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drawings/drawing1.xml" ContentType="application/vnd.openxmlformats-officedocument.drawing+xml"/>
  <Override PartName="/xl/worksheets/sheet2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0" yWindow="0" windowWidth="28800" windowHeight="11625" tabRatio="661" firstSheet="0" activeTab="0" autoFilterDateGrouping="1"/>
  </bookViews>
  <sheets>
    <sheet xmlns:r="http://schemas.openxmlformats.org/officeDocument/2006/relationships" name="BS" sheetId="1" state="visible" r:id="rId1"/>
    <sheet xmlns:r="http://schemas.openxmlformats.org/officeDocument/2006/relationships" name="BS (Assets) breakdown" sheetId="2" state="visible" r:id="rId2"/>
    <sheet xmlns:r="http://schemas.openxmlformats.org/officeDocument/2006/relationships" name="BS (Liabilities) breakdown" sheetId="3" state="visible" r:id="rId3"/>
    <sheet xmlns:r="http://schemas.openxmlformats.org/officeDocument/2006/relationships" name="PL" sheetId="4" state="visible" r:id="rId4"/>
    <sheet xmlns:r="http://schemas.openxmlformats.org/officeDocument/2006/relationships" name="P &amp; L breakdown" sheetId="5" state="visible" r:id="rId5"/>
    <sheet xmlns:r="http://schemas.openxmlformats.org/officeDocument/2006/relationships" name="CF" sheetId="6" state="visible" r:id="rId6"/>
    <sheet xmlns:r="http://schemas.openxmlformats.org/officeDocument/2006/relationships" name="Deferred Tax" sheetId="7" state="visible" r:id="rId7"/>
    <sheet xmlns:r="http://schemas.openxmlformats.org/officeDocument/2006/relationships" name="BS_LineItems" sheetId="8" state="hidden" r:id="rId8"/>
    <sheet xmlns:r="http://schemas.openxmlformats.org/officeDocument/2006/relationships" name="PL_LineItems" sheetId="9" state="hidden" r:id="rId9"/>
    <sheet xmlns:r="http://schemas.openxmlformats.org/officeDocument/2006/relationships" name="CF_LineItems" sheetId="10" state="hidden" r:id="rId10"/>
    <sheet xmlns:r="http://schemas.openxmlformats.org/officeDocument/2006/relationships" name="CDM upload (CSV) - FY2021" sheetId="11" state="hidden" r:id="rId11"/>
    <sheet xmlns:r="http://schemas.openxmlformats.org/officeDocument/2006/relationships" name="Ratios" sheetId="12" state="hidden" r:id="rId12"/>
    <sheet xmlns:r="http://schemas.openxmlformats.org/officeDocument/2006/relationships" name="Net Working Capital" sheetId="13" state="visible" r:id="rId13"/>
    <sheet xmlns:r="http://schemas.openxmlformats.org/officeDocument/2006/relationships" name="Sheet1" sheetId="14" state="hidden" r:id="rId14"/>
    <sheet xmlns:r="http://schemas.openxmlformats.org/officeDocument/2006/relationships" name="Unrealised loss (Consol) form3" sheetId="15" state="hidden" r:id="rId15"/>
    <sheet xmlns:r="http://schemas.openxmlformats.org/officeDocument/2006/relationships" name="Unrealised loss (Standalone)" sheetId="16" state="hidden" r:id="rId16"/>
    <sheet xmlns:r="http://schemas.openxmlformats.org/officeDocument/2006/relationships" name="No of yrs to repay debt (S)" sheetId="17" state="hidden" r:id="rId17"/>
    <sheet xmlns:r="http://schemas.openxmlformats.org/officeDocument/2006/relationships" name="CAA Determination Worksheet" sheetId="18" state="hidden" r:id="rId18"/>
    <sheet xmlns:r="http://schemas.openxmlformats.org/officeDocument/2006/relationships" name="Effectiveness of Guarantee" sheetId="19" state="hidden" r:id="rId19"/>
    <sheet xmlns:r="http://schemas.openxmlformats.org/officeDocument/2006/relationships" name="E1E2_form2" sheetId="20" state="hidden" r:id="rId20"/>
  </sheets>
  <externalReferences>
    <externalReference xmlns:r="http://schemas.openxmlformats.org/officeDocument/2006/relationships" r:id="rId21"/>
    <externalReference xmlns:r="http://schemas.openxmlformats.org/officeDocument/2006/relationships" r:id="rId22"/>
    <externalReference xmlns:r="http://schemas.openxmlformats.org/officeDocument/2006/relationships" r:id="rId23"/>
    <externalReference xmlns:r="http://schemas.openxmlformats.org/officeDocument/2006/relationships" r:id="rId24"/>
    <externalReference xmlns:r="http://schemas.openxmlformats.org/officeDocument/2006/relationships" r:id="rId25"/>
    <externalReference xmlns:r="http://schemas.openxmlformats.org/officeDocument/2006/relationships" r:id="rId26"/>
    <externalReference xmlns:r="http://schemas.openxmlformats.org/officeDocument/2006/relationships" r:id="rId27"/>
    <externalReference xmlns:r="http://schemas.openxmlformats.org/officeDocument/2006/relationships" r:id="rId28"/>
    <externalReference xmlns:r="http://schemas.openxmlformats.org/officeDocument/2006/relationships" r:id="rId29"/>
    <externalReference xmlns:r="http://schemas.openxmlformats.org/officeDocument/2006/relationships" r:id="rId30"/>
    <externalReference xmlns:r="http://schemas.openxmlformats.org/officeDocument/2006/relationships" r:id="rId31"/>
    <externalReference xmlns:r="http://schemas.openxmlformats.org/officeDocument/2006/relationships" r:id="rId32"/>
    <externalReference xmlns:r="http://schemas.openxmlformats.org/officeDocument/2006/relationships" r:id="rId33"/>
    <externalReference xmlns:r="http://schemas.openxmlformats.org/officeDocument/2006/relationships" r:id="rId34"/>
    <externalReference xmlns:r="http://schemas.openxmlformats.org/officeDocument/2006/relationships" r:id="rId35"/>
    <externalReference xmlns:r="http://schemas.openxmlformats.org/officeDocument/2006/relationships" r:id="rId36"/>
    <externalReference xmlns:r="http://schemas.openxmlformats.org/officeDocument/2006/relationships" r:id="rId37"/>
    <externalReference xmlns:r="http://schemas.openxmlformats.org/officeDocument/2006/relationships" r:id="rId38"/>
    <externalReference xmlns:r="http://schemas.openxmlformats.org/officeDocument/2006/relationships" r:id="rId39"/>
    <externalReference xmlns:r="http://schemas.openxmlformats.org/officeDocument/2006/relationships" r:id="rId40"/>
    <externalReference xmlns:r="http://schemas.openxmlformats.org/officeDocument/2006/relationships" r:id="rId41"/>
    <externalReference xmlns:r="http://schemas.openxmlformats.org/officeDocument/2006/relationships" r:id="rId42"/>
    <externalReference xmlns:r="http://schemas.openxmlformats.org/officeDocument/2006/relationships" r:id="rId43"/>
    <externalReference xmlns:r="http://schemas.openxmlformats.org/officeDocument/2006/relationships" r:id="rId44"/>
    <externalReference xmlns:r="http://schemas.openxmlformats.org/officeDocument/2006/relationships" r:id="rId45"/>
  </externalReferences>
  <definedNames>
    <definedName name="_10FAダイワ進捗表_1次" localSheetId="1">#REF!</definedName>
    <definedName name="_10FAダイワ進捗表_1次">#REF!</definedName>
    <definedName name="_11FAダイワ進捗表_2次" localSheetId="1">#REF!</definedName>
    <definedName name="_11FAダイワ進捗表_2次">#REF!</definedName>
    <definedName name="_12タスク社担当分_2次" localSheetId="1">#REF!</definedName>
    <definedName name="_12タスク社担当分_2次">#REF!</definedName>
    <definedName name="_13タスク進捗表_1次" localSheetId="1">#REF!</definedName>
    <definedName name="_13タスク進捗表_1次">#REF!</definedName>
    <definedName name="_14タスク進捗表_2次_" localSheetId="1">#REF!</definedName>
    <definedName name="_14タスク進捗表_2次_">#REF!</definedName>
    <definedName name="_1macro_.detail_copy" localSheetId="16">[1]!'[macro].detail_copy'</definedName>
    <definedName name="_1macro_.detail_copy">[1]!'[macro].detail_copy'</definedName>
    <definedName name="_2macro_.detail_copy" localSheetId="15">[1]!'[macro].detail_copy'</definedName>
    <definedName name="_2Module１_.detail_copy">[2]!'[module１].detail_copy'</definedName>
    <definedName name="_3macro_.detail_copy" localSheetId="8">[1]!'[macro].detail_copy'</definedName>
    <definedName name="_3macro_.detail_copy">[1]!'[macro].detail_copy'</definedName>
    <definedName name="_4Module１_.detail_copy" localSheetId="16">[2]!'[module１].detail_copy'</definedName>
    <definedName name="_5Module１_.detail_copy" localSheetId="15">[2]!'[module１].detail_copy'</definedName>
    <definedName name="_6Module１_.detail_copy" localSheetId="8">[2]!'[module１].detail_copy'</definedName>
    <definedName name="_6Module１_.detail_copy">[2]!'[module１].detail_copy'</definedName>
    <definedName name="_7Ａ２_" localSheetId="1">#REF!</definedName>
    <definedName name="_7Ａ２_">#REF!</definedName>
    <definedName name="_8CCU進捗_1次" localSheetId="1">#REF!</definedName>
    <definedName name="_8CCU進捗_1次">#REF!</definedName>
    <definedName name="_9CCU進捗_2次" localSheetId="1">#REF!</definedName>
    <definedName name="_9CCU進捗_2次">#REF!</definedName>
    <definedName name="_Regression_X" localSheetId="1">#REF!</definedName>
    <definedName name="_Regression_X" localSheetId="16">#REF!</definedName>
    <definedName name="_Regression_X" localSheetId="4">#REF!</definedName>
    <definedName name="_Regression_X" localSheetId="8">#REF!</definedName>
    <definedName name="_Regression_X" localSheetId="15">#REF!</definedName>
    <definedName name="_Regression_X">#REF!</definedName>
    <definedName name="a" localSheetId="1">#REF!</definedName>
    <definedName name="a" localSheetId="4">#REF!</definedName>
    <definedName name="a" localSheetId="8">#REF!</definedName>
    <definedName name="a">#REF!</definedName>
    <definedName name="Ａ２" localSheetId="1">#REF!</definedName>
    <definedName name="Ａ２" localSheetId="16">#REF!</definedName>
    <definedName name="Ａ２" localSheetId="4">#REF!</definedName>
    <definedName name="Ａ２" localSheetId="8">#REF!</definedName>
    <definedName name="Ａ２" localSheetId="15">#REF!</definedName>
    <definedName name="Ａ２">#REF!</definedName>
    <definedName name="aaa" localSheetId="1">#REF!</definedName>
    <definedName name="aaa" localSheetId="4">#REF!</definedName>
    <definedName name="aaa" localSheetId="8">#REF!</definedName>
    <definedName name="aaa">#REF!</definedName>
    <definedName name="aplcode" localSheetId="1">#REF!</definedName>
    <definedName name="aplcode" localSheetId="4">#REF!</definedName>
    <definedName name="aplcode" localSheetId="8">#REF!</definedName>
    <definedName name="aplcode">#REF!</definedName>
    <definedName name="aplname" localSheetId="1">#REF!</definedName>
    <definedName name="aplname" localSheetId="4">#REF!</definedName>
    <definedName name="aplname" localSheetId="8">#REF!</definedName>
    <definedName name="aplname">#REF!</definedName>
    <definedName name="b" localSheetId="1">#REF!</definedName>
    <definedName name="b" localSheetId="4">#REF!</definedName>
    <definedName name="b" localSheetId="8">#REF!</definedName>
    <definedName name="b">#REF!</definedName>
    <definedName name="BSH">[3]BS!$H:$H</definedName>
    <definedName name="BSK">[3]BS!$K:$K</definedName>
    <definedName name="CCU進捗（1次）" localSheetId="1">#REF!</definedName>
    <definedName name="CCU進捗（1次）" localSheetId="4">#REF!</definedName>
    <definedName name="CCU進捗（1次）" localSheetId="8">#REF!</definedName>
    <definedName name="CCU進捗（1次）">#REF!</definedName>
    <definedName name="CCU進捗（2次）" localSheetId="1">#REF!</definedName>
    <definedName name="CCU進捗（2次）" localSheetId="4">#REF!</definedName>
    <definedName name="CCU進捗（2次）" localSheetId="8">#REF!</definedName>
    <definedName name="CCU進捗（2次）">#REF!</definedName>
    <definedName name="CLOSED_1" localSheetId="1">[4]表紙!$A$3</definedName>
    <definedName name="CLOSED_1" localSheetId="4">[4]表紙!$A$3</definedName>
    <definedName name="CLOSED_1">[5]表紙!$A$3</definedName>
    <definedName name="CLOSED_2" localSheetId="1">[4]表紙!$A$5</definedName>
    <definedName name="CLOSED_2" localSheetId="4">[4]表紙!$A$5</definedName>
    <definedName name="CLOSED_2">[5]表紙!$A$5</definedName>
    <definedName name="Command_Click" localSheetId="16">[6]Sheet1!command_click</definedName>
    <definedName name="Command_Click" localSheetId="8">[6]Sheet1!command_click</definedName>
    <definedName name="Command_Click" localSheetId="15">[6]Sheet1!command_click</definedName>
    <definedName name="Command_Click">[6]Sheet1!command_click</definedName>
    <definedName name="DATA" localSheetId="1">#REF!</definedName>
    <definedName name="DATA" localSheetId="4">#REF!</definedName>
    <definedName name="DATA" localSheetId="8">#REF!</definedName>
    <definedName name="DATA">#REF!</definedName>
    <definedName name="datas1">[7]点検シート!$A$20:$A$65536,[7]点検シート!$C$20:$C$65536,[7]点検シート!$E$20:$E$65536,[7]点検シート!$W$20:$W$65536,[7]点検シート!$Y$20:$Y$65536,[7]点検シート!$AE$20:$AE$65536</definedName>
    <definedName name="DATA終了" localSheetId="1">#REF!</definedName>
    <definedName name="DATA終了" localSheetId="4">#REF!</definedName>
    <definedName name="DATA終了" localSheetId="8">#REF!</definedName>
    <definedName name="DATA終了">#REF!</definedName>
    <definedName name="DATA終了2" localSheetId="1">#REF!</definedName>
    <definedName name="DATA終了2" localSheetId="4">#REF!</definedName>
    <definedName name="DATA終了2" localSheetId="8">#REF!</definedName>
    <definedName name="DATA終了2">#REF!</definedName>
    <definedName name="DATA開始" localSheetId="1">#REF!</definedName>
    <definedName name="DATA開始" localSheetId="4">#REF!</definedName>
    <definedName name="DATA開始" localSheetId="8">#REF!</definedName>
    <definedName name="DATA開始">#REF!</definedName>
    <definedName name="DATA開始2" localSheetId="1">#REF!</definedName>
    <definedName name="DATA開始2" localSheetId="4">#REF!</definedName>
    <definedName name="DATA開始2" localSheetId="8">#REF!</definedName>
    <definedName name="DATA開始2">#REF!</definedName>
    <definedName name="DB_BLOCK_BUFFERS" localSheetId="1">#REF!</definedName>
    <definedName name="DB_BLOCK_BUFFERS" localSheetId="4">#REF!</definedName>
    <definedName name="DB_BLOCK_BUFFERS" localSheetId="8">#REF!</definedName>
    <definedName name="DB_BLOCK_BUFFERS">#REF!</definedName>
    <definedName name="DB_FILE_MULTIBLOCK_READ_COUNT" localSheetId="1">#REF!</definedName>
    <definedName name="DB_FILE_MULTIBLOCK_READ_COUNT" localSheetId="16">#REF!</definedName>
    <definedName name="DB_FILE_MULTIBLOCK_READ_COUNT" localSheetId="4">#REF!</definedName>
    <definedName name="DB_FILE_MULTIBLOCK_READ_COUNT" localSheetId="8">#REF!</definedName>
    <definedName name="DB_FILE_MULTIBLOCK_READ_COUNT" localSheetId="15">#REF!</definedName>
    <definedName name="DB_FILE_MULTIBLOCK_READ_COUNT">#REF!</definedName>
    <definedName name="DB_FILES" localSheetId="1">#REF!</definedName>
    <definedName name="DB_FILES" localSheetId="4">#REF!</definedName>
    <definedName name="DB_FILES" localSheetId="8">#REF!</definedName>
    <definedName name="DB_FILES">#REF!</definedName>
    <definedName name="detail_copy" localSheetId="16">[8]!detail_copy</definedName>
    <definedName name="detail_copy" localSheetId="8">[8]!detail_copy</definedName>
    <definedName name="detail_copy" localSheetId="15">[8]!detail_copy</definedName>
    <definedName name="detail_copy">[8]!detail_copy</definedName>
    <definedName name="DML_LOCKS" localSheetId="1">#REF!</definedName>
    <definedName name="DML_LOCKS" localSheetId="4">#REF!</definedName>
    <definedName name="DML_LOCKS" localSheetId="8">#REF!</definedName>
    <definedName name="DML_LOCKS">#REF!</definedName>
    <definedName name="Entity_Header" localSheetId="1">#REF!</definedName>
    <definedName name="Entity_Header" localSheetId="4">#REF!</definedName>
    <definedName name="Entity_Header" localSheetId="8">#REF!</definedName>
    <definedName name="Entity_Header">#REF!</definedName>
    <definedName name="FAダイワ進捗表（1次）" localSheetId="1">#REF!</definedName>
    <definedName name="FAダイワ進捗表（1次）" localSheetId="4">#REF!</definedName>
    <definedName name="FAダイワ進捗表（1次）" localSheetId="8">#REF!</definedName>
    <definedName name="FAダイワ進捗表（1次）">#REF!</definedName>
    <definedName name="FAダイワ進捗表（2次）" localSheetId="1">#REF!</definedName>
    <definedName name="FAダイワ進捗表（2次）" localSheetId="4">#REF!</definedName>
    <definedName name="FAダイワ進捗表（2次）" localSheetId="8">#REF!</definedName>
    <definedName name="FAダイワ進捗表（2次）">#REF!</definedName>
    <definedName name="GC_LCK_PROCS" localSheetId="1">#REF!</definedName>
    <definedName name="GC_LCK_PROCS" localSheetId="4">#REF!</definedName>
    <definedName name="GC_LCK_PROCS" localSheetId="8">#REF!</definedName>
    <definedName name="GC_LCK_PROCS">#REF!</definedName>
    <definedName name="HASH_MULTIBLOCK_IO_COUNT" localSheetId="1">#REF!</definedName>
    <definedName name="HASH_MULTIBLOCK_IO_COUNT" localSheetId="16">#REF!</definedName>
    <definedName name="HASH_MULTIBLOCK_IO_COUNT" localSheetId="4">#REF!</definedName>
    <definedName name="HASH_MULTIBLOCK_IO_COUNT" localSheetId="8">#REF!</definedName>
    <definedName name="HASH_MULTIBLOCK_IO_COUNT" localSheetId="15">#REF!</definedName>
    <definedName name="HASH_MULTIBLOCK_IO_COUNT">#REF!</definedName>
    <definedName name="henkou" localSheetId="1">#REF!</definedName>
    <definedName name="henkou" localSheetId="4">#REF!</definedName>
    <definedName name="henkou" localSheetId="8">#REF!</definedName>
    <definedName name="henkou">#REF!</definedName>
    <definedName name="henkou10" localSheetId="1">#REF!</definedName>
    <definedName name="henkou10" localSheetId="4">#REF!</definedName>
    <definedName name="henkou10" localSheetId="8">#REF!</definedName>
    <definedName name="henkou10">#REF!</definedName>
    <definedName name="henkou11" localSheetId="1">#REF!</definedName>
    <definedName name="henkou11" localSheetId="4">#REF!</definedName>
    <definedName name="henkou11" localSheetId="8">#REF!</definedName>
    <definedName name="henkou11">#REF!</definedName>
    <definedName name="henkou12" localSheetId="1">#REF!</definedName>
    <definedName name="henkou12" localSheetId="4">#REF!</definedName>
    <definedName name="henkou12" localSheetId="8">#REF!</definedName>
    <definedName name="henkou12">#REF!</definedName>
    <definedName name="henkou13" localSheetId="1">#REF!</definedName>
    <definedName name="henkou13" localSheetId="4">#REF!</definedName>
    <definedName name="henkou13" localSheetId="8">#REF!</definedName>
    <definedName name="henkou13">#REF!</definedName>
    <definedName name="henkou2" localSheetId="1">#REF!</definedName>
    <definedName name="henkou2" localSheetId="4">#REF!</definedName>
    <definedName name="henkou2" localSheetId="8">#REF!</definedName>
    <definedName name="henkou2">#REF!</definedName>
    <definedName name="henkou3" localSheetId="1">#REF!</definedName>
    <definedName name="henkou3" localSheetId="4">#REF!</definedName>
    <definedName name="henkou3" localSheetId="8">#REF!</definedName>
    <definedName name="henkou3">#REF!</definedName>
    <definedName name="henkou4" localSheetId="1">#REF!</definedName>
    <definedName name="henkou4" localSheetId="4">#REF!</definedName>
    <definedName name="henkou4" localSheetId="8">#REF!</definedName>
    <definedName name="henkou4">#REF!</definedName>
    <definedName name="henkou5" localSheetId="1">#REF!</definedName>
    <definedName name="henkou5" localSheetId="4">#REF!</definedName>
    <definedName name="henkou5" localSheetId="8">#REF!</definedName>
    <definedName name="henkou5">#REF!</definedName>
    <definedName name="henkou6" localSheetId="1">#REF!</definedName>
    <definedName name="henkou6" localSheetId="4">#REF!</definedName>
    <definedName name="henkou6" localSheetId="8">#REF!</definedName>
    <definedName name="henkou6">#REF!</definedName>
    <definedName name="henkou7" localSheetId="1">#REF!</definedName>
    <definedName name="henkou7" localSheetId="4">#REF!</definedName>
    <definedName name="henkou7" localSheetId="8">#REF!</definedName>
    <definedName name="henkou7">#REF!</definedName>
    <definedName name="henkou8" localSheetId="1">#REF!</definedName>
    <definedName name="henkou8" localSheetId="4">#REF!</definedName>
    <definedName name="henkou8" localSheetId="8">#REF!</definedName>
    <definedName name="henkou8">#REF!</definedName>
    <definedName name="henkou9" localSheetId="1">#REF!</definedName>
    <definedName name="henkou9" localSheetId="4">#REF!</definedName>
    <definedName name="henkou9" localSheetId="8">#REF!</definedName>
    <definedName name="henkou9">#REF!</definedName>
    <definedName name="kaku">[9]確定申告・属性等入力!$AD$5</definedName>
    <definedName name="kaku_list1" localSheetId="1">#REF!</definedName>
    <definedName name="kaku_list1" localSheetId="4">#REF!</definedName>
    <definedName name="kaku_list1" localSheetId="8">#REF!</definedName>
    <definedName name="kaku_list1">#REF!</definedName>
    <definedName name="kaku_list2" localSheetId="1">#REF!</definedName>
    <definedName name="kaku_list2" localSheetId="4">#REF!</definedName>
    <definedName name="kaku_list2" localSheetId="8">#REF!</definedName>
    <definedName name="kaku_list2">#REF!</definedName>
    <definedName name="KEY終了" localSheetId="1">#REF!</definedName>
    <definedName name="KEY終了" localSheetId="4">#REF!</definedName>
    <definedName name="KEY終了" localSheetId="8">#REF!</definedName>
    <definedName name="KEY終了">#REF!</definedName>
    <definedName name="KEY終了2" localSheetId="1">#REF!</definedName>
    <definedName name="KEY終了2" localSheetId="4">#REF!</definedName>
    <definedName name="KEY終了2" localSheetId="8">#REF!</definedName>
    <definedName name="KEY終了2">#REF!</definedName>
    <definedName name="KEY開始" localSheetId="1">#REF!</definedName>
    <definedName name="KEY開始" localSheetId="4">#REF!</definedName>
    <definedName name="KEY開始" localSheetId="8">#REF!</definedName>
    <definedName name="KEY開始">#REF!</definedName>
    <definedName name="KEY開始2" localSheetId="1">#REF!</definedName>
    <definedName name="KEY開始2" localSheetId="4">#REF!</definedName>
    <definedName name="KEY開始2" localSheetId="8">#REF!</definedName>
    <definedName name="KEY開始2">#REF!</definedName>
    <definedName name="LM_LOCKS" localSheetId="1">#REF!</definedName>
    <definedName name="LM_LOCKS" localSheetId="16">#REF!</definedName>
    <definedName name="LM_LOCKS" localSheetId="4">#REF!</definedName>
    <definedName name="LM_LOCKS" localSheetId="8">#REF!</definedName>
    <definedName name="LM_LOCKS" localSheetId="15">#REF!</definedName>
    <definedName name="LM_LOCKS">#REF!</definedName>
    <definedName name="LM_PROCS" localSheetId="1">#REF!</definedName>
    <definedName name="LM_PROCS" localSheetId="16">#REF!</definedName>
    <definedName name="LM_PROCS" localSheetId="4">#REF!</definedName>
    <definedName name="LM_PROCS" localSheetId="8">#REF!</definedName>
    <definedName name="LM_PROCS" localSheetId="15">#REF!</definedName>
    <definedName name="LM_PROCS">#REF!</definedName>
    <definedName name="LM_RESS" localSheetId="1">#REF!</definedName>
    <definedName name="LM_RESS" localSheetId="16">#REF!</definedName>
    <definedName name="LM_RESS" localSheetId="4">#REF!</definedName>
    <definedName name="LM_RESS" localSheetId="8">#REF!</definedName>
    <definedName name="LM_RESS" localSheetId="15">#REF!</definedName>
    <definedName name="LM_RESS">#REF!</definedName>
    <definedName name="macro.detail_copy" localSheetId="16">[10]!macro.detail_copy</definedName>
    <definedName name="macro.detail_copy" localSheetId="8">[10]!macro.detail_copy</definedName>
    <definedName name="macro.detail_copy" localSheetId="15">[10]!macro.detail_copy</definedName>
    <definedName name="macro.detail_copy">[10]!macro.detail_copy</definedName>
    <definedName name="MAXINSTANCES" localSheetId="1">#REF!</definedName>
    <definedName name="MAXINSTANCES" localSheetId="4">#REF!</definedName>
    <definedName name="MAXINSTANCES" localSheetId="8">#REF!</definedName>
    <definedName name="MAXINSTANCES">#REF!</definedName>
    <definedName name="Module１.detail_copy" localSheetId="16">[11]!Module１.detail_copy</definedName>
    <definedName name="Module１.detail_copy" localSheetId="8">[11]!Module１.detail_copy</definedName>
    <definedName name="Module１.detail_copy" localSheetId="15">[11]!Module１.detail_copy</definedName>
    <definedName name="Module１.detail_copy">[11]!Module１.detail_copy</definedName>
    <definedName name="ＮＳＤ進捗表" localSheetId="1">#REF!</definedName>
    <definedName name="ＮＳＤ進捗表" localSheetId="4">#REF!</definedName>
    <definedName name="ＮＳＤ進捗表" localSheetId="8">#REF!</definedName>
    <definedName name="ＮＳＤ進捗表">#REF!</definedName>
    <definedName name="PARALLEL_MAX_SERVERS" localSheetId="1">#REF!</definedName>
    <definedName name="PARALLEL_MAX_SERVERS" localSheetId="16">#REF!</definedName>
    <definedName name="PARALLEL_MAX_SERVERS" localSheetId="4">#REF!</definedName>
    <definedName name="PARALLEL_MAX_SERVERS" localSheetId="8">#REF!</definedName>
    <definedName name="PARALLEL_MAX_SERVERS" localSheetId="15">#REF!</definedName>
    <definedName name="PARALLEL_MAX_SERVERS">#REF!</definedName>
    <definedName name="PARALLEL_MIN_SERVERS" localSheetId="1">#REF!</definedName>
    <definedName name="PARALLEL_MIN_SERVERS" localSheetId="16">#REF!</definedName>
    <definedName name="PARALLEL_MIN_SERVERS" localSheetId="4">#REF!</definedName>
    <definedName name="PARALLEL_MIN_SERVERS" localSheetId="8">#REF!</definedName>
    <definedName name="PARALLEL_MIN_SERVERS" localSheetId="15">#REF!</definedName>
    <definedName name="PARALLEL_MIN_SERVERS">#REF!</definedName>
    <definedName name="PJ2_G1" localSheetId="1">[12]シミュレーション結果!#REF!</definedName>
    <definedName name="PJ2_G1" localSheetId="16">[13]シミュレーション結果!#REF!</definedName>
    <definedName name="PJ2_G1" localSheetId="4">[12]シミュレーション結果!#REF!</definedName>
    <definedName name="PJ2_G1" localSheetId="8">[13]シミュレーション結果!#REF!</definedName>
    <definedName name="PJ2_G1" localSheetId="15">[13]シミュレーション結果!#REF!</definedName>
    <definedName name="PJ2_G1">[13]シミュレーション結果!#REF!</definedName>
    <definedName name="ＰＬ" localSheetId="1">[14]基本情報!$C$14</definedName>
    <definedName name="ＰＬ" localSheetId="4">[14]基本情報!$C$14</definedName>
    <definedName name="ＰＬ">[12]基本情報!$C$14</definedName>
    <definedName name="PROCESSES" localSheetId="1">#REF!</definedName>
    <definedName name="PROCESSES" localSheetId="16">#REF!</definedName>
    <definedName name="PROCESSES" localSheetId="4">#REF!</definedName>
    <definedName name="PROCESSES" localSheetId="8">#REF!</definedName>
    <definedName name="PROCESSES" localSheetId="15">#REF!</definedName>
    <definedName name="PROCESSES">#REF!</definedName>
    <definedName name="SESSIONS" localSheetId="1">#REF!</definedName>
    <definedName name="SESSIONS" localSheetId="4">#REF!</definedName>
    <definedName name="SESSIONS" localSheetId="8">#REF!</definedName>
    <definedName name="SESSIONS">#REF!</definedName>
    <definedName name="SH" localSheetId="1">[15]ｿﾌﾄﾊｳｽ!$A$2:$B$7</definedName>
    <definedName name="SH" localSheetId="4">[15]ｿﾌﾄﾊｳｽ!$A$2:$B$7</definedName>
    <definedName name="SH">[14]ｿﾌﾄﾊｳｽ!$A$2:$B$7</definedName>
    <definedName name="SQLﾌｧｲﾙ名" localSheetId="1">[4]表紙!$D$3</definedName>
    <definedName name="SQLﾌｧｲﾙ名" localSheetId="4">[4]表紙!$D$3</definedName>
    <definedName name="SQLﾌｧｲﾙ名">[5]表紙!$D$3</definedName>
    <definedName name="SQL保存パス" localSheetId="1">[4]表紙!$D$44</definedName>
    <definedName name="SQL保存パス" localSheetId="4">[4]表紙!$D$44</definedName>
    <definedName name="SQL保存パス">[5]表紙!$D$44</definedName>
    <definedName name="SUNAME1" localSheetId="1">#REF!</definedName>
    <definedName name="SUNAME1" localSheetId="4">#REF!</definedName>
    <definedName name="SUNAME1" localSheetId="8">#REF!</definedName>
    <definedName name="SUNAME1">#REF!</definedName>
    <definedName name="SUNAME2" localSheetId="1">#REF!</definedName>
    <definedName name="SUNAME2" localSheetId="4">#REF!</definedName>
    <definedName name="SUNAME2" localSheetId="8">#REF!</definedName>
    <definedName name="SUNAME2">#REF!</definedName>
    <definedName name="SUNAME3" localSheetId="1">#REF!</definedName>
    <definedName name="SUNAME3" localSheetId="4">#REF!</definedName>
    <definedName name="SUNAME3" localSheetId="8">#REF!</definedName>
    <definedName name="SUNAME3">#REF!</definedName>
    <definedName name="SUNAME4" localSheetId="1">#REF!</definedName>
    <definedName name="SUNAME4" localSheetId="4">#REF!</definedName>
    <definedName name="SUNAME4" localSheetId="8">#REF!</definedName>
    <definedName name="SUNAME4">#REF!</definedName>
    <definedName name="SUNAME5" localSheetId="1">#REF!</definedName>
    <definedName name="SUNAME5" localSheetId="4">#REF!</definedName>
    <definedName name="SUNAME5" localSheetId="8">#REF!</definedName>
    <definedName name="SUNAME5">#REF!</definedName>
    <definedName name="SUNAME6" localSheetId="1">#REF!</definedName>
    <definedName name="SUNAME6" localSheetId="4">#REF!</definedName>
    <definedName name="SUNAME6" localSheetId="8">#REF!</definedName>
    <definedName name="SUNAME6">#REF!</definedName>
    <definedName name="SUNAME7" localSheetId="1">#REF!</definedName>
    <definedName name="SUNAME7" localSheetId="4">#REF!</definedName>
    <definedName name="SUNAME7" localSheetId="8">#REF!</definedName>
    <definedName name="SUNAME7">#REF!</definedName>
    <definedName name="SUNAME8" localSheetId="1">#REF!</definedName>
    <definedName name="SUNAME8" localSheetId="4">#REF!</definedName>
    <definedName name="SUNAME8" localSheetId="8">#REF!</definedName>
    <definedName name="SUNAME8">#REF!</definedName>
    <definedName name="SUNU1" localSheetId="1">#REF!</definedName>
    <definedName name="SUNU1" localSheetId="4">#REF!</definedName>
    <definedName name="SUNU1" localSheetId="8">#REF!</definedName>
    <definedName name="SUNU1">#REF!</definedName>
    <definedName name="SUNU12" localSheetId="1">#REF!</definedName>
    <definedName name="SUNU12" localSheetId="4">#REF!</definedName>
    <definedName name="SUNU12" localSheetId="8">#REF!</definedName>
    <definedName name="SUNU12">#REF!</definedName>
    <definedName name="SUNU2" localSheetId="1">#REF!</definedName>
    <definedName name="SUNU2" localSheetId="4">#REF!</definedName>
    <definedName name="SUNU2" localSheetId="8">#REF!</definedName>
    <definedName name="SUNU2">#REF!</definedName>
    <definedName name="SUNU22" localSheetId="1">#REF!</definedName>
    <definedName name="SUNU22" localSheetId="4">#REF!</definedName>
    <definedName name="SUNU22" localSheetId="8">#REF!</definedName>
    <definedName name="SUNU22">#REF!</definedName>
    <definedName name="SUNU3" localSheetId="1">#REF!</definedName>
    <definedName name="SUNU3" localSheetId="4">#REF!</definedName>
    <definedName name="SUNU3" localSheetId="8">#REF!</definedName>
    <definedName name="SUNU3">#REF!</definedName>
    <definedName name="SUNU32" localSheetId="1">#REF!</definedName>
    <definedName name="SUNU32" localSheetId="4">#REF!</definedName>
    <definedName name="SUNU32" localSheetId="8">#REF!</definedName>
    <definedName name="SUNU32">#REF!</definedName>
    <definedName name="SUNU4" localSheetId="1">#REF!</definedName>
    <definedName name="SUNU4" localSheetId="4">#REF!</definedName>
    <definedName name="SUNU4" localSheetId="8">#REF!</definedName>
    <definedName name="SUNU4">#REF!</definedName>
    <definedName name="SUNU42" localSheetId="1">#REF!</definedName>
    <definedName name="SUNU42" localSheetId="4">#REF!</definedName>
    <definedName name="SUNU42" localSheetId="8">#REF!</definedName>
    <definedName name="SUNU42">#REF!</definedName>
    <definedName name="SUNU5" localSheetId="1">#REF!</definedName>
    <definedName name="SUNU5" localSheetId="4">#REF!</definedName>
    <definedName name="SUNU5" localSheetId="8">#REF!</definedName>
    <definedName name="SUNU5">#REF!</definedName>
    <definedName name="SUNU52" localSheetId="1">#REF!</definedName>
    <definedName name="SUNU52" localSheetId="4">#REF!</definedName>
    <definedName name="SUNU52" localSheetId="8">#REF!</definedName>
    <definedName name="SUNU52">#REF!</definedName>
    <definedName name="SUNU6" localSheetId="1">#REF!</definedName>
    <definedName name="SUNU6" localSheetId="4">#REF!</definedName>
    <definedName name="SUNU6" localSheetId="8">#REF!</definedName>
    <definedName name="SUNU6">#REF!</definedName>
    <definedName name="SUNU62" localSheetId="1">#REF!</definedName>
    <definedName name="SUNU62" localSheetId="4">#REF!</definedName>
    <definedName name="SUNU62" localSheetId="8">#REF!</definedName>
    <definedName name="SUNU62">#REF!</definedName>
    <definedName name="SUNU7" localSheetId="1">#REF!</definedName>
    <definedName name="SUNU7" localSheetId="4">#REF!</definedName>
    <definedName name="SUNU7" localSheetId="8">#REF!</definedName>
    <definedName name="SUNU7">#REF!</definedName>
    <definedName name="SUNU72" localSheetId="1">#REF!</definedName>
    <definedName name="SUNU72" localSheetId="4">#REF!</definedName>
    <definedName name="SUNU72" localSheetId="8">#REF!</definedName>
    <definedName name="SUNU72">#REF!</definedName>
    <definedName name="SUNU8" localSheetId="1">#REF!</definedName>
    <definedName name="SUNU8" localSheetId="4">#REF!</definedName>
    <definedName name="SUNU8" localSheetId="8">#REF!</definedName>
    <definedName name="SUNU8">#REF!</definedName>
    <definedName name="SUNU82" localSheetId="1">#REF!</definedName>
    <definedName name="SUNU82" localSheetId="4">#REF!</definedName>
    <definedName name="SUNU82" localSheetId="8">#REF!</definedName>
    <definedName name="SUNU82">#REF!</definedName>
    <definedName name="TB" localSheetId="1">#REF!</definedName>
    <definedName name="TB" localSheetId="4">#REF!</definedName>
    <definedName name="TB" localSheetId="8">#REF!</definedName>
    <definedName name="TB">#REF!</definedName>
    <definedName name="VEA進捗表編集" localSheetId="1">#REF!</definedName>
    <definedName name="VEA進捗表編集" localSheetId="4">#REF!</definedName>
    <definedName name="VEA進捗表編集" localSheetId="8">#REF!</definedName>
    <definedName name="VEA進捗表編集">#REF!</definedName>
    <definedName name="Z5BUN" localSheetId="1">#REF!</definedName>
    <definedName name="Z5BUN" localSheetId="16">#REF!</definedName>
    <definedName name="Z5BUN" localSheetId="4">#REF!</definedName>
    <definedName name="Z5BUN" localSheetId="8">#REF!</definedName>
    <definedName name="Z5BUN" localSheetId="15">#REF!</definedName>
    <definedName name="Z5BUN">#REF!</definedName>
    <definedName name="Z5FUGO" localSheetId="1">#REF!</definedName>
    <definedName name="Z5FUGO" localSheetId="16">#REF!</definedName>
    <definedName name="Z5FUGO" localSheetId="4">#REF!</definedName>
    <definedName name="Z5FUGO" localSheetId="8">#REF!</definedName>
    <definedName name="Z5FUGO" localSheetId="15">#REF!</definedName>
    <definedName name="Z5FUGO">#REF!</definedName>
    <definedName name="Z5INFLAG" localSheetId="1">#REF!</definedName>
    <definedName name="Z5INFLAG" localSheetId="16">#REF!</definedName>
    <definedName name="Z5INFLAG" localSheetId="4">#REF!</definedName>
    <definedName name="Z5INFLAG" localSheetId="8">#REF!</definedName>
    <definedName name="Z5INFLAG" localSheetId="15">#REF!</definedName>
    <definedName name="Z5INFLAG">#REF!</definedName>
    <definedName name="Z5KMK" localSheetId="1">#REF!</definedName>
    <definedName name="Z5KMK" localSheetId="16">#REF!</definedName>
    <definedName name="Z5KMK" localSheetId="4">#REF!</definedName>
    <definedName name="Z5KMK" localSheetId="8">#REF!</definedName>
    <definedName name="Z5KMK" localSheetId="15">#REF!</definedName>
    <definedName name="Z5KMK">#REF!</definedName>
    <definedName name="Z5KMKNM" localSheetId="1">#REF!</definedName>
    <definedName name="Z5KMKNM" localSheetId="16">#REF!</definedName>
    <definedName name="Z5KMKNM" localSheetId="4">#REF!</definedName>
    <definedName name="Z5KMKNM" localSheetId="8">#REF!</definedName>
    <definedName name="Z5KMKNM" localSheetId="15">#REF!</definedName>
    <definedName name="Z5KMKNM">#REF!</definedName>
    <definedName name="Z5SIGN" localSheetId="1">#REF!</definedName>
    <definedName name="Z5SIGN" localSheetId="16">#REF!</definedName>
    <definedName name="Z5SIGN" localSheetId="4">#REF!</definedName>
    <definedName name="Z5SIGN" localSheetId="8">#REF!</definedName>
    <definedName name="Z5SIGN" localSheetId="15">#REF!</definedName>
    <definedName name="Z5SIGN">#REF!</definedName>
    <definedName name="Σ１" localSheetId="1">#REF!</definedName>
    <definedName name="Σ１" localSheetId="4">#REF!</definedName>
    <definedName name="Σ１" localSheetId="8">#REF!</definedName>
    <definedName name="Σ１">#REF!</definedName>
    <definedName name="Σ２" localSheetId="1">#REF!</definedName>
    <definedName name="Σ２" localSheetId="4">#REF!</definedName>
    <definedName name="Σ２" localSheetId="8">#REF!</definedName>
    <definedName name="Σ２">#REF!</definedName>
    <definedName name="Σ３" localSheetId="1">#REF!</definedName>
    <definedName name="Σ３" localSheetId="4">#REF!</definedName>
    <definedName name="Σ３" localSheetId="8">#REF!</definedName>
    <definedName name="Σ３">#REF!</definedName>
    <definedName name="Σ４" localSheetId="1">#REF!</definedName>
    <definedName name="Σ４" localSheetId="4">#REF!</definedName>
    <definedName name="Σ４" localSheetId="8">#REF!</definedName>
    <definedName name="Σ４">#REF!</definedName>
    <definedName name="ｲﾝｼﾞｹｰﾀ" localSheetId="1">[4]表紙!$C$34</definedName>
    <definedName name="ｲﾝｼﾞｹｰﾀ" localSheetId="4">[4]表紙!$C$34</definedName>
    <definedName name="ｲﾝｼﾞｹｰﾀ">[5]表紙!$C$34</definedName>
    <definedName name="ｲﾝｼﾞｹｰﾀ2" localSheetId="1">[4]表紙!$C$43</definedName>
    <definedName name="ｲﾝｼﾞｹｰﾀ2" localSheetId="4">[4]表紙!$C$43</definedName>
    <definedName name="ｲﾝｼﾞｹｰﾀ2">[5]表紙!$C$43</definedName>
    <definedName name="ｲﾝｼﾞｹｰﾀ3" localSheetId="1">[4]表紙!$D$43</definedName>
    <definedName name="ｲﾝｼﾞｹｰﾀ3" localSheetId="4">[4]表紙!$D$43</definedName>
    <definedName name="ｲﾝｼﾞｹｰﾀ3">[5]表紙!$D$43</definedName>
    <definedName name="ｲﾝｼﾞｹｰﾀ4" localSheetId="1">[4]表紙!$B$43</definedName>
    <definedName name="ｲﾝｼﾞｹｰﾀ4" localSheetId="4">[4]表紙!$B$43</definedName>
    <definedName name="ｲﾝｼﾞｹｰﾀ4">[5]表紙!$B$43</definedName>
    <definedName name="ｵﾍﾟﾚｰﾀ" localSheetId="1">[4]表紙!$C$46</definedName>
    <definedName name="ｵﾍﾟﾚｰﾀ" localSheetId="4">[4]表紙!$C$46</definedName>
    <definedName name="ｵﾍﾟﾚｰﾀ">[5]表紙!$C$46</definedName>
    <definedName name="クエリ243" localSheetId="1">#REF!</definedName>
    <definedName name="クエリ243" localSheetId="16">#REF!</definedName>
    <definedName name="クエリ243" localSheetId="4">#REF!</definedName>
    <definedName name="クエリ243" localSheetId="8">#REF!</definedName>
    <definedName name="クエリ243" localSheetId="15">#REF!</definedName>
    <definedName name="クエリ243">#REF!</definedName>
    <definedName name="クエリ4" localSheetId="1">#REF!</definedName>
    <definedName name="クエリ4" localSheetId="4">#REF!</definedName>
    <definedName name="クエリ4" localSheetId="8">#REF!</definedName>
    <definedName name="クエリ4">#REF!</definedName>
    <definedName name="クエリー1" localSheetId="1">#REF!</definedName>
    <definedName name="クエリー1" localSheetId="4">#REF!</definedName>
    <definedName name="クエリー1" localSheetId="8">#REF!</definedName>
    <definedName name="クエリー1">#REF!</definedName>
    <definedName name="グル" localSheetId="1">#REF!</definedName>
    <definedName name="グル" localSheetId="4">#REF!</definedName>
    <definedName name="グル" localSheetId="8">#REF!</definedName>
    <definedName name="グル">#REF!</definedName>
    <definedName name="ｺﾋﾟｰﾗｲﾄ" localSheetId="1">[4]表紙!$F$46</definedName>
    <definedName name="ｺﾋﾟｰﾗｲﾄ" localSheetId="4">[4]表紙!$F$46</definedName>
    <definedName name="ｺﾋﾟｰﾗｲﾄ">[5]表紙!$F$46</definedName>
    <definedName name="コントロール">[7]点検シート!$A$13:$B$13,[7]点検シート!$C$13:$V$13,[7]点検シート!$W$13:$X$13,[7]点検シート!$Y$13:$AL$13</definedName>
    <definedName name="ｻﾏﾘ_TABLE" localSheetId="1">#REF!</definedName>
    <definedName name="ｻﾏﾘ_TABLE" localSheetId="4">#REF!</definedName>
    <definedName name="ｻﾏﾘ_TABLE" localSheetId="8">#REF!</definedName>
    <definedName name="ｻﾏﾘ_TABLE">#REF!</definedName>
    <definedName name="サンプル" localSheetId="1">#REF!</definedName>
    <definedName name="サンプル" localSheetId="16">#REF!</definedName>
    <definedName name="サンプル" localSheetId="4">#REF!</definedName>
    <definedName name="サンプル" localSheetId="8">#REF!</definedName>
    <definedName name="サンプル" localSheetId="15">#REF!</definedName>
    <definedName name="サンプル">#REF!</definedName>
    <definedName name="システム名" localSheetId="1">[16]基本情報!$C$6</definedName>
    <definedName name="システム名" localSheetId="4">[16]基本情報!$C$6</definedName>
    <definedName name="システム名">[17]基本情報!$C$6</definedName>
    <definedName name="シス協" localSheetId="1">#REF!</definedName>
    <definedName name="シス協" localSheetId="4">#REF!</definedName>
    <definedName name="シス協" localSheetId="8">#REF!</definedName>
    <definedName name="シス協">#REF!</definedName>
    <definedName name="シス払" localSheetId="1">#REF!</definedName>
    <definedName name="シス払" localSheetId="4">#REF!</definedName>
    <definedName name="シス払" localSheetId="8">#REF!</definedName>
    <definedName name="シス払">#REF!</definedName>
    <definedName name="タイトル" localSheetId="1">#REF!</definedName>
    <definedName name="タイトル" localSheetId="4">#REF!</definedName>
    <definedName name="タイトル" localSheetId="8">#REF!</definedName>
    <definedName name="タイトル">#REF!</definedName>
    <definedName name="タスクドキュメント１" localSheetId="1">#REF!</definedName>
    <definedName name="タスクドキュメント１" localSheetId="16">#REF!</definedName>
    <definedName name="タスクドキュメント１" localSheetId="4">#REF!</definedName>
    <definedName name="タスクドキュメント１" localSheetId="8">#REF!</definedName>
    <definedName name="タスクドキュメント１" localSheetId="15">#REF!</definedName>
    <definedName name="タスクドキュメント１">#REF!</definedName>
    <definedName name="タスク社担当分" localSheetId="1">#REF!</definedName>
    <definedName name="タスク社担当分" localSheetId="4">#REF!</definedName>
    <definedName name="タスク社担当分" localSheetId="8">#REF!</definedName>
    <definedName name="タスク社担当分">#REF!</definedName>
    <definedName name="タスク社担当分（2次）" localSheetId="1">#REF!</definedName>
    <definedName name="タスク社担当分（2次）" localSheetId="4">#REF!</definedName>
    <definedName name="タスク社担当分（2次）" localSheetId="8">#REF!</definedName>
    <definedName name="タスク社担当分（2次）">#REF!</definedName>
    <definedName name="タスク社担当分_1次_" localSheetId="1">#REF!</definedName>
    <definedName name="タスク社担当分_1次_" localSheetId="4">#REF!</definedName>
    <definedName name="タスク社担当分_1次_" localSheetId="8">#REF!</definedName>
    <definedName name="タスク社担当分_1次_">#REF!</definedName>
    <definedName name="タスク進捗表（1次）" localSheetId="1">#REF!</definedName>
    <definedName name="タスク進捗表（1次）" localSheetId="4">#REF!</definedName>
    <definedName name="タスク進捗表（1次）" localSheetId="8">#REF!</definedName>
    <definedName name="タスク進捗表（1次）">#REF!</definedName>
    <definedName name="タスク進捗表（2次_" localSheetId="1">#REF!</definedName>
    <definedName name="タスク進捗表（2次_" localSheetId="4">#REF!</definedName>
    <definedName name="タスク進捗表（2次_" localSheetId="8">#REF!</definedName>
    <definedName name="タスク進捗表（2次_">#REF!</definedName>
    <definedName name="ﾁｪｯｸ" localSheetId="1">#REF!</definedName>
    <definedName name="ﾁｪｯｸ" localSheetId="4">#REF!</definedName>
    <definedName name="ﾁｪｯｸ" localSheetId="8">#REF!</definedName>
    <definedName name="ﾁｪｯｸ">#REF!</definedName>
    <definedName name="ﾂｰﾙﾀｲﾄﾙ" localSheetId="1">[4]表紙!$B$1</definedName>
    <definedName name="ﾂｰﾙﾀｲﾄﾙ" localSheetId="4">[4]表紙!$B$1</definedName>
    <definedName name="ﾂｰﾙﾀｲﾄﾙ">[5]表紙!$B$1</definedName>
    <definedName name="デリバティブ債務" localSheetId="1">#REF!</definedName>
    <definedName name="デリバティブ債務" localSheetId="4">#REF!</definedName>
    <definedName name="デリバティブ債務" localSheetId="8">#REF!</definedName>
    <definedName name="デリバティブ債務">#REF!</definedName>
    <definedName name="デリバティブ債権" localSheetId="1">#REF!</definedName>
    <definedName name="デリバティブ債権" localSheetId="4">#REF!</definedName>
    <definedName name="デリバティブ債権" localSheetId="8">#REF!</definedName>
    <definedName name="デリバティブ債権">#REF!</definedName>
    <definedName name="デ行1" localSheetId="1">#REF!,#REF!,#REF!,#REF!,#REF!,#REF!,#REF!,#REF!</definedName>
    <definedName name="デ行1" localSheetId="4">#REF!,#REF!,#REF!,#REF!,#REF!,#REF!,#REF!,#REF!</definedName>
    <definedName name="デ行1" localSheetId="8">#REF!,#REF!,#REF!,#REF!,#REF!,#REF!,#REF!,#REF!</definedName>
    <definedName name="デ行1">#REF!,#REF!,#REF!,#REF!,#REF!,#REF!,#REF!,#REF!</definedName>
    <definedName name="デ行2" localSheetId="1">#REF!,#REF!,#REF!,#REF!,#REF!,#REF!,#REF!,#REF!</definedName>
    <definedName name="デ行2" localSheetId="4">#REF!,#REF!,#REF!,#REF!,#REF!,#REF!,#REF!,#REF!</definedName>
    <definedName name="デ行2" localSheetId="8">#REF!,#REF!,#REF!,#REF!,#REF!,#REF!,#REF!,#REF!</definedName>
    <definedName name="デ行2">#REF!,#REF!,#REF!,#REF!,#REF!,#REF!,#REF!,#REF!</definedName>
    <definedName name="デ行3" localSheetId="1">#REF!,#REF!,#REF!,#REF!,#REF!,#REF!,#REF!,#REF!</definedName>
    <definedName name="デ行3" localSheetId="4">#REF!,#REF!,#REF!,#REF!,#REF!,#REF!,#REF!,#REF!</definedName>
    <definedName name="デ行3" localSheetId="8">#REF!,#REF!,#REF!,#REF!,#REF!,#REF!,#REF!,#REF!</definedName>
    <definedName name="デ行3">#REF!,#REF!,#REF!,#REF!,#REF!,#REF!,#REF!,#REF!</definedName>
    <definedName name="デ行4" localSheetId="1">#REF!,#REF!,#REF!,#REF!,#REF!,#REF!,#REF!,#REF!</definedName>
    <definedName name="デ行4" localSheetId="4">#REF!,#REF!,#REF!,#REF!,#REF!,#REF!,#REF!,#REF!</definedName>
    <definedName name="デ行4" localSheetId="8">#REF!,#REF!,#REF!,#REF!,#REF!,#REF!,#REF!,#REF!</definedName>
    <definedName name="デ行4">#REF!,#REF!,#REF!,#REF!,#REF!,#REF!,#REF!,#REF!</definedName>
    <definedName name="デ行5" localSheetId="1">#REF!,#REF!,#REF!,#REF!,#REF!,#REF!,#REF!,#REF!</definedName>
    <definedName name="デ行5" localSheetId="4">#REF!,#REF!,#REF!,#REF!,#REF!,#REF!,#REF!,#REF!</definedName>
    <definedName name="デ行5" localSheetId="8">#REF!,#REF!,#REF!,#REF!,#REF!,#REF!,#REF!,#REF!</definedName>
    <definedName name="デ行5">#REF!,#REF!,#REF!,#REF!,#REF!,#REF!,#REF!,#REF!</definedName>
    <definedName name="デ行6" localSheetId="1">#REF!,#REF!,#REF!,#REF!,#REF!,#REF!,#REF!,#REF!</definedName>
    <definedName name="デ行6" localSheetId="4">#REF!,#REF!,#REF!,#REF!,#REF!,#REF!,#REF!,#REF!</definedName>
    <definedName name="デ行6" localSheetId="8">#REF!,#REF!,#REF!,#REF!,#REF!,#REF!,#REF!,#REF!</definedName>
    <definedName name="デ行6">#REF!,#REF!,#REF!,#REF!,#REF!,#REF!,#REF!,#REF!</definedName>
    <definedName name="デ行7" localSheetId="1">#REF!,#REF!,#REF!,#REF!</definedName>
    <definedName name="デ行7" localSheetId="4">#REF!,#REF!,#REF!,#REF!</definedName>
    <definedName name="デ行7" localSheetId="8">#REF!,#REF!,#REF!,#REF!</definedName>
    <definedName name="デ行7">#REF!,#REF!,#REF!,#REF!</definedName>
    <definedName name="ﾊﾞｲﾄ" localSheetId="1">#REF!</definedName>
    <definedName name="ﾊﾞｲﾄ" localSheetId="4">#REF!</definedName>
    <definedName name="ﾊﾞｲﾄ" localSheetId="8">#REF!</definedName>
    <definedName name="ﾊﾞｲﾄ">#REF!</definedName>
    <definedName name="ファイル情報" localSheetId="1">[4]表紙!$D$11</definedName>
    <definedName name="ファイル情報" localSheetId="4">[4]表紙!$D$11</definedName>
    <definedName name="ファイル情報">[5]表紙!$D$11</definedName>
    <definedName name="ﾌｫｰﾏｯﾄP1">[18]ﾌｫｰﾏｯﾄ!$E$11:$CZ$17,[18]ﾌｫｰﾏｯﾄ!$E$21:$CZ$27,[18]ﾌｫｰﾏｯﾄ!$E$31:$CZ$37,[18]ﾌｫｰﾏｯﾄ!$E$41:$CZ$47</definedName>
    <definedName name="ﾌｫｰﾏｯﾄP2">[18]ﾌｫｰﾏｯﾄ!$E$51:$CZ$57,[18]ﾌｫｰﾏｯﾄ!$E$61:$CZ$67,[18]ﾌｫｰﾏｯﾄ!$E$71:$CZ$77,[18]ﾌｫｰﾏｯﾄ!$E$81:$CZ$87</definedName>
    <definedName name="ﾌｫｰﾏｯﾄP3">[18]ﾌｫｰﾏｯﾄ!$E$91:$CZ$97,[18]ﾌｫｰﾏｯﾄ!$E$101:$CZ$107,[18]ﾌｫｰﾏｯﾄ!$E$111:$CZ$117,[18]ﾌｫｰﾏｯﾄ!$E$121:$CZ$127</definedName>
    <definedName name="ﾌｫｰﾏｯﾄP4">[18]ﾌｫｰﾏｯﾄ!$E$131:$E$137,[18]ﾌｫｰﾏｯﾄ!$E$141:$E$147,[18]ﾌｫｰﾏｯﾄ!$E$151:$E$157,[18]ﾌｫｰﾏｯﾄ!$E$161:$E$167,[18]ﾌｫｰﾏｯﾄ!$E$131:$CZ$137,[18]ﾌｫｰﾏｯﾄ!$E$141:$CZ$147,[18]ﾌｫｰﾏｯﾄ!$E$151:$CZ$157,[18]ﾌｫｰﾏｯﾄ!$E$161:$CZ$166,[18]ﾌｫｰﾏｯﾄ!$E$166:$CZ$167</definedName>
    <definedName name="ﾌｫｰﾏｯﾄP5">[18]ﾌｫｰﾏｯﾄ!$E$181:$CZ$187,[18]ﾌｫｰﾏｯﾄ!$E$171:$CZ$177,[18]ﾌｫｰﾏｯﾄ!$E$191:$CZ$197,[18]ﾌｫｰﾏｯﾄ!$E$201:$CZ$207</definedName>
    <definedName name="ﾌｫｰﾏｯﾄP6">[18]ﾌｫｰﾏｯﾄ!$E$241:$CZ$247,[18]ﾌｫｰﾏｯﾄ!$E$231:$CZ$237,[18]ﾌｫｰﾏｯﾄ!$E$221:$CZ$227,[18]ﾌｫｰﾏｯﾄ!$E$211:$CZ$217</definedName>
    <definedName name="ﾌﾟﾛｸﾞﾗﾑID" localSheetId="1">[4]表紙!$C$11</definedName>
    <definedName name="ﾌﾟﾛｸﾞﾗﾑID" localSheetId="4">[4]表紙!$C$11</definedName>
    <definedName name="ﾌﾟﾛｸﾞﾗﾑID">[5]表紙!$C$11</definedName>
    <definedName name="プロジェクト名" localSheetId="1">[16]基本情報!$C$12</definedName>
    <definedName name="プロジェクト名" localSheetId="4">[16]基本情報!$C$12</definedName>
    <definedName name="プロジェクト名">[17]基本情報!$C$12</definedName>
    <definedName name="ﾌﾞﾛｯｸ" localSheetId="1">#REF!</definedName>
    <definedName name="ﾌﾞﾛｯｸ" localSheetId="4">#REF!</definedName>
    <definedName name="ﾌﾞﾛｯｸ" localSheetId="8">#REF!</definedName>
    <definedName name="ﾌﾞﾛｯｸ">#REF!</definedName>
    <definedName name="ヘッダ" localSheetId="1">#REF!,#REF!,#REF!,#REF!,#REF!,#REF!,#REF!,#REF!,#REF!,#REF!,#REF!,#REF!,#REF!,#REF!</definedName>
    <definedName name="ヘッダ" localSheetId="4">#REF!,#REF!,#REF!,#REF!,#REF!,#REF!,#REF!,#REF!,#REF!,#REF!,#REF!,#REF!,#REF!,#REF!</definedName>
    <definedName name="ヘッダ" localSheetId="8">#REF!,#REF!,#REF!,#REF!,#REF!,#REF!,#REF!,#REF!,#REF!,#REF!,#REF!,#REF!,#REF!,#REF!</definedName>
    <definedName name="ヘッダ">#REF!,#REF!,#REF!,#REF!,#REF!,#REF!,#REF!,#REF!,#REF!,#REF!,#REF!,#REF!,#REF!,#REF!</definedName>
    <definedName name="ランダム科目" localSheetId="1">[19]医療ランダムリード!$A$1:$A$65536</definedName>
    <definedName name="ランダム科目" localSheetId="4">[19]医療ランダムリード!$A$1:$A$65536</definedName>
    <definedName name="ランダム科目">[20]医療ランダムリード!$A$1:$A$65536</definedName>
    <definedName name="ランダム計算" localSheetId="1">[19]医療ランダムリード!$C$1:$C$65536</definedName>
    <definedName name="ランダム計算" localSheetId="4">[19]医療ランダムリード!$C$1:$C$65536</definedName>
    <definedName name="ランダム計算">[20]医療ランダムリード!$C$1:$C$65536</definedName>
    <definedName name="ﾘﾘｰｽ情報" localSheetId="1">[4]表紙!$F$1</definedName>
    <definedName name="ﾘﾘｰｽ情報" localSheetId="4">[4]表紙!$F$1</definedName>
    <definedName name="ﾘﾘｰｽ情報">[5]表紙!$F$1</definedName>
    <definedName name="ﾚｺｰﾄﾞ" localSheetId="1">#REF!</definedName>
    <definedName name="ﾚｺｰﾄﾞ" localSheetId="4">#REF!</definedName>
    <definedName name="ﾚｺｰﾄﾞ" localSheetId="8">#REF!</definedName>
    <definedName name="ﾚｺｰﾄﾞ">#REF!</definedName>
    <definedName name="一般計算式展開" localSheetId="1">[21]一般計算式一覧!$D$1:$D$65536</definedName>
    <definedName name="一般計算式展開" localSheetId="4">[21]一般計算式一覧!$D$1:$D$65536</definedName>
    <definedName name="一般計算式展開">[22]一般計算式一覧!$D$1:$D$65536</definedName>
    <definedName name="一般計算番号" localSheetId="1">[21]一般計算式一覧!$A$1:$A$65536</definedName>
    <definedName name="一般計算番号" localSheetId="4">[21]一般計算式一覧!$A$1:$A$65536</definedName>
    <definedName name="一般計算番号">[22]一般計算式一覧!$A$1:$A$65536</definedName>
    <definedName name="一覧一般名称" localSheetId="1">#REF!</definedName>
    <definedName name="一覧一般名称" localSheetId="4">#REF!</definedName>
    <definedName name="一覧一般名称" localSheetId="8">#REF!</definedName>
    <definedName name="一覧一般名称">#REF!</definedName>
    <definedName name="一覧一般科目" localSheetId="1">#REF!</definedName>
    <definedName name="一覧一般科目" localSheetId="4">#REF!</definedName>
    <definedName name="一覧一般科目" localSheetId="8">#REF!</definedName>
    <definedName name="一覧一般科目">#REF!</definedName>
    <definedName name="一覧反映" localSheetId="1">#REF!</definedName>
    <definedName name="一覧反映" localSheetId="4">#REF!</definedName>
    <definedName name="一覧反映" localSheetId="8">#REF!</definedName>
    <definedName name="一覧反映">#REF!</definedName>
    <definedName name="一覧病院科目ｺｰﾄﾞ" localSheetId="1">#REF!</definedName>
    <definedName name="一覧病院科目ｺｰﾄﾞ" localSheetId="4">#REF!</definedName>
    <definedName name="一覧病院科目ｺｰﾄﾞ" localSheetId="8">#REF!</definedName>
    <definedName name="一覧病院科目ｺｰﾄﾞ">#REF!</definedName>
    <definedName name="一覧病院科目名" localSheetId="1">#REF!</definedName>
    <definedName name="一覧病院科目名" localSheetId="4">#REF!</definedName>
    <definedName name="一覧病院科目名" localSheetId="8">#REF!</definedName>
    <definedName name="一覧病院科目名">#REF!</definedName>
    <definedName name="一覧科目種" localSheetId="1">#REF!</definedName>
    <definedName name="一覧科目種" localSheetId="4">#REF!</definedName>
    <definedName name="一覧科目種" localSheetId="8">#REF!</definedName>
    <definedName name="一覧科目種">#REF!</definedName>
    <definedName name="一覧計算有無" localSheetId="1">#REF!</definedName>
    <definedName name="一覧計算有無" localSheetId="4">#REF!</definedName>
    <definedName name="一覧計算有無" localSheetId="8">#REF!</definedName>
    <definedName name="一覧計算有無">#REF!</definedName>
    <definedName name="人件費" localSheetId="1">[23]入力済決算データ返却メモ!$M$24,[23]入力済決算データ返却メモ!$M$25,[23]入力済決算データ返却メモ!$M$26,[23]入力済決算データ返却メモ!$M$27</definedName>
    <definedName name="人件費" localSheetId="4">[23]入力済決算データ返却メモ!$M$24,[23]入力済決算データ返却メモ!$M$25,[23]入力済決算データ返却メモ!$M$26,[23]入力済決算データ返却メモ!$M$27</definedName>
    <definedName name="人件費">[24]入力済決算データ返却メモ!$M$24,[24]入力済決算データ返却メモ!$M$25,[24]入力済決算データ返却メモ!$M$26,[24]入力済決算データ返却メモ!$M$27</definedName>
    <definedName name="仮払金" localSheetId="1">#REF!</definedName>
    <definedName name="仮払金" localSheetId="4">#REF!</definedName>
    <definedName name="仮払金" localSheetId="8">#REF!</definedName>
    <definedName name="仮払金">#REF!</definedName>
    <definedName name="会社名" localSheetId="1">'[25]含み損益（単）'!$C$2</definedName>
    <definedName name="会社名" localSheetId="16">'[24]含み損益（単）'!$C$2</definedName>
    <definedName name="会社名" localSheetId="4">'[25]含み損益（単）'!$C$2</definedName>
    <definedName name="会社名" localSheetId="15">'[24]含み損益（単）'!$C$2</definedName>
    <definedName name="会社法対応後計算式" localSheetId="1">#REF!</definedName>
    <definedName name="会社法対応後計算式" localSheetId="16">#REF!</definedName>
    <definedName name="会社法対応後計算式" localSheetId="4">#REF!</definedName>
    <definedName name="会社法対応後計算式" localSheetId="8">#REF!</definedName>
    <definedName name="会社法対応後計算式" localSheetId="15">#REF!</definedName>
    <definedName name="会社法対応後計算式">#REF!</definedName>
    <definedName name="低行1" localSheetId="1">#REF!,#REF!,#REF!,#REF!,#REF!,#REF!,#REF!,#REF!</definedName>
    <definedName name="低行1" localSheetId="4">#REF!,#REF!,#REF!,#REF!,#REF!,#REF!,#REF!,#REF!</definedName>
    <definedName name="低行1" localSheetId="8">#REF!,#REF!,#REF!,#REF!,#REF!,#REF!,#REF!,#REF!</definedName>
    <definedName name="低行1">#REF!,#REF!,#REF!,#REF!,#REF!,#REF!,#REF!,#REF!</definedName>
    <definedName name="低行2" localSheetId="1">#REF!,#REF!,#REF!,#REF!,#REF!,#REF!,#REF!,#REF!</definedName>
    <definedName name="低行2" localSheetId="4">#REF!,#REF!,#REF!,#REF!,#REF!,#REF!,#REF!,#REF!</definedName>
    <definedName name="低行2" localSheetId="8">#REF!,#REF!,#REF!,#REF!,#REF!,#REF!,#REF!,#REF!</definedName>
    <definedName name="低行2">#REF!,#REF!,#REF!,#REF!,#REF!,#REF!,#REF!,#REF!</definedName>
    <definedName name="低行3" localSheetId="1">#REF!,#REF!,#REF!,#REF!</definedName>
    <definedName name="低行3" localSheetId="4">#REF!,#REF!,#REF!,#REF!</definedName>
    <definedName name="低行3" localSheetId="8">#REF!,#REF!,#REF!,#REF!</definedName>
    <definedName name="低行3">#REF!,#REF!,#REF!,#REF!</definedName>
    <definedName name="低行4" localSheetId="1">#REF!,#REF!,#REF!,#REF!</definedName>
    <definedName name="低行4" localSheetId="4">#REF!,#REF!,#REF!,#REF!</definedName>
    <definedName name="低行4" localSheetId="8">#REF!,#REF!,#REF!,#REF!</definedName>
    <definedName name="低行4">#REF!,#REF!,#REF!,#REF!</definedName>
    <definedName name="低行5" localSheetId="1">#REF!,#REF!,#REF!,#REF!</definedName>
    <definedName name="低行5" localSheetId="4">#REF!,#REF!,#REF!,#REF!</definedName>
    <definedName name="低行5" localSheetId="8">#REF!,#REF!,#REF!,#REF!</definedName>
    <definedName name="低行5">#REF!,#REF!,#REF!,#REF!</definedName>
    <definedName name="作成日" localSheetId="1">'[25]含み損益（単）'!$N$1</definedName>
    <definedName name="作成日" localSheetId="16">'[24]含み損益（単）'!$N$1</definedName>
    <definedName name="作成日" localSheetId="4">'[25]含み損益（単）'!$N$1</definedName>
    <definedName name="作成日" localSheetId="15">'[24]含み損益（単）'!$N$1</definedName>
    <definedName name="作成者" localSheetId="1">[14]基本情報!$C$15</definedName>
    <definedName name="作成者" localSheetId="4">[14]基本情報!$C$15</definedName>
    <definedName name="作成者">[12]基本情報!$C$15</definedName>
    <definedName name="作業中" localSheetId="1">#REF!</definedName>
    <definedName name="作業中" localSheetId="4">#REF!</definedName>
    <definedName name="作業中" localSheetId="8">#REF!</definedName>
    <definedName name="作業中">#REF!</definedName>
    <definedName name="備考" localSheetId="1">#REF!</definedName>
    <definedName name="備考" localSheetId="4">#REF!</definedName>
    <definedName name="備考" localSheetId="8">#REF!</definedName>
    <definedName name="備考">#REF!</definedName>
    <definedName name="債権償却特別勘定" localSheetId="1">#REF!</definedName>
    <definedName name="債権償却特別勘定" localSheetId="4">#REF!</definedName>
    <definedName name="債権償却特別勘定" localSheetId="8">#REF!</definedName>
    <definedName name="債権償却特別勘定">#REF!</definedName>
    <definedName name="全担当進捗表編集" localSheetId="1">#REF!</definedName>
    <definedName name="全担当進捗表編集" localSheetId="4">#REF!</definedName>
    <definedName name="全担当進捗表編集" localSheetId="8">#REF!</definedName>
    <definedName name="全担当進捗表編集">#REF!</definedName>
    <definedName name="処理対象" localSheetId="1">[4]表紙!$D$9</definedName>
    <definedName name="処理対象" localSheetId="4">[4]表紙!$D$9</definedName>
    <definedName name="処理対象">[5]表紙!$D$9</definedName>
    <definedName name="列１" localSheetId="1">#REF!</definedName>
    <definedName name="列１" localSheetId="4">#REF!</definedName>
    <definedName name="列１" localSheetId="8">#REF!</definedName>
    <definedName name="列１">#REF!</definedName>
    <definedName name="列１０" localSheetId="1">#REF!</definedName>
    <definedName name="列１０" localSheetId="4">#REF!</definedName>
    <definedName name="列１０" localSheetId="8">#REF!</definedName>
    <definedName name="列１０">#REF!</definedName>
    <definedName name="列１１" localSheetId="1">#REF!</definedName>
    <definedName name="列１１" localSheetId="4">#REF!</definedName>
    <definedName name="列１１" localSheetId="8">#REF!</definedName>
    <definedName name="列１１">#REF!</definedName>
    <definedName name="列１２" localSheetId="1">#REF!</definedName>
    <definedName name="列１２" localSheetId="4">#REF!</definedName>
    <definedName name="列１２" localSheetId="8">#REF!</definedName>
    <definedName name="列１２">#REF!</definedName>
    <definedName name="列１４" localSheetId="1">#REF!,#REF!,#REF!,#REF!,#REF!</definedName>
    <definedName name="列１４" localSheetId="4">#REF!,#REF!,#REF!,#REF!,#REF!</definedName>
    <definedName name="列１４" localSheetId="8">#REF!,#REF!,#REF!,#REF!,#REF!</definedName>
    <definedName name="列１４">#REF!,#REF!,#REF!,#REF!,#REF!</definedName>
    <definedName name="列１５" localSheetId="1">#REF!,#REF!,#REF!,#REF!,#REF!</definedName>
    <definedName name="列１５" localSheetId="4">#REF!,#REF!,#REF!,#REF!,#REF!</definedName>
    <definedName name="列１５" localSheetId="8">#REF!,#REF!,#REF!,#REF!,#REF!</definedName>
    <definedName name="列１５">#REF!,#REF!,#REF!,#REF!,#REF!</definedName>
    <definedName name="列１除外" localSheetId="1">#REF!</definedName>
    <definedName name="列１除外" localSheetId="16">#REF!</definedName>
    <definedName name="列１除外" localSheetId="4">#REF!</definedName>
    <definedName name="列１除外" localSheetId="8">#REF!</definedName>
    <definedName name="列１除外" localSheetId="15">#REF!</definedName>
    <definedName name="列１除外">#REF!</definedName>
    <definedName name="列２" localSheetId="1">#REF!</definedName>
    <definedName name="列２" localSheetId="4">#REF!</definedName>
    <definedName name="列２" localSheetId="8">#REF!</definedName>
    <definedName name="列２">#REF!</definedName>
    <definedName name="列３" localSheetId="1">#REF!</definedName>
    <definedName name="列３" localSheetId="4">#REF!</definedName>
    <definedName name="列３" localSheetId="8">#REF!</definedName>
    <definedName name="列３">#REF!</definedName>
    <definedName name="列４" localSheetId="1">#REF!</definedName>
    <definedName name="列４" localSheetId="4">#REF!</definedName>
    <definedName name="列４" localSheetId="8">#REF!</definedName>
    <definedName name="列４">#REF!</definedName>
    <definedName name="列５" localSheetId="1">#REF!</definedName>
    <definedName name="列５" localSheetId="16">#REF!</definedName>
    <definedName name="列５" localSheetId="4">#REF!</definedName>
    <definedName name="列５" localSheetId="8">#REF!</definedName>
    <definedName name="列５" localSheetId="15">#REF!</definedName>
    <definedName name="列５">#REF!</definedName>
    <definedName name="列６" localSheetId="1">#REF!</definedName>
    <definedName name="列６" localSheetId="4">#REF!</definedName>
    <definedName name="列６" localSheetId="8">#REF!</definedName>
    <definedName name="列６">#REF!</definedName>
    <definedName name="列７" localSheetId="1">#REF!</definedName>
    <definedName name="列７" localSheetId="4">#REF!</definedName>
    <definedName name="列７" localSheetId="8">#REF!</definedName>
    <definedName name="列７">#REF!</definedName>
    <definedName name="列８" localSheetId="1">#REF!</definedName>
    <definedName name="列８" localSheetId="4">#REF!</definedName>
    <definedName name="列８" localSheetId="8">#REF!</definedName>
    <definedName name="列８">#REF!</definedName>
    <definedName name="列８印字" localSheetId="1">#REF!</definedName>
    <definedName name="列８印字" localSheetId="4">#REF!</definedName>
    <definedName name="列８印字" localSheetId="8">#REF!</definedName>
    <definedName name="列８印字">#REF!</definedName>
    <definedName name="列９" localSheetId="1">#REF!</definedName>
    <definedName name="列９" localSheetId="4">#REF!</definedName>
    <definedName name="列９" localSheetId="8">#REF!</definedName>
    <definedName name="列９">#REF!</definedName>
    <definedName name="列除外１" localSheetId="1">#REF!</definedName>
    <definedName name="列除外１" localSheetId="4">#REF!</definedName>
    <definedName name="列除外１" localSheetId="8">#REF!</definedName>
    <definedName name="列除外１">#REF!</definedName>
    <definedName name="列除外１０" localSheetId="1">#REF!</definedName>
    <definedName name="列除外１０" localSheetId="4">#REF!</definedName>
    <definedName name="列除外１０" localSheetId="8">#REF!</definedName>
    <definedName name="列除外１０">#REF!</definedName>
    <definedName name="列除外２" localSheetId="1">#REF!</definedName>
    <definedName name="列除外２" localSheetId="4">#REF!</definedName>
    <definedName name="列除外２" localSheetId="8">#REF!</definedName>
    <definedName name="列除外２">#REF!</definedName>
    <definedName name="列除外３" localSheetId="1">#REF!</definedName>
    <definedName name="列除外３" localSheetId="4">#REF!</definedName>
    <definedName name="列除外３" localSheetId="8">#REF!</definedName>
    <definedName name="列除外３">#REF!</definedName>
    <definedName name="列除外４" localSheetId="1">#REF!</definedName>
    <definedName name="列除外４" localSheetId="4">#REF!</definedName>
    <definedName name="列除外４" localSheetId="8">#REF!</definedName>
    <definedName name="列除外４">#REF!</definedName>
    <definedName name="列除外５" localSheetId="1">#REF!</definedName>
    <definedName name="列除外５" localSheetId="4">#REF!</definedName>
    <definedName name="列除外５" localSheetId="8">#REF!</definedName>
    <definedName name="列除外５">#REF!</definedName>
    <definedName name="列除外６" localSheetId="1">#REF!</definedName>
    <definedName name="列除外６" localSheetId="4">#REF!</definedName>
    <definedName name="列除外６" localSheetId="8">#REF!</definedName>
    <definedName name="列除外６">#REF!</definedName>
    <definedName name="列除外７" localSheetId="1">#REF!</definedName>
    <definedName name="列除外７" localSheetId="4">#REF!</definedName>
    <definedName name="列除外７" localSheetId="8">#REF!</definedName>
    <definedName name="列除外７">#REF!</definedName>
    <definedName name="列除外８" localSheetId="1">#REF!</definedName>
    <definedName name="列除外８" localSheetId="4">#REF!</definedName>
    <definedName name="列除外８" localSheetId="8">#REF!</definedName>
    <definedName name="列除外８">#REF!</definedName>
    <definedName name="列除外９" localSheetId="1">#REF!</definedName>
    <definedName name="列除外９" localSheetId="4">#REF!</definedName>
    <definedName name="列除外９" localSheetId="8">#REF!</definedName>
    <definedName name="列除外９">#REF!</definedName>
    <definedName name="前期比印字" localSheetId="1">#REF!</definedName>
    <definedName name="前期比印字" localSheetId="4">#REF!</definedName>
    <definedName name="前期比印字" localSheetId="8">#REF!</definedName>
    <definedName name="前期比印字">#REF!</definedName>
    <definedName name="前渡金" localSheetId="1">#REF!</definedName>
    <definedName name="前渡金" localSheetId="4">#REF!</definedName>
    <definedName name="前渡金" localSheetId="8">#REF!</definedName>
    <definedName name="前渡金">#REF!</definedName>
    <definedName name="取NO" localSheetId="1">#REF!</definedName>
    <definedName name="取NO" localSheetId="4">#REF!</definedName>
    <definedName name="取NO" localSheetId="8">#REF!</definedName>
    <definedName name="取NO">#REF!</definedName>
    <definedName name="取名" localSheetId="1">#REF!</definedName>
    <definedName name="取名" localSheetId="4">#REF!</definedName>
    <definedName name="取名" localSheetId="8">#REF!</definedName>
    <definedName name="取名">#REF!</definedName>
    <definedName name="取引先No." localSheetId="1">#REF!,#REF!,#REF!,#REF!,#REF!</definedName>
    <definedName name="取引先No." localSheetId="4">#REF!,#REF!,#REF!,#REF!,#REF!</definedName>
    <definedName name="取引先No." localSheetId="8">#REF!,#REF!,#REF!,#REF!,#REF!</definedName>
    <definedName name="取引先No.">#REF!,#REF!,#REF!,#REF!,#REF!</definedName>
    <definedName name="取引先名" localSheetId="1">#REF!,#REF!,#REF!,#REF!,#REF!</definedName>
    <definedName name="取引先名" localSheetId="4">#REF!,#REF!,#REF!,#REF!,#REF!</definedName>
    <definedName name="取引先名" localSheetId="8">#REF!,#REF!,#REF!,#REF!,#REF!</definedName>
    <definedName name="取引先名">#REF!,#REF!,#REF!,#REF!,#REF!</definedName>
    <definedName name="取引先店" localSheetId="1">#REF!,#REF!,#REF!,#REF!,#REF!</definedName>
    <definedName name="取引先店" localSheetId="4">#REF!,#REF!,#REF!,#REF!,#REF!</definedName>
    <definedName name="取引先店" localSheetId="8">#REF!,#REF!,#REF!,#REF!,#REF!</definedName>
    <definedName name="取引先店">#REF!,#REF!,#REF!,#REF!,#REF!</definedName>
    <definedName name="可変単位" localSheetId="1">#REF!,#REF!</definedName>
    <definedName name="可変単位" localSheetId="4">#REF!,#REF!</definedName>
    <definedName name="可変単位" localSheetId="8">#REF!,#REF!</definedName>
    <definedName name="可変単位">#REF!,#REF!</definedName>
    <definedName name="可変基準" localSheetId="1">#REF!</definedName>
    <definedName name="可変基準" localSheetId="4">#REF!</definedName>
    <definedName name="可変基準" localSheetId="8">#REF!</definedName>
    <definedName name="可変基準">#REF!</definedName>
    <definedName name="可変基準値" localSheetId="1">#REF!</definedName>
    <definedName name="可変基準値" localSheetId="4">#REF!</definedName>
    <definedName name="可変基準値" localSheetId="8">#REF!</definedName>
    <definedName name="可変基準値">#REF!</definedName>
    <definedName name="可変実績" localSheetId="1">#REF!</definedName>
    <definedName name="可変実績" localSheetId="4">#REF!</definedName>
    <definedName name="可変実績" localSheetId="8">#REF!</definedName>
    <definedName name="可変実績">#REF!</definedName>
    <definedName name="可変実績値" localSheetId="1">#REF!</definedName>
    <definedName name="可変実績値" localSheetId="4">#REF!</definedName>
    <definedName name="可変実績値" localSheetId="8">#REF!</definedName>
    <definedName name="可変実績値">#REF!</definedName>
    <definedName name="可変項目" localSheetId="1">#REF!</definedName>
    <definedName name="可変項目" localSheetId="4">#REF!</definedName>
    <definedName name="可変項目" localSheetId="8">#REF!</definedName>
    <definedName name="可変項目">#REF!</definedName>
    <definedName name="営業貸付金" localSheetId="1">[23]入力済決算データ返却メモ!$M$49,[23]入力済決算データ返却メモ!$M$50</definedName>
    <definedName name="営業貸付金" localSheetId="4">[23]入力済決算データ返却メモ!$M$49,[23]入力済決算データ返却メモ!$M$50</definedName>
    <definedName name="営業貸付金">[24]入力済決算データ返却メモ!$M$49,[24]入力済決算データ返却メモ!$M$50</definedName>
    <definedName name="固定繰延税金負債" localSheetId="1">#REF!</definedName>
    <definedName name="固定繰延税金負債" localSheetId="4">#REF!</definedName>
    <definedName name="固定繰延税金負債" localSheetId="8">#REF!</definedName>
    <definedName name="固定繰延税金負債">#REF!</definedName>
    <definedName name="増減年１" localSheetId="1">#REF!</definedName>
    <definedName name="増減年１" localSheetId="16">#REF!</definedName>
    <definedName name="増減年１" localSheetId="4">#REF!</definedName>
    <definedName name="増減年１" localSheetId="8">#REF!</definedName>
    <definedName name="増減年１" localSheetId="15">#REF!</definedName>
    <definedName name="増減年１">#REF!</definedName>
    <definedName name="増減年２" localSheetId="1">#REF!</definedName>
    <definedName name="増減年２" localSheetId="16">#REF!</definedName>
    <definedName name="増減年２" localSheetId="4">#REF!</definedName>
    <definedName name="増減年２" localSheetId="8">#REF!</definedName>
    <definedName name="増減年２" localSheetId="15">#REF!</definedName>
    <definedName name="増減年２">#REF!</definedName>
    <definedName name="存在期数" localSheetId="1">#REF!</definedName>
    <definedName name="存在期数" localSheetId="16">#REF!</definedName>
    <definedName name="存在期数" localSheetId="4">#REF!</definedName>
    <definedName name="存在期数" localSheetId="8">#REF!</definedName>
    <definedName name="存在期数" localSheetId="15">#REF!</definedName>
    <definedName name="存在期数">#REF!</definedName>
    <definedName name="実行ログ" localSheetId="1">[4]表紙!$B$15:$D$31</definedName>
    <definedName name="実行ログ" localSheetId="4">[4]表紙!$B$15:$D$31</definedName>
    <definedName name="実行ログ">[5]表紙!$B$15:$D$31</definedName>
    <definedName name="実装エンティティ一覧情報" localSheetId="1">#REF!</definedName>
    <definedName name="実装エンティティ一覧情報" localSheetId="4">#REF!</definedName>
    <definedName name="実装エンティティ一覧情報" localSheetId="8">#REF!</definedName>
    <definedName name="実装エンティティ一覧情報">#REF!</definedName>
    <definedName name="対比反映" localSheetId="1">#REF!</definedName>
    <definedName name="対比反映" localSheetId="4">#REF!</definedName>
    <definedName name="対比反映" localSheetId="8">#REF!</definedName>
    <definedName name="対比反映">#REF!</definedName>
    <definedName name="対比科目" localSheetId="1">#REF!</definedName>
    <definedName name="対比科目" localSheetId="4">#REF!</definedName>
    <definedName name="対比科目" localSheetId="8">#REF!</definedName>
    <definedName name="対比科目">#REF!</definedName>
    <definedName name="対比表コード" localSheetId="1">#REF!</definedName>
    <definedName name="対比表コード" localSheetId="4">#REF!</definedName>
    <definedName name="対比表コード" localSheetId="8">#REF!</definedName>
    <definedName name="対比表コード">#REF!</definedName>
    <definedName name="対比表コード名称" localSheetId="1">#REF!</definedName>
    <definedName name="対比表コード名称" localSheetId="4">#REF!</definedName>
    <definedName name="対比表コード名称" localSheetId="8">#REF!</definedName>
    <definedName name="対比表コード名称">#REF!</definedName>
    <definedName name="対比表一般科目ｺｰﾄﾞ" localSheetId="1">#REF!</definedName>
    <definedName name="対比表一般科目ｺｰﾄﾞ" localSheetId="4">#REF!</definedName>
    <definedName name="対比表一般科目ｺｰﾄﾞ" localSheetId="8">#REF!</definedName>
    <definedName name="対比表一般科目ｺｰﾄﾞ">#REF!</definedName>
    <definedName name="対比表反映" localSheetId="1">#REF!</definedName>
    <definedName name="対比表反映" localSheetId="4">#REF!</definedName>
    <definedName name="対比表反映" localSheetId="8">#REF!</definedName>
    <definedName name="対比表反映">#REF!</definedName>
    <definedName name="属性" localSheetId="1">[23]入力済決算データ返却メモ!$E$16,[23]入力済決算データ返却メモ!$L$16,[23]入力済決算データ返却メモ!$V$16</definedName>
    <definedName name="属性" localSheetId="4">[23]入力済決算データ返却メモ!$E$16,[23]入力済決算データ返却メモ!$L$16,[23]入力済決算データ返却メモ!$V$16</definedName>
    <definedName name="属性">[24]入力済決算データ返却メモ!$E$16,[24]入力済決算データ返却メモ!$L$16,[24]入力済決算データ返却メモ!$V$16</definedName>
    <definedName name="属性２" localSheetId="1">#REF!</definedName>
    <definedName name="属性２" localSheetId="4">#REF!</definedName>
    <definedName name="属性２" localSheetId="8">#REF!</definedName>
    <definedName name="属性２">#REF!</definedName>
    <definedName name="年月０" localSheetId="1">#REF!</definedName>
    <definedName name="年月０" localSheetId="16">#REF!</definedName>
    <definedName name="年月０" localSheetId="4">#REF!</definedName>
    <definedName name="年月０" localSheetId="8">#REF!</definedName>
    <definedName name="年月０" localSheetId="15">#REF!</definedName>
    <definedName name="年月０">#REF!</definedName>
    <definedName name="年月１" localSheetId="1">#REF!</definedName>
    <definedName name="年月１" localSheetId="16">#REF!</definedName>
    <definedName name="年月１" localSheetId="4">#REF!</definedName>
    <definedName name="年月１" localSheetId="8">#REF!</definedName>
    <definedName name="年月１" localSheetId="15">#REF!</definedName>
    <definedName name="年月１">#REF!</definedName>
    <definedName name="年月10" localSheetId="1">[23]入力済決算データ返却メモ!$J$49,[23]入力済決算データ返却メモ!$J$50</definedName>
    <definedName name="年月10" localSheetId="4">[23]入力済決算データ返却メモ!$J$49,[23]入力済決算データ返却メモ!$J$50</definedName>
    <definedName name="年月10">[24]入力済決算データ返却メモ!$J$49,[24]入力済決算データ返却メモ!$J$50</definedName>
    <definedName name="年月２" localSheetId="1">#REF!</definedName>
    <definedName name="年月２" localSheetId="16">#REF!</definedName>
    <definedName name="年月２" localSheetId="4">#REF!</definedName>
    <definedName name="年月２" localSheetId="8">#REF!</definedName>
    <definedName name="年月２" localSheetId="15">#REF!</definedName>
    <definedName name="年月２">#REF!</definedName>
    <definedName name="年月３" localSheetId="1">#REF!</definedName>
    <definedName name="年月３" localSheetId="16">#REF!</definedName>
    <definedName name="年月３" localSheetId="4">#REF!</definedName>
    <definedName name="年月３" localSheetId="8">#REF!</definedName>
    <definedName name="年月３" localSheetId="15">#REF!</definedName>
    <definedName name="年月３">#REF!</definedName>
    <definedName name="年月4" localSheetId="1">[23]入力済決算データ返却メモ!$J$30,[23]入力済決算データ返却メモ!$J$31</definedName>
    <definedName name="年月4" localSheetId="4">[23]入力済決算データ返却メモ!$J$30,[23]入力済決算データ返却メモ!$J$31</definedName>
    <definedName name="年月4">[24]入力済決算データ返却メモ!$J$30,[24]入力済決算データ返却メモ!$J$31</definedName>
    <definedName name="年月5" localSheetId="1">[23]入力済決算データ返却メモ!$J$39,[23]入力済決算データ返却メモ!$J$40</definedName>
    <definedName name="年月5" localSheetId="4">[23]入力済決算データ返却メモ!$J$39,[23]入力済決算データ返却メモ!$J$40</definedName>
    <definedName name="年月5">[24]入力済決算データ返却メモ!$J$39,[24]入力済決算データ返却メモ!$J$40</definedName>
    <definedName name="年月6" localSheetId="1">[23]入力済決算データ返却メモ!$J$41,[23]入力済決算データ返却メモ!$J$42</definedName>
    <definedName name="年月6" localSheetId="4">[23]入力済決算データ返却メモ!$J$41,[23]入力済決算データ返却メモ!$J$42</definedName>
    <definedName name="年月6">[24]入力済決算データ返却メモ!$J$41,[24]入力済決算データ返却メモ!$J$42</definedName>
    <definedName name="年月7" localSheetId="1">[23]入力済決算データ返却メモ!$J$43,[23]入力済決算データ返却メモ!$J$44</definedName>
    <definedName name="年月7" localSheetId="4">[23]入力済決算データ返却メモ!$J$43,[23]入力済決算データ返却メモ!$J$44</definedName>
    <definedName name="年月7">[24]入力済決算データ返却メモ!$J$43,[24]入力済決算データ返却メモ!$J$44</definedName>
    <definedName name="年月8" localSheetId="1">[23]入力済決算データ返却メモ!$J$45,[23]入力済決算データ返却メモ!$J$46</definedName>
    <definedName name="年月8" localSheetId="4">[23]入力済決算データ返却メモ!$J$45,[23]入力済決算データ返却メモ!$J$46</definedName>
    <definedName name="年月8">[24]入力済決算データ返却メモ!$J$45,[24]入力済決算データ返却メモ!$J$46</definedName>
    <definedName name="年月9" localSheetId="1">[23]入力済決算データ返却メモ!$J$47,[23]入力済決算データ返却メモ!$J$48</definedName>
    <definedName name="年月9" localSheetId="4">[23]入力済決算データ返却メモ!$J$47,[23]入力済決算データ返却メモ!$J$48</definedName>
    <definedName name="年月9">[24]入力済決算データ返却メモ!$J$47,[24]入力済決算データ返却メモ!$J$48</definedName>
    <definedName name="店名" localSheetId="1">#REF!</definedName>
    <definedName name="店名" localSheetId="4">#REF!</definedName>
    <definedName name="店名" localSheetId="8">#REF!</definedName>
    <definedName name="店名">#REF!</definedName>
    <definedName name="店番" localSheetId="1">#REF!</definedName>
    <definedName name="店番" localSheetId="4">#REF!</definedName>
    <definedName name="店番" localSheetId="8">#REF!</definedName>
    <definedName name="店番">#REF!</definedName>
    <definedName name="店番号" localSheetId="1">#REF!,#REF!,#REF!,#REF!,#REF!</definedName>
    <definedName name="店番号" localSheetId="4">#REF!,#REF!,#REF!,#REF!,#REF!</definedName>
    <definedName name="店番号" localSheetId="8">#REF!,#REF!,#REF!,#REF!,#REF!</definedName>
    <definedName name="店番号">#REF!,#REF!,#REF!,#REF!,#REF!</definedName>
    <definedName name="当行年度" localSheetId="1">#REF!</definedName>
    <definedName name="当行年度" localSheetId="4">#REF!</definedName>
    <definedName name="当行年度" localSheetId="8">#REF!</definedName>
    <definedName name="当行年度">#REF!</definedName>
    <definedName name="当行指標" localSheetId="1">#REF!</definedName>
    <definedName name="当行指標" localSheetId="4">#REF!</definedName>
    <definedName name="当行指標" localSheetId="8">#REF!</definedName>
    <definedName name="当行指標">#REF!</definedName>
    <definedName name="当行業種" localSheetId="1">#REF!</definedName>
    <definedName name="当行業種" localSheetId="4">#REF!</definedName>
    <definedName name="当行業種" localSheetId="8">#REF!</definedName>
    <definedName name="当行業種">#REF!</definedName>
    <definedName name="当行社数" localSheetId="1">#REF!</definedName>
    <definedName name="当行社数" localSheetId="4">#REF!</definedName>
    <definedName name="当行社数" localSheetId="8">#REF!</definedName>
    <definedName name="当行社数">#REF!</definedName>
    <definedName name="当行規模" localSheetId="1">#REF!</definedName>
    <definedName name="当行規模" localSheetId="4">#REF!</definedName>
    <definedName name="当行規模" localSheetId="8">#REF!</definedName>
    <definedName name="当行規模">#REF!</definedName>
    <definedName name="投行1" localSheetId="1">#REF!,#REF!,#REF!,#REF!,#REF!,#REF!,#REF!,#REF!</definedName>
    <definedName name="投行1" localSheetId="4">#REF!,#REF!,#REF!,#REF!,#REF!,#REF!,#REF!,#REF!</definedName>
    <definedName name="投行1" localSheetId="8">#REF!,#REF!,#REF!,#REF!,#REF!,#REF!,#REF!,#REF!</definedName>
    <definedName name="投行1">#REF!,#REF!,#REF!,#REF!,#REF!,#REF!,#REF!,#REF!</definedName>
    <definedName name="投行2" localSheetId="1">#REF!,#REF!,#REF!,#REF!,#REF!,#REF!,#REF!,#REF!</definedName>
    <definedName name="投行2" localSheetId="4">#REF!,#REF!,#REF!,#REF!,#REF!,#REF!,#REF!,#REF!</definedName>
    <definedName name="投行2" localSheetId="8">#REF!,#REF!,#REF!,#REF!,#REF!,#REF!,#REF!,#REF!</definedName>
    <definedName name="投行2">#REF!,#REF!,#REF!,#REF!,#REF!,#REF!,#REF!,#REF!</definedName>
    <definedName name="投行3" localSheetId="1">#REF!,#REF!,#REF!,#REF!,#REF!,#REF!,#REF!,#REF!</definedName>
    <definedName name="投行3" localSheetId="4">#REF!,#REF!,#REF!,#REF!,#REF!,#REF!,#REF!,#REF!</definedName>
    <definedName name="投行3" localSheetId="8">#REF!,#REF!,#REF!,#REF!,#REF!,#REF!,#REF!,#REF!</definedName>
    <definedName name="投行3">#REF!,#REF!,#REF!,#REF!,#REF!,#REF!,#REF!,#REF!</definedName>
    <definedName name="投行4" localSheetId="1">#REF!,#REF!,#REF!,#REF!,#REF!,#REF!,#REF!,#REF!</definedName>
    <definedName name="投行4" localSheetId="4">#REF!,#REF!,#REF!,#REF!,#REF!,#REF!,#REF!,#REF!</definedName>
    <definedName name="投行4" localSheetId="8">#REF!,#REF!,#REF!,#REF!,#REF!,#REF!,#REF!,#REF!</definedName>
    <definedName name="投行4">#REF!,#REF!,#REF!,#REF!,#REF!,#REF!,#REF!,#REF!</definedName>
    <definedName name="投行5" localSheetId="1">#REF!,#REF!,#REF!,#REF!,#REF!,#REF!,#REF!,#REF!</definedName>
    <definedName name="投行5" localSheetId="4">#REF!,#REF!,#REF!,#REF!,#REF!,#REF!,#REF!,#REF!</definedName>
    <definedName name="投行5" localSheetId="8">#REF!,#REF!,#REF!,#REF!,#REF!,#REF!,#REF!,#REF!</definedName>
    <definedName name="投行5">#REF!,#REF!,#REF!,#REF!,#REF!,#REF!,#REF!,#REF!</definedName>
    <definedName name="投行6" localSheetId="1">#REF!,#REF!,#REF!,#REF!,#REF!,#REF!,#REF!,#REF!</definedName>
    <definedName name="投行6" localSheetId="4">#REF!,#REF!,#REF!,#REF!,#REF!,#REF!,#REF!,#REF!</definedName>
    <definedName name="投行6" localSheetId="8">#REF!,#REF!,#REF!,#REF!,#REF!,#REF!,#REF!,#REF!</definedName>
    <definedName name="投行6">#REF!,#REF!,#REF!,#REF!,#REF!,#REF!,#REF!,#REF!</definedName>
    <definedName name="投行7" localSheetId="1">#REF!,#REF!,#REF!,#REF!,#REF!,#REF!,#REF!,#REF!</definedName>
    <definedName name="投行7" localSheetId="4">#REF!,#REF!,#REF!,#REF!,#REF!,#REF!,#REF!,#REF!</definedName>
    <definedName name="投行7" localSheetId="8">#REF!,#REF!,#REF!,#REF!,#REF!,#REF!,#REF!,#REF!</definedName>
    <definedName name="投行7">#REF!,#REF!,#REF!,#REF!,#REF!,#REF!,#REF!,#REF!</definedName>
    <definedName name="投行8" localSheetId="1">#REF!,#REF!,#REF!,#REF!</definedName>
    <definedName name="投行8" localSheetId="4">#REF!,#REF!,#REF!,#REF!</definedName>
    <definedName name="投行8" localSheetId="8">#REF!,#REF!,#REF!,#REF!</definedName>
    <definedName name="投行8">#REF!,#REF!,#REF!,#REF!</definedName>
    <definedName name="投資有価証券" localSheetId="1">#REF!</definedName>
    <definedName name="投資有価証券" localSheetId="4">#REF!</definedName>
    <definedName name="投資有価証券" localSheetId="8">#REF!</definedName>
    <definedName name="投資有価証券">#REF!</definedName>
    <definedName name="投資繰延税金資産" localSheetId="1">#REF!</definedName>
    <definedName name="投資繰延税金資産" localSheetId="4">#REF!</definedName>
    <definedName name="投資繰延税金資産" localSheetId="8">#REF!</definedName>
    <definedName name="投資繰延税金資産">#REF!</definedName>
    <definedName name="担当" localSheetId="1">#REF!</definedName>
    <definedName name="担当" localSheetId="4">#REF!</definedName>
    <definedName name="担当" localSheetId="8">#REF!</definedName>
    <definedName name="担当">#REF!</definedName>
    <definedName name="担当CD" localSheetId="1">#REF!</definedName>
    <definedName name="担当CD" localSheetId="4">#REF!</definedName>
    <definedName name="担当CD" localSheetId="8">#REF!</definedName>
    <definedName name="担当CD">#REF!</definedName>
    <definedName name="支店" localSheetId="1">#REF!</definedName>
    <definedName name="支店" localSheetId="4">#REF!</definedName>
    <definedName name="支店" localSheetId="8">#REF!</definedName>
    <definedName name="支店">#REF!</definedName>
    <definedName name="支店名称" localSheetId="1">[7]点検シート!#REF!</definedName>
    <definedName name="支店名称" localSheetId="16">[7]点検シート!#REF!</definedName>
    <definedName name="支店名称" localSheetId="4">[7]点検シート!#REF!</definedName>
    <definedName name="支店名称" localSheetId="8">[7]点検シート!#REF!</definedName>
    <definedName name="支店名称" localSheetId="15">[7]点検シート!#REF!</definedName>
    <definedName name="支店名称">[7]点検シート!#REF!</definedName>
    <definedName name="支払利息" localSheetId="1">[23]入力済決算データ返却メモ!$M$45,[23]入力済決算データ返却メモ!$M$46</definedName>
    <definedName name="支払利息" localSheetId="4">[23]入力済決算データ返却メモ!$M$45,[23]入力済決算データ返却メモ!$M$46</definedName>
    <definedName name="支払利息">[24]入力済決算データ返却メモ!$M$45,[24]入力済決算データ返却メモ!$M$46</definedName>
    <definedName name="明細DB" localSheetId="1">#REF!</definedName>
    <definedName name="明細DB" localSheetId="4">#REF!</definedName>
    <definedName name="明細DB" localSheetId="8">#REF!</definedName>
    <definedName name="明細DB">#REF!</definedName>
    <definedName name="明細TABLE" localSheetId="1">#REF!</definedName>
    <definedName name="明細TABLE" localSheetId="4">#REF!</definedName>
    <definedName name="明細TABLE" localSheetId="8">#REF!</definedName>
    <definedName name="明細TABLE">#REF!</definedName>
    <definedName name="明細TABLE2" localSheetId="1">#REF!</definedName>
    <definedName name="明細TABLE2" localSheetId="4">#REF!</definedName>
    <definedName name="明細TABLE2" localSheetId="8">#REF!</definedName>
    <definedName name="明細TABLE2">#REF!</definedName>
    <definedName name="月数" localSheetId="1">#REF!</definedName>
    <definedName name="月数" localSheetId="4">#REF!</definedName>
    <definedName name="月数" localSheetId="8">#REF!</definedName>
    <definedName name="月数">#REF!</definedName>
    <definedName name="月数０" localSheetId="1">#REF!</definedName>
    <definedName name="月数０" localSheetId="4">#REF!</definedName>
    <definedName name="月数０" localSheetId="8">#REF!</definedName>
    <definedName name="月数０">#REF!</definedName>
    <definedName name="月数１" localSheetId="1">#REF!</definedName>
    <definedName name="月数１" localSheetId="4">#REF!</definedName>
    <definedName name="月数１" localSheetId="8">#REF!</definedName>
    <definedName name="月数１">#REF!</definedName>
    <definedName name="月数２" localSheetId="1">#REF!</definedName>
    <definedName name="月数２" localSheetId="4">#REF!</definedName>
    <definedName name="月数２" localSheetId="8">#REF!</definedName>
    <definedName name="月数２">#REF!</definedName>
    <definedName name="月数３" localSheetId="1">#REF!</definedName>
    <definedName name="月数３" localSheetId="4">#REF!</definedName>
    <definedName name="月数３" localSheetId="8">#REF!</definedName>
    <definedName name="月数３">#REF!</definedName>
    <definedName name="期0" localSheetId="1">#REF!</definedName>
    <definedName name="期0" localSheetId="4">#REF!</definedName>
    <definedName name="期0" localSheetId="8">#REF!</definedName>
    <definedName name="期0">#REF!</definedName>
    <definedName name="期1" localSheetId="1">#REF!</definedName>
    <definedName name="期1" localSheetId="4">#REF!</definedName>
    <definedName name="期1" localSheetId="8">#REF!</definedName>
    <definedName name="期1">#REF!</definedName>
    <definedName name="期2" localSheetId="1">#REF!</definedName>
    <definedName name="期2" localSheetId="4">#REF!</definedName>
    <definedName name="期2" localSheetId="8">#REF!</definedName>
    <definedName name="期2">#REF!</definedName>
    <definedName name="期3" localSheetId="1">#REF!</definedName>
    <definedName name="期3" localSheetId="4">#REF!</definedName>
    <definedName name="期3" localSheetId="8">#REF!</definedName>
    <definedName name="期3">#REF!</definedName>
    <definedName name="期4" localSheetId="1">#REF!</definedName>
    <definedName name="期4" localSheetId="4">#REF!</definedName>
    <definedName name="期4" localSheetId="8">#REF!</definedName>
    <definedName name="期4">#REF!</definedName>
    <definedName name="期数" localSheetId="1">#REF!</definedName>
    <definedName name="期数" localSheetId="4">#REF!</definedName>
    <definedName name="期数" localSheetId="8">#REF!</definedName>
    <definedName name="期数">#REF!</definedName>
    <definedName name="期末従業員数" localSheetId="1">[23]入力済決算データ返却メモ!$M$28,[23]入力済決算データ返却メモ!$M$29,[23]入力済決算データ返却メモ!$T$28,[23]入力済決算データ返却メモ!$T$29</definedName>
    <definedName name="期末従業員数" localSheetId="4">[23]入力済決算データ返却メモ!$M$28,[23]入力済決算データ返却メモ!$M$29,[23]入力済決算データ返却メモ!$T$28,[23]入力済決算データ返却メモ!$T$29</definedName>
    <definedName name="期末従業員数">[24]入力済決算データ返却メモ!$M$28,[24]入力済決算データ返却メモ!$M$29,[24]入力済決算データ返却メモ!$T$28,[24]入力済決算データ返却メモ!$T$29</definedName>
    <definedName name="格付結果_業態2" localSheetId="1">#REF!</definedName>
    <definedName name="格付結果_業態2" localSheetId="4">#REF!</definedName>
    <definedName name="格付結果_業態2" localSheetId="8">#REF!</definedName>
    <definedName name="格付結果_業態2">#REF!</definedName>
    <definedName name="検索パス" localSheetId="1">[4]表紙!$D$5</definedName>
    <definedName name="検索パス" localSheetId="4">[4]表紙!$D$5</definedName>
    <definedName name="検索パス">[5]表紙!$D$5</definedName>
    <definedName name="業務名" localSheetId="1">[16]基本情報!$C$5</definedName>
    <definedName name="業務名" localSheetId="4">[16]基本情報!$C$5</definedName>
    <definedName name="業務名">[17]基本情報!$C$5</definedName>
    <definedName name="業界年度" localSheetId="1">#REF!</definedName>
    <definedName name="業界年度" localSheetId="4">#REF!</definedName>
    <definedName name="業界年度" localSheetId="8">#REF!</definedName>
    <definedName name="業界年度">#REF!</definedName>
    <definedName name="業界指標" localSheetId="1">#REF!</definedName>
    <definedName name="業界指標" localSheetId="4">#REF!</definedName>
    <definedName name="業界指標" localSheetId="8">#REF!</definedName>
    <definedName name="業界指標">#REF!</definedName>
    <definedName name="業界業種" localSheetId="1">#REF!</definedName>
    <definedName name="業界業種" localSheetId="4">#REF!</definedName>
    <definedName name="業界業種" localSheetId="8">#REF!</definedName>
    <definedName name="業界業種">#REF!</definedName>
    <definedName name="業界社数" localSheetId="1">#REF!</definedName>
    <definedName name="業界社数" localSheetId="4">#REF!</definedName>
    <definedName name="業界社数" localSheetId="8">#REF!</definedName>
    <definedName name="業界社数">#REF!</definedName>
    <definedName name="業界規模" localSheetId="1">#REF!</definedName>
    <definedName name="業界規模" localSheetId="4">#REF!</definedName>
    <definedName name="業界規模" localSheetId="8">#REF!</definedName>
    <definedName name="業界規模">#REF!</definedName>
    <definedName name="業種" localSheetId="1">#REF!,#REF!</definedName>
    <definedName name="業種" localSheetId="4">#REF!,#REF!</definedName>
    <definedName name="業種" localSheetId="8">#REF!,#REF!</definedName>
    <definedName name="業種">#REF!,#REF!</definedName>
    <definedName name="決年" localSheetId="1">#REF!</definedName>
    <definedName name="決年" localSheetId="4">#REF!</definedName>
    <definedName name="決年" localSheetId="8">#REF!</definedName>
    <definedName name="決年">#REF!</definedName>
    <definedName name="決月" localSheetId="1">#REF!</definedName>
    <definedName name="決月" localSheetId="4">#REF!</definedName>
    <definedName name="決月" localSheetId="8">#REF!</definedName>
    <definedName name="決月">#REF!</definedName>
    <definedName name="決算期" localSheetId="1">'[25]含み損益（単）'!$N$2</definedName>
    <definedName name="決算期" localSheetId="16">'[24]含み損益（単）'!$N$2</definedName>
    <definedName name="決算期" localSheetId="4">'[25]含み損益（単）'!$N$2</definedName>
    <definedName name="決算期" localSheetId="15">'[24]含み損益（単）'!$N$2</definedName>
    <definedName name="流動繰延税金負債" localSheetId="1">#REF!</definedName>
    <definedName name="流動繰延税金負債" localSheetId="4">#REF!</definedName>
    <definedName name="流動繰延税金負債" localSheetId="8">#REF!</definedName>
    <definedName name="流動繰延税金負債">#REF!</definedName>
    <definedName name="流動繰延税金資産" localSheetId="1">#REF!</definedName>
    <definedName name="流動繰延税金資産" localSheetId="4">#REF!</definedName>
    <definedName name="流動繰延税金資産" localSheetId="8">#REF!</definedName>
    <definedName name="流動繰延税金資産">#REF!</definedName>
    <definedName name="海外" localSheetId="1">#REF!</definedName>
    <definedName name="海外" localSheetId="4">#REF!</definedName>
    <definedName name="海外" localSheetId="8">#REF!</definedName>
    <definedName name="海外">#REF!</definedName>
    <definedName name="減価償却実施額" localSheetId="1">[23]入力済決算データ返却メモ!$M$20,[23]入力済決算データ返却メモ!$M$21,[23]入力済決算データ返却メモ!$M$22,[23]入力済決算データ返却メモ!$M$23</definedName>
    <definedName name="減価償却実施額" localSheetId="4">[23]入力済決算データ返却メモ!$M$20,[23]入力済決算データ返却メモ!$M$21,[23]入力済決算データ返却メモ!$M$22,[23]入力済決算データ返却メモ!$M$23</definedName>
    <definedName name="減価償却実施額">[24]入力済決算データ返却メモ!$M$20,[24]入力済決算データ返却メモ!$M$21,[24]入力済決算データ返却メモ!$M$22,[24]入力済決算データ返却メモ!$M$23</definedName>
    <definedName name="短期貸付金" localSheetId="1">#REF!</definedName>
    <definedName name="短期貸付金" localSheetId="4">#REF!</definedName>
    <definedName name="短期貸付金" localSheetId="8">#REF!</definedName>
    <definedName name="短期貸付金">#REF!</definedName>
    <definedName name="科目一覧" localSheetId="1">#REF!</definedName>
    <definedName name="科目一覧" localSheetId="4">#REF!</definedName>
    <definedName name="科目一覧" localSheetId="8">#REF!</definedName>
    <definedName name="科目一覧">#REF!</definedName>
    <definedName name="税引前当期純損益_前々期連結" localSheetId="1">'[25]財務ﾃﾞｰﾀ（連）'!$B$8</definedName>
    <definedName name="税引前当期純損益_前々期連結" localSheetId="16">'[24]財務ﾃﾞｰﾀ（連）'!$B$8</definedName>
    <definedName name="税引前当期純損益_前々期連結" localSheetId="4">'[25]財務ﾃﾞｰﾀ（連）'!$B$8</definedName>
    <definedName name="税引前当期純損益_前々期連結" localSheetId="15">'[24]財務ﾃﾞｰﾀ（連）'!$B$8</definedName>
    <definedName name="税引前当期純損益_前期連結" localSheetId="1">'[25]財務ﾃﾞｰﾀ（連）'!$C$8</definedName>
    <definedName name="税引前当期純損益_前期連結" localSheetId="16">'[24]財務ﾃﾞｰﾀ（連）'!$C$8</definedName>
    <definedName name="税引前当期純損益_前期連結" localSheetId="4">'[25]財務ﾃﾞｰﾀ（連）'!$C$8</definedName>
    <definedName name="税引前当期純損益_前期連結" localSheetId="15">'[24]財務ﾃﾞｰﾀ（連）'!$C$8</definedName>
    <definedName name="税引前当期純損益_当期連結" localSheetId="1">'[25]財務ﾃﾞｰﾀ（連）'!$D$8</definedName>
    <definedName name="税引前当期純損益_当期連結" localSheetId="16">'[24]財務ﾃﾞｰﾀ（連）'!$D$8</definedName>
    <definedName name="税引前当期純損益_当期連結" localSheetId="4">'[25]財務ﾃﾞｰﾀ（連）'!$D$8</definedName>
    <definedName name="税引前当期純損益_当期連結" localSheetId="15">'[24]財務ﾃﾞｰﾀ（連）'!$D$8</definedName>
    <definedName name="符号今期単独" localSheetId="1">#REF!</definedName>
    <definedName name="符号今期単独" localSheetId="4">#REF!</definedName>
    <definedName name="符号今期単独" localSheetId="8">#REF!</definedName>
    <definedName name="符号今期単独">#REF!</definedName>
    <definedName name="符号今期連結" localSheetId="1">#REF!</definedName>
    <definedName name="符号今期連結" localSheetId="4">#REF!</definedName>
    <definedName name="符号今期連結" localSheetId="8">#REF!</definedName>
    <definedName name="符号今期連結">#REF!</definedName>
    <definedName name="符号前期単独" localSheetId="1">#REF!</definedName>
    <definedName name="符号前期単独" localSheetId="4">#REF!</definedName>
    <definedName name="符号前期単独" localSheetId="8">#REF!</definedName>
    <definedName name="符号前期単独">#REF!</definedName>
    <definedName name="符号前期連結" localSheetId="1">#REF!</definedName>
    <definedName name="符号前期連結" localSheetId="4">#REF!</definedName>
    <definedName name="符号前期連結" localSheetId="8">#REF!</definedName>
    <definedName name="符号前期連結">#REF!</definedName>
    <definedName name="累計年" localSheetId="1">#REF!</definedName>
    <definedName name="累計年" localSheetId="16">#REF!</definedName>
    <definedName name="累計年" localSheetId="4">#REF!</definedName>
    <definedName name="累計年" localSheetId="8">#REF!</definedName>
    <definedName name="累計年" localSheetId="15">#REF!</definedName>
    <definedName name="累計年">#REF!</definedName>
    <definedName name="累計年２" localSheetId="1">#REF!,#REF!</definedName>
    <definedName name="累計年２" localSheetId="4">#REF!,#REF!</definedName>
    <definedName name="累計年２" localSheetId="8">#REF!,#REF!</definedName>
    <definedName name="累計年２">#REF!,#REF!</definedName>
    <definedName name="累計年月１" localSheetId="1">#REF!,#REF!</definedName>
    <definedName name="累計年月１" localSheetId="4">#REF!,#REF!</definedName>
    <definedName name="累計年月１" localSheetId="8">#REF!,#REF!</definedName>
    <definedName name="累計年月１">#REF!,#REF!</definedName>
    <definedName name="累計年月２" localSheetId="1">#REF!,#REF!</definedName>
    <definedName name="累計年月２" localSheetId="4">#REF!,#REF!</definedName>
    <definedName name="累計年月２" localSheetId="8">#REF!,#REF!</definedName>
    <definedName name="累計年月２">#REF!,#REF!</definedName>
    <definedName name="統合業種" localSheetId="1">#REF!</definedName>
    <definedName name="統合業種" localSheetId="4">#REF!</definedName>
    <definedName name="統合業種" localSheetId="8">#REF!</definedName>
    <definedName name="統合業種">#REF!</definedName>
    <definedName name="繰延ヘッジ利益" localSheetId="1">#REF!</definedName>
    <definedName name="繰延ヘッジ利益" localSheetId="4">#REF!</definedName>
    <definedName name="繰延ヘッジ利益" localSheetId="8">#REF!</definedName>
    <definedName name="繰延ヘッジ利益">#REF!</definedName>
    <definedName name="繰延ヘッジ損失" localSheetId="1">#REF!</definedName>
    <definedName name="繰延ヘッジ損失" localSheetId="4">#REF!</definedName>
    <definedName name="繰延ヘッジ損失" localSheetId="8">#REF!</definedName>
    <definedName name="繰延ヘッジ損失">#REF!</definedName>
    <definedName name="繰延税金資産固定_連結" localSheetId="1">'[25]含み損益（連）'!$E$37</definedName>
    <definedName name="繰延税金資産固定_連結" localSheetId="16">'[24]含み損益（連）'!$E$37</definedName>
    <definedName name="繰延税金資産固定_連結" localSheetId="4">'[25]含み損益（連）'!$E$37</definedName>
    <definedName name="繰延税金資産固定_連結" localSheetId="15">'[24]含み損益（連）'!$E$37</definedName>
    <definedName name="繰延税金資産流動_連結" localSheetId="1">'[25]含み損益（連）'!$E$18</definedName>
    <definedName name="繰延税金資産流動_連結" localSheetId="16">'[24]含み損益（連）'!$E$18</definedName>
    <definedName name="繰延税金資産流動_連結" localSheetId="4">'[25]含み損益（連）'!$E$18</definedName>
    <definedName name="繰延税金資産流動_連結" localSheetId="15">'[24]含み損益（連）'!$E$18</definedName>
    <definedName name="規模" localSheetId="1">#REF!,#REF!</definedName>
    <definedName name="規模" localSheetId="4">#REF!,#REF!</definedName>
    <definedName name="規模" localSheetId="8">#REF!,#REF!</definedName>
    <definedName name="規模">#REF!,#REF!</definedName>
    <definedName name="解析結果パス" localSheetId="1">[4]表紙!$D$40</definedName>
    <definedName name="解析結果パス" localSheetId="4">[4]表紙!$D$40</definedName>
    <definedName name="解析結果パス">[5]表紙!$D$40</definedName>
    <definedName name="計算式" localSheetId="1">#REF!</definedName>
    <definedName name="計算式" localSheetId="4">#REF!</definedName>
    <definedName name="計算式" localSheetId="8">#REF!</definedName>
    <definedName name="計算式">#REF!</definedName>
    <definedName name="計算番号" localSheetId="1">#REF!</definedName>
    <definedName name="計算番号" localSheetId="4">#REF!</definedName>
    <definedName name="計算番号" localSheetId="8">#REF!</definedName>
    <definedName name="計算番号">#REF!</definedName>
    <definedName name="設年" localSheetId="1">#REF!</definedName>
    <definedName name="設年" localSheetId="4">#REF!</definedName>
    <definedName name="設年" localSheetId="8">#REF!</definedName>
    <definedName name="設年">#REF!</definedName>
    <definedName name="設月" localSheetId="1">#REF!</definedName>
    <definedName name="設月" localSheetId="4">#REF!</definedName>
    <definedName name="設月" localSheetId="8">#REF!</definedName>
    <definedName name="設月">#REF!</definedName>
    <definedName name="設計書パス" localSheetId="1">[4]表紙!$D$38</definedName>
    <definedName name="設計書パス" localSheetId="4">[4]表紙!$D$38</definedName>
    <definedName name="設計書パス">[5]表紙!$D$38</definedName>
    <definedName name="設計書生成" localSheetId="1">[4]表紙!$B$34</definedName>
    <definedName name="設計書生成" localSheetId="4">[4]表紙!$B$34</definedName>
    <definedName name="設計書生成">[5]表紙!$B$34</definedName>
    <definedName name="評価符号" localSheetId="1">#REF!,#REF!,#REF!,#REF!,#REF!</definedName>
    <definedName name="評価符号" localSheetId="4">#REF!,#REF!,#REF!,#REF!,#REF!</definedName>
    <definedName name="評価符号" localSheetId="8">#REF!,#REF!,#REF!,#REF!,#REF!</definedName>
    <definedName name="評価符号">#REF!,#REF!,#REF!,#REF!,#REF!</definedName>
    <definedName name="評点" localSheetId="1">#REF!,#REF!,#REF!,#REF!,#REF!</definedName>
    <definedName name="評点" localSheetId="4">#REF!,#REF!,#REF!,#REF!,#REF!</definedName>
    <definedName name="評点" localSheetId="8">#REF!,#REF!,#REF!,#REF!,#REF!</definedName>
    <definedName name="評点">#REF!,#REF!,#REF!,#REF!,#REF!</definedName>
    <definedName name="調整" localSheetId="1">#REF!</definedName>
    <definedName name="調整" localSheetId="4">#REF!</definedName>
    <definedName name="調整" localSheetId="8">#REF!</definedName>
    <definedName name="調整">#REF!</definedName>
    <definedName name="識別子" localSheetId="1">#REF!</definedName>
    <definedName name="識別子" localSheetId="4">#REF!</definedName>
    <definedName name="識別子" localSheetId="8">#REF!</definedName>
    <definedName name="識別子">#REF!</definedName>
    <definedName name="販売用不動産" localSheetId="1">[23]入力済決算データ返却メモ!$M$47,[23]入力済決算データ返却メモ!$M$48</definedName>
    <definedName name="販売用不動産" localSheetId="4">[23]入力済決算データ返却メモ!$M$47,[23]入力済決算データ返却メモ!$M$48</definedName>
    <definedName name="販売用不動産">[24]入力済決算データ返却メモ!$M$47,[24]入力済決算データ返却メモ!$M$48</definedName>
    <definedName name="輸入債務" localSheetId="1">[23]入力済決算データ返却メモ!$M$43,[23]入力済決算データ返却メモ!$M$44</definedName>
    <definedName name="輸入債務" localSheetId="4">[23]入力済決算データ返却メモ!$M$43,[23]入力済決算データ返却メモ!$M$44</definedName>
    <definedName name="輸入債務">[24]入力済決算データ返却メモ!$M$43,[24]入力済決算データ返却メモ!$M$44</definedName>
    <definedName name="輸出債権" localSheetId="1">[23]入力済決算データ返却メモ!$M$41,[23]入力済決算データ返却メモ!$M$42</definedName>
    <definedName name="輸出債権" localSheetId="4">[23]入力済決算データ返却メモ!$M$41,[23]入力済決算データ返却メモ!$M$42</definedName>
    <definedName name="輸出債権">[24]入力済決算データ返却メモ!$M$41,[24]入力済決算データ返却メモ!$M$42</definedName>
    <definedName name="退職給付引当金" localSheetId="1">#REF!</definedName>
    <definedName name="退職給付引当金" localSheetId="4">#REF!</definedName>
    <definedName name="退職給付引当金" localSheetId="8">#REF!</definedName>
    <definedName name="退職給付引当金">#REF!</definedName>
    <definedName name="連単区分統合業種" localSheetId="1">#REF!,#REF!</definedName>
    <definedName name="連単区分統合業種" localSheetId="4">#REF!,#REF!</definedName>
    <definedName name="連単区分統合業種" localSheetId="8">#REF!,#REF!</definedName>
    <definedName name="連単区分統合業種">#REF!,#REF!</definedName>
    <definedName name="進捗表編集" localSheetId="1">#REF!</definedName>
    <definedName name="進捗表編集" localSheetId="4">#REF!</definedName>
    <definedName name="進捗表編集" localSheetId="8">#REF!</definedName>
    <definedName name="進捗表編集">#REF!</definedName>
    <definedName name="部課" localSheetId="1">#REF!</definedName>
    <definedName name="部課" localSheetId="4">#REF!</definedName>
    <definedName name="部課" localSheetId="8">#REF!</definedName>
    <definedName name="部課">#REF!</definedName>
    <definedName name="配当率" localSheetId="1">[23]入力済決算データ返却メモ!$M$30,[23]入力済決算データ返却メモ!$M$31</definedName>
    <definedName name="配当率" localSheetId="4">[23]入力済決算データ返却メモ!$M$30,[23]入力済決算データ返却メモ!$M$31</definedName>
    <definedName name="配当率">[24]入力済決算データ返却メモ!$M$30,[24]入力済決算データ返却メモ!$M$31</definedName>
    <definedName name="金融" localSheetId="1">#REF!</definedName>
    <definedName name="金融" localSheetId="4">#REF!</definedName>
    <definedName name="金融" localSheetId="8">#REF!</definedName>
    <definedName name="金融">#REF!</definedName>
    <definedName name="金額単位" localSheetId="1">#REF!</definedName>
    <definedName name="金額単位" localSheetId="4">#REF!</definedName>
    <definedName name="金額単位" localSheetId="8">#REF!</definedName>
    <definedName name="金額単位">#REF!</definedName>
    <definedName name="長期貸付金" localSheetId="1">#REF!</definedName>
    <definedName name="長期貸付金" localSheetId="4">#REF!</definedName>
    <definedName name="長期貸付金" localSheetId="8">#REF!</definedName>
    <definedName name="長期貸付金">#REF!</definedName>
    <definedName name="関係会社融資額" localSheetId="1">[23]入力済決算データ返却メモ!$M$39,[23]入力済決算データ返却メモ!$M$40</definedName>
    <definedName name="関係会社融資額" localSheetId="4">[23]入力済決算データ返却メモ!$M$39,[23]入力済決算データ返却メモ!$M$40</definedName>
    <definedName name="関係会社融資額">[24]入力済決算データ返却メモ!$M$39,[24]入力済決算データ返却メモ!$M$40</definedName>
    <definedName name="関連表" localSheetId="1">#REF!</definedName>
    <definedName name="関連表" localSheetId="16">#REF!</definedName>
    <definedName name="関連表" localSheetId="4">#REF!</definedName>
    <definedName name="関連表" localSheetId="8">#REF!</definedName>
    <definedName name="関連表" localSheetId="15">#REF!</definedName>
    <definedName name="関連表">#REF!</definedName>
    <definedName name="項目名" localSheetId="1">#REF!</definedName>
    <definedName name="項目名" localSheetId="4">#REF!</definedName>
    <definedName name="項目名" localSheetId="8">#REF!</definedName>
    <definedName name="項目名">#REF!</definedName>
    <definedName name="項目数" localSheetId="1">#REF!</definedName>
    <definedName name="項目数" localSheetId="4">#REF!</definedName>
    <definedName name="項目数" localSheetId="8">#REF!</definedName>
    <definedName name="項目数">#REF!</definedName>
    <definedName name="_xlnm.Print_Titles" localSheetId="1">'BS (Assets) breakdown'!$2:$13</definedName>
    <definedName name="_xlnm.Print_Area" localSheetId="1">'BS (Assets) breakdown'!$B$2:$U$176</definedName>
    <definedName name="_xlnm.Print_Area" localSheetId="2">'BS (Liabilities) breakdown'!$B$1:$U$213</definedName>
    <definedName name="_xlnm.Print_Area" localSheetId="3">'PL'!$A$1:$AB$118</definedName>
    <definedName name="_xlnm.Print_Area" localSheetId="4">'P &amp; L breakdown'!$B$2:$I$174</definedName>
    <definedName name="_xlnm.Print_Area" localSheetId="5">'CF'!$A$1:$M$30</definedName>
    <definedName name="_xlnm.Print_Area" localSheetId="6">'Deferred Tax'!$A$1:$H$39</definedName>
    <definedName name="_xlnm.Print_Area" localSheetId="14">'Unrealised loss (Consol) form3'!$A$1:$FL$96</definedName>
    <definedName name="_xlnm.Print_Area" localSheetId="15">'Unrealised loss (Standalone)'!$A$1:$FN$97</definedName>
    <definedName name="_xlnm.Print_Area" localSheetId="16">'No of yrs to repay debt (S)'!$A$1:$DG$63</definedName>
    <definedName name="_xlnm.Print_Area" localSheetId="17">'CAA Determination Worksheet'!$A$1:$AP$135</definedName>
    <definedName name="_xlnm.Print_Area" localSheetId="18">'Effectiveness of Guarantee'!$A$1:$AM$59</definedName>
    <definedName name="_xlnm.Print_Area" localSheetId="19">'E1E2_form2'!$A$1:$DG$64</definedName>
  </definedNames>
  <calcPr calcId="191029" fullCalcOnLoad="1"/>
</workbook>
</file>

<file path=xl/styles.xml><?xml version="1.0" encoding="utf-8"?>
<styleSheet xmlns="http://schemas.openxmlformats.org/spreadsheetml/2006/main">
  <numFmts count="30">
    <numFmt numFmtId="164" formatCode="[$-4009]dd/mm/yyyy;@"/>
    <numFmt numFmtId="165" formatCode="_(* #,##0_);_(* \(#,##0\);_(* \-??_);_(@_)"/>
    <numFmt numFmtId="166" formatCode="_ * #,##0.00_ ;_ * \-#,##0.00_ ;_ * \-??_ ;_ @_ "/>
    <numFmt numFmtId="167" formatCode="0.0%"/>
    <numFmt numFmtId="168" formatCode="_(* #,##0.000_);_(* \(#,##0.000\);_(* \-??_);_(@_)"/>
    <numFmt numFmtId="169" formatCode="_(* #,##0.0_);_(* \(#,##0.0\);_(* \-??_);_(@_)"/>
    <numFmt numFmtId="170" formatCode="_(* #,##0.0000_);_(* \(#,##0.0000\);_(* \-??_);_(@_)"/>
    <numFmt numFmtId="171" formatCode="_(* #,##0.00000_);_(* \(#,##0.00000\);_(* \-??_);_(@_)"/>
    <numFmt numFmtId="172" formatCode="_(* #,##0.000000_);_(* \(#,##0.000000\);_(* \-??_);_(@_)"/>
    <numFmt numFmtId="173" formatCode="_(* #,##0.00000000000000_);_(* \(#,##0.00000000000000\);_(* \-??_);_(@_)"/>
    <numFmt numFmtId="174" formatCode="_(* #,##0.00_);_(* \(#,##0.00\);_(* \-??_);_(@_)"/>
    <numFmt numFmtId="175" formatCode="_(* #,##0_);_(* \(#,##0\);_(* \-_);_(@_)"/>
    <numFmt numFmtId="176" formatCode="#,##0.0"/>
    <numFmt numFmtId="177" formatCode="0.00\x"/>
    <numFmt numFmtId="178" formatCode="#,##0_ "/>
    <numFmt numFmtId="179" formatCode="_ * #,##0_ ;_ * \-#,##0_ ;_ * \-_ ;_ @_ "/>
    <numFmt numFmtId="180" formatCode="#,##0;&quot;▲ &quot;#,##0"/>
    <numFmt numFmtId="181" formatCode="0;&quot;▲ &quot;0"/>
    <numFmt numFmtId="182" formatCode="\¥#,##0;[Red]&quot;¥-&quot;#,##0"/>
    <numFmt numFmtId="183" formatCode="_(* #,##0.0000000000000_);_(* \(#,##0.0000000000000\);_(* \-??_);_(@_)"/>
    <numFmt numFmtId="184" formatCode="_-* #,##0_-;\-* #,##0_-;_-* \-??_-;_-@_-"/>
    <numFmt numFmtId="185" formatCode="0.00_ "/>
    <numFmt numFmtId="186" formatCode="yyyy/m/d;@"/>
    <numFmt numFmtId="187" formatCode="#;\0;0"/>
    <numFmt numFmtId="188" formatCode="#,##0.00;&quot;▲ &quot;#,##0.00"/>
    <numFmt numFmtId="189" formatCode="[$-4009]dd/mm/yy;@"/>
    <numFmt numFmtId="190" formatCode="#,##0;\-#,##0;\-"/>
    <numFmt numFmtId="191" formatCode="\$#,##0_);&quot;($&quot;#,##0\)"/>
    <numFmt numFmtId="192" formatCode="_(\$* #,##0.00_);_(\$* \(#,##0.00\);_(\$* \-??_);_(@_)"/>
    <numFmt numFmtId="193" formatCode="_ &quot;₹ &quot;* #,##0_ ;_ &quot;₹ &quot;* \-#,##0_ ;_ &quot;₹ &quot;* \-_ ;_ @_ "/>
  </numFmts>
  <fonts count="96">
    <font>
      <name val="ＭＳ Ｐゴシック"/>
      <charset val="128"/>
      <family val="3"/>
      <sz val="11"/>
    </font>
    <font>
      <name val="ＭＳ 明朝"/>
      <charset val="128"/>
      <family val="1"/>
      <sz val="12"/>
    </font>
    <font>
      <name val="Arial"/>
      <charset val="1"/>
      <family val="2"/>
      <color rgb="FF000000"/>
      <sz val="10"/>
    </font>
    <font>
      <name val="Arial"/>
      <charset val="1"/>
      <family val="2"/>
      <sz val="10"/>
    </font>
    <font>
      <name val="Times New Roman"/>
      <charset val="1"/>
      <family val="1"/>
      <sz val="9"/>
    </font>
    <font>
      <name val="Times New Roman"/>
      <charset val="1"/>
      <family val="1"/>
      <sz val="10"/>
    </font>
    <font>
      <name val="Arial"/>
      <charset val="1"/>
      <family val="2"/>
      <sz val="8"/>
    </font>
    <font>
      <name val="Arial"/>
      <charset val="1"/>
      <family val="2"/>
      <b val="1"/>
      <sz val="12"/>
    </font>
    <font>
      <name val="ＭＳ ゴシック"/>
      <charset val="128"/>
      <family val="3"/>
      <sz val="10"/>
    </font>
    <font>
      <name val="明朝"/>
      <charset val="128"/>
      <family val="1"/>
      <sz val="11"/>
    </font>
    <font>
      <name val="Calibri"/>
      <charset val="1"/>
      <family val="2"/>
      <color rgb="FF000000"/>
      <sz val="11"/>
    </font>
    <font>
      <name val="Century Schoolbook"/>
      <charset val="1"/>
      <family val="1"/>
      <color rgb="FF800000"/>
      <sz val="8"/>
    </font>
    <font>
      <name val="Times New Roman"/>
      <charset val="1"/>
      <family val="1"/>
      <b val="1"/>
      <i val="1"/>
      <sz val="10"/>
    </font>
    <font>
      <name val="Arial"/>
      <charset val="1"/>
      <family val="2"/>
      <b val="1"/>
      <sz val="11"/>
    </font>
    <font>
      <name val="ＭＳ 明朝"/>
      <charset val="128"/>
      <family val="1"/>
      <sz val="10"/>
    </font>
    <font>
      <name val="ＭＳ Ｐゴシック"/>
      <charset val="128"/>
      <family val="3"/>
      <color rgb="FF000000"/>
      <sz val="11"/>
    </font>
    <font>
      <name val="Cambria"/>
      <charset val="1"/>
      <family val="1"/>
      <sz val="11"/>
    </font>
    <font>
      <name val="Cambria"/>
      <charset val="1"/>
      <family val="1"/>
      <color rgb="FFFFFFFF"/>
      <sz val="11"/>
    </font>
    <font>
      <name val="Cambria"/>
      <charset val="1"/>
      <family val="1"/>
      <b val="1"/>
      <sz val="11"/>
    </font>
    <font>
      <name val="Cambria"/>
      <charset val="1"/>
      <family val="1"/>
      <i val="1"/>
      <sz val="11"/>
    </font>
    <font>
      <name val="Cambria"/>
      <charset val="1"/>
      <family val="1"/>
      <color rgb="FF0000FF"/>
      <sz val="11"/>
    </font>
    <font>
      <name val="Cambria"/>
      <charset val="1"/>
      <family val="1"/>
      <color rgb="FF000000"/>
      <sz val="11"/>
    </font>
    <font>
      <name val="Cambria"/>
      <charset val="1"/>
      <family val="1"/>
      <color rgb="FFFF0000"/>
      <sz val="11"/>
    </font>
    <font>
      <name val="Cambria"/>
      <charset val="1"/>
      <family val="1"/>
      <b val="1"/>
      <i val="1"/>
      <color rgb="FF000000"/>
      <sz val="11"/>
    </font>
    <font>
      <name val="Cambria"/>
      <charset val="1"/>
      <family val="1"/>
      <b val="1"/>
      <color rgb="FF000000"/>
      <sz val="11"/>
    </font>
    <font>
      <name val="Cambria"/>
      <charset val="1"/>
      <family val="1"/>
      <b val="1"/>
      <i val="1"/>
      <color rgb="FF000000"/>
      <sz val="11"/>
      <u val="single"/>
    </font>
    <font>
      <name val="Cambria"/>
      <charset val="1"/>
      <family val="1"/>
      <b val="1"/>
      <color rgb="FF000000"/>
      <sz val="11"/>
      <u val="single"/>
    </font>
    <font>
      <name val="Cambria"/>
      <charset val="1"/>
      <family val="1"/>
      <b val="1"/>
      <color rgb="FFFFFFFF"/>
      <sz val="11"/>
    </font>
    <font>
      <name val="Cambria"/>
      <charset val="1"/>
      <family val="1"/>
      <color rgb="FF000000"/>
      <sz val="11"/>
      <u val="single"/>
    </font>
    <font>
      <name val="Cambria"/>
      <charset val="1"/>
      <family val="1"/>
      <b val="1"/>
      <color rgb="FFC00000"/>
      <sz val="11"/>
    </font>
    <font>
      <name val="Cambria"/>
      <charset val="1"/>
      <family val="1"/>
      <color rgb="FFC00000"/>
      <sz val="11"/>
    </font>
    <font>
      <name val="Cambria"/>
      <charset val="1"/>
      <family val="1"/>
      <b val="1"/>
      <sz val="11"/>
      <u val="single"/>
    </font>
    <font>
      <name val="ＭＳ Ｐゴシック"/>
      <charset val="128"/>
      <family val="3"/>
      <color rgb="FF0000FF"/>
      <sz val="11"/>
      <u val="single"/>
    </font>
    <font>
      <name val="Cambria"/>
      <charset val="1"/>
      <family val="1"/>
      <color rgb="FF376092"/>
      <sz val="11"/>
    </font>
    <font>
      <name val="Cambria"/>
      <charset val="1"/>
      <family val="1"/>
      <color rgb="FF632523"/>
      <sz val="11"/>
    </font>
    <font>
      <name val="Cambria"/>
      <charset val="1"/>
      <family val="1"/>
      <color rgb="FF254061"/>
      <sz val="11"/>
    </font>
    <font>
      <name val="Cambria"/>
      <charset val="1"/>
      <family val="1"/>
      <b val="1"/>
      <i val="1"/>
      <sz val="11"/>
    </font>
    <font>
      <name val="Calibri"/>
      <charset val="1"/>
      <family val="2"/>
      <color rgb="FF3F3F76"/>
      <sz val="11"/>
    </font>
    <font>
      <name val="Calibri"/>
      <charset val="1"/>
      <family val="2"/>
      <b val="1"/>
      <color rgb="FFFA7D00"/>
      <sz val="11"/>
    </font>
    <font>
      <name val="Cambria"/>
      <charset val="1"/>
      <family val="1"/>
      <i val="1"/>
      <sz val="9"/>
    </font>
    <font>
      <name val="Cambria"/>
      <charset val="1"/>
      <family val="1"/>
      <b val="1"/>
      <sz val="12"/>
    </font>
    <font>
      <name val="ＭＳ Ｐゴシック"/>
      <charset val="128"/>
      <family val="3"/>
      <color rgb="FFFF0000"/>
      <sz val="11"/>
    </font>
    <font>
      <name val="Arial"/>
      <charset val="1"/>
      <family val="2"/>
      <sz val="11"/>
    </font>
    <font>
      <name val="Arial"/>
      <charset val="1"/>
      <family val="2"/>
      <i val="1"/>
      <sz val="11"/>
    </font>
    <font>
      <name val="ＭＳ Ｐゴシック"/>
      <charset val="128"/>
      <family val="3"/>
      <sz val="6"/>
    </font>
    <font>
      <name val="ＭＳ Ｐゴシック"/>
      <charset val="128"/>
      <family val="3"/>
      <color rgb="FFFF0000"/>
      <sz val="6"/>
    </font>
    <font>
      <name val="ＭＳ Ｐゴシック"/>
      <charset val="128"/>
      <family val="3"/>
      <color rgb="FF000000"/>
      <sz val="6"/>
    </font>
    <font>
      <name val="ＭＳ Ｐゴシック"/>
      <charset val="128"/>
      <family val="3"/>
      <b val="1"/>
      <color rgb="FF000000"/>
      <sz val="6"/>
      <u val="single"/>
    </font>
    <font>
      <name val="ＭＳ Ｐゴシック"/>
      <charset val="128"/>
      <family val="3"/>
      <color rgb="FFFF0000"/>
      <sz val="8"/>
    </font>
    <font>
      <name val="ＭＳ Ｐゴシック"/>
      <charset val="128"/>
      <family val="3"/>
      <sz val="8"/>
    </font>
    <font>
      <name val="M p"/>
      <charset val="1"/>
      <sz val="6"/>
    </font>
    <font>
      <name val="M p"/>
      <charset val="1"/>
      <color rgb="FFFF0000"/>
      <sz val="6"/>
    </font>
    <font>
      <name val="ＭＳ Ｐゴシック"/>
      <charset val="128"/>
      <family val="3"/>
      <sz val="7"/>
    </font>
    <font>
      <name val="ＭＳ Ｐゴシック"/>
      <charset val="128"/>
      <family val="3"/>
      <b val="1"/>
      <sz val="8"/>
    </font>
    <font>
      <name val="ＭＳ Ｐゴシック"/>
      <charset val="128"/>
      <family val="3"/>
      <color rgb="FFFFFFFF"/>
      <sz val="8"/>
    </font>
    <font>
      <name val="ＭＳ Ｐゴシック"/>
      <charset val="128"/>
      <family val="3"/>
      <b val="1"/>
      <sz val="10"/>
    </font>
    <font>
      <name val="ＭＳ Ｐゴシック"/>
      <charset val="128"/>
      <family val="3"/>
      <color rgb="FF000000"/>
      <sz val="8"/>
    </font>
    <font>
      <name val="Arial"/>
      <charset val="1"/>
      <family val="2"/>
      <sz val="9"/>
    </font>
    <font>
      <name val="Arial"/>
      <charset val="1"/>
      <family val="2"/>
      <sz val="12"/>
    </font>
    <font>
      <name val="ＭＳ ゴシック"/>
      <charset val="128"/>
      <family val="3"/>
      <sz val="12"/>
    </font>
    <font>
      <name val="Arial"/>
      <charset val="1"/>
      <family val="2"/>
      <b val="1"/>
      <sz val="16"/>
    </font>
    <font>
      <name val="Arial"/>
      <charset val="1"/>
      <family val="2"/>
      <b val="1"/>
      <sz val="18"/>
    </font>
    <font>
      <name val="Arial"/>
      <charset val="1"/>
      <family val="2"/>
      <b val="1"/>
      <sz val="9"/>
    </font>
    <font>
      <name val="ＭＳ ゴシック"/>
      <charset val="128"/>
      <family val="3"/>
      <sz val="11"/>
    </font>
    <font>
      <name val="Arial"/>
      <charset val="1"/>
      <family val="2"/>
      <b val="1"/>
      <sz val="14"/>
      <u val="single"/>
    </font>
    <font>
      <name val="ＭＳ ゴシック"/>
      <charset val="128"/>
      <family val="3"/>
      <b val="1"/>
      <sz val="11"/>
    </font>
    <font>
      <name val="Arial"/>
      <charset val="1"/>
      <family val="2"/>
      <sz val="14"/>
    </font>
    <font>
      <name val="ＭＳ ゴシック"/>
      <charset val="128"/>
      <family val="3"/>
      <b val="1"/>
      <sz val="10"/>
    </font>
    <font>
      <name val="Arial"/>
      <charset val="1"/>
      <family val="2"/>
      <b val="1"/>
      <sz val="10"/>
    </font>
    <font>
      <name val="Arial"/>
      <charset val="1"/>
      <family val="2"/>
      <color rgb="FFFF0000"/>
      <sz val="10"/>
    </font>
    <font>
      <name val="ＭＳ Ｐゴシック"/>
      <charset val="128"/>
      <family val="3"/>
      <sz val="10"/>
    </font>
    <font>
      <name val="Arial"/>
      <charset val="1"/>
      <family val="2"/>
      <i val="1"/>
      <sz val="10"/>
    </font>
    <font>
      <name val="ＭＳ Ｐゴシック"/>
      <charset val="128"/>
      <family val="3"/>
      <sz val="9"/>
    </font>
    <font>
      <name val="Arial"/>
      <charset val="1"/>
      <family val="2"/>
      <b val="1"/>
      <color rgb="FFFF0000"/>
      <sz val="11"/>
    </font>
    <font>
      <name val="ＭＳ Ｐゴシック"/>
      <charset val="128"/>
      <family val="3"/>
      <b val="1"/>
      <sz val="11"/>
    </font>
    <font>
      <name val="Arial"/>
      <charset val="1"/>
      <family val="2"/>
      <color rgb="FF000000"/>
      <sz val="11"/>
    </font>
    <font>
      <name val="Meiryo UI"/>
      <charset val="128"/>
      <family val="3"/>
      <color rgb="FF000000"/>
      <sz val="11"/>
    </font>
    <font>
      <name val="Meiryo UI"/>
      <charset val="128"/>
      <family val="3"/>
      <sz val="11"/>
    </font>
    <font>
      <name val="Meiryo UI"/>
      <charset val="128"/>
      <family val="3"/>
      <b val="1"/>
      <sz val="11"/>
    </font>
    <font>
      <name val="Meiryo UI"/>
      <charset val="128"/>
      <family val="3"/>
      <i val="1"/>
      <sz val="11"/>
    </font>
    <font>
      <name val="Meiryo UI"/>
      <charset val="128"/>
      <family val="3"/>
      <sz val="10"/>
    </font>
    <font>
      <name val="BIZ UDPゴシック"/>
      <charset val="128"/>
      <family val="3"/>
      <sz val="10.5"/>
    </font>
    <font>
      <name val="ＭＳ ゴシック"/>
      <charset val="128"/>
      <family val="3"/>
      <b val="1"/>
      <sz val="16"/>
    </font>
    <font>
      <name val="ＭＳ ゴシック"/>
      <charset val="128"/>
      <family val="3"/>
      <color rgb="FFFF0000"/>
      <sz val="12"/>
    </font>
    <font>
      <name val="Arial"/>
      <charset val="1"/>
      <family val="2"/>
      <sz val="16"/>
    </font>
    <font>
      <name val="ＭＳ ゴシック"/>
      <charset val="128"/>
      <family val="3"/>
      <sz val="16"/>
    </font>
    <font>
      <name val="ＭＳ ゴシック"/>
      <charset val="128"/>
      <family val="3"/>
      <b val="1"/>
      <sz val="12"/>
    </font>
    <font>
      <name val="Arial"/>
      <charset val="1"/>
      <family val="2"/>
      <color rgb="FFFFFFFF"/>
      <sz val="14"/>
    </font>
    <font>
      <name val="Arial"/>
      <charset val="1"/>
      <family val="2"/>
      <b val="1"/>
      <sz val="14"/>
    </font>
    <font>
      <name val="ＭＳ ゴシック"/>
      <charset val="128"/>
      <family val="3"/>
      <sz val="14"/>
    </font>
    <font>
      <name val="ＭＳ ゴシック"/>
      <charset val="128"/>
      <family val="3"/>
      <sz val="9"/>
    </font>
    <font>
      <name val="Arial"/>
      <charset val="1"/>
      <family val="2"/>
      <color rgb="FF000000"/>
      <sz val="12"/>
    </font>
    <font>
      <name val="ＭＳ Ｐゴシック"/>
      <charset val="128"/>
      <family val="3"/>
      <b val="1"/>
      <sz val="12"/>
    </font>
    <font>
      <name val="ＭＳ Ｐゴシック"/>
      <charset val="128"/>
      <family val="3"/>
      <sz val="11"/>
    </font>
    <font>
      <name val="Cambria"/>
      <family val="1"/>
      <color theme="0" tint="-0.499984740745262"/>
      <sz val="11"/>
    </font>
    <font>
      <name val="Cambria"/>
      <family val="1"/>
      <b val="1"/>
      <color rgb="FF000000"/>
      <sz val="11"/>
    </font>
  </fonts>
  <fills count="25">
    <fill>
      <patternFill/>
    </fill>
    <fill>
      <patternFill patternType="gray125"/>
    </fill>
    <fill>
      <patternFill patternType="solid">
        <fgColor rgb="FFC0C0C0"/>
        <bgColor rgb="FFBFBFBF"/>
      </patternFill>
    </fill>
    <fill>
      <patternFill patternType="solid">
        <fgColor rgb="FFFFFFCC"/>
        <bgColor rgb="FFFDEADA"/>
      </patternFill>
    </fill>
    <fill>
      <patternFill patternType="solid">
        <fgColor rgb="FFFFCC99"/>
        <bgColor rgb="FFFAC090"/>
      </patternFill>
    </fill>
    <fill>
      <patternFill patternType="solid">
        <fgColor rgb="FFF2F2F2"/>
        <bgColor rgb="FFFDEADA"/>
      </patternFill>
    </fill>
    <fill>
      <patternFill patternType="solid">
        <fgColor rgb="FFFFC000"/>
        <bgColor rgb="FFFAC090"/>
      </patternFill>
    </fill>
    <fill>
      <patternFill patternType="solid">
        <fgColor rgb="FF404040"/>
        <bgColor rgb="FF3F3F76"/>
      </patternFill>
    </fill>
    <fill>
      <patternFill patternType="solid">
        <fgColor rgb="FFCCFFFF"/>
        <bgColor rgb="FFD9FFD9"/>
      </patternFill>
    </fill>
    <fill>
      <patternFill patternType="solid">
        <fgColor rgb="FFBFBFBF"/>
        <bgColor rgb="FFC0C0C0"/>
      </patternFill>
    </fill>
    <fill>
      <patternFill patternType="solid">
        <fgColor rgb="FFDDD9C3"/>
        <bgColor rgb="FFD9D9D9"/>
      </patternFill>
    </fill>
    <fill>
      <patternFill patternType="solid">
        <fgColor rgb="FFDCE6F2"/>
        <bgColor rgb="FFDBEEF4"/>
      </patternFill>
    </fill>
    <fill>
      <patternFill patternType="solid">
        <fgColor rgb="FFA6A6A6"/>
        <bgColor rgb="FFBFBFBF"/>
      </patternFill>
    </fill>
    <fill>
      <patternFill patternType="solid">
        <fgColor rgb="FFD9D9D9"/>
        <bgColor rgb="FFDDD9C3"/>
      </patternFill>
    </fill>
    <fill>
      <patternFill patternType="solid">
        <fgColor rgb="FFC6D9F1"/>
        <bgColor rgb="FFD9D9D9"/>
      </patternFill>
    </fill>
    <fill>
      <patternFill patternType="solid">
        <fgColor rgb="FF8EB4E3"/>
        <bgColor rgb="FFA6A6A6"/>
      </patternFill>
    </fill>
    <fill>
      <patternFill patternType="solid">
        <fgColor rgb="FFFFFFFF"/>
        <bgColor rgb="FFF2F2F2"/>
      </patternFill>
    </fill>
    <fill>
      <patternFill patternType="solid">
        <fgColor rgb="FFFFFF99"/>
        <bgColor rgb="FFFFFFCC"/>
      </patternFill>
    </fill>
    <fill>
      <patternFill patternType="solid">
        <fgColor rgb="FFD9FFD9"/>
        <bgColor rgb="FFCCFFCC"/>
      </patternFill>
    </fill>
    <fill>
      <patternFill patternType="solid">
        <fgColor rgb="FFFFFF00"/>
        <bgColor rgb="FFFFC000"/>
      </patternFill>
    </fill>
    <fill>
      <patternFill patternType="solid">
        <fgColor rgb="FFFAC090"/>
        <bgColor rgb="FFFFCC99"/>
      </patternFill>
    </fill>
    <fill>
      <patternFill patternType="solid">
        <fgColor rgb="FFFDEADA"/>
        <bgColor rgb="FFF2F2F2"/>
      </patternFill>
    </fill>
    <fill>
      <patternFill patternType="solid">
        <fgColor rgb="FFDBEEF4"/>
        <bgColor rgb="FFDCE6F2"/>
      </patternFill>
    </fill>
    <fill>
      <patternFill patternType="solid">
        <fgColor rgb="FF000000"/>
        <bgColor rgb="FF003300"/>
      </patternFill>
    </fill>
    <fill>
      <patternFill patternType="solid">
        <fgColor rgb="FFCCFFCC"/>
        <bgColor rgb="FFD9FFD9"/>
      </patternFill>
    </fill>
  </fills>
  <borders count="108">
    <border>
      <left/>
      <right/>
      <top/>
      <bottom/>
      <diagonal/>
    </border>
    <border>
      <left style="thin">
        <color auto="1"/>
      </left>
      <right style="hair">
        <color auto="1"/>
      </right>
      <top style="hair">
        <color auto="1"/>
      </top>
      <bottom style="hair">
        <color auto="1"/>
      </bottom>
      <diagonal/>
    </border>
    <border>
      <left/>
      <right/>
      <top style="medium">
        <color auto="1"/>
      </top>
      <bottom style="medium">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A6A6A6"/>
      </left>
      <right/>
      <top style="thin">
        <color rgb="FFA6A6A6"/>
      </top>
      <bottom/>
      <diagonal/>
    </border>
    <border>
      <left/>
      <right/>
      <top style="thin">
        <color rgb="FFA6A6A6"/>
      </top>
      <bottom/>
      <diagonal/>
    </border>
    <border>
      <left/>
      <right style="thin">
        <color rgb="FFA6A6A6"/>
      </right>
      <top style="thin">
        <color rgb="FFA6A6A6"/>
      </top>
      <bottom/>
      <diagonal/>
    </border>
    <border>
      <left style="thin">
        <color rgb="FFA6A6A6"/>
      </left>
      <right/>
      <top/>
      <bottom/>
      <diagonal/>
    </border>
    <border>
      <left/>
      <right style="thin">
        <color rgb="FFA6A6A6"/>
      </right>
      <top/>
      <bottom/>
      <diagonal/>
    </border>
    <border>
      <left style="thin">
        <color rgb="FFA6A6A6"/>
      </left>
      <right style="thin">
        <color rgb="FFA6A6A6"/>
      </right>
      <top style="thin">
        <color rgb="FFA6A6A6"/>
      </top>
      <bottom style="thin">
        <color rgb="FFA6A6A6"/>
      </bottom>
      <diagonal/>
    </border>
    <border>
      <left style="thin">
        <color rgb="FFA6A6A6"/>
      </left>
      <right/>
      <top style="thin">
        <color rgb="FFA6A6A6"/>
      </top>
      <bottom style="thin">
        <color rgb="FFA6A6A6"/>
      </bottom>
      <diagonal/>
    </border>
    <border>
      <left/>
      <right/>
      <top style="thin">
        <color rgb="FFA6A6A6"/>
      </top>
      <bottom style="thin">
        <color rgb="FFA6A6A6"/>
      </bottom>
      <diagonal/>
    </border>
    <border>
      <left/>
      <right style="thin">
        <color rgb="FFA6A6A6"/>
      </right>
      <top style="thin">
        <color rgb="FFA6A6A6"/>
      </top>
      <bottom style="thin">
        <color rgb="FFA6A6A6"/>
      </bottom>
      <diagonal/>
    </border>
    <border>
      <left style="thin">
        <color rgb="FFA6A6A6"/>
      </left>
      <right style="thin">
        <color rgb="FFA6A6A6"/>
      </right>
      <top style="thin">
        <color rgb="FFA6A6A6"/>
      </top>
      <bottom/>
      <diagonal/>
    </border>
    <border>
      <left style="thin">
        <color rgb="FFA6A6A6"/>
      </left>
      <right style="thin">
        <color rgb="FFA6A6A6"/>
      </right>
      <top/>
      <bottom/>
      <diagonal/>
    </border>
    <border>
      <left style="thin">
        <color rgb="FFA6A6A6"/>
      </left>
      <right/>
      <top/>
      <bottom style="thin">
        <color rgb="FFA6A6A6"/>
      </bottom>
      <diagonal/>
    </border>
    <border>
      <left/>
      <right/>
      <top/>
      <bottom style="thin">
        <color rgb="FFA6A6A6"/>
      </bottom>
      <diagonal/>
    </border>
    <border>
      <left style="thin">
        <color rgb="FFA6A6A6"/>
      </left>
      <right style="thin">
        <color rgb="FFA6A6A6"/>
      </right>
      <top/>
      <bottom style="thin">
        <color rgb="FFA6A6A6"/>
      </bottom>
      <diagonal/>
    </border>
    <border>
      <left/>
      <right style="thin">
        <color rgb="FFA6A6A6"/>
      </right>
      <top/>
      <bottom style="thin">
        <color rgb="FFA6A6A6"/>
      </bottom>
      <diagonal/>
    </border>
    <border>
      <left/>
      <right/>
      <top style="thin">
        <color auto="1"/>
      </top>
      <bottom style="double">
        <color auto="1"/>
      </bottom>
      <diagonal/>
    </border>
    <border>
      <left style="thin">
        <color rgb="FFBFBFBF"/>
      </left>
      <right style="thin">
        <color rgb="FFBFBFBF"/>
      </right>
      <top style="thin">
        <color rgb="FFBFBFBF"/>
      </top>
      <bottom/>
      <diagonal/>
    </border>
    <border>
      <left style="thin">
        <color rgb="FFBFBFBF"/>
      </left>
      <right style="thin">
        <color rgb="FFBFBFBF"/>
      </right>
      <top/>
      <bottom/>
      <diagonal/>
    </border>
    <border>
      <left style="thin">
        <color rgb="FFBFBFBF"/>
      </left>
      <right style="thin">
        <color rgb="FFBFBFBF"/>
      </right>
      <top/>
      <bottom style="thin">
        <color rgb="FFBFBFBF"/>
      </bottom>
      <diagonal/>
    </border>
    <border>
      <left style="thin">
        <color rgb="FFBFBFBF"/>
      </left>
      <right style="thin">
        <color rgb="FFBFBFBF"/>
      </right>
      <top style="thin">
        <color rgb="FFBFBFBF"/>
      </top>
      <bottom style="thin">
        <color rgb="FFBFBFBF"/>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hair">
        <color auto="1"/>
      </right>
      <top style="thin">
        <color auto="1"/>
      </top>
      <bottom style="thin">
        <color auto="1"/>
      </bottom>
      <diagonal/>
    </border>
    <border>
      <left style="hair">
        <color auto="1"/>
      </left>
      <right/>
      <top style="thin">
        <color auto="1"/>
      </top>
      <bottom style="thin">
        <color auto="1"/>
      </bottom>
      <diagonal/>
    </border>
    <border>
      <left style="hair">
        <color auto="1"/>
      </left>
      <right style="thin">
        <color auto="1"/>
      </right>
      <top style="thin">
        <color auto="1"/>
      </top>
      <bottom style="thin">
        <color auto="1"/>
      </bottom>
      <diagonal/>
    </border>
    <border>
      <left style="thin">
        <color auto="1"/>
      </left>
      <right style="hair">
        <color auto="1"/>
      </right>
      <top style="thin">
        <color auto="1"/>
      </top>
      <bottom/>
      <diagonal/>
    </border>
    <border>
      <left style="hair">
        <color auto="1"/>
      </left>
      <right style="hair">
        <color auto="1"/>
      </right>
      <top style="thin">
        <color auto="1"/>
      </top>
      <bottom style="hair">
        <color auto="1"/>
      </bottom>
      <diagonal/>
    </border>
    <border>
      <left style="thin">
        <color auto="1"/>
      </left>
      <right style="hair">
        <color auto="1"/>
      </right>
      <top style="thin">
        <color auto="1"/>
      </top>
      <bottom style="hair">
        <color auto="1"/>
      </bottom>
      <diagonal/>
    </border>
    <border>
      <left/>
      <right style="thin">
        <color auto="1"/>
      </right>
      <top/>
      <bottom style="hair">
        <color auto="1"/>
      </bottom>
      <diagonal/>
    </border>
    <border>
      <left style="hair">
        <color auto="1"/>
      </left>
      <right style="hair">
        <color auto="1"/>
      </right>
      <top style="hair">
        <color auto="1"/>
      </top>
      <bottom/>
      <diagonal/>
    </border>
    <border>
      <left style="thin">
        <color auto="1"/>
      </left>
      <right style="hair">
        <color auto="1"/>
      </right>
      <top/>
      <bottom/>
      <diagonal/>
    </border>
    <border>
      <left style="hair">
        <color auto="1"/>
      </left>
      <right style="hair">
        <color auto="1"/>
      </right>
      <top/>
      <bottom/>
      <diagonal/>
    </border>
    <border>
      <left/>
      <right style="thin">
        <color auto="1"/>
      </right>
      <top style="hair">
        <color auto="1"/>
      </top>
      <bottom style="hair">
        <color auto="1"/>
      </bottom>
      <diagonal/>
    </border>
    <border>
      <left style="hair">
        <color auto="1"/>
      </left>
      <right style="hair">
        <color auto="1"/>
      </right>
      <top/>
      <bottom style="hair">
        <color auto="1"/>
      </bottom>
      <diagonal/>
    </border>
    <border>
      <left style="hair">
        <color auto="1"/>
      </left>
      <right style="thin">
        <color auto="1"/>
      </right>
      <top style="hair">
        <color auto="1"/>
      </top>
      <bottom style="hair">
        <color auto="1"/>
      </bottom>
      <diagonal/>
    </border>
    <border>
      <left/>
      <right style="hair">
        <color auto="1"/>
      </right>
      <top/>
      <bottom/>
      <diagonal/>
    </border>
    <border>
      <left style="thin">
        <color auto="1"/>
      </left>
      <right style="hair">
        <color auto="1"/>
      </right>
      <top/>
      <bottom style="hair">
        <color auto="1"/>
      </bottom>
      <diagonal/>
    </border>
    <border>
      <left style="thin">
        <color auto="1"/>
      </left>
      <right style="hair">
        <color auto="1"/>
      </right>
      <top style="hair">
        <color auto="1"/>
      </top>
      <bottom style="thin">
        <color auto="1"/>
      </bottom>
      <diagonal/>
    </border>
    <border>
      <left/>
      <right style="thin">
        <color auto="1"/>
      </right>
      <top style="hair">
        <color auto="1"/>
      </top>
      <bottom style="thin">
        <color auto="1"/>
      </bottom>
      <diagonal/>
    </border>
    <border>
      <left style="hair">
        <color auto="1"/>
      </left>
      <right style="hair">
        <color auto="1"/>
      </right>
      <top style="thin">
        <color auto="1"/>
      </top>
      <bottom/>
      <diagonal/>
    </border>
    <border>
      <left/>
      <right style="thin">
        <color auto="1"/>
      </right>
      <top style="thin">
        <color auto="1"/>
      </top>
      <bottom style="hair">
        <color auto="1"/>
      </bottom>
      <diagonal/>
    </border>
    <border>
      <left style="hair">
        <color auto="1"/>
      </left>
      <right style="hair">
        <color auto="1"/>
      </right>
      <top style="thin">
        <color auto="1"/>
      </top>
      <bottom style="thin">
        <color auto="1"/>
      </bottom>
      <diagonal/>
    </border>
    <border>
      <left/>
      <right style="thin">
        <color auto="1"/>
      </right>
      <top style="thin">
        <color auto="1"/>
      </top>
      <bottom style="thin">
        <color auto="1"/>
      </bottom>
      <diagonal/>
    </border>
    <border>
      <left/>
      <right/>
      <top style="hair">
        <color auto="1"/>
      </top>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right style="hair">
        <color auto="1"/>
      </right>
      <top style="thin">
        <color auto="1"/>
      </top>
      <bottom style="hair">
        <color auto="1"/>
      </bottom>
      <diagonal/>
    </border>
    <border>
      <left/>
      <right style="hair">
        <color auto="1"/>
      </right>
      <top/>
      <bottom style="hair">
        <color auto="1"/>
      </bottom>
      <diagonal/>
    </border>
    <border>
      <left style="hair">
        <color auto="1"/>
      </left>
      <right style="medium">
        <color auto="1"/>
      </right>
      <top/>
      <bottom/>
      <diagonal/>
    </border>
    <border>
      <left style="medium">
        <color auto="1"/>
      </left>
      <right style="thin">
        <color auto="1"/>
      </right>
      <top style="medium">
        <color auto="1"/>
      </top>
      <bottom style="medium">
        <color auto="1"/>
      </bottom>
      <diagonal/>
    </border>
    <border>
      <left style="medium">
        <color auto="1"/>
      </left>
      <right/>
      <top/>
      <bottom/>
      <diagonal/>
    </border>
    <border>
      <left style="thin">
        <color auto="1"/>
      </left>
      <right/>
      <top style="thin">
        <color auto="1"/>
      </top>
      <bottom style="thin">
        <color auto="1"/>
      </bottom>
      <diagonal/>
    </border>
    <border>
      <left/>
      <right/>
      <top style="thin">
        <color auto="1"/>
      </top>
      <bottom/>
      <diagonal/>
    </border>
    <border>
      <left style="hair">
        <color auto="1"/>
      </left>
      <right/>
      <top style="thin">
        <color auto="1"/>
      </top>
      <bottom style="hair">
        <color auto="1"/>
      </bottom>
      <diagonal/>
    </border>
    <border>
      <left style="hair">
        <color auto="1"/>
      </left>
      <right style="thin">
        <color auto="1"/>
      </right>
      <top style="thin">
        <color auto="1"/>
      </top>
      <bottom style="hair">
        <color auto="1"/>
      </bottom>
      <diagonal/>
    </border>
    <border>
      <left style="hair">
        <color auto="1"/>
      </left>
      <right style="hair">
        <color auto="1"/>
      </right>
      <top style="hair">
        <color auto="1"/>
      </top>
      <bottom style="thin">
        <color auto="1"/>
      </bottom>
      <diagonal/>
    </border>
    <border>
      <left style="hair">
        <color auto="1"/>
      </left>
      <right style="hair">
        <color auto="1"/>
      </right>
      <top/>
      <bottom style="thin">
        <color auto="1"/>
      </bottom>
      <diagonal/>
    </border>
    <border>
      <left/>
      <right style="hair">
        <color auto="1"/>
      </right>
      <top/>
      <bottom style="thin">
        <color auto="1"/>
      </bottom>
      <diagonal/>
    </border>
    <border>
      <left/>
      <right style="thin">
        <color auto="1"/>
      </right>
      <top/>
      <bottom/>
      <diagonal/>
    </border>
    <border>
      <left style="thin">
        <color auto="1"/>
      </left>
      <right/>
      <top style="thin">
        <color auto="1"/>
      </top>
      <bottom style="hair">
        <color auto="1"/>
      </bottom>
      <diagonal/>
    </border>
    <border>
      <left style="thin">
        <color auto="1"/>
      </left>
      <right/>
      <top style="hair">
        <color auto="1"/>
      </top>
      <bottom style="hair">
        <color auto="1"/>
      </bottom>
      <diagonal/>
    </border>
    <border>
      <left style="thin">
        <color auto="1"/>
      </left>
      <right style="thin">
        <color auto="1"/>
      </right>
      <top style="hair">
        <color auto="1"/>
      </top>
      <bottom style="thin">
        <color auto="1"/>
      </bottom>
      <diagonal/>
    </border>
    <border>
      <left style="thin">
        <color auto="1"/>
      </left>
      <right/>
      <top style="hair">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diagonal/>
    </border>
    <border>
      <left style="hair">
        <color auto="1"/>
      </left>
      <right style="thin">
        <color auto="1"/>
      </right>
      <top style="hair">
        <color auto="1"/>
      </top>
      <bottom style="thin">
        <color auto="1"/>
      </bottom>
      <diagonal/>
    </border>
    <border>
      <left/>
      <right style="thin">
        <color auto="1"/>
      </right>
      <top style="thin">
        <color auto="1"/>
      </top>
      <bottom/>
      <diagonal/>
    </border>
    <border>
      <left style="thin">
        <color auto="1"/>
      </left>
      <right/>
      <top/>
      <bottom/>
      <diagonal/>
    </border>
    <border>
      <left style="medium">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right style="hair">
        <color auto="1"/>
      </right>
      <top style="hair">
        <color auto="1"/>
      </top>
      <bottom/>
      <diagonal/>
    </border>
    <border>
      <left style="hair">
        <color auto="1"/>
      </left>
      <right/>
      <top style="hair">
        <color auto="1"/>
      </top>
      <bottom/>
      <diagonal/>
    </border>
    <border>
      <left/>
      <right/>
      <top/>
      <bottom style="hair">
        <color auto="1"/>
      </bottom>
      <diagonal/>
    </border>
    <border>
      <left style="hair">
        <color auto="1"/>
      </left>
      <right/>
      <top/>
      <bottom/>
      <diagonal/>
    </border>
    <border>
      <left style="hair">
        <color auto="1"/>
      </left>
      <right/>
      <top/>
      <bottom style="hair">
        <color auto="1"/>
      </bottom>
      <diagonal/>
    </border>
    <border>
      <left/>
      <right/>
      <top style="thin">
        <color rgb="FFBFBFBF"/>
      </top>
      <bottom/>
      <diagonal/>
    </border>
    <border>
      <left/>
      <right style="thin">
        <color rgb="FFBFBFBF"/>
      </right>
      <top style="thin">
        <color rgb="FFBFBFBF"/>
      </top>
      <bottom/>
      <diagonal/>
    </border>
    <border>
      <left/>
      <right style="thin">
        <color rgb="FFBFBFBF"/>
      </right>
      <top style="thin">
        <color rgb="FFBFBFBF"/>
      </top>
      <bottom style="thin">
        <color rgb="FFBFBFBF"/>
      </bottom>
      <diagonal/>
    </border>
    <border>
      <left/>
      <right/>
      <top style="thin">
        <color rgb="FFBFBFBF"/>
      </top>
      <bottom style="thin">
        <color rgb="FFBFBFBF"/>
      </bottom>
      <diagonal/>
    </border>
    <border>
      <left/>
      <right style="hair">
        <color auto="1"/>
      </right>
      <top style="thin">
        <color auto="1"/>
      </top>
      <bottom/>
      <diagonal/>
    </border>
    <border>
      <left style="hair">
        <color auto="1"/>
      </left>
      <right/>
      <top/>
      <bottom style="thin">
        <color auto="1"/>
      </bottom>
      <diagonal/>
    </border>
    <border>
      <left style="thin">
        <color auto="1"/>
      </left>
      <right/>
      <top/>
      <bottom style="hair">
        <color auto="1"/>
      </bottom>
      <diagonal/>
    </border>
    <border>
      <left/>
      <right style="thin">
        <color auto="1"/>
      </right>
      <top style="hair">
        <color auto="1"/>
      </top>
      <bottom/>
      <diagonal/>
    </border>
    <border>
      <left/>
      <right style="medium">
        <color auto="1"/>
      </right>
      <top/>
      <bottom/>
      <diagonal/>
    </border>
    <border>
      <left/>
      <right/>
      <top style="medium">
        <color auto="1"/>
      </top>
      <bottom/>
      <diagonal/>
    </border>
    <border>
      <left/>
      <right style="thin">
        <color auto="1"/>
      </right>
      <top style="medium">
        <color auto="1"/>
      </top>
      <bottom/>
      <diagonal/>
    </border>
    <border>
      <left/>
      <right style="thin">
        <color auto="1"/>
      </right>
      <top style="medium">
        <color auto="1"/>
      </top>
      <bottom style="medium">
        <color auto="1"/>
      </bottom>
      <diagonal/>
    </border>
    <border>
      <left/>
      <right/>
      <top style="thin">
        <color auto="1"/>
      </top>
      <bottom style="hair">
        <color auto="1"/>
      </bottom>
      <diagonal/>
    </border>
    <border>
      <left/>
      <right/>
      <top style="hair">
        <color auto="1"/>
      </top>
      <bottom style="thin">
        <color auto="1"/>
      </bottom>
      <diagonal/>
    </border>
    <border>
      <left/>
      <right style="hair">
        <color auto="1"/>
      </right>
      <top style="hair">
        <color auto="1"/>
      </top>
      <bottom style="thin">
        <color auto="1"/>
      </bottom>
      <diagonal/>
    </border>
    <border>
      <left style="thin">
        <color auto="1"/>
      </left>
      <right style="thin">
        <color auto="1"/>
      </right>
      <top/>
      <bottom/>
      <diagonal/>
    </border>
    <border>
      <left/>
      <right style="medium">
        <color auto="1"/>
      </right>
      <top style="medium">
        <color auto="1"/>
      </top>
      <bottom/>
      <diagonal/>
    </border>
    <border>
      <left/>
      <right style="medium">
        <color auto="1"/>
      </right>
      <top style="medium">
        <color auto="1"/>
      </top>
      <bottom style="medium">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62">
    <xf numFmtId="0" fontId="93" fillId="0" borderId="0" applyAlignment="1">
      <alignment vertical="center"/>
    </xf>
    <xf numFmtId="0" fontId="93" fillId="0" borderId="0" applyAlignment="1">
      <alignment vertical="center"/>
    </xf>
    <xf numFmtId="0" fontId="93" fillId="0" borderId="0" applyAlignment="1">
      <alignment vertical="center"/>
    </xf>
    <xf numFmtId="0" fontId="32" fillId="0" borderId="0" applyAlignment="1">
      <alignment vertical="center"/>
    </xf>
    <xf numFmtId="0" fontId="1" fillId="0" borderId="1"/>
    <xf numFmtId="190" fontId="2" fillId="0" borderId="0"/>
    <xf numFmtId="40" fontId="93" fillId="0" borderId="0" applyAlignment="1">
      <alignment vertical="center"/>
    </xf>
    <xf numFmtId="166" fontId="93" fillId="0" borderId="0" applyAlignment="1">
      <alignment vertical="center"/>
    </xf>
    <xf numFmtId="0" fontId="93" fillId="0" borderId="0"/>
    <xf numFmtId="0" fontId="93" fillId="0" borderId="0"/>
    <xf numFmtId="38" fontId="93" fillId="0" borderId="0" applyAlignment="1">
      <alignment vertical="center"/>
    </xf>
    <xf numFmtId="38" fontId="93" fillId="0" borderId="0" applyAlignment="1">
      <alignment vertical="center"/>
    </xf>
    <xf numFmtId="174" fontId="93" fillId="0" borderId="0" applyAlignment="1">
      <alignment vertical="center"/>
    </xf>
    <xf numFmtId="174" fontId="93" fillId="0" borderId="0" applyAlignment="1">
      <alignment vertical="center"/>
    </xf>
    <xf numFmtId="182" fontId="93" fillId="0" borderId="0"/>
    <xf numFmtId="182" fontId="93" fillId="0" borderId="0" applyAlignment="1">
      <alignment vertical="center"/>
    </xf>
    <xf numFmtId="0" fontId="3" fillId="0" borderId="0" applyAlignment="1">
      <alignment horizontal="right"/>
    </xf>
    <xf numFmtId="0" fontId="4" fillId="0" borderId="0" applyAlignment="1">
      <alignment horizontal="left"/>
    </xf>
    <xf numFmtId="0" fontId="5" fillId="0" borderId="0" applyAlignment="1">
      <alignment vertical="center"/>
    </xf>
    <xf numFmtId="0" fontId="6" fillId="2" borderId="0"/>
    <xf numFmtId="0" fontId="7" fillId="0" borderId="2" applyAlignment="1">
      <alignment horizontal="left" vertical="center"/>
    </xf>
    <xf numFmtId="0" fontId="7" fillId="0" borderId="3" applyAlignment="1">
      <alignment horizontal="left" vertical="center"/>
    </xf>
    <xf numFmtId="0" fontId="8" fillId="0" borderId="0"/>
    <xf numFmtId="0" fontId="6" fillId="3" borderId="4"/>
    <xf numFmtId="0" fontId="8" fillId="0" borderId="0"/>
    <xf numFmtId="170" fontId="9" fillId="0" borderId="0"/>
    <xf numFmtId="0" fontId="10" fillId="0" borderId="0"/>
    <xf numFmtId="0" fontId="93" fillId="0" borderId="0" applyAlignment="1">
      <alignment vertical="center"/>
    </xf>
    <xf numFmtId="0" fontId="93" fillId="0" borderId="0"/>
    <xf numFmtId="0" fontId="93" fillId="0" borderId="0"/>
    <xf numFmtId="0" fontId="93" fillId="0" borderId="0"/>
    <xf numFmtId="0" fontId="93" fillId="0" borderId="0"/>
    <xf numFmtId="0" fontId="93" fillId="0" borderId="0"/>
    <xf numFmtId="0" fontId="93" fillId="0" borderId="0"/>
    <xf numFmtId="0" fontId="10" fillId="0" borderId="0"/>
    <xf numFmtId="0" fontId="3" fillId="0" borderId="0"/>
    <xf numFmtId="0" fontId="3" fillId="0" borderId="0"/>
    <xf numFmtId="9" fontId="93" fillId="0" borderId="0" applyAlignment="1">
      <alignment vertical="center"/>
    </xf>
    <xf numFmtId="0" fontId="3" fillId="0" borderId="0"/>
    <xf numFmtId="0" fontId="4" fillId="0" borderId="0" applyAlignment="1">
      <alignment horizontal="right"/>
    </xf>
    <xf numFmtId="191" fontId="3" fillId="0" borderId="0" applyAlignment="1">
      <alignment horizontal="right"/>
    </xf>
    <xf numFmtId="0" fontId="11" fillId="0" borderId="0" applyAlignment="1">
      <alignment horizontal="right"/>
    </xf>
    <xf numFmtId="0" fontId="12" fillId="0" borderId="0" applyAlignment="1">
      <alignment horizontal="left"/>
    </xf>
    <xf numFmtId="0" fontId="13" fillId="0" borderId="0"/>
    <xf numFmtId="0" fontId="14" fillId="0" borderId="0" applyAlignment="1">
      <alignment vertical="center"/>
    </xf>
    <xf numFmtId="0" fontId="93" fillId="0" borderId="0"/>
    <xf numFmtId="38" fontId="93" fillId="0" borderId="0" applyAlignment="1">
      <alignment vertical="center"/>
    </xf>
    <xf numFmtId="166" fontId="15" fillId="0" borderId="0"/>
    <xf numFmtId="179" fontId="15" fillId="0" borderId="0"/>
    <xf numFmtId="0" fontId="93" fillId="0" borderId="0"/>
    <xf numFmtId="0" fontId="93" fillId="0" borderId="0"/>
    <xf numFmtId="0" fontId="93" fillId="0" borderId="0"/>
    <xf numFmtId="0" fontId="8" fillId="0" borderId="0"/>
    <xf numFmtId="0" fontId="93" fillId="0" borderId="0" applyAlignment="1">
      <alignment vertical="center"/>
    </xf>
    <xf numFmtId="0" fontId="14" fillId="0" borderId="0" applyAlignment="1">
      <alignment vertical="center"/>
    </xf>
    <xf numFmtId="0" fontId="93" fillId="0" borderId="0" applyAlignment="1">
      <alignment vertical="center"/>
    </xf>
    <xf numFmtId="0" fontId="93" fillId="0" borderId="0"/>
    <xf numFmtId="192" fontId="15" fillId="0" borderId="0"/>
    <xf numFmtId="193" fontId="15" fillId="0" borderId="0"/>
    <xf numFmtId="0" fontId="37" fillId="4" borderId="5" applyAlignment="1">
      <alignment vertical="center"/>
    </xf>
    <xf numFmtId="0" fontId="38" fillId="5" borderId="5" applyAlignment="1">
      <alignment vertical="center"/>
    </xf>
    <xf numFmtId="0" fontId="93" fillId="0" borderId="0" applyAlignment="1">
      <alignment vertical="center"/>
    </xf>
  </cellStyleXfs>
  <cellXfs count="1175">
    <xf numFmtId="0" fontId="0" fillId="0" borderId="0" applyAlignment="1" pivotButton="0" quotePrefix="0" xfId="0">
      <alignment vertical="center"/>
    </xf>
    <xf numFmtId="0" fontId="24" fillId="0" borderId="11" applyAlignment="1" applyProtection="1" pivotButton="0" quotePrefix="0" xfId="35">
      <alignment horizontal="left" vertical="center"/>
      <protection locked="1" hidden="1"/>
    </xf>
    <xf numFmtId="0" fontId="24" fillId="0" borderId="11" applyAlignment="1" applyProtection="1" pivotButton="0" quotePrefix="0" xfId="35">
      <alignment horizontal="left" vertical="center" wrapText="1"/>
      <protection locked="1" hidden="1"/>
    </xf>
    <xf numFmtId="0" fontId="18" fillId="0" borderId="0" applyAlignment="1" applyProtection="1" pivotButton="0" quotePrefix="0" xfId="0">
      <alignment horizontal="center" vertical="center"/>
      <protection locked="1" hidden="1"/>
    </xf>
    <xf numFmtId="0" fontId="16"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vertical="center"/>
      <protection locked="1" hidden="1"/>
    </xf>
    <xf numFmtId="0" fontId="16" fillId="0" borderId="0" applyAlignment="1" applyProtection="1" pivotButton="0" quotePrefix="0" xfId="0">
      <alignment vertical="center" wrapText="1"/>
      <protection locked="1" hidden="1"/>
    </xf>
    <xf numFmtId="0" fontId="16" fillId="6" borderId="0" applyAlignment="1" applyProtection="1" pivotButton="0" quotePrefix="0" xfId="0">
      <alignment vertical="center"/>
      <protection locked="1" hidden="1"/>
    </xf>
    <xf numFmtId="0" fontId="17" fillId="0" borderId="0" applyAlignment="1" applyProtection="1" pivotButton="0" quotePrefix="0" xfId="0">
      <alignment vertical="center"/>
      <protection locked="1" hidden="1"/>
    </xf>
    <xf numFmtId="0" fontId="18" fillId="0" borderId="4" applyAlignment="1" applyProtection="1" pivotButton="0" quotePrefix="0" xfId="0">
      <alignment vertical="center"/>
      <protection locked="1" hidden="1"/>
    </xf>
    <xf numFmtId="0" fontId="16" fillId="0" borderId="4" applyAlignment="1" applyProtection="1" pivotButton="0" quotePrefix="0" xfId="0">
      <alignment vertical="center" wrapText="1"/>
      <protection locked="1" hidden="1"/>
    </xf>
    <xf numFmtId="164" fontId="16" fillId="3" borderId="4" applyAlignment="1" applyProtection="1" pivotButton="0" quotePrefix="0" xfId="0">
      <alignment horizontal="left" vertical="center"/>
      <protection locked="1" hidden="1"/>
    </xf>
    <xf numFmtId="38" fontId="16" fillId="0" borderId="0" applyAlignment="1" applyProtection="1" pivotButton="0" quotePrefix="0" xfId="1">
      <alignment vertical="center"/>
      <protection locked="1" hidden="1"/>
    </xf>
    <xf numFmtId="0" fontId="18" fillId="0" borderId="4" applyAlignment="1" applyProtection="1" pivotButton="0" quotePrefix="0" xfId="0">
      <alignment vertical="center" wrapText="1"/>
      <protection locked="1" hidden="1"/>
    </xf>
    <xf numFmtId="0" fontId="16" fillId="7" borderId="0" applyAlignment="1" applyProtection="1" pivotButton="0" quotePrefix="0" xfId="0">
      <alignment vertical="center"/>
      <protection locked="1" hidden="1"/>
    </xf>
    <xf numFmtId="0" fontId="16" fillId="7" borderId="0" applyAlignment="1" applyProtection="1" pivotButton="0" quotePrefix="0" xfId="0">
      <alignment vertical="center" wrapText="1"/>
      <protection locked="1" hidden="1"/>
    </xf>
    <xf numFmtId="0" fontId="18" fillId="0" borderId="0" applyProtection="1" pivotButton="0" quotePrefix="0" xfId="0">
      <protection locked="1" hidden="1"/>
    </xf>
    <xf numFmtId="0" fontId="16" fillId="0" borderId="0" applyProtection="1" pivotButton="0" quotePrefix="0" xfId="0">
      <protection locked="1" hidden="1"/>
    </xf>
    <xf numFmtId="0" fontId="16" fillId="0" borderId="0" applyAlignment="1" applyProtection="1" pivotButton="0" quotePrefix="0" xfId="0">
      <alignment wrapText="1"/>
      <protection locked="1" hidden="1"/>
    </xf>
    <xf numFmtId="0" fontId="17" fillId="0" borderId="0" applyAlignment="1" applyProtection="1" pivotButton="0" quotePrefix="0" xfId="0">
      <alignment horizontal="center"/>
      <protection locked="1" hidden="1"/>
    </xf>
    <xf numFmtId="0" fontId="17" fillId="0" borderId="0" applyAlignment="1" applyProtection="1" pivotButton="0" quotePrefix="0" xfId="0">
      <alignment horizontal="center" wrapText="1"/>
      <protection locked="1" hidden="1"/>
    </xf>
    <xf numFmtId="10" fontId="16" fillId="0" borderId="0" applyAlignment="1" applyProtection="1" pivotButton="0" quotePrefix="0" xfId="0">
      <alignment vertical="center"/>
      <protection locked="1" hidden="1"/>
    </xf>
    <xf numFmtId="0" fontId="18" fillId="2" borderId="0" applyProtection="1" pivotButton="0" quotePrefix="0" xfId="0">
      <protection locked="1" hidden="1"/>
    </xf>
    <xf numFmtId="3" fontId="16" fillId="0" borderId="0" applyAlignment="1" applyProtection="1" pivotButton="0" quotePrefix="0" xfId="0">
      <alignment vertical="center"/>
      <protection locked="1" hidden="1"/>
    </xf>
    <xf numFmtId="0" fontId="19" fillId="0" borderId="0" applyAlignment="1" applyProtection="1" pivotButton="0" quotePrefix="0" xfId="0">
      <alignment horizontal="right" wrapText="1"/>
      <protection locked="1" hidden="1"/>
    </xf>
    <xf numFmtId="0" fontId="19" fillId="0" borderId="0" applyAlignment="1" applyProtection="1" pivotButton="0" quotePrefix="0" xfId="0">
      <alignment horizontal="right"/>
      <protection locked="1" hidden="1"/>
    </xf>
    <xf numFmtId="0" fontId="18" fillId="8" borderId="4" applyProtection="1" pivotButton="0" quotePrefix="0" xfId="0">
      <protection locked="1" hidden="1"/>
    </xf>
    <xf numFmtId="0" fontId="18" fillId="8" borderId="4" applyAlignment="1" applyProtection="1" pivotButton="0" quotePrefix="0" xfId="0">
      <alignment horizontal="center"/>
      <protection locked="1" hidden="1"/>
    </xf>
    <xf numFmtId="0" fontId="18" fillId="8" borderId="4" applyAlignment="1" applyProtection="1" pivotButton="0" quotePrefix="0" xfId="0">
      <alignment horizontal="center" wrapText="1"/>
      <protection locked="1" hidden="1"/>
    </xf>
    <xf numFmtId="0" fontId="20" fillId="0" borderId="4" applyProtection="1" pivotButton="0" quotePrefix="0" xfId="0">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0" fontId="16" fillId="0" borderId="4" applyProtection="1" pivotButton="0" quotePrefix="0" xfId="0">
      <protection locked="1" hidden="1"/>
    </xf>
    <xf numFmtId="0" fontId="18" fillId="0" borderId="4" applyProtection="1" pivotButton="0" quotePrefix="0" xfId="0">
      <protection locked="1" hidden="1"/>
    </xf>
    <xf numFmtId="165" fontId="18" fillId="0" borderId="4" applyAlignment="1" applyProtection="1" pivotButton="0" quotePrefix="0" xfId="1">
      <alignment horizontal="right"/>
      <protection locked="1" hidden="1"/>
    </xf>
    <xf numFmtId="0" fontId="18" fillId="2" borderId="4" applyProtection="1" pivotButton="0" quotePrefix="0" xfId="0">
      <protection locked="1" hidden="1"/>
    </xf>
    <xf numFmtId="0" fontId="18" fillId="2" borderId="4" applyAlignment="1" applyProtection="1" pivotButton="0" quotePrefix="0" xfId="0">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3" fontId="16" fillId="0" borderId="0" applyAlignment="1" applyProtection="1" pivotButton="0" quotePrefix="0" xfId="0">
      <alignment wrapText="1"/>
      <protection locked="1" hidden="1"/>
    </xf>
    <xf numFmtId="3" fontId="16" fillId="0" borderId="0" applyProtection="1" pivotButton="0" quotePrefix="0" xfId="0">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9" fontId="16" fillId="0" borderId="0" applyAlignment="1" applyProtection="1" pivotButton="0" quotePrefix="0" xfId="0">
      <alignment vertical="center"/>
      <protection locked="1" hidden="1"/>
    </xf>
    <xf numFmtId="40" fontId="16" fillId="0" borderId="0" applyAlignment="1" applyProtection="1" pivotButton="0" quotePrefix="0" xfId="1">
      <alignment vertical="center"/>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38" fontId="16" fillId="0" borderId="0" applyAlignment="1" applyProtection="1" pivotButton="0" quotePrefix="0" xfId="0">
      <alignment vertical="center"/>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0" fontId="22" fillId="0" borderId="0" applyProtection="1" pivotButton="0" quotePrefix="0" xfId="0">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9" fontId="16" fillId="0" borderId="0" applyAlignment="1" applyProtection="1" pivotButton="0" quotePrefix="0" xfId="2">
      <alignment vertical="center" wrapText="1"/>
      <protection locked="1" hidden="1"/>
    </xf>
    <xf numFmtId="0" fontId="17" fillId="0" borderId="0" applyAlignment="1" applyProtection="1" pivotButton="0" quotePrefix="0" xfId="0">
      <alignment vertical="center" wrapText="1"/>
      <protection locked="1" hidden="1"/>
    </xf>
    <xf numFmtId="0" fontId="18" fillId="0" borderId="0" applyAlignment="1" applyProtection="1" pivotButton="0" quotePrefix="0" xfId="0">
      <alignment vertical="center"/>
      <protection locked="1" hidden="1"/>
    </xf>
    <xf numFmtId="0" fontId="16" fillId="0" borderId="0" pivotButton="0" quotePrefix="0" xfId="36"/>
    <xf numFmtId="0" fontId="16" fillId="0" borderId="0" applyAlignment="1" pivotButton="0" quotePrefix="0" xfId="36">
      <alignment wrapText="1"/>
    </xf>
    <xf numFmtId="0" fontId="23" fillId="0" borderId="6" applyAlignment="1" applyProtection="1" pivotButton="0" quotePrefix="0" xfId="35">
      <alignment wrapText="1"/>
      <protection locked="1" hidden="1"/>
    </xf>
    <xf numFmtId="0" fontId="21" fillId="0" borderId="7" applyProtection="1" pivotButton="0" quotePrefix="0" xfId="36">
      <protection locked="1" hidden="1"/>
    </xf>
    <xf numFmtId="0" fontId="21" fillId="0" borderId="8" applyProtection="1" pivotButton="0" quotePrefix="0" xfId="36">
      <protection locked="1" hidden="1"/>
    </xf>
    <xf numFmtId="0" fontId="21" fillId="0" borderId="9" applyAlignment="1" applyProtection="1" pivotButton="0" quotePrefix="0" xfId="35">
      <alignment wrapText="1"/>
      <protection locked="1" hidden="1"/>
    </xf>
    <xf numFmtId="0" fontId="21" fillId="0" borderId="0" applyProtection="1" pivotButton="0" quotePrefix="0" xfId="36">
      <protection locked="1" hidden="1"/>
    </xf>
    <xf numFmtId="0" fontId="21" fillId="0" borderId="10" applyProtection="1" pivotButton="0" quotePrefix="0" xfId="36">
      <protection locked="1" hidden="1"/>
    </xf>
    <xf numFmtId="0" fontId="18" fillId="0" borderId="0" pivotButton="0" quotePrefix="0" xfId="36"/>
    <xf numFmtId="0" fontId="16" fillId="0" borderId="0" applyAlignment="1" pivotButton="0" quotePrefix="0" xfId="36">
      <alignment vertical="center"/>
    </xf>
    <xf numFmtId="0" fontId="21" fillId="0" borderId="12" applyAlignment="1" pivotButton="0" quotePrefix="0" xfId="36">
      <alignment wrapText="1"/>
    </xf>
    <xf numFmtId="0" fontId="21" fillId="0" borderId="13" pivotButton="0" quotePrefix="0" xfId="36"/>
    <xf numFmtId="0" fontId="21" fillId="0" borderId="14" pivotButton="0" quotePrefix="0" xfId="36"/>
    <xf numFmtId="0" fontId="16" fillId="0" borderId="9" pivotButton="0" quotePrefix="0" xfId="36"/>
    <xf numFmtId="0" fontId="16" fillId="0" borderId="10" pivotButton="0" quotePrefix="0" xfId="36"/>
    <xf numFmtId="0" fontId="18" fillId="0" borderId="0" applyAlignment="1" pivotButton="0" quotePrefix="0" xfId="36">
      <alignment vertical="center"/>
    </xf>
    <xf numFmtId="0" fontId="18" fillId="8" borderId="6" applyAlignment="1" pivotButton="0" quotePrefix="0" xfId="36">
      <alignment horizontal="left" vertical="center" wrapText="1"/>
    </xf>
    <xf numFmtId="0" fontId="18" fillId="8" borderId="7" applyAlignment="1" applyProtection="1" pivotButton="0" quotePrefix="0" xfId="36">
      <alignment horizontal="center" vertical="center" wrapText="1"/>
      <protection locked="1" hidden="1"/>
    </xf>
    <xf numFmtId="0" fontId="24" fillId="8" borderId="8" applyAlignment="1" pivotButton="0" quotePrefix="0" xfId="36">
      <alignment horizontal="center" vertical="center" wrapText="1"/>
    </xf>
    <xf numFmtId="0" fontId="24" fillId="0" borderId="0" applyAlignment="1" pivotButton="0" quotePrefix="0" xfId="36">
      <alignment horizontal="center" vertical="center" wrapText="1"/>
    </xf>
    <xf numFmtId="0" fontId="18" fillId="9" borderId="9" applyAlignment="1" applyProtection="1" pivotButton="0" quotePrefix="0" xfId="36">
      <alignment horizontal="left" vertical="center" wrapText="1"/>
      <protection locked="0" hidden="0"/>
    </xf>
    <xf numFmtId="0" fontId="21" fillId="9" borderId="0" applyAlignment="1" applyProtection="1" pivotButton="0" quotePrefix="0" xfId="36">
      <alignment vertical="center"/>
      <protection locked="0" hidden="0"/>
    </xf>
    <xf numFmtId="0" fontId="21" fillId="9" borderId="10" applyProtection="1" pivotButton="0" quotePrefix="0" xfId="36">
      <protection locked="0" hidden="0"/>
    </xf>
    <xf numFmtId="0" fontId="18" fillId="9" borderId="6" applyAlignment="1" applyProtection="1" pivotButton="0" quotePrefix="0" xfId="36">
      <alignment horizontal="left" vertical="center" wrapText="1"/>
      <protection locked="1" hidden="1"/>
    </xf>
    <xf numFmtId="0" fontId="21" fillId="9" borderId="7" applyAlignment="1" applyProtection="1" pivotButton="0" quotePrefix="0" xfId="36">
      <alignment vertical="center"/>
      <protection locked="1" hidden="1"/>
    </xf>
    <xf numFmtId="0" fontId="21" fillId="9" borderId="8" applyProtection="1" pivotButton="0" quotePrefix="0" xfId="36">
      <protection locked="1" hidden="1"/>
    </xf>
    <xf numFmtId="0" fontId="24" fillId="10" borderId="9" applyAlignment="1" applyProtection="1" pivotButton="0" quotePrefix="0" xfId="36">
      <alignment vertical="center" wrapText="1"/>
      <protection locked="0" hidden="0"/>
    </xf>
    <xf numFmtId="0" fontId="21" fillId="10" borderId="0" applyAlignment="1" applyProtection="1" pivotButton="0" quotePrefix="0" xfId="36">
      <alignment vertical="center"/>
      <protection locked="0" hidden="0"/>
    </xf>
    <xf numFmtId="0" fontId="21" fillId="0" borderId="15" applyAlignment="1" applyProtection="1" pivotButton="0" quotePrefix="0" xfId="36">
      <alignment horizontal="right"/>
      <protection locked="0" hidden="0"/>
    </xf>
    <xf numFmtId="0" fontId="24" fillId="0" borderId="6" applyAlignment="1" applyProtection="1" pivotButton="0" quotePrefix="0" xfId="36">
      <alignment vertical="center" wrapText="1"/>
      <protection locked="1" hidden="1"/>
    </xf>
    <xf numFmtId="0" fontId="21" fillId="0" borderId="7" applyAlignment="1" applyProtection="1" pivotButton="0" quotePrefix="0" xfId="36">
      <alignment vertical="center"/>
      <protection locked="1" hidden="1"/>
    </xf>
    <xf numFmtId="0" fontId="21" fillId="0" borderId="8" applyAlignment="1" applyProtection="1" pivotButton="0" quotePrefix="0" xfId="36">
      <alignment horizontal="right"/>
      <protection locked="1" hidden="1"/>
    </xf>
    <xf numFmtId="0" fontId="21" fillId="0" borderId="9" applyAlignment="1" applyProtection="1" pivotButton="0" quotePrefix="0" xfId="36">
      <alignment vertical="center" wrapText="1"/>
      <protection locked="0" hidden="0"/>
    </xf>
    <xf numFmtId="1" fontId="21" fillId="0" borderId="0" applyAlignment="1" applyProtection="1" pivotButton="0" quotePrefix="0" xfId="36">
      <alignment vertical="center"/>
      <protection locked="0" hidden="0"/>
    </xf>
    <xf numFmtId="0" fontId="21" fillId="0" borderId="16" applyAlignment="1" applyProtection="1" pivotButton="0" quotePrefix="0" xfId="36">
      <alignment horizontal="right"/>
      <protection locked="0" hidden="0"/>
    </xf>
    <xf numFmtId="0" fontId="21" fillId="0" borderId="9" applyAlignment="1" applyProtection="1" pivotButton="0" quotePrefix="0" xfId="36">
      <alignment vertical="center" wrapText="1"/>
      <protection locked="1" hidden="1"/>
    </xf>
    <xf numFmtId="1" fontId="21" fillId="0" borderId="0" applyAlignment="1" applyProtection="1" pivotButton="0" quotePrefix="0" xfId="36">
      <alignment vertical="center"/>
      <protection locked="1" hidden="1"/>
    </xf>
    <xf numFmtId="0" fontId="21" fillId="0" borderId="10" applyAlignment="1" applyProtection="1" pivotButton="0" quotePrefix="0" xfId="36">
      <alignment horizontal="right"/>
      <protection locked="1" hidden="1"/>
    </xf>
    <xf numFmtId="1" fontId="21" fillId="0" borderId="0" applyAlignment="1" applyProtection="1" pivotButton="0" quotePrefix="0" xfId="36">
      <alignment vertical="center" wrapText="1"/>
      <protection locked="1" hidden="1"/>
    </xf>
    <xf numFmtId="0" fontId="21" fillId="0" borderId="0" applyAlignment="1" applyProtection="1" pivotButton="0" quotePrefix="0" xfId="36">
      <alignment vertical="center" wrapText="1"/>
      <protection locked="1" hidden="1"/>
    </xf>
    <xf numFmtId="0" fontId="21" fillId="0" borderId="10" applyAlignment="1" applyProtection="1" pivotButton="0" quotePrefix="0" xfId="36">
      <alignment vertical="center" wrapText="1"/>
      <protection locked="1" hidden="1"/>
    </xf>
    <xf numFmtId="0" fontId="21" fillId="0" borderId="16" applyAlignment="1" applyProtection="1" pivotButton="0" quotePrefix="0" xfId="36">
      <alignment horizontal="right" vertical="center"/>
      <protection locked="0" hidden="0"/>
    </xf>
    <xf numFmtId="1" fontId="24" fillId="10" borderId="0" applyAlignment="1" applyProtection="1" pivotButton="0" quotePrefix="0" xfId="36">
      <alignment vertical="center"/>
      <protection locked="0" hidden="1"/>
    </xf>
    <xf numFmtId="1" fontId="24" fillId="0" borderId="16" applyAlignment="1" applyProtection="1" pivotButton="0" quotePrefix="0" xfId="36">
      <alignment horizontal="right" vertical="center"/>
      <protection locked="0" hidden="0"/>
    </xf>
    <xf numFmtId="0" fontId="24" fillId="10" borderId="9" applyAlignment="1" applyProtection="1" pivotButton="0" quotePrefix="0" xfId="36">
      <alignment vertical="center" wrapText="1"/>
      <protection locked="1" hidden="1"/>
    </xf>
    <xf numFmtId="1" fontId="24" fillId="10" borderId="0" applyAlignment="1" applyProtection="1" pivotButton="0" quotePrefix="0" xfId="36">
      <alignment vertical="center"/>
      <protection locked="1" hidden="1"/>
    </xf>
    <xf numFmtId="1" fontId="24" fillId="10" borderId="10" applyAlignment="1" applyProtection="1" pivotButton="0" quotePrefix="0" xfId="36">
      <alignment horizontal="right"/>
      <protection locked="1" hidden="1"/>
    </xf>
    <xf numFmtId="0" fontId="18" fillId="10" borderId="0" applyAlignment="1" pivotButton="0" quotePrefix="0" xfId="36">
      <alignment vertical="center"/>
    </xf>
    <xf numFmtId="0" fontId="21" fillId="0" borderId="0" applyAlignment="1" applyProtection="1" pivotButton="0" quotePrefix="0" xfId="36">
      <alignment vertical="center"/>
      <protection locked="0" hidden="0"/>
    </xf>
    <xf numFmtId="0" fontId="24" fillId="0" borderId="9" applyAlignment="1" applyProtection="1" pivotButton="0" quotePrefix="0" xfId="36">
      <alignment vertical="center" wrapText="1"/>
      <protection locked="0" hidden="0"/>
    </xf>
    <xf numFmtId="0" fontId="24" fillId="0" borderId="9" applyAlignment="1" applyProtection="1" pivotButton="0" quotePrefix="0" xfId="36">
      <alignment vertical="center" wrapText="1"/>
      <protection locked="1" hidden="1"/>
    </xf>
    <xf numFmtId="0" fontId="21" fillId="0" borderId="16" applyAlignment="1" applyProtection="1" pivotButton="0" quotePrefix="0" xfId="36">
      <alignment vertical="center" wrapText="1"/>
      <protection locked="1" hidden="1"/>
    </xf>
    <xf numFmtId="0" fontId="24" fillId="0" borderId="16" applyAlignment="1" applyProtection="1" pivotButton="0" quotePrefix="0" xfId="36">
      <alignment horizontal="right"/>
      <protection locked="0" hidden="0"/>
    </xf>
    <xf numFmtId="0" fontId="24" fillId="10" borderId="10" applyAlignment="1" applyProtection="1" pivotButton="0" quotePrefix="0" xfId="36">
      <alignment horizontal="right"/>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10" borderId="0" applyAlignment="1" applyProtection="1" pivotButton="0" quotePrefix="0" xfId="13">
      <alignment vertical="center"/>
      <protection locked="0" hidden="1"/>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0" fontId="16" fillId="0" borderId="16" applyAlignment="1" applyProtection="1" pivotButton="0" quotePrefix="0" xfId="36">
      <alignment horizontal="right" vertical="center"/>
      <protection locked="0" hidden="0"/>
    </xf>
    <xf numFmtId="165" fontId="21" fillId="0" borderId="0" applyAlignment="1" applyProtection="1" pivotButton="0" quotePrefix="0" xfId="13">
      <alignment vertical="center"/>
      <protection locked="0" hidden="0"/>
    </xf>
    <xf numFmtId="0" fontId="18" fillId="0" borderId="16" applyAlignment="1" applyProtection="1" pivotButton="0" quotePrefix="0" xfId="36">
      <alignment horizontal="right" vertical="center"/>
      <protection locked="0" hidden="0"/>
    </xf>
    <xf numFmtId="0" fontId="21" fillId="0" borderId="9" applyAlignment="1" applyProtection="1" pivotButton="0" quotePrefix="0" xfId="36">
      <alignment vertical="center"/>
      <protection locked="0" hidden="0"/>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0" fontId="16" fillId="10" borderId="0" applyAlignment="1" pivotButton="0" quotePrefix="0" xfId="36">
      <alignment vertical="center"/>
    </xf>
    <xf numFmtId="165" fontId="24" fillId="10" borderId="0" applyAlignment="1" applyProtection="1" pivotButton="0" quotePrefix="0" xfId="13">
      <alignment vertical="center"/>
      <protection locked="0" hidden="0"/>
    </xf>
    <xf numFmtId="1" fontId="21" fillId="10" borderId="0" applyAlignment="1" applyProtection="1" pivotButton="0" quotePrefix="0" xfId="36">
      <alignment vertical="center"/>
      <protection locked="1" hidden="1"/>
    </xf>
    <xf numFmtId="0" fontId="21" fillId="10" borderId="10" applyAlignment="1" applyProtection="1" pivotButton="0" quotePrefix="0" xfId="36">
      <alignment horizontal="right"/>
      <protection locked="1" hidden="1"/>
    </xf>
    <xf numFmtId="0" fontId="24" fillId="10" borderId="0" applyAlignment="1" applyProtection="1" pivotButton="0" quotePrefix="0" xfId="36">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0" fontId="24" fillId="10" borderId="17" applyAlignment="1" applyProtection="1" pivotButton="0" quotePrefix="0" xfId="36">
      <alignment vertical="center" wrapText="1"/>
      <protection locked="1" hidden="1"/>
    </xf>
    <xf numFmtId="1" fontId="24" fillId="10" borderId="18" applyAlignment="1" applyProtection="1" pivotButton="0" quotePrefix="0" xfId="36">
      <alignment vertical="center"/>
      <protection locked="1" hidden="1"/>
    </xf>
    <xf numFmtId="0" fontId="24" fillId="10" borderId="20" applyAlignment="1" applyProtection="1" pivotButton="0" quotePrefix="0" xfId="36">
      <alignment horizontal="right"/>
      <protection locked="1" hidden="1"/>
    </xf>
    <xf numFmtId="166" fontId="22" fillId="0" borderId="0" applyAlignment="1" pivotButton="0" quotePrefix="0" xfId="36">
      <alignment vertical="center"/>
    </xf>
    <xf numFmtId="9" fontId="16" fillId="0" borderId="0" pivotButton="0" quotePrefix="0" xfId="36"/>
    <xf numFmtId="0" fontId="16" fillId="0" borderId="0" applyAlignment="1" pivotButton="0" quotePrefix="0" xfId="0">
      <alignment vertical="center"/>
    </xf>
    <xf numFmtId="0" fontId="17" fillId="0" borderId="0" applyAlignment="1" pivotButton="0" quotePrefix="0" xfId="0">
      <alignment vertical="center"/>
    </xf>
    <xf numFmtId="0" fontId="25" fillId="0" borderId="6" applyAlignment="1" applyProtection="1" pivotButton="0" quotePrefix="0" xfId="35">
      <alignment wrapText="1"/>
      <protection locked="1" hidden="1"/>
    </xf>
    <xf numFmtId="0" fontId="21" fillId="0" borderId="9" applyAlignment="1" pivotButton="0" quotePrefix="0" xfId="36">
      <alignment wrapText="1"/>
    </xf>
    <xf numFmtId="0" fontId="21" fillId="0" borderId="0" pivotButton="0" quotePrefix="0" xfId="36"/>
    <xf numFmtId="0" fontId="21" fillId="0" borderId="10" pivotButton="0" quotePrefix="0" xfId="36"/>
    <xf numFmtId="0" fontId="21" fillId="0" borderId="9" applyAlignment="1" applyProtection="1" pivotButton="0" quotePrefix="0" xfId="36">
      <alignment wrapText="1"/>
      <protection locked="1" hidden="1"/>
    </xf>
    <xf numFmtId="0" fontId="18" fillId="8" borderId="6" applyAlignment="1" applyProtection="1" pivotButton="0" quotePrefix="0" xfId="36">
      <alignment horizontal="left" vertical="center" wrapText="1"/>
      <protection locked="1" hidden="1"/>
    </xf>
    <xf numFmtId="0" fontId="24" fillId="8" borderId="8" applyAlignment="1" applyProtection="1" pivotButton="0" quotePrefix="0" xfId="36">
      <alignment horizontal="center" vertical="center" wrapText="1"/>
      <protection locked="1" hidden="1"/>
    </xf>
    <xf numFmtId="0" fontId="17" fillId="0" borderId="0" applyAlignment="1" applyProtection="1" pivotButton="0" quotePrefix="0" xfId="0">
      <alignment vertical="center"/>
      <protection locked="0" hidden="0"/>
    </xf>
    <xf numFmtId="0" fontId="18" fillId="9" borderId="9" applyAlignment="1" applyProtection="1" pivotButton="0" quotePrefix="0" xfId="36">
      <alignment horizontal="left" vertical="center" wrapText="1"/>
      <protection locked="1" hidden="1"/>
    </xf>
    <xf numFmtId="0" fontId="21" fillId="9" borderId="0" applyAlignment="1" applyProtection="1" pivotButton="0" quotePrefix="0" xfId="36">
      <alignment vertical="center"/>
      <protection locked="1" hidden="1"/>
    </xf>
    <xf numFmtId="0" fontId="21" fillId="9" borderId="10" applyProtection="1" pivotButton="0" quotePrefix="0" xfId="36">
      <protection locked="1" hidden="1"/>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0" fontId="26" fillId="10" borderId="0"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 fontId="21" fillId="0" borderId="0" applyAlignment="1" applyProtection="1" pivotButton="0" quotePrefix="0" xfId="13">
      <alignment vertical="center"/>
      <protection locked="1" hidden="1"/>
    </xf>
    <xf numFmtId="1" fontId="21" fillId="0" borderId="10" applyAlignment="1" applyProtection="1" pivotButton="0" quotePrefix="0" xfId="13">
      <alignment horizontal="right" vertical="center"/>
      <protection locked="1" hidden="1"/>
    </xf>
    <xf numFmtId="0" fontId="18" fillId="0" borderId="0" applyAlignment="1" pivotButton="0" quotePrefix="0" xfId="0">
      <alignment vertical="center"/>
    </xf>
    <xf numFmtId="165" fontId="26" fillId="0" borderId="16" applyAlignment="1" applyProtection="1" pivotButton="0" quotePrefix="0" xfId="13">
      <alignment vertical="center"/>
      <protection locked="0" hidden="0"/>
    </xf>
    <xf numFmtId="0" fontId="27" fillId="0" borderId="0" applyAlignment="1" applyProtection="1" pivotButton="0" quotePrefix="0" xfId="0">
      <alignment vertical="center"/>
      <protection locked="0" hidden="0"/>
    </xf>
    <xf numFmtId="0" fontId="27" fillId="0" borderId="0" applyAlignment="1" pivotButton="0" quotePrefix="0" xfId="0">
      <alignment vertical="center"/>
    </xf>
    <xf numFmtId="1" fontId="24" fillId="10" borderId="0" applyAlignment="1" applyProtection="1" pivotButton="0" quotePrefix="0" xfId="13">
      <alignment vertical="center"/>
      <protection locked="1" hidden="1"/>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 fontId="21" fillId="10" borderId="0" applyAlignment="1" applyProtection="1" pivotButton="0" quotePrefix="0" xfId="13">
      <alignment vertical="center"/>
      <protection locked="1" hidden="1"/>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0" fontId="16" fillId="10" borderId="0" applyAlignment="1" pivotButton="0" quotePrefix="0" xfId="0">
      <alignment vertical="center"/>
    </xf>
    <xf numFmtId="0" fontId="21" fillId="0" borderId="9" applyAlignment="1" applyProtection="1" pivotButton="0" quotePrefix="0" xfId="36">
      <alignment wrapText="1"/>
      <protection locked="0" hidden="0"/>
    </xf>
    <xf numFmtId="174" fontId="24" fillId="0" borderId="16" applyAlignment="1" applyProtection="1" pivotButton="0" quotePrefix="0" xfId="36">
      <alignment vertical="center"/>
      <protection locked="0" hidden="0"/>
    </xf>
    <xf numFmtId="0" fontId="21" fillId="0" borderId="16" applyProtection="1" pivotButton="0" quotePrefix="0" xfId="36">
      <protection locked="0" hidden="0"/>
    </xf>
    <xf numFmtId="0" fontId="24" fillId="0" borderId="9" applyAlignment="1" applyProtection="1" pivotButton="0" quotePrefix="0" xfId="36">
      <alignment wrapText="1"/>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0" fontId="21" fillId="0" borderId="0" applyAlignment="1" applyProtection="1" pivotButton="0" quotePrefix="0" xfId="36">
      <alignment wrapText="1"/>
      <protection locked="0" hidden="0"/>
    </xf>
    <xf numFmtId="0" fontId="21" fillId="0" borderId="0" applyProtection="1" pivotButton="0" quotePrefix="0" xfId="36">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 fontId="21" fillId="0" borderId="0" applyProtection="1" pivotButton="0" quotePrefix="0" xfId="36">
      <protection locked="0" hidden="0"/>
    </xf>
    <xf numFmtId="174" fontId="21" fillId="0" borderId="16" applyAlignment="1" applyProtection="1" pivotButton="0" quotePrefix="0" xfId="36">
      <alignment vertical="center"/>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0" fontId="21" fillId="0" borderId="0" applyAlignment="1" applyProtection="1" pivotButton="0" quotePrefix="0" xfId="36">
      <alignment vertical="center" wrapText="1"/>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0" fontId="18" fillId="10" borderId="0" applyAlignment="1" pivotButton="0" quotePrefix="0" xfId="0">
      <alignment vertical="center"/>
    </xf>
    <xf numFmtId="175" fontId="21" fillId="10" borderId="0" applyAlignment="1" applyProtection="1" pivotButton="0" quotePrefix="0" xfId="36">
      <alignment vertical="center"/>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0" fontId="21" fillId="0" borderId="16" applyAlignment="1" applyProtection="1" pivotButton="0" quotePrefix="0" xfId="36">
      <alignment vertical="center"/>
      <protection locked="0" hidden="0"/>
    </xf>
    <xf numFmtId="0" fontId="16" fillId="0" borderId="16" applyAlignment="1" applyProtection="1" pivotButton="0" quotePrefix="0" xfId="36">
      <alignment vertical="center"/>
      <protection locked="0" hidden="0"/>
    </xf>
    <xf numFmtId="0" fontId="16" fillId="0" borderId="16" applyProtection="1" pivotButton="0" quotePrefix="0" xfId="36">
      <protection locked="0" hidden="0"/>
    </xf>
    <xf numFmtId="0" fontId="16" fillId="0" borderId="0" applyProtection="1" pivotButton="0" quotePrefix="0" xfId="36">
      <protection locked="0" hidden="0"/>
    </xf>
    <xf numFmtId="0" fontId="18" fillId="10" borderId="17" applyAlignment="1" applyProtection="1" pivotButton="0" quotePrefix="0" xfId="36">
      <alignment wrapText="1"/>
      <protection locked="0" hidden="0"/>
    </xf>
    <xf numFmtId="165" fontId="18" fillId="10" borderId="18" applyProtection="1" pivotButton="0" quotePrefix="0" xfId="36">
      <protection locked="0" hidden="0"/>
    </xf>
    <xf numFmtId="0" fontId="18" fillId="0" borderId="19" applyProtection="1" pivotButton="0" quotePrefix="0" xfId="36">
      <protection locked="0" hidden="0"/>
    </xf>
    <xf numFmtId="1" fontId="24" fillId="10" borderId="18" applyAlignment="1" applyProtection="1" pivotButton="0" quotePrefix="0" xfId="13">
      <alignment vertical="center"/>
      <protection locked="1" hidden="1"/>
    </xf>
    <xf numFmtId="1" fontId="21" fillId="0" borderId="20" applyAlignment="1" applyProtection="1" pivotButton="0" quotePrefix="0" xfId="13">
      <alignment horizontal="right" vertical="center"/>
      <protection locked="1" hidden="1"/>
    </xf>
    <xf numFmtId="0" fontId="16" fillId="0" borderId="0" applyAlignment="1" applyProtection="1" pivotButton="0" quotePrefix="0" xfId="36">
      <alignment wrapText="1"/>
      <protection locked="0" hidden="0"/>
    </xf>
    <xf numFmtId="2" fontId="16" fillId="0" borderId="0" applyAlignment="1" pivotButton="0" quotePrefix="0" xfId="0">
      <alignment vertical="center"/>
    </xf>
    <xf numFmtId="166" fontId="18" fillId="0" borderId="0" applyAlignment="1" applyProtection="1" pivotButton="0" quotePrefix="0" xfId="1">
      <alignment horizontal="left"/>
      <protection locked="1" hidden="1"/>
    </xf>
    <xf numFmtId="0" fontId="16" fillId="0" borderId="4" applyAlignment="1" applyProtection="1" pivotButton="0" quotePrefix="0" xfId="0">
      <alignment horizontal="center"/>
      <protection locked="1" hidden="1"/>
    </xf>
    <xf numFmtId="3" fontId="16" fillId="0" borderId="4" applyAlignment="1" applyProtection="1" pivotButton="0" quotePrefix="0" xfId="0">
      <alignment horizontal="right"/>
      <protection locked="1" hidden="1"/>
    </xf>
    <xf numFmtId="3" fontId="16" fillId="0" borderId="4" applyProtection="1" pivotButton="0" quotePrefix="0" xfId="0">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0" fontId="22" fillId="0" borderId="4" applyProtection="1" pivotButton="0" quotePrefix="0" xfId="0">
      <protection locked="1" hidden="1"/>
    </xf>
    <xf numFmtId="166" fontId="16" fillId="0" borderId="4" applyAlignment="1" applyProtection="1" pivotButton="0" quotePrefix="0" xfId="1">
      <alignment horizontal="right"/>
      <protection locked="1" hidden="1"/>
    </xf>
    <xf numFmtId="0" fontId="29" fillId="0" borderId="4" applyProtection="1" pivotButton="0" quotePrefix="0" xfId="0">
      <protection locked="1" hidden="1"/>
    </xf>
    <xf numFmtId="165" fontId="29" fillId="0" borderId="4" applyAlignment="1" applyProtection="1" pivotButton="0" quotePrefix="0" xfId="1">
      <alignment horizontal="right"/>
      <protection locked="1" hidden="1"/>
    </xf>
    <xf numFmtId="0" fontId="30" fillId="0" borderId="4" applyAlignment="1" applyProtection="1" pivotButton="0" quotePrefix="0" xfId="0">
      <alignment vertical="center"/>
      <protection locked="1" hidden="1"/>
    </xf>
    <xf numFmtId="0" fontId="30" fillId="0" borderId="4" applyAlignment="1" applyProtection="1" pivotButton="0" quotePrefix="0" xfId="0">
      <alignment horizontal="right" vertical="center"/>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0" fontId="31" fillId="0" borderId="0" applyAlignment="1" applyProtection="1" pivotButton="0" quotePrefix="0" xfId="0">
      <alignment horizontal="center"/>
      <protection locked="1" hidden="1"/>
    </xf>
    <xf numFmtId="0" fontId="31" fillId="0" borderId="0" applyProtection="1" pivotButton="0" quotePrefix="0" xfId="0">
      <protection locked="1" hidden="1"/>
    </xf>
    <xf numFmtId="0" fontId="18" fillId="0" borderId="21" applyProtection="1" pivotButton="0" quotePrefix="0" xfId="0">
      <protection locked="1" hidden="1"/>
    </xf>
    <xf numFmtId="165" fontId="18" fillId="0" borderId="21" applyProtection="1" pivotButton="0" quotePrefix="0" xfId="1">
      <protection locked="1" hidden="1"/>
    </xf>
    <xf numFmtId="10" fontId="18" fillId="0" borderId="0" applyProtection="1" pivotButton="0" quotePrefix="0" xfId="2">
      <protection locked="1" hidden="1"/>
    </xf>
    <xf numFmtId="1" fontId="16" fillId="0" borderId="0" applyProtection="1" pivotButton="0" quotePrefix="0" xfId="0">
      <protection locked="1" hidden="1"/>
    </xf>
    <xf numFmtId="176" fontId="16" fillId="0" borderId="0" applyProtection="1" pivotButton="0" quotePrefix="0" xfId="0">
      <protection locked="1" hidden="1"/>
    </xf>
    <xf numFmtId="0" fontId="16" fillId="0" borderId="0" applyAlignment="1" applyProtection="1" pivotButton="0" quotePrefix="0" xfId="1">
      <alignment vertical="center"/>
      <protection locked="1" hidden="1"/>
    </xf>
    <xf numFmtId="169" fontId="18" fillId="0" borderId="21" applyProtection="1" pivotButton="0" quotePrefix="0" xfId="0">
      <protection locked="1" hidden="1"/>
    </xf>
    <xf numFmtId="0" fontId="21" fillId="0" borderId="0" applyProtection="1" pivotButton="0" quotePrefix="0" xfId="36">
      <protection locked="0" hidden="1"/>
    </xf>
    <xf numFmtId="0" fontId="21" fillId="0" borderId="0" applyAlignment="1" applyProtection="1" pivotButton="0" quotePrefix="0" xfId="36">
      <alignment wrapText="1"/>
      <protection locked="0" hidden="1"/>
    </xf>
    <xf numFmtId="0" fontId="25" fillId="0" borderId="6" applyProtection="1" pivotButton="0" quotePrefix="0" xfId="35">
      <protection locked="1" hidden="1"/>
    </xf>
    <xf numFmtId="0" fontId="21" fillId="0" borderId="9" applyProtection="1" pivotButton="0" quotePrefix="0" xfId="35">
      <protection locked="1" hidden="1"/>
    </xf>
    <xf numFmtId="0" fontId="21" fillId="0" borderId="10" applyProtection="1" pivotButton="0" quotePrefix="0" xfId="36">
      <protection locked="0" hidden="0"/>
    </xf>
    <xf numFmtId="0" fontId="21" fillId="0" borderId="9" applyProtection="1" pivotButton="0" quotePrefix="0" xfId="36">
      <protection locked="1" hidden="1"/>
    </xf>
    <xf numFmtId="0" fontId="24" fillId="0" borderId="0" applyAlignment="1" applyProtection="1" pivotButton="0" quotePrefix="0" xfId="36">
      <alignment vertical="center"/>
      <protection locked="0" hidden="0"/>
    </xf>
    <xf numFmtId="0" fontId="24" fillId="8" borderId="6" applyAlignment="1" applyProtection="1" pivotButton="0" quotePrefix="0" xfId="36">
      <alignment vertical="center" wrapText="1"/>
      <protection locked="1" hidden="1"/>
    </xf>
    <xf numFmtId="0" fontId="24" fillId="8" borderId="7" applyAlignment="1" applyProtection="1" pivotButton="0" quotePrefix="0" xfId="36">
      <alignment horizontal="center" vertical="center" wrapText="1"/>
      <protection locked="1" hidden="1"/>
    </xf>
    <xf numFmtId="0" fontId="24" fillId="8" borderId="8" applyAlignment="1" applyProtection="1" pivotButton="0" quotePrefix="0" xfId="36">
      <alignment horizontal="center" vertical="center"/>
      <protection locked="1" hidden="1"/>
    </xf>
    <xf numFmtId="0" fontId="24" fillId="12" borderId="9" applyAlignment="1" applyProtection="1" pivotButton="0" quotePrefix="0" xfId="36">
      <alignment horizontal="left" vertical="center" wrapText="1"/>
      <protection locked="0" hidden="0"/>
    </xf>
    <xf numFmtId="0" fontId="21" fillId="12" borderId="0" applyAlignment="1" applyProtection="1" pivotButton="0" quotePrefix="0" xfId="36">
      <alignment vertical="center"/>
      <protection locked="0" hidden="0"/>
    </xf>
    <xf numFmtId="0" fontId="24" fillId="0" borderId="15" applyAlignment="1" applyProtection="1" pivotButton="0" quotePrefix="0" xfId="36">
      <alignment horizontal="center" vertical="center"/>
      <protection locked="0" hidden="0"/>
    </xf>
    <xf numFmtId="0" fontId="24" fillId="12" borderId="9" applyAlignment="1" applyProtection="1" pivotButton="0" quotePrefix="0" xfId="36">
      <alignment horizontal="left" vertical="center" wrapText="1"/>
      <protection locked="1" hidden="1"/>
    </xf>
    <xf numFmtId="0" fontId="21" fillId="12" borderId="0" applyAlignment="1" applyProtection="1" pivotButton="0" quotePrefix="0" xfId="36">
      <alignment vertical="center"/>
      <protection locked="1" hidden="1"/>
    </xf>
    <xf numFmtId="0" fontId="21" fillId="12" borderId="10" applyAlignment="1" applyProtection="1" pivotButton="0" quotePrefix="0" xfId="36">
      <alignment vertical="center"/>
      <protection locked="1" hidden="1"/>
    </xf>
    <xf numFmtId="0" fontId="24" fillId="0" borderId="16" applyAlignment="1" applyProtection="1" pivotButton="0" quotePrefix="0" xfId="36">
      <alignment horizontal="center" vertical="center"/>
      <protection locked="0" hidden="0"/>
    </xf>
    <xf numFmtId="0" fontId="24" fillId="10" borderId="9" applyAlignment="1" applyProtection="1" pivotButton="0" quotePrefix="0" xfId="36">
      <alignment horizontal="left" vertical="center"/>
      <protection locked="1" hidden="1"/>
    </xf>
    <xf numFmtId="0" fontId="21" fillId="10" borderId="0" applyAlignment="1" applyProtection="1" pivotButton="0" quotePrefix="0" xfId="36">
      <alignment vertical="center"/>
      <protection locked="1" hidden="1"/>
    </xf>
    <xf numFmtId="0" fontId="21" fillId="0" borderId="22" applyAlignment="1" applyProtection="1" pivotButton="0" quotePrefix="0" xfId="36">
      <alignment vertical="center"/>
      <protection locked="1" hidden="1"/>
    </xf>
    <xf numFmtId="0" fontId="21" fillId="0" borderId="9" applyAlignment="1" applyProtection="1" pivotButton="0" quotePrefix="0" xfId="36">
      <alignment horizontal="left" vertical="center"/>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0" fontId="24" fillId="0" borderId="9" applyAlignment="1" applyProtection="1" pivotButton="0" quotePrefix="0" xfId="36">
      <alignment horizontal="left" vertical="center"/>
      <protection locked="1" hidden="1"/>
    </xf>
    <xf numFmtId="0" fontId="28" fillId="0" borderId="0" applyAlignment="1" applyProtection="1" pivotButton="0" quotePrefix="0" xfId="3">
      <alignment vertical="center"/>
      <protection locked="0" hidden="0"/>
    </xf>
    <xf numFmtId="0" fontId="26" fillId="10" borderId="9" applyAlignment="1" applyProtection="1" pivotButton="0" quotePrefix="0" xfId="36">
      <alignment vertical="center" wrapText="1"/>
      <protection locked="0" hidden="0"/>
    </xf>
    <xf numFmtId="0" fontId="21" fillId="0" borderId="9" applyAlignment="1" applyProtection="1" pivotButton="0" quotePrefix="0" xfId="36">
      <alignment horizontal="left" vertical="center" wrapText="1"/>
      <protection locked="0" hidden="0"/>
    </xf>
    <xf numFmtId="175" fontId="24" fillId="0" borderId="16" applyAlignment="1" applyProtection="1" pivotButton="0" quotePrefix="0" xfId="36">
      <alignment horizontal="center" vertical="center"/>
      <protection locked="0" hidden="0"/>
    </xf>
    <xf numFmtId="0" fontId="21" fillId="0" borderId="9" applyAlignment="1" applyProtection="1" pivotButton="0" quotePrefix="0" xfId="36">
      <alignment horizontal="left" vertical="center" wrapText="1"/>
      <protection locked="1" hidden="1"/>
    </xf>
    <xf numFmtId="165" fontId="28" fillId="0" borderId="0" applyAlignment="1" applyProtection="1" pivotButton="0" quotePrefix="0" xfId="36">
      <alignment vertical="center"/>
      <protection locked="0" hidden="0"/>
    </xf>
    <xf numFmtId="0" fontId="26" fillId="0" borderId="9" applyAlignment="1" applyProtection="1" pivotButton="0" quotePrefix="0" xfId="36">
      <alignment vertical="center" wrapText="1"/>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0" fontId="21" fillId="0" borderId="17" applyAlignment="1" applyProtection="1" pivotButton="0" quotePrefix="0" xfId="36">
      <alignment vertical="center" wrapText="1"/>
      <protection locked="0" hidden="0"/>
    </xf>
    <xf numFmtId="0" fontId="21" fillId="0" borderId="18" applyAlignment="1" applyProtection="1" pivotButton="0" quotePrefix="0" xfId="36">
      <alignment vertical="center"/>
      <protection locked="0" hidden="0"/>
    </xf>
    <xf numFmtId="165" fontId="24" fillId="0" borderId="19" applyAlignment="1" applyProtection="1" pivotButton="0" quotePrefix="0" xfId="13">
      <alignment horizontal="center" vertical="center"/>
      <protection locked="0" hidden="0"/>
    </xf>
    <xf numFmtId="0" fontId="21" fillId="0" borderId="17" applyAlignment="1" applyProtection="1" pivotButton="0" quotePrefix="0" xfId="36">
      <alignment vertical="center"/>
      <protection locked="1" hidden="1"/>
    </xf>
    <xf numFmtId="0" fontId="21" fillId="0" borderId="18" applyAlignment="1" applyProtection="1" pivotButton="0" quotePrefix="0" xfId="36">
      <alignment vertical="center"/>
      <protection locked="1" hidden="1"/>
    </xf>
    <xf numFmtId="0" fontId="21" fillId="0" borderId="24" applyAlignment="1" applyProtection="1" pivotButton="0" quotePrefix="0" xfId="36">
      <alignment vertical="center"/>
      <protection locked="1" hidden="1"/>
    </xf>
    <xf numFmtId="0" fontId="24" fillId="0" borderId="0" applyAlignment="1" applyProtection="1" pivotButton="0" quotePrefix="0" xfId="36">
      <alignment wrapText="1"/>
      <protection locked="0" hidden="0"/>
    </xf>
    <xf numFmtId="174" fontId="21" fillId="0" borderId="0" applyProtection="1" pivotButton="0" quotePrefix="0" xfId="36">
      <protection locked="0" hidden="0"/>
    </xf>
    <xf numFmtId="0" fontId="24" fillId="0" borderId="0" applyProtection="1" pivotButton="0" quotePrefix="0" xfId="36">
      <protection locked="1" hidden="1"/>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0" fontId="16" fillId="0" borderId="0" pivotButton="0" quotePrefix="0" xfId="0"/>
    <xf numFmtId="166" fontId="18" fillId="0" borderId="0" applyAlignment="1" pivotButton="0" quotePrefix="0" xfId="1">
      <alignment horizontal="left"/>
    </xf>
    <xf numFmtId="0" fontId="19" fillId="0" borderId="0" pivotButton="0" quotePrefix="0" xfId="0"/>
    <xf numFmtId="0" fontId="18" fillId="0" borderId="4" pivotButton="0" quotePrefix="0" xfId="0"/>
    <xf numFmtId="0" fontId="18" fillId="8" borderId="4" pivotButton="0" quotePrefix="0" xfId="0"/>
    <xf numFmtId="0" fontId="18" fillId="8" borderId="4" applyAlignment="1" pivotButton="0" quotePrefix="0" xfId="0">
      <alignment horizontal="center"/>
    </xf>
    <xf numFmtId="0" fontId="16" fillId="0" borderId="4" pivotButton="0" quotePrefix="0" xfId="0"/>
    <xf numFmtId="165" fontId="16" fillId="0" borderId="4" pivotButton="0" quotePrefix="0" xfId="1"/>
    <xf numFmtId="1" fontId="16" fillId="0" borderId="4" pivotButton="0" quotePrefix="0" xfId="0"/>
    <xf numFmtId="0" fontId="20" fillId="0" borderId="4" pivotButton="0" quotePrefix="0" xfId="0"/>
    <xf numFmtId="165" fontId="18" fillId="0" borderId="4" pivotButton="0" quotePrefix="0" xfId="1"/>
    <xf numFmtId="165" fontId="18" fillId="13" borderId="4" pivotButton="0" quotePrefix="0" xfId="1"/>
    <xf numFmtId="166" fontId="18" fillId="0" borderId="4" pivotButton="0" quotePrefix="0" xfId="1"/>
    <xf numFmtId="0" fontId="21" fillId="0" borderId="0" pivotButton="0" quotePrefix="0" xfId="26"/>
    <xf numFmtId="0" fontId="33" fillId="0" borderId="0" pivotButton="0" quotePrefix="0" xfId="26"/>
    <xf numFmtId="0" fontId="34" fillId="0" borderId="0" pivotButton="0" quotePrefix="0" xfId="26"/>
    <xf numFmtId="0" fontId="35" fillId="0" borderId="0" pivotButton="0" quotePrefix="0" xfId="26"/>
    <xf numFmtId="0" fontId="36" fillId="0" borderId="0" pivotButton="0" quotePrefix="0" xfId="35"/>
    <xf numFmtId="0" fontId="18" fillId="8" borderId="25" applyAlignment="1" applyProtection="1" pivotButton="0" quotePrefix="0" xfId="36">
      <alignment horizontal="center" vertical="center" wrapText="1"/>
      <protection locked="1" hidden="1"/>
    </xf>
    <xf numFmtId="1" fontId="24" fillId="0" borderId="25" applyProtection="1" pivotButton="0" quotePrefix="0" xfId="59">
      <protection locked="1" hidden="1"/>
    </xf>
    <xf numFmtId="1" fontId="34" fillId="0" borderId="0" pivotButton="0" quotePrefix="0" xfId="26"/>
    <xf numFmtId="1" fontId="24" fillId="6" borderId="25" applyProtection="1" pivotButton="0" quotePrefix="0" xfId="60">
      <protection locked="1" hidden="1"/>
    </xf>
    <xf numFmtId="0" fontId="0" fillId="0" borderId="0" pivotButton="0" quotePrefix="0" xfId="0"/>
    <xf numFmtId="0" fontId="39" fillId="0" borderId="0" applyAlignment="1" pivotButton="0" quotePrefix="0" xfId="0">
      <alignment horizontal="right"/>
    </xf>
    <xf numFmtId="0" fontId="31" fillId="0" borderId="0" applyAlignment="1" pivotButton="0" quotePrefix="0" xfId="0">
      <alignment horizontal="right"/>
    </xf>
    <xf numFmtId="165" fontId="16" fillId="0" borderId="0" pivotButton="0" quotePrefix="0" xfId="1"/>
    <xf numFmtId="165" fontId="16" fillId="0" borderId="0" applyAlignment="1" pivotButton="0" quotePrefix="0" xfId="1">
      <alignment horizontal="right"/>
    </xf>
    <xf numFmtId="0" fontId="18" fillId="0" borderId="21" pivotButton="0" quotePrefix="0" xfId="0"/>
    <xf numFmtId="165" fontId="18" fillId="0" borderId="21" pivotButton="0" quotePrefix="0" xfId="1"/>
    <xf numFmtId="0" fontId="40" fillId="0" borderId="0" pivotButton="0" quotePrefix="0" xfId="0"/>
    <xf numFmtId="0" fontId="18" fillId="0" borderId="0" pivotButton="0" quotePrefix="0" xfId="0"/>
    <xf numFmtId="0" fontId="41" fillId="14" borderId="4" pivotButton="0" quotePrefix="0" xfId="0"/>
    <xf numFmtId="3" fontId="0" fillId="0" borderId="0" pivotButton="0" quotePrefix="0" xfId="0"/>
    <xf numFmtId="166" fontId="0" fillId="0" borderId="0" pivotButton="0" quotePrefix="0" xfId="0"/>
    <xf numFmtId="165" fontId="0" fillId="0" borderId="0" pivotButton="0" quotePrefix="0" xfId="0"/>
    <xf numFmtId="0" fontId="41" fillId="14" borderId="0" applyAlignment="1" pivotButton="0" quotePrefix="0" xfId="0">
      <alignment horizontal="center" vertical="center"/>
    </xf>
    <xf numFmtId="0" fontId="13" fillId="15" borderId="4" applyAlignment="1" pivotButton="0" quotePrefix="0" xfId="0">
      <alignment vertical="center"/>
    </xf>
    <xf numFmtId="0" fontId="13" fillId="15" borderId="4" applyAlignment="1" pivotButton="0" quotePrefix="0" xfId="0">
      <alignment horizontal="center" vertical="center"/>
    </xf>
    <xf numFmtId="0" fontId="42" fillId="0" borderId="4" applyAlignment="1" pivotButton="0" quotePrefix="0" xfId="0">
      <alignment vertical="center"/>
    </xf>
    <xf numFmtId="38" fontId="42" fillId="0" borderId="4" applyAlignment="1" pivotButton="0" quotePrefix="0" xfId="1">
      <alignment vertical="center"/>
    </xf>
    <xf numFmtId="167" fontId="42" fillId="0" borderId="4" applyAlignment="1" pivotButton="0" quotePrefix="0" xfId="2">
      <alignment vertical="center"/>
    </xf>
    <xf numFmtId="0" fontId="13" fillId="0" borderId="4" applyAlignment="1" pivotButton="0" quotePrefix="0" xfId="0">
      <alignment vertical="center"/>
    </xf>
    <xf numFmtId="38" fontId="13" fillId="0" borderId="4" applyAlignment="1" pivotButton="0" quotePrefix="0" xfId="1">
      <alignment vertical="center"/>
    </xf>
    <xf numFmtId="9" fontId="13" fillId="0" borderId="4" applyAlignment="1" pivotButton="0" quotePrefix="0" xfId="2">
      <alignment vertical="center"/>
    </xf>
    <xf numFmtId="167" fontId="13" fillId="0" borderId="4" applyAlignment="1" pivotButton="0" quotePrefix="0" xfId="2">
      <alignment vertical="center"/>
    </xf>
    <xf numFmtId="9" fontId="13" fillId="0" borderId="4" applyAlignment="1" pivotButton="0" quotePrefix="0" xfId="1">
      <alignment vertical="center"/>
    </xf>
    <xf numFmtId="38" fontId="0" fillId="0" borderId="0" applyAlignment="1" pivotButton="0" quotePrefix="0" xfId="0">
      <alignment vertical="center"/>
    </xf>
    <xf numFmtId="0" fontId="43" fillId="11" borderId="4" applyAlignment="1" pivotButton="0" quotePrefix="0" xfId="0">
      <alignment horizontal="left" vertical="center" indent="1"/>
    </xf>
    <xf numFmtId="38" fontId="43" fillId="11" borderId="4" applyAlignment="1" pivotButton="0" quotePrefix="0" xfId="1">
      <alignment vertical="center"/>
    </xf>
    <xf numFmtId="167" fontId="43" fillId="11" borderId="4" applyAlignment="1" pivotButton="0" quotePrefix="0" xfId="2">
      <alignment vertical="center"/>
    </xf>
    <xf numFmtId="167" fontId="42" fillId="11" borderId="4" applyAlignment="1" pivotButton="0" quotePrefix="0" xfId="2">
      <alignment vertical="center"/>
    </xf>
    <xf numFmtId="9" fontId="0" fillId="0" borderId="0" applyAlignment="1" pivotButton="0" quotePrefix="0" xfId="0">
      <alignment vertical="center"/>
    </xf>
    <xf numFmtId="38" fontId="43" fillId="11" borderId="4" applyAlignment="1" pivotButton="0" quotePrefix="0" xfId="1">
      <alignment horizontal="right" vertical="center"/>
    </xf>
    <xf numFmtId="177" fontId="42" fillId="0" borderId="4" applyAlignment="1" pivotButton="0" quotePrefix="0" xfId="0">
      <alignment vertical="center"/>
    </xf>
    <xf numFmtId="0" fontId="42" fillId="11" borderId="4" applyAlignment="1" pivotButton="0" quotePrefix="0" xfId="0">
      <alignment vertical="center"/>
    </xf>
    <xf numFmtId="38" fontId="0" fillId="0" borderId="0" pivotButton="0" quotePrefix="0" xfId="0"/>
    <xf numFmtId="167" fontId="42" fillId="0" borderId="4" applyAlignment="1" pivotButton="0" quotePrefix="0" xfId="0">
      <alignment vertical="center"/>
    </xf>
    <xf numFmtId="10" fontId="42" fillId="0" borderId="4" applyAlignment="1" pivotButton="0" quotePrefix="0" xfId="2">
      <alignment vertical="center"/>
    </xf>
    <xf numFmtId="9" fontId="42" fillId="0" borderId="4" applyAlignment="1" pivotButton="0" quotePrefix="0" xfId="2">
      <alignment horizontal="center" vertical="center"/>
    </xf>
    <xf numFmtId="0" fontId="18" fillId="8" borderId="11" applyAlignment="1" pivotButton="0" quotePrefix="0" xfId="36">
      <alignment horizontal="left" vertical="center" wrapText="1"/>
    </xf>
    <xf numFmtId="0" fontId="18" fillId="8" borderId="11" applyAlignment="1" applyProtection="1" pivotButton="0" quotePrefix="0" xfId="36">
      <alignment horizontal="center" vertical="center" wrapText="1"/>
      <protection locked="1" hidden="1"/>
    </xf>
    <xf numFmtId="0" fontId="18" fillId="8" borderId="11" applyAlignment="1" pivotButton="0" quotePrefix="0" xfId="36">
      <alignment horizontal="center" vertical="center" wrapText="1"/>
    </xf>
    <xf numFmtId="0" fontId="21" fillId="0" borderId="11" applyAlignment="1" pivotButton="0" quotePrefix="0" xfId="26">
      <alignment horizontal="left" vertical="center"/>
    </xf>
    <xf numFmtId="1" fontId="16" fillId="0" borderId="11" applyProtection="1" pivotButton="0" quotePrefix="0" xfId="7">
      <protection locked="1" hidden="1"/>
    </xf>
    <xf numFmtId="1" fontId="21" fillId="0" borderId="11" applyAlignment="1" applyProtection="1" pivotButton="0" quotePrefix="0" xfId="26">
      <alignment vertical="center"/>
      <protection locked="1" hidden="1"/>
    </xf>
    <xf numFmtId="178" fontId="21" fillId="0" borderId="11" applyAlignment="1" applyProtection="1" pivotButton="0" quotePrefix="0" xfId="26">
      <alignment vertical="center"/>
      <protection locked="1" hidden="1"/>
    </xf>
    <xf numFmtId="178" fontId="24" fillId="6" borderId="11" applyProtection="1" pivotButton="0" quotePrefix="0" xfId="26">
      <protection locked="1" hidden="1"/>
    </xf>
    <xf numFmtId="0" fontId="21" fillId="0" borderId="0" applyAlignment="1" pivotButton="0" quotePrefix="0" xfId="26">
      <alignment horizontal="left"/>
    </xf>
    <xf numFmtId="0" fontId="44" fillId="16" borderId="0" applyAlignment="1" pivotButton="0" quotePrefix="0" xfId="0">
      <alignment vertical="center"/>
    </xf>
    <xf numFmtId="0" fontId="44" fillId="16" borderId="27" applyAlignment="1" pivotButton="0" quotePrefix="0" xfId="0">
      <alignment vertical="center"/>
    </xf>
    <xf numFmtId="0" fontId="44" fillId="16" borderId="28" applyAlignment="1" pivotButton="0" quotePrefix="0" xfId="0">
      <alignment vertical="center"/>
    </xf>
    <xf numFmtId="0" fontId="44" fillId="16" borderId="29" applyAlignment="1" pivotButton="0" quotePrefix="0" xfId="0">
      <alignment vertical="center"/>
    </xf>
    <xf numFmtId="0" fontId="44" fillId="16" borderId="0" applyAlignment="1" pivotButton="0" quotePrefix="0" xfId="0">
      <alignment horizontal="center" vertical="center"/>
    </xf>
    <xf numFmtId="49" fontId="46" fillId="16" borderId="0" applyAlignment="1" pivotButton="0" quotePrefix="0" xfId="0">
      <alignment horizontal="left" vertical="center"/>
    </xf>
    <xf numFmtId="0" fontId="46" fillId="16" borderId="0" applyAlignment="1" pivotButton="0" quotePrefix="0" xfId="0">
      <alignment horizontal="left" vertical="center"/>
    </xf>
    <xf numFmtId="0" fontId="44" fillId="16" borderId="0" applyAlignment="1" pivotButton="0" quotePrefix="0" xfId="56">
      <alignment vertical="center"/>
    </xf>
    <xf numFmtId="0" fontId="0" fillId="16" borderId="0" applyAlignment="1" pivotButton="0" quotePrefix="0" xfId="0">
      <alignment vertical="center"/>
    </xf>
    <xf numFmtId="0" fontId="44" fillId="16" borderId="31" applyAlignment="1" pivotButton="0" quotePrefix="0" xfId="0">
      <alignment vertical="center"/>
    </xf>
    <xf numFmtId="0" fontId="44" fillId="16" borderId="32" applyAlignment="1" pivotButton="0" quotePrefix="0" xfId="0">
      <alignment vertical="center"/>
    </xf>
    <xf numFmtId="0" fontId="44" fillId="16" borderId="33" applyAlignment="1" pivotButton="0" quotePrefix="0" xfId="0">
      <alignment vertical="center"/>
    </xf>
    <xf numFmtId="0" fontId="44" fillId="16" borderId="37" applyAlignment="1" pivotButton="0" quotePrefix="0" xfId="56">
      <alignment vertical="center"/>
    </xf>
    <xf numFmtId="179" fontId="44" fillId="16" borderId="0" applyAlignment="1" pivotButton="0" quotePrefix="0" xfId="0">
      <alignment vertical="center"/>
    </xf>
    <xf numFmtId="0" fontId="44" fillId="16" borderId="41" applyAlignment="1" pivotButton="0" quotePrefix="0" xfId="56">
      <alignment horizontal="left" vertical="center"/>
    </xf>
    <xf numFmtId="0" fontId="44" fillId="16" borderId="42" applyAlignment="1" pivotButton="0" quotePrefix="0" xfId="56">
      <alignment vertical="center"/>
    </xf>
    <xf numFmtId="0" fontId="44" fillId="16" borderId="43" applyAlignment="1" pivotButton="0" quotePrefix="0" xfId="56">
      <alignment horizontal="left" vertical="center"/>
    </xf>
    <xf numFmtId="0" fontId="44" fillId="16" borderId="45" applyAlignment="1" pivotButton="0" quotePrefix="0" xfId="56">
      <alignment horizontal="left" vertical="center"/>
    </xf>
    <xf numFmtId="0" fontId="44" fillId="16" borderId="0" applyAlignment="1" pivotButton="0" quotePrefix="0" xfId="56">
      <alignment horizontal="left" vertical="center"/>
    </xf>
    <xf numFmtId="179" fontId="44" fillId="16" borderId="0" applyAlignment="1" pivotButton="0" quotePrefix="0" xfId="0">
      <alignment horizontal="right" vertical="center" indent="1"/>
    </xf>
    <xf numFmtId="180" fontId="44" fillId="16" borderId="0" applyAlignment="1" pivotButton="0" quotePrefix="0" xfId="61">
      <alignment vertical="center"/>
    </xf>
    <xf numFmtId="0" fontId="44" fillId="16" borderId="42" applyAlignment="1" pivotButton="0" quotePrefix="0" xfId="0">
      <alignment vertical="center"/>
    </xf>
    <xf numFmtId="179" fontId="44" fillId="16" borderId="0" applyAlignment="1" pivotButton="0" quotePrefix="0" xfId="10">
      <alignment vertical="center"/>
    </xf>
    <xf numFmtId="0" fontId="44" fillId="16" borderId="47" applyAlignment="1" pivotButton="0" quotePrefix="0" xfId="0">
      <alignment vertical="center"/>
    </xf>
    <xf numFmtId="0" fontId="44" fillId="16" borderId="48" applyAlignment="1" pivotButton="0" quotePrefix="0" xfId="56">
      <alignment vertical="center"/>
    </xf>
    <xf numFmtId="0" fontId="44" fillId="16" borderId="51" applyAlignment="1" pivotButton="0" quotePrefix="0" xfId="56">
      <alignment vertical="center"/>
    </xf>
    <xf numFmtId="0" fontId="44" fillId="16" borderId="43" applyAlignment="1" pivotButton="0" quotePrefix="0" xfId="56">
      <alignment vertical="center"/>
    </xf>
    <xf numFmtId="0" fontId="44" fillId="16" borderId="45" applyAlignment="1" pivotButton="0" quotePrefix="0" xfId="56">
      <alignment vertical="center"/>
    </xf>
    <xf numFmtId="0" fontId="44" fillId="16" borderId="41" applyAlignment="1" pivotButton="0" quotePrefix="0" xfId="56">
      <alignment vertical="center"/>
    </xf>
    <xf numFmtId="0" fontId="44" fillId="16" borderId="43" applyAlignment="1" pivotButton="0" quotePrefix="0" xfId="0">
      <alignment vertical="center"/>
    </xf>
    <xf numFmtId="0" fontId="44" fillId="16" borderId="0" applyAlignment="1" pivotButton="0" quotePrefix="0" xfId="56">
      <alignment vertical="top"/>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0" fontId="44" fillId="16" borderId="0" applyAlignment="1" pivotButton="0" quotePrefix="0" xfId="56">
      <alignment vertical="center" wrapText="1"/>
    </xf>
    <xf numFmtId="179" fontId="0" fillId="16" borderId="0" applyAlignment="1" pivotButton="0" quotePrefix="0" xfId="0">
      <alignment vertical="center"/>
    </xf>
    <xf numFmtId="0" fontId="44" fillId="16" borderId="0" applyAlignment="1" pivotButton="0" quotePrefix="0" xfId="56">
      <alignment horizontal="left" vertical="center" shrinkToFit="1"/>
    </xf>
    <xf numFmtId="181" fontId="44" fillId="16" borderId="0" applyAlignment="1" pivotButton="0" quotePrefix="0" xfId="61">
      <alignmen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0" fontId="47" fillId="16" borderId="0" applyAlignment="1" pivotButton="0" quotePrefix="0" xfId="56">
      <alignment vertical="center" wrapText="1"/>
    </xf>
    <xf numFmtId="0" fontId="47" fillId="16" borderId="0" applyAlignment="1" pivotButton="0" quotePrefix="0" xfId="56">
      <alignment vertical="center"/>
    </xf>
    <xf numFmtId="0" fontId="44" fillId="16" borderId="0" applyAlignment="1" pivotButton="0" quotePrefix="0" xfId="56">
      <alignment horizontal="left" vertical="center" wrapText="1"/>
    </xf>
    <xf numFmtId="0" fontId="49" fillId="16" borderId="0" applyAlignment="1" pivotButton="0" quotePrefix="0" xfId="0">
      <alignment vertical="center"/>
    </xf>
    <xf numFmtId="0" fontId="44" fillId="16" borderId="0" applyAlignment="1" pivotButton="0" quotePrefix="0" xfId="0">
      <alignment horizontal="right" vertical="center"/>
    </xf>
    <xf numFmtId="0" fontId="44" fillId="16" borderId="0" applyAlignment="1" pivotButton="0" quotePrefix="0" xfId="56">
      <alignment horizontal="right" vertical="center"/>
    </xf>
    <xf numFmtId="179" fontId="44" fillId="16" borderId="0" applyAlignment="1" pivotButton="0" quotePrefix="0" xfId="61">
      <alignment vertical="center"/>
    </xf>
    <xf numFmtId="179" fontId="44" fillId="16" borderId="0" applyAlignment="1" pivotButton="0" quotePrefix="0" xfId="61">
      <alignment horizontal="right" vertical="center"/>
    </xf>
    <xf numFmtId="0" fontId="49" fillId="16" borderId="0" applyAlignment="1" pivotButton="0" quotePrefix="0" xfId="55">
      <alignment vertical="center"/>
    </xf>
    <xf numFmtId="0" fontId="49" fillId="16" borderId="0" pivotButton="0" quotePrefix="0" xfId="55"/>
    <xf numFmtId="0" fontId="52" fillId="16" borderId="0" pivotButton="0" quotePrefix="0" xfId="55"/>
    <xf numFmtId="0" fontId="49" fillId="16" borderId="27" applyAlignment="1" pivotButton="0" quotePrefix="0" xfId="55">
      <alignment vertical="center"/>
    </xf>
    <xf numFmtId="0" fontId="49" fillId="16" borderId="28" applyAlignment="1" pivotButton="0" quotePrefix="0" xfId="55">
      <alignment vertical="center"/>
    </xf>
    <xf numFmtId="14" fontId="49" fillId="16" borderId="0" applyAlignment="1" pivotButton="0" quotePrefix="0" xfId="55">
      <alignment vertical="center"/>
    </xf>
    <xf numFmtId="0" fontId="49" fillId="16" borderId="0" applyAlignment="1" pivotButton="0" quotePrefix="0" xfId="55">
      <alignment horizontal="center" vertical="center"/>
    </xf>
    <xf numFmtId="0" fontId="49" fillId="16" borderId="0" applyAlignment="1" pivotButton="0" quotePrefix="0" xfId="55">
      <alignment vertical="center" shrinkToFit="1"/>
    </xf>
    <xf numFmtId="0" fontId="53" fillId="18" borderId="32" applyAlignment="1" pivotButton="0" quotePrefix="0" xfId="55">
      <alignment vertical="center"/>
    </xf>
    <xf numFmtId="0" fontId="49" fillId="18" borderId="32" applyAlignment="1" pivotButton="0" quotePrefix="0" xfId="55">
      <alignment vertical="center"/>
    </xf>
    <xf numFmtId="0" fontId="49" fillId="16" borderId="0" applyAlignment="1" pivotButton="0" quotePrefix="0" xfId="55">
      <alignment horizontal="center" vertical="center" wrapText="1"/>
    </xf>
    <xf numFmtId="0" fontId="49" fillId="16" borderId="0" applyAlignment="1" pivotButton="0" quotePrefix="0" xfId="55">
      <alignment vertical="center" wrapText="1"/>
    </xf>
    <xf numFmtId="0" fontId="49" fillId="0" borderId="0" applyAlignment="1" pivotButton="0" quotePrefix="0" xfId="55">
      <alignment vertical="center"/>
    </xf>
    <xf numFmtId="0" fontId="54" fillId="16" borderId="0" applyAlignment="1" pivotButton="0" quotePrefix="0" xfId="55">
      <alignment vertical="center"/>
    </xf>
    <xf numFmtId="0" fontId="54" fillId="18" borderId="32" applyAlignment="1" pivotButton="0" quotePrefix="0" xfId="55">
      <alignment vertical="center"/>
    </xf>
    <xf numFmtId="0" fontId="55" fillId="16" borderId="0" applyAlignment="1" pivotButton="0" quotePrefix="0" xfId="55">
      <alignment vertical="top"/>
    </xf>
    <xf numFmtId="49" fontId="56" fillId="16" borderId="0" applyAlignment="1" pivotButton="0" quotePrefix="0" xfId="55">
      <alignment vertical="center"/>
    </xf>
    <xf numFmtId="49" fontId="48" fillId="16" borderId="0" applyAlignment="1" pivotButton="0" quotePrefix="0" xfId="55">
      <alignment vertical="center"/>
    </xf>
    <xf numFmtId="0" fontId="49" fillId="16" borderId="0" applyAlignment="1" pivotButton="0" quotePrefix="0" xfId="55">
      <alignment vertical="top"/>
    </xf>
    <xf numFmtId="0" fontId="56" fillId="16" borderId="0" applyAlignment="1" pivotButton="0" quotePrefix="0" xfId="55">
      <alignment vertical="top" wrapText="1"/>
    </xf>
    <xf numFmtId="0" fontId="49" fillId="16" borderId="0" applyAlignment="1" pivotButton="0" quotePrefix="0" xfId="55">
      <alignment vertical="top" wrapText="1"/>
    </xf>
    <xf numFmtId="49" fontId="56" fillId="16" borderId="0" applyAlignment="1" pivotButton="0" quotePrefix="0" xfId="55">
      <alignment horizontal="center" vertical="center"/>
    </xf>
    <xf numFmtId="38" fontId="48" fillId="16" borderId="0" applyAlignment="1" pivotButton="0" quotePrefix="0" xfId="8">
      <alignment vertical="center"/>
    </xf>
    <xf numFmtId="38" fontId="56" fillId="16" borderId="0" applyAlignment="1" pivotButton="0" quotePrefix="0" xfId="8">
      <alignment vertical="center"/>
    </xf>
    <xf numFmtId="0" fontId="93" fillId="16" borderId="0" applyAlignment="1" pivotButton="0" quotePrefix="0" xfId="55">
      <alignment vertical="center"/>
    </xf>
    <xf numFmtId="182" fontId="49" fillId="16" borderId="27" applyAlignment="1" pivotButton="0" quotePrefix="0" xfId="14">
      <alignment vertical="center"/>
    </xf>
    <xf numFmtId="182" fontId="49" fillId="16" borderId="28" applyAlignment="1" pivotButton="0" quotePrefix="0" xfId="14">
      <alignment vertical="center"/>
    </xf>
    <xf numFmtId="0" fontId="49" fillId="16" borderId="0" applyAlignment="1" pivotButton="0" quotePrefix="0" xfId="55">
      <alignment horizontal="center" vertical="top"/>
    </xf>
    <xf numFmtId="0" fontId="53" fillId="16" borderId="0" applyAlignment="1" pivotButton="0" quotePrefix="0" xfId="55">
      <alignment vertical="center"/>
    </xf>
    <xf numFmtId="0" fontId="55" fillId="16" borderId="0" applyAlignment="1" pivotButton="0" quotePrefix="0" xfId="55">
      <alignment vertical="center"/>
    </xf>
    <xf numFmtId="0" fontId="49" fillId="16" borderId="0" applyAlignment="1" pivotButton="0" quotePrefix="0" xfId="55">
      <alignment horizontal="center" vertical="center" shrinkToFit="1"/>
    </xf>
    <xf numFmtId="0" fontId="42" fillId="0" borderId="0" applyAlignment="1" applyProtection="1" pivotButton="0" quotePrefix="0" xfId="33">
      <alignment vertical="center"/>
      <protection locked="0" hidden="0"/>
    </xf>
    <xf numFmtId="0" fontId="57" fillId="0" borderId="0" applyAlignment="1" applyProtection="1" pivotButton="0" quotePrefix="0" xfId="33">
      <alignment horizontal="center" vertical="center"/>
      <protection locked="0" hidden="0"/>
    </xf>
    <xf numFmtId="0" fontId="60" fillId="0" borderId="0" applyAlignment="1" applyProtection="1" pivotButton="0" quotePrefix="0" xfId="33">
      <alignment vertical="center"/>
      <protection locked="0" hidden="0"/>
    </xf>
    <xf numFmtId="0" fontId="62" fillId="0" borderId="0" applyAlignment="1" applyProtection="1" pivotButton="0" quotePrefix="0" xfId="33">
      <alignment horizontal="center" vertical="center"/>
      <protection locked="0" hidden="0"/>
    </xf>
    <xf numFmtId="0" fontId="58" fillId="0" borderId="0" applyAlignment="1" applyProtection="1" pivotButton="0" quotePrefix="0" xfId="33">
      <alignment vertical="center"/>
      <protection locked="0" hidden="0"/>
    </xf>
    <xf numFmtId="0" fontId="63" fillId="21" borderId="4" applyAlignment="1" applyProtection="1" pivotButton="0" quotePrefix="0" xfId="33">
      <alignment horizontal="center" vertical="center"/>
      <protection locked="0" hidden="0"/>
    </xf>
    <xf numFmtId="0" fontId="42" fillId="21" borderId="4" applyAlignment="1" applyProtection="1" pivotButton="0" quotePrefix="0" xfId="33">
      <alignment horizontal="center" vertical="center"/>
      <protection locked="0" hidden="0"/>
    </xf>
    <xf numFmtId="0" fontId="42" fillId="0" borderId="0" applyAlignment="1" applyProtection="1" pivotButton="0" quotePrefix="0" xfId="33">
      <alignment horizontal="right" vertical="center"/>
      <protection locked="0" hidden="0"/>
    </xf>
    <xf numFmtId="0" fontId="42" fillId="0" borderId="64" applyAlignment="1" applyProtection="1" pivotButton="0" quotePrefix="0" xfId="33">
      <alignment vertical="center"/>
      <protection locked="0" hidden="0"/>
    </xf>
    <xf numFmtId="0" fontId="3" fillId="0" borderId="0" applyAlignment="1" applyProtection="1" pivotButton="0" quotePrefix="0" xfId="33">
      <alignment vertical="center"/>
      <protection locked="0" hidden="0"/>
    </xf>
    <xf numFmtId="38" fontId="57" fillId="0" borderId="0" applyAlignment="1" applyProtection="1" pivotButton="0" quotePrefix="0" xfId="11">
      <alignment horizontal="center" vertical="center"/>
      <protection locked="0" hidden="0"/>
    </xf>
    <xf numFmtId="0" fontId="42" fillId="22" borderId="38" applyAlignment="1" applyProtection="1" pivotButton="0" quotePrefix="0" xfId="33">
      <alignment horizontal="center" vertical="center" shrinkToFit="1"/>
      <protection locked="0" hidden="0"/>
    </xf>
    <xf numFmtId="0" fontId="42" fillId="21" borderId="38" applyAlignment="1" applyProtection="1" pivotButton="0" quotePrefix="0" xfId="33">
      <alignment vertical="center" shrinkToFit="1"/>
      <protection locked="0" hidden="0"/>
    </xf>
    <xf numFmtId="0" fontId="6" fillId="22" borderId="58"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center" vertical="center" shrinkToFit="1"/>
      <protection locked="0" hidden="0"/>
    </xf>
    <xf numFmtId="0" fontId="42" fillId="21" borderId="68" applyAlignment="1" applyProtection="1" pivotButton="0" quotePrefix="0" xfId="33">
      <alignment vertical="center" shrinkToFit="1"/>
      <protection locked="0" hidden="0"/>
    </xf>
    <xf numFmtId="0" fontId="6" fillId="22" borderId="69" applyAlignment="1" applyProtection="1" pivotButton="0" quotePrefix="0" xfId="33">
      <alignment horizontal="center" vertical="center" shrinkToFit="1"/>
      <protection locked="0" hidden="0"/>
    </xf>
    <xf numFmtId="0" fontId="58" fillId="0" borderId="0" applyAlignment="1" applyProtection="1" pivotButton="0" quotePrefix="0" xfId="33">
      <alignment horizontal="center" vertical="center" shrinkToFit="1"/>
      <protection locked="0" hidden="0"/>
    </xf>
    <xf numFmtId="0" fontId="64" fillId="0" borderId="0" applyAlignment="1" applyProtection="1" pivotButton="0" quotePrefix="0" xfId="33">
      <alignment vertical="center"/>
      <protection locked="0" hidden="0"/>
    </xf>
    <xf numFmtId="0" fontId="13" fillId="0" borderId="0" applyAlignment="1" applyProtection="1" pivotButton="0" quotePrefix="0" xfId="33">
      <alignment vertical="center"/>
      <protection locked="0" hidden="0"/>
    </xf>
    <xf numFmtId="0" fontId="42" fillId="0" borderId="32" applyAlignment="1" applyProtection="1" pivotButton="0" quotePrefix="0" xfId="33">
      <alignment vertical="center"/>
      <protection locked="0" hidden="0"/>
    </xf>
    <xf numFmtId="0" fontId="57" fillId="0" borderId="32" applyProtection="1" pivotButton="0" quotePrefix="0" xfId="33">
      <protection locked="0" hidden="0"/>
    </xf>
    <xf numFmtId="0" fontId="42" fillId="0" borderId="70" applyAlignment="1" applyProtection="1" pivotButton="0" quotePrefix="0" xfId="33">
      <alignment vertical="center"/>
      <protection locked="0" hidden="0"/>
    </xf>
    <xf numFmtId="0" fontId="42" fillId="0" borderId="70" applyProtection="1" pivotButton="0" quotePrefix="0" xfId="33">
      <protection locked="0" hidden="0"/>
    </xf>
    <xf numFmtId="0" fontId="42" fillId="0" borderId="0" applyProtection="1" pivotButton="0" quotePrefix="0" xfId="33">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0" fontId="6" fillId="16" borderId="0" applyAlignment="1" applyProtection="1" pivotButton="0" quotePrefix="0" xfId="33">
      <alignment vertical="center" wrapText="1"/>
      <protection locked="0" hidden="0"/>
    </xf>
    <xf numFmtId="0" fontId="42" fillId="0" borderId="0" applyAlignment="1" applyProtection="1" pivotButton="0" quotePrefix="0" xfId="33">
      <alignment horizontal="left" vertical="center"/>
      <protection locked="0" hidden="0"/>
    </xf>
    <xf numFmtId="180" fontId="42" fillId="0" borderId="0" applyAlignment="1" applyProtection="1" pivotButton="0" quotePrefix="0" xfId="33">
      <alignment horizontal="center" vertical="center"/>
      <protection locked="0" hidden="0"/>
    </xf>
    <xf numFmtId="0" fontId="42" fillId="0" borderId="0" applyAlignment="1" applyProtection="1" pivotButton="0" quotePrefix="0" xfId="33">
      <alignment horizontal="right"/>
      <protection locked="0" hidden="0"/>
    </xf>
    <xf numFmtId="38" fontId="58" fillId="0" borderId="0" applyAlignment="1" applyProtection="1" pivotButton="0" quotePrefix="0" xfId="11">
      <alignment horizontal="center" vertical="center"/>
      <protection locked="0" hidden="0"/>
    </xf>
    <xf numFmtId="0" fontId="67" fillId="0" borderId="76" applyAlignment="1" applyProtection="1" pivotButton="0" quotePrefix="0" xfId="33">
      <alignment vertical="center"/>
      <protection locked="0" hidden="0"/>
    </xf>
    <xf numFmtId="0" fontId="3" fillId="0" borderId="64" applyAlignment="1" applyProtection="1" pivotButton="0" quotePrefix="0" xfId="33">
      <alignment vertical="center"/>
      <protection locked="0" hidden="0"/>
    </xf>
    <xf numFmtId="0" fontId="57" fillId="0" borderId="78" applyAlignment="1" applyProtection="1" pivotButton="0" quotePrefix="0" xfId="33">
      <alignment vertical="center"/>
      <protection locked="0" hidden="0"/>
    </xf>
    <xf numFmtId="38" fontId="3" fillId="0" borderId="0" applyAlignment="1" applyProtection="1" pivotButton="0" quotePrefix="0" xfId="11">
      <alignment vertical="top" shrinkToFit="1"/>
      <protection locked="0" hidden="0"/>
    </xf>
    <xf numFmtId="0" fontId="3" fillId="0" borderId="79" applyAlignment="1" applyProtection="1" pivotButton="0" quotePrefix="0" xfId="33">
      <alignment vertical="center"/>
      <protection locked="0" hidden="0"/>
    </xf>
    <xf numFmtId="0" fontId="68" fillId="21" borderId="80" applyAlignment="1" applyProtection="1" pivotButton="0" quotePrefix="0" xfId="33">
      <alignment horizontal="center" vertical="center"/>
      <protection locked="0" hidden="0"/>
    </xf>
    <xf numFmtId="0" fontId="3" fillId="0" borderId="0" applyAlignment="1" applyProtection="1" pivotButton="0" quotePrefix="0" xfId="33">
      <alignment horizontal="left" vertical="center"/>
      <protection locked="0" hidden="0"/>
    </xf>
    <xf numFmtId="0" fontId="57" fillId="0" borderId="70" applyAlignment="1" applyProtection="1" pivotButton="0" quotePrefix="0" xfId="33">
      <alignment vertical="center"/>
      <protection locked="0" hidden="0"/>
    </xf>
    <xf numFmtId="0" fontId="69" fillId="0" borderId="0" applyAlignment="1" applyProtection="1" pivotButton="0" quotePrefix="0" xfId="33">
      <alignment vertical="center"/>
      <protection locked="0" hidden="0"/>
    </xf>
    <xf numFmtId="0" fontId="68" fillId="0" borderId="0" applyAlignment="1" applyProtection="1" pivotButton="0" quotePrefix="0" xfId="33">
      <alignment horizontal="center" vertical="center"/>
      <protection locked="0" hidden="0"/>
    </xf>
    <xf numFmtId="0" fontId="67" fillId="0" borderId="79" applyAlignment="1" applyProtection="1" pivotButton="0" quotePrefix="0" xfId="33">
      <alignment vertical="center"/>
      <protection locked="0" hidden="0"/>
    </xf>
    <xf numFmtId="0" fontId="58" fillId="0" borderId="0" applyAlignment="1" applyProtection="1" pivotButton="0" quotePrefix="0" xfId="33">
      <alignment vertical="top"/>
      <protection locked="0" hidden="0"/>
    </xf>
    <xf numFmtId="49" fontId="3" fillId="0" borderId="0" applyAlignment="1" applyProtection="1" pivotButton="0" quotePrefix="0" xfId="33">
      <alignment horizontal="left" vertical="top" wrapText="1"/>
      <protection locked="0" hidden="0"/>
    </xf>
    <xf numFmtId="0" fontId="67" fillId="21" borderId="80" applyAlignment="1" applyProtection="1" pivotButton="0" quotePrefix="0" xfId="33">
      <alignment horizontal="center" vertical="center"/>
      <protection locked="0" hidden="0"/>
    </xf>
    <xf numFmtId="49" fontId="3" fillId="0" borderId="0" applyAlignment="1" applyProtection="1" pivotButton="0" quotePrefix="0" xfId="33">
      <alignment vertical="center"/>
      <protection locked="0" hidden="0"/>
    </xf>
    <xf numFmtId="49" fontId="70" fillId="0" borderId="0" applyAlignment="1" applyProtection="1" pivotButton="0" quotePrefix="0" xfId="33">
      <alignment vertical="center"/>
      <protection locked="0" hidden="0"/>
    </xf>
    <xf numFmtId="38" fontId="58" fillId="0" borderId="0" applyAlignment="1" applyProtection="1" pivotButton="0" quotePrefix="0" xfId="11">
      <alignment horizontal="center" vertical="top"/>
      <protection locked="0" hidden="0"/>
    </xf>
    <xf numFmtId="0" fontId="42" fillId="0" borderId="0" applyAlignment="1" applyProtection="1" pivotButton="0" quotePrefix="0" xfId="33">
      <alignment vertical="top"/>
      <protection locked="0" hidden="0"/>
    </xf>
    <xf numFmtId="0" fontId="2" fillId="0" borderId="0" applyAlignment="1" applyProtection="1" pivotButton="0" quotePrefix="0" xfId="33">
      <alignment vertical="center"/>
      <protection locked="0" hidden="0"/>
    </xf>
    <xf numFmtId="38" fontId="42" fillId="0" borderId="0" applyAlignment="1" applyProtection="1" pivotButton="0" quotePrefix="0" xfId="11">
      <alignment vertical="center"/>
      <protection locked="0" hidden="0"/>
    </xf>
    <xf numFmtId="38" fontId="42" fillId="0" borderId="0" applyAlignment="1" applyProtection="1" pivotButton="0" quotePrefix="0" xfId="11">
      <alignment vertical="top" shrinkToFit="1"/>
      <protection locked="0" hidden="0"/>
    </xf>
    <xf numFmtId="0" fontId="42" fillId="0" borderId="79" applyAlignment="1" applyProtection="1" pivotButton="0" quotePrefix="0" xfId="33">
      <alignment vertical="center"/>
      <protection locked="0" hidden="0"/>
    </xf>
    <xf numFmtId="0" fontId="42" fillId="0" borderId="31" applyAlignment="1" applyProtection="1" pivotButton="0" quotePrefix="0" xfId="33">
      <alignment vertical="center"/>
      <protection locked="0" hidden="0"/>
    </xf>
    <xf numFmtId="0" fontId="68" fillId="0" borderId="32" applyAlignment="1" applyProtection="1" pivotButton="0" quotePrefix="0" xfId="33">
      <alignment horizontal="center" vertical="center"/>
      <protection locked="0" hidden="0"/>
    </xf>
    <xf numFmtId="0" fontId="2" fillId="0" borderId="32" applyAlignment="1" applyProtection="1" pivotButton="0" quotePrefix="0" xfId="33">
      <alignment vertical="center"/>
      <protection locked="0" hidden="0"/>
    </xf>
    <xf numFmtId="0" fontId="3" fillId="0" borderId="32" applyAlignment="1" applyProtection="1" pivotButton="0" quotePrefix="0" xfId="33">
      <alignment vertical="center"/>
      <protection locked="0" hidden="0"/>
    </xf>
    <xf numFmtId="0" fontId="42" fillId="0" borderId="33" applyAlignment="1" applyProtection="1" pivotButton="0" quotePrefix="0" xfId="33">
      <alignment vertical="center"/>
      <protection locked="0" hidden="0"/>
    </xf>
    <xf numFmtId="38" fontId="42" fillId="0" borderId="0" applyAlignment="1" applyProtection="1" pivotButton="0" quotePrefix="0" xfId="11">
      <alignment horizontal="center" vertical="center"/>
      <protection locked="0" hidden="0"/>
    </xf>
    <xf numFmtId="0" fontId="13" fillId="0" borderId="0" applyProtection="1" pivotButton="0" quotePrefix="0" xfId="33">
      <protection locked="0" hidden="0"/>
    </xf>
    <xf numFmtId="0" fontId="68" fillId="0" borderId="64" applyAlignment="1" applyProtection="1" pivotButton="0" quotePrefix="0" xfId="33">
      <alignment horizontal="center" vertical="center"/>
      <protection locked="0" hidden="0"/>
    </xf>
    <xf numFmtId="0" fontId="72" fillId="0" borderId="0" applyAlignment="1" applyProtection="1" pivotButton="0" quotePrefix="0" xfId="33">
      <alignment vertical="top"/>
      <protection locked="0" hidden="0"/>
    </xf>
    <xf numFmtId="0" fontId="68" fillId="0" borderId="79" applyAlignment="1" applyProtection="1" pivotButton="0" quotePrefix="0" xfId="33">
      <alignment vertical="center" wrapText="1"/>
      <protection locked="0" hidden="0"/>
    </xf>
    <xf numFmtId="0" fontId="3" fillId="0" borderId="0" applyAlignment="1" applyProtection="1" pivotButton="0" quotePrefix="0" xfId="33">
      <alignment vertical="top" wrapText="1"/>
      <protection locked="0" hidden="0"/>
    </xf>
    <xf numFmtId="0" fontId="3" fillId="0" borderId="70" applyAlignment="1" applyProtection="1" pivotButton="0" quotePrefix="0" xfId="33">
      <alignment vertical="top" wrapText="1"/>
      <protection locked="0" hidden="0"/>
    </xf>
    <xf numFmtId="0" fontId="42" fillId="0" borderId="0" applyAlignment="1" applyProtection="1" pivotButton="0" quotePrefix="0" xfId="33">
      <alignment horizontal="center" vertical="top" textRotation="255"/>
      <protection locked="0" hidden="0"/>
    </xf>
    <xf numFmtId="0" fontId="42" fillId="0" borderId="0" applyAlignment="1" applyProtection="1" pivotButton="0" quotePrefix="0" xfId="33">
      <alignment horizontal="center" vertical="center"/>
      <protection locked="0" hidden="0"/>
    </xf>
    <xf numFmtId="0" fontId="3" fillId="0" borderId="32" applyAlignment="1" applyProtection="1" pivotButton="0" quotePrefix="0" xfId="33">
      <alignment vertical="top" wrapText="1"/>
      <protection locked="0" hidden="0"/>
    </xf>
    <xf numFmtId="0" fontId="3" fillId="0" borderId="33" applyAlignment="1" applyProtection="1" pivotButton="0" quotePrefix="0" xfId="33">
      <alignment vertical="top" wrapText="1"/>
      <protection locked="0" hidden="0"/>
    </xf>
    <xf numFmtId="0" fontId="13" fillId="0" borderId="0" applyAlignment="1" applyProtection="1" pivotButton="0" quotePrefix="0" xfId="33">
      <alignment horizontal="center" vertical="center"/>
      <protection locked="0" hidden="0"/>
    </xf>
    <xf numFmtId="0" fontId="74" fillId="0" borderId="0" applyAlignment="1" applyProtection="1" pivotButton="0" quotePrefix="0" xfId="33">
      <alignment horizontal="center" vertical="center"/>
      <protection locked="0" hidden="0"/>
    </xf>
    <xf numFmtId="0" fontId="57" fillId="0" borderId="0" applyAlignment="1" applyProtection="1" pivotButton="0" quotePrefix="0" xfId="33">
      <alignment horizontal="right" vertical="center"/>
      <protection locked="0" hidden="0"/>
    </xf>
    <xf numFmtId="0" fontId="70" fillId="0" borderId="0" applyAlignment="1" applyProtection="1" pivotButton="0" quotePrefix="0" xfId="33">
      <alignment vertical="center"/>
      <protection locked="0" hidden="0"/>
    </xf>
    <xf numFmtId="0" fontId="42" fillId="0" borderId="0" applyAlignment="1" applyProtection="1" pivotButton="0" quotePrefix="0" xfId="49">
      <alignment vertical="center"/>
      <protection locked="0" hidden="0"/>
    </xf>
    <xf numFmtId="0" fontId="58" fillId="0" borderId="0" applyAlignment="1" applyProtection="1" pivotButton="0" quotePrefix="0" xfId="49">
      <alignment vertical="center"/>
      <protection locked="0" hidden="0"/>
    </xf>
    <xf numFmtId="0" fontId="75" fillId="0" borderId="0" applyAlignment="1" applyProtection="1" pivotButton="0" quotePrefix="0" xfId="49">
      <alignment vertical="center"/>
      <protection locked="0" hidden="0"/>
    </xf>
    <xf numFmtId="0" fontId="42" fillId="0" borderId="0" applyAlignment="1" applyProtection="1" pivotButton="0" quotePrefix="0" xfId="49">
      <alignment vertical="center" shrinkToFit="1"/>
      <protection locked="0" hidden="0"/>
    </xf>
    <xf numFmtId="0" fontId="42" fillId="0" borderId="0" applyAlignment="1" applyProtection="1" pivotButton="0" quotePrefix="0" xfId="49">
      <alignment horizontal="left" vertical="center" shrinkToFit="1"/>
      <protection locked="0" hidden="0"/>
    </xf>
    <xf numFmtId="0" fontId="70" fillId="0" borderId="0" applyAlignment="1" applyProtection="1" pivotButton="0" quotePrefix="0" xfId="49">
      <alignment vertical="center"/>
      <protection locked="0" hidden="0"/>
    </xf>
    <xf numFmtId="0" fontId="13" fillId="0" borderId="0" applyAlignment="1" applyProtection="1" pivotButton="0" quotePrefix="0" xfId="49">
      <alignment horizontal="center" vertical="center"/>
      <protection locked="0" hidden="0"/>
    </xf>
    <xf numFmtId="38" fontId="13" fillId="0" borderId="0" applyAlignment="1" applyProtection="1" pivotButton="0" quotePrefix="0" xfId="46">
      <alignment horizontal="center" vertical="center"/>
      <protection locked="0" hidden="0"/>
    </xf>
    <xf numFmtId="0" fontId="13" fillId="0" borderId="0" applyAlignment="1" applyProtection="1" pivotButton="0" quotePrefix="0" xfId="49">
      <alignment vertical="center"/>
      <protection locked="0" hidden="0"/>
    </xf>
    <xf numFmtId="0" fontId="8" fillId="0" borderId="0" applyAlignment="1" applyProtection="1" pivotButton="0" quotePrefix="0" xfId="49">
      <alignment vertical="center"/>
      <protection locked="0" hidden="0"/>
    </xf>
    <xf numFmtId="0" fontId="76" fillId="0" borderId="0" applyAlignment="1" applyProtection="1" pivotButton="0" quotePrefix="0" xfId="49">
      <alignment vertical="center"/>
      <protection locked="0" hidden="0"/>
    </xf>
    <xf numFmtId="0" fontId="77" fillId="0" borderId="0" applyAlignment="1" applyProtection="1" pivotButton="0" quotePrefix="0" xfId="49">
      <alignment vertical="center"/>
      <protection locked="0" hidden="0"/>
    </xf>
    <xf numFmtId="0" fontId="77" fillId="0" borderId="0" applyAlignment="1" applyProtection="1" pivotButton="0" quotePrefix="0" xfId="49">
      <alignment vertical="center" shrinkToFit="1"/>
      <protection locked="0" hidden="0"/>
    </xf>
    <xf numFmtId="0" fontId="77" fillId="0" borderId="0" applyAlignment="1" pivotButton="0" quotePrefix="0" xfId="49">
      <alignment vertical="center" shrinkToFit="1"/>
    </xf>
    <xf numFmtId="0" fontId="77" fillId="0" borderId="0" applyAlignment="1" pivotButton="0" quotePrefix="0" xfId="49">
      <alignment horizontal="left" vertical="center" shrinkToFit="1"/>
    </xf>
    <xf numFmtId="180" fontId="80" fillId="0" borderId="0" applyAlignment="1" applyProtection="1" pivotButton="0" quotePrefix="0" xfId="33">
      <alignment vertical="top"/>
      <protection locked="0" hidden="0"/>
    </xf>
    <xf numFmtId="0" fontId="81" fillId="0" borderId="0" pivotButton="0" quotePrefix="0" xfId="33"/>
    <xf numFmtId="0" fontId="63" fillId="0" borderId="0" applyAlignment="1" pivotButton="0" quotePrefix="0" xfId="0">
      <alignment vertical="center"/>
    </xf>
    <xf numFmtId="0" fontId="82" fillId="0" borderId="0" applyAlignment="1" pivotButton="0" quotePrefix="0" xfId="0">
      <alignment vertical="center"/>
    </xf>
    <xf numFmtId="0" fontId="83" fillId="0" borderId="0" applyAlignment="1" pivotButton="0" quotePrefix="0" xfId="0">
      <alignment vertical="center"/>
    </xf>
    <xf numFmtId="0" fontId="63" fillId="0" borderId="0" pivotButton="0" quotePrefix="0" xfId="0"/>
    <xf numFmtId="0" fontId="59" fillId="0" borderId="0" applyAlignment="1" pivotButton="0" quotePrefix="0" xfId="0">
      <alignment vertical="center"/>
    </xf>
    <xf numFmtId="0" fontId="58" fillId="0" borderId="0" applyAlignment="1" pivotButton="0" quotePrefix="0" xfId="0">
      <alignment horizontal="right" vertical="center"/>
    </xf>
    <xf numFmtId="0" fontId="59" fillId="0" borderId="0" applyAlignment="1" pivotButton="0" quotePrefix="0" xfId="0">
      <alignment vertical="top"/>
    </xf>
    <xf numFmtId="0" fontId="63" fillId="0" borderId="0" applyAlignment="1" pivotButton="0" quotePrefix="0" xfId="0">
      <alignment horizontal="center" vertical="center"/>
    </xf>
    <xf numFmtId="0" fontId="63" fillId="0" borderId="32" applyAlignment="1" pivotButton="0" quotePrefix="0" xfId="0">
      <alignment horizontal="center" vertical="center"/>
    </xf>
    <xf numFmtId="0" fontId="85" fillId="0" borderId="0" applyAlignment="1" pivotButton="0" quotePrefix="0" xfId="0">
      <alignment horizontal="center" vertical="center"/>
    </xf>
    <xf numFmtId="0" fontId="86" fillId="0" borderId="0" applyAlignment="1" pivotButton="0" quotePrefix="0" xfId="0">
      <alignment vertical="center"/>
    </xf>
    <xf numFmtId="0" fontId="85" fillId="0" borderId="0" applyAlignment="1" pivotButton="0" quotePrefix="0" xfId="0">
      <alignment vertical="center"/>
    </xf>
    <xf numFmtId="0" fontId="89" fillId="0" borderId="0" applyAlignment="1" pivotButton="0" quotePrefix="0" xfId="0">
      <alignment vertical="center"/>
    </xf>
    <xf numFmtId="0" fontId="89" fillId="0" borderId="0" applyAlignment="1" pivotButton="0" quotePrefix="0" xfId="0">
      <alignment horizontal="center" vertical="center"/>
    </xf>
    <xf numFmtId="0" fontId="90" fillId="0" borderId="0" applyAlignment="1" pivotButton="0" quotePrefix="0" xfId="0">
      <alignment horizontal="center" vertical="center"/>
    </xf>
    <xf numFmtId="0" fontId="8" fillId="0" borderId="0" applyAlignment="1" pivotButton="0" quotePrefix="0" xfId="0">
      <alignment vertical="center"/>
    </xf>
    <xf numFmtId="0" fontId="63" fillId="0" borderId="0" applyAlignment="1" pivotButton="0" quotePrefix="0" xfId="0">
      <alignment horizontal="center" vertical="top" textRotation="255"/>
    </xf>
    <xf numFmtId="0" fontId="91" fillId="0" borderId="0" applyAlignment="1" pivotButton="0" quotePrefix="0" xfId="0">
      <alignment vertical="center"/>
    </xf>
    <xf numFmtId="0" fontId="54" fillId="16" borderId="0" applyAlignment="1" pivotButton="0" quotePrefix="0" xfId="0">
      <alignment vertical="center"/>
    </xf>
    <xf numFmtId="0" fontId="49" fillId="16" borderId="0" pivotButton="0" quotePrefix="0" xfId="0"/>
    <xf numFmtId="0" fontId="52" fillId="16" borderId="0" pivotButton="0" quotePrefix="0" xfId="0"/>
    <xf numFmtId="0" fontId="54" fillId="16" borderId="0" pivotButton="0" quotePrefix="0" xfId="0"/>
    <xf numFmtId="0" fontId="49" fillId="16" borderId="0" applyAlignment="1" pivotButton="0" quotePrefix="0" xfId="0">
      <alignment horizontal="center" vertical="center"/>
    </xf>
    <xf numFmtId="0" fontId="49" fillId="16" borderId="29" applyAlignment="1" pivotButton="0" quotePrefix="0" xfId="0">
      <alignment vertical="center"/>
    </xf>
    <xf numFmtId="0" fontId="48" fillId="16" borderId="0" applyAlignment="1" pivotButton="0" quotePrefix="0" xfId="0">
      <alignment vertical="center" shrinkToFit="1"/>
    </xf>
    <xf numFmtId="0" fontId="49" fillId="16" borderId="82" applyAlignment="1" pivotButton="0" quotePrefix="0" xfId="0">
      <alignment vertical="center"/>
    </xf>
    <xf numFmtId="0" fontId="49" fillId="16" borderId="47" applyAlignment="1" pivotButton="0" quotePrefix="0" xfId="0">
      <alignment vertical="center"/>
    </xf>
    <xf numFmtId="0" fontId="56" fillId="16" borderId="0" applyAlignment="1" pivotButton="0" quotePrefix="0" xfId="0">
      <alignment vertical="center" shrinkToFit="1"/>
    </xf>
    <xf numFmtId="14" fontId="49" fillId="16" borderId="0" applyAlignment="1" pivotButton="0" quotePrefix="0" xfId="0">
      <alignment vertical="center"/>
    </xf>
    <xf numFmtId="0" fontId="49" fillId="16" borderId="59" applyAlignment="1" pivotButton="0" quotePrefix="0" xfId="0">
      <alignment vertical="center"/>
    </xf>
    <xf numFmtId="0" fontId="49" fillId="16" borderId="55" pivotButton="0" quotePrefix="0" xfId="0"/>
    <xf numFmtId="0" fontId="52" fillId="16" borderId="27" applyAlignment="1" pivotButton="0" quotePrefix="0" xfId="0">
      <alignment vertical="center"/>
    </xf>
    <xf numFmtId="0" fontId="52" fillId="16" borderId="28" applyAlignment="1" pivotButton="0" quotePrefix="0" xfId="0">
      <alignment vertical="center"/>
    </xf>
    <xf numFmtId="38" fontId="48" fillId="16" borderId="0" applyAlignment="1" pivotButton="0" quotePrefix="0" xfId="10">
      <alignment horizontal="right" vertical="center"/>
    </xf>
    <xf numFmtId="38" fontId="49" fillId="16" borderId="0" applyAlignment="1" pivotButton="0" quotePrefix="0" xfId="10">
      <alignment horizontal="left" vertical="center"/>
    </xf>
    <xf numFmtId="0" fontId="52" fillId="16" borderId="83" applyAlignment="1" pivotButton="0" quotePrefix="0" xfId="0">
      <alignment vertical="center"/>
    </xf>
    <xf numFmtId="0" fontId="52" fillId="16" borderId="55" applyAlignment="1" pivotButton="0" quotePrefix="0" xfId="0">
      <alignment vertical="center"/>
    </xf>
    <xf numFmtId="49" fontId="49" fillId="16" borderId="0" applyAlignment="1" pivotButton="0" quotePrefix="0" xfId="0">
      <alignment vertical="center" wrapText="1"/>
    </xf>
    <xf numFmtId="49" fontId="48" fillId="16" borderId="0" applyAlignment="1" pivotButton="0" quotePrefix="0" xfId="0">
      <alignment vertical="center" wrapText="1"/>
    </xf>
    <xf numFmtId="0" fontId="49" fillId="8" borderId="27" applyAlignment="1" pivotButton="0" quotePrefix="0" xfId="0">
      <alignment vertical="center"/>
    </xf>
    <xf numFmtId="0" fontId="49" fillId="8" borderId="28" applyAlignment="1" pivotButton="0" quotePrefix="0" xfId="0">
      <alignment vertical="center"/>
    </xf>
    <xf numFmtId="0" fontId="49" fillId="8" borderId="29" applyAlignment="1" pivotButton="0" quotePrefix="0" xfId="0">
      <alignment vertical="center"/>
    </xf>
    <xf numFmtId="0" fontId="48" fillId="16" borderId="0" applyAlignment="1" pivotButton="0" quotePrefix="0" xfId="0">
      <alignment vertical="center"/>
    </xf>
    <xf numFmtId="0" fontId="49" fillId="16" borderId="27" applyAlignment="1" pivotButton="0" quotePrefix="0" xfId="0">
      <alignment vertical="center"/>
    </xf>
    <xf numFmtId="0" fontId="49" fillId="16" borderId="28" applyAlignment="1" pivotButton="0" quotePrefix="0" xfId="0">
      <alignment vertical="center"/>
    </xf>
    <xf numFmtId="0" fontId="49" fillId="16" borderId="83" applyAlignment="1" pivotButton="0" quotePrefix="0" xfId="0">
      <alignment vertical="center"/>
    </xf>
    <xf numFmtId="0" fontId="0" fillId="16" borderId="55" applyAlignment="1" pivotButton="0" quotePrefix="0" xfId="0">
      <alignment vertical="center"/>
    </xf>
    <xf numFmtId="0" fontId="0" fillId="16" borderId="82" applyAlignment="1" pivotButton="0" quotePrefix="0" xfId="0">
      <alignment vertical="center"/>
    </xf>
    <xf numFmtId="0" fontId="49" fillId="16" borderId="85" applyAlignment="1" pivotButton="0" quotePrefix="0" xfId="0">
      <alignment vertical="center"/>
    </xf>
    <xf numFmtId="0" fontId="49" fillId="16" borderId="86" applyAlignment="1" pivotButton="0" quotePrefix="0" xfId="0">
      <alignment vertical="center"/>
    </xf>
    <xf numFmtId="0" fontId="49" fillId="16" borderId="84" applyAlignment="1" pivotButton="0" quotePrefix="0" xfId="0">
      <alignment vertical="center"/>
    </xf>
    <xf numFmtId="0" fontId="53" fillId="18" borderId="32" applyAlignment="1" pivotButton="0" quotePrefix="0" xfId="0">
      <alignment vertical="center"/>
    </xf>
    <xf numFmtId="0" fontId="55" fillId="18" borderId="32" applyAlignment="1" pivotButton="0" quotePrefix="0" xfId="0">
      <alignment vertical="center"/>
    </xf>
    <xf numFmtId="0" fontId="49" fillId="18" borderId="32" applyAlignment="1" pivotButton="0" quotePrefix="0" xfId="0">
      <alignment vertical="center"/>
    </xf>
    <xf numFmtId="0" fontId="49" fillId="16" borderId="28" applyAlignment="1" pivotButton="0" quotePrefix="0" xfId="0">
      <alignment horizontal="left" vertical="center"/>
    </xf>
    <xf numFmtId="0" fontId="49" fillId="16" borderId="0" applyAlignment="1" pivotButton="0" quotePrefix="0" xfId="0">
      <alignment vertical="center" wrapText="1"/>
    </xf>
    <xf numFmtId="0" fontId="53" fillId="16" borderId="0" applyAlignment="1" pivotButton="0" quotePrefix="0" xfId="0">
      <alignment vertical="center"/>
    </xf>
    <xf numFmtId="0" fontId="49" fillId="16" borderId="0" applyAlignment="1" pivotButton="0" quotePrefix="0" xfId="0">
      <alignment horizontal="left" vertical="top" wrapText="1"/>
    </xf>
    <xf numFmtId="0" fontId="48" fillId="16" borderId="0" applyAlignment="1" pivotButton="0" quotePrefix="0" xfId="0">
      <alignment horizontal="center" vertical="center"/>
    </xf>
    <xf numFmtId="0" fontId="49" fillId="16" borderId="0" applyAlignment="1" pivotButton="0" quotePrefix="0" xfId="0">
      <alignment vertical="top"/>
    </xf>
    <xf numFmtId="0" fontId="94" fillId="0" borderId="0" pivotButton="0" quotePrefix="0" xfId="36"/>
    <xf numFmtId="0" fontId="94" fillId="0" borderId="0" applyAlignment="1" pivotButton="0" quotePrefix="0" xfId="36">
      <alignment vertical="center"/>
    </xf>
    <xf numFmtId="165" fontId="24" fillId="0" borderId="9" applyAlignment="1" applyProtection="1" pivotButton="0" quotePrefix="0" xfId="36">
      <alignment vertical="center" wrapText="1"/>
      <protection locked="0" hidden="0"/>
    </xf>
    <xf numFmtId="183" fontId="22" fillId="0" borderId="0" applyProtection="1" pivotButton="0" quotePrefix="0" xfId="1">
      <protection locked="1" hidden="1"/>
    </xf>
    <xf numFmtId="0" fontId="95" fillId="0" borderId="9" applyAlignment="1" applyProtection="1" pivotButton="0" quotePrefix="0" xfId="36">
      <alignment vertical="center" wrapText="1"/>
      <protection locked="0" hidden="0"/>
    </xf>
    <xf numFmtId="165" fontId="95" fillId="0" borderId="9" applyAlignment="1" applyProtection="1" pivotButton="0" quotePrefix="0" xfId="36">
      <alignment vertical="center" wrapText="1"/>
      <protection locked="1" hidden="1"/>
    </xf>
    <xf numFmtId="165" fontId="24" fillId="10" borderId="0" applyAlignment="1" applyProtection="1" pivotButton="0" quotePrefix="0" xfId="13">
      <alignment vertical="center" wrapText="1"/>
      <protection locked="0" hidden="0"/>
    </xf>
    <xf numFmtId="165" fontId="31" fillId="0" borderId="0" applyProtection="1" pivotButton="0" quotePrefix="0" xfId="0">
      <protection locked="1" hidden="1"/>
    </xf>
    <xf numFmtId="165" fontId="29" fillId="0" borderId="4" applyAlignment="1" applyProtection="1" pivotButton="0" quotePrefix="0" xfId="1">
      <alignment horizontal="right"/>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horizontal="center" vertical="center"/>
      <protection locked="1" hidden="1"/>
    </xf>
    <xf numFmtId="0" fontId="18"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wrapText="1"/>
      <protection locked="1" hidden="1"/>
    </xf>
    <xf numFmtId="0" fontId="24" fillId="0" borderId="11"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wrapText="1"/>
      <protection locked="1" hidden="1"/>
    </xf>
    <xf numFmtId="0" fontId="24" fillId="0" borderId="12" applyAlignment="1" applyProtection="1" pivotButton="0" quotePrefix="0" xfId="35">
      <alignment horizontal="center" vertical="center" wrapText="1"/>
      <protection locked="1" hidden="1"/>
    </xf>
    <xf numFmtId="0" fontId="24" fillId="0" borderId="13" applyAlignment="1" applyProtection="1" pivotButton="0" quotePrefix="0" xfId="35">
      <alignment horizontal="center" vertical="center" wrapText="1"/>
      <protection locked="1" hidden="1"/>
    </xf>
    <xf numFmtId="0" fontId="24" fillId="0" borderId="14"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indent="1"/>
      <protection locked="1" hidden="1"/>
    </xf>
    <xf numFmtId="0" fontId="29" fillId="11" borderId="4" applyAlignment="1" applyProtection="1" pivotButton="0" quotePrefix="0" xfId="0">
      <alignment horizontal="center" vertical="center"/>
      <protection locked="1" hidden="1"/>
    </xf>
    <xf numFmtId="0" fontId="24" fillId="0" borderId="14" applyAlignment="1" applyProtection="1" pivotButton="0" quotePrefix="0" xfId="35">
      <alignment horizontal="center" vertical="center" wrapText="1"/>
      <protection locked="1" hidden="1"/>
    </xf>
    <xf numFmtId="0" fontId="24" fillId="0" borderId="11" applyAlignment="1" applyProtection="1" pivotButton="0" quotePrefix="0" xfId="35">
      <alignment horizontal="left" vertical="center"/>
      <protection locked="1" hidden="1"/>
    </xf>
    <xf numFmtId="184" fontId="21" fillId="0" borderId="25" applyAlignment="1" pivotButton="0" quotePrefix="0" xfId="59">
      <alignment horizontal="left"/>
    </xf>
    <xf numFmtId="0" fontId="24" fillId="8" borderId="25" applyAlignment="1" pivotButton="0" quotePrefix="0" xfId="26">
      <alignment horizontal="center" vertical="center"/>
    </xf>
    <xf numFmtId="0" fontId="18" fillId="8" borderId="25" applyAlignment="1" pivotButton="0" quotePrefix="0" xfId="36">
      <alignment horizontal="left" vertical="center" wrapText="1"/>
    </xf>
    <xf numFmtId="0" fontId="31" fillId="0" borderId="0" applyAlignment="1" pivotButton="0" quotePrefix="0" xfId="0">
      <alignment horizontal="left"/>
    </xf>
    <xf numFmtId="0" fontId="18" fillId="2" borderId="0" applyAlignment="1" applyProtection="1" pivotButton="0" quotePrefix="0" xfId="0">
      <alignment horizontal="center"/>
      <protection locked="0" hidden="0"/>
    </xf>
    <xf numFmtId="0" fontId="24" fillId="8" borderId="11" applyAlignment="1" pivotButton="0" quotePrefix="0" xfId="26">
      <alignment horizontal="center" vertical="center"/>
    </xf>
    <xf numFmtId="0" fontId="44" fillId="16" borderId="46" applyAlignment="1" pivotButton="0" quotePrefix="0" xfId="56">
      <alignment horizontal="left" vertical="center" shrinkToFit="1"/>
    </xf>
    <xf numFmtId="181" fontId="44" fillId="17" borderId="4" applyAlignment="1" pivotButton="0" quotePrefix="0" xfId="0">
      <alignment horizontal="right" vertical="center"/>
    </xf>
    <xf numFmtId="0" fontId="44" fillId="16" borderId="55" applyAlignment="1" pivotButton="0" quotePrefix="0" xfId="56">
      <alignment horizontal="left" vertical="center"/>
    </xf>
    <xf numFmtId="0" fontId="44" fillId="16" borderId="55" applyAlignment="1" pivotButton="0" quotePrefix="0" xfId="56">
      <alignment horizontal="left" vertical="center" wrapText="1"/>
    </xf>
    <xf numFmtId="0" fontId="44" fillId="0" borderId="26" applyAlignment="1" pivotButton="0" quotePrefix="0" xfId="0">
      <alignment horizontal="center" vertical="center"/>
    </xf>
    <xf numFmtId="0" fontId="48" fillId="17" borderId="26" applyAlignment="1" pivotButton="0" quotePrefix="0" xfId="0">
      <alignment horizontal="center" vertical="center"/>
    </xf>
    <xf numFmtId="164" fontId="48" fillId="17" borderId="26" applyAlignment="1" pivotButton="0" quotePrefix="0" xfId="0">
      <alignment horizontal="center" vertical="center"/>
    </xf>
    <xf numFmtId="0" fontId="44" fillId="16" borderId="34" applyAlignment="1" pivotButton="0" quotePrefix="0" xfId="56">
      <alignment horizontal="left" vertical="center"/>
    </xf>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80" fontId="44" fillId="16" borderId="53" applyAlignment="1" pivotButton="0" quotePrefix="0" xfId="61">
      <alignment horizontal="right" vertical="center"/>
    </xf>
    <xf numFmtId="180" fontId="44" fillId="16" borderId="26" applyAlignment="1" pivotButton="0" quotePrefix="0" xfId="61">
      <alignment horizontal="right" vertical="center"/>
    </xf>
    <xf numFmtId="0" fontId="44" fillId="16" borderId="54" applyAlignment="1" pivotButton="0" quotePrefix="0" xfId="0">
      <alignment horizontal="lef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0" fontId="44" fillId="16" borderId="33" applyAlignment="1" pivotButton="0" quotePrefix="0" xfId="0">
      <alignment horizontal="left" vertical="center"/>
    </xf>
    <xf numFmtId="0" fontId="44" fillId="16" borderId="0" applyAlignment="1" pivotButton="0" quotePrefix="0" xfId="56">
      <alignment horizontal="left" vertical="center" shrinkToFit="1"/>
    </xf>
    <xf numFmtId="180" fontId="44" fillId="17" borderId="1" applyAlignment="1" pivotButton="0" quotePrefix="0" xfId="61">
      <alignment horizontal="right" vertical="center"/>
    </xf>
    <xf numFmtId="0" fontId="44" fillId="16" borderId="50" applyAlignment="1" pivotButton="0" quotePrefix="0" xfId="0">
      <alignment horizontal="left" vertical="center"/>
    </xf>
    <xf numFmtId="0" fontId="44" fillId="16" borderId="26" applyAlignment="1" pivotButton="0" quotePrefix="0" xfId="56">
      <alignment horizontal="left" vertical="center"/>
    </xf>
    <xf numFmtId="181" fontId="44" fillId="16" borderId="26" applyAlignment="1" pivotButton="0" quotePrefix="0" xfId="0">
      <alignment horizontal="center" vertical="center"/>
    </xf>
    <xf numFmtId="0" fontId="44" fillId="16" borderId="44" applyAlignment="1" pivotButton="0" quotePrefix="0" xfId="0">
      <alignment horizontal="left" vertical="center"/>
    </xf>
    <xf numFmtId="181" fontId="44" fillId="17" borderId="26" applyAlignment="1" pivotButton="0" quotePrefix="0" xfId="61">
      <alignment horizontal="right" vertical="center"/>
    </xf>
    <xf numFmtId="181" fontId="44" fillId="17" borderId="29" applyAlignment="1" pivotButton="0" quotePrefix="0" xfId="61">
      <alignment horizontal="right" vertical="center"/>
    </xf>
    <xf numFmtId="0" fontId="44" fillId="16" borderId="49" applyAlignment="1" pivotButton="0" quotePrefix="0" xfId="56">
      <alignment horizontal="left" vertical="center"/>
    </xf>
    <xf numFmtId="0" fontId="44" fillId="16" borderId="26" applyAlignment="1" pivotButton="0" quotePrefix="0" xfId="56">
      <alignment horizontal="left" vertical="center" shrinkToFit="1"/>
    </xf>
    <xf numFmtId="0" fontId="46" fillId="0" borderId="28" applyAlignment="1" pivotButton="0" quotePrefix="0" xfId="56">
      <alignment horizontal="left" vertical="top" wrapText="1"/>
    </xf>
    <xf numFmtId="180" fontId="44" fillId="16" borderId="26" applyAlignment="1" pivotButton="0" quotePrefix="0" xfId="61">
      <alignment horizontal="center" vertical="center"/>
    </xf>
    <xf numFmtId="180" fontId="44" fillId="17" borderId="29" applyAlignment="1" pivotButton="0" quotePrefix="0" xfId="61">
      <alignment vertical="center"/>
    </xf>
    <xf numFmtId="0" fontId="44" fillId="16" borderId="26" applyAlignment="1" pivotButton="0" quotePrefix="0" xfId="0">
      <alignment horizontal="left" vertical="center"/>
    </xf>
    <xf numFmtId="180" fontId="44" fillId="16" borderId="27" applyAlignment="1" pivotButton="0" quotePrefix="0" xfId="61">
      <alignment horizontal="center" vertical="center"/>
    </xf>
    <xf numFmtId="180" fontId="44" fillId="17" borderId="26" applyAlignment="1" pivotButton="0" quotePrefix="0" xfId="61">
      <alignment vertical="center"/>
    </xf>
    <xf numFmtId="0" fontId="44" fillId="16" borderId="52" applyAlignment="1" pivotButton="0" quotePrefix="0" xfId="0">
      <alignment horizontal="left" vertical="center"/>
    </xf>
    <xf numFmtId="0" fontId="44" fillId="16" borderId="38" applyAlignment="1" pivotButton="0" quotePrefix="0" xfId="56">
      <alignment horizontal="left" vertical="center"/>
    </xf>
    <xf numFmtId="0" fontId="44" fillId="16" borderId="46" applyAlignment="1" pivotButton="0" quotePrefix="0" xfId="0">
      <alignment horizontal="left" vertical="center"/>
    </xf>
    <xf numFmtId="0" fontId="44" fillId="16" borderId="40" applyAlignment="1" pivotButton="0" quotePrefix="0" xfId="0">
      <alignment horizontal="left" vertical="center"/>
    </xf>
    <xf numFmtId="0" fontId="44" fillId="16" borderId="0" applyAlignment="1" pivotButton="0" quotePrefix="0" xfId="0">
      <alignment horizontal="center" vertical="center"/>
    </xf>
    <xf numFmtId="0" fontId="44" fillId="16" borderId="26" applyAlignment="1" pivotButton="0" quotePrefix="0" xfId="56">
      <alignment horizontal="center" vertical="center"/>
    </xf>
    <xf numFmtId="0" fontId="44" fillId="16" borderId="26" applyAlignment="1" pivotButton="0" quotePrefix="0" xfId="0">
      <alignment horizontal="center" vertical="center"/>
    </xf>
    <xf numFmtId="0" fontId="44" fillId="16" borderId="34" applyAlignment="1" pivotButton="0" quotePrefix="0" xfId="56">
      <alignment horizontal="center" vertical="center"/>
    </xf>
    <xf numFmtId="0" fontId="44" fillId="16" borderId="35" applyAlignment="1" pivotButton="0" quotePrefix="0" xfId="0">
      <alignment horizontal="center" vertical="center"/>
    </xf>
    <xf numFmtId="0" fontId="44" fillId="16" borderId="34" applyAlignment="1" pivotButton="0" quotePrefix="0" xfId="0">
      <alignment horizontal="center" vertical="center" shrinkToFit="1"/>
    </xf>
    <xf numFmtId="0" fontId="44" fillId="16" borderId="36" applyAlignment="1" pivotButton="0" quotePrefix="0" xfId="0">
      <alignment horizontal="center" vertical="center"/>
    </xf>
    <xf numFmtId="0" fontId="44" fillId="16" borderId="4" applyAlignment="1" pivotButton="0" quotePrefix="0" xfId="0">
      <alignment horizontal="left" vertical="center"/>
    </xf>
    <xf numFmtId="0" fontId="46" fillId="17" borderId="26" applyAlignment="1" pivotButton="0" quotePrefix="0" xfId="0">
      <alignment horizontal="left" vertical="center"/>
    </xf>
    <xf numFmtId="0" fontId="44" fillId="16" borderId="30" applyAlignment="1" pivotButton="0" quotePrefix="0" xfId="0">
      <alignment horizontal="center" vertical="center"/>
    </xf>
    <xf numFmtId="14" fontId="44" fillId="17" borderId="26" applyAlignment="1" pivotButton="0" quotePrefix="0" xfId="0">
      <alignment horizontal="left" vertical="center"/>
    </xf>
    <xf numFmtId="0" fontId="45" fillId="17" borderId="26" applyAlignment="1" pivotButton="0" quotePrefix="0" xfId="0">
      <alignment horizontal="center" vertical="center"/>
    </xf>
    <xf numFmtId="0" fontId="46" fillId="17" borderId="26" applyAlignment="1" pivotButton="0" quotePrefix="0" xfId="0">
      <alignment horizontal="center" vertical="center"/>
    </xf>
    <xf numFmtId="0" fontId="44" fillId="16" borderId="0" applyAlignment="1" pivotButton="0" quotePrefix="0" xfId="0">
      <alignment horizontal="left" vertical="center"/>
    </xf>
    <xf numFmtId="38" fontId="44" fillId="17" borderId="4" applyAlignment="1" pivotButton="0" quotePrefix="0" xfId="1">
      <alignment horizontal="right" vertical="center"/>
    </xf>
    <xf numFmtId="179" fontId="44" fillId="16" borderId="0" applyAlignment="1" pivotButton="0" quotePrefix="0" xfId="61">
      <alignment horizontal="center" vertical="center"/>
    </xf>
    <xf numFmtId="49" fontId="48" fillId="17" borderId="26" applyAlignment="1" pivotButton="0" quotePrefix="0" xfId="0">
      <alignment horizontal="center" vertical="center"/>
    </xf>
    <xf numFmtId="179" fontId="44" fillId="16" borderId="0" applyAlignment="1" pivotButton="0" quotePrefix="0" xfId="1">
      <alignment horizontal="center" vertical="center"/>
    </xf>
    <xf numFmtId="0" fontId="44" fillId="16" borderId="39" applyAlignment="1" pivotButton="0" quotePrefix="0" xfId="56">
      <alignment horizontal="left" vertical="center"/>
    </xf>
    <xf numFmtId="0" fontId="44" fillId="16" borderId="58" applyAlignment="1" pivotButton="0" quotePrefix="0" xfId="0">
      <alignment horizontal="left" vertical="center"/>
    </xf>
    <xf numFmtId="0" fontId="44" fillId="16" borderId="48" applyAlignment="1" pivotButton="0" quotePrefix="0" xfId="56">
      <alignment horizontal="left" vertical="center"/>
    </xf>
    <xf numFmtId="0" fontId="44" fillId="16" borderId="59" applyAlignment="1" pivotButton="0" quotePrefix="0" xfId="0">
      <alignment horizontal="left" vertical="center"/>
    </xf>
    <xf numFmtId="0" fontId="44" fillId="16" borderId="29" applyAlignment="1" pivotButton="0" quotePrefix="0" xfId="0">
      <alignment horizontal="left" vertical="center"/>
    </xf>
    <xf numFmtId="0" fontId="44" fillId="16" borderId="1" applyAlignment="1" pivotButton="0" quotePrefix="0" xfId="56">
      <alignment horizontal="left" vertical="center"/>
    </xf>
    <xf numFmtId="0" fontId="50" fillId="16" borderId="57" applyAlignment="1" pivotButton="0" quotePrefix="0" xfId="0">
      <alignment horizontal="left" vertical="center" wrapText="1"/>
    </xf>
    <xf numFmtId="0" fontId="51" fillId="16" borderId="29" applyAlignment="1" pivotButton="0" quotePrefix="0" xfId="0">
      <alignment horizontal="left" vertical="center"/>
    </xf>
    <xf numFmtId="0" fontId="51" fillId="16" borderId="57" applyAlignment="1" pivotButton="0" quotePrefix="0" xfId="0">
      <alignment horizontal="left" vertical="center" wrapText="1"/>
    </xf>
    <xf numFmtId="0" fontId="51" fillId="16" borderId="29" applyAlignment="1" pivotButton="0" quotePrefix="0" xfId="0">
      <alignment horizontal="left" vertical="center" wrapText="1"/>
    </xf>
    <xf numFmtId="0" fontId="50" fillId="16" borderId="29" applyAlignment="1" pivotButton="0" quotePrefix="0" xfId="0">
      <alignment horizontal="left" vertical="center" wrapText="1"/>
    </xf>
    <xf numFmtId="0" fontId="50" fillId="16" borderId="57" applyAlignment="1" pivotButton="0" quotePrefix="0" xfId="27">
      <alignment horizontal="left" vertical="center" wrapText="1"/>
    </xf>
    <xf numFmtId="0" fontId="51" fillId="16" borderId="29" applyAlignment="1" pivotButton="0" quotePrefix="0" xfId="27">
      <alignment horizontal="left" vertical="center"/>
    </xf>
    <xf numFmtId="0" fontId="50" fillId="16" borderId="29" applyAlignment="1" pivotButton="0" quotePrefix="0" xfId="27">
      <alignment horizontal="left" vertical="center" wrapText="1"/>
    </xf>
    <xf numFmtId="0" fontId="50" fillId="16" borderId="56" applyAlignment="1" pivotButton="0" quotePrefix="0" xfId="0">
      <alignment horizontal="left" vertical="center" wrapText="1"/>
    </xf>
    <xf numFmtId="0" fontId="44" fillId="16" borderId="39" applyAlignment="1" pivotButton="0" quotePrefix="0" xfId="56">
      <alignment horizontal="center" vertical="center"/>
    </xf>
    <xf numFmtId="0" fontId="44" fillId="16" borderId="38" applyAlignment="1" pivotButton="0" quotePrefix="0" xfId="0">
      <alignment horizontal="center" vertical="center"/>
    </xf>
    <xf numFmtId="0" fontId="44" fillId="17" borderId="26" applyAlignment="1" pivotButton="0" quotePrefix="0" xfId="0">
      <alignment horizontal="left" vertical="center" shrinkToFit="1"/>
    </xf>
    <xf numFmtId="0" fontId="44" fillId="16" borderId="4" applyAlignment="1" pivotButton="0" quotePrefix="0" xfId="0">
      <alignment horizontal="center" vertical="center"/>
    </xf>
    <xf numFmtId="38" fontId="56" fillId="16" borderId="26" applyAlignment="1" pivotButton="0" quotePrefix="0" xfId="8">
      <alignment horizontal="right" vertical="center" indent="1"/>
    </xf>
    <xf numFmtId="0" fontId="49" fillId="16" borderId="43" applyAlignment="1" pivotButton="0" quotePrefix="0" xfId="55">
      <alignment horizontal="center" vertical="center"/>
    </xf>
    <xf numFmtId="0" fontId="49" fillId="16" borderId="60" applyAlignment="1" pivotButton="0" quotePrefix="0" xfId="55">
      <alignment horizontal="center" vertical="center"/>
    </xf>
    <xf numFmtId="185" fontId="56" fillId="19" borderId="61" applyAlignment="1" pivotButton="0" quotePrefix="0" xfId="55">
      <alignment horizontal="right" vertical="center" indent="1"/>
    </xf>
    <xf numFmtId="0" fontId="49" fillId="16" borderId="62" applyAlignment="1" pivotButton="0" quotePrefix="0" xfId="55">
      <alignment horizontal="center" vertical="center"/>
    </xf>
    <xf numFmtId="38" fontId="56" fillId="16" borderId="46" applyAlignment="1" pivotButton="0" quotePrefix="0" xfId="8">
      <alignment horizontal="right" vertical="center" indent="1"/>
    </xf>
    <xf numFmtId="0" fontId="49" fillId="16" borderId="0" applyAlignment="1" pivotButton="0" quotePrefix="0" xfId="55">
      <alignment horizontal="center" vertical="center"/>
    </xf>
    <xf numFmtId="38" fontId="56" fillId="16" borderId="46" applyAlignment="1" pivotButton="0" quotePrefix="0" xfId="1">
      <alignment horizontal="right" vertical="center" indent="1"/>
    </xf>
    <xf numFmtId="0" fontId="49" fillId="16" borderId="0" applyAlignment="1" pivotButton="0" quotePrefix="0" xfId="55">
      <alignment horizontal="center" vertical="center" wrapText="1"/>
    </xf>
    <xf numFmtId="0" fontId="49" fillId="16" borderId="0" applyAlignment="1" pivotButton="0" quotePrefix="0" xfId="55">
      <alignment horizontal="left" vertical="center" wrapText="1"/>
    </xf>
    <xf numFmtId="38" fontId="49" fillId="17" borderId="26" applyAlignment="1" pivotButton="0" quotePrefix="0" xfId="55">
      <alignment horizontal="right" vertical="center" indent="1"/>
    </xf>
    <xf numFmtId="0" fontId="49" fillId="16" borderId="0" applyAlignment="1" pivotButton="0" quotePrefix="0" xfId="55">
      <alignment horizontal="center" vertical="top"/>
    </xf>
    <xf numFmtId="0" fontId="49" fillId="16" borderId="0" applyAlignment="1" pivotButton="0" quotePrefix="0" xfId="55">
      <alignment horizontal="left" vertical="top" wrapText="1"/>
    </xf>
    <xf numFmtId="0" fontId="49" fillId="17" borderId="26" applyAlignment="1" pivotButton="0" quotePrefix="0" xfId="55">
      <alignment horizontal="left" vertical="top" wrapText="1"/>
    </xf>
    <xf numFmtId="0" fontId="53" fillId="18" borderId="32" applyAlignment="1" pivotButton="0" quotePrefix="0" xfId="55">
      <alignment horizontal="center" vertical="center"/>
    </xf>
    <xf numFmtId="0" fontId="49" fillId="16" borderId="26" applyAlignment="1" pivotButton="0" quotePrefix="0" xfId="55">
      <alignment horizontal="center" vertical="center"/>
    </xf>
    <xf numFmtId="38" fontId="49" fillId="17" borderId="26" applyAlignment="1" pivotButton="0" quotePrefix="0" xfId="8">
      <alignment vertical="center"/>
    </xf>
    <xf numFmtId="38" fontId="56" fillId="0" borderId="26" applyAlignment="1" pivotButton="0" quotePrefix="0" xfId="8">
      <alignment horizontal="right" vertical="center" indent="1"/>
    </xf>
    <xf numFmtId="0" fontId="49" fillId="17" borderId="26" applyAlignment="1" pivotButton="0" quotePrefix="0" xfId="55">
      <alignment horizontal="center" vertical="center"/>
    </xf>
    <xf numFmtId="49" fontId="49" fillId="17" borderId="26" applyAlignment="1" pivotButton="0" quotePrefix="0" xfId="55">
      <alignment horizontal="center" vertical="center"/>
    </xf>
    <xf numFmtId="0" fontId="49" fillId="0" borderId="26" applyAlignment="1" pivotButton="0" quotePrefix="0" xfId="55">
      <alignment horizontal="center" vertical="center"/>
    </xf>
    <xf numFmtId="38" fontId="49" fillId="17" borderId="26" applyAlignment="1" pivotButton="0" quotePrefix="0" xfId="8">
      <alignment horizontal="right" vertical="center" indent="1"/>
    </xf>
    <xf numFmtId="38" fontId="49" fillId="0" borderId="0" applyAlignment="1" pivotButton="0" quotePrefix="0" xfId="8">
      <alignment horizontal="center" vertical="center"/>
    </xf>
    <xf numFmtId="0" fontId="49" fillId="18" borderId="32" applyAlignment="1" pivotButton="0" quotePrefix="0" xfId="55">
      <alignment horizontal="left" vertical="center" wrapText="1"/>
    </xf>
    <xf numFmtId="0" fontId="49" fillId="0" borderId="0" applyAlignment="1" pivotButton="0" quotePrefix="0" xfId="55">
      <alignment horizontal="center" vertical="center"/>
    </xf>
    <xf numFmtId="38" fontId="49" fillId="0" borderId="26" applyAlignment="1" pivotButton="0" quotePrefix="0" xfId="8">
      <alignment horizontal="right" vertical="center" indent="1"/>
    </xf>
    <xf numFmtId="38" fontId="49" fillId="19" borderId="4" applyAlignment="1" pivotButton="0" quotePrefix="0" xfId="8">
      <alignment horizontal="right" vertical="center" indent="1"/>
    </xf>
    <xf numFmtId="38" fontId="49" fillId="17" borderId="26" applyAlignment="1" pivotButton="0" quotePrefix="0" xfId="8">
      <alignment horizontal="center" vertical="center"/>
    </xf>
    <xf numFmtId="0" fontId="52" fillId="16" borderId="0" applyAlignment="1" pivotButton="0" quotePrefix="0" xfId="55">
      <alignment horizontal="center" vertical="center" wrapText="1"/>
    </xf>
    <xf numFmtId="0" fontId="49" fillId="0" borderId="26" applyAlignment="1" pivotButton="0" quotePrefix="0" xfId="55">
      <alignment horizontal="left" vertical="center" shrinkToFit="1"/>
    </xf>
    <xf numFmtId="0" fontId="49" fillId="0" borderId="26" applyAlignment="1" pivotButton="0" quotePrefix="0" xfId="55">
      <alignment horizontal="left" vertical="center" indent="1"/>
    </xf>
    <xf numFmtId="0" fontId="49" fillId="17" borderId="26" applyAlignment="1" pivotButton="0" quotePrefix="0" xfId="55">
      <alignment horizontal="left" vertical="center" indent="1"/>
    </xf>
    <xf numFmtId="0" fontId="49" fillId="0" borderId="26" applyAlignment="1" pivotButton="0" quotePrefix="0" xfId="55">
      <alignment horizontal="left" vertical="center"/>
    </xf>
    <xf numFmtId="186" fontId="49" fillId="17" borderId="26" applyAlignment="1" pivotButton="0" quotePrefix="0" xfId="55">
      <alignment horizontal="left" vertical="center" shrinkToFit="1"/>
    </xf>
    <xf numFmtId="49" fontId="49" fillId="17" borderId="26" applyAlignment="1" pivotButton="0" quotePrefix="0" xfId="55">
      <alignment horizontal="left" vertical="center" shrinkToFit="1"/>
    </xf>
    <xf numFmtId="0" fontId="49" fillId="16" borderId="0" applyAlignment="1" pivotButton="0" quotePrefix="0" xfId="55">
      <alignment horizontal="left" vertical="center"/>
    </xf>
    <xf numFmtId="0" fontId="49" fillId="17" borderId="26" applyAlignment="1" pivotButton="0" quotePrefix="0" xfId="55">
      <alignment horizontal="left" vertical="center"/>
    </xf>
    <xf numFmtId="0" fontId="49" fillId="16" borderId="26" applyAlignment="1" pivotButton="0" quotePrefix="0" xfId="55">
      <alignment horizontal="left" vertical="center"/>
    </xf>
    <xf numFmtId="0" fontId="78" fillId="21" borderId="80" applyAlignment="1" applyProtection="1" pivotButton="0" quotePrefix="0" xfId="49">
      <alignment horizontal="center" vertical="center"/>
      <protection locked="0" hidden="0"/>
    </xf>
    <xf numFmtId="38" fontId="78" fillId="0" borderId="81" applyAlignment="1" applyProtection="1" pivotButton="0" quotePrefix="0" xfId="46">
      <alignment horizontal="center" vertical="center"/>
      <protection locked="0" hidden="0"/>
    </xf>
    <xf numFmtId="0" fontId="13" fillId="21" borderId="80" applyAlignment="1" applyProtection="1" pivotButton="0" quotePrefix="0" xfId="49">
      <alignment horizontal="center" vertical="center"/>
      <protection locked="0" hidden="0"/>
    </xf>
    <xf numFmtId="38" fontId="13" fillId="0" borderId="81" applyAlignment="1" applyProtection="1" pivotButton="0" quotePrefix="0" xfId="46">
      <alignment horizontal="center" vertical="center"/>
      <protection locked="0" hidden="0"/>
    </xf>
    <xf numFmtId="0" fontId="42" fillId="0" borderId="0" applyAlignment="1" applyProtection="1" pivotButton="0" quotePrefix="0" xfId="49">
      <alignment horizontal="right" vertical="center"/>
      <protection locked="0" hidden="0"/>
    </xf>
    <xf numFmtId="0" fontId="65" fillId="21" borderId="80" applyAlignment="1" applyProtection="1" pivotButton="0" quotePrefix="0" xfId="49">
      <alignment horizontal="center" vertical="center"/>
      <protection locked="0" hidden="0"/>
    </xf>
    <xf numFmtId="0" fontId="42" fillId="0" borderId="4" applyAlignment="1" applyProtection="1" pivotButton="0" quotePrefix="0" xfId="33">
      <alignment horizontal="center" vertical="center"/>
      <protection locked="0" hidden="0"/>
    </xf>
    <xf numFmtId="180" fontId="3" fillId="0" borderId="0" applyAlignment="1" applyProtection="1" pivotButton="0" quotePrefix="0" xfId="33">
      <alignment horizontal="left" vertical="top"/>
      <protection locked="0" hidden="0"/>
    </xf>
    <xf numFmtId="0" fontId="3" fillId="0" borderId="0" applyAlignment="1" applyProtection="1" pivotButton="0" quotePrefix="0" xfId="33">
      <alignment horizontal="center" vertical="center" wrapText="1"/>
      <protection locked="0" hidden="0"/>
    </xf>
    <xf numFmtId="49" fontId="3" fillId="0" borderId="0" applyAlignment="1" applyProtection="1" pivotButton="0" quotePrefix="0" xfId="33">
      <alignment horizontal="left" vertical="top" wrapText="1"/>
      <protection locked="0" hidden="0"/>
    </xf>
    <xf numFmtId="38" fontId="57" fillId="0" borderId="0" applyAlignment="1" applyProtection="1" pivotButton="0" quotePrefix="0" xfId="11">
      <alignment horizontal="center" vertical="center" wrapText="1"/>
      <protection locked="0" hidden="0"/>
    </xf>
    <xf numFmtId="38" fontId="13" fillId="0" borderId="4" applyAlignment="1" pivotButton="0" quotePrefix="0" xfId="11">
      <alignment horizontal="center" vertical="center"/>
    </xf>
    <xf numFmtId="38" fontId="73" fillId="21" borderId="4" applyAlignment="1" applyProtection="1" pivotButton="0" quotePrefix="0" xfId="11">
      <alignment horizontal="center" vertical="center"/>
      <protection locked="0" hidden="0"/>
    </xf>
    <xf numFmtId="0" fontId="73" fillId="21" borderId="4" applyAlignment="1" applyProtection="1" pivotButton="0" quotePrefix="0" xfId="33">
      <alignment horizontal="left" vertical="top"/>
      <protection locked="0" hidden="0"/>
    </xf>
    <xf numFmtId="180" fontId="42" fillId="22" borderId="4" applyAlignment="1" applyProtection="1" pivotButton="0" quotePrefix="0" xfId="33">
      <alignment horizontal="center" vertical="center" shrinkToFit="1"/>
      <protection locked="0" hidden="0"/>
    </xf>
    <xf numFmtId="40" fontId="58" fillId="0" borderId="4" applyAlignment="1" pivotButton="0" quotePrefix="0" xfId="11">
      <alignment horizontal="right" vertical="center"/>
    </xf>
    <xf numFmtId="0" fontId="42" fillId="16" borderId="4" applyAlignment="1" pivotButton="0" quotePrefix="0" xfId="33">
      <alignment horizontal="center" vertical="center"/>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3" fillId="19" borderId="4" applyAlignment="1" applyProtection="1" pivotButton="0" quotePrefix="0" xfId="33">
      <alignment horizontal="center" vertical="center"/>
      <protection locked="0" hidden="0"/>
    </xf>
    <xf numFmtId="0" fontId="42" fillId="19"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wrapTex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4" applyAlignment="1" applyProtection="1" pivotButton="0" quotePrefix="0" xfId="11">
      <alignment horizontal="right" vertical="center"/>
      <protection locked="0" hidden="0"/>
    </xf>
    <xf numFmtId="188" fontId="58" fillId="0" borderId="4" applyAlignment="1" pivotButton="0" quotePrefix="0" xfId="11">
      <alignment horizontal="right" vertical="center"/>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42" fillId="0" borderId="4" applyAlignment="1" pivotButton="0" quotePrefix="0" xfId="33">
      <alignment horizontal="center" vertical="center"/>
    </xf>
    <xf numFmtId="188" fontId="66" fillId="20" borderId="4" applyAlignment="1" applyProtection="1" pivotButton="0" quotePrefix="0" xfId="33">
      <alignment horizontal="center" vertical="center"/>
      <protection locked="0" hidden="0"/>
    </xf>
    <xf numFmtId="188" fontId="42" fillId="20" borderId="4"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0" fontId="42" fillId="0" borderId="32" applyAlignment="1" applyProtection="1" pivotButton="0" quotePrefix="0" xfId="33">
      <alignment horizontal="left" vertical="center"/>
      <protection locked="0" hidden="0"/>
    </xf>
    <xf numFmtId="188" fontId="66" fillId="20" borderId="30" applyAlignment="1" applyProtection="1" pivotButton="0" quotePrefix="0" xfId="33">
      <alignment horizontal="center" vertical="center"/>
      <protection locked="0" hidden="0"/>
    </xf>
    <xf numFmtId="188" fontId="58" fillId="0" borderId="30" applyAlignment="1" pivotButton="0" quotePrefix="0" xfId="11">
      <alignment horizontal="right" vertical="center"/>
    </xf>
    <xf numFmtId="0" fontId="42" fillId="22" borderId="54" applyAlignment="1" applyProtection="1" pivotButton="0" quotePrefix="0" xfId="33">
      <alignment horizontal="center" shrinkToFit="1"/>
      <protection locked="0" hidden="0"/>
    </xf>
    <xf numFmtId="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shrinkToFit="1"/>
      <protection locked="0" hidden="0"/>
    </xf>
    <xf numFmtId="0" fontId="6" fillId="22" borderId="4" applyAlignment="1" applyProtection="1" pivotButton="0" quotePrefix="0" xfId="33">
      <alignment horizontal="center" vertical="center" wrapText="1"/>
      <protection locked="0" hidden="0"/>
    </xf>
    <xf numFmtId="0" fontId="42" fillId="0" borderId="63" applyAlignment="1" applyProtection="1" pivotButton="0" quotePrefix="0" xfId="33">
      <alignment horizontal="center" vertical="center" wrapText="1"/>
      <protection locked="0" hidden="0"/>
    </xf>
    <xf numFmtId="0" fontId="42" fillId="0" borderId="4" applyAlignment="1" applyProtection="1" pivotButton="0" quotePrefix="0" xfId="33">
      <alignment horizontal="center" vertical="center" wrapText="1"/>
      <protection locked="0" hidden="0"/>
    </xf>
    <xf numFmtId="180" fontId="42" fillId="22" borderId="56" applyAlignment="1" applyProtection="1" pivotButton="0" quotePrefix="0" xfId="33">
      <alignment horizontal="center" vertical="center" shrinkToFit="1"/>
      <protection locked="0" hidden="0"/>
    </xf>
    <xf numFmtId="40" fontId="58" fillId="20" borderId="71" applyAlignment="1" applyProtection="1" pivotButton="0" quotePrefix="0" xfId="11">
      <alignment horizontal="right" vertical="center"/>
      <protection locked="0" hidden="0"/>
    </xf>
    <xf numFmtId="40" fontId="58" fillId="0" borderId="56" applyAlignment="1" pivotButton="0" quotePrefix="0" xfId="11">
      <alignment horizontal="right" vertical="center"/>
    </xf>
    <xf numFmtId="40" fontId="58" fillId="20" borderId="4" applyAlignment="1" applyProtection="1" pivotButton="0" quotePrefix="0" xfId="11">
      <alignment horizontal="right" vertical="center" shrinkToFit="1"/>
      <protection locked="0" hidden="0"/>
    </xf>
    <xf numFmtId="0" fontId="42" fillId="20" borderId="4" applyAlignment="1" applyProtection="1" pivotButton="0" quotePrefix="0" xfId="33">
      <alignment horizontal="center" vertical="center"/>
      <protection locked="0" hidden="0"/>
    </xf>
    <xf numFmtId="180" fontId="42" fillId="22" borderId="57" applyAlignment="1" applyProtection="1" pivotButton="0" quotePrefix="0" xfId="33">
      <alignment horizontal="center" vertical="center" shrinkToFit="1"/>
      <protection locked="0" hidden="0"/>
    </xf>
    <xf numFmtId="40" fontId="58" fillId="20" borderId="72" applyAlignment="1" applyProtection="1" pivotButton="0" quotePrefix="0" xfId="11">
      <alignment horizontal="right" vertical="center"/>
      <protection locked="0" hidden="0"/>
    </xf>
    <xf numFmtId="40" fontId="58" fillId="0" borderId="57" applyAlignment="1" pivotButton="0" quotePrefix="0" xfId="11">
      <alignment horizontal="right" vertical="center"/>
    </xf>
    <xf numFmtId="180" fontId="42" fillId="22" borderId="73" applyAlignment="1" applyProtection="1" pivotButton="0" quotePrefix="0" xfId="33">
      <alignment horizontal="center" vertical="center" shrinkToFit="1"/>
      <protection locked="0" hidden="0"/>
    </xf>
    <xf numFmtId="40" fontId="58" fillId="0" borderId="74" applyAlignment="1" pivotButton="0" quotePrefix="0" xfId="11">
      <alignment horizontal="right" vertical="center"/>
    </xf>
    <xf numFmtId="40" fontId="58" fillId="0" borderId="73" applyAlignment="1" pivotButton="0" quotePrefix="0" xfId="11">
      <alignment horizontal="right" vertical="center"/>
    </xf>
    <xf numFmtId="38" fontId="57" fillId="0" borderId="0" applyAlignment="1" applyProtection="1" pivotButton="0" quotePrefix="0" xfId="11">
      <alignment horizontal="center" vertical="center"/>
      <protection locked="0" hidden="0"/>
    </xf>
    <xf numFmtId="0" fontId="3" fillId="0" borderId="0" applyAlignment="1" applyProtection="1" pivotButton="0" quotePrefix="0" xfId="33">
      <alignment horizontal="right" vertical="top" shrinkToFit="1"/>
      <protection locked="0" hidden="0"/>
    </xf>
    <xf numFmtId="0" fontId="42" fillId="22" borderId="63" applyAlignment="1" applyProtection="1" pivotButton="0" quotePrefix="0" xfId="33">
      <alignment horizontal="center" vertical="center" shrinkToFit="1"/>
      <protection locked="0" hidden="0"/>
    </xf>
    <xf numFmtId="0" fontId="42" fillId="20" borderId="63" applyAlignment="1" applyProtection="1" pivotButton="0" quotePrefix="0" xfId="33">
      <alignment horizontal="center" vertical="center" shrinkToFit="1"/>
      <protection locked="0" hidden="0"/>
    </xf>
    <xf numFmtId="0" fontId="58" fillId="0" borderId="4" applyAlignment="1" pivotButton="0" quotePrefix="0" xfId="33">
      <alignment horizontal="center" vertical="center" shrinkToFit="1"/>
    </xf>
    <xf numFmtId="0" fontId="42" fillId="20" borderId="4" applyAlignment="1" applyProtection="1" pivotButton="0" quotePrefix="0" xfId="33">
      <alignment horizontal="center" vertical="center" shrinkToFit="1"/>
      <protection locked="0" hidden="0"/>
    </xf>
    <xf numFmtId="0" fontId="57" fillId="22" borderId="34" applyAlignment="1" applyProtection="1" pivotButton="0" quotePrefix="0" xfId="33">
      <alignment horizontal="left" vertical="center" wrapText="1" shrinkToFit="1"/>
      <protection locked="0" hidden="0"/>
    </xf>
    <xf numFmtId="0" fontId="42" fillId="22" borderId="38" applyAlignment="1" applyProtection="1" pivotButton="0" quotePrefix="0" xfId="33">
      <alignment horizontal="left" vertical="center" shrinkToFit="1"/>
      <protection locked="0" hidden="0"/>
    </xf>
    <xf numFmtId="49" fontId="42" fillId="21" borderId="65" applyAlignment="1" applyProtection="1" pivotButton="0" quotePrefix="0" xfId="33">
      <alignment horizontal="center" vertical="center" shrinkToFit="1"/>
      <protection locked="0" hidden="0"/>
    </xf>
    <xf numFmtId="0" fontId="42" fillId="21" borderId="66" applyAlignment="1" applyProtection="1" pivotButton="0" quotePrefix="0" xfId="33">
      <alignment horizontal="center" vertical="center" shrinkToFit="1"/>
      <protection locked="0" hidden="0"/>
    </xf>
    <xf numFmtId="0" fontId="42" fillId="22" borderId="54" applyAlignment="1" applyProtection="1" pivotButton="0" quotePrefix="0" xfId="33">
      <alignment horizontal="center" vertical="center" wrapText="1" shrinkToFit="1"/>
      <protection locked="0" hidden="0"/>
    </xf>
    <xf numFmtId="0" fontId="42" fillId="21" borderId="4"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left" vertical="center" shrinkToFit="1"/>
      <protection locked="0" hidden="0"/>
    </xf>
    <xf numFmtId="0" fontId="42" fillId="21" borderId="67" applyAlignment="1" applyProtection="1" pivotButton="0" quotePrefix="0" xfId="33">
      <alignment horizontal="center" vertical="center" shrinkToFit="1"/>
      <protection locked="0" hidden="0"/>
    </xf>
    <xf numFmtId="0" fontId="42" fillId="21" borderId="50" applyAlignment="1" applyProtection="1" pivotButton="0" quotePrefix="0" xfId="33">
      <alignment horizontal="center" vertical="center" shrinkToFit="1"/>
      <protection locked="0" hidden="0"/>
    </xf>
    <xf numFmtId="0" fontId="42" fillId="0" borderId="4" applyAlignment="1" applyProtection="1" pivotButton="0" quotePrefix="0" xfId="33">
      <alignment horizontal="center" vertical="center" shrinkToFit="1"/>
      <protection locked="0" hidden="0"/>
    </xf>
    <xf numFmtId="0" fontId="42" fillId="0" borderId="64" applyAlignment="1" applyProtection="1" pivotButton="0" quotePrefix="0" xfId="33">
      <alignment horizontal="center" vertical="center"/>
      <protection locked="0" hidden="0"/>
    </xf>
    <xf numFmtId="0" fontId="42" fillId="20" borderId="4" applyAlignment="1" applyProtection="1" pivotButton="0" quotePrefix="0" xfId="0">
      <alignment horizontal="center" vertical="center" shrinkToFit="1"/>
      <protection locked="0" hidden="0"/>
    </xf>
    <xf numFmtId="0" fontId="42" fillId="20" borderId="30" applyAlignment="1" applyProtection="1" pivotButton="0" quotePrefix="0" xfId="33">
      <alignment horizontal="center" vertical="center" shrinkToFit="1"/>
      <protection locked="0" hidden="0"/>
    </xf>
    <xf numFmtId="0" fontId="58" fillId="0" borderId="0" applyAlignment="1" applyProtection="1" pivotButton="0" quotePrefix="0" xfId="33">
      <alignment horizontal="right" vertical="center"/>
      <protection locked="0" hidden="0"/>
    </xf>
    <xf numFmtId="0" fontId="61" fillId="0" borderId="0" applyAlignment="1" applyProtection="1" pivotButton="0" quotePrefix="0" xfId="33">
      <alignment horizontal="center" vertical="center" wrapText="1"/>
      <protection locked="0" hidden="0"/>
    </xf>
    <xf numFmtId="14" fontId="42" fillId="20" borderId="4" applyAlignment="1" applyProtection="1" pivotButton="0" quotePrefix="0" xfId="0">
      <alignment horizontal="center" vertical="center" shrinkToFit="1"/>
      <protection locked="0" hidden="0"/>
    </xf>
    <xf numFmtId="0" fontId="42" fillId="0" borderId="63" applyAlignment="1" applyProtection="1" pivotButton="0" quotePrefix="0" xfId="33">
      <alignment horizontal="center" vertical="center"/>
      <protection locked="0" hidden="0"/>
    </xf>
    <xf numFmtId="0" fontId="63" fillId="0" borderId="64" applyAlignment="1" pivotButton="0" quotePrefix="0" xfId="0">
      <alignment horizontal="right" vertical="center"/>
    </xf>
    <xf numFmtId="0" fontId="58" fillId="0" borderId="0" applyAlignment="1" pivotButton="0" quotePrefix="0" xfId="0">
      <alignment horizontal="center" vertical="center"/>
    </xf>
    <xf numFmtId="0" fontId="63" fillId="0" borderId="0" applyAlignment="1" pivotButton="0" quotePrefix="0" xfId="0">
      <alignment horizontal="center" vertical="center"/>
    </xf>
    <xf numFmtId="0" fontId="59" fillId="0" borderId="0" applyAlignment="1" pivotButton="0" quotePrefix="0" xfId="0">
      <alignment horizontal="center" vertical="center"/>
    </xf>
    <xf numFmtId="0" fontId="42" fillId="0" borderId="0" applyAlignment="1" pivotButton="0" quotePrefix="0" xfId="0">
      <alignment horizontal="right" vertical="center"/>
    </xf>
    <xf numFmtId="0" fontId="87" fillId="23" borderId="80" applyAlignment="1" pivotButton="0" quotePrefix="0" xfId="0">
      <alignment horizontal="center" vertical="center" wrapText="1"/>
    </xf>
    <xf numFmtId="0" fontId="63" fillId="0" borderId="0" applyAlignment="1" pivotButton="0" quotePrefix="0" xfId="0">
      <alignment horizontal="right" vertical="center"/>
    </xf>
    <xf numFmtId="0" fontId="90" fillId="0" borderId="0" applyAlignment="1" pivotButton="0" quotePrefix="0" xfId="61">
      <alignment horizontal="center" vertical="center"/>
    </xf>
    <xf numFmtId="0" fontId="91" fillId="0" borderId="0" applyAlignment="1" pivotButton="0" quotePrefix="0" xfId="0">
      <alignment horizontal="center" vertical="center"/>
    </xf>
    <xf numFmtId="0" fontId="42" fillId="0" borderId="80" applyAlignment="1" pivotButton="0" quotePrefix="0" xfId="0">
      <alignment horizontal="center" vertical="center" wrapText="1"/>
    </xf>
    <xf numFmtId="0" fontId="88" fillId="22" borderId="80" applyAlignment="1" pivotButton="0" quotePrefix="0" xfId="0">
      <alignment horizontal="center" vertical="center" wrapText="1"/>
    </xf>
    <xf numFmtId="0" fontId="66" fillId="0" borderId="80" applyAlignment="1" pivotButton="0" quotePrefix="0" xfId="0">
      <alignment horizontal="center" vertical="center" wrapText="1"/>
    </xf>
    <xf numFmtId="0" fontId="66" fillId="9" borderId="80" applyAlignment="1" pivotButton="0" quotePrefix="0" xfId="0">
      <alignment horizontal="center" vertical="center"/>
    </xf>
    <xf numFmtId="0" fontId="84" fillId="0" borderId="80" applyAlignment="1" pivotButton="0" quotePrefix="0" xfId="0">
      <alignment horizontal="center" vertical="center"/>
    </xf>
    <xf numFmtId="0" fontId="57" fillId="9" borderId="80" applyAlignment="1" pivotButton="0" quotePrefix="0" xfId="0">
      <alignment horizontal="left" vertical="center" wrapText="1"/>
    </xf>
    <xf numFmtId="0" fontId="59" fillId="0" borderId="64" applyAlignment="1" pivotButton="0" quotePrefix="0" xfId="0">
      <alignment horizontal="center" vertical="top"/>
    </xf>
    <xf numFmtId="0" fontId="42" fillId="0" borderId="0" applyAlignment="1" pivotButton="0" quotePrefix="0" xfId="0">
      <alignment horizontal="center" vertical="center"/>
    </xf>
    <xf numFmtId="0" fontId="58" fillId="22" borderId="4" applyAlignment="1" pivotButton="0" quotePrefix="0" xfId="0">
      <alignment horizontal="center" vertical="center" shrinkToFit="1"/>
    </xf>
    <xf numFmtId="0" fontId="63" fillId="0" borderId="4" applyAlignment="1" pivotButton="0" quotePrefix="0" xfId="0">
      <alignment horizontal="center" vertical="center"/>
    </xf>
    <xf numFmtId="0" fontId="42" fillId="22" borderId="4" applyAlignment="1" applyProtection="1" pivotButton="0" quotePrefix="0" xfId="0">
      <alignment horizontal="center" vertical="center" shrinkToFit="1"/>
      <protection locked="0" hidden="0"/>
    </xf>
    <xf numFmtId="0" fontId="59" fillId="0" borderId="4" applyAlignment="1" applyProtection="1" pivotButton="0" quotePrefix="0" xfId="0">
      <alignment horizontal="center" vertical="center" shrinkToFit="1"/>
      <protection locked="0" hidden="0"/>
    </xf>
    <xf numFmtId="0" fontId="59" fillId="0" borderId="0" applyAlignment="1" pivotButton="0" quotePrefix="0" xfId="0">
      <alignment horizontal="right" vertical="center"/>
    </xf>
    <xf numFmtId="189" fontId="61" fillId="0" borderId="0" applyAlignment="1" applyProtection="1" pivotButton="0" quotePrefix="0" xfId="0">
      <alignment horizontal="center" vertical="center" wrapText="1"/>
      <protection locked="0" hidden="0"/>
    </xf>
    <xf numFmtId="0" fontId="42" fillId="0" borderId="4" applyAlignment="1" applyProtection="1" pivotButton="0" quotePrefix="0" xfId="0">
      <alignment horizontal="center" vertical="center" shrinkToFit="1"/>
      <protection locked="0" hidden="0"/>
    </xf>
    <xf numFmtId="0" fontId="63" fillId="0" borderId="4" applyAlignment="1" applyProtection="1" pivotButton="0" quotePrefix="0" xfId="0">
      <alignment horizontal="center" vertical="center" shrinkToFit="1"/>
      <protection locked="0" hidden="0"/>
    </xf>
    <xf numFmtId="0" fontId="49" fillId="0" borderId="26" applyAlignment="1" pivotButton="0" quotePrefix="0" xfId="0">
      <alignment horizontal="center" vertical="center"/>
    </xf>
    <xf numFmtId="0" fontId="49" fillId="17" borderId="26" applyAlignment="1" pivotButton="0" quotePrefix="0" xfId="0">
      <alignment horizontal="center" vertical="center"/>
    </xf>
    <xf numFmtId="164" fontId="49" fillId="17" borderId="26" applyAlignment="1" pivotButton="0" quotePrefix="0" xfId="0">
      <alignment horizontal="center" vertical="center"/>
    </xf>
    <xf numFmtId="0" fontId="49" fillId="17" borderId="26" applyAlignment="1" pivotButton="0" quotePrefix="0" xfId="0">
      <alignment horizontal="left" vertical="top" wrapText="1"/>
    </xf>
    <xf numFmtId="0" fontId="49" fillId="16" borderId="0" applyAlignment="1" pivotButton="0" quotePrefix="0" xfId="0">
      <alignment horizontal="center" vertical="center" shrinkToFit="1"/>
    </xf>
    <xf numFmtId="0" fontId="49" fillId="0" borderId="0" applyAlignment="1" pivotButton="0" quotePrefix="0" xfId="0">
      <alignment horizontal="center" vertical="center"/>
    </xf>
    <xf numFmtId="0" fontId="49" fillId="16" borderId="0" applyAlignment="1" pivotButton="0" quotePrefix="0" xfId="0">
      <alignment horizontal="center" vertical="center"/>
    </xf>
    <xf numFmtId="0" fontId="49" fillId="17" borderId="26" applyAlignment="1" pivotButton="0" quotePrefix="0" xfId="0">
      <alignment horizontal="left" vertical="top"/>
    </xf>
    <xf numFmtId="0" fontId="49" fillId="16" borderId="27" applyAlignment="1" pivotButton="0" quotePrefix="0" xfId="0">
      <alignment horizontal="center" vertical="center"/>
    </xf>
    <xf numFmtId="0" fontId="49" fillId="16" borderId="29" applyAlignment="1" pivotButton="0" quotePrefix="0" xfId="0">
      <alignment horizontal="left" vertical="center"/>
    </xf>
    <xf numFmtId="0" fontId="44" fillId="16" borderId="28" applyAlignment="1" pivotButton="0" quotePrefix="0" xfId="0">
      <alignment horizontal="left" vertical="center" wrapText="1"/>
    </xf>
    <xf numFmtId="0" fontId="49" fillId="24" borderId="4" applyAlignment="1" pivotButton="0" quotePrefix="0" xfId="0">
      <alignment horizontal="center" vertical="center"/>
    </xf>
    <xf numFmtId="0" fontId="92" fillId="19" borderId="4" applyAlignment="1" pivotButton="0" quotePrefix="0" xfId="0">
      <alignment horizontal="center" vertical="center"/>
    </xf>
    <xf numFmtId="0" fontId="53" fillId="18" borderId="32" applyAlignment="1" pivotButton="0" quotePrefix="0" xfId="0">
      <alignment horizontal="left" vertical="center" wrapText="1"/>
    </xf>
    <xf numFmtId="0" fontId="49" fillId="16" borderId="64" applyAlignment="1" pivotButton="0" quotePrefix="0" xfId="0">
      <alignment horizontal="left" vertical="center" wrapText="1"/>
    </xf>
    <xf numFmtId="0" fontId="49" fillId="16" borderId="29" applyAlignment="1" pivotButton="0" quotePrefix="0" xfId="0">
      <alignment horizontal="left" vertical="center" wrapText="1"/>
    </xf>
    <xf numFmtId="0" fontId="49" fillId="16" borderId="26" applyAlignment="1" pivotButton="0" quotePrefix="0" xfId="61">
      <alignment horizontal="right" vertical="center"/>
    </xf>
    <xf numFmtId="0" fontId="49" fillId="8" borderId="26" applyAlignment="1" pivotButton="0" quotePrefix="0" xfId="0">
      <alignment horizontal="center" vertical="center"/>
    </xf>
    <xf numFmtId="38" fontId="49" fillId="17" borderId="26" applyAlignment="1" pivotButton="0" quotePrefix="0" xfId="61">
      <alignment horizontal="right" vertical="center"/>
    </xf>
    <xf numFmtId="0" fontId="49" fillId="17" borderId="26" applyAlignment="1" pivotButton="0" quotePrefix="0" xfId="61">
      <alignment horizontal="right" vertical="center"/>
    </xf>
    <xf numFmtId="0" fontId="52" fillId="16" borderId="26" applyAlignment="1" pivotButton="0" quotePrefix="0" xfId="0">
      <alignment horizontal="left" vertical="center" wrapText="1"/>
    </xf>
    <xf numFmtId="49" fontId="49" fillId="17" borderId="84" applyAlignment="1" pivotButton="0" quotePrefix="0" xfId="0">
      <alignment horizontal="center" vertical="center" wrapText="1"/>
    </xf>
    <xf numFmtId="0" fontId="48" fillId="16" borderId="0" applyAlignment="1" pivotButton="0" quotePrefix="0" xfId="0">
      <alignment horizontal="right" vertical="center"/>
    </xf>
    <xf numFmtId="0" fontId="49" fillId="17" borderId="26" applyAlignment="1" pivotButton="0" quotePrefix="0" xfId="0">
      <alignment horizontal="left" vertical="center" indent="1"/>
    </xf>
    <xf numFmtId="0" fontId="49" fillId="0" borderId="26" applyAlignment="1" pivotButton="0" quotePrefix="0" xfId="0">
      <alignment horizontal="left" vertical="center"/>
    </xf>
    <xf numFmtId="0" fontId="49" fillId="17" borderId="26" applyAlignment="1" pivotButton="0" quotePrefix="0" xfId="0">
      <alignment horizontal="left" vertical="center" shrinkToFit="1"/>
    </xf>
    <xf numFmtId="0" fontId="49" fillId="0" borderId="26" applyAlignment="1" pivotButton="0" quotePrefix="0" xfId="0">
      <alignment horizontal="left" vertical="center" indent="1"/>
    </xf>
    <xf numFmtId="14" fontId="49" fillId="17" borderId="26" applyAlignment="1" pivotButton="0" quotePrefix="0" xfId="0">
      <alignment horizontal="left" vertical="center" shrinkToFit="1"/>
    </xf>
    <xf numFmtId="0" fontId="0" fillId="0" borderId="3" applyProtection="1" pivotButton="0" quotePrefix="0" xfId="0">
      <protection locked="1" hidden="1"/>
    </xf>
    <xf numFmtId="0" fontId="0" fillId="0" borderId="54" applyProtection="1" pivotButton="0" quotePrefix="0" xfId="0">
      <protection locked="1" hidden="1"/>
    </xf>
    <xf numFmtId="164" fontId="16" fillId="3" borderId="4" applyAlignment="1" applyProtection="1" pivotButton="0" quotePrefix="0" xfId="0">
      <alignment horizontal="left" vertical="center"/>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165" fontId="18" fillId="0" borderId="4" applyAlignment="1" applyProtection="1" pivotButton="0" quotePrefix="0" xfId="1">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83"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0" fontId="0" fillId="0" borderId="0" applyProtection="1" pivotButton="0" quotePrefix="0" xfId="0">
      <protection locked="1" hidden="1"/>
    </xf>
    <xf numFmtId="0" fontId="0" fillId="0" borderId="7" applyProtection="1" pivotButton="0" quotePrefix="0" xfId="0">
      <protection locked="1" hidden="1"/>
    </xf>
    <xf numFmtId="0" fontId="0" fillId="0" borderId="8" applyProtection="1" pivotButton="0" quotePrefix="0" xfId="0">
      <protection locked="1" hidden="1"/>
    </xf>
    <xf numFmtId="0" fontId="0" fillId="0" borderId="19" applyProtection="1" pivotButton="0" quotePrefix="0" xfId="0">
      <protection locked="1" hidden="1"/>
    </xf>
    <xf numFmtId="0" fontId="0" fillId="0" borderId="17" applyProtection="1" pivotButton="0" quotePrefix="0" xfId="0">
      <protection locked="1" hidden="1"/>
    </xf>
    <xf numFmtId="0" fontId="0" fillId="0" borderId="18" applyProtection="1" pivotButton="0" quotePrefix="0" xfId="0">
      <protection locked="1" hidden="1"/>
    </xf>
    <xf numFmtId="0" fontId="0" fillId="0" borderId="20" applyProtection="1" pivotButton="0" quotePrefix="0" xfId="0">
      <protection locked="1" hidden="1"/>
    </xf>
    <xf numFmtId="0" fontId="0" fillId="0" borderId="13" applyProtection="1" pivotButton="0" quotePrefix="0" xfId="0">
      <protection locked="1" hidden="1"/>
    </xf>
    <xf numFmtId="0" fontId="0" fillId="0" borderId="14" applyProtection="1" pivotButton="0" quotePrefix="0" xfId="0">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165" fontId="21" fillId="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1"/>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166" fontId="22" fillId="0" borderId="0" applyAlignment="1" pivotButton="0" quotePrefix="0" xfId="36">
      <alignment vertical="center"/>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65" fontId="26" fillId="0" borderId="16" applyAlignment="1" applyProtection="1" pivotButton="0" quotePrefix="0" xfId="13">
      <alignment vertical="center"/>
      <protection locked="0" hidden="0"/>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174" fontId="24" fillId="0" borderId="16" applyAlignment="1" applyProtection="1" pivotButton="0" quotePrefix="0" xfId="36">
      <alignment vertical="center"/>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65" fontId="95" fillId="0" borderId="9" applyAlignment="1" applyProtection="1" pivotButton="0" quotePrefix="0" xfId="36">
      <alignment vertical="center" wrapText="1"/>
      <protection locked="1" hidden="1"/>
    </xf>
    <xf numFmtId="174" fontId="21" fillId="0" borderId="16" applyAlignment="1" applyProtection="1" pivotButton="0" quotePrefix="0" xfId="36">
      <alignment vertical="center"/>
      <protection locked="0" hidden="0"/>
    </xf>
    <xf numFmtId="165" fontId="24" fillId="10" borderId="0" applyAlignment="1" applyProtection="1" pivotButton="0" quotePrefix="0" xfId="13">
      <alignment vertical="center" wrapText="1"/>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175" fontId="21" fillId="10" borderId="0" applyAlignment="1" applyProtection="1" pivotButton="0" quotePrefix="0" xfId="36">
      <alignment vertical="center"/>
      <protection locked="0" hidden="0"/>
    </xf>
    <xf numFmtId="165" fontId="24" fillId="0" borderId="9" applyAlignment="1" applyProtection="1" pivotButton="0" quotePrefix="0" xfId="36">
      <alignment vertical="center" wrapText="1"/>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165" fontId="18" fillId="10" borderId="18" applyProtection="1" pivotButton="0" quotePrefix="0" xfId="36">
      <protection locked="0" hidden="0"/>
    </xf>
    <xf numFmtId="166" fontId="18" fillId="0" borderId="0" applyAlignment="1" applyProtection="1" pivotButton="0" quotePrefix="0" xfId="1">
      <alignment horizontal="left"/>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166" fontId="16" fillId="0" borderId="4" applyAlignment="1" applyProtection="1" pivotButton="0" quotePrefix="0" xfId="1">
      <alignment horizontal="right"/>
      <protection locked="1" hidden="1"/>
    </xf>
    <xf numFmtId="165" fontId="29" fillId="0" borderId="4" applyAlignment="1" applyProtection="1" pivotButton="0" quotePrefix="0" xfId="1">
      <alignment horizontal="right"/>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165" fontId="31" fillId="0" borderId="0" applyProtection="1" pivotButton="0" quotePrefix="0" xfId="0">
      <protection locked="1" hidden="1"/>
    </xf>
    <xf numFmtId="165" fontId="18" fillId="0" borderId="21" applyProtection="1" pivotButton="0" quotePrefix="0" xfId="1">
      <protection locked="1" hidden="1"/>
    </xf>
    <xf numFmtId="176" fontId="16" fillId="0" borderId="0" applyProtection="1" pivotButton="0" quotePrefix="0" xfId="0">
      <protection locked="1" hidden="1"/>
    </xf>
    <xf numFmtId="169" fontId="18" fillId="0" borderId="21" applyProtection="1" pivotButton="0" quotePrefix="0" xfId="0">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175" fontId="24" fillId="0" borderId="16" applyAlignment="1" applyProtection="1" pivotButton="0" quotePrefix="0" xfId="36">
      <alignment horizontal="center" vertical="center"/>
      <protection locked="0" hidden="0"/>
    </xf>
    <xf numFmtId="165" fontId="28" fillId="0" borderId="0" applyAlignment="1" applyProtection="1" pivotButton="0" quotePrefix="0" xfId="36">
      <alignment vertical="center"/>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165" fontId="24" fillId="0" borderId="19" applyAlignment="1" applyProtection="1" pivotButton="0" quotePrefix="0" xfId="13">
      <alignment horizontal="center" vertical="center"/>
      <protection locked="0" hidden="0"/>
    </xf>
    <xf numFmtId="174" fontId="21" fillId="0" borderId="0" applyProtection="1" pivotButton="0" quotePrefix="0" xfId="36">
      <protection locked="0" hidden="0"/>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166" fontId="18" fillId="0" borderId="0" applyAlignment="1" pivotButton="0" quotePrefix="0" xfId="1">
      <alignment horizontal="left"/>
    </xf>
    <xf numFmtId="165" fontId="16" fillId="0" borderId="4" pivotButton="0" quotePrefix="0" xfId="1"/>
    <xf numFmtId="165" fontId="18" fillId="0" borderId="4" pivotButton="0" quotePrefix="0" xfId="1"/>
    <xf numFmtId="165" fontId="18" fillId="13" borderId="4" pivotButton="0" quotePrefix="0" xfId="1"/>
    <xf numFmtId="166" fontId="18" fillId="0" borderId="4" pivotButton="0" quotePrefix="0" xfId="1"/>
    <xf numFmtId="0" fontId="0" fillId="0" borderId="89" pivotButton="0" quotePrefix="0" xfId="0"/>
    <xf numFmtId="184" fontId="21" fillId="0" borderId="25" applyAlignment="1" pivotButton="0" quotePrefix="0" xfId="59">
      <alignment horizontal="left"/>
    </xf>
    <xf numFmtId="0" fontId="0" fillId="0" borderId="90" pivotButton="0" quotePrefix="0" xfId="0"/>
    <xf numFmtId="0" fontId="0" fillId="0" borderId="0" applyProtection="1" pivotButton="0" quotePrefix="0" xfId="0">
      <protection locked="0" hidden="0"/>
    </xf>
    <xf numFmtId="165" fontId="16" fillId="0" borderId="0" pivotButton="0" quotePrefix="0" xfId="1"/>
    <xf numFmtId="165" fontId="16" fillId="0" borderId="0" applyAlignment="1" pivotButton="0" quotePrefix="0" xfId="1">
      <alignment horizontal="right"/>
    </xf>
    <xf numFmtId="165" fontId="18" fillId="0" borderId="21" pivotButton="0" quotePrefix="0" xfId="1"/>
    <xf numFmtId="166" fontId="0" fillId="0" borderId="0" pivotButton="0" quotePrefix="0" xfId="0"/>
    <xf numFmtId="165" fontId="0" fillId="0" borderId="0" pivotButton="0" quotePrefix="0" xfId="0"/>
    <xf numFmtId="167" fontId="42" fillId="0" borderId="4" applyAlignment="1" pivotButton="0" quotePrefix="0" xfId="2">
      <alignment vertical="center"/>
    </xf>
    <xf numFmtId="167" fontId="13" fillId="0" borderId="4" applyAlignment="1" pivotButton="0" quotePrefix="0" xfId="2">
      <alignment vertical="center"/>
    </xf>
    <xf numFmtId="167" fontId="43" fillId="11" borderId="4" applyAlignment="1" pivotButton="0" quotePrefix="0" xfId="2">
      <alignment vertical="center"/>
    </xf>
    <xf numFmtId="167" fontId="42" fillId="11" borderId="4" applyAlignment="1" pivotButton="0" quotePrefix="0" xfId="2">
      <alignment vertical="center"/>
    </xf>
    <xf numFmtId="177" fontId="42" fillId="0" borderId="4" applyAlignment="1" pivotButton="0" quotePrefix="0" xfId="0">
      <alignment vertical="center"/>
    </xf>
    <xf numFmtId="167" fontId="42" fillId="0" borderId="4" applyAlignment="1" pivotButton="0" quotePrefix="0" xfId="0">
      <alignment vertical="center"/>
    </xf>
    <xf numFmtId="178" fontId="21" fillId="0" borderId="11" applyAlignment="1" applyProtection="1" pivotButton="0" quotePrefix="0" xfId="26">
      <alignment vertical="center"/>
      <protection locked="1" hidden="1"/>
    </xf>
    <xf numFmtId="0" fontId="0" fillId="0" borderId="13" pivotButton="0" quotePrefix="0" xfId="0"/>
    <xf numFmtId="0" fontId="0" fillId="0" borderId="14" pivotButton="0" quotePrefix="0" xfId="0"/>
    <xf numFmtId="178" fontId="24" fillId="6" borderId="11" applyProtection="1" pivotButton="0" quotePrefix="0" xfId="26">
      <protection locked="1" hidden="1"/>
    </xf>
    <xf numFmtId="0" fontId="0" fillId="0" borderId="28" pivotButton="0" quotePrefix="0" xfId="0"/>
    <xf numFmtId="0" fontId="0" fillId="0" borderId="29" pivotButton="0" quotePrefix="0" xfId="0"/>
    <xf numFmtId="0" fontId="0" fillId="0" borderId="64" pivotButton="0" quotePrefix="0" xfId="0"/>
    <xf numFmtId="0" fontId="0" fillId="0" borderId="78" pivotButton="0" quotePrefix="0" xfId="0"/>
    <xf numFmtId="0" fontId="0" fillId="0" borderId="79" pivotButton="0" quotePrefix="0" xfId="0"/>
    <xf numFmtId="0" fontId="0" fillId="0" borderId="70" pivotButton="0" quotePrefix="0" xfId="0"/>
    <xf numFmtId="0" fontId="0" fillId="0" borderId="55" pivotButton="0" quotePrefix="0" xfId="0"/>
    <xf numFmtId="0" fontId="0" fillId="0" borderId="82" pivotButton="0" quotePrefix="0" xfId="0"/>
    <xf numFmtId="0" fontId="0" fillId="0" borderId="91" pivotButton="0" quotePrefix="0" xfId="0"/>
    <xf numFmtId="0" fontId="0" fillId="0" borderId="85" pivotButton="0" quotePrefix="0" xfId="0"/>
    <xf numFmtId="0" fontId="0" fillId="0" borderId="47" pivotButton="0" quotePrefix="0" xfId="0"/>
    <xf numFmtId="0" fontId="0" fillId="0" borderId="31" pivotButton="0" quotePrefix="0" xfId="0"/>
    <xf numFmtId="0" fontId="0" fillId="0" borderId="32" pivotButton="0" quotePrefix="0" xfId="0"/>
    <xf numFmtId="0" fontId="0" fillId="0" borderId="69" pivotButton="0" quotePrefix="0" xfId="0"/>
    <xf numFmtId="0" fontId="0" fillId="0" borderId="92" pivotButton="0" quotePrefix="0" xfId="0"/>
    <xf numFmtId="0" fontId="0" fillId="0" borderId="33" pivotButton="0" quotePrefix="0" xfId="0"/>
    <xf numFmtId="0" fontId="0" fillId="0" borderId="86" pivotButton="0" quotePrefix="0" xfId="0"/>
    <xf numFmtId="0" fontId="0" fillId="0" borderId="84" pivotButton="0" quotePrefix="0" xfId="0"/>
    <xf numFmtId="0" fontId="0" fillId="0" borderId="59" pivotButton="0" quotePrefix="0" xfId="0"/>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79" fontId="44" fillId="16" borderId="0" applyAlignment="1" pivotButton="0" quotePrefix="0" xfId="0">
      <alignment vertical="center"/>
    </xf>
    <xf numFmtId="180" fontId="44" fillId="17" borderId="26" applyAlignment="1" pivotButton="0" quotePrefix="0" xfId="61">
      <alignment vertical="center"/>
    </xf>
    <xf numFmtId="0" fontId="0" fillId="0" borderId="93" pivotButton="0" quotePrefix="0" xfId="0"/>
    <xf numFmtId="0" fontId="0" fillId="0" borderId="40" pivotButton="0" quotePrefix="0" xfId="0"/>
    <xf numFmtId="180" fontId="44" fillId="16" borderId="26" applyAlignment="1" pivotButton="0" quotePrefix="0" xfId="61">
      <alignment horizontal="right" vertical="center"/>
    </xf>
    <xf numFmtId="180" fontId="44" fillId="17" borderId="1" applyAlignment="1" pivotButton="0" quotePrefix="0" xfId="61">
      <alignment horizontal="right" vertical="center"/>
    </xf>
    <xf numFmtId="0" fontId="0" fillId="0" borderId="94" pivotButton="0" quotePrefix="0" xfId="0"/>
    <xf numFmtId="179" fontId="44" fillId="16" borderId="0" applyAlignment="1" pivotButton="0" quotePrefix="0" xfId="0">
      <alignment horizontal="right" vertical="center" indent="1"/>
    </xf>
    <xf numFmtId="180" fontId="44" fillId="16" borderId="0" applyAlignment="1" pivotButton="0" quotePrefix="0" xfId="61">
      <alignment vertical="center"/>
    </xf>
    <xf numFmtId="180" fontId="44" fillId="16" borderId="26" applyAlignment="1" pivotButton="0" quotePrefix="0" xfId="61">
      <alignment horizontal="center" vertical="center"/>
    </xf>
    <xf numFmtId="180" fontId="44" fillId="17" borderId="29" applyAlignment="1" pivotButton="0" quotePrefix="0" xfId="61">
      <alignment vertical="center"/>
    </xf>
    <xf numFmtId="179" fontId="44" fillId="16" borderId="0" applyAlignment="1" pivotButton="0" quotePrefix="0" xfId="10">
      <alignment vertical="center"/>
    </xf>
    <xf numFmtId="180" fontId="44" fillId="16" borderId="27" applyAlignment="1" pivotButton="0" quotePrefix="0" xfId="61">
      <alignment horizontal="center" vertical="center"/>
    </xf>
    <xf numFmtId="181" fontId="44" fillId="17" borderId="26" applyAlignment="1" pivotButton="0" quotePrefix="0" xfId="61">
      <alignment horizontal="right" vertical="center"/>
    </xf>
    <xf numFmtId="181" fontId="44" fillId="16" borderId="26" applyAlignment="1" pivotButton="0" quotePrefix="0" xfId="0">
      <alignment horizontal="center" vertical="center"/>
    </xf>
    <xf numFmtId="181" fontId="44" fillId="17" borderId="29" applyAlignment="1" pivotButton="0" quotePrefix="0" xfId="61">
      <alignment horizontal="right" vertical="center"/>
    </xf>
    <xf numFmtId="180" fontId="44" fillId="16" borderId="53" applyAlignment="1" pivotButton="0" quotePrefix="0" xfId="61">
      <alignment horizontal="right" vertical="center"/>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179" fontId="0" fillId="16" borderId="0" applyAlignment="1" pivotButton="0" quotePrefix="0" xfId="0">
      <alignmen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181" fontId="44" fillId="16" borderId="0" applyAlignment="1" pivotButton="0" quotePrefix="0" xfId="61">
      <alignment vertical="center"/>
    </xf>
    <xf numFmtId="181" fontId="44" fillId="17" borderId="4" applyAlignment="1" pivotButton="0" quotePrefix="0" xfId="0">
      <alignment horizontal="righ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164" fontId="48" fillId="17" borderId="26" applyAlignment="1" pivotButton="0" quotePrefix="0" xfId="0">
      <alignment horizontal="center" vertical="center"/>
    </xf>
    <xf numFmtId="179" fontId="44" fillId="16" borderId="0" applyAlignment="1" pivotButton="0" quotePrefix="0" xfId="61">
      <alignment vertical="center"/>
    </xf>
    <xf numFmtId="179" fontId="44" fillId="16" borderId="0" applyAlignment="1" pivotButton="0" quotePrefix="0" xfId="61">
      <alignment horizontal="center" vertical="center"/>
    </xf>
    <xf numFmtId="179" fontId="44" fillId="16" borderId="0" applyAlignment="1" pivotButton="0" quotePrefix="0" xfId="61">
      <alignment horizontal="right" vertical="center"/>
    </xf>
    <xf numFmtId="179" fontId="44" fillId="16" borderId="0" applyAlignment="1" pivotButton="0" quotePrefix="0" xfId="1">
      <alignment horizontal="center" vertical="center"/>
    </xf>
    <xf numFmtId="186" fontId="49" fillId="17" borderId="26" applyAlignment="1" pivotButton="0" quotePrefix="0" xfId="55">
      <alignment horizontal="left" vertical="center" shrinkToFit="1"/>
    </xf>
    <xf numFmtId="0" fontId="0" fillId="0" borderId="3" pivotButton="0" quotePrefix="0" xfId="0"/>
    <xf numFmtId="0" fontId="0" fillId="0" borderId="54" pivotButton="0" quotePrefix="0" xfId="0"/>
    <xf numFmtId="182" fontId="49" fillId="16" borderId="27" applyAlignment="1" pivotButton="0" quotePrefix="0" xfId="14">
      <alignment vertical="center"/>
    </xf>
    <xf numFmtId="182" fontId="49" fillId="16" borderId="28" applyAlignment="1" pivotButton="0" quotePrefix="0" xfId="14">
      <alignment vertical="center"/>
    </xf>
    <xf numFmtId="0" fontId="0" fillId="0" borderId="44" pivotButton="0" quotePrefix="0" xfId="0"/>
    <xf numFmtId="0" fontId="0" fillId="0" borderId="95" pivotButton="0" quotePrefix="0" xfId="0"/>
    <xf numFmtId="185" fontId="56" fillId="19" borderId="61" applyAlignment="1" pivotButton="0" quotePrefix="0" xfId="55">
      <alignment horizontal="right" vertical="center" indent="1"/>
    </xf>
    <xf numFmtId="0" fontId="0" fillId="0" borderId="2" pivotButton="0" quotePrefix="0" xfId="0"/>
    <xf numFmtId="0" fontId="0" fillId="0" borderId="98" pivotButton="0" quotePrefix="0" xfId="0"/>
    <xf numFmtId="0" fontId="0" fillId="0" borderId="3" applyProtection="1" pivotButton="0" quotePrefix="0" xfId="0">
      <protection locked="0" hidden="0"/>
    </xf>
    <xf numFmtId="0" fontId="0" fillId="0" borderId="54" applyProtection="1" pivotButton="0" quotePrefix="0" xfId="0">
      <protection locked="0" hidden="0"/>
    </xf>
    <xf numFmtId="0" fontId="0" fillId="0" borderId="64" applyProtection="1" pivotButton="0" quotePrefix="0" xfId="0">
      <protection locked="0" hidden="0"/>
    </xf>
    <xf numFmtId="0" fontId="0" fillId="0" borderId="78" applyProtection="1" pivotButton="0" quotePrefix="0" xfId="0">
      <protection locked="0" hidden="0"/>
    </xf>
    <xf numFmtId="0" fontId="0" fillId="0" borderId="91" applyProtection="1" pivotButton="0" quotePrefix="0" xfId="0">
      <protection locked="0" hidden="0"/>
    </xf>
    <xf numFmtId="0" fontId="0" fillId="0" borderId="99" applyProtection="1" pivotButton="0" quotePrefix="0" xfId="0">
      <protection locked="0" hidden="0"/>
    </xf>
    <xf numFmtId="0" fontId="0" fillId="0" borderId="58" applyProtection="1" pivotButton="0" quotePrefix="0" xfId="0">
      <protection locked="0" hidden="0"/>
    </xf>
    <xf numFmtId="0" fontId="0" fillId="0" borderId="52" applyProtection="1" pivotButton="0" quotePrefix="0" xfId="0">
      <protection locked="0" hidden="0"/>
    </xf>
    <xf numFmtId="0" fontId="0" fillId="0" borderId="31" applyProtection="1" pivotButton="0" quotePrefix="0" xfId="0">
      <protection locked="0" hidden="0"/>
    </xf>
    <xf numFmtId="0" fontId="0" fillId="0" borderId="32" applyProtection="1" pivotButton="0" quotePrefix="0" xfId="0">
      <protection locked="0" hidden="0"/>
    </xf>
    <xf numFmtId="0" fontId="0" fillId="0" borderId="69" applyProtection="1" pivotButton="0" quotePrefix="0" xfId="0">
      <protection locked="0" hidden="0"/>
    </xf>
    <xf numFmtId="0" fontId="0" fillId="0" borderId="100" applyProtection="1" pivotButton="0" quotePrefix="0" xfId="0">
      <protection locked="0" hidden="0"/>
    </xf>
    <xf numFmtId="0" fontId="0" fillId="0" borderId="101" applyProtection="1" pivotButton="0" quotePrefix="0" xfId="0">
      <protection locked="0" hidden="0"/>
    </xf>
    <xf numFmtId="0" fontId="0" fillId="0" borderId="50" applyProtection="1" pivotButton="0" quotePrefix="0" xfId="0">
      <protection locked="0" hidden="0"/>
    </xf>
    <xf numFmtId="0" fontId="0" fillId="0" borderId="33" applyProtection="1" pivotButton="0" quotePrefix="0" xfId="0">
      <protection locked="0" hidden="0"/>
    </xf>
    <xf numFmtId="0" fontId="0" fillId="0" borderId="70" applyProtection="1" pivotButton="0" quotePrefix="0" xfId="0">
      <protection locked="0" hidden="0"/>
    </xf>
    <xf numFmtId="0" fontId="0" fillId="0" borderId="79" applyProtection="1" pivotButton="0" quotePrefix="0" xfId="0">
      <protection locked="0" hidden="0"/>
    </xf>
    <xf numFmtId="180" fontId="42" fillId="22" borderId="56" applyAlignment="1" applyProtection="1" pivotButton="0" quotePrefix="0" xfId="33">
      <alignment horizontal="center" vertical="center" shrinkToFit="1"/>
      <protection locked="0" hidden="0"/>
    </xf>
    <xf numFmtId="0" fontId="0" fillId="0" borderId="93" applyProtection="1" pivotButton="0" quotePrefix="0" xfId="0">
      <protection locked="0" hidden="0"/>
    </xf>
    <xf numFmtId="0" fontId="0" fillId="0" borderId="84" applyProtection="1" pivotButton="0" quotePrefix="0" xfId="0">
      <protection locked="0" hidden="0"/>
    </xf>
    <xf numFmtId="0" fontId="0" fillId="0" borderId="40" applyProtection="1" pivotButton="0" quotePrefix="0" xfId="0">
      <protection locked="0" hidden="0"/>
    </xf>
    <xf numFmtId="180" fontId="42" fillId="22" borderId="57" applyAlignment="1" applyProtection="1" pivotButton="0" quotePrefix="0" xfId="33">
      <alignment horizontal="center" vertical="center" shrinkToFit="1"/>
      <protection locked="0" hidden="0"/>
    </xf>
    <xf numFmtId="0" fontId="0" fillId="0" borderId="55" applyProtection="1" pivotButton="0" quotePrefix="0" xfId="0">
      <protection locked="0" hidden="0"/>
    </xf>
    <xf numFmtId="0" fontId="0" fillId="0" borderId="94" applyProtection="1" pivotButton="0" quotePrefix="0" xfId="0">
      <protection locked="0" hidden="0"/>
    </xf>
    <xf numFmtId="180" fontId="42" fillId="22" borderId="73"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180" fontId="42" fillId="22"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shrinkToFit="1"/>
      <protection locked="0" hidden="0"/>
    </xf>
    <xf numFmtId="188" fontId="66" fillId="20" borderId="30" applyAlignment="1" applyProtection="1" pivotButton="0" quotePrefix="0" xfId="33">
      <alignment horizontal="center" vertical="center"/>
      <protection locked="0" hidden="0"/>
    </xf>
    <xf numFmtId="188" fontId="58" fillId="20" borderId="4" applyAlignment="1" applyProtection="1" pivotButton="0" quotePrefix="0" xfId="11">
      <alignment horizontal="right" vertical="center"/>
      <protection locked="0" hidden="0"/>
    </xf>
    <xf numFmtId="188" fontId="58" fillId="0" borderId="30" applyAlignment="1" pivotButton="0" quotePrefix="0" xfId="11">
      <alignment horizontal="right" vertical="center"/>
    </xf>
    <xf numFmtId="188" fontId="66" fillId="20" borderId="4" applyAlignment="1" applyProtection="1" pivotButton="0" quotePrefix="0" xfId="33">
      <alignment horizontal="center" vertical="center"/>
      <protection locked="0" hidden="0"/>
    </xf>
    <xf numFmtId="188" fontId="58" fillId="0" borderId="4" applyAlignment="1" pivotButton="0" quotePrefix="0" xfId="11">
      <alignment horizontal="right" vertical="center"/>
    </xf>
    <xf numFmtId="188" fontId="42" fillId="20" borderId="4" applyAlignment="1" applyProtection="1" pivotButton="0" quotePrefix="0" xfId="33">
      <alignment horizontal="center" vertical="center" shrinkToFi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0" fillId="0" borderId="100" pivotButton="0" quotePrefix="0" xfId="0"/>
    <xf numFmtId="0" fontId="0" fillId="0" borderId="50" pivotButton="0" quotePrefix="0" xfId="0"/>
    <xf numFmtId="180" fontId="3" fillId="0" borderId="0" applyAlignment="1" applyProtection="1" pivotButton="0" quotePrefix="0" xfId="33">
      <alignment horizontal="left" vertical="top"/>
      <protection locked="0" hidden="0"/>
    </xf>
    <xf numFmtId="180" fontId="42" fillId="0" borderId="0" applyAlignment="1" applyProtection="1" pivotButton="0" quotePrefix="0" xfId="33">
      <alignment horizontal="center" vertical="center"/>
      <protection locked="0" hidden="0"/>
    </xf>
    <xf numFmtId="0" fontId="0" fillId="0" borderId="75" applyProtection="1" pivotButton="0" quotePrefix="0" xfId="0">
      <protection locked="0" hidden="0"/>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0" fillId="0" borderId="104" applyProtection="1" pivotButton="0" quotePrefix="0" xfId="0">
      <protection locked="0" hidden="0"/>
    </xf>
    <xf numFmtId="180" fontId="80" fillId="0" borderId="0" applyAlignment="1" applyProtection="1" pivotButton="0" quotePrefix="0" xfId="33">
      <alignment vertical="top"/>
      <protection locked="0" hidden="0"/>
    </xf>
    <xf numFmtId="189" fontId="61" fillId="0" borderId="0" applyAlignment="1" applyProtection="1" pivotButton="0" quotePrefix="0" xfId="0">
      <alignment horizontal="center" vertical="center" wrapText="1"/>
      <protection locked="0" hidden="0"/>
    </xf>
    <xf numFmtId="0" fontId="0" fillId="0" borderId="96" pivotButton="0" quotePrefix="0" xfId="0"/>
    <xf numFmtId="0" fontId="0" fillId="0" borderId="103" pivotButton="0" quotePrefix="0" xfId="0"/>
    <xf numFmtId="0" fontId="0" fillId="0" borderId="62" pivotButton="0" quotePrefix="0" xfId="0"/>
    <xf numFmtId="0" fontId="0" fillId="0" borderId="105" pivotButton="0" quotePrefix="0" xfId="0"/>
    <xf numFmtId="0" fontId="0" fillId="0" borderId="106" pivotButton="0" quotePrefix="0" xfId="0"/>
    <xf numFmtId="0" fontId="0" fillId="0" borderId="107" pivotButton="0" quotePrefix="0" xfId="0"/>
    <xf numFmtId="164" fontId="49" fillId="17" borderId="26" applyAlignment="1" pivotButton="0" quotePrefix="0" xfId="0">
      <alignment horizontal="center" vertical="center"/>
    </xf>
  </cellXfs>
  <cellStyles count="62">
    <cellStyle name="Normal" xfId="0" builtinId="0"/>
    <cellStyle name="Comma" xfId="1" builtinId="3"/>
    <cellStyle name="Percent" xfId="2" builtinId="5"/>
    <cellStyle name="Hyperlink" xfId="3" builtinId="8"/>
    <cellStyle name="121" xfId="4"/>
    <cellStyle name="Calc Currency (0)" xfId="5"/>
    <cellStyle name="Comma 2" xfId="6"/>
    <cellStyle name="Comma 3" xfId="7"/>
    <cellStyle name="Comma [0] 2" xfId="8"/>
    <cellStyle name="Comma [0] 3" xfId="9"/>
    <cellStyle name="Comma [0] 4" xfId="10"/>
    <cellStyle name="Comma [0] 5" xfId="11"/>
    <cellStyle name="Comma_CDM Notes (Sample)" xfId="12"/>
    <cellStyle name="Comma_Notes to CDM-JEHL FY12" xfId="13"/>
    <cellStyle name="Currency [0] 2" xfId="14"/>
    <cellStyle name="Currency [0] 3" xfId="15"/>
    <cellStyle name="discount" xfId="16"/>
    <cellStyle name="entry" xfId="17"/>
    <cellStyle name="GBS Files" xfId="18"/>
    <cellStyle name="Grey" xfId="19"/>
    <cellStyle name="Header1" xfId="20"/>
    <cellStyle name="Header2" xfId="21"/>
    <cellStyle name="IBM(401K)" xfId="22"/>
    <cellStyle name="Input [yellow]" xfId="23"/>
    <cellStyle name="J401K" xfId="24"/>
    <cellStyle name="Normal - Style1" xfId="25"/>
    <cellStyle name="Normal 10" xfId="26"/>
    <cellStyle name="Normal 2" xfId="27"/>
    <cellStyle name="Normal 3" xfId="28"/>
    <cellStyle name="Normal 4" xfId="29"/>
    <cellStyle name="Normal 5" xfId="30"/>
    <cellStyle name="Normal 6" xfId="31"/>
    <cellStyle name="Normal 7" xfId="32"/>
    <cellStyle name="Normal 8" xfId="33"/>
    <cellStyle name="Normal 9" xfId="34"/>
    <cellStyle name="Normal_CDM Notes (Sample)" xfId="35"/>
    <cellStyle name="Normal_Notes to CDM-JEHL FY12" xfId="36"/>
    <cellStyle name="Percent 2" xfId="37"/>
    <cellStyle name="Percent [2]" xfId="38"/>
    <cellStyle name="price" xfId="39"/>
    <cellStyle name="Prices" xfId="40"/>
    <cellStyle name="revised" xfId="41"/>
    <cellStyle name="section" xfId="42"/>
    <cellStyle name="subhead" xfId="43"/>
    <cellStyle name="型番" xfId="44"/>
    <cellStyle name="桁区切り 2" xfId="45"/>
    <cellStyle name="桁区切り 2 2" xfId="46"/>
    <cellStyle name="桁蟻唇Ｆ [0.00]_Sheet2" xfId="47"/>
    <cellStyle name="桁蟻唇Ｆ_Sheet2" xfId="48"/>
    <cellStyle name="標準 2" xfId="49"/>
    <cellStyle name="標準 2 3" xfId="50"/>
    <cellStyle name="標準 3" xfId="51"/>
    <cellStyle name="標準 4" xfId="52"/>
    <cellStyle name="標準 5 2" xfId="53"/>
    <cellStyle name="標準10P" xfId="54"/>
    <cellStyle name="標準_Form4_Worksheet for Estimating the Number of Yearts to Fully Reapy Debts" xfId="55"/>
    <cellStyle name="標準_【様式2】含み損益確認表" xfId="56"/>
    <cellStyle name="脱浦 [0.00]_Sheet2" xfId="57"/>
    <cellStyle name="脱浦_Sheet2" xfId="58"/>
    <cellStyle name="Excel Built-in Input" xfId="59"/>
    <cellStyle name="Excel Built-in Calculation" xfId="60"/>
    <cellStyle name="Excel Built-in Comma [0]" xfId="61"/>
  </cellStyles>
  <dxfs count="20">
    <dxf>
      <font>
        <name val="ＭＳ Ｐゴシック"/>
        <charset val="128"/>
        <family val="3"/>
        <sz val="11"/>
      </font>
      <alignment horizontal="general" vertical="center"/>
    </dxf>
    <dxf>
      <font>
        <name val="ＭＳ Ｐゴシック"/>
        <charset val="128"/>
        <family val="3"/>
        <sz val="11"/>
      </font>
      <alignment horizontal="general" vertical="center"/>
    </dxf>
    <dxf>
      <fill>
        <patternFill>
          <bgColor rgb="FF000000"/>
        </patternFill>
      </fill>
    </dxf>
    <dxf>
      <fill>
        <patternFill>
          <bgColor rgb="FF000000"/>
        </patternFill>
      </fill>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DDD9C3"/>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F2F2F2"/>
      <rgbColor rgb="FF800000"/>
      <rgbColor rgb="FF008000"/>
      <rgbColor rgb="FF000080"/>
      <rgbColor rgb="FF808000"/>
      <rgbColor rgb="FF800080"/>
      <rgbColor rgb="FF008080"/>
      <rgbColor rgb="FFC0C0C0"/>
      <rgbColor rgb="FF7F7F7F"/>
      <rgbColor rgb="FFD9D9D9"/>
      <rgbColor rgb="FF993366"/>
      <rgbColor rgb="FFFFFFCC"/>
      <rgbColor rgb="FFCCFFFF"/>
      <rgbColor rgb="FF660066"/>
      <rgbColor rgb="FFFAC090"/>
      <rgbColor rgb="FF0066CC"/>
      <rgbColor rgb="FFC6D9F1"/>
      <rgbColor rgb="FF000080"/>
      <rgbColor rgb="FFFF00FF"/>
      <rgbColor rgb="FFDDD9C3"/>
      <rgbColor rgb="FF00FFFF"/>
      <rgbColor rgb="FF800080"/>
      <rgbColor rgb="FF9C0006"/>
      <rgbColor rgb="FF008080"/>
      <rgbColor rgb="FF0000FF"/>
      <rgbColor rgb="FF00CCFF"/>
      <rgbColor rgb="FFD9FFD9"/>
      <rgbColor rgb="FFCCFFCC"/>
      <rgbColor rgb="FFFFFF99"/>
      <rgbColor rgb="FF8EB4E3"/>
      <rgbColor rgb="FFFFC7CE"/>
      <rgbColor rgb="FFBFBFBF"/>
      <rgbColor rgb="FFFFCC99"/>
      <rgbColor rgb="FF3366FF"/>
      <rgbColor rgb="FFDBEEF4"/>
      <rgbColor rgb="FFDCE6F2"/>
      <rgbColor rgb="FFFFC000"/>
      <rgbColor rgb="FFFDEADA"/>
      <rgbColor rgb="FFFA7D00"/>
      <rgbColor rgb="FF376092"/>
      <rgbColor rgb="FFA6A6A6"/>
      <rgbColor rgb="FF254061"/>
      <rgbColor rgb="FF00B050"/>
      <rgbColor rgb="FF003300"/>
      <rgbColor rgb="FF632523"/>
      <rgbColor rgb="FFC00000"/>
      <rgbColor rgb="FF993366"/>
      <rgbColor rgb="FF3F3F76"/>
      <rgbColor rgb="FF404040"/>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externalLink" Target="/xl/externalLinks/externalLink1.xml" Id="rId21"/><Relationship Type="http://schemas.openxmlformats.org/officeDocument/2006/relationships/externalLink" Target="/xl/externalLinks/externalLink2.xml" Id="rId22"/><Relationship Type="http://schemas.openxmlformats.org/officeDocument/2006/relationships/externalLink" Target="/xl/externalLinks/externalLink3.xml" Id="rId23"/><Relationship Type="http://schemas.openxmlformats.org/officeDocument/2006/relationships/externalLink" Target="/xl/externalLinks/externalLink4.xml" Id="rId24"/><Relationship Type="http://schemas.openxmlformats.org/officeDocument/2006/relationships/externalLink" Target="/xl/externalLinks/externalLink5.xml" Id="rId25"/><Relationship Type="http://schemas.openxmlformats.org/officeDocument/2006/relationships/externalLink" Target="/xl/externalLinks/externalLink6.xml" Id="rId26"/><Relationship Type="http://schemas.openxmlformats.org/officeDocument/2006/relationships/externalLink" Target="/xl/externalLinks/externalLink7.xml" Id="rId27"/><Relationship Type="http://schemas.openxmlformats.org/officeDocument/2006/relationships/externalLink" Target="/xl/externalLinks/externalLink8.xml" Id="rId28"/><Relationship Type="http://schemas.openxmlformats.org/officeDocument/2006/relationships/externalLink" Target="/xl/externalLinks/externalLink9.xml" Id="rId29"/><Relationship Type="http://schemas.openxmlformats.org/officeDocument/2006/relationships/externalLink" Target="/xl/externalLinks/externalLink10.xml" Id="rId30"/><Relationship Type="http://schemas.openxmlformats.org/officeDocument/2006/relationships/externalLink" Target="/xl/externalLinks/externalLink11.xml" Id="rId31"/><Relationship Type="http://schemas.openxmlformats.org/officeDocument/2006/relationships/externalLink" Target="/xl/externalLinks/externalLink12.xml" Id="rId32"/><Relationship Type="http://schemas.openxmlformats.org/officeDocument/2006/relationships/externalLink" Target="/xl/externalLinks/externalLink13.xml" Id="rId33"/><Relationship Type="http://schemas.openxmlformats.org/officeDocument/2006/relationships/externalLink" Target="/xl/externalLinks/externalLink14.xml" Id="rId34"/><Relationship Type="http://schemas.openxmlformats.org/officeDocument/2006/relationships/externalLink" Target="/xl/externalLinks/externalLink15.xml" Id="rId35"/><Relationship Type="http://schemas.openxmlformats.org/officeDocument/2006/relationships/externalLink" Target="/xl/externalLinks/externalLink16.xml" Id="rId36"/><Relationship Type="http://schemas.openxmlformats.org/officeDocument/2006/relationships/externalLink" Target="/xl/externalLinks/externalLink17.xml" Id="rId37"/><Relationship Type="http://schemas.openxmlformats.org/officeDocument/2006/relationships/externalLink" Target="/xl/externalLinks/externalLink18.xml" Id="rId38"/><Relationship Type="http://schemas.openxmlformats.org/officeDocument/2006/relationships/externalLink" Target="/xl/externalLinks/externalLink19.xml" Id="rId39"/><Relationship Type="http://schemas.openxmlformats.org/officeDocument/2006/relationships/externalLink" Target="/xl/externalLinks/externalLink20.xml" Id="rId40"/><Relationship Type="http://schemas.openxmlformats.org/officeDocument/2006/relationships/externalLink" Target="/xl/externalLinks/externalLink21.xml" Id="rId41"/><Relationship Type="http://schemas.openxmlformats.org/officeDocument/2006/relationships/externalLink" Target="/xl/externalLinks/externalLink22.xml" Id="rId42"/><Relationship Type="http://schemas.openxmlformats.org/officeDocument/2006/relationships/externalLink" Target="/xl/externalLinks/externalLink23.xml" Id="rId43"/><Relationship Type="http://schemas.openxmlformats.org/officeDocument/2006/relationships/externalLink" Target="/xl/externalLinks/externalLink24.xml" Id="rId44"/><Relationship Type="http://schemas.openxmlformats.org/officeDocument/2006/relationships/externalLink" Target="/xl/externalLinks/externalLink25.xml" Id="rId45"/><Relationship Type="http://schemas.openxmlformats.org/officeDocument/2006/relationships/styles" Target="styles.xml" Id="rId46"/><Relationship Type="http://schemas.openxmlformats.org/officeDocument/2006/relationships/theme" Target="theme/theme1.xml" Id="rId47"/></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png" Id="rId2"/><Relationship Type="http://schemas.openxmlformats.org/officeDocument/2006/relationships/image" Target="/xl/media/image3.png" Id="rId3"/><Relationship Type="http://schemas.openxmlformats.org/officeDocument/2006/relationships/image" Target="/xl/media/image4.png" Id="rId4"/><Relationship Type="http://schemas.openxmlformats.org/officeDocument/2006/relationships/image" Target="/xl/media/image5.png" Id="rId5"/><Relationship Type="http://schemas.openxmlformats.org/officeDocument/2006/relationships/image" Target="/xl/media/image6.png" Id="rId6"/><Relationship Type="http://schemas.openxmlformats.org/officeDocument/2006/relationships/image" Target="/xl/media/image7.png" Id="rId7"/><Relationship Type="http://schemas.openxmlformats.org/officeDocument/2006/relationships/image" Target="/xl/media/image8.png" Id="rId8"/><Relationship Type="http://schemas.openxmlformats.org/officeDocument/2006/relationships/image" Target="/xl/media/image9.png" Id="rId9"/><Relationship Type="http://schemas.openxmlformats.org/officeDocument/2006/relationships/image" Target="/xl/media/image10.png" Id="rId10"/><Relationship Type="http://schemas.openxmlformats.org/officeDocument/2006/relationships/image" Target="/xl/media/image11.png" Id="rId11"/><Relationship Type="http://schemas.openxmlformats.org/officeDocument/2006/relationships/image" Target="/xl/media/image12.png" Id="rId12"/></Relationships>
</file>

<file path=xl/drawings/drawing1.xml><?xml version="1.0" encoding="utf-8"?>
<wsDr xmlns="http://schemas.openxmlformats.org/drawingml/2006/spreadsheetDrawing">
  <twoCellAnchor editAs="oneCell">
    <from>
      <col>11</col>
      <colOff>183600</colOff>
      <row>12</row>
      <rowOff>51480</rowOff>
    </from>
    <to>
      <col>12</col>
      <colOff>67680</colOff>
      <row>15</row>
      <rowOff>4680</rowOff>
    </to>
    <pic>
      <nvPicPr>
        <cNvPr id="5" name="Picture 4"/>
        <cNvPicPr/>
      </nvPicPr>
      <blipFill>
        <a:blip xmlns:a="http://schemas.openxmlformats.org/drawingml/2006/main" xmlns:r="http://schemas.openxmlformats.org/officeDocument/2006/relationships" r:embed="rId1"/>
        <a:stretch xmlns:a="http://schemas.openxmlformats.org/drawingml/2006/main">
          <a:fillRect/>
        </a:stretch>
      </blipFill>
      <spPr>
        <a:xfrm xmlns:a="http://schemas.openxmlformats.org/drawingml/2006/main">
          <a:off x="2844720" y="3556800"/>
          <a:ext cx="126360" cy="667440"/>
        </a:xfrm>
        <a:prstGeom xmlns:a="http://schemas.openxmlformats.org/drawingml/2006/main" prst="rect">
          <avLst/>
        </a:prstGeom>
        <a:ln xmlns:a="http://schemas.openxmlformats.org/drawingml/2006/main" w="0">
          <a:noFill/>
          <a:prstDash val="solid"/>
        </a:ln>
      </spPr>
    </pic>
    <clientData/>
  </twoCellAnchor>
  <twoCellAnchor editAs="oneCell">
    <from>
      <col>33</col>
      <colOff>95400</colOff>
      <row>12</row>
      <rowOff>12240</rowOff>
    </from>
    <to>
      <col>33</col>
      <colOff>213840</colOff>
      <row>17</row>
      <rowOff>223920</rowOff>
    </to>
    <pic>
      <nvPicPr>
        <cNvPr id="6" name="Picture 5"/>
        <cNvPicPr/>
      </nvPicPr>
      <blipFill>
        <a:blip xmlns:a="http://schemas.openxmlformats.org/drawingml/2006/main" xmlns:r="http://schemas.openxmlformats.org/officeDocument/2006/relationships" r:embed="rId2"/>
        <a:stretch xmlns:a="http://schemas.openxmlformats.org/drawingml/2006/main">
          <a:fillRect/>
        </a:stretch>
      </blipFill>
      <spPr>
        <a:xfrm xmlns:a="http://schemas.openxmlformats.org/drawingml/2006/main">
          <a:off x="8079120" y="3517560"/>
          <a:ext cx="118440" cy="1402200"/>
        </a:xfrm>
        <a:prstGeom xmlns:a="http://schemas.openxmlformats.org/drawingml/2006/main" prst="rect">
          <avLst/>
        </a:prstGeom>
        <a:ln xmlns:a="http://schemas.openxmlformats.org/drawingml/2006/main" w="0">
          <a:noFill/>
          <a:prstDash val="solid"/>
        </a:ln>
      </spPr>
    </pic>
    <clientData/>
  </twoCellAnchor>
  <twoCellAnchor editAs="oneCell">
    <from>
      <col>23</col>
      <colOff>27360</colOff>
      <row>19</row>
      <rowOff>20520</rowOff>
    </from>
    <to>
      <col>29</col>
      <colOff>6480</colOff>
      <row>19</row>
      <rowOff>150480</rowOff>
    </to>
    <pic>
      <nvPicPr>
        <cNvPr id="7" name="Picture 6"/>
        <cNvPicPr/>
      </nvPicPr>
      <blipFill>
        <a:blip xmlns:a="http://schemas.openxmlformats.org/drawingml/2006/main" xmlns:r="http://schemas.openxmlformats.org/officeDocument/2006/relationships" r:embed="rId3"/>
        <a:stretch xmlns:a="http://schemas.openxmlformats.org/drawingml/2006/main">
          <a:fillRect/>
        </a:stretch>
      </blipFill>
      <spPr>
        <a:xfrm xmlns:a="http://schemas.openxmlformats.org/drawingml/2006/main">
          <a:off x="5591880" y="5192640"/>
          <a:ext cx="1430640" cy="129960"/>
        </a:xfrm>
        <a:prstGeom xmlns:a="http://schemas.openxmlformats.org/drawingml/2006/main" prst="rect">
          <avLst/>
        </a:prstGeom>
        <a:ln xmlns:a="http://schemas.openxmlformats.org/drawingml/2006/main" w="0">
          <a:noFill/>
          <a:prstDash val="solid"/>
        </a:ln>
      </spPr>
    </pic>
    <clientData/>
  </twoCellAnchor>
  <twoCellAnchor editAs="oneCell">
    <from>
      <col>12</col>
      <colOff>74880</colOff>
      <row>22</row>
      <rowOff>0</rowOff>
    </from>
    <to>
      <col>12</col>
      <colOff>209160</colOff>
      <row>24</row>
      <rowOff>13320</rowOff>
    </to>
    <pic>
      <nvPicPr>
        <cNvPr id="8" name="Picture 7"/>
        <cNvPicPr/>
      </nvPicPr>
      <blipFill>
        <a:blip xmlns:a="http://schemas.openxmlformats.org/drawingml/2006/main" xmlns:r="http://schemas.openxmlformats.org/officeDocument/2006/relationships" r:embed="rId4"/>
        <a:stretch xmlns:a="http://schemas.openxmlformats.org/drawingml/2006/main">
          <a:fillRect/>
        </a:stretch>
      </blipFill>
      <spPr>
        <a:xfrm xmlns:a="http://schemas.openxmlformats.org/drawingml/2006/main">
          <a:off x="2978280" y="5886360"/>
          <a:ext cx="134280" cy="489600"/>
        </a:xfrm>
        <a:prstGeom xmlns:a="http://schemas.openxmlformats.org/drawingml/2006/main" prst="rect">
          <avLst/>
        </a:prstGeom>
        <a:ln xmlns:a="http://schemas.openxmlformats.org/drawingml/2006/main" w="0">
          <a:noFill/>
          <a:prstDash val="solid"/>
        </a:ln>
      </spPr>
    </pic>
    <clientData/>
  </twoCellAnchor>
  <twoCellAnchor editAs="oneCell">
    <from>
      <col>12</col>
      <colOff>101880</colOff>
      <row>27</row>
      <rowOff>40680</rowOff>
    </from>
    <to>
      <col>13</col>
      <colOff>2160</colOff>
      <row>30</row>
      <rowOff>6480</rowOff>
    </to>
    <pic>
      <nvPicPr>
        <cNvPr id="9" name="Picture 8"/>
        <cNvPicPr/>
      </nvPicPr>
      <blipFill>
        <a:blip xmlns:a="http://schemas.openxmlformats.org/drawingml/2006/main" xmlns:r="http://schemas.openxmlformats.org/officeDocument/2006/relationships" r:embed="rId5"/>
        <a:stretch xmlns:a="http://schemas.openxmlformats.org/drawingml/2006/main">
          <a:fillRect/>
        </a:stretch>
      </blipFill>
      <spPr>
        <a:xfrm xmlns:a="http://schemas.openxmlformats.org/drawingml/2006/main">
          <a:off x="3005280" y="7117920"/>
          <a:ext cx="142200" cy="68004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27</row>
      <rowOff>33840</rowOff>
    </from>
    <to>
      <col>33</col>
      <colOff>214920</colOff>
      <row>29</row>
      <rowOff>237960</rowOff>
    </to>
    <pic>
      <nvPicPr>
        <cNvPr id="10" name="Picture 9"/>
        <cNvPicPr/>
      </nvPicPr>
      <blipFill>
        <a:blip xmlns:a="http://schemas.openxmlformats.org/drawingml/2006/main" xmlns:r="http://schemas.openxmlformats.org/officeDocument/2006/relationships" r:embed="rId6"/>
        <a:stretch xmlns:a="http://schemas.openxmlformats.org/drawingml/2006/main">
          <a:fillRect/>
        </a:stretch>
      </blipFill>
      <spPr>
        <a:xfrm xmlns:a="http://schemas.openxmlformats.org/drawingml/2006/main">
          <a:off x="8072280" y="7111080"/>
          <a:ext cx="126360" cy="680040"/>
        </a:xfrm>
        <a:prstGeom xmlns:a="http://schemas.openxmlformats.org/drawingml/2006/main" prst="rect">
          <avLst/>
        </a:prstGeom>
        <a:ln xmlns:a="http://schemas.openxmlformats.org/drawingml/2006/main" w="0">
          <a:noFill/>
          <a:prstDash val="solid"/>
        </a:ln>
      </spPr>
    </pic>
    <clientData/>
  </twoCellAnchor>
  <twoCellAnchor editAs="oneCell">
    <from>
      <col>5</col>
      <colOff>122400</colOff>
      <row>33</row>
      <rowOff>13680</rowOff>
    </from>
    <to>
      <col>6</col>
      <colOff>2520</colOff>
      <row>35</row>
      <rowOff>237960</rowOff>
    </to>
    <pic>
      <nvPicPr>
        <cNvPr id="11" name="Picture 10"/>
        <cNvPicPr/>
      </nvPicPr>
      <blipFill>
        <a:blip xmlns:a="http://schemas.openxmlformats.org/drawingml/2006/main" xmlns:r="http://schemas.openxmlformats.org/officeDocument/2006/relationships" r:embed="rId7"/>
        <a:stretch xmlns:a="http://schemas.openxmlformats.org/drawingml/2006/main">
          <a:fillRect/>
        </a:stretch>
      </blipFill>
      <spPr>
        <a:xfrm xmlns:a="http://schemas.openxmlformats.org/drawingml/2006/main">
          <a:off x="1332000" y="8519400"/>
          <a:ext cx="122040" cy="700560"/>
        </a:xfrm>
        <a:prstGeom xmlns:a="http://schemas.openxmlformats.org/drawingml/2006/main" prst="rect">
          <avLst/>
        </a:prstGeom>
        <a:ln xmlns:a="http://schemas.openxmlformats.org/drawingml/2006/main" w="0">
          <a:noFill/>
          <a:prstDash val="solid"/>
        </a:ln>
      </spPr>
    </pic>
    <clientData/>
  </twoCellAnchor>
  <twoCellAnchor editAs="oneCell">
    <from>
      <col>19</col>
      <colOff>95400</colOff>
      <row>33</row>
      <rowOff>27360</rowOff>
    </from>
    <to>
      <col>19</col>
      <colOff>234360</colOff>
      <row>35</row>
      <rowOff>224280</rowOff>
    </to>
    <pic>
      <nvPicPr>
        <cNvPr id="12" name="Picture 11"/>
        <cNvPicPr/>
      </nvPicPr>
      <blipFill>
        <a:blip xmlns:a="http://schemas.openxmlformats.org/drawingml/2006/main" xmlns:r="http://schemas.openxmlformats.org/officeDocument/2006/relationships" r:embed="rId8"/>
        <a:stretch xmlns:a="http://schemas.openxmlformats.org/drawingml/2006/main">
          <a:fillRect/>
        </a:stretch>
      </blipFill>
      <spPr>
        <a:xfrm xmlns:a="http://schemas.openxmlformats.org/drawingml/2006/main">
          <a:off x="4692240" y="8533080"/>
          <a:ext cx="138960" cy="67320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39</row>
      <rowOff>27360</rowOff>
    </from>
    <to>
      <col>17</col>
      <colOff>11160</colOff>
      <row>42</row>
      <rowOff>6480</rowOff>
    </to>
    <pic>
      <nvPicPr>
        <cNvPr id="13" name="Picture 12"/>
        <cNvPicPr/>
      </nvPicPr>
      <blipFill>
        <a:blip xmlns:a="http://schemas.openxmlformats.org/drawingml/2006/main" xmlns:r="http://schemas.openxmlformats.org/officeDocument/2006/relationships" r:embed="rId9"/>
        <a:stretch xmlns:a="http://schemas.openxmlformats.org/drawingml/2006/main">
          <a:fillRect/>
        </a:stretch>
      </blipFill>
      <spPr>
        <a:xfrm xmlns:a="http://schemas.openxmlformats.org/drawingml/2006/main">
          <a:off x="3993480" y="9961920"/>
          <a:ext cx="130680" cy="69336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39</row>
      <rowOff>13680</rowOff>
    </from>
    <to>
      <col>33</col>
      <colOff>229320</colOff>
      <row>41</row>
      <rowOff>231120</rowOff>
    </to>
    <pic>
      <nvPicPr>
        <cNvPr id="14" name="Picture 13"/>
        <cNvPicPr/>
      </nvPicPr>
      <blipFill>
        <a:blip xmlns:a="http://schemas.openxmlformats.org/drawingml/2006/main" xmlns:r="http://schemas.openxmlformats.org/officeDocument/2006/relationships" r:embed="rId10"/>
        <a:stretch xmlns:a="http://schemas.openxmlformats.org/drawingml/2006/main">
          <a:fillRect/>
        </a:stretch>
      </blipFill>
      <spPr>
        <a:xfrm xmlns:a="http://schemas.openxmlformats.org/drawingml/2006/main">
          <a:off x="8072280" y="9948240"/>
          <a:ext cx="140760" cy="693720"/>
        </a:xfrm>
        <a:prstGeom xmlns:a="http://schemas.openxmlformats.org/drawingml/2006/main" prst="rect">
          <avLst/>
        </a:prstGeom>
        <a:ln xmlns:a="http://schemas.openxmlformats.org/drawingml/2006/main" w="0">
          <a:noFill/>
          <a:prstDash val="solid"/>
        </a:ln>
      </spPr>
    </pic>
    <clientData/>
  </twoCellAnchor>
  <twoCellAnchor editAs="oneCell">
    <from>
      <col>24</col>
      <colOff>20520</colOff>
      <row>43</row>
      <rowOff>33840</rowOff>
    </from>
    <to>
      <col>29</col>
      <colOff>13320</colOff>
      <row>43</row>
      <rowOff>153000</rowOff>
    </to>
    <pic>
      <nvPicPr>
        <cNvPr id="15" name="Picture 14"/>
        <cNvPicPr/>
      </nvPicPr>
      <blipFill>
        <a:blip xmlns:a="http://schemas.openxmlformats.org/drawingml/2006/main" xmlns:r="http://schemas.openxmlformats.org/officeDocument/2006/relationships" r:embed="rId11"/>
        <a:stretch xmlns:a="http://schemas.openxmlformats.org/drawingml/2006/main">
          <a:fillRect/>
        </a:stretch>
      </blipFill>
      <spPr>
        <a:xfrm xmlns:a="http://schemas.openxmlformats.org/drawingml/2006/main">
          <a:off x="5826960" y="10920960"/>
          <a:ext cx="1202400" cy="11916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45</row>
      <rowOff>6840</rowOff>
    </from>
    <to>
      <col>17</col>
      <colOff>4680</colOff>
      <row>47</row>
      <rowOff>231120</rowOff>
    </to>
    <pic>
      <nvPicPr>
        <cNvPr id="16" name="Picture 15"/>
        <cNvPicPr/>
      </nvPicPr>
      <blipFill>
        <a:blip xmlns:a="http://schemas.openxmlformats.org/drawingml/2006/main" xmlns:r="http://schemas.openxmlformats.org/officeDocument/2006/relationships" r:embed="rId12"/>
        <a:stretch xmlns:a="http://schemas.openxmlformats.org/drawingml/2006/main">
          <a:fillRect/>
        </a:stretch>
      </blipFill>
      <spPr>
        <a:xfrm xmlns:a="http://schemas.openxmlformats.org/drawingml/2006/main">
          <a:off x="3993480" y="11370240"/>
          <a:ext cx="124200" cy="700560"/>
        </a:xfrm>
        <a:prstGeom xmlns:a="http://schemas.openxmlformats.org/drawingml/2006/main" prst="rect">
          <avLst/>
        </a:prstGeom>
        <a:ln xmlns:a="http://schemas.openxmlformats.org/drawingml/2006/main" w="0">
          <a:noFill/>
          <a:prstDash val="solid"/>
        </a:ln>
      </spPr>
    </pic>
    <clientData/>
  </twoCellAnchor>
</wsDr>
</file>

<file path=xl/externalLinks/_rels/externalLink1.xml.rels><Relationships xmlns="http://schemas.openxmlformats.org/package/2006/relationships"><Relationship Type="http://schemas.openxmlformats.org/officeDocument/2006/relationships/externalLinkPath" Target="file:///D:\..\..\..\M:\04%20DELIVERY%20FUNCTIONS\02%20CRA\Rating%20Application\Input%20Sheet_GCCD_Sample.xlsx" TargetMode="External" Id="rId1"/></Relationships>
</file>

<file path=xl/externalLinks/_rels/externalLink10.xml.rels><Relationships xmlns="http://schemas.openxmlformats.org/package/2006/relationships"><Relationship Type="http://schemas.openxmlformats.org/officeDocument/2006/relationships/externalLinkPath" Target="file:///D:\..\..\..\Q:\&#34276;&#20117;\&#9318;&#26684;&#20184;&#20877;&#27083;&#31689;\&#29694;&#34892;&#24115;&#31080;\&#26989;&#31649;\071901.xls" TargetMode="External" Id="rId1"/></Relationships>
</file>

<file path=xl/externalLinks/_rels/externalLink11.xml.rels><Relationships xmlns="http://schemas.openxmlformats.org/package/2006/relationships"><Relationship Type="http://schemas.openxmlformats.org/officeDocument/2006/relationships/externalLinkPath" Target="file:///\\Mfsv0004\&#38283;&#30330;&#20849;&#26377;\50_&#38283;&#30330;\2006&#24180;&#24230;\@EN005_&#12522;&#12486;&#12540;&#12523;&#19982;&#20449;&#35413;&#20385;&#12471;&#12473;&#12486;&#12512;&#26989;&#31278;&#25313;&#22823;\10_&#38283;&#30330;&#12489;&#12461;&#12517;&#12513;&#12531;&#12488;\10_&#22522;&#26412;&#35373;&#35336;&#26360;\new&#22522;&#26412;&#35373;&#35336;&#26360;_EN005.xls" TargetMode="External" Id="rId1"/></Relationships>
</file>

<file path=xl/externalLinks/_rels/externalLink12.xml.rels><Relationships xmlns="http://schemas.openxmlformats.org/package/2006/relationships"><Relationship Type="http://schemas.openxmlformats.org/officeDocument/2006/relationships/externalLinkPath" Target="file:///D:\..\..\..\A:\H13&#23455;&#32318;\0104\H1304M-1.XLS" TargetMode="External" Id="rId1"/></Relationships>
</file>

<file path=xl/externalLinks/_rels/externalLink13.xml.rels><Relationships xmlns="http://schemas.openxmlformats.org/package/2006/relationships"><Relationship Type="http://schemas.openxmlformats.org/officeDocument/2006/relationships/externalLinkPath" Target="file:///\\Svbunseki00\&#20998;&#26512;&#20107;&#26989;&#37096;\DOCUME~1\bkuscr12\LOCALS~1\Temp\&#35336;&#31639;&#24335;.zip%20&#12398;&#19968;&#26178;&#12487;&#12451;&#12524;&#12463;&#12488;&#12522;%201\&#35336;&#31639;&#24335;\&#35336;&#31639;&#24335;&#65288;&#26696;&#20214;&#20184;&#34920;&#8544;&#65289;.xls" TargetMode="External" Id="rId1"/></Relationships>
</file>

<file path=xl/externalLinks/_rels/externalLink14.xml.rels><Relationships xmlns="http://schemas.openxmlformats.org/package/2006/relationships"><Relationship Type="http://schemas.openxmlformats.org/officeDocument/2006/relationships/externalLinkPath" Target="file:///\\Ovsfile01\data\windows\TEMP\IBM%20401K\Kayama\&#20966;&#29702;&#12497;&#12479;&#12540;&#12531;&#215;&#12503;&#12525;&#12475;&#12473;&#38306;&#36899;&#34920;.xls" TargetMode="External" Id="rId1"/></Relationships>
</file>

<file path=xl/externalLinks/_rels/externalLink15.xml.rels><Relationships xmlns="http://schemas.openxmlformats.org/package/2006/relationships"><Relationship Type="http://schemas.openxmlformats.org/officeDocument/2006/relationships/externalLinkPath" Target="file:///\\Svbunseki00\&#20998;&#26512;&#20107;&#26989;&#37096;\&#9632;&#26684;&#20184;&#12514;&#12487;&#12523;&#20877;&#27083;&#31689;\009_&#12467;&#12540;&#12489;&#34920;\01_&#36001;&#21209;&#12487;&#12540;&#12479;\&#27491;&#35215;&#21270;&#36039;&#26009;&#65306;&#21307;&#30274;&#27861;&#20154;Ver8.2.xls" TargetMode="External" Id="rId1"/></Relationships>
</file>

<file path=xl/externalLinks/_rels/externalLink16.xml.rels><Relationships xmlns="http://schemas.openxmlformats.org/package/2006/relationships"><Relationship Type="http://schemas.openxmlformats.org/officeDocument/2006/relationships/externalLinkPath" Target="file:///\\Zssx0005\&#38283;&#30330;&#20849;&#29992;\&#20154;&#20107;&#24773;&#22577;\&#20108;&#27425;&#38283;&#30330;\14_&#36062;&#19982;\&#22522;&#26412;&#35373;&#35336;&#26360;\&#22522;&#26412;&#35373;&#35336;&#26360;&#65288;&#36062;&#19982;&#65289;06_&#24115;&#31080;&#20966;&#29702;&#12501;&#12525;&#12540;.xls" TargetMode="External" Id="rId1"/></Relationships>
</file>

<file path=xl/externalLinks/_rels/externalLink17.xml.rels><Relationships xmlns="http://schemas.openxmlformats.org/package/2006/relationships"><Relationship Type="http://schemas.openxmlformats.org/officeDocument/2006/relationships/externalLinkPath" Target="file:///D:\..\..\..\D:\&#9632;&#26684;&#20184;&#12514;&#12487;&#12523;&#20877;&#27083;&#31689;\200_DFV&#25552;&#20986;\&#9632;20100716&#38598;&#32004;&#26696;\20100716_&#36001;&#21209;&#38917;&#30446;&#38598;&#32004;&#26696;.xls" TargetMode="External" Id="rId1"/></Relationships>
</file>

<file path=xl/externalLinks/_rels/externalLink18.xml.rels><Relationships xmlns="http://schemas.openxmlformats.org/package/2006/relationships"><Relationship Type="http://schemas.openxmlformats.org/officeDocument/2006/relationships/externalLinkPath" Target="file:///\\Svbunseki00\&#20998;&#26512;&#20107;&#26989;&#37096;\&#20998;&#26512;&#29872;&#22659;\&#39015;&#23458;&#21029;\04&#31532;&#19968;&#21223;&#26989;&#37504;&#34892;\&#20316;&#26989;&#12487;&#12540;&#12479;\201004&#26032;&#35215;\90&#20849;&#36890;\01_&#21463;&#38936;&#29289;\20100625_&#36001;&#21209;&#23550;&#24540;&#34920;\&#12486;&#12473;&#12488;&#35352;&#37682;.xls" TargetMode="External" Id="rId1"/></Relationships>
</file>

<file path=xl/externalLinks/_rels/externalLink19.xml.rels><Relationships xmlns="http://schemas.openxmlformats.org/package/2006/relationships"><Relationship Type="http://schemas.openxmlformats.org/officeDocument/2006/relationships/externalLinkPath" Target="file:///D:\..\..\..\D:\WINNT\Profiles\b9417087\TEMP\C.Lotus.Notes.Data\&#21307;&#30274;&#27861;&#20154;_&#27491;&#35215;&#21270;&#36039;&#26009;&#65334;&#65349;&#65362;4.1.xls" TargetMode="External" Id="rId1"/></Relationships>
</file>

<file path=xl/externalLinks/_rels/externalLink2.xml.rels><Relationships xmlns="http://schemas.openxmlformats.org/package/2006/relationships"><Relationship Type="http://schemas.openxmlformats.org/officeDocument/2006/relationships/externalLinkPath" Target="file:///\\Zsst0001\e\&#12415;&#12378;&#12411;\&#35443;&#32048;&#35373;&#35336;&#26360;_&#12484;&#12540;&#12523;&#32080;&#26524;\STR071B0_&#37326;&#30000;\STR071B0_TOOL.xls" TargetMode="External" Id="rId1"/></Relationships>
</file>

<file path=xl/externalLinks/_rels/externalLink20.xml.rels><Relationships xmlns="http://schemas.openxmlformats.org/package/2006/relationships"><Relationship Type="http://schemas.openxmlformats.org/officeDocument/2006/relationships/externalLinkPath" Target="file:///D:\..\..\..\P:\&#9632;&#26684;&#20184;&#12514;&#12487;&#12523;&#20877;&#27083;&#31689;\200_DFV&#25552;&#20986;\&#9632;20100716&#38598;&#32004;&#26696;\20100716_&#36001;&#21209;&#38917;&#30446;&#38598;&#32004;&#26696;.xls" TargetMode="External" Id="rId1"/></Relationships>
</file>

<file path=xl/externalLinks/_rels/externalLink21.xml.rels><Relationships xmlns="http://schemas.openxmlformats.org/package/2006/relationships"><Relationship Type="http://schemas.openxmlformats.org/officeDocument/2006/relationships/externalLinkPath" Target="file:///D:\..\..\..\A:\EUEJ4704.xls" TargetMode="External" Id="rId1"/></Relationships>
</file>

<file path=xl/externalLinks/_rels/externalLink22.xml.rels><Relationships xmlns="http://schemas.openxmlformats.org/package/2006/relationships"><Relationship Type="http://schemas.openxmlformats.org/officeDocument/2006/relationships/externalLinkPath" Target="file:///D:\..\..\..\D:\&#34276;&#20117;\&#9318;&#26684;&#20184;&#20877;&#27083;&#31689;\&#29694;&#34892;&#24115;&#31080;\&#26989;&#31649;\071901.xls" TargetMode="External" Id="rId1"/></Relationships>
</file>

<file path=xl/externalLinks/_rels/externalLink23.xml.rels><Relationships xmlns="http://schemas.openxmlformats.org/package/2006/relationships"><Relationship Type="http://schemas.openxmlformats.org/officeDocument/2006/relationships/externalLinkPath" Target="file:///\\Zssx0005\&#38283;&#30330;&#20849;&#29992;\&#12415;&#12378;&#12411;&#35388;&#21048;RDB&#21521;&#12369;&#65411;&#65438;&#65392;&#65408;&#25552;&#20379;&#65434;&#65421;&#65438;&#65433;&#65393;&#65391;&#65420;&#65439;\10_&#22522;&#26412;&#35373;&#35336;&#26360;\&#22522;&#26412;&#35373;&#35336;&#26360;&#65288;&#26119;&#32102;&#12539;&#26119;&#26684;&#65289;05_&#24115;&#31080;&#20966;&#29702;&#12501;&#12525;&#12540;.xls" TargetMode="External" Id="rId1"/></Relationships>
</file>

<file path=xl/externalLinks/_rels/externalLink24.xml.rels><Relationships xmlns="http://schemas.openxmlformats.org/package/2006/relationships"><Relationship Type="http://schemas.openxmlformats.org/officeDocument/2006/relationships/externalLinkPath" Target="file:///D:\..\..\..\M:\&#34276;&#20117;\&#9318;&#26684;&#20184;&#20877;&#27083;&#31689;\&#29694;&#34892;&#24115;&#31080;\&#26989;&#31649;\071901.xls" TargetMode="External" Id="rId1"/></Relationships>
</file>

<file path=xl/externalLinks/_rels/externalLink25.xml.rels><Relationships xmlns="http://schemas.openxmlformats.org/package/2006/relationships"><Relationship Type="http://schemas.openxmlformats.org/officeDocument/2006/relationships/externalLinkPath" Target="file:///D:\Users\mgs0105\AppData\Local\Temp\notes90C43B\(A-2A-3)CAA%20Determination%20Worksheet&#252;%5eEffectiveness%20of%20Guarantees.xls" TargetMode="External" Id="rId1"/></Relationships>
</file>

<file path=xl/externalLinks/_rels/externalLink3.xml.rels><Relationships xmlns="http://schemas.openxmlformats.org/package/2006/relationships"><Relationship Type="http://schemas.openxmlformats.org/officeDocument/2006/relationships/externalLinkPath" Target="file:///\\Operis106\&#12501;&#12449;&#12452;&#12523;&#12469;&#12540;&#12496;\&#12304;004&#12305;&#65393;&#65394;&#65411;&#65433;\&#12304;90&#12305;&#25104;&#26524;&#29289;&#12414;&#12392;&#12417;&#29992;\&#12304;14&#12305;&#30011;&#38754;&#12539;&#24115;&#31080;&#12503;&#12525;&#12488;&#12479;&#12452;&#12503;\3-5-050_&#28857;&#26908;&#12471;&#12540;&#12488;&#20869;&#23481;&#12398;&#20986;&#21147;.xls" TargetMode="External" Id="rId1"/></Relationships>
</file>

<file path=xl/externalLinks/_rels/externalLink4.xml.rels><Relationships xmlns="http://schemas.openxmlformats.org/package/2006/relationships"><Relationship Type="http://schemas.openxmlformats.org/officeDocument/2006/relationships/externalLinkPath" Target="file:///\\180.150.167.142\&#12501;&#12449;&#12452;&#12523;&#12469;&#12540;&#12496;\&#31532;5&#20107;&#26989;&#37096;\&#20107;&#26989;&#37096;&#20849;&#36890;\&#20849;&#36890;\@3&#26032;&#32068;&#32340;&#12501;&#12457;&#12523;&#12480;\2000%20Mhir5-2\2020%20&#27861;&#20154;&#12539;&#24215;&#21029;&#12481;&#12540;&#12512;\2028%20&#19982;&#20449;PJ&#29677;\&#20661;&#21209;&#32773;(&#31119;&#30000;)\00%20&#20840;&#20307;\01%20&#20491;&#20154;\00%20&#20491;&#20154;\14%20&#35201;&#20214;\00%20&#38917;&#30446;&#19968;&#35239;\&#12304;99&#12305;&#12518;&#12540;&#12470;&#36039;&#26009;\&#20449;&#29992;&#26684;&#20184;&#26908;&#35342;&#12484;&#12540;&#12523;&#65288;&#20491;&#20154;&#29992;&#65289;1.xls" TargetMode="External" Id="rId1"/></Relationships>
</file>

<file path=xl/externalLinks/_rels/externalLink5.xml.rels><Relationships xmlns="http://schemas.openxmlformats.org/package/2006/relationships"><Relationship Type="http://schemas.openxmlformats.org/officeDocument/2006/relationships/externalLinkPath" Target="file:///\\N1400b\D\&#38283;&#30330;&#20849;&#29992;\&#27010;&#31639;&#24037;&#25968;&#35211;&#31309;200101&#26376;\&#27010;&#31639;&#24037;&#25968;&#65436;&#65392;&#65400;&#65404;&#65392;&#65412;_&#38619;&#24418;.xls" TargetMode="External" Id="rId1"/></Relationships>
</file>

<file path=xl/externalLinks/_rels/externalLink6.xml.rels><Relationships xmlns="http://schemas.openxmlformats.org/package/2006/relationships"><Relationship Type="http://schemas.openxmlformats.org/officeDocument/2006/relationships/externalLinkPath" Target="file:///\\Ovsfile02\data\&#25104;&#26524;&#29289;\&#22806;&#37096;&#35373;&#35336;\&#20316;&#25104;&#20013;&#12527;&#12540;&#12463;\20&#27161;&#28310;&#21270;\&#22806;&#37096;&#35373;&#35336;&#12460;&#12452;&#12489;2&#29256;\user\local\&#22806;&#37096;&#35373;&#35336;\IBM%20401K\Kayama\&#20966;&#29702;&#12497;&#12479;&#12540;&#12531;&#215;&#12503;&#12525;&#12475;&#12473;&#38306;&#36899;&#34920;.xls" TargetMode="External" Id="rId1"/></Relationships>
</file>

<file path=xl/externalLinks/_rels/externalLink7.xml.rels><Relationships xmlns="http://schemas.openxmlformats.org/package/2006/relationships"><Relationship Type="http://schemas.openxmlformats.org/officeDocument/2006/relationships/externalLinkPath" Target="file:///D:\..\..\..\S:\WINNT\Profiles\b9417087\TEMP\C.Lotus.Notes.Data\&#21307;&#30274;&#27861;&#20154;_&#27491;&#35215;&#21270;&#36039;&#26009;&#65334;&#65349;&#65362;4.1.xls" TargetMode="External" Id="rId1"/></Relationships>
</file>

<file path=xl/externalLinks/_rels/externalLink8.xml.rels><Relationships xmlns="http://schemas.openxmlformats.org/package/2006/relationships"><Relationship Type="http://schemas.openxmlformats.org/officeDocument/2006/relationships/externalLinkPath" Target="file:///D:\..\..\..\A:\EUEJ4706.xls" TargetMode="External" Id="rId1"/></Relationships>
</file>

<file path=xl/externalLinks/_rels/externalLink9.xml.rels><Relationships xmlns="http://schemas.openxmlformats.org/package/2006/relationships"><Relationship Type="http://schemas.openxmlformats.org/officeDocument/2006/relationships/externalLinkPath" Target="file:///D:\..\..\..\S:\&#34276;&#20117;\&#9318;&#26684;&#20184;&#20877;&#27083;&#31689;\&#29694;&#34892;&#24115;&#31080;\&#26989;&#31649;\071901.xls"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CDM"/>
      <sheetName val="PL"/>
      <sheetName val="BS"/>
      <sheetName val="CF"/>
      <sheetName val="CF(NWC&amp;CFO)"/>
      <sheetName val="PL (note)"/>
      <sheetName val="BS (note)"/>
      <sheetName val="CF (note)"/>
      <sheetName val="CDM Titles"/>
      <sheetName val="Standardized Account Title"/>
      <sheetName val="CDM Titles (PL)"/>
      <sheetName val="Input Sheet_GCCD_Sample"/>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071901"/>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基本情報"/>
      <sheetName val="基本設計書表紙 "/>
      <sheetName val="改定履歴"/>
      <sheetName val="目次"/>
      <sheetName val="EN005対応メモ"/>
      <sheetName val="１"/>
      <sheetName val="２"/>
      <sheetName val="３"/>
      <sheetName val="３ (1)"/>
      <sheetName val="４"/>
      <sheetName val="５"/>
      <sheetName val="６"/>
      <sheetName val="７"/>
      <sheetName val="８"/>
      <sheetName val="９"/>
      <sheetName val="１０"/>
      <sheetName val="１０ (2)"/>
      <sheetName val="法人財務情報(一般)"/>
      <sheetName val="法人財務情報１(医療)"/>
      <sheetName val="個人申告情報(個人)"/>
      <sheetName val="送信件数情報"/>
      <sheetName val="一般法人決算授受データ（データ設定内容）"/>
      <sheetName val="３ (old)"/>
      <sheetName val="シミュレーション結果"/>
      <sheetName val="基本設計書表紙_"/>
      <sheetName val="３_(1)"/>
      <sheetName val="１０_(2)"/>
      <sheetName val="３_(old)"/>
      <sheetName val="債別残存"/>
      <sheetName val="new基本設計書_EN005"/>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Set>
  </externalBook>
</externalLink>
</file>

<file path=xl/externalLinks/externalLink12.xml><?xml version="1.0" encoding="utf-8"?>
<externalLink xmlns="http://schemas.openxmlformats.org/spreadsheetml/2006/main">
  <externalBook xmlns:r="http://schemas.openxmlformats.org/officeDocument/2006/relationships" r:id="rId1">
    <sheetNames>
      <sheetName val="（受注wk）"/>
      <sheetName val="一覧表"/>
      <sheetName val="決算検討表（金融）"/>
      <sheetName val="TB"/>
      <sheetName val="未処理DB案"/>
      <sheetName val="Sheet2"/>
      <sheetName val="TABLE"/>
      <sheetName val="含み損益（単）"/>
      <sheetName val="財務ﾃﾞｰﾀ（連）"/>
      <sheetName val="含み損益（連）"/>
      <sheetName val="一般計算式一覧"/>
      <sheetName val="基准库"/>
      <sheetName val="在建工程"/>
      <sheetName val="ﾌｫｰﾏｯﾄ"/>
      <sheetName val="保有資産の概要"/>
      <sheetName val="基本情報"/>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Set>
  </externalBook>
</externalLink>
</file>

<file path=xl/externalLinks/externalLink13.xml><?xml version="1.0" encoding="utf-8"?>
<externalLink xmlns="http://schemas.openxmlformats.org/spreadsheetml/2006/main">
  <externalBook xmlns:r="http://schemas.openxmlformats.org/officeDocument/2006/relationships" r:id="rId1">
    <sheetNames>
      <sheetName val="分析付表①-１"/>
      <sheetName val="分析付表②"/>
      <sheetName val="分析付表①および②－２"/>
      <sheetName val="付属資料１"/>
      <sheetName val="付属資料２　損益計算書　株主資本等変動計算"/>
      <sheetName val="付属資料２　貸借対照表"/>
      <sheetName val="資金分析表、付属資料２　資金運用表"/>
      <sheetName val="（受注wk）"/>
      <sheetName val="接続先ＦＴｻｰﾊﾞ開発機（HA070CR80）"/>
      <sheetName val="共通・定期サーバ本番機（HA270DF400）"/>
      <sheetName val="約定管理・定期預金サーバ開発機（HA070CR80）"/>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4.xml><?xml version="1.0" encoding="utf-8"?>
<externalLink xmlns="http://schemas.openxmlformats.org/spreadsheetml/2006/main">
  <externalBook xmlns:r="http://schemas.openxmlformats.org/officeDocument/2006/relationships" r:id="rId1">
    <sheetNames>
      <sheetName val="処理パターン×プロセス関連表"/>
      <sheetName val="Oracle接続履歴"/>
      <sheetName val="BO問い合わせ一覧"/>
      <sheetName val="Graph3"/>
      <sheetName val="ＢＯサポート状況"/>
      <sheetName val="対象テーブル参照"/>
      <sheetName val="一覧表"/>
      <sheetName val="含み損益（単）"/>
      <sheetName val="含み損益（連）"/>
      <sheetName val="財務ﾃﾞｰﾀ（連）"/>
      <sheetName val="030319部別科目別"/>
      <sheetName val="工数算出基準"/>
      <sheetName val="工数算出基礎数値"/>
      <sheetName val="#REF"/>
      <sheetName val="入力仕様"/>
      <sheetName val="リストボックス一覧"/>
      <sheetName val="【印刷不要】選択項目"/>
      <sheetName val="学校ランダムリード"/>
      <sheetName val="計算式一覧"/>
      <sheetName val="一般計算式一覧"/>
      <sheetName val="部TBL"/>
      <sheetName val="ｿﾌﾄﾊｳｽ"/>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Set>
  </externalBook>
</externalLink>
</file>

<file path=xl/externalLinks/externalLink15.xml><?xml version="1.0" encoding="utf-8"?>
<externalLink xmlns="http://schemas.openxmlformats.org/spreadsheetml/2006/main">
  <externalBook xmlns:r="http://schemas.openxmlformats.org/officeDocument/2006/relationships" r:id="rId1">
    <sheetNames>
      <sheetName val="【 ReadMe＆更新履歴 】"/>
      <sheetName val="決算検討表"/>
      <sheetName val="貸借対照表"/>
      <sheetName val="損益計算書"/>
      <sheetName val="業績表"/>
      <sheetName val="資金移動表"/>
      <sheetName val="病院別収支表"/>
      <sheetName val="医療法人科目一覧"/>
      <sheetName val="医療ランダムリード"/>
      <sheetName val="計算式一覧"/>
      <sheetName val="一般計算式一覧"/>
      <sheetName val="ﾌｫｰﾏｯﾄ"/>
      <sheetName val="030319部別科目別"/>
      <sheetName val="基本情報"/>
      <sheetName val="【_ReadMe＆更新履歴_】"/>
      <sheetName val="ｿﾌﾄﾊｳｽ"/>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Set>
  </externalBook>
</externalLink>
</file>

<file path=xl/externalLinks/externalLink16.xml><?xml version="1.0" encoding="utf-8"?>
<externalLink xmlns="http://schemas.openxmlformats.org/spreadsheetml/2006/main">
  <externalBook xmlns:r="http://schemas.openxmlformats.org/officeDocument/2006/relationships" r:id="rId1">
    <sheetNames>
      <sheetName val="登録内容確認処理"/>
      <sheetName val="参照テーブル項目 １-１"/>
      <sheetName val="参照テーブル項目 １－２"/>
      <sheetName val="参照テーブル項目 １－３"/>
      <sheetName val="参照テーブル項目 １-４"/>
      <sheetName val="参照テーブル項目 １－５"/>
      <sheetName val="参照テーブル項目 １－６"/>
      <sheetName val="集計データ出力処理"/>
      <sheetName val="参照テーブル項目 ２－１"/>
      <sheetName val="参照テーブル項目 ２－２"/>
      <sheetName val="参照テーブル項目 ２－３"/>
      <sheetName val="計算内容確認処理"/>
      <sheetName val="参照テーブル項目 ３－１"/>
      <sheetName val="参照テーブル項目 ３－２"/>
      <sheetName val="参照テーブル項目 ３－３"/>
      <sheetName val="参照テーブル項目 ３－４"/>
      <sheetName val="参照テーブル項目 ３－５"/>
      <sheetName val="参照テーブル項目 ３－６"/>
      <sheetName val="#REF"/>
      <sheetName val="表紙"/>
      <sheetName val="基本設計書（賞与）06_帳票処理フロー"/>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Set>
  </externalBook>
</externalLink>
</file>

<file path=xl/externalLinks/externalLink17.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基本情報"/>
    </sheetNames>
    <sheetDataSet>
      <sheetData sheetId="0"/>
      <sheetData sheetId="1"/>
      <sheetData sheetId="2"/>
      <sheetData sheetId="3"/>
      <sheetData sheetId="4"/>
      <sheetData sheetId="5"/>
      <sheetData sheetId="6"/>
      <sheetData sheetId="7" refreshError="1"/>
    </sheetDataSet>
  </externalBook>
</externalLink>
</file>

<file path=xl/externalLinks/externalLink18.xml><?xml version="1.0" encoding="utf-8"?>
<externalLink xmlns="http://schemas.openxmlformats.org/spreadsheetml/2006/main">
  <externalBook xmlns:r="http://schemas.openxmlformats.org/officeDocument/2006/relationships" r:id="rId1">
    <sheetNames>
      <sheetName val="テスト表"/>
      <sheetName val="基本情報"/>
      <sheetName val="M001"/>
      <sheetName val="ﾌｫｰﾏｯﾄ"/>
    </sheetNames>
    <sheetDataSet>
      <sheetData sheetId="0"/>
      <sheetData sheetId="1"/>
      <sheetData sheetId="2"/>
      <sheetData sheetId="3" refreshError="1"/>
    </sheetDataSet>
  </externalBook>
</externalLink>
</file>

<file path=xl/externalLinks/externalLink19.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医療ランダムリード"/>
      <sheetName val="ﾌｫｰﾏｯﾄ"/>
    </sheetNames>
    <sheetDataSet>
      <sheetData sheetId="0"/>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表紙"/>
      <sheetName val="⑧処理詳細"/>
      <sheetName val="⑩設計書表紙"/>
      <sheetName val="⑪修正履歴-1"/>
      <sheetName val="⑫処理詳細-1"/>
      <sheetName val="⑫処理詳細-2"/>
      <sheetName val="⑫処理詳細-3"/>
      <sheetName val="⑫処理詳細-4"/>
      <sheetName val="⑫処理詳細-5"/>
      <sheetName val="⑫処理詳細-6"/>
      <sheetName val="⑫処理詳細-7"/>
      <sheetName val="⑫処理詳細-8"/>
      <sheetName val="⑫処理詳細-9"/>
      <sheetName val="⑫処理詳細-10"/>
      <sheetName val="⑫処理詳細-11"/>
      <sheetName val="⑫処理詳細-12"/>
      <sheetName val="⑫処理詳細-13"/>
      <sheetName val="⑫処理詳細-14"/>
      <sheetName val="⑫処理詳細-15"/>
      <sheetName val="⑫処理詳細-16"/>
      <sheetName val="⑫処理詳細-17"/>
      <sheetName val="⑫処理詳細-18"/>
      <sheetName val="⑫処理詳細-19"/>
      <sheetName val="⑫処理詳細-20"/>
      <sheetName val="⑫処理詳細-21"/>
      <sheetName val="⑫処理詳細-22"/>
      <sheetName val="⑫処理詳細-23"/>
      <sheetName val="⑬ﾃｰﾌﾞﾙ項目編集表-1"/>
      <sheetName val="⑬ﾃｰﾌﾞﾙ項目編集表-2"/>
      <sheetName val="⑬ﾃｰﾌﾞﾙ項目編集表-3"/>
      <sheetName val="⑬ﾃｰﾌﾞﾙ項目編集表-4"/>
      <sheetName val="⑬ﾃｰﾌﾞﾙ項目編集表-5"/>
      <sheetName val="⑬ﾃｰﾌﾞﾙ項目編集表-6"/>
      <sheetName val="⑬ﾃｰﾌﾞﾙ項目編集表-7"/>
      <sheetName val="⑬ﾃｰﾌﾞﾙ項目編集表-8"/>
      <sheetName val="⑬ﾃｰﾌﾞﾙ項目編集表-9"/>
      <sheetName val="⑬ﾃｰﾌﾞﾙ項目編集表-10"/>
      <sheetName val="⑬ﾃｰﾌﾞﾙ項目編集表-11"/>
      <sheetName val="⑬ﾃｰﾌﾞﾙ項目編集表-12"/>
      <sheetName val="⑬ﾃｰﾌﾞﾙ項目編集表-13"/>
      <sheetName val="⑬ﾃｰﾌﾞﾙ項目編集表-14"/>
      <sheetName val="⑬ﾃｰﾌﾞﾙ項目編集表-15"/>
      <sheetName val="⑬ﾃｰﾌﾞﾙ項目編集表-16"/>
      <sheetName val="⑬ﾃｰﾌﾞﾙ項目編集表-17"/>
      <sheetName val="⑬ﾃｰﾌﾞﾙ項目編集表-18"/>
      <sheetName val="⑬ﾃｰﾌﾞﾙ項目編集表-19"/>
      <sheetName val="⑬ﾃｰﾌﾞﾙ項目編集表-20"/>
      <sheetName val="⑬ﾃｰﾌﾞﾙ項目編集表-21"/>
      <sheetName val="⑬ﾃｰﾌﾞﾙ項目編集表-22"/>
      <sheetName val="⑬ﾃｰﾌﾞﾙ項目編集表-23"/>
      <sheetName val="⑬ﾃｰﾌﾞﾙ項目編集表-24"/>
      <sheetName val="⑭改造ポイント"/>
      <sheetName val="⑮フリーシート"/>
      <sheetName val="ﾃｰﾌﾞﾙ名辞書"/>
      <sheetName val="項目名辞書"/>
      <sheetName val="ﾌﾟﾛｼｰｼﾞｬ名辞書"/>
      <sheetName val="ｷｰﾜｰﾄﾞ"/>
      <sheetName val="ﾂｰﾙ定義項目辞書"/>
      <sheetName val="逆変換ﾜｰｸ"/>
      <sheetName val="処理詳細原紙"/>
      <sheetName val="ﾃｰﾌﾞﾙ項目編集表原紙"/>
      <sheetName val="⑫処理詳細-24"/>
      <sheetName val="⑫処理詳細-25"/>
      <sheetName val="⑫処理詳細-26"/>
      <sheetName val="⑫処理詳細-27"/>
      <sheetName val="⑫処理詳細-28"/>
      <sheetName val="⑫処理詳細-29"/>
      <sheetName val="⑫処理詳細-30"/>
      <sheetName val="⑫処理詳細-31"/>
      <sheetName val="⑫処理詳細-32"/>
      <sheetName val="⑫処理詳細-33"/>
      <sheetName val="⑫処理詳細-34"/>
      <sheetName val="⑬ﾃｰﾌﾞﾙ項目編集表-_x0012_3"/>
      <sheetName val="メイン"/>
      <sheetName val="STR071B0_TOOL"/>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refreshError="1"/>
    </sheetDataSet>
  </externalBook>
</externalLink>
</file>

<file path=xl/externalLinks/externalLink20.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医療ランダムリード"/>
    </sheetNames>
    <sheetDataSet>
      <sheetData sheetId="0"/>
      <sheetData sheetId="1"/>
      <sheetData sheetId="2"/>
      <sheetData sheetId="3"/>
      <sheetData sheetId="4"/>
      <sheetData sheetId="5"/>
      <sheetData sheetId="6"/>
      <sheetData sheetId="7" refreshError="1"/>
    </sheetDataSet>
  </externalBook>
</externalLink>
</file>

<file path=xl/externalLinks/externalLink21.xml><?xml version="1.0" encoding="utf-8"?>
<externalLink xmlns="http://schemas.openxmlformats.org/spreadsheetml/2006/main">
  <externalBook xmlns:r="http://schemas.openxmlformats.org/officeDocument/2006/relationships" r:id="rId1">
    <sheetNames>
      <sheetName val="shtMsg"/>
      <sheetName val="学校－貸借対照表"/>
      <sheetName val="学校－決算検討表"/>
      <sheetName val="学校－業績表"/>
      <sheetName val="学校－消費収支計算表"/>
      <sheetName val="学校－資金収支計算書"/>
      <sheetName val="入力済決算データ返却メモ"/>
      <sheetName val="含み損益（単）"/>
      <sheetName val="財務ﾃﾞｰﾀ（連）"/>
      <sheetName val="含み損益（連）"/>
      <sheetName val="（受注wk）"/>
      <sheetName val="決算検討表（金融）"/>
      <sheetName val="一覧表"/>
      <sheetName val="????????????"/>
      <sheetName val="一般計算式一覧"/>
      <sheetName val="販管実績"/>
      <sheetName val="売上"/>
      <sheetName val="master"/>
      <sheetName val="人選基準合致"/>
      <sheetName val="調整後"/>
      <sheetName val="部品計算"/>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2.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ﾌｫｰﾏｯﾄ"/>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externalLinks/externalLink23.xml><?xml version="1.0" encoding="utf-8"?>
<externalLink xmlns="http://schemas.openxmlformats.org/spreadsheetml/2006/main">
  <externalBook xmlns:r="http://schemas.openxmlformats.org/officeDocument/2006/relationships" r:id="rId1">
    <sheetNames>
      <sheetName val="ﾁｪｯｸ用資料作成処理"/>
      <sheetName val="作業表テーブルチェック用資料処理"/>
      <sheetName val="#REF"/>
      <sheetName val="決算検討表（金融）"/>
      <sheetName val="基本設計書（昇給・昇格）05_帳票処理フロー"/>
      <sheetName val="入力済決算データ返却メモ"/>
    </sheetNames>
    <sheetDataSet>
      <sheetData sheetId="0"/>
      <sheetData sheetId="1"/>
      <sheetData sheetId="2"/>
      <sheetData sheetId="3"/>
      <sheetData sheetId="4"/>
      <sheetData sheetId="5" refreshError="1"/>
    </sheetDataSet>
  </externalBook>
</externalLink>
</file>

<file path=xl/externalLinks/externalLink24.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入力済決算データ返却メモ"/>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25.xml><?xml version="1.0" encoding="utf-8"?>
<externalLink xmlns="http://schemas.openxmlformats.org/spreadsheetml/2006/main">
  <externalBook xmlns:r="http://schemas.openxmlformats.org/officeDocument/2006/relationships" r:id="rId1">
    <sheetNames>
      <sheetName val="含み損益（単）"/>
      <sheetName val="財務ﾃﾞｰﾀ（連）"/>
      <sheetName val="含み損益（連）"/>
      <sheetName val="CAA determination Table"/>
    </sheetNames>
    <sheetDataSet>
      <sheetData sheetId="0" refreshError="1"/>
      <sheetData sheetId="1" refreshError="1"/>
      <sheetData sheetId="2" refreshError="1"/>
      <sheetData sheetId="3"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点検シート (4)"/>
      <sheetName val="省略"/>
      <sheetName val="点検シート (3)"/>
      <sheetName val="点検シート (2)"/>
      <sheetName val="点検シート"/>
      <sheetName val="AR_20101231（ALL）"/>
      <sheetName val="所管別１"/>
      <sheetName val="点検シート_(4)"/>
      <sheetName val="点検シート_(3)"/>
      <sheetName val="点検シート_(2)"/>
      <sheetName val="PKS進捗"/>
      <sheetName val="Sheet1"/>
      <sheetName val="開発工数実績"/>
      <sheetName val="B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目次"/>
      <sheetName val="確定申告・属性等入力"/>
      <sheetName val="含み損益確認表"/>
      <sheetName val="資産実態調"/>
      <sheetName val="債務償還年数算定シート"/>
      <sheetName val="債務者区分判定ｼｰﾄ"/>
      <sheetName val="信用格付ワークシート"/>
      <sheetName val="信用格付けワークシート算出用"/>
      <sheetName val="補足説明記入票"/>
      <sheetName val="表紙"/>
    </sheetNames>
    <sheetDataSet>
      <sheetData sheetId="0"/>
      <sheetData sheetId="1"/>
      <sheetData sheetId="2"/>
      <sheetData sheetId="3"/>
      <sheetData sheetId="4"/>
      <sheetData sheetId="5"/>
      <sheetData sheetId="6"/>
      <sheetData sheetId="7"/>
      <sheetData sheetId="8"/>
      <sheetData sheetId="9"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ﾜｰｸｼｰﾄ"/>
      <sheetName val="ｿﾌﾄﾊｳｽ"/>
      <sheetName val="基本情報"/>
      <sheetName val="設定"/>
      <sheetName val="$work(rack)"/>
      <sheetName val="概算工数ﾜｰｸｼｰﾄ_雛形"/>
      <sheetName val="表紙"/>
    </sheetNames>
    <sheetDataSet>
      <sheetData sheetId="0"/>
      <sheetData sheetId="1"/>
      <sheetData sheetId="2"/>
      <sheetData sheetId="3"/>
      <sheetData sheetId="4"/>
      <sheetData sheetId="5"/>
      <sheetData sheetId="6" refreshError="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処理パターン×プロセス関連表"/>
      <sheetName val="#REF"/>
      <sheetName val="基本情報"/>
      <sheetName val="Sheet1"/>
      <sheetName val="Sheet2"/>
      <sheetName val="Sheet3"/>
      <sheetName val="M001"/>
      <sheetName val="code2"/>
      <sheetName val="code1"/>
      <sheetName val="データ項目"/>
      <sheetName val="リスト"/>
      <sheetName val="見積もり前提"/>
      <sheetName val="ワーク"/>
      <sheetName val="（設定情報）"/>
      <sheetName val="選択項目"/>
      <sheetName val="改訂履歴"/>
      <sheetName val="作業内容概要"/>
    </sheetNames>
    <definedNames>
      <definedName name="command_click" sheetId="3"/>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ﾌｫｰﾏｯﾄ"/>
      <sheetName val="医療ランダムリード"/>
      <sheetName val="含み損益（単）"/>
      <sheetName val="財務ﾃﾞｰﾀ（連）"/>
      <sheetName val="含み損益（連）"/>
      <sheetName val="決算検討表（金融）"/>
      <sheetName val="点検シート"/>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格付連絡票"/>
      <sheetName val="入力済決算データ返却メモ"/>
      <sheetName val="一般計算式一覧"/>
      <sheetName val="医療ランダムリード"/>
      <sheetName val="ﾌｫｰﾏｯﾄ"/>
      <sheetName val="EUEJ4706"/>
    </sheetNames>
    <definedNames>
      <definedName name="detail_copy"/>
    </definedNames>
    <sheetDataSet>
      <sheetData sheetId="0"/>
      <sheetData sheetId="1"/>
      <sheetData sheetId="2"/>
      <sheetData sheetId="3"/>
      <sheetData sheetId="4"/>
      <sheetData sheetId="5" refreshError="1"/>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一覧表"/>
      <sheetName val="Analysts"/>
      <sheetName val="ﾌｫｰﾏｯﾄ"/>
      <sheetName val="CDM Financial Data"/>
      <sheetName val="確定申告・属性等入力"/>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9.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codeName="Sheet1">
    <outlinePr summaryBelow="1" summaryRight="1"/>
    <pageSetUpPr/>
  </sheetPr>
  <dimension ref="A1:AB226"/>
  <sheetViews>
    <sheetView showGridLines="0" tabSelected="1" view="pageBreakPreview" zoomScaleNormal="100" zoomScaleSheetLayoutView="100" zoomScalePageLayoutView="95" workbookViewId="0">
      <selection activeCell="F3" sqref="F3"/>
    </sheetView>
  </sheetViews>
  <sheetFormatPr baseColWidth="8" defaultColWidth="9" defaultRowHeight="14.25"/>
  <cols>
    <col width="40.75" customWidth="1" style="6" min="1" max="1"/>
    <col width="14.25" customWidth="1" style="6" min="2" max="4"/>
    <col width="14.125" customWidth="1" style="6" min="5" max="5"/>
    <col width="14.25" customWidth="1" style="6" min="6" max="6"/>
    <col width="13.625" customWidth="1" style="7" min="7" max="7"/>
    <col width="10.75" customWidth="1" style="6" min="8" max="8"/>
    <col hidden="1" width="11.875" customWidth="1" style="6" min="9" max="9"/>
    <col hidden="1" width="10.75" customWidth="1" style="6" min="10" max="10"/>
    <col hidden="1" width="11.875" customWidth="1" style="6" min="11" max="11"/>
    <col hidden="1" width="19.375" customWidth="1" style="6" min="12" max="12"/>
    <col hidden="1" width="15.375" customWidth="1" style="6" min="13" max="13"/>
    <col hidden="1" width="12" customWidth="1" style="6" min="14" max="14"/>
    <col width="12.375" customWidth="1" style="6" min="15" max="15"/>
    <col width="11.75" customWidth="1" style="6" min="16" max="18"/>
    <col width="14.75" customWidth="1" style="6" min="19" max="19"/>
    <col width="11.75" customWidth="1" style="6" min="20" max="20"/>
    <col width="12.125" customWidth="1" style="6" min="21" max="27"/>
    <col width="9" customWidth="1" style="6" min="28" max="1024"/>
  </cols>
  <sheetData>
    <row r="1">
      <c r="B1" s="8" t="inlineStr">
        <is>
          <t xml:space="preserve">Input highlighted cells upto row 14 </t>
        </is>
      </c>
      <c r="C1" s="8" t="n"/>
      <c r="D1" s="8" t="n"/>
      <c r="E1" s="8" t="n"/>
      <c r="L1" s="6" t="inlineStr">
        <is>
          <t>INR</t>
        </is>
      </c>
      <c r="T1" s="9" t="n"/>
      <c r="U1" s="9" t="n"/>
      <c r="V1" s="9" t="n"/>
      <c r="W1" s="9" t="n"/>
      <c r="X1" s="9" t="n"/>
      <c r="Y1" s="9" t="n"/>
      <c r="Z1" s="9" t="n"/>
      <c r="AA1" s="9" t="n"/>
      <c r="AB1" s="9" t="n"/>
    </row>
    <row r="2">
      <c r="A2" s="10" t="inlineStr">
        <is>
          <t>Name of Customer</t>
        </is>
      </c>
      <c r="B2" s="626" t="inlineStr">
        <is>
          <t>SUMITOMO AUSTRALIA PTY LIMITED</t>
        </is>
      </c>
      <c r="C2" s="888" t="n"/>
      <c r="D2" s="888" t="n"/>
      <c r="E2" s="889" t="n"/>
      <c r="L2" s="6" t="inlineStr">
        <is>
          <t>GBP</t>
        </is>
      </c>
      <c r="M2" s="9" t="inlineStr">
        <is>
          <t>New</t>
        </is>
      </c>
    </row>
    <row r="3">
      <c r="A3" s="10" t="inlineStr">
        <is>
          <t>MIZUHO_CCIF</t>
        </is>
      </c>
      <c r="B3" s="626" t="inlineStr">
        <is>
          <t>0306612351</t>
        </is>
      </c>
      <c r="C3" s="888" t="n"/>
      <c r="D3" s="888" t="n"/>
      <c r="E3" s="889" t="n"/>
      <c r="G3" s="11" t="inlineStr">
        <is>
          <t>Date of Input</t>
        </is>
      </c>
      <c r="H3" s="890" t="n"/>
      <c r="L3" s="6" t="inlineStr">
        <is>
          <t>USD</t>
        </is>
      </c>
      <c r="M3" s="9" t="inlineStr">
        <is>
          <t>Interim Review</t>
        </is>
      </c>
    </row>
    <row r="4" ht="28.5" customHeight="1" s="340">
      <c r="A4" s="10" t="inlineStr">
        <is>
          <t>CCIF</t>
        </is>
      </c>
      <c r="B4" s="626" t="n">
        <v>6612351</v>
      </c>
      <c r="C4" s="888" t="n"/>
      <c r="D4" s="888" t="n"/>
      <c r="E4" s="889" t="n"/>
      <c r="G4" s="11" t="inlineStr">
        <is>
          <t>Retention Period</t>
        </is>
      </c>
      <c r="H4" s="890" t="n"/>
      <c r="L4" s="6" t="inlineStr">
        <is>
          <t>SGD</t>
        </is>
      </c>
      <c r="M4" s="6" t="inlineStr">
        <is>
          <t>Annual Review</t>
        </is>
      </c>
    </row>
    <row r="5" ht="15" customHeight="1" s="340">
      <c r="A5" s="10" t="inlineStr">
        <is>
          <t>Type of Activity / Nature of Business</t>
        </is>
      </c>
      <c r="B5" s="629" t="inlineStr">
        <is>
          <t xml:space="preserve">Manufacture of cloth </t>
        </is>
      </c>
      <c r="C5" s="888" t="n"/>
      <c r="D5" s="888" t="n"/>
      <c r="E5" s="889" t="n"/>
      <c r="G5" s="11" t="inlineStr">
        <is>
          <t>Branch</t>
        </is>
      </c>
      <c r="H5" s="626" t="n"/>
      <c r="L5" s="6" t="inlineStr">
        <is>
          <t>RM (Malaysian Ringgit)</t>
        </is>
      </c>
      <c r="M5" s="6" t="inlineStr">
        <is>
          <t>Special Review</t>
        </is>
      </c>
    </row>
    <row r="6">
      <c r="A6" s="10" t="inlineStr">
        <is>
          <t>Industry</t>
        </is>
      </c>
      <c r="B6" s="626" t="n"/>
      <c r="C6" s="888" t="n"/>
      <c r="D6" s="888" t="n"/>
      <c r="E6" s="889" t="n"/>
      <c r="G6" s="11" t="inlineStr">
        <is>
          <t>Officer Name</t>
        </is>
      </c>
      <c r="H6" s="626" t="n"/>
      <c r="L6" s="6" t="inlineStr">
        <is>
          <t>AUD</t>
        </is>
      </c>
    </row>
    <row r="7">
      <c r="A7" s="10" t="inlineStr">
        <is>
          <t>Currency</t>
        </is>
      </c>
      <c r="B7" s="626" t="inlineStr">
        <is>
          <t>AUD</t>
        </is>
      </c>
      <c r="C7" s="888" t="n"/>
      <c r="D7" s="888" t="n"/>
      <c r="E7" s="889" t="n"/>
      <c r="G7" s="11" t="inlineStr">
        <is>
          <t>Ext No</t>
        </is>
      </c>
      <c r="H7" s="626" t="n"/>
      <c r="L7" s="6" t="inlineStr">
        <is>
          <t>NZD</t>
        </is>
      </c>
    </row>
    <row r="8">
      <c r="A8" s="10" t="inlineStr">
        <is>
          <t xml:space="preserve">Inputted units </t>
        </is>
      </c>
      <c r="B8" s="626" t="inlineStr">
        <is>
          <t>Full Value</t>
        </is>
      </c>
      <c r="C8" s="888" t="n"/>
      <c r="D8" s="888" t="n"/>
      <c r="E8" s="889" t="n"/>
      <c r="G8" s="11" t="inlineStr">
        <is>
          <t>Exchange Rate</t>
        </is>
      </c>
      <c r="H8" s="626" t="n"/>
      <c r="L8" s="6" t="inlineStr">
        <is>
          <t>CNY</t>
        </is>
      </c>
    </row>
    <row r="9">
      <c r="A9" s="10" t="inlineStr">
        <is>
          <t>Converter mutiple</t>
        </is>
      </c>
      <c r="B9" s="626">
        <f>INDEX(H202:O206,MATCH(B10,H202:H206,0),MATCH(B8,H202:O202,0))</f>
        <v/>
      </c>
      <c r="C9" s="888" t="n"/>
      <c r="D9" s="888" t="n"/>
      <c r="E9" s="889" t="n"/>
      <c r="L9" s="6" t="inlineStr">
        <is>
          <t>HKG</t>
        </is>
      </c>
    </row>
    <row r="10">
      <c r="A10" s="10" t="inlineStr">
        <is>
          <t>Units Required for CDM input</t>
        </is>
      </c>
      <c r="B10" s="626" t="inlineStr">
        <is>
          <t>Millions</t>
        </is>
      </c>
      <c r="C10" s="888" t="n"/>
      <c r="D10" s="888" t="n"/>
      <c r="E10" s="889" t="n"/>
      <c r="J10" s="13" t="n"/>
    </row>
    <row r="11">
      <c r="A11" s="10" t="inlineStr">
        <is>
          <t>Financial Year end</t>
        </is>
      </c>
      <c r="B11" s="626" t="inlineStr">
        <is>
          <t>2023/03</t>
        </is>
      </c>
      <c r="C11" s="888" t="n"/>
      <c r="D11" s="888" t="n"/>
      <c r="E11" s="889" t="n"/>
      <c r="J11" s="13" t="n"/>
    </row>
    <row r="12" ht="28.5" customHeight="1" s="340">
      <c r="A12" s="14" t="inlineStr">
        <is>
          <t>New / Interim Review / Annual Review / Special Review</t>
        </is>
      </c>
      <c r="B12" s="626" t="n"/>
      <c r="C12" s="888" t="n"/>
      <c r="D12" s="888" t="n"/>
      <c r="E12" s="889" t="n"/>
      <c r="I12" s="13" t="n"/>
      <c r="J12" s="13" t="n"/>
    </row>
    <row r="13">
      <c r="A13" s="10" t="inlineStr">
        <is>
          <t>Accounting Standards</t>
        </is>
      </c>
      <c r="B13" s="626" t="n"/>
      <c r="C13" s="888" t="n"/>
      <c r="D13" s="888" t="n"/>
      <c r="E13" s="889" t="n"/>
      <c r="I13" s="13" t="n"/>
    </row>
    <row r="14">
      <c r="A14" s="10" t="inlineStr">
        <is>
          <t>Auditors</t>
        </is>
      </c>
      <c r="B14" s="626" t="n"/>
      <c r="C14" s="888" t="n"/>
      <c r="D14" s="888" t="n"/>
      <c r="E14" s="889" t="n"/>
    </row>
    <row r="15" ht="6" customFormat="1" customHeight="1" s="15">
      <c r="G15" s="16" t="n"/>
    </row>
    <row r="16" ht="15.75" customHeight="1" s="340">
      <c r="A16" s="17" t="inlineStr">
        <is>
          <t>Balance Sheet</t>
        </is>
      </c>
      <c r="B16" s="17" t="n"/>
      <c r="C16" s="17" t="n"/>
      <c r="D16" s="18" t="n"/>
      <c r="E16" s="18" t="n"/>
      <c r="F16" s="18" t="n"/>
    </row>
    <row r="17" ht="15.75" customHeight="1" s="340">
      <c r="A17" s="17" t="n"/>
      <c r="B17" s="17" t="n"/>
      <c r="C17" s="17" t="n"/>
      <c r="D17" s="18" t="n"/>
      <c r="E17" s="18" t="n"/>
      <c r="F17" s="18" t="n"/>
      <c r="G17" s="19" t="n"/>
    </row>
    <row r="18">
      <c r="A18" s="18" t="inlineStr">
        <is>
          <t>Error Check</t>
        </is>
      </c>
      <c r="B18" s="20">
        <f>IF(OR(B77&gt;0.5,B77&lt;-0.5),"Check","OK")</f>
        <v/>
      </c>
      <c r="C18" s="20">
        <f>IF(OR(C77&gt;0.5,C77&lt;-0.5),"Check","OK")</f>
        <v/>
      </c>
      <c r="D18" s="20">
        <f>IF(OR(D77&gt;0.5,D77&lt;-0.5),"Check","OK")</f>
        <v/>
      </c>
      <c r="E18" s="20">
        <f>IF(OR(E77&gt;0.5,E77&lt;-0.5),"Check","OK")</f>
        <v/>
      </c>
      <c r="F18" s="20">
        <f>IF(OR(F77&gt;0.5,F77&lt;-0.5),"Check","OK")</f>
        <v/>
      </c>
      <c r="G18" s="21">
        <f>IF(OR(G77&gt;0.5,G77&lt;-0.5),"Check","OK")</f>
        <v/>
      </c>
      <c r="I18" s="22" t="n"/>
    </row>
    <row r="19">
      <c r="A19" s="23" t="inlineStr">
        <is>
          <t xml:space="preserve">Assets </t>
        </is>
      </c>
      <c r="B19" s="23" t="n"/>
      <c r="C19" s="23" t="n"/>
      <c r="D19" s="18" t="n"/>
      <c r="E19" s="18" t="n"/>
      <c r="F19" s="18" t="n"/>
      <c r="G19" s="19" t="n"/>
      <c r="H19" s="18" t="n"/>
      <c r="I19" s="18" t="n"/>
      <c r="K19" s="24" t="n"/>
    </row>
    <row r="20">
      <c r="A20" s="18" t="n"/>
      <c r="B20" s="19" t="n"/>
      <c r="C20" s="19" t="n"/>
      <c r="D20" s="19" t="n"/>
      <c r="E20" s="19" t="n"/>
      <c r="F20" s="19" t="n"/>
      <c r="G20" s="25">
        <f>"in "&amp;B7&amp;" "&amp;B8</f>
        <v/>
      </c>
      <c r="H20" s="18" t="n"/>
      <c r="I20" s="18" t="n"/>
      <c r="O20" s="18" t="n"/>
      <c r="P20" s="18" t="n"/>
      <c r="Q20" s="18" t="n"/>
      <c r="R20" s="18" t="n"/>
      <c r="S20" s="26">
        <f>"in "&amp;B7&amp;" "&amp;B10</f>
        <v/>
      </c>
    </row>
    <row r="21">
      <c r="A21" s="27" t="inlineStr">
        <is>
          <t xml:space="preserve"> </t>
        </is>
      </c>
      <c r="B21" s="28">
        <f>LEFT(C21,4)-1&amp;RIGHT(C21,3)</f>
        <v/>
      </c>
      <c r="C21" s="28">
        <f>LEFT(D21,4)-1&amp;RIGHT(D21,3)</f>
        <v/>
      </c>
      <c r="D21" s="28">
        <f>LEFT(E21,4)-1&amp;RIGHT(E21,3)</f>
        <v/>
      </c>
      <c r="E21" s="28">
        <f>LEFT(F21,4)-1&amp;RIGHT(F21,3)</f>
        <v/>
      </c>
      <c r="F21" s="28">
        <f>LEFT(G21,4)-1&amp;RIGHT(G21,3)</f>
        <v/>
      </c>
      <c r="G21" s="29">
        <f>B11</f>
        <v/>
      </c>
      <c r="O21" s="28">
        <f>+C21</f>
        <v/>
      </c>
      <c r="P21" s="28">
        <f>+D21</f>
        <v/>
      </c>
      <c r="Q21" s="28">
        <f>+E21</f>
        <v/>
      </c>
      <c r="R21" s="28">
        <f>+F21</f>
        <v/>
      </c>
      <c r="S21" s="28">
        <f>+G21</f>
        <v/>
      </c>
    </row>
    <row r="22">
      <c r="A22" s="27" t="n"/>
      <c r="B22" s="28" t="n">
        <v>12</v>
      </c>
      <c r="C22" s="28" t="n">
        <v>12</v>
      </c>
      <c r="D22" s="28" t="n">
        <v>12</v>
      </c>
      <c r="E22" s="28" t="n">
        <v>12</v>
      </c>
      <c r="F22" s="28" t="n">
        <v>12</v>
      </c>
      <c r="G22" s="29" t="n">
        <v>12</v>
      </c>
      <c r="O22" s="28" t="n">
        <v>12</v>
      </c>
      <c r="P22" s="28" t="n">
        <v>12</v>
      </c>
      <c r="Q22" s="28" t="n">
        <v>12</v>
      </c>
      <c r="R22" s="28" t="n">
        <v>12</v>
      </c>
      <c r="S22" s="28" t="n">
        <v>12</v>
      </c>
    </row>
    <row r="23">
      <c r="A23" s="30" t="inlineStr">
        <is>
          <t xml:space="preserve">Cash and cash equivalents </t>
        </is>
      </c>
      <c r="B23" s="891">
        <f>VLOOKUP("K2",'BS (Assets) breakdown'!$A:$I,COLUMN('BS (Assets) breakdown'!C$12),FALSE)</f>
        <v/>
      </c>
      <c r="C23" s="891">
        <f>VLOOKUP("K2",'BS (Assets) breakdown'!$A:$I,COLUMN('BS (Assets) breakdown'!D$12),FALSE)</f>
        <v/>
      </c>
      <c r="D23" s="891">
        <f>VLOOKUP("K2",'BS (Assets) breakdown'!$A:$I,COLUMN('BS (Assets) breakdown'!E$12),FALSE)</f>
        <v/>
      </c>
      <c r="E23" s="891">
        <f>VLOOKUP("K2",'BS (Assets) breakdown'!$A:$I,COLUMN('BS (Assets) breakdown'!F$12),FALSE)</f>
        <v/>
      </c>
      <c r="F23" s="891">
        <f>VLOOKUP("K2",'BS (Assets) breakdown'!$A:$I,COLUMN('BS (Assets) breakdown'!G$12),FALSE)</f>
        <v/>
      </c>
      <c r="G23" s="891">
        <f>VLOOKUP("K2",'BS (Assets) breakdown'!$A:$I,COLUMN('BS (Assets) breakdown'!H$12),FALSE)</f>
        <v/>
      </c>
      <c r="O23" s="891">
        <f>+C23*$B$9</f>
        <v/>
      </c>
      <c r="P23" s="891">
        <f>+D23*$B$9</f>
        <v/>
      </c>
      <c r="Q23" s="891">
        <f>+E23*$B$9</f>
        <v/>
      </c>
      <c r="R23" s="891">
        <f>+F23*$B$9</f>
        <v/>
      </c>
      <c r="S23" s="891">
        <f>+G23*$B$9</f>
        <v/>
      </c>
    </row>
    <row r="24">
      <c r="A24" s="30" t="inlineStr">
        <is>
          <t xml:space="preserve">Account Receivables </t>
        </is>
      </c>
      <c r="B24" s="891">
        <f>VLOOKUP("K4",'BS (Assets) breakdown'!$A:$I,COLUMN('BS (Assets) breakdown'!C$12),FALSE)</f>
        <v/>
      </c>
      <c r="C24" s="891">
        <f>VLOOKUP("K4",'BS (Assets) breakdown'!$A:$I,COLUMN('BS (Assets) breakdown'!D$12),FALSE)</f>
        <v/>
      </c>
      <c r="D24" s="891">
        <f>VLOOKUP("K4",'BS (Assets) breakdown'!$A:$I,COLUMN('BS (Assets) breakdown'!E$12),FALSE)</f>
        <v/>
      </c>
      <c r="E24" s="891">
        <f>VLOOKUP("K4",'BS (Assets) breakdown'!$A:$I,COLUMN('BS (Assets) breakdown'!F$12),FALSE)</f>
        <v/>
      </c>
      <c r="F24" s="891">
        <f>VLOOKUP("K4",'BS (Assets) breakdown'!$A:$I,COLUMN('BS (Assets) breakdown'!G$12),FALSE)</f>
        <v/>
      </c>
      <c r="G24" s="891">
        <f>VLOOKUP("K4",'BS (Assets) breakdown'!$A:$I,COLUMN('BS (Assets) breakdown'!H$12),FALSE)</f>
        <v/>
      </c>
      <c r="N24" s="892">
        <f>B24*$B$9</f>
        <v/>
      </c>
      <c r="O24" s="891">
        <f>+C24*$B$9</f>
        <v/>
      </c>
      <c r="P24" s="891">
        <f>+D24*$B$9</f>
        <v/>
      </c>
      <c r="Q24" s="891">
        <f>+E24*$B$9</f>
        <v/>
      </c>
      <c r="R24" s="891">
        <f>+F24*$B$9</f>
        <v/>
      </c>
      <c r="S24" s="891">
        <f>+G24*$B$9</f>
        <v/>
      </c>
    </row>
    <row r="25">
      <c r="A25" s="30" t="inlineStr">
        <is>
          <t xml:space="preserve">Inventories </t>
        </is>
      </c>
      <c r="B25" s="891">
        <f>VLOOKUP("K6",'BS (Assets) breakdown'!$A:$I,COLUMN('BS (Assets) breakdown'!C$12),FALSE)</f>
        <v/>
      </c>
      <c r="C25" s="891">
        <f>VLOOKUP("K6",'BS (Assets) breakdown'!$A:$I,COLUMN('BS (Assets) breakdown'!D$12),FALSE)</f>
        <v/>
      </c>
      <c r="D25" s="891">
        <f>VLOOKUP("K6",'BS (Assets) breakdown'!$A:$I,COLUMN('BS (Assets) breakdown'!E$12),FALSE)</f>
        <v/>
      </c>
      <c r="E25" s="891">
        <f>VLOOKUP("K6",'BS (Assets) breakdown'!$A:$I,COLUMN('BS (Assets) breakdown'!F$12),FALSE)</f>
        <v/>
      </c>
      <c r="F25" s="891">
        <f>VLOOKUP("K6",'BS (Assets) breakdown'!$A:$I,COLUMN('BS (Assets) breakdown'!G$12),FALSE)</f>
        <v/>
      </c>
      <c r="G25" s="891">
        <f>VLOOKUP("K6",'BS (Assets) breakdown'!$A:$I,COLUMN('BS (Assets) breakdown'!H$12),FALSE)</f>
        <v/>
      </c>
      <c r="N25" s="892">
        <f>B25*$B$9</f>
        <v/>
      </c>
      <c r="O25" s="891">
        <f>+C25*$B$9</f>
        <v/>
      </c>
      <c r="P25" s="891">
        <f>+D25*$B$9</f>
        <v/>
      </c>
      <c r="Q25" s="891">
        <f>+E25*$B$9</f>
        <v/>
      </c>
      <c r="R25" s="891">
        <f>+F25*$B$9</f>
        <v/>
      </c>
      <c r="S25" s="891">
        <f>+G25*$B$9</f>
        <v/>
      </c>
    </row>
    <row r="26">
      <c r="A26" s="30" t="inlineStr">
        <is>
          <t xml:space="preserve">Prepaid Expenses </t>
        </is>
      </c>
      <c r="B26" s="891">
        <f>VLOOKUP("K8",'BS (Assets) breakdown'!$A:$I,COLUMN('BS (Assets) breakdown'!C$12),FALSE)</f>
        <v/>
      </c>
      <c r="C26" s="891">
        <f>VLOOKUP("K8",'BS (Assets) breakdown'!$A:$I,COLUMN('BS (Assets) breakdown'!D$12),FALSE)</f>
        <v/>
      </c>
      <c r="D26" s="891">
        <f>VLOOKUP("K8",'BS (Assets) breakdown'!$A:$I,COLUMN('BS (Assets) breakdown'!E$12),FALSE)</f>
        <v/>
      </c>
      <c r="E26" s="891">
        <f>VLOOKUP("K8",'BS (Assets) breakdown'!$A:$I,COLUMN('BS (Assets) breakdown'!F$12),FALSE)</f>
        <v/>
      </c>
      <c r="F26" s="891">
        <f>VLOOKUP("K8",'BS (Assets) breakdown'!$A:$I,COLUMN('BS (Assets) breakdown'!G$12),FALSE)</f>
        <v/>
      </c>
      <c r="G26" s="891">
        <f>VLOOKUP("K8",'BS (Assets) breakdown'!$A:$I,COLUMN('BS (Assets) breakdown'!H$12),FALSE)</f>
        <v/>
      </c>
      <c r="O26" s="891">
        <f>+C26*$B$9</f>
        <v/>
      </c>
      <c r="P26" s="891">
        <f>+D26*$B$9</f>
        <v/>
      </c>
      <c r="Q26" s="891">
        <f>+E26*$B$9</f>
        <v/>
      </c>
      <c r="R26" s="891">
        <f>+F26*$B$9</f>
        <v/>
      </c>
      <c r="S26" s="891">
        <f>+G26*$B$9</f>
        <v/>
      </c>
    </row>
    <row r="27" hidden="1" s="340">
      <c r="A27" s="30" t="n"/>
      <c r="B27" s="891" t="n"/>
      <c r="C27" s="891" t="n"/>
      <c r="D27" s="893" t="n"/>
      <c r="E27" s="891" t="n"/>
      <c r="F27" s="891" t="n"/>
      <c r="G27" s="893" t="n"/>
      <c r="O27" s="891">
        <f>+C27*$B$9</f>
        <v/>
      </c>
      <c r="P27" s="891">
        <f>+D27*$B$9</f>
        <v/>
      </c>
      <c r="Q27" s="891">
        <f>+E27*$B$9</f>
        <v/>
      </c>
      <c r="R27" s="891">
        <f>+F27*$B$9</f>
        <v/>
      </c>
      <c r="S27" s="891">
        <f>+G27*$B$9</f>
        <v/>
      </c>
    </row>
    <row r="28">
      <c r="A28" s="34" t="inlineStr">
        <is>
          <t xml:space="preserve">Other Current Assets </t>
        </is>
      </c>
      <c r="B28" s="891">
        <f>VLOOKUP("K10",'BS (Assets) breakdown'!$A:$I,COLUMN('BS (Assets) breakdown'!C$12),FALSE)</f>
        <v/>
      </c>
      <c r="C28" s="891">
        <f>VLOOKUP("K10",'BS (Assets) breakdown'!$A:$I,COLUMN('BS (Assets) breakdown'!D$12),FALSE)</f>
        <v/>
      </c>
      <c r="D28" s="891">
        <f>VLOOKUP("K10",'BS (Assets) breakdown'!$A:$I,COLUMN('BS (Assets) breakdown'!E$12),FALSE)</f>
        <v/>
      </c>
      <c r="E28" s="891">
        <f>VLOOKUP("K10",'BS (Assets) breakdown'!$A:$I,COLUMN('BS (Assets) breakdown'!F$12),FALSE)</f>
        <v/>
      </c>
      <c r="F28" s="891">
        <f>VLOOKUP("K10",'BS (Assets) breakdown'!$A:$I,COLUMN('BS (Assets) breakdown'!G$12),FALSE)</f>
        <v/>
      </c>
      <c r="G28" s="891">
        <f>VLOOKUP("K10",'BS (Assets) breakdown'!$A:$I,COLUMN('BS (Assets) breakdown'!H$12),FALSE)</f>
        <v/>
      </c>
      <c r="O28" s="891">
        <f>+C28*$B$9</f>
        <v/>
      </c>
      <c r="P28" s="891">
        <f>+D28*$B$9</f>
        <v/>
      </c>
      <c r="Q28" s="891">
        <f>+E28*$B$9</f>
        <v/>
      </c>
      <c r="R28" s="891">
        <f>+F28*$B$9</f>
        <v/>
      </c>
      <c r="S28" s="891">
        <f>+G28*$B$9</f>
        <v/>
      </c>
    </row>
    <row r="29">
      <c r="A29" s="35" t="inlineStr">
        <is>
          <t xml:space="preserve">Current Assets </t>
        </is>
      </c>
      <c r="B29" s="894">
        <f>SUM(B23:B28)</f>
        <v/>
      </c>
      <c r="C29" s="894">
        <f>SUM(C23:C28)</f>
        <v/>
      </c>
      <c r="D29" s="894">
        <f>SUM(D23:D28)</f>
        <v/>
      </c>
      <c r="E29" s="894">
        <f>SUM(E23:E28)</f>
        <v/>
      </c>
      <c r="F29" s="894">
        <f>SUM(F23:F28)</f>
        <v/>
      </c>
      <c r="G29" s="894">
        <f>SUM(G23:G28)</f>
        <v/>
      </c>
      <c r="H29" s="892" t="n"/>
      <c r="O29" s="894">
        <f>SUM(O23:O28)</f>
        <v/>
      </c>
      <c r="P29" s="894">
        <f>SUM(P23:P28)</f>
        <v/>
      </c>
      <c r="Q29" s="894">
        <f>SUM(Q23:Q28)</f>
        <v/>
      </c>
      <c r="R29" s="894">
        <f>SUM(R23:R28)</f>
        <v/>
      </c>
      <c r="S29" s="894">
        <f>SUM(S23:S28)</f>
        <v/>
      </c>
    </row>
    <row r="30">
      <c r="A30" s="34" t="inlineStr">
        <is>
          <t xml:space="preserve">Net Plant Property Equipment </t>
        </is>
      </c>
      <c r="B30" s="891">
        <f>VLOOKUP("K11",'BS (Assets) breakdown'!$A:$I,COLUMN('BS (Assets) breakdown'!C$12),FALSE)</f>
        <v/>
      </c>
      <c r="C30" s="891">
        <f>VLOOKUP("K11",'BS (Assets) breakdown'!$A:$I,COLUMN('BS (Assets) breakdown'!D$12),FALSE)</f>
        <v/>
      </c>
      <c r="D30" s="891">
        <f>VLOOKUP("K11",'BS (Assets) breakdown'!$A:$I,COLUMN('BS (Assets) breakdown'!E$12),FALSE)</f>
        <v/>
      </c>
      <c r="E30" s="891">
        <f>VLOOKUP("K11",'BS (Assets) breakdown'!$A:$I,COLUMN('BS (Assets) breakdown'!F$12),FALSE)</f>
        <v/>
      </c>
      <c r="F30" s="891">
        <f>VLOOKUP("K11",'BS (Assets) breakdown'!$A:$I,COLUMN('BS (Assets) breakdown'!G$12),FALSE)</f>
        <v/>
      </c>
      <c r="G30" s="891">
        <f>VLOOKUP("K11",'BS (Assets) breakdown'!$A:$I,COLUMN('BS (Assets) breakdown'!H$12),FALSE)</f>
        <v/>
      </c>
      <c r="I30" s="892" t="n"/>
      <c r="J30" s="892" t="n"/>
      <c r="N30" s="24" t="n"/>
      <c r="O30" s="891">
        <f>O31-O32</f>
        <v/>
      </c>
      <c r="P30" s="891">
        <f>P31-P32</f>
        <v/>
      </c>
      <c r="Q30" s="891">
        <f>Q31-Q32</f>
        <v/>
      </c>
      <c r="R30" s="891">
        <f>R31-R32</f>
        <v/>
      </c>
      <c r="S30" s="891">
        <f>S31-S32</f>
        <v/>
      </c>
    </row>
    <row r="31">
      <c r="A31" s="34" t="inlineStr">
        <is>
          <t xml:space="preserve">(Gross Plant Property Equipment) </t>
        </is>
      </c>
      <c r="B31" s="891">
        <f>VLOOKUP("K13",'BS (Assets) breakdown'!$A:$I,COLUMN('BS (Assets) breakdown'!C$12),FALSE)</f>
        <v/>
      </c>
      <c r="C31" s="891">
        <f>VLOOKUP("K13",'BS (Assets) breakdown'!$A:$I,COLUMN('BS (Assets) breakdown'!D$12),FALSE)</f>
        <v/>
      </c>
      <c r="D31" s="891">
        <f>VLOOKUP("K13",'BS (Assets) breakdown'!$A:$I,COLUMN('BS (Assets) breakdown'!E$12),FALSE)</f>
        <v/>
      </c>
      <c r="E31" s="891">
        <f>VLOOKUP("K13",'BS (Assets) breakdown'!$A:$I,COLUMN('BS (Assets) breakdown'!F$12),FALSE)</f>
        <v/>
      </c>
      <c r="F31" s="891">
        <f>VLOOKUP("K13",'BS (Assets) breakdown'!$A:$I,COLUMN('BS (Assets) breakdown'!G$12),FALSE)</f>
        <v/>
      </c>
      <c r="G31" s="891">
        <f>VLOOKUP("K13",'BS (Assets) breakdown'!$A:$I,COLUMN('BS (Assets) breakdown'!H$12),FALSE)</f>
        <v/>
      </c>
      <c r="H31" s="892" t="n"/>
      <c r="I31" s="892" t="n"/>
      <c r="J31" s="892" t="n"/>
      <c r="O31" s="891">
        <f>+C31*$B$9</f>
        <v/>
      </c>
      <c r="P31" s="891">
        <f>+D31*$B$9</f>
        <v/>
      </c>
      <c r="Q31" s="891">
        <f>+E31*$B$9</f>
        <v/>
      </c>
      <c r="R31" s="891">
        <f>+F31*$B$9</f>
        <v/>
      </c>
      <c r="S31" s="891">
        <f>+G31*$B$9</f>
        <v/>
      </c>
    </row>
    <row r="32">
      <c r="A32" s="34" t="inlineStr">
        <is>
          <t>(Accumulated Depreciation) ( - )</t>
        </is>
      </c>
      <c r="B32" s="891">
        <f>VLOOKUP("K15",'BS (Assets) breakdown'!$A:$I,COLUMN('BS (Assets) breakdown'!C$12),FALSE)</f>
        <v/>
      </c>
      <c r="C32" s="891">
        <f>VLOOKUP("K15",'BS (Assets) breakdown'!$A:$I,COLUMN('BS (Assets) breakdown'!D$12),FALSE)</f>
        <v/>
      </c>
      <c r="D32" s="891">
        <f>VLOOKUP("K15",'BS (Assets) breakdown'!$A:$I,COLUMN('BS (Assets) breakdown'!E$12),FALSE)</f>
        <v/>
      </c>
      <c r="E32" s="891">
        <f>VLOOKUP("K15",'BS (Assets) breakdown'!$A:$I,COLUMN('BS (Assets) breakdown'!F$12),FALSE)</f>
        <v/>
      </c>
      <c r="F32" s="891">
        <f>VLOOKUP("K15",'BS (Assets) breakdown'!$A:$I,COLUMN('BS (Assets) breakdown'!G$12),FALSE)</f>
        <v/>
      </c>
      <c r="G32" s="891">
        <f>VLOOKUP("K15",'BS (Assets) breakdown'!$A:$I,COLUMN('BS (Assets) breakdown'!H$12),FALSE)</f>
        <v/>
      </c>
      <c r="I32" s="892" t="n"/>
      <c r="J32" s="892" t="n"/>
      <c r="O32" s="891">
        <f>+C32*$B$9</f>
        <v/>
      </c>
      <c r="P32" s="891">
        <f>+D32*$B$9</f>
        <v/>
      </c>
      <c r="Q32" s="891">
        <f>+E32*$B$9</f>
        <v/>
      </c>
      <c r="R32" s="891">
        <f>+F32*$B$9</f>
        <v/>
      </c>
      <c r="S32" s="891">
        <f>+G32*$B$9</f>
        <v/>
      </c>
    </row>
    <row r="33">
      <c r="A33" s="30" t="inlineStr">
        <is>
          <t xml:space="preserve">Other Tangible Assets </t>
        </is>
      </c>
      <c r="B33" s="891">
        <f>VLOOKUP("K17",'BS (Assets) breakdown'!$A:$I,COLUMN('BS (Assets) breakdown'!C$12),FALSE)</f>
        <v/>
      </c>
      <c r="C33" s="891">
        <f>VLOOKUP("K17",'BS (Assets) breakdown'!$A:$I,COLUMN('BS (Assets) breakdown'!D$12),FALSE)</f>
        <v/>
      </c>
      <c r="D33" s="891">
        <f>VLOOKUP("K17",'BS (Assets) breakdown'!$A:$I,COLUMN('BS (Assets) breakdown'!E$12),FALSE)</f>
        <v/>
      </c>
      <c r="E33" s="891">
        <f>VLOOKUP("K17",'BS (Assets) breakdown'!$A:$I,COLUMN('BS (Assets) breakdown'!F$12),FALSE)</f>
        <v/>
      </c>
      <c r="F33" s="891">
        <f>VLOOKUP("K17",'BS (Assets) breakdown'!$A:$I,COLUMN('BS (Assets) breakdown'!G$12),FALSE)</f>
        <v/>
      </c>
      <c r="G33" s="891">
        <f>VLOOKUP("K17",'BS (Assets) breakdown'!$A:$I,COLUMN('BS (Assets) breakdown'!H$12),FALSE)</f>
        <v/>
      </c>
      <c r="I33" s="892" t="n"/>
      <c r="J33" s="892" t="n"/>
      <c r="O33" s="891">
        <f>+C33*$B$9</f>
        <v/>
      </c>
      <c r="P33" s="891">
        <f>+D33*$B$9</f>
        <v/>
      </c>
      <c r="Q33" s="891">
        <f>+E33*$B$9</f>
        <v/>
      </c>
      <c r="R33" s="891">
        <f>+F33*$B$9</f>
        <v/>
      </c>
      <c r="S33" s="891">
        <f>+G33*$B$9</f>
        <v/>
      </c>
    </row>
    <row r="34">
      <c r="A34" s="35" t="inlineStr">
        <is>
          <t xml:space="preserve">Tangible Assets </t>
        </is>
      </c>
      <c r="B34" s="894">
        <f>B30+B33</f>
        <v/>
      </c>
      <c r="C34" s="894">
        <f>C30+C33</f>
        <v/>
      </c>
      <c r="D34" s="894">
        <f>D30+D33</f>
        <v/>
      </c>
      <c r="E34" s="894">
        <f>E30+E33</f>
        <v/>
      </c>
      <c r="F34" s="894">
        <f>F30+F33</f>
        <v/>
      </c>
      <c r="G34" s="894">
        <f>G30+G33</f>
        <v/>
      </c>
      <c r="O34" s="894">
        <f>O30+O33</f>
        <v/>
      </c>
      <c r="P34" s="894">
        <f>P30+P33</f>
        <v/>
      </c>
      <c r="Q34" s="894">
        <f>Q30+Q33</f>
        <v/>
      </c>
      <c r="R34" s="894">
        <f>R30+R33</f>
        <v/>
      </c>
      <c r="S34" s="894">
        <f>S30+S33</f>
        <v/>
      </c>
    </row>
    <row r="35">
      <c r="A35" s="37" t="n"/>
      <c r="B35" s="38" t="n"/>
      <c r="C35" s="895" t="n"/>
      <c r="D35" s="896" t="n"/>
      <c r="E35" s="895" t="n"/>
      <c r="F35" s="895" t="n"/>
      <c r="G35" s="896" t="n"/>
      <c r="O35" s="37" t="n"/>
      <c r="P35" s="895" t="n"/>
      <c r="Q35" s="895" t="n"/>
      <c r="R35" s="895" t="n"/>
      <c r="S35" s="895" t="n"/>
    </row>
    <row r="36">
      <c r="A36" s="34" t="inlineStr">
        <is>
          <t xml:space="preserve">GoodWill </t>
        </is>
      </c>
      <c r="B36" s="891">
        <f>VLOOKUP("K19",'BS (Assets) breakdown'!$A:$I,COLUMN('BS (Assets) breakdown'!C$12),FALSE)</f>
        <v/>
      </c>
      <c r="C36" s="891">
        <f>VLOOKUP("K19",'BS (Assets) breakdown'!$A:$I,COLUMN('BS (Assets) breakdown'!D$12),FALSE)</f>
        <v/>
      </c>
      <c r="D36" s="891">
        <f>VLOOKUP("K19",'BS (Assets) breakdown'!$A:$I,COLUMN('BS (Assets) breakdown'!E$12),FALSE)</f>
        <v/>
      </c>
      <c r="E36" s="891">
        <f>VLOOKUP("K19",'BS (Assets) breakdown'!$A:$I,COLUMN('BS (Assets) breakdown'!F$12),FALSE)</f>
        <v/>
      </c>
      <c r="F36" s="891">
        <f>VLOOKUP("K19",'BS (Assets) breakdown'!$A:$I,COLUMN('BS (Assets) breakdown'!G$12),FALSE)</f>
        <v/>
      </c>
      <c r="G36" s="891">
        <f>VLOOKUP("K19",'BS (Assets) breakdown'!$A:$I,COLUMN('BS (Assets) breakdown'!H$12),FALSE)</f>
        <v/>
      </c>
      <c r="O36" s="891">
        <f>+C36*$B$9</f>
        <v/>
      </c>
      <c r="P36" s="891">
        <f>+D36*$B$9</f>
        <v/>
      </c>
      <c r="Q36" s="891">
        <f>+E36*$B$9</f>
        <v/>
      </c>
      <c r="R36" s="891">
        <f>+F36*$B$9</f>
        <v/>
      </c>
      <c r="S36" s="891">
        <f>+G36*$B$9</f>
        <v/>
      </c>
    </row>
    <row r="37">
      <c r="A37" s="30" t="inlineStr">
        <is>
          <t xml:space="preserve">Other Intangible Assets </t>
        </is>
      </c>
      <c r="B37" s="891">
        <f>VLOOKUP("K21",'BS (Assets) breakdown'!$A:$I,COLUMN('BS (Assets) breakdown'!C$12),FALSE)</f>
        <v/>
      </c>
      <c r="C37" s="891">
        <f>VLOOKUP("K21",'BS (Assets) breakdown'!$A:$I,COLUMN('BS (Assets) breakdown'!D$12),FALSE)</f>
        <v/>
      </c>
      <c r="D37" s="891">
        <f>VLOOKUP("K21",'BS (Assets) breakdown'!$A:$I,COLUMN('BS (Assets) breakdown'!E$12),FALSE)</f>
        <v/>
      </c>
      <c r="E37" s="891">
        <f>VLOOKUP("K21",'BS (Assets) breakdown'!$A:$I,COLUMN('BS (Assets) breakdown'!F$12),FALSE)</f>
        <v/>
      </c>
      <c r="F37" s="891">
        <f>VLOOKUP("K21",'BS (Assets) breakdown'!$A:$I,COLUMN('BS (Assets) breakdown'!G$12),FALSE)</f>
        <v/>
      </c>
      <c r="G37" s="891">
        <f>VLOOKUP("K21",'BS (Assets) breakdown'!$A:$I,COLUMN('BS (Assets) breakdown'!H$12),FALSE)</f>
        <v/>
      </c>
      <c r="O37" s="891">
        <f>+C37*$B$9</f>
        <v/>
      </c>
      <c r="P37" s="891">
        <f>+D37*$B$9</f>
        <v/>
      </c>
      <c r="Q37" s="891">
        <f>+E37*$B$9</f>
        <v/>
      </c>
      <c r="R37" s="891">
        <f>+F37*$B$9</f>
        <v/>
      </c>
      <c r="S37" s="891">
        <f>+G37*$B$9</f>
        <v/>
      </c>
    </row>
    <row r="38">
      <c r="A38" s="35" t="inlineStr">
        <is>
          <t xml:space="preserve">Intangible Assets </t>
        </is>
      </c>
      <c r="B38" s="894">
        <f>B36+B37</f>
        <v/>
      </c>
      <c r="C38" s="894">
        <f>C36+C37</f>
        <v/>
      </c>
      <c r="D38" s="894">
        <f>D36+D37</f>
        <v/>
      </c>
      <c r="E38" s="894">
        <f>E36+E37</f>
        <v/>
      </c>
      <c r="F38" s="894">
        <f>F36+F37</f>
        <v/>
      </c>
      <c r="G38" s="894">
        <f>G36+G37</f>
        <v/>
      </c>
      <c r="O38" s="894">
        <f>SUM(O36:O37)</f>
        <v/>
      </c>
      <c r="P38" s="894">
        <f>SUM(P36:P37)</f>
        <v/>
      </c>
      <c r="Q38" s="894">
        <f>SUM(Q36:Q37)</f>
        <v/>
      </c>
      <c r="R38" s="894">
        <f>SUM(R36:R37)</f>
        <v/>
      </c>
      <c r="S38" s="894">
        <f>SUM(S36:S37)</f>
        <v/>
      </c>
    </row>
    <row r="39">
      <c r="A39" s="37" t="n"/>
      <c r="B39" s="38" t="n"/>
      <c r="C39" s="895" t="n"/>
      <c r="D39" s="896" t="n"/>
      <c r="E39" s="895" t="n"/>
      <c r="F39" s="895" t="n"/>
      <c r="G39" s="896" t="n"/>
      <c r="O39" s="37" t="n"/>
      <c r="P39" s="895" t="n"/>
      <c r="Q39" s="895" t="n"/>
      <c r="R39" s="895" t="n"/>
      <c r="S39" s="895" t="n"/>
    </row>
    <row r="40">
      <c r="A40" s="30" t="inlineStr">
        <is>
          <t xml:space="preserve">Investments </t>
        </is>
      </c>
      <c r="B40" s="891">
        <f>VLOOKUP("K23",'BS (Assets) breakdown'!$A:$I,COLUMN('BS (Assets) breakdown'!C$12),FALSE)</f>
        <v/>
      </c>
      <c r="C40" s="891">
        <f>VLOOKUP("K23",'BS (Assets) breakdown'!$A:$I,COLUMN('BS (Assets) breakdown'!D$12),FALSE)</f>
        <v/>
      </c>
      <c r="D40" s="891">
        <f>VLOOKUP("K23",'BS (Assets) breakdown'!$A:$I,COLUMN('BS (Assets) breakdown'!E$12),FALSE)</f>
        <v/>
      </c>
      <c r="E40" s="891">
        <f>VLOOKUP("K23",'BS (Assets) breakdown'!$A:$I,COLUMN('BS (Assets) breakdown'!F$12),FALSE)</f>
        <v/>
      </c>
      <c r="F40" s="891">
        <f>VLOOKUP("K23",'BS (Assets) breakdown'!$A:$I,COLUMN('BS (Assets) breakdown'!G$12),FALSE)</f>
        <v/>
      </c>
      <c r="G40" s="891">
        <f>VLOOKUP("K23",'BS (Assets) breakdown'!$A:$I,COLUMN('BS (Assets) breakdown'!H$12),FALSE)</f>
        <v/>
      </c>
      <c r="O40" s="891">
        <f>+C40*$B$9</f>
        <v/>
      </c>
      <c r="P40" s="891">
        <f>+D40*$B$9</f>
        <v/>
      </c>
      <c r="Q40" s="891">
        <f>+E40*$B$9</f>
        <v/>
      </c>
      <c r="R40" s="891">
        <f>+F40*$B$9</f>
        <v/>
      </c>
      <c r="S40" s="891">
        <f>+G40*$B$9</f>
        <v/>
      </c>
    </row>
    <row r="41">
      <c r="A41" s="30" t="inlineStr">
        <is>
          <t xml:space="preserve">Deferred Charges </t>
        </is>
      </c>
      <c r="B41" s="891">
        <f>VLOOKUP("K25",'BS (Assets) breakdown'!$A:$I,COLUMN('BS (Assets) breakdown'!C$12),FALSE)</f>
        <v/>
      </c>
      <c r="C41" s="891">
        <f>VLOOKUP("K25",'BS (Assets) breakdown'!$A:$I,COLUMN('BS (Assets) breakdown'!D$12),FALSE)</f>
        <v/>
      </c>
      <c r="D41" s="891">
        <f>VLOOKUP("K25",'BS (Assets) breakdown'!$A:$I,COLUMN('BS (Assets) breakdown'!E$12),FALSE)</f>
        <v/>
      </c>
      <c r="E41" s="891">
        <f>VLOOKUP("K25",'BS (Assets) breakdown'!$A:$I,COLUMN('BS (Assets) breakdown'!F$12),FALSE)</f>
        <v/>
      </c>
      <c r="F41" s="891">
        <f>VLOOKUP("K25",'BS (Assets) breakdown'!$A:$I,COLUMN('BS (Assets) breakdown'!G$12),FALSE)</f>
        <v/>
      </c>
      <c r="G41" s="891">
        <f>VLOOKUP("K25",'BS (Assets) breakdown'!$A:$I,COLUMN('BS (Assets) breakdown'!H$12),FALSE)</f>
        <v/>
      </c>
      <c r="N41" s="892">
        <f>B41*$B$9</f>
        <v/>
      </c>
      <c r="O41" s="891">
        <f>+C41*$B$9</f>
        <v/>
      </c>
      <c r="P41" s="891">
        <f>+D41*$B$9</f>
        <v/>
      </c>
      <c r="Q41" s="891">
        <f>+E41*$B$9</f>
        <v/>
      </c>
      <c r="R41" s="891">
        <f>+F41*$B$9</f>
        <v/>
      </c>
      <c r="S41" s="891">
        <f>+G41*$B$9</f>
        <v/>
      </c>
    </row>
    <row r="42">
      <c r="A42" s="34" t="inlineStr">
        <is>
          <t xml:space="preserve">Other Assets </t>
        </is>
      </c>
      <c r="B42" s="891">
        <f>VLOOKUP("K27",'BS (Assets) breakdown'!$A:$I,COLUMN('BS (Assets) breakdown'!C$12),FALSE)</f>
        <v/>
      </c>
      <c r="C42" s="891">
        <f>VLOOKUP("K27",'BS (Assets) breakdown'!$A:$I,COLUMN('BS (Assets) breakdown'!D$12),FALSE)</f>
        <v/>
      </c>
      <c r="D42" s="891">
        <f>VLOOKUP("K27",'BS (Assets) breakdown'!$A:$I,COLUMN('BS (Assets) breakdown'!E$12),FALSE)</f>
        <v/>
      </c>
      <c r="E42" s="891">
        <f>VLOOKUP("K27",'BS (Assets) breakdown'!$A:$I,COLUMN('BS (Assets) breakdown'!F$12),FALSE)</f>
        <v/>
      </c>
      <c r="F42" s="891">
        <f>VLOOKUP("K27",'BS (Assets) breakdown'!$A:$I,COLUMN('BS (Assets) breakdown'!G$12),FALSE)</f>
        <v/>
      </c>
      <c r="G42" s="891">
        <f>VLOOKUP("K27",'BS (Assets) breakdown'!$A:$I,COLUMN('BS (Assets) breakdown'!H$12),FALSE)</f>
        <v/>
      </c>
      <c r="O42" s="891">
        <f>+C42*$B$9</f>
        <v/>
      </c>
      <c r="P42" s="891">
        <f>+D42*$B$9</f>
        <v/>
      </c>
      <c r="Q42" s="891">
        <f>+E42*$B$9</f>
        <v/>
      </c>
      <c r="R42" s="891">
        <f>+F42*$B$9</f>
        <v/>
      </c>
      <c r="S42" s="891">
        <f>+G42*$B$9</f>
        <v/>
      </c>
    </row>
    <row r="43">
      <c r="A43" s="35" t="inlineStr">
        <is>
          <t xml:space="preserve">Non-Current Assets Total </t>
        </is>
      </c>
      <c r="B43" s="894">
        <f>B34+B38+B40+B41+B42</f>
        <v/>
      </c>
      <c r="C43" s="894">
        <f>C34+C38+C40+C41+C42</f>
        <v/>
      </c>
      <c r="D43" s="894">
        <f>D34+D38+D40+D41+D42</f>
        <v/>
      </c>
      <c r="E43" s="894">
        <f>E34+E38+E40+E41+E42</f>
        <v/>
      </c>
      <c r="F43" s="894">
        <f>F34+F38+F40+F41+F42</f>
        <v/>
      </c>
      <c r="G43" s="894">
        <f>G34+G38+G40+G41+G42</f>
        <v/>
      </c>
      <c r="O43" s="894">
        <f>SUM(O40:O42)+O38+O34</f>
        <v/>
      </c>
      <c r="P43" s="894">
        <f>SUM(P40:P42)+P38+P34</f>
        <v/>
      </c>
      <c r="Q43" s="894">
        <f>SUM(Q40:Q42)+Q38+Q34</f>
        <v/>
      </c>
      <c r="R43" s="894">
        <f>SUM(R40:R42)+R38+R34</f>
        <v/>
      </c>
      <c r="S43" s="894">
        <f>SUM(S40:S42)+S38+S34</f>
        <v/>
      </c>
    </row>
    <row r="44">
      <c r="A44" s="35" t="inlineStr">
        <is>
          <t xml:space="preserve">Total Assets </t>
        </is>
      </c>
      <c r="B44" s="894">
        <f>B29+B43</f>
        <v/>
      </c>
      <c r="C44" s="894">
        <f>C29+C43</f>
        <v/>
      </c>
      <c r="D44" s="897">
        <f>D29+D43</f>
        <v/>
      </c>
      <c r="E44" s="894">
        <f>E29+E43</f>
        <v/>
      </c>
      <c r="F44" s="894">
        <f>F29+F43</f>
        <v/>
      </c>
      <c r="G44" s="897">
        <f>G29+G43</f>
        <v/>
      </c>
      <c r="O44" s="894">
        <f>O29+O43</f>
        <v/>
      </c>
      <c r="P44" s="894">
        <f>P29+P43</f>
        <v/>
      </c>
      <c r="Q44" s="894">
        <f>Q29+Q43</f>
        <v/>
      </c>
      <c r="R44" s="894">
        <f>R29+R43</f>
        <v/>
      </c>
      <c r="S44" s="894">
        <f>S29+S43</f>
        <v/>
      </c>
    </row>
    <row r="45">
      <c r="A45" s="18" t="inlineStr">
        <is>
          <t xml:space="preserve"> </t>
        </is>
      </c>
      <c r="B45" s="18" t="n"/>
      <c r="C45" s="18" t="n"/>
      <c r="D45" s="18" t="n"/>
      <c r="E45" s="18" t="n"/>
      <c r="F45" s="18" t="n"/>
      <c r="G45" s="19" t="n"/>
      <c r="O45" s="18" t="n"/>
      <c r="P45" s="18" t="n"/>
      <c r="Q45" s="18" t="n"/>
      <c r="R45" s="18" t="n"/>
      <c r="S45" s="18" t="n"/>
    </row>
    <row r="46">
      <c r="A46" s="18" t="n"/>
      <c r="B46" s="18" t="n"/>
      <c r="C46" s="18" t="n"/>
      <c r="D46" s="18" t="n"/>
      <c r="E46" s="898" t="n"/>
      <c r="F46" s="898" t="n"/>
      <c r="G46" s="43" t="n"/>
      <c r="K46" s="13" t="n"/>
      <c r="O46" s="18" t="n"/>
      <c r="P46" s="18" t="n"/>
      <c r="Q46" s="898" t="n"/>
      <c r="R46" s="898" t="n"/>
      <c r="S46" s="44" t="n"/>
    </row>
    <row r="47">
      <c r="A47" s="23" t="inlineStr">
        <is>
          <t>Liabilities &amp; Equity</t>
        </is>
      </c>
      <c r="B47" s="23" t="n"/>
      <c r="C47" s="23" t="n"/>
      <c r="D47" s="899" t="n"/>
      <c r="E47" s="899" t="n"/>
      <c r="F47" s="899" t="n"/>
      <c r="G47" s="900" t="n"/>
      <c r="J47" s="47" t="n"/>
      <c r="K47" s="48" t="n"/>
      <c r="L47" s="901" t="n"/>
      <c r="N47" s="48" t="n"/>
      <c r="O47" s="23" t="n"/>
      <c r="P47" s="899" t="n"/>
      <c r="Q47" s="899" t="n"/>
      <c r="R47" s="899" t="n"/>
      <c r="S47" s="899" t="n"/>
    </row>
    <row r="48">
      <c r="A48" s="18" t="n"/>
      <c r="B48" s="18" t="n"/>
      <c r="C48" s="18" t="n"/>
      <c r="D48" s="18" t="n"/>
      <c r="E48" s="18" t="n"/>
      <c r="F48" s="18" t="n"/>
      <c r="G48" s="19" t="n"/>
      <c r="J48" s="47" t="n"/>
      <c r="K48" s="48" t="n"/>
      <c r="L48" s="901" t="n"/>
      <c r="M48" s="13" t="n"/>
      <c r="N48" s="48" t="n"/>
      <c r="O48" s="18" t="n"/>
      <c r="P48" s="18" t="n"/>
      <c r="Q48" s="18" t="n"/>
      <c r="R48" s="18" t="n"/>
      <c r="S48" s="18" t="n"/>
    </row>
    <row r="49">
      <c r="A49" s="27" t="inlineStr">
        <is>
          <t xml:space="preserve"> </t>
        </is>
      </c>
      <c r="B49" s="28">
        <f>B21</f>
        <v/>
      </c>
      <c r="C49" s="28">
        <f>C21</f>
        <v/>
      </c>
      <c r="D49" s="28">
        <f>D21</f>
        <v/>
      </c>
      <c r="E49" s="28">
        <f>E21</f>
        <v/>
      </c>
      <c r="F49" s="28">
        <f>F21</f>
        <v/>
      </c>
      <c r="G49" s="29">
        <f>G21</f>
        <v/>
      </c>
      <c r="J49" s="47" t="n"/>
      <c r="K49" s="48" t="n"/>
      <c r="L49" s="901" t="n"/>
      <c r="N49" s="48" t="n"/>
      <c r="O49" s="28">
        <f>O21</f>
        <v/>
      </c>
      <c r="P49" s="28">
        <f>P21</f>
        <v/>
      </c>
      <c r="Q49" s="28">
        <f>Q21</f>
        <v/>
      </c>
      <c r="R49" s="28">
        <f>R21</f>
        <v/>
      </c>
      <c r="S49" s="28">
        <f>S21</f>
        <v/>
      </c>
    </row>
    <row r="50">
      <c r="A50" s="30" t="inlineStr">
        <is>
          <t xml:space="preserve">Short Term Debt </t>
        </is>
      </c>
      <c r="B50" s="902">
        <f>VLOOKUP("K2",'BS (Liabilities) breakdown'!$A:$I,COLUMN('BS (Liabilities) breakdown'!C$13),FALSE)</f>
        <v/>
      </c>
      <c r="C50" s="902">
        <f>VLOOKUP("K2",'BS (Liabilities) breakdown'!$A:$I,COLUMN('BS (Liabilities) breakdown'!D$13),FALSE)</f>
        <v/>
      </c>
      <c r="D50" s="902">
        <f>VLOOKUP("K2",'BS (Liabilities) breakdown'!$A:$I,COLUMN('BS (Liabilities) breakdown'!E$13),FALSE)</f>
        <v/>
      </c>
      <c r="E50" s="902">
        <f>VLOOKUP("K2",'BS (Liabilities) breakdown'!$A:$I,COLUMN('BS (Liabilities) breakdown'!F$13),FALSE)</f>
        <v/>
      </c>
      <c r="F50" s="902">
        <f>VLOOKUP("K2",'BS (Liabilities) breakdown'!$A:$I,COLUMN('BS (Liabilities) breakdown'!G$13),FALSE)</f>
        <v/>
      </c>
      <c r="G50" s="902">
        <f>VLOOKUP("K2",'BS (Liabilities) breakdown'!$A:$I,COLUMN('BS (Liabilities) breakdown'!H$13),FALSE)</f>
        <v/>
      </c>
      <c r="J50" s="47" t="n"/>
      <c r="K50" s="48" t="n"/>
      <c r="L50" s="901" t="n"/>
      <c r="O50" s="891">
        <f>+C50*$B$9</f>
        <v/>
      </c>
      <c r="P50" s="891">
        <f>+D50*$B$9</f>
        <v/>
      </c>
      <c r="Q50" s="891">
        <f>+E50*$B$9</f>
        <v/>
      </c>
      <c r="R50" s="891">
        <f>+F50*$B$9</f>
        <v/>
      </c>
      <c r="S50" s="891">
        <f>+G50*$B$9</f>
        <v/>
      </c>
    </row>
    <row r="51">
      <c r="A51" s="30" t="inlineStr">
        <is>
          <t xml:space="preserve">Long Term Debt due in one year </t>
        </is>
      </c>
      <c r="B51" s="902">
        <f>VLOOKUP("K4",'BS (Liabilities) breakdown'!$A:$I,COLUMN('BS (Liabilities) breakdown'!C$13),FALSE)</f>
        <v/>
      </c>
      <c r="C51" s="902">
        <f>VLOOKUP("K4",'BS (Liabilities) breakdown'!$A:$I,COLUMN('BS (Liabilities) breakdown'!D$13),FALSE)</f>
        <v/>
      </c>
      <c r="D51" s="902">
        <f>VLOOKUP("K4",'BS (Liabilities) breakdown'!$A:$I,COLUMN('BS (Liabilities) breakdown'!E$13),FALSE)</f>
        <v/>
      </c>
      <c r="E51" s="902">
        <f>VLOOKUP("K4",'BS (Liabilities) breakdown'!$A:$I,COLUMN('BS (Liabilities) breakdown'!F$13),FALSE)</f>
        <v/>
      </c>
      <c r="F51" s="902">
        <f>VLOOKUP("K4",'BS (Liabilities) breakdown'!$A:$I,COLUMN('BS (Liabilities) breakdown'!G$13),FALSE)</f>
        <v/>
      </c>
      <c r="G51" s="902">
        <f>VLOOKUP("K4",'BS (Liabilities) breakdown'!$A:$I,COLUMN('BS (Liabilities) breakdown'!H$13),FALSE)</f>
        <v/>
      </c>
      <c r="J51" s="903" t="n"/>
      <c r="K51" s="903" t="n"/>
      <c r="L51" s="903" t="n"/>
      <c r="O51" s="891">
        <f>+C51*$B$9</f>
        <v/>
      </c>
      <c r="P51" s="891">
        <f>+D51*$B$9</f>
        <v/>
      </c>
      <c r="Q51" s="891">
        <f>+E51*$B$9</f>
        <v/>
      </c>
      <c r="R51" s="891">
        <f>+F51*$B$9</f>
        <v/>
      </c>
      <c r="S51" s="891">
        <f>+G51*$B$9</f>
        <v/>
      </c>
    </row>
    <row r="52">
      <c r="A52" s="34" t="inlineStr">
        <is>
          <t xml:space="preserve">Note Payable(Debt) </t>
        </is>
      </c>
      <c r="B52" s="902">
        <f>VLOOKUP("K6",'BS (Liabilities) breakdown'!$A:$I,COLUMN('BS (Liabilities) breakdown'!C$13),FALSE)</f>
        <v/>
      </c>
      <c r="C52" s="902">
        <f>VLOOKUP("K6",'BS (Liabilities) breakdown'!$A:$I,COLUMN('BS (Liabilities) breakdown'!D$13),FALSE)</f>
        <v/>
      </c>
      <c r="D52" s="902">
        <f>VLOOKUP("K6",'BS (Liabilities) breakdown'!$A:$I,COLUMN('BS (Liabilities) breakdown'!E$13),FALSE)</f>
        <v/>
      </c>
      <c r="E52" s="902">
        <f>VLOOKUP("K6",'BS (Liabilities) breakdown'!$A:$I,COLUMN('BS (Liabilities) breakdown'!F$13),FALSE)</f>
        <v/>
      </c>
      <c r="F52" s="902">
        <f>VLOOKUP("K6",'BS (Liabilities) breakdown'!$A:$I,COLUMN('BS (Liabilities) breakdown'!G$13),FALSE)</f>
        <v/>
      </c>
      <c r="G52" s="902">
        <f>VLOOKUP("K6",'BS (Liabilities) breakdown'!$A:$I,COLUMN('BS (Liabilities) breakdown'!H$13),FALSE)</f>
        <v/>
      </c>
      <c r="J52" s="47" t="n"/>
      <c r="K52" s="13" t="n"/>
      <c r="O52" s="891">
        <f>+C52*$B$9</f>
        <v/>
      </c>
      <c r="P52" s="891">
        <f>+D52*$B$9</f>
        <v/>
      </c>
      <c r="Q52" s="891">
        <f>+E52*$B$9</f>
        <v/>
      </c>
      <c r="R52" s="891">
        <f>+F52*$B$9</f>
        <v/>
      </c>
      <c r="S52" s="891">
        <f>+G52*$B$9</f>
        <v/>
      </c>
    </row>
    <row r="53">
      <c r="A53" s="30" t="inlineStr">
        <is>
          <t xml:space="preserve">Accounts Payable </t>
        </is>
      </c>
      <c r="B53" s="902">
        <f>VLOOKUP("K8",'BS (Liabilities) breakdown'!$A:$I,COLUMN('BS (Liabilities) breakdown'!C$13),FALSE)</f>
        <v/>
      </c>
      <c r="C53" s="902">
        <f>VLOOKUP("K8",'BS (Liabilities) breakdown'!$A:$I,COLUMN('BS (Liabilities) breakdown'!D$13),FALSE)</f>
        <v/>
      </c>
      <c r="D53" s="902">
        <f>VLOOKUP("K8",'BS (Liabilities) breakdown'!$A:$I,COLUMN('BS (Liabilities) breakdown'!E$13),FALSE)</f>
        <v/>
      </c>
      <c r="E53" s="902">
        <f>VLOOKUP("K8",'BS (Liabilities) breakdown'!$A:$I,COLUMN('BS (Liabilities) breakdown'!F$13),FALSE)</f>
        <v/>
      </c>
      <c r="F53" s="902">
        <f>VLOOKUP("K8",'BS (Liabilities) breakdown'!$A:$I,COLUMN('BS (Liabilities) breakdown'!G$13),FALSE)</f>
        <v/>
      </c>
      <c r="G53" s="902">
        <f>VLOOKUP("K8",'BS (Liabilities) breakdown'!$A:$I,COLUMN('BS (Liabilities) breakdown'!H$13),FALSE)</f>
        <v/>
      </c>
      <c r="J53" s="47" t="n"/>
      <c r="K53" s="48" t="n"/>
      <c r="L53" s="901" t="n"/>
      <c r="N53" s="892">
        <f>B53*$B$9</f>
        <v/>
      </c>
      <c r="O53" s="891">
        <f>+C53*$B$9</f>
        <v/>
      </c>
      <c r="P53" s="891">
        <f>+D53*$B$9</f>
        <v/>
      </c>
      <c r="Q53" s="891">
        <f>+E53*$B$9</f>
        <v/>
      </c>
      <c r="R53" s="891">
        <f>+F53*$B$9</f>
        <v/>
      </c>
      <c r="S53" s="891">
        <f>+G53*$B$9</f>
        <v/>
      </c>
    </row>
    <row r="54">
      <c r="A54" s="30" t="inlineStr">
        <is>
          <t xml:space="preserve">Accrued Expenses </t>
        </is>
      </c>
      <c r="B54" s="902">
        <f>VLOOKUP("K10",'BS (Liabilities) breakdown'!$A:$I,COLUMN('BS (Liabilities) breakdown'!C$13),FALSE)</f>
        <v/>
      </c>
      <c r="C54" s="902">
        <f>VLOOKUP("K10",'BS (Liabilities) breakdown'!$A:$I,COLUMN('BS (Liabilities) breakdown'!D$13),FALSE)</f>
        <v/>
      </c>
      <c r="D54" s="902">
        <f>VLOOKUP("K10",'BS (Liabilities) breakdown'!$A:$I,COLUMN('BS (Liabilities) breakdown'!E$13),FALSE)</f>
        <v/>
      </c>
      <c r="E54" s="902">
        <f>VLOOKUP("K10",'BS (Liabilities) breakdown'!$A:$I,COLUMN('BS (Liabilities) breakdown'!F$13),FALSE)</f>
        <v/>
      </c>
      <c r="F54" s="902">
        <f>VLOOKUP("K10",'BS (Liabilities) breakdown'!$A:$I,COLUMN('BS (Liabilities) breakdown'!G$13),FALSE)</f>
        <v/>
      </c>
      <c r="G54" s="902">
        <f>VLOOKUP("K10",'BS (Liabilities) breakdown'!$A:$I,COLUMN('BS (Liabilities) breakdown'!H$13),FALSE)</f>
        <v/>
      </c>
      <c r="J54" s="47" t="n"/>
      <c r="K54" s="48" t="n"/>
      <c r="L54" s="901" t="n"/>
      <c r="O54" s="891">
        <f>+C54*$B$9</f>
        <v/>
      </c>
      <c r="P54" s="891">
        <f>+D54*$B$9</f>
        <v/>
      </c>
      <c r="Q54" s="891">
        <f>+E54*$B$9</f>
        <v/>
      </c>
      <c r="R54" s="891">
        <f>+F54*$B$9</f>
        <v/>
      </c>
      <c r="S54" s="891">
        <f>+G54*$B$9</f>
        <v/>
      </c>
    </row>
    <row r="55">
      <c r="A55" s="30" t="inlineStr">
        <is>
          <t xml:space="preserve">Tax Payable </t>
        </is>
      </c>
      <c r="B55" s="902">
        <f>VLOOKUP("K12",'BS (Liabilities) breakdown'!$A:$I,COLUMN('BS (Liabilities) breakdown'!C$13),FALSE)</f>
        <v/>
      </c>
      <c r="C55" s="902">
        <f>VLOOKUP("K12",'BS (Liabilities) breakdown'!$A:$I,COLUMN('BS (Liabilities) breakdown'!D$13),FALSE)</f>
        <v/>
      </c>
      <c r="D55" s="902">
        <f>VLOOKUP("K12",'BS (Liabilities) breakdown'!$A:$I,COLUMN('BS (Liabilities) breakdown'!E$13),FALSE)</f>
        <v/>
      </c>
      <c r="E55" s="902">
        <f>VLOOKUP("K12",'BS (Liabilities) breakdown'!$A:$I,COLUMN('BS (Liabilities) breakdown'!F$13),FALSE)</f>
        <v/>
      </c>
      <c r="F55" s="902">
        <f>VLOOKUP("K12",'BS (Liabilities) breakdown'!$A:$I,COLUMN('BS (Liabilities) breakdown'!G$13),FALSE)</f>
        <v/>
      </c>
      <c r="G55" s="902">
        <f>VLOOKUP("K12",'BS (Liabilities) breakdown'!$A:$I,COLUMN('BS (Liabilities) breakdown'!H$13),FALSE)</f>
        <v/>
      </c>
      <c r="J55" s="47" t="n"/>
      <c r="K55" s="48" t="n"/>
      <c r="L55" s="901" t="n"/>
      <c r="N55" s="892">
        <f>B55*$B$9</f>
        <v/>
      </c>
      <c r="O55" s="891">
        <f>+C55*$B$9</f>
        <v/>
      </c>
      <c r="P55" s="891">
        <f>+D55*$B$9</f>
        <v/>
      </c>
      <c r="Q55" s="891">
        <f>+E55*$B$9</f>
        <v/>
      </c>
      <c r="R55" s="891">
        <f>+F55*$B$9</f>
        <v/>
      </c>
      <c r="S55" s="891">
        <f>+G55*$B$9</f>
        <v/>
      </c>
    </row>
    <row r="56">
      <c r="A56" s="30" t="inlineStr">
        <is>
          <t xml:space="preserve">Other Current Liabilities </t>
        </is>
      </c>
      <c r="B56" s="902">
        <f>VLOOKUP("K14",'BS (Liabilities) breakdown'!$A:$I,COLUMN('BS (Liabilities) breakdown'!C$13),FALSE)</f>
        <v/>
      </c>
      <c r="C56" s="902">
        <f>VLOOKUP("K14",'BS (Liabilities) breakdown'!$A:$I,COLUMN('BS (Liabilities) breakdown'!D$13),FALSE)</f>
        <v/>
      </c>
      <c r="D56" s="902">
        <f>VLOOKUP("K14",'BS (Liabilities) breakdown'!$A:$I,COLUMN('BS (Liabilities) breakdown'!E$13),FALSE)</f>
        <v/>
      </c>
      <c r="E56" s="902">
        <f>VLOOKUP("K14",'BS (Liabilities) breakdown'!$A:$I,COLUMN('BS (Liabilities) breakdown'!F$13),FALSE)</f>
        <v/>
      </c>
      <c r="F56" s="902">
        <f>VLOOKUP("K14",'BS (Liabilities) breakdown'!$A:$I,COLUMN('BS (Liabilities) breakdown'!G$13),FALSE)</f>
        <v/>
      </c>
      <c r="G56" s="902">
        <f>VLOOKUP("K14",'BS (Liabilities) breakdown'!$A:$I,COLUMN('BS (Liabilities) breakdown'!H$13),FALSE)</f>
        <v/>
      </c>
      <c r="J56" s="47" t="n"/>
      <c r="K56" s="48" t="n"/>
      <c r="L56" s="901" t="n"/>
      <c r="O56" s="891">
        <f>+C56*$B$9</f>
        <v/>
      </c>
      <c r="P56" s="891">
        <f>+D56*$B$9</f>
        <v/>
      </c>
      <c r="Q56" s="891">
        <f>+E56*$B$9</f>
        <v/>
      </c>
      <c r="R56" s="891">
        <f>+F56*$B$9</f>
        <v/>
      </c>
      <c r="S56" s="891">
        <f>+G56*$B$9</f>
        <v/>
      </c>
    </row>
    <row r="57">
      <c r="A57" s="35" t="inlineStr">
        <is>
          <t xml:space="preserve">Current Liabilities </t>
        </is>
      </c>
      <c r="B57" s="904">
        <f>SUM(B50:B56)</f>
        <v/>
      </c>
      <c r="C57" s="904">
        <f>SUM(C50:C56)</f>
        <v/>
      </c>
      <c r="D57" s="904">
        <f>SUM(D50:D56)</f>
        <v/>
      </c>
      <c r="E57" s="904">
        <f>SUM(E50:E56)</f>
        <v/>
      </c>
      <c r="F57" s="904">
        <f>SUM(F50:F56)</f>
        <v/>
      </c>
      <c r="G57" s="904">
        <f>SUM(G50:G56)</f>
        <v/>
      </c>
      <c r="J57" s="903" t="n"/>
      <c r="K57" s="903" t="n"/>
      <c r="L57" s="903" t="n"/>
      <c r="O57" s="904">
        <f>SUM(O50:O56)</f>
        <v/>
      </c>
      <c r="P57" s="904">
        <f>SUM(P50:P56)</f>
        <v/>
      </c>
      <c r="Q57" s="904">
        <f>SUM(Q50:Q56)</f>
        <v/>
      </c>
      <c r="R57" s="904">
        <f>SUM(R50:R56)</f>
        <v/>
      </c>
      <c r="S57" s="904">
        <f>SUM(S50:S56)</f>
        <v/>
      </c>
    </row>
    <row r="58">
      <c r="A58" s="37" t="n"/>
      <c r="B58" s="37" t="n"/>
      <c r="C58" s="905" t="n"/>
      <c r="D58" s="906" t="n"/>
      <c r="E58" s="905" t="n"/>
      <c r="F58" s="905" t="n"/>
      <c r="G58" s="906" t="n"/>
      <c r="K58" s="13" t="n"/>
      <c r="O58" s="37" t="n"/>
      <c r="P58" s="905" t="n"/>
      <c r="Q58" s="905" t="n"/>
      <c r="R58" s="905" t="n"/>
      <c r="S58" s="905" t="n"/>
    </row>
    <row r="59">
      <c r="A59" s="34" t="inlineStr">
        <is>
          <t xml:space="preserve">Long Term Debt </t>
        </is>
      </c>
      <c r="B59" s="902">
        <f>VLOOKUP("K20",'BS (Liabilities) breakdown'!$A:$I,COLUMN('BS (Liabilities) breakdown'!C$13),FALSE)</f>
        <v/>
      </c>
      <c r="C59" s="902">
        <f>VLOOKUP("K20",'BS (Liabilities) breakdown'!$A:$I,COLUMN('BS (Liabilities) breakdown'!D$13),FALSE)</f>
        <v/>
      </c>
      <c r="D59" s="902">
        <f>VLOOKUP("K20",'BS (Liabilities) breakdown'!$A:$I,COLUMN('BS (Liabilities) breakdown'!E$13),FALSE)</f>
        <v/>
      </c>
      <c r="E59" s="902">
        <f>VLOOKUP("K20",'BS (Liabilities) breakdown'!$A:$I,COLUMN('BS (Liabilities) breakdown'!F$13),FALSE)</f>
        <v/>
      </c>
      <c r="F59" s="902">
        <f>VLOOKUP("K20",'BS (Liabilities) breakdown'!$A:$I,COLUMN('BS (Liabilities) breakdown'!G$13),FALSE)</f>
        <v/>
      </c>
      <c r="G59" s="902">
        <f>VLOOKUP("K20",'BS (Liabilities) breakdown'!$A:$I,COLUMN('BS (Liabilities) breakdown'!H$13),FALSE)</f>
        <v/>
      </c>
      <c r="O59" s="902">
        <f>O60+O61+O62</f>
        <v/>
      </c>
      <c r="P59" s="902">
        <f>P60+P61+P62</f>
        <v/>
      </c>
      <c r="Q59" s="902">
        <f>Q60+Q61+Q62</f>
        <v/>
      </c>
      <c r="R59" s="902">
        <f>R60+R61+R62</f>
        <v/>
      </c>
      <c r="S59" s="902">
        <f>S60+S61+S62</f>
        <v/>
      </c>
    </row>
    <row r="60">
      <c r="A60" s="30" t="inlineStr">
        <is>
          <t xml:space="preserve">(Long Term Borrowings) </t>
        </is>
      </c>
      <c r="B60" s="902">
        <f>VLOOKUP("K16T",'BS (Liabilities) breakdown'!$A:$I,COLUMN('BS (Liabilities) breakdown'!C$13),FALSE)</f>
        <v/>
      </c>
      <c r="C60" s="902">
        <f>VLOOKUP("K16T",'BS (Liabilities) breakdown'!$A:$I,COLUMN('BS (Liabilities) breakdown'!D$13),FALSE)</f>
        <v/>
      </c>
      <c r="D60" s="902">
        <f>VLOOKUP("K16T",'BS (Liabilities) breakdown'!$A:$I,COLUMN('BS (Liabilities) breakdown'!E$13),FALSE)</f>
        <v/>
      </c>
      <c r="E60" s="902">
        <f>VLOOKUP("K16T",'BS (Liabilities) breakdown'!$A:$I,COLUMN('BS (Liabilities) breakdown'!F$13),FALSE)</f>
        <v/>
      </c>
      <c r="F60" s="902">
        <f>VLOOKUP("K16T",'BS (Liabilities) breakdown'!$A:$I,COLUMN('BS (Liabilities) breakdown'!G$13),FALSE)</f>
        <v/>
      </c>
      <c r="G60" s="902">
        <f>VLOOKUP("K16T",'BS (Liabilities) breakdown'!$A:$I,COLUMN('BS (Liabilities) breakdown'!H$13),FALSE)</f>
        <v/>
      </c>
      <c r="K60" s="55" t="n"/>
      <c r="M60" s="13" t="n"/>
      <c r="O60" s="891">
        <f>+C60*$B$9</f>
        <v/>
      </c>
      <c r="P60" s="891">
        <f>+D60*$B$9</f>
        <v/>
      </c>
      <c r="Q60" s="891">
        <f>+E60*$B$9</f>
        <v/>
      </c>
      <c r="R60" s="891">
        <f>+F60*$B$9</f>
        <v/>
      </c>
      <c r="S60" s="891">
        <f>+G60*$B$9</f>
        <v/>
      </c>
    </row>
    <row r="61">
      <c r="A61" s="34" t="inlineStr">
        <is>
          <t xml:space="preserve">(Bond) </t>
        </is>
      </c>
      <c r="B61" s="902">
        <f>VLOOKUP("K17T",'BS (Liabilities) breakdown'!$A:$I,COLUMN('BS (Liabilities) breakdown'!C$13),FALSE)</f>
        <v/>
      </c>
      <c r="C61" s="902">
        <f>VLOOKUP("K17T",'BS (Liabilities) breakdown'!$A:$I,COLUMN('BS (Liabilities) breakdown'!D$13),FALSE)</f>
        <v/>
      </c>
      <c r="D61" s="902">
        <f>VLOOKUP("K17T",'BS (Liabilities) breakdown'!$A:$I,COLUMN('BS (Liabilities) breakdown'!E$13),FALSE)</f>
        <v/>
      </c>
      <c r="E61" s="902">
        <f>VLOOKUP("K17T",'BS (Liabilities) breakdown'!$A:$I,COLUMN('BS (Liabilities) breakdown'!F$13),FALSE)</f>
        <v/>
      </c>
      <c r="F61" s="902">
        <f>VLOOKUP("K17T",'BS (Liabilities) breakdown'!$A:$I,COLUMN('BS (Liabilities) breakdown'!G$13),FALSE)</f>
        <v/>
      </c>
      <c r="G61" s="902">
        <f>VLOOKUP("K17T",'BS (Liabilities) breakdown'!$A:$I,COLUMN('BS (Liabilities) breakdown'!H$13),FALSE)</f>
        <v/>
      </c>
      <c r="M61" s="13" t="n"/>
      <c r="N61" s="628" t="n"/>
      <c r="O61" s="891">
        <f>+C61*$B$9</f>
        <v/>
      </c>
      <c r="P61" s="891">
        <f>+D61*$B$9</f>
        <v/>
      </c>
      <c r="Q61" s="891">
        <f>+E61*$B$9</f>
        <v/>
      </c>
      <c r="R61" s="891">
        <f>+F61*$B$9</f>
        <v/>
      </c>
      <c r="S61" s="891">
        <f>+G61*$B$9</f>
        <v/>
      </c>
    </row>
    <row r="62">
      <c r="A62" s="34" t="inlineStr">
        <is>
          <t xml:space="preserve">(Subordinate Debt) </t>
        </is>
      </c>
      <c r="B62" s="902">
        <f>VLOOKUP("K18T",'BS (Liabilities) breakdown'!$A:$I,COLUMN('BS (Liabilities) breakdown'!C$13),FALSE)</f>
        <v/>
      </c>
      <c r="C62" s="902">
        <f>VLOOKUP("K18T",'BS (Liabilities) breakdown'!$A:$I,COLUMN('BS (Liabilities) breakdown'!D$13),FALSE)</f>
        <v/>
      </c>
      <c r="D62" s="902">
        <f>VLOOKUP("K18T",'BS (Liabilities) breakdown'!$A:$I,COLUMN('BS (Liabilities) breakdown'!E$13),FALSE)</f>
        <v/>
      </c>
      <c r="E62" s="902">
        <f>VLOOKUP("K18T",'BS (Liabilities) breakdown'!$A:$I,COLUMN('BS (Liabilities) breakdown'!F$13),FALSE)</f>
        <v/>
      </c>
      <c r="F62" s="902">
        <f>VLOOKUP("K18T",'BS (Liabilities) breakdown'!$A:$I,COLUMN('BS (Liabilities) breakdown'!G$13),FALSE)</f>
        <v/>
      </c>
      <c r="G62" s="902">
        <f>VLOOKUP("K18T",'BS (Liabilities) breakdown'!$A:$I,COLUMN('BS (Liabilities) breakdown'!H$13),FALSE)</f>
        <v/>
      </c>
      <c r="K62" s="13" t="n"/>
      <c r="L62" s="13" t="n"/>
      <c r="M62" s="13" t="n"/>
      <c r="O62" s="891">
        <f>+C62*$B$9</f>
        <v/>
      </c>
      <c r="P62" s="891">
        <f>+D62*$B$9</f>
        <v/>
      </c>
      <c r="Q62" s="891">
        <f>+E62*$B$9</f>
        <v/>
      </c>
      <c r="R62" s="891">
        <f>+F62*$B$9</f>
        <v/>
      </c>
      <c r="S62" s="891">
        <f>+G62*$B$9</f>
        <v/>
      </c>
    </row>
    <row r="63">
      <c r="A63" s="30" t="inlineStr">
        <is>
          <t xml:space="preserve">Deferred Taxes </t>
        </is>
      </c>
      <c r="B63" s="902">
        <f>VLOOKUP("K22",'BS (Liabilities) breakdown'!$A:$I,COLUMN('BS (Liabilities) breakdown'!C$13),FALSE)</f>
        <v/>
      </c>
      <c r="C63" s="902">
        <f>VLOOKUP("K22",'BS (Liabilities) breakdown'!$A:$I,COLUMN('BS (Liabilities) breakdown'!D$13),FALSE)</f>
        <v/>
      </c>
      <c r="D63" s="902">
        <f>VLOOKUP("K22",'BS (Liabilities) breakdown'!$A:$I,COLUMN('BS (Liabilities) breakdown'!E$13),FALSE)</f>
        <v/>
      </c>
      <c r="E63" s="902">
        <f>VLOOKUP("K22",'BS (Liabilities) breakdown'!$A:$I,COLUMN('BS (Liabilities) breakdown'!F$13),FALSE)</f>
        <v/>
      </c>
      <c r="F63" s="902">
        <f>VLOOKUP("K22",'BS (Liabilities) breakdown'!$A:$I,COLUMN('BS (Liabilities) breakdown'!G$13),FALSE)</f>
        <v/>
      </c>
      <c r="G63" s="902">
        <f>VLOOKUP("K22",'BS (Liabilities) breakdown'!$A:$I,COLUMN('BS (Liabilities) breakdown'!H$13),FALSE)</f>
        <v/>
      </c>
      <c r="K63" s="55" t="n"/>
      <c r="L63" s="13" t="n"/>
      <c r="M63" s="13" t="n"/>
      <c r="N63" s="892">
        <f>B63*$B$9</f>
        <v/>
      </c>
      <c r="O63" s="891">
        <f>+C63*$B$9</f>
        <v/>
      </c>
      <c r="P63" s="891">
        <f>+D63*$B$9</f>
        <v/>
      </c>
      <c r="Q63" s="891">
        <f>+E63*$B$9</f>
        <v/>
      </c>
      <c r="R63" s="891">
        <f>+F63*$B$9</f>
        <v/>
      </c>
      <c r="S63" s="891">
        <f>+G63*$B$9</f>
        <v/>
      </c>
    </row>
    <row r="64">
      <c r="A64" s="30" t="inlineStr">
        <is>
          <t xml:space="preserve">Other Long Term liabilities </t>
        </is>
      </c>
      <c r="B64" s="902">
        <f>VLOOKUP("K24",'BS (Liabilities) breakdown'!$A:$I,COLUMN('BS (Liabilities) breakdown'!C$13),FALSE)</f>
        <v/>
      </c>
      <c r="C64" s="902">
        <f>VLOOKUP("K24",'BS (Liabilities) breakdown'!$A:$I,COLUMN('BS (Liabilities) breakdown'!D$13),FALSE)</f>
        <v/>
      </c>
      <c r="D64" s="902">
        <f>VLOOKUP("K24",'BS (Liabilities) breakdown'!$A:$I,COLUMN('BS (Liabilities) breakdown'!E$13),FALSE)</f>
        <v/>
      </c>
      <c r="E64" s="902">
        <f>VLOOKUP("K24",'BS (Liabilities) breakdown'!$A:$I,COLUMN('BS (Liabilities) breakdown'!F$13),FALSE)</f>
        <v/>
      </c>
      <c r="F64" s="902">
        <f>VLOOKUP("K24",'BS (Liabilities) breakdown'!$A:$I,COLUMN('BS (Liabilities) breakdown'!G$13),FALSE)</f>
        <v/>
      </c>
      <c r="G64" s="902">
        <f>VLOOKUP("K24",'BS (Liabilities) breakdown'!$A:$I,COLUMN('BS (Liabilities) breakdown'!H$13),FALSE)</f>
        <v/>
      </c>
      <c r="K64" s="55" t="n"/>
      <c r="L64" s="13" t="n"/>
      <c r="M64" s="13" t="n"/>
      <c r="O64" s="891">
        <f>+C64*$B$9</f>
        <v/>
      </c>
      <c r="P64" s="891">
        <f>+D64*$B$9</f>
        <v/>
      </c>
      <c r="Q64" s="891">
        <f>+E64*$B$9</f>
        <v/>
      </c>
      <c r="R64" s="891">
        <f>+F64*$B$9</f>
        <v/>
      </c>
      <c r="S64" s="891">
        <f>+G64*$B$9</f>
        <v/>
      </c>
    </row>
    <row r="65">
      <c r="A65" s="34" t="inlineStr">
        <is>
          <t xml:space="preserve">Minority Interest </t>
        </is>
      </c>
      <c r="B65" s="902">
        <f>VLOOKUP("K26",'BS (Liabilities) breakdown'!$A:$I,COLUMN('BS (Liabilities) breakdown'!C$13),FALSE)</f>
        <v/>
      </c>
      <c r="C65" s="902">
        <f>VLOOKUP("K26",'BS (Liabilities) breakdown'!$A:$I,COLUMN('BS (Liabilities) breakdown'!D$13),FALSE)</f>
        <v/>
      </c>
      <c r="D65" s="902">
        <f>VLOOKUP("K26",'BS (Liabilities) breakdown'!$A:$I,COLUMN('BS (Liabilities) breakdown'!E$13),FALSE)</f>
        <v/>
      </c>
      <c r="E65" s="902">
        <f>VLOOKUP("K26",'BS (Liabilities) breakdown'!$A:$I,COLUMN('BS (Liabilities) breakdown'!F$13),FALSE)</f>
        <v/>
      </c>
      <c r="F65" s="902">
        <f>VLOOKUP("K26",'BS (Liabilities) breakdown'!$A:$I,COLUMN('BS (Liabilities) breakdown'!G$13),FALSE)</f>
        <v/>
      </c>
      <c r="G65" s="902">
        <f>VLOOKUP("K26",'BS (Liabilities) breakdown'!$A:$I,COLUMN('BS (Liabilities) breakdown'!H$13),FALSE)</f>
        <v/>
      </c>
      <c r="K65" s="55" t="n"/>
      <c r="L65" s="13" t="n"/>
      <c r="M65" s="13" t="n"/>
      <c r="O65" s="891">
        <f>+C65*$B$9</f>
        <v/>
      </c>
      <c r="P65" s="891">
        <f>+D65*$B$9</f>
        <v/>
      </c>
      <c r="Q65" s="891">
        <f>+E65*$B$9</f>
        <v/>
      </c>
      <c r="R65" s="891">
        <f>+F65*$B$9</f>
        <v/>
      </c>
      <c r="S65" s="891">
        <f>+G65*$B$9</f>
        <v/>
      </c>
    </row>
    <row r="66">
      <c r="A66" s="35" t="inlineStr">
        <is>
          <t xml:space="preserve">Long Term Liabilities </t>
        </is>
      </c>
      <c r="B66" s="904">
        <f>B59+B63+B64+B65</f>
        <v/>
      </c>
      <c r="C66" s="904">
        <f>C59+C63+C64+C65</f>
        <v/>
      </c>
      <c r="D66" s="904">
        <f>D59+D63+D64+D65</f>
        <v/>
      </c>
      <c r="E66" s="904">
        <f>E59+E63+E64+E65</f>
        <v/>
      </c>
      <c r="F66" s="904">
        <f>F59+F63+F64+F65</f>
        <v/>
      </c>
      <c r="G66" s="904">
        <f>G59+G63+G64+G65</f>
        <v/>
      </c>
      <c r="K66" s="55" t="n"/>
      <c r="L66" s="13" t="n"/>
      <c r="M66" s="13" t="n"/>
      <c r="O66" s="904">
        <f>O59+O63+O64+O65</f>
        <v/>
      </c>
      <c r="P66" s="904">
        <f>P59+P63+P64+P65</f>
        <v/>
      </c>
      <c r="Q66" s="904">
        <f>Q59+Q63+Q64+Q65</f>
        <v/>
      </c>
      <c r="R66" s="904">
        <f>R59+R63+R64+R65</f>
        <v/>
      </c>
      <c r="S66" s="904">
        <f>S59+S63+S64+S65</f>
        <v/>
      </c>
    </row>
    <row r="67">
      <c r="A67" s="35" t="inlineStr">
        <is>
          <t xml:space="preserve">Liabilities Total </t>
        </is>
      </c>
      <c r="B67" s="904">
        <f>B66+B57</f>
        <v/>
      </c>
      <c r="C67" s="904">
        <f>C66+C57</f>
        <v/>
      </c>
      <c r="D67" s="907">
        <f>D66+D57</f>
        <v/>
      </c>
      <c r="E67" s="904">
        <f>E66+E57</f>
        <v/>
      </c>
      <c r="F67" s="904">
        <f>F66+F57</f>
        <v/>
      </c>
      <c r="G67" s="907">
        <f>G66+G57</f>
        <v/>
      </c>
      <c r="K67" s="55" t="n"/>
      <c r="L67" s="13" t="n"/>
      <c r="M67" s="13" t="n"/>
      <c r="O67" s="904">
        <f>O66+O57</f>
        <v/>
      </c>
      <c r="P67" s="904">
        <f>P66+P57</f>
        <v/>
      </c>
      <c r="Q67" s="904">
        <f>Q66+Q57</f>
        <v/>
      </c>
      <c r="R67" s="904">
        <f>R66+R57</f>
        <v/>
      </c>
      <c r="S67" s="904">
        <f>S66+S57</f>
        <v/>
      </c>
    </row>
    <row r="68">
      <c r="A68" s="37" t="n"/>
      <c r="B68" s="37" t="n"/>
      <c r="C68" s="905" t="n"/>
      <c r="D68" s="906" t="n"/>
      <c r="E68" s="905" t="n"/>
      <c r="F68" s="905" t="n"/>
      <c r="G68" s="906" t="n"/>
      <c r="K68" s="55" t="n"/>
      <c r="L68" s="13" t="n"/>
      <c r="M68" s="13" t="n"/>
      <c r="O68" s="37" t="n"/>
      <c r="P68" s="905" t="n"/>
      <c r="Q68" s="905" t="n"/>
      <c r="R68" s="905" t="n"/>
      <c r="S68" s="905" t="n"/>
    </row>
    <row r="69">
      <c r="A69" s="30" t="inlineStr">
        <is>
          <t xml:space="preserve">Common Stock </t>
        </is>
      </c>
      <c r="B69" s="902">
        <f>VLOOKUP("K28",'BS (Liabilities) breakdown'!$A:$I,COLUMN('BS (Liabilities) breakdown'!C$13),FALSE)</f>
        <v/>
      </c>
      <c r="C69" s="902">
        <f>VLOOKUP("K28",'BS (Liabilities) breakdown'!$A:$I,COLUMN('BS (Liabilities) breakdown'!D$13),FALSE)</f>
        <v/>
      </c>
      <c r="D69" s="902">
        <f>VLOOKUP("K28",'BS (Liabilities) breakdown'!$A:$I,COLUMN('BS (Liabilities) breakdown'!E$13),FALSE)</f>
        <v/>
      </c>
      <c r="E69" s="902">
        <f>VLOOKUP("K28",'BS (Liabilities) breakdown'!$A:$I,COLUMN('BS (Liabilities) breakdown'!F$13),FALSE)</f>
        <v/>
      </c>
      <c r="F69" s="902">
        <f>VLOOKUP("K28",'BS (Liabilities) breakdown'!$A:$I,COLUMN('BS (Liabilities) breakdown'!G$13),FALSE)</f>
        <v/>
      </c>
      <c r="G69" s="902">
        <f>VLOOKUP("K28",'BS (Liabilities) breakdown'!$A:$I,COLUMN('BS (Liabilities) breakdown'!H$13),FALSE)</f>
        <v/>
      </c>
      <c r="K69" s="55" t="n"/>
      <c r="L69" s="13" t="n"/>
      <c r="M69" s="13" t="n"/>
      <c r="O69" s="891">
        <f>+C69*$B$9</f>
        <v/>
      </c>
      <c r="P69" s="891">
        <f>+D69*$B$9</f>
        <v/>
      </c>
      <c r="Q69" s="891">
        <f>+E69*$B$9</f>
        <v/>
      </c>
      <c r="R69" s="891">
        <f>+F69*$B$9</f>
        <v/>
      </c>
      <c r="S69" s="891">
        <f>+G69*$B$9</f>
        <v/>
      </c>
    </row>
    <row r="70">
      <c r="A70" s="34" t="inlineStr">
        <is>
          <t xml:space="preserve">Additional Paid in Capital </t>
        </is>
      </c>
      <c r="B70" s="902">
        <f>VLOOKUP("K30",'BS (Liabilities) breakdown'!$A:$I,COLUMN('BS (Liabilities) breakdown'!C$13),FALSE)</f>
        <v/>
      </c>
      <c r="C70" s="902">
        <f>VLOOKUP("K30",'BS (Liabilities) breakdown'!$A:$I,COLUMN('BS (Liabilities) breakdown'!D$13),FALSE)</f>
        <v/>
      </c>
      <c r="D70" s="902">
        <f>VLOOKUP("K30",'BS (Liabilities) breakdown'!$A:$I,COLUMN('BS (Liabilities) breakdown'!E$13),FALSE)</f>
        <v/>
      </c>
      <c r="E70" s="902">
        <f>VLOOKUP("K30",'BS (Liabilities) breakdown'!$A:$I,COLUMN('BS (Liabilities) breakdown'!F$13),FALSE)</f>
        <v/>
      </c>
      <c r="F70" s="902">
        <f>VLOOKUP("K30",'BS (Liabilities) breakdown'!$A:$I,COLUMN('BS (Liabilities) breakdown'!G$13),FALSE)</f>
        <v/>
      </c>
      <c r="G70" s="902">
        <f>VLOOKUP("K30",'BS (Liabilities) breakdown'!$A:$I,COLUMN('BS (Liabilities) breakdown'!H$13),FALSE)</f>
        <v/>
      </c>
      <c r="K70" s="55" t="n"/>
      <c r="L70" s="13" t="n"/>
      <c r="M70" s="13" t="n"/>
      <c r="O70" s="891">
        <f>+C70*$B$9</f>
        <v/>
      </c>
      <c r="P70" s="891">
        <f>+D70*$B$9</f>
        <v/>
      </c>
      <c r="Q70" s="891">
        <f>+E70*$B$9</f>
        <v/>
      </c>
      <c r="R70" s="891">
        <f>+F70*$B$9</f>
        <v/>
      </c>
      <c r="S70" s="891">
        <f>+G70*$B$9</f>
        <v/>
      </c>
    </row>
    <row r="71">
      <c r="A71" s="34" t="inlineStr">
        <is>
          <t xml:space="preserve">Other Reserves </t>
        </is>
      </c>
      <c r="B71" s="902">
        <f>VLOOKUP("K32",'BS (Liabilities) breakdown'!$A:$I,COLUMN('BS (Liabilities) breakdown'!C$13),FALSE)</f>
        <v/>
      </c>
      <c r="C71" s="902">
        <f>VLOOKUP("K32",'BS (Liabilities) breakdown'!$A:$I,COLUMN('BS (Liabilities) breakdown'!D$13),FALSE)</f>
        <v/>
      </c>
      <c r="D71" s="902">
        <f>VLOOKUP("K32",'BS (Liabilities) breakdown'!$A:$I,COLUMN('BS (Liabilities) breakdown'!E$13),FALSE)</f>
        <v/>
      </c>
      <c r="E71" s="902">
        <f>VLOOKUP("K32",'BS (Liabilities) breakdown'!$A:$I,COLUMN('BS (Liabilities) breakdown'!F$13),FALSE)</f>
        <v/>
      </c>
      <c r="F71" s="902">
        <f>VLOOKUP("K32",'BS (Liabilities) breakdown'!$A:$I,COLUMN('BS (Liabilities) breakdown'!G$13),FALSE)</f>
        <v/>
      </c>
      <c r="G71" s="902">
        <f>VLOOKUP("K32",'BS (Liabilities) breakdown'!$A:$I,COLUMN('BS (Liabilities) breakdown'!H$13),FALSE)</f>
        <v/>
      </c>
      <c r="K71" s="55" t="n"/>
      <c r="L71" s="13" t="n"/>
      <c r="O71" s="891">
        <f>+C71*$B$9</f>
        <v/>
      </c>
      <c r="P71" s="891">
        <f>+D71*$B$9</f>
        <v/>
      </c>
      <c r="Q71" s="891">
        <f>+E71*$B$9</f>
        <v/>
      </c>
      <c r="R71" s="891">
        <f>+F71*$B$9</f>
        <v/>
      </c>
      <c r="S71" s="891">
        <f>+G71*$B$9</f>
        <v/>
      </c>
    </row>
    <row r="72">
      <c r="A72" s="34" t="inlineStr">
        <is>
          <t xml:space="preserve">Retained Earnings </t>
        </is>
      </c>
      <c r="B72" s="902">
        <f>VLOOKUP("K34",'BS (Liabilities) breakdown'!$A:$I,COLUMN('BS (Liabilities) breakdown'!C$13),FALSE)</f>
        <v/>
      </c>
      <c r="C72" s="902">
        <f>VLOOKUP("K34",'BS (Liabilities) breakdown'!$A:$I,COLUMN('BS (Liabilities) breakdown'!D$13),FALSE)</f>
        <v/>
      </c>
      <c r="D72" s="902">
        <f>VLOOKUP("K34",'BS (Liabilities) breakdown'!$A:$I,COLUMN('BS (Liabilities) breakdown'!E$13),FALSE)</f>
        <v/>
      </c>
      <c r="E72" s="902">
        <f>VLOOKUP("K34",'BS (Liabilities) breakdown'!$A:$I,COLUMN('BS (Liabilities) breakdown'!F$13),FALSE)</f>
        <v/>
      </c>
      <c r="F72" s="902">
        <f>VLOOKUP("K34",'BS (Liabilities) breakdown'!$A:$I,COLUMN('BS (Liabilities) breakdown'!G$13),FALSE)</f>
        <v/>
      </c>
      <c r="G72" s="902">
        <f>VLOOKUP("K34",'BS (Liabilities) breakdown'!$A:$I,COLUMN('BS (Liabilities) breakdown'!H$13),FALSE)</f>
        <v/>
      </c>
      <c r="I72" s="892" t="n"/>
      <c r="K72" s="55" t="n"/>
      <c r="L72" s="13" t="n"/>
      <c r="O72" s="891">
        <f>+C72*$B$9</f>
        <v/>
      </c>
      <c r="P72" s="891">
        <f>+D72*$B$9</f>
        <v/>
      </c>
      <c r="Q72" s="891">
        <f>+E72*$B$9</f>
        <v/>
      </c>
      <c r="R72" s="891">
        <f>+F72*$B$9</f>
        <v/>
      </c>
      <c r="S72" s="891">
        <f>+G72*$B$9</f>
        <v/>
      </c>
    </row>
    <row r="73">
      <c r="A73" s="34" t="inlineStr">
        <is>
          <t xml:space="preserve">Others </t>
        </is>
      </c>
      <c r="B73" s="902">
        <f>VLOOKUP("K36",'BS (Liabilities) breakdown'!$A:$I,COLUMN('BS (Liabilities) breakdown'!C$13),FALSE)</f>
        <v/>
      </c>
      <c r="C73" s="902">
        <f>VLOOKUP("K36",'BS (Liabilities) breakdown'!$A:$I,COLUMN('BS (Liabilities) breakdown'!D$13),FALSE)</f>
        <v/>
      </c>
      <c r="D73" s="902">
        <f>VLOOKUP("K36",'BS (Liabilities) breakdown'!$A:$I,COLUMN('BS (Liabilities) breakdown'!E$13),FALSE)</f>
        <v/>
      </c>
      <c r="E73" s="902">
        <f>VLOOKUP("K36",'BS (Liabilities) breakdown'!$A:$I,COLUMN('BS (Liabilities) breakdown'!F$13),FALSE)</f>
        <v/>
      </c>
      <c r="F73" s="902">
        <f>VLOOKUP("K36",'BS (Liabilities) breakdown'!$A:$I,COLUMN('BS (Liabilities) breakdown'!G$13),FALSE)</f>
        <v/>
      </c>
      <c r="G73" s="902">
        <f>VLOOKUP("K36",'BS (Liabilities) breakdown'!$A:$I,COLUMN('BS (Liabilities) breakdown'!H$13),FALSE)</f>
        <v/>
      </c>
      <c r="O73" s="891">
        <f>+C73*$B$9</f>
        <v/>
      </c>
      <c r="P73" s="891">
        <f>+D73*$B$9</f>
        <v/>
      </c>
      <c r="Q73" s="891">
        <f>+E73*$B$9</f>
        <v/>
      </c>
      <c r="R73" s="891">
        <f>+F73*$B$9</f>
        <v/>
      </c>
      <c r="S73" s="891">
        <f>+G73*$B$9</f>
        <v/>
      </c>
    </row>
    <row r="74">
      <c r="A74" s="35" t="inlineStr">
        <is>
          <t xml:space="preserve">Shareholders' Equity(A) </t>
        </is>
      </c>
      <c r="B74" s="904">
        <f>VLOOKUP("K38",'BS (Liabilities) breakdown'!$A:$I,COLUMN('BS (Liabilities) breakdown'!C$13),FALSE)</f>
        <v/>
      </c>
      <c r="C74" s="904">
        <f>VLOOKUP("K38",'BS (Liabilities) breakdown'!$A:$I,COLUMN('BS (Liabilities) breakdown'!D$13),FALSE)</f>
        <v/>
      </c>
      <c r="D74" s="904">
        <f>VLOOKUP("K38",'BS (Liabilities) breakdown'!$A:$I,COLUMN('BS (Liabilities) breakdown'!E$13),FALSE)</f>
        <v/>
      </c>
      <c r="E74" s="904">
        <f>VLOOKUP("K38",'BS (Liabilities) breakdown'!$A:$I,COLUMN('BS (Liabilities) breakdown'!F$13),FALSE)</f>
        <v/>
      </c>
      <c r="F74" s="904">
        <f>VLOOKUP("K38",'BS (Liabilities) breakdown'!$A:$I,COLUMN('BS (Liabilities) breakdown'!G$13),FALSE)</f>
        <v/>
      </c>
      <c r="G74" s="904">
        <f>VLOOKUP("K38",'BS (Liabilities) breakdown'!$A:$I,COLUMN('BS (Liabilities) breakdown'!H$13),FALSE)</f>
        <v/>
      </c>
      <c r="H74" s="908" t="n"/>
      <c r="O74" s="904">
        <f>SUM(O69:O73)</f>
        <v/>
      </c>
      <c r="P74" s="904">
        <f>SUM(P69:P73)</f>
        <v/>
      </c>
      <c r="Q74" s="904">
        <f>SUM(Q69:Q73)</f>
        <v/>
      </c>
      <c r="R74" s="904">
        <f>SUM(R69:R73)</f>
        <v/>
      </c>
      <c r="S74" s="904">
        <f>SUM(S69:S73)</f>
        <v/>
      </c>
    </row>
    <row r="75">
      <c r="A75" s="37" t="n"/>
      <c r="B75" s="37" t="n"/>
      <c r="C75" s="905" t="n"/>
      <c r="D75" s="906" t="n"/>
      <c r="E75" s="905" t="n"/>
      <c r="F75" s="905" t="n"/>
      <c r="G75" s="906" t="n"/>
      <c r="O75" s="37" t="n"/>
      <c r="P75" s="905" t="n"/>
      <c r="Q75" s="905" t="n"/>
      <c r="R75" s="905" t="n"/>
      <c r="S75" s="905" t="n"/>
    </row>
    <row r="76">
      <c r="A76" s="35" t="inlineStr">
        <is>
          <t xml:space="preserve">Total Liabilities &amp; Equity </t>
        </is>
      </c>
      <c r="B76" s="904">
        <f>B74+B67</f>
        <v/>
      </c>
      <c r="C76" s="904">
        <f>C74+C67</f>
        <v/>
      </c>
      <c r="D76" s="907">
        <f>D74+D67</f>
        <v/>
      </c>
      <c r="E76" s="904">
        <f>E74+E67</f>
        <v/>
      </c>
      <c r="F76" s="904">
        <f>F74+F67</f>
        <v/>
      </c>
      <c r="G76" s="907">
        <f>G74+G67</f>
        <v/>
      </c>
      <c r="O76" s="904">
        <f>O74+O67</f>
        <v/>
      </c>
      <c r="P76" s="904">
        <f>P74+P67</f>
        <v/>
      </c>
      <c r="Q76" s="904">
        <f>Q74+Q67</f>
        <v/>
      </c>
      <c r="R76" s="904">
        <f>R74+R67</f>
        <v/>
      </c>
      <c r="S76" s="904">
        <f>S74+S67</f>
        <v/>
      </c>
    </row>
    <row r="77">
      <c r="A77" s="58" t="inlineStr">
        <is>
          <t>Error</t>
        </is>
      </c>
      <c r="B77" s="909">
        <f>B76-B44</f>
        <v/>
      </c>
      <c r="C77" s="910">
        <f>C76-C44</f>
        <v/>
      </c>
      <c r="D77" s="911">
        <f>D76-D44</f>
        <v/>
      </c>
      <c r="E77" s="912">
        <f>E76-E44</f>
        <v/>
      </c>
      <c r="F77" s="913">
        <f>F76-F44</f>
        <v/>
      </c>
      <c r="G77" s="914">
        <f>G76-G44</f>
        <v/>
      </c>
      <c r="I77" s="915" t="n"/>
      <c r="O77" s="916">
        <f>O76-O44</f>
        <v/>
      </c>
      <c r="P77" s="916">
        <f>P76-P44</f>
        <v/>
      </c>
      <c r="Q77" s="916">
        <f>Q76-Q44</f>
        <v/>
      </c>
      <c r="R77" s="916">
        <f>R76-R44</f>
        <v/>
      </c>
      <c r="S77" s="916">
        <f>S76-S44</f>
        <v/>
      </c>
    </row>
    <row r="78">
      <c r="A78" s="18" t="n"/>
      <c r="B78" s="18" t="n"/>
      <c r="C78" s="18" t="n"/>
      <c r="D78" s="18" t="n"/>
      <c r="E78" s="18" t="n"/>
      <c r="F78" s="18" t="n"/>
      <c r="G78" s="19" t="n"/>
      <c r="O78" s="18" t="n"/>
      <c r="P78" s="18" t="n"/>
      <c r="Q78" s="18" t="n"/>
      <c r="R78" s="18" t="n"/>
      <c r="S78" s="18" t="n"/>
    </row>
    <row r="79">
      <c r="A79" s="23" t="inlineStr">
        <is>
          <t xml:space="preserve">Others </t>
        </is>
      </c>
      <c r="B79" s="23" t="n"/>
      <c r="C79" s="23" t="n"/>
      <c r="D79" s="18" t="n"/>
      <c r="E79" s="18" t="n"/>
      <c r="F79" s="18" t="n"/>
      <c r="G79" s="19" t="n"/>
      <c r="O79" s="23" t="n"/>
      <c r="P79" s="18" t="n"/>
      <c r="Q79" s="18" t="n"/>
      <c r="R79" s="18" t="n"/>
      <c r="S79" s="18" t="n"/>
    </row>
    <row r="80">
      <c r="A80" s="18" t="n"/>
      <c r="B80" s="18" t="n"/>
      <c r="C80" s="18" t="n"/>
      <c r="D80" s="18" t="n"/>
      <c r="E80" s="18" t="n"/>
      <c r="F80" s="18" t="n"/>
      <c r="G80" s="19" t="n"/>
      <c r="O80" s="18" t="n"/>
      <c r="P80" s="18" t="n"/>
      <c r="Q80" s="18" t="n"/>
      <c r="R80" s="18" t="n"/>
      <c r="S80" s="18" t="n"/>
    </row>
    <row r="81">
      <c r="A81" s="27" t="inlineStr">
        <is>
          <t xml:space="preserve"> </t>
        </is>
      </c>
      <c r="B81" s="28">
        <f>B21</f>
        <v/>
      </c>
      <c r="C81" s="28">
        <f>C21</f>
        <v/>
      </c>
      <c r="D81" s="28">
        <f>D21</f>
        <v/>
      </c>
      <c r="E81" s="28">
        <f>E21</f>
        <v/>
      </c>
      <c r="F81" s="28">
        <f>F21</f>
        <v/>
      </c>
      <c r="G81" s="29">
        <f>G21</f>
        <v/>
      </c>
      <c r="O81" s="28">
        <f>O21</f>
        <v/>
      </c>
      <c r="P81" s="28">
        <f>P21</f>
        <v/>
      </c>
      <c r="Q81" s="28">
        <f>Q21</f>
        <v/>
      </c>
      <c r="R81" s="28">
        <f>R21</f>
        <v/>
      </c>
      <c r="S81" s="28">
        <f>S21</f>
        <v/>
      </c>
    </row>
    <row r="82">
      <c r="A82" s="34" t="inlineStr">
        <is>
          <t xml:space="preserve">Off Balance Liabilities </t>
        </is>
      </c>
      <c r="B82" s="902">
        <f>VLOOKUP("K40",'BS (Liabilities) breakdown'!$A:$I,COLUMN('BS (Liabilities) breakdown'!C$13),FALSE)</f>
        <v/>
      </c>
      <c r="C82" s="902">
        <f>VLOOKUP("K40",'BS (Liabilities) breakdown'!$A:$I,COLUMN('BS (Liabilities) breakdown'!D$13),FALSE)</f>
        <v/>
      </c>
      <c r="D82" s="902">
        <f>VLOOKUP("K40",'BS (Liabilities) breakdown'!$A:$I,COLUMN('BS (Liabilities) breakdown'!E$13),FALSE)</f>
        <v/>
      </c>
      <c r="E82" s="902">
        <f>VLOOKUP("K40",'BS (Liabilities) breakdown'!$A:$I,COLUMN('BS (Liabilities) breakdown'!F$13),FALSE)</f>
        <v/>
      </c>
      <c r="F82" s="902">
        <f>VLOOKUP("K40",'BS (Liabilities) breakdown'!$A:$I,COLUMN('BS (Liabilities) breakdown'!G$13),FALSE)</f>
        <v/>
      </c>
      <c r="G82" s="902">
        <f>VLOOKUP("K40",'BS (Liabilities) breakdown'!$A:$I,COLUMN('BS (Liabilities) breakdown'!H$13),FALSE)</f>
        <v/>
      </c>
      <c r="O82" s="891">
        <f>+C82*$B$9</f>
        <v/>
      </c>
      <c r="P82" s="891">
        <f>+D82*$B$9</f>
        <v/>
      </c>
      <c r="Q82" s="891">
        <f>+E82*$B$9</f>
        <v/>
      </c>
      <c r="R82" s="891">
        <f>+F82*$B$9</f>
        <v/>
      </c>
      <c r="S82" s="891">
        <f>+G82*$B$9</f>
        <v/>
      </c>
    </row>
    <row r="83">
      <c r="A83" s="34" t="inlineStr">
        <is>
          <t xml:space="preserve">Gross Debt </t>
        </is>
      </c>
      <c r="B83" s="917">
        <f>B59+B50+B51+B52</f>
        <v/>
      </c>
      <c r="C83" s="917">
        <f>C59+C50+C51+C52</f>
        <v/>
      </c>
      <c r="D83" s="917">
        <f>D59+D50+D51+D52</f>
        <v/>
      </c>
      <c r="E83" s="917">
        <f>E59+E50+E51+E52</f>
        <v/>
      </c>
      <c r="F83" s="917">
        <f>F59+F50+F51+F52</f>
        <v/>
      </c>
      <c r="G83" s="917">
        <f>G59+G50+G51+G52</f>
        <v/>
      </c>
      <c r="O83" s="891">
        <f>+C83*$B$9</f>
        <v/>
      </c>
      <c r="P83" s="891">
        <f>+D83*$B$9</f>
        <v/>
      </c>
      <c r="Q83" s="891">
        <f>+E83*$B$9</f>
        <v/>
      </c>
      <c r="R83" s="891">
        <f>+F83*$B$9</f>
        <v/>
      </c>
      <c r="S83" s="891">
        <f>+G83*$B$9</f>
        <v/>
      </c>
    </row>
    <row r="84">
      <c r="A84" s="34" t="inlineStr">
        <is>
          <t xml:space="preserve">Non-Performing Assets(B) </t>
        </is>
      </c>
      <c r="B84" s="902" t="n"/>
      <c r="C84" s="902" t="n"/>
      <c r="D84" s="902" t="n"/>
      <c r="E84" s="902" t="n"/>
      <c r="F84" s="902" t="n"/>
      <c r="G84" s="917" t="n"/>
      <c r="O84" s="891">
        <f>+C84*$B$9</f>
        <v/>
      </c>
      <c r="P84" s="891">
        <f>+D84*$B$9</f>
        <v/>
      </c>
      <c r="Q84" s="891">
        <f>+E84*$B$9</f>
        <v/>
      </c>
      <c r="R84" s="891">
        <f>+F84*$B$9</f>
        <v/>
      </c>
      <c r="S84" s="891">
        <f>+G84*$B$9</f>
        <v/>
      </c>
    </row>
    <row r="85">
      <c r="A85" s="34" t="inlineStr">
        <is>
          <t xml:space="preserve">Reserve for Non-Performing Assets(C) </t>
        </is>
      </c>
      <c r="B85" s="902" t="n"/>
      <c r="C85" s="902" t="n"/>
      <c r="D85" s="902" t="n"/>
      <c r="E85" s="902" t="n"/>
      <c r="F85" s="902" t="n"/>
      <c r="G85" s="917" t="n"/>
      <c r="O85" s="891">
        <f>+C85*$B$9</f>
        <v/>
      </c>
      <c r="P85" s="891">
        <f>+D85*$B$9</f>
        <v/>
      </c>
      <c r="Q85" s="891">
        <f>+E85*$B$9</f>
        <v/>
      </c>
      <c r="R85" s="891">
        <f>+F85*$B$9</f>
        <v/>
      </c>
      <c r="S85" s="891">
        <f>+G85*$B$9</f>
        <v/>
      </c>
    </row>
    <row r="86">
      <c r="A86" s="34" t="inlineStr">
        <is>
          <t xml:space="preserve">Unrealized Holding Gains/Losses(D) </t>
        </is>
      </c>
      <c r="B86" s="902" t="n"/>
      <c r="C86" s="902" t="n"/>
      <c r="D86" s="902" t="n"/>
      <c r="E86" s="902" t="n"/>
      <c r="F86" s="902" t="n"/>
      <c r="G86" s="902" t="n"/>
      <c r="O86" s="891">
        <f>+C86*$B$9</f>
        <v/>
      </c>
      <c r="P86" s="891">
        <f>+D86*$B$9</f>
        <v/>
      </c>
      <c r="Q86" s="891">
        <f>+E86*$B$9</f>
        <v/>
      </c>
      <c r="R86" s="891">
        <f>+F86*$B$9</f>
        <v/>
      </c>
      <c r="S86" s="891">
        <f>+G86*$B$9</f>
        <v/>
      </c>
    </row>
    <row r="87">
      <c r="A87" s="34" t="inlineStr">
        <is>
          <t xml:space="preserve">Real Net Worth (A)-(B)+(C)+(D) </t>
        </is>
      </c>
      <c r="B87" s="902">
        <f>B74-B84+B85+B86</f>
        <v/>
      </c>
      <c r="C87" s="902">
        <f>C74-C84+C85+C86</f>
        <v/>
      </c>
      <c r="D87" s="902">
        <f>D74-D84+D85+D86</f>
        <v/>
      </c>
      <c r="E87" s="902">
        <f>E74-E84+E85+E86</f>
        <v/>
      </c>
      <c r="F87" s="902">
        <f>F74-F84+F85+F86</f>
        <v/>
      </c>
      <c r="G87" s="902">
        <f>G74-G84+G85+G86</f>
        <v/>
      </c>
      <c r="O87" s="891">
        <f>+C87*$B$9</f>
        <v/>
      </c>
      <c r="P87" s="891">
        <f>+D87*$B$9</f>
        <v/>
      </c>
      <c r="Q87" s="891">
        <f>+E87*$B$9</f>
        <v/>
      </c>
      <c r="R87" s="891">
        <f>+F87*$B$9</f>
        <v/>
      </c>
      <c r="S87" s="891">
        <f>+G87*$B$9</f>
        <v/>
      </c>
    </row>
    <row r="89">
      <c r="G89" s="67" t="n"/>
    </row>
    <row r="200">
      <c r="A200" s="9" t="n"/>
      <c r="B200" s="9" t="n"/>
      <c r="G200" s="68" t="n"/>
      <c r="H200" s="627" t="inlineStr">
        <is>
          <t>Multiple Grid</t>
        </is>
      </c>
      <c r="I200" s="918" t="n"/>
      <c r="J200" s="918" t="n"/>
      <c r="K200" s="918" t="n"/>
      <c r="L200" s="918" t="n"/>
      <c r="M200" s="918" t="n"/>
      <c r="N200" s="918" t="n"/>
    </row>
    <row r="201">
      <c r="A201" s="9" t="n"/>
      <c r="B201" s="9" t="n"/>
      <c r="G201" s="68" t="n"/>
      <c r="H201" s="69" t="n"/>
      <c r="I201" s="628" t="inlineStr">
        <is>
          <t>Input Value</t>
        </is>
      </c>
      <c r="J201" s="918" t="n"/>
      <c r="K201" s="918" t="n"/>
      <c r="L201" s="918" t="n"/>
      <c r="M201" s="918" t="n"/>
      <c r="N201" s="918" t="n"/>
    </row>
    <row r="202">
      <c r="H202" s="628" t="inlineStr">
        <is>
          <t>CDM Value</t>
        </is>
      </c>
      <c r="I202" s="628" t="inlineStr">
        <is>
          <t>Full Value</t>
        </is>
      </c>
      <c r="J202" s="628" t="inlineStr">
        <is>
          <t>Hundreds</t>
        </is>
      </c>
      <c r="K202" s="628" t="inlineStr">
        <is>
          <t>Thousands</t>
        </is>
      </c>
      <c r="L202" s="628" t="inlineStr">
        <is>
          <t>Lakhs</t>
        </is>
      </c>
      <c r="M202" s="628" t="inlineStr">
        <is>
          <t>Crores</t>
        </is>
      </c>
      <c r="N202" s="628" t="inlineStr">
        <is>
          <t>Millions</t>
        </is>
      </c>
      <c r="O202" s="69" t="inlineStr">
        <is>
          <t>Billions</t>
        </is>
      </c>
    </row>
    <row r="203">
      <c r="H203" s="628" t="inlineStr">
        <is>
          <t>Hundreds</t>
        </is>
      </c>
      <c r="I203" s="628">
        <f>1/100</f>
        <v/>
      </c>
      <c r="J203" s="628">
        <f>100/100</f>
        <v/>
      </c>
      <c r="K203" s="628">
        <f>1000/100</f>
        <v/>
      </c>
      <c r="L203" s="628">
        <f>100000/100</f>
        <v/>
      </c>
      <c r="M203" s="628">
        <f>10000000/100</f>
        <v/>
      </c>
      <c r="N203" s="628">
        <f>1000000/100</f>
        <v/>
      </c>
      <c r="O203" s="69">
        <f>1000000000/100</f>
        <v/>
      </c>
    </row>
    <row r="204">
      <c r="H204" s="69" t="inlineStr">
        <is>
          <t>Thousands</t>
        </is>
      </c>
      <c r="I204" s="6">
        <f>1/1000</f>
        <v/>
      </c>
      <c r="J204" s="6">
        <f>100/1000</f>
        <v/>
      </c>
      <c r="K204" s="6">
        <f>1000/1000</f>
        <v/>
      </c>
      <c r="L204" s="6">
        <f>100000/1000</f>
        <v/>
      </c>
      <c r="M204" s="6">
        <f>10000000/1000</f>
        <v/>
      </c>
      <c r="N204" s="6">
        <f>1000000/1000</f>
        <v/>
      </c>
      <c r="O204" s="6">
        <f>1000000000/1000</f>
        <v/>
      </c>
    </row>
    <row r="205">
      <c r="H205" s="69" t="inlineStr">
        <is>
          <t>Millions</t>
        </is>
      </c>
      <c r="I205" s="6">
        <f>1/1000000</f>
        <v/>
      </c>
      <c r="J205" s="6">
        <f>100/1000000</f>
        <v/>
      </c>
      <c r="K205" s="6">
        <f>1000/1000000</f>
        <v/>
      </c>
      <c r="L205" s="6">
        <f>100000/1000000</f>
        <v/>
      </c>
      <c r="M205" s="6">
        <f>10000000/1000000</f>
        <v/>
      </c>
      <c r="N205" s="6">
        <f>1000000/1000000</f>
        <v/>
      </c>
      <c r="O205" s="6">
        <f>1000000000/1000000</f>
        <v/>
      </c>
    </row>
    <row r="206">
      <c r="H206" s="69" t="inlineStr">
        <is>
          <t>Billions</t>
        </is>
      </c>
      <c r="I206" s="6">
        <f>1/1000000000</f>
        <v/>
      </c>
      <c r="J206" s="6">
        <f>100/1000000000</f>
        <v/>
      </c>
      <c r="K206" s="6">
        <f>1000/1000000000</f>
        <v/>
      </c>
      <c r="L206" s="6">
        <f>100000/1000000000</f>
        <v/>
      </c>
      <c r="M206" s="6">
        <f>10000000/1000000000</f>
        <v/>
      </c>
      <c r="N206" s="6">
        <f>1000000/1000000000</f>
        <v/>
      </c>
      <c r="O206" s="6">
        <f>1000000000/1000000000</f>
        <v/>
      </c>
    </row>
    <row r="208">
      <c r="B208" s="6" t="inlineStr">
        <is>
          <t>Full Value</t>
        </is>
      </c>
    </row>
    <row r="209">
      <c r="A209" s="6" t="inlineStr">
        <is>
          <t>Hundreds</t>
        </is>
      </c>
      <c r="B209" s="6" t="inlineStr">
        <is>
          <t>Hundreds</t>
        </is>
      </c>
      <c r="C209" s="6" t="inlineStr">
        <is>
          <t>2018/03</t>
        </is>
      </c>
    </row>
    <row r="210">
      <c r="A210" s="6" t="inlineStr">
        <is>
          <t>Thousands</t>
        </is>
      </c>
      <c r="B210" s="6" t="inlineStr">
        <is>
          <t>Thousands</t>
        </is>
      </c>
      <c r="C210" s="6" t="inlineStr">
        <is>
          <t>2018/06</t>
        </is>
      </c>
    </row>
    <row r="211">
      <c r="A211" s="6" t="inlineStr">
        <is>
          <t>Millions</t>
        </is>
      </c>
      <c r="B211" s="6" t="inlineStr">
        <is>
          <t>Lakhs</t>
        </is>
      </c>
      <c r="C211" s="6" t="inlineStr">
        <is>
          <t>2018/12</t>
        </is>
      </c>
    </row>
    <row r="212">
      <c r="A212" s="6" t="inlineStr">
        <is>
          <t>Billions</t>
        </is>
      </c>
      <c r="B212" s="6" t="inlineStr">
        <is>
          <t>Crores</t>
        </is>
      </c>
      <c r="C212" s="6" t="inlineStr">
        <is>
          <t>2019/03</t>
        </is>
      </c>
    </row>
    <row r="213">
      <c r="B213" s="6" t="inlineStr">
        <is>
          <t>Millions</t>
        </is>
      </c>
      <c r="C213" s="6" t="inlineStr">
        <is>
          <t>2019/06</t>
        </is>
      </c>
    </row>
    <row r="214">
      <c r="B214" s="6" t="inlineStr">
        <is>
          <t>Billions</t>
        </is>
      </c>
      <c r="C214" s="6" t="inlineStr">
        <is>
          <t>2019/12</t>
        </is>
      </c>
    </row>
    <row r="215">
      <c r="C215" s="6" t="inlineStr">
        <is>
          <t>2020/03</t>
        </is>
      </c>
    </row>
    <row r="216">
      <c r="C216" s="6" t="inlineStr">
        <is>
          <t>2020/06</t>
        </is>
      </c>
    </row>
    <row r="217">
      <c r="C217" s="6" t="inlineStr">
        <is>
          <t>2020/12</t>
        </is>
      </c>
    </row>
    <row r="218">
      <c r="C218" s="6" t="inlineStr">
        <is>
          <t>2021/03</t>
        </is>
      </c>
    </row>
    <row r="219">
      <c r="C219" s="6" t="inlineStr">
        <is>
          <t>2021/06</t>
        </is>
      </c>
    </row>
    <row r="220">
      <c r="C220" s="6" t="inlineStr">
        <is>
          <t>2021/12</t>
        </is>
      </c>
    </row>
    <row r="221">
      <c r="C221" s="6" t="inlineStr">
        <is>
          <t>2022/03</t>
        </is>
      </c>
    </row>
    <row r="222">
      <c r="C222" s="6" t="inlineStr">
        <is>
          <t>2022/06</t>
        </is>
      </c>
    </row>
    <row r="223">
      <c r="C223" s="6" t="inlineStr">
        <is>
          <t>2022/12</t>
        </is>
      </c>
    </row>
    <row r="224">
      <c r="C224" s="6" t="inlineStr">
        <is>
          <t>2023/03</t>
        </is>
      </c>
    </row>
    <row r="225">
      <c r="C225" s="6" t="inlineStr">
        <is>
          <t>2023/06</t>
        </is>
      </c>
    </row>
    <row r="226">
      <c r="C226" s="6" t="inlineStr">
        <is>
          <t>2023/12</t>
        </is>
      </c>
    </row>
  </sheetData>
  <mergeCells count="15">
    <mergeCell ref="B2:E2"/>
    <mergeCell ref="B3:E3"/>
    <mergeCell ref="B4:E4"/>
    <mergeCell ref="B5:E5"/>
    <mergeCell ref="B6:E6"/>
    <mergeCell ref="B7:E7"/>
    <mergeCell ref="B8:E8"/>
    <mergeCell ref="B9:E9"/>
    <mergeCell ref="B10:E10"/>
    <mergeCell ref="B11:E11"/>
    <mergeCell ref="B12:E12"/>
    <mergeCell ref="B13:E13"/>
    <mergeCell ref="B14:E14"/>
    <mergeCell ref="H200:N200"/>
    <mergeCell ref="I201:N201"/>
  </mergeCells>
  <conditionalFormatting sqref="B18:G18">
    <cfRule type="cellIs" priority="2" operator="equal" dxfId="15">
      <formula>"Check"</formula>
    </cfRule>
  </conditionalFormatting>
  <dataValidations count="6">
    <dataValidation sqref="B12:E12" showErrorMessage="1" showInputMessage="1" allowBlank="0" type="list">
      <formula1>$M$2:$M$5</formula1>
      <formula2>0</formula2>
    </dataValidation>
    <dataValidation sqref="B10:E10" showErrorMessage="1" showInputMessage="1" allowBlank="0" type="list">
      <formula1>$A$214:$A$216</formula1>
      <formula2>0</formula2>
    </dataValidation>
    <dataValidation sqref="B7:E7" showErrorMessage="1" showInputMessage="1" allowBlank="0" type="list">
      <formula1>$L$1:$L$9</formula1>
      <formula2>0</formula2>
    </dataValidation>
    <dataValidation sqref="B11:E11" showErrorMessage="1" showInputMessage="1" allowBlank="0" type="list">
      <formula1>$C$213:$C$230</formula1>
      <formula2>0</formula2>
    </dataValidation>
    <dataValidation sqref="H5" showErrorMessage="1" showInputMessage="1" allowBlank="0" type="list">
      <formula1>"Gurugram,Mumbai,Chennai,Bangalore,Sydney"</formula1>
      <formula2>0</formula2>
    </dataValidation>
    <dataValidation sqref="B8:E8" showErrorMessage="1" showInputMessage="1" allowBlank="0" type="list">
      <formula1>$B$212:$B$218</formula1>
      <formula2>0</formula2>
    </dataValidation>
  </dataValidations>
  <hyperlinks>
    <hyperlink ref="A23" location="BS_LineItems!A5" display="Cash and cash equivalents "/>
    <hyperlink ref="A24" location="BS_LineItems!A15" display="Account Receivables "/>
    <hyperlink ref="A25" location="BS_LineItems!A25" display="Inventories "/>
    <hyperlink ref="A26" location="BS_LineItems!A35" display="Prepaid Expenses "/>
    <hyperlink ref="A33" location="BS_LineItems!A45" display="Other Tangible Assets "/>
    <hyperlink ref="A37" location="BS_LineItems!A65" display="Other Intangible Assets "/>
    <hyperlink ref="A40" location="BS_LineItems!A75" display="Investments "/>
    <hyperlink ref="A41" location="BS_LineItems!A85" display="Deferred Charges "/>
    <hyperlink ref="A50" location="BS_LineItems!A98" display="Short Term Debt "/>
    <hyperlink ref="A51" location="BS_LineItems!A108" display="Long Term Debt due in one year "/>
    <hyperlink ref="A53" location="BS_LineItems!A128" display="Accounts Payable "/>
    <hyperlink ref="A54" location="BS_LineItems!A138" display="Accrued Expenses "/>
    <hyperlink ref="A55" location="BS_LineItems!A148" display="Tax Payable "/>
    <hyperlink ref="A56" location="CDM_BS!A112" display="Other Current Liabilities "/>
    <hyperlink ref="A60" location="BS_LineItems!A158" display="(Long Term Borrowings) "/>
    <hyperlink ref="A63" location="BS_LineItems!A178" display="Deferred Taxes "/>
    <hyperlink ref="A64" location="CDM_BS!A119" display="Other Long Term liabilities "/>
    <hyperlink ref="A69" location="BS_LineItems!A208" display="Common Stock "/>
  </hyperlinks>
  <pageMargins left="0.7" right="0.7" top="0.75" bottom="0.75" header="0.511811023622047" footer="0.511811023622047"/>
  <pageSetup orientation="portrait" paperSize="9" scale="28" horizontalDpi="300" verticalDpi="300"/>
</worksheet>
</file>

<file path=xl/worksheets/sheet10.xml><?xml version="1.0" encoding="utf-8"?>
<worksheet xmlns="http://schemas.openxmlformats.org/spreadsheetml/2006/main">
  <sheetPr codeName="Sheet10">
    <outlinePr summaryBelow="1" summaryRight="1"/>
    <pageSetUpPr/>
  </sheetPr>
  <dimension ref="A2:H140"/>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Cash Flow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CF!A10</f>
        <v/>
      </c>
      <c r="C5" s="342" t="n"/>
      <c r="D5" s="342" t="n"/>
      <c r="E5" s="342" t="n"/>
      <c r="F5" s="342" t="n"/>
      <c r="G5" s="342" t="n"/>
      <c r="H5" s="342" t="n"/>
    </row>
    <row r="6" ht="14.25" customHeight="1" s="340">
      <c r="B6" s="318" t="inlineStr">
        <is>
          <t xml:space="preserve"> decrease increase in current liabilities and provisions </t>
        </is>
      </c>
      <c r="C6" s="1036" t="n"/>
      <c r="D6" s="1037" t="n"/>
      <c r="E6" s="1037" t="n"/>
      <c r="F6" s="1037" t="n"/>
      <c r="G6" s="1037" t="n">
        <v>-197.63</v>
      </c>
      <c r="H6" s="1037" t="n">
        <v>2435.38</v>
      </c>
    </row>
    <row r="7" ht="14.25" customHeight="1" s="340">
      <c r="B7" s="318" t="inlineStr">
        <is>
          <t xml:space="preserve"> increase decrease in inventories </t>
        </is>
      </c>
      <c r="C7" s="1036" t="n"/>
      <c r="D7" s="1037" t="n"/>
      <c r="E7" s="1037" t="n"/>
      <c r="F7" s="1037" t="n"/>
      <c r="G7" s="1037" t="n">
        <v>629.04</v>
      </c>
      <c r="H7" s="1037" t="n">
        <v>-1205.02</v>
      </c>
    </row>
    <row r="8" ht="14.25" customHeight="1" s="340">
      <c r="B8" s="318" t="inlineStr">
        <is>
          <t xml:space="preserve"> increase dectease in trade receivables and other current assets </t>
        </is>
      </c>
      <c r="C8" s="1036" t="n"/>
      <c r="D8" s="1037" t="n"/>
      <c r="E8" s="1037" t="n"/>
      <c r="F8" s="1037" t="n"/>
      <c r="G8" s="1037" t="n">
        <v>1548.34</v>
      </c>
      <c r="H8" s="1037" t="n">
        <v>-1440.69</v>
      </c>
    </row>
    <row r="9" ht="14.25" customHeight="1" s="340">
      <c r="B9" s="318" t="inlineStr">
        <is>
          <t xml:space="preserve"> increase in loans and advances </t>
        </is>
      </c>
      <c r="C9" s="1036" t="n"/>
      <c r="D9" s="1037" t="n"/>
      <c r="E9" s="1037" t="n"/>
      <c r="F9" s="1037" t="n"/>
      <c r="G9" s="1037" t="n">
        <v>-151.23</v>
      </c>
      <c r="H9" s="1037" t="n">
        <v>-2.38</v>
      </c>
    </row>
    <row r="10" ht="14.25" customHeight="1" s="340">
      <c r="B10" s="318" t="inlineStr">
        <is>
          <t xml:space="preserve"> decrease increase in financial liabilities </t>
        </is>
      </c>
      <c r="C10" s="1036" t="n"/>
      <c r="D10" s="1037" t="n"/>
      <c r="E10" s="1037" t="n"/>
      <c r="F10" s="1037" t="n"/>
      <c r="G10" s="1037" t="n">
        <v>849.76</v>
      </c>
      <c r="H10" s="1037" t="n">
        <v>-2891.92</v>
      </c>
    </row>
    <row r="11" ht="14.25" customHeight="1" s="340">
      <c r="B11" s="318" t="inlineStr">
        <is>
          <t xml:space="preserve"> increase decrease in other liabilities </t>
        </is>
      </c>
      <c r="C11" s="1036" t="n"/>
      <c r="D11" s="1037" t="n"/>
      <c r="E11" s="1037" t="n"/>
      <c r="F11" s="1037" t="n"/>
      <c r="G11" s="1037" t="n">
        <v>263.2</v>
      </c>
      <c r="H11" s="1037" t="n">
        <v>-164.13</v>
      </c>
    </row>
    <row r="12" ht="14.25" customHeight="1" s="340">
      <c r="B12" s="318" t="inlineStr">
        <is>
          <t xml:space="preserve"> increase in other assets </t>
        </is>
      </c>
      <c r="C12" s="1036" t="n"/>
      <c r="D12" s="1037" t="n"/>
      <c r="E12" s="1037" t="n"/>
      <c r="F12" s="1037" t="n"/>
      <c r="G12" s="1037" t="n">
        <v>-77.48999999999999</v>
      </c>
      <c r="H12" s="1037" t="n">
        <v>-14.04</v>
      </c>
    </row>
    <row r="13" ht="14.25" customHeight="1" s="340">
      <c r="B13" s="318" t="n"/>
      <c r="C13" s="1036" t="n"/>
      <c r="D13" s="1037" t="n"/>
      <c r="E13" s="1037" t="n"/>
      <c r="F13" s="1037" t="n"/>
      <c r="G13" s="1037" t="n"/>
      <c r="H13" s="1037" t="n"/>
    </row>
    <row r="14" ht="14.25" customHeight="1" s="340">
      <c r="B14" s="318" t="n"/>
      <c r="C14" s="1036" t="n"/>
      <c r="D14" s="1037" t="n"/>
      <c r="E14" s="1037" t="n"/>
      <c r="F14" s="1037" t="n"/>
      <c r="G14" s="1037" t="n"/>
      <c r="H14" s="1037" t="n"/>
    </row>
    <row r="15" ht="14.25" customHeight="1" s="340">
      <c r="B15" s="318" t="n"/>
      <c r="C15" s="1036" t="n"/>
      <c r="D15" s="1037" t="n"/>
      <c r="E15" s="1037" t="n"/>
      <c r="F15" s="1037" t="n"/>
      <c r="G15" s="1037" t="n"/>
      <c r="H15" s="1037" t="n"/>
    </row>
    <row r="16" ht="14.25" customHeight="1" s="340">
      <c r="B16" s="318" t="n"/>
      <c r="C16" s="1036" t="n"/>
      <c r="D16" s="1037" t="n"/>
      <c r="E16" s="1037" t="n"/>
      <c r="F16" s="1037" t="n"/>
      <c r="G16" s="1037" t="n"/>
      <c r="H16" s="1037" t="n"/>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5" customHeight="1" s="340">
      <c r="A20" s="345" t="n"/>
      <c r="B20" s="345" t="inlineStr">
        <is>
          <t>Total</t>
        </is>
      </c>
      <c r="C20" s="1038">
        <f>SUM(C6:C19)</f>
        <v/>
      </c>
      <c r="D20" s="1038">
        <f>SUM(D6:D19)</f>
        <v/>
      </c>
      <c r="E20" s="1038">
        <f>SUM(E6:E19)</f>
        <v/>
      </c>
      <c r="F20" s="1038">
        <f>SUM(F6:F19)</f>
        <v/>
      </c>
      <c r="G20" s="1038">
        <f>SUM(G6:G19)</f>
        <v/>
      </c>
      <c r="H20" s="1038">
        <f>SUM(H6:H19)</f>
        <v/>
      </c>
    </row>
    <row r="21" ht="14.25" customHeight="1" s="340">
      <c r="H21" s="341" t="n"/>
    </row>
    <row r="22" ht="14.25" customHeight="1" s="340">
      <c r="H22" s="341">
        <f>BS!G20</f>
        <v/>
      </c>
    </row>
    <row r="23" ht="14.25" customHeight="1" s="340">
      <c r="B23" s="318" t="inlineStr">
        <is>
          <t xml:space="preserve"> </t>
        </is>
      </c>
      <c r="C23" s="342">
        <f>BS!B21</f>
        <v/>
      </c>
      <c r="D23" s="342">
        <f>BS!C21</f>
        <v/>
      </c>
      <c r="E23" s="342">
        <f>BS!D21</f>
        <v/>
      </c>
      <c r="F23" s="342">
        <f>BS!E21</f>
        <v/>
      </c>
      <c r="G23" s="342">
        <f>BS!F21</f>
        <v/>
      </c>
      <c r="H23" s="342">
        <f>BS!G21</f>
        <v/>
      </c>
    </row>
    <row r="24" ht="14.25" customHeight="1" s="340">
      <c r="A24" s="642">
        <f>CF!A9</f>
        <v/>
      </c>
      <c r="C24" s="342" t="n"/>
      <c r="D24" s="342" t="n"/>
      <c r="E24" s="342" t="n"/>
      <c r="F24" s="342" t="n"/>
      <c r="G24" s="342" t="n"/>
      <c r="H24" s="342" t="n"/>
    </row>
    <row r="25" ht="14.25" customHeight="1" s="340">
      <c r="B25" s="318" t="inlineStr">
        <is>
          <t xml:space="preserve"> loss gain on disposal of plant property and equipment net </t>
        </is>
      </c>
      <c r="C25" s="1036" t="n"/>
      <c r="D25" s="1037" t="n"/>
      <c r="E25" s="1037" t="n"/>
      <c r="F25" s="1037" t="n"/>
      <c r="G25" s="1037" t="n">
        <v>0.21</v>
      </c>
      <c r="H25" s="1037" t="n">
        <v>0.32</v>
      </c>
    </row>
    <row r="26" ht="14.25" customHeight="1" s="340">
      <c r="B26" s="318" t="n"/>
      <c r="C26" s="1036" t="n"/>
      <c r="D26" s="1037" t="n"/>
      <c r="E26" s="1037" t="n"/>
      <c r="F26" s="1037" t="n"/>
      <c r="G26" s="1037" t="n"/>
      <c r="H26" s="1037" t="n"/>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4.25" customHeight="1" s="340">
      <c r="B31" s="318" t="n"/>
      <c r="C31" s="1036" t="n"/>
      <c r="D31" s="1037" t="n"/>
      <c r="E31" s="1037" t="n"/>
      <c r="F31" s="1037" t="n"/>
      <c r="G31" s="1037" t="n"/>
      <c r="H31" s="1037" t="n"/>
    </row>
    <row r="32" ht="15" customHeight="1" s="340">
      <c r="A32" s="345" t="n"/>
      <c r="B32" s="345" t="inlineStr">
        <is>
          <t>Total</t>
        </is>
      </c>
      <c r="C32" s="1038">
        <f>SUM(C25:C31)</f>
        <v/>
      </c>
      <c r="D32" s="1038">
        <f>SUM(D25:D31)</f>
        <v/>
      </c>
      <c r="E32" s="1038">
        <f>SUM(E25:E31)</f>
        <v/>
      </c>
      <c r="F32" s="1038">
        <f>SUM(F25:F31)</f>
        <v/>
      </c>
      <c r="G32" s="1038">
        <f>SUM(G25:G31)</f>
        <v/>
      </c>
      <c r="H32" s="1038">
        <f>SUM(H25:H31)</f>
        <v/>
      </c>
    </row>
    <row r="33" ht="14.25" customHeight="1" s="340"/>
    <row r="34" ht="14.25" customHeight="1" s="340">
      <c r="H34" s="341">
        <f>BS!G20</f>
        <v/>
      </c>
    </row>
    <row r="35" ht="14.25" customHeight="1" s="340">
      <c r="B35" s="318" t="inlineStr">
        <is>
          <t xml:space="preserve"> </t>
        </is>
      </c>
      <c r="C35" s="342">
        <f>BS!B21</f>
        <v/>
      </c>
      <c r="D35" s="342">
        <f>BS!C21</f>
        <v/>
      </c>
      <c r="E35" s="342">
        <f>BS!D21</f>
        <v/>
      </c>
      <c r="F35" s="342">
        <f>BS!E21</f>
        <v/>
      </c>
      <c r="G35" s="342">
        <f>BS!F21</f>
        <v/>
      </c>
      <c r="H35" s="342">
        <f>BS!G21</f>
        <v/>
      </c>
    </row>
    <row r="36" ht="14.25" customHeight="1" s="340">
      <c r="A36" s="642">
        <f>CF!A13</f>
        <v/>
      </c>
      <c r="C36" s="342" t="n"/>
      <c r="D36" s="342" t="n"/>
      <c r="E36" s="342" t="n"/>
      <c r="F36" s="342" t="n"/>
      <c r="G36" s="342" t="n"/>
      <c r="H36" s="342" t="n"/>
    </row>
    <row r="37" ht="14.25" customHeight="1" s="340">
      <c r="B37" s="318" t="inlineStr">
        <is>
          <t xml:space="preserve"> purchase of property plant and equipment </t>
        </is>
      </c>
      <c r="C37" s="1036" t="n"/>
      <c r="D37" s="1037" t="n"/>
      <c r="E37" s="1037" t="n"/>
      <c r="F37" s="1037" t="n"/>
      <c r="G37" s="1037" t="n">
        <v>-1831.64</v>
      </c>
      <c r="H37" s="1037" t="n">
        <v>1107.17</v>
      </c>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4.25" customHeight="1" s="340">
      <c r="B41" s="318" t="n"/>
      <c r="C41" s="1036" t="n"/>
      <c r="D41" s="1037" t="n"/>
      <c r="E41" s="1037" t="n"/>
      <c r="F41" s="1037" t="n"/>
      <c r="G41" s="1037" t="n"/>
      <c r="H41" s="1037" t="n"/>
    </row>
    <row r="42" ht="14.25" customHeight="1" s="340">
      <c r="B42" s="318" t="n"/>
      <c r="C42" s="1036" t="n"/>
      <c r="D42" s="1037" t="n"/>
      <c r="E42" s="1037" t="n"/>
      <c r="F42" s="1037" t="n"/>
      <c r="G42" s="1037" t="n"/>
      <c r="H42" s="1037" t="n"/>
    </row>
    <row r="43" ht="14.25" customHeight="1" s="340">
      <c r="B43" s="318" t="n"/>
      <c r="C43" s="1036" t="n"/>
      <c r="D43" s="1037" t="n"/>
      <c r="E43" s="1037" t="n"/>
      <c r="F43" s="1037" t="n"/>
      <c r="G43" s="1037" t="n"/>
      <c r="H43" s="1037" t="n"/>
    </row>
    <row r="44" ht="15" customHeight="1" s="340">
      <c r="A44" s="345" t="n"/>
      <c r="B44" s="345" t="inlineStr">
        <is>
          <t>Total</t>
        </is>
      </c>
      <c r="C44" s="1038">
        <f>SUM(C37:C43)</f>
        <v/>
      </c>
      <c r="D44" s="1038">
        <f>SUM(D37:D43)</f>
        <v/>
      </c>
      <c r="E44" s="1038">
        <f>SUM(E37:E43)</f>
        <v/>
      </c>
      <c r="F44" s="1038">
        <f>SUM(F37:F43)</f>
        <v/>
      </c>
      <c r="G44" s="1038">
        <f>SUM(G37:G43)</f>
        <v/>
      </c>
      <c r="H44" s="1038">
        <f>SUM(H37:H43)</f>
        <v/>
      </c>
    </row>
    <row r="45" ht="14.25" customHeight="1" s="340"/>
    <row r="46" ht="14.25" customHeight="1" s="340">
      <c r="H46" s="341">
        <f>BS!G20</f>
        <v/>
      </c>
    </row>
    <row r="47" ht="14.25" customHeight="1" s="340">
      <c r="B47" s="318" t="inlineStr">
        <is>
          <t xml:space="preserve"> </t>
        </is>
      </c>
      <c r="C47" s="342">
        <f>BS!B21</f>
        <v/>
      </c>
      <c r="D47" s="342">
        <f>BS!C21</f>
        <v/>
      </c>
      <c r="E47" s="342">
        <f>BS!D21</f>
        <v/>
      </c>
      <c r="F47" s="342">
        <f>BS!E21</f>
        <v/>
      </c>
      <c r="G47" s="342">
        <f>BS!F21</f>
        <v/>
      </c>
      <c r="H47" s="342">
        <f>BS!G21</f>
        <v/>
      </c>
    </row>
    <row r="48" ht="14.25" customHeight="1" s="340">
      <c r="A48" s="642">
        <f>CF!A14</f>
        <v/>
      </c>
      <c r="C48" s="342" t="n"/>
      <c r="D48" s="342" t="n"/>
      <c r="E48" s="342" t="n"/>
      <c r="F48" s="342" t="n"/>
      <c r="G48" s="342" t="n"/>
      <c r="H48" s="342" t="n"/>
    </row>
    <row r="49" ht="14.25" customHeight="1" s="340">
      <c r="B49" s="318" t="inlineStr">
        <is>
          <t xml:space="preserve"> investment in share of alp africa </t>
        </is>
      </c>
      <c r="C49" s="1036" t="n"/>
      <c r="D49" s="1037" t="n"/>
      <c r="E49" s="1037" t="n"/>
      <c r="F49" s="1037" t="n"/>
      <c r="G49" s="1037" t="n">
        <v>-1225</v>
      </c>
      <c r="H49" s="1037" t="n">
        <v>0</v>
      </c>
    </row>
    <row r="50" ht="14.25" customHeight="1" s="340">
      <c r="B50" s="318" t="n"/>
      <c r="C50" s="1036" t="n"/>
      <c r="D50" s="1037" t="n"/>
      <c r="E50" s="1037" t="n"/>
      <c r="F50" s="1037" t="n"/>
      <c r="G50" s="1037" t="n"/>
      <c r="H50" s="1037" t="n"/>
    </row>
    <row r="51" ht="14.25" customHeight="1" s="340">
      <c r="B51" s="318" t="n"/>
      <c r="C51" s="1036" t="n"/>
      <c r="D51" s="1037" t="n"/>
      <c r="E51" s="1037" t="n"/>
      <c r="F51" s="1037" t="n"/>
      <c r="G51" s="1037" t="n"/>
      <c r="H51" s="1037" t="n"/>
    </row>
    <row r="52" ht="14.25" customHeight="1" s="340">
      <c r="B52" s="318" t="n"/>
      <c r="C52" s="1036" t="n"/>
      <c r="D52" s="1037" t="n"/>
      <c r="E52" s="1037" t="n"/>
      <c r="F52" s="1037" t="n"/>
      <c r="G52" s="1037" t="n"/>
      <c r="H52" s="1037" t="n"/>
    </row>
    <row r="53" ht="14.25" customHeight="1" s="340">
      <c r="B53" s="318" t="n"/>
      <c r="C53" s="1036" t="n"/>
      <c r="D53" s="1037" t="n"/>
      <c r="E53" s="1037" t="n"/>
      <c r="F53" s="1037" t="n"/>
      <c r="G53" s="1037" t="n"/>
      <c r="H53" s="1037" t="n"/>
    </row>
    <row r="54" ht="14.25" customHeight="1" s="340">
      <c r="B54" s="318" t="n"/>
      <c r="C54" s="1036" t="n"/>
      <c r="D54" s="1037" t="n"/>
      <c r="E54" s="1037" t="n"/>
      <c r="F54" s="1037" t="n"/>
      <c r="G54" s="1037" t="n"/>
      <c r="H54" s="1037" t="n"/>
    </row>
    <row r="55" ht="14.25" customHeight="1" s="340">
      <c r="B55" s="318" t="n"/>
      <c r="C55" s="1036" t="n"/>
      <c r="D55" s="1037" t="n"/>
      <c r="E55" s="1037" t="n"/>
      <c r="F55" s="1037" t="n"/>
      <c r="G55" s="1037" t="n"/>
      <c r="H55" s="1037" t="n"/>
    </row>
    <row r="56" ht="15" customHeight="1" s="340">
      <c r="A56" s="345" t="n"/>
      <c r="B56" s="345" t="inlineStr">
        <is>
          <t>Total</t>
        </is>
      </c>
      <c r="C56" s="1038">
        <f>SUM(C49:C55)</f>
        <v/>
      </c>
      <c r="D56" s="1038">
        <f>SUM(D49:D55)</f>
        <v/>
      </c>
      <c r="E56" s="1038">
        <f>SUM(E49:E55)</f>
        <v/>
      </c>
      <c r="F56" s="1038">
        <f>SUM(F49:F55)</f>
        <v/>
      </c>
      <c r="G56" s="1038">
        <f>SUM(G49:G55)</f>
        <v/>
      </c>
      <c r="H56" s="1038">
        <f>SUM(H49:H55)</f>
        <v/>
      </c>
    </row>
    <row r="57" ht="14.25" customHeight="1" s="340"/>
    <row r="58" ht="14.25" customHeight="1" s="340">
      <c r="H58" s="341">
        <f>BS!G20</f>
        <v/>
      </c>
    </row>
    <row r="59" ht="14.25" customHeight="1" s="340">
      <c r="B59" s="318" t="inlineStr">
        <is>
          <t xml:space="preserve"> </t>
        </is>
      </c>
      <c r="C59" s="342">
        <f>BS!B21</f>
        <v/>
      </c>
      <c r="D59" s="342">
        <f>BS!C21</f>
        <v/>
      </c>
      <c r="E59" s="342">
        <f>BS!D21</f>
        <v/>
      </c>
      <c r="F59" s="342">
        <f>BS!E21</f>
        <v/>
      </c>
      <c r="G59" s="342">
        <f>BS!F21</f>
        <v/>
      </c>
      <c r="H59" s="342">
        <f>BS!G21</f>
        <v/>
      </c>
    </row>
    <row r="60" ht="14.25" customHeight="1" s="340">
      <c r="A60" s="642">
        <f>CF!A15</f>
        <v/>
      </c>
      <c r="C60" s="342" t="n"/>
      <c r="D60" s="342" t="n"/>
      <c r="E60" s="342" t="n"/>
      <c r="F60" s="342" t="n"/>
      <c r="G60" s="342" t="n"/>
      <c r="H60" s="342" t="n"/>
    </row>
    <row r="61" ht="14.25" customHeight="1" s="340">
      <c r="B61" s="318" t="n"/>
      <c r="C61" s="1036" t="n"/>
      <c r="D61" s="1037" t="n"/>
      <c r="E61" s="1037" t="n"/>
      <c r="F61" s="1037" t="n"/>
      <c r="G61" s="1037" t="n"/>
      <c r="H61" s="1037" t="n"/>
    </row>
    <row r="62" ht="14.25" customHeight="1" s="340">
      <c r="B62" s="318" t="n"/>
      <c r="C62" s="1036" t="n"/>
      <c r="D62" s="1037" t="n"/>
      <c r="E62" s="1037" t="n"/>
      <c r="F62" s="1037" t="n"/>
      <c r="G62" s="1037" t="n"/>
      <c r="H62" s="1037" t="n"/>
    </row>
    <row r="63" ht="14.25" customHeight="1" s="340">
      <c r="B63" s="318" t="n"/>
      <c r="C63" s="1036" t="n"/>
      <c r="D63" s="1037" t="n"/>
      <c r="E63" s="1037" t="n"/>
      <c r="F63" s="1037" t="n"/>
      <c r="G63" s="1037" t="n"/>
      <c r="H63" s="1037" t="n"/>
    </row>
    <row r="64" ht="14.25" customHeight="1" s="340">
      <c r="B64" s="318" t="n"/>
      <c r="C64" s="1036" t="n"/>
      <c r="D64" s="1037" t="n"/>
      <c r="E64" s="1037" t="n"/>
      <c r="F64" s="1037" t="n"/>
      <c r="G64" s="1037" t="n"/>
      <c r="H64" s="1037" t="n"/>
    </row>
    <row r="65" ht="14.25" customHeight="1" s="340">
      <c r="B65" s="318" t="n"/>
      <c r="C65" s="1036" t="n"/>
      <c r="D65" s="1037" t="n"/>
      <c r="E65" s="1037" t="n"/>
      <c r="F65" s="1037" t="n"/>
      <c r="G65" s="1037" t="n"/>
      <c r="H65" s="1037" t="n"/>
    </row>
    <row r="66" ht="14.25" customHeight="1" s="340">
      <c r="B66" s="318" t="n"/>
      <c r="C66" s="1036" t="n"/>
      <c r="D66" s="1037" t="n"/>
      <c r="E66" s="1037" t="n"/>
      <c r="F66" s="1037" t="n"/>
      <c r="G66" s="1037" t="n"/>
      <c r="H66" s="1037" t="n"/>
    </row>
    <row r="67" ht="14.25" customHeight="1" s="340">
      <c r="B67" s="318" t="n"/>
      <c r="C67" s="1036" t="n"/>
      <c r="D67" s="1037" t="n"/>
      <c r="E67" s="1037" t="n"/>
      <c r="F67" s="1037" t="n"/>
      <c r="G67" s="1037" t="n"/>
      <c r="H67" s="1037" t="n"/>
    </row>
    <row r="68" ht="15" customHeight="1" s="340">
      <c r="A68" s="345" t="n"/>
      <c r="B68" s="345" t="inlineStr">
        <is>
          <t>Total</t>
        </is>
      </c>
      <c r="C68" s="1038">
        <f>SUM(C61:C67)</f>
        <v/>
      </c>
      <c r="D68" s="1038">
        <f>SUM(D61:D67)</f>
        <v/>
      </c>
      <c r="E68" s="1038">
        <f>SUM(E61:E67)</f>
        <v/>
      </c>
      <c r="F68" s="1038">
        <f>SUM(F61:F67)</f>
        <v/>
      </c>
      <c r="G68" s="1038">
        <f>SUM(G61:G67)</f>
        <v/>
      </c>
      <c r="H68" s="1038">
        <f>SUM(H61:H67)</f>
        <v/>
      </c>
    </row>
    <row r="69" ht="14.25" customHeight="1" s="340"/>
    <row r="70" ht="14.25" customHeight="1" s="340">
      <c r="H70" s="341">
        <f>BS!G20</f>
        <v/>
      </c>
    </row>
    <row r="71" ht="14.25" customHeight="1" s="340">
      <c r="B71" s="318" t="inlineStr">
        <is>
          <t xml:space="preserve"> </t>
        </is>
      </c>
      <c r="C71" s="342">
        <f>BS!B21</f>
        <v/>
      </c>
      <c r="D71" s="342">
        <f>BS!C21</f>
        <v/>
      </c>
      <c r="E71" s="342">
        <f>BS!D21</f>
        <v/>
      </c>
      <c r="F71" s="342">
        <f>BS!E21</f>
        <v/>
      </c>
      <c r="G71" s="342">
        <f>BS!F21</f>
        <v/>
      </c>
      <c r="H71" s="342">
        <f>BS!G21</f>
        <v/>
      </c>
    </row>
    <row r="72" ht="14.25" customHeight="1" s="340">
      <c r="A72" s="642">
        <f>CF!A16</f>
        <v/>
      </c>
      <c r="C72" s="342" t="n"/>
      <c r="D72" s="342" t="n"/>
      <c r="E72" s="342" t="n"/>
      <c r="F72" s="342" t="n"/>
      <c r="G72" s="342" t="n"/>
      <c r="H72" s="342" t="n"/>
    </row>
    <row r="73" ht="14.25" customHeight="1" s="340">
      <c r="B73" s="318" t="inlineStr">
        <is>
          <t xml:space="preserve"> proceeds from sale of property plant and equipment </t>
        </is>
      </c>
      <c r="C73" s="1036" t="n"/>
      <c r="D73" s="1037" t="n"/>
      <c r="E73" s="1037" t="n"/>
      <c r="F73" s="1037" t="n"/>
      <c r="G73" s="1037" t="n">
        <v>46.34</v>
      </c>
      <c r="H73" s="1037" t="n">
        <v>37.29</v>
      </c>
    </row>
    <row r="74" ht="14.25" customHeight="1" s="340">
      <c r="B74" s="318" t="n"/>
      <c r="C74" s="1036" t="n"/>
      <c r="D74" s="1037" t="n"/>
      <c r="E74" s="1037" t="n"/>
      <c r="F74" s="1037" t="n"/>
      <c r="G74" s="1037" t="n"/>
      <c r="H74" s="1037" t="n"/>
    </row>
    <row r="75" ht="14.25" customHeight="1" s="340">
      <c r="B75" s="318" t="n"/>
      <c r="C75" s="1036" t="n"/>
      <c r="D75" s="1037" t="n"/>
      <c r="E75" s="1037" t="n"/>
      <c r="F75" s="1037" t="n"/>
      <c r="G75" s="1037" t="n"/>
      <c r="H75" s="1037" t="n"/>
    </row>
    <row r="76" ht="14.25" customHeight="1" s="340">
      <c r="B76" s="318" t="n"/>
      <c r="C76" s="1036" t="n"/>
      <c r="D76" s="1037" t="n"/>
      <c r="E76" s="1037" t="n"/>
      <c r="F76" s="1037" t="n"/>
      <c r="G76" s="1037" t="n"/>
      <c r="H76" s="1037" t="n"/>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5" customHeight="1" s="340">
      <c r="A80" s="345" t="n"/>
      <c r="B80" s="345" t="inlineStr">
        <is>
          <t>Total</t>
        </is>
      </c>
      <c r="C80" s="1038">
        <f>SUM(C73:C79)</f>
        <v/>
      </c>
      <c r="D80" s="1038">
        <f>SUM(D73:D79)</f>
        <v/>
      </c>
      <c r="E80" s="1038">
        <f>SUM(E73:E79)</f>
        <v/>
      </c>
      <c r="F80" s="1038">
        <f>SUM(F73:F79)</f>
        <v/>
      </c>
      <c r="G80" s="1038">
        <f>SUM(G73:G79)</f>
        <v/>
      </c>
      <c r="H80" s="1038">
        <f>SUM(H73:H79)</f>
        <v/>
      </c>
    </row>
    <row r="81" ht="14.25" customHeight="1" s="340"/>
    <row r="82" ht="14.25" customHeight="1" s="340">
      <c r="H82" s="341">
        <f>BS!G20</f>
        <v/>
      </c>
    </row>
    <row r="83" ht="14.25" customHeight="1" s="340">
      <c r="B83" s="318" t="inlineStr">
        <is>
          <t xml:space="preserve"> </t>
        </is>
      </c>
      <c r="C83" s="342">
        <f>BS!B21</f>
        <v/>
      </c>
      <c r="D83" s="342">
        <f>BS!C21</f>
        <v/>
      </c>
      <c r="E83" s="342">
        <f>BS!D21</f>
        <v/>
      </c>
      <c r="F83" s="342">
        <f>BS!E21</f>
        <v/>
      </c>
      <c r="G83" s="342">
        <f>BS!F21</f>
        <v/>
      </c>
      <c r="H83" s="342">
        <f>BS!G21</f>
        <v/>
      </c>
    </row>
    <row r="84" ht="14.25" customHeight="1" s="340">
      <c r="A84" s="642">
        <f>CF!A19</f>
        <v/>
      </c>
      <c r="C84" s="342" t="n"/>
      <c r="D84" s="342" t="n"/>
      <c r="E84" s="342" t="n"/>
      <c r="F84" s="342" t="n"/>
      <c r="G84" s="342" t="n"/>
      <c r="H84" s="342" t="n"/>
    </row>
    <row r="85" ht="14.25" customHeight="1" s="340">
      <c r="B85" s="318" t="n"/>
      <c r="C85" s="1036" t="n"/>
      <c r="D85" s="1037" t="n"/>
      <c r="E85" s="1037" t="n"/>
      <c r="F85" s="1037" t="n"/>
      <c r="G85" s="1037" t="n"/>
      <c r="H85" s="1037" t="n"/>
    </row>
    <row r="86" ht="14.25" customHeight="1" s="340">
      <c r="B86" s="318" t="n"/>
      <c r="C86" s="1036" t="n"/>
      <c r="D86" s="1037" t="n"/>
      <c r="E86" s="1037" t="n"/>
      <c r="F86" s="1037" t="n"/>
      <c r="G86" s="1037" t="n"/>
      <c r="H86" s="1037" t="n"/>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4.25" customHeight="1" s="340">
      <c r="B91" s="318" t="n"/>
      <c r="C91" s="1036" t="n"/>
      <c r="D91" s="1037" t="n"/>
      <c r="E91" s="1037" t="n"/>
      <c r="F91" s="1037" t="n"/>
      <c r="G91" s="1037" t="n"/>
      <c r="H91" s="1037" t="n"/>
    </row>
    <row r="92" ht="15" customHeight="1" s="340">
      <c r="A92" s="345" t="n"/>
      <c r="B92" s="345" t="inlineStr">
        <is>
          <t>Total</t>
        </is>
      </c>
      <c r="C92" s="1038">
        <f>SUM(C85:C91)</f>
        <v/>
      </c>
      <c r="D92" s="1038">
        <f>SUM(D85:D91)</f>
        <v/>
      </c>
      <c r="E92" s="1038">
        <f>SUM(E85:E91)</f>
        <v/>
      </c>
      <c r="F92" s="1038">
        <f>SUM(F85:F91)</f>
        <v/>
      </c>
      <c r="G92" s="1038">
        <f>SUM(G85:G91)</f>
        <v/>
      </c>
      <c r="H92" s="1038">
        <f>SUM(H85:H91)</f>
        <v/>
      </c>
    </row>
    <row r="93" ht="14.25" customHeight="1" s="340"/>
    <row r="94" ht="14.25" customHeight="1" s="340">
      <c r="H94" s="341">
        <f>BS!G20</f>
        <v/>
      </c>
    </row>
    <row r="95" ht="14.25" customHeight="1" s="340">
      <c r="B95" s="318" t="inlineStr">
        <is>
          <t xml:space="preserve"> </t>
        </is>
      </c>
      <c r="C95" s="342">
        <f>BS!B21</f>
        <v/>
      </c>
      <c r="D95" s="342">
        <f>BS!C21</f>
        <v/>
      </c>
      <c r="E95" s="342">
        <f>BS!D21</f>
        <v/>
      </c>
      <c r="F95" s="342">
        <f>BS!E21</f>
        <v/>
      </c>
      <c r="G95" s="342">
        <f>BS!F21</f>
        <v/>
      </c>
      <c r="H95" s="342">
        <f>BS!G21</f>
        <v/>
      </c>
    </row>
    <row r="96" ht="14.25" customHeight="1" s="340">
      <c r="A96" s="642">
        <f>CF!A20</f>
        <v/>
      </c>
      <c r="C96" s="342" t="n"/>
      <c r="D96" s="342" t="n"/>
      <c r="E96" s="342" t="n"/>
      <c r="F96" s="342" t="n"/>
      <c r="G96" s="342" t="n"/>
      <c r="H96" s="342" t="n"/>
    </row>
    <row r="97" ht="14.25" customHeight="1" s="340">
      <c r="B97" s="318" t="n"/>
      <c r="C97" s="1036" t="n"/>
      <c r="D97" s="1037" t="n"/>
      <c r="E97" s="1037" t="n"/>
      <c r="F97" s="1037" t="n"/>
      <c r="G97" s="1037" t="n"/>
      <c r="H97" s="1037" t="n"/>
    </row>
    <row r="98" ht="14.25" customHeight="1" s="340">
      <c r="B98" s="318" t="n"/>
      <c r="C98" s="1036" t="n"/>
      <c r="D98" s="1037" t="n"/>
      <c r="E98" s="1037" t="n"/>
      <c r="F98" s="1037" t="n"/>
      <c r="G98" s="1037" t="n"/>
      <c r="H98" s="1037" t="n"/>
    </row>
    <row r="99" ht="14.25" customHeight="1" s="340">
      <c r="B99" s="318" t="n"/>
      <c r="C99" s="1036" t="n"/>
      <c r="D99" s="1037" t="n"/>
      <c r="E99" s="1037" t="n"/>
      <c r="F99" s="1037" t="n"/>
      <c r="G99" s="1037" t="n"/>
      <c r="H99" s="1037" t="n"/>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SUM(C97:C103)</f>
        <v/>
      </c>
      <c r="D104" s="1038">
        <f>SUM(D97:D103)</f>
        <v/>
      </c>
      <c r="E104" s="1038">
        <f>SUM(E97:E103)</f>
        <v/>
      </c>
      <c r="F104" s="1038">
        <f>SUM(F97:F103)</f>
        <v/>
      </c>
      <c r="G104" s="1038">
        <f>SUM(G97:G103)</f>
        <v/>
      </c>
      <c r="H104" s="1038">
        <f>SUM(H97:H103)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CF!A21</f>
        <v/>
      </c>
      <c r="C108" s="342" t="n"/>
      <c r="D108" s="342" t="n"/>
      <c r="E108" s="342" t="n"/>
      <c r="F108" s="342" t="n"/>
      <c r="G108" s="342" t="n"/>
      <c r="H108" s="342" t="n"/>
    </row>
    <row r="109" ht="14.25" customHeight="1" s="340">
      <c r="B109" s="318" t="inlineStr">
        <is>
          <t xml:space="preserve"> cotporate dividend tax paid </t>
        </is>
      </c>
      <c r="C109" s="1036" t="n"/>
      <c r="D109" s="1037" t="n"/>
      <c r="E109" s="1037" t="n"/>
      <c r="F109" s="1037" t="n"/>
      <c r="G109" s="1037" t="n">
        <v>-46.25</v>
      </c>
      <c r="H109" s="1037" t="n">
        <v>0</v>
      </c>
    </row>
    <row r="110" ht="14.25" customHeight="1" s="340">
      <c r="B110" s="318" t="inlineStr">
        <is>
          <t xml:space="preserve"> dividend paid </t>
        </is>
      </c>
      <c r="C110" s="1036" t="n"/>
      <c r="D110" s="1037" t="n"/>
      <c r="E110" s="1037" t="n"/>
      <c r="F110" s="1037" t="n"/>
      <c r="G110" s="1037" t="n">
        <v>-225</v>
      </c>
      <c r="H110" s="1037" t="n">
        <v>0</v>
      </c>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4.25" customHeight="1" s="340">
      <c r="B114" s="318" t="n"/>
      <c r="C114" s="1036" t="n"/>
      <c r="D114" s="1037" t="n"/>
      <c r="E114" s="1037" t="n"/>
      <c r="F114" s="1037" t="n"/>
      <c r="G114" s="1037" t="n"/>
      <c r="H114" s="1037" t="n"/>
    </row>
    <row r="115" ht="14.25" customHeight="1" s="340">
      <c r="B115" s="318" t="n"/>
      <c r="C115" s="1036" t="n"/>
      <c r="D115" s="1037" t="n"/>
      <c r="E115" s="1037" t="n"/>
      <c r="F115" s="1037" t="n"/>
      <c r="G115" s="1037" t="n"/>
      <c r="H115" s="1037" t="n"/>
    </row>
    <row r="116" ht="15" customHeight="1" s="340">
      <c r="A116" s="345" t="n"/>
      <c r="B116" s="345" t="inlineStr">
        <is>
          <t>Total</t>
        </is>
      </c>
      <c r="C116" s="1038">
        <f>SUM(C109:C115)</f>
        <v/>
      </c>
      <c r="D116" s="1038">
        <f>SUM(D109:D115)</f>
        <v/>
      </c>
      <c r="E116" s="1038">
        <f>SUM(E109:E115)</f>
        <v/>
      </c>
      <c r="F116" s="1038">
        <f>SUM(F109:F115)</f>
        <v/>
      </c>
      <c r="G116" s="1038">
        <f>SUM(G109:G115)</f>
        <v/>
      </c>
      <c r="H116" s="1038">
        <f>SUM(H109:H115)</f>
        <v/>
      </c>
    </row>
    <row r="117" ht="14.25" customHeight="1" s="340"/>
    <row r="118" ht="14.25" customHeight="1" s="340">
      <c r="H118" s="341">
        <f>BS!G20</f>
        <v/>
      </c>
    </row>
    <row r="119" ht="14.25" customHeight="1" s="340">
      <c r="B119" s="318" t="inlineStr">
        <is>
          <t xml:space="preserve"> </t>
        </is>
      </c>
      <c r="C119" s="342">
        <f>BS!B21</f>
        <v/>
      </c>
      <c r="D119" s="342">
        <f>BS!C21</f>
        <v/>
      </c>
      <c r="E119" s="342">
        <f>BS!D21</f>
        <v/>
      </c>
      <c r="F119" s="342">
        <f>BS!E21</f>
        <v/>
      </c>
      <c r="G119" s="342">
        <f>BS!F21</f>
        <v/>
      </c>
      <c r="H119" s="342">
        <f>BS!G21</f>
        <v/>
      </c>
    </row>
    <row r="120" ht="14.25" customHeight="1" s="340">
      <c r="A120" s="642">
        <f>CF!A22</f>
        <v/>
      </c>
      <c r="C120" s="342" t="n"/>
      <c r="D120" s="342" t="n"/>
      <c r="E120" s="342" t="n"/>
      <c r="F120" s="342" t="n"/>
      <c r="G120" s="342" t="n"/>
      <c r="H120" s="342" t="n"/>
    </row>
    <row r="121" ht="14.25" customHeight="1" s="340">
      <c r="B121" s="318" t="inlineStr">
        <is>
          <t xml:space="preserve"> proceeds from long-term borrowings </t>
        </is>
      </c>
      <c r="C121" s="1036" t="n"/>
      <c r="D121" s="1037" t="n"/>
      <c r="E121" s="1037" t="n"/>
      <c r="F121" s="1037" t="n"/>
      <c r="G121" s="1037" t="n">
        <v>900</v>
      </c>
      <c r="H121" s="1037" t="n">
        <v>0</v>
      </c>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4.25" customHeight="1" s="340">
      <c r="B124" s="318" t="n"/>
      <c r="C124" s="1036" t="n"/>
      <c r="D124" s="1037" t="n"/>
      <c r="E124" s="1037" t="n"/>
      <c r="F124" s="1037" t="n"/>
      <c r="G124" s="1037" t="n"/>
      <c r="H124" s="1037" t="n"/>
    </row>
    <row r="125" ht="14.25" customHeight="1" s="340">
      <c r="B125" s="318" t="n"/>
      <c r="C125" s="1036" t="n"/>
      <c r="D125" s="1037" t="n"/>
      <c r="E125" s="1037" t="n"/>
      <c r="F125" s="1037" t="n"/>
      <c r="G125" s="1037" t="n"/>
      <c r="H125" s="1037" t="n"/>
    </row>
    <row r="126" ht="14.25" customHeight="1" s="340">
      <c r="B126" s="318" t="n"/>
      <c r="C126" s="1036" t="n"/>
      <c r="D126" s="1037" t="n"/>
      <c r="E126" s="1037" t="n"/>
      <c r="F126" s="1037" t="n"/>
      <c r="G126" s="1037" t="n"/>
      <c r="H126" s="1037" t="n"/>
    </row>
    <row r="127" ht="14.25" customHeight="1" s="340">
      <c r="B127" s="318" t="n"/>
      <c r="C127" s="1036" t="n"/>
      <c r="D127" s="1037" t="n"/>
      <c r="E127" s="1037" t="n"/>
      <c r="F127" s="1037" t="n"/>
      <c r="G127" s="1037" t="n"/>
      <c r="H127" s="1037" t="n"/>
    </row>
    <row r="128" ht="15" customHeight="1" s="340">
      <c r="A128" s="345" t="n"/>
      <c r="B128" s="345" t="inlineStr">
        <is>
          <t>Total</t>
        </is>
      </c>
      <c r="C128" s="1038">
        <f>SUM(C121:C127)</f>
        <v/>
      </c>
      <c r="D128" s="1038">
        <f>SUM(D121:D127)</f>
        <v/>
      </c>
      <c r="E128" s="1038">
        <f>SUM(E121:E127)</f>
        <v/>
      </c>
      <c r="F128" s="1038">
        <f>SUM(F121:F127)</f>
        <v/>
      </c>
      <c r="G128" s="1038">
        <f>SUM(G121:G127)</f>
        <v/>
      </c>
      <c r="H128" s="1038">
        <f>SUM(H121:H127)</f>
        <v/>
      </c>
    </row>
    <row r="129" ht="14.25" customHeight="1" s="340"/>
    <row r="130" ht="14.25" customHeight="1" s="340">
      <c r="H130" s="341">
        <f>BS!G20</f>
        <v/>
      </c>
    </row>
    <row r="131" ht="14.25" customHeight="1" s="340">
      <c r="B131" s="318" t="inlineStr">
        <is>
          <t xml:space="preserve"> </t>
        </is>
      </c>
      <c r="C131" s="342">
        <f>BS!B21</f>
        <v/>
      </c>
      <c r="D131" s="342">
        <f>BS!C21</f>
        <v/>
      </c>
      <c r="E131" s="342">
        <f>BS!D21</f>
        <v/>
      </c>
      <c r="F131" s="342">
        <f>BS!E21</f>
        <v/>
      </c>
      <c r="G131" s="342">
        <f>BS!F21</f>
        <v/>
      </c>
      <c r="H131" s="342">
        <f>BS!G21</f>
        <v/>
      </c>
    </row>
    <row r="132" ht="14.25" customHeight="1" s="340">
      <c r="A132" s="642">
        <f>CF!A23</f>
        <v/>
      </c>
      <c r="C132" s="342" t="n"/>
      <c r="D132" s="342" t="n"/>
      <c r="E132" s="342" t="n"/>
      <c r="F132" s="342" t="n"/>
      <c r="G132" s="342" t="n"/>
      <c r="H132" s="342" t="n"/>
    </row>
    <row r="133" ht="14.25" customHeight="1" s="340">
      <c r="B133" s="318" t="inlineStr">
        <is>
          <t xml:space="preserve"> proceeds repayments from short-term borrowings net </t>
        </is>
      </c>
      <c r="C133" s="1036" t="n"/>
      <c r="D133" s="1037" t="n"/>
      <c r="E133" s="1037" t="n"/>
      <c r="F133" s="1037" t="n"/>
      <c r="G133" s="1037" t="n">
        <v>-1095.4</v>
      </c>
      <c r="H133" s="1037" t="n">
        <v>1639.6</v>
      </c>
    </row>
    <row r="134" ht="14.25" customHeight="1" s="340">
      <c r="B134" s="318" t="inlineStr">
        <is>
          <t xml:space="preserve"> repayment of long-term borrowings </t>
        </is>
      </c>
      <c r="C134" s="1036" t="n"/>
      <c r="D134" s="1037" t="n"/>
      <c r="E134" s="1037" t="n"/>
      <c r="F134" s="1037" t="n"/>
      <c r="G134" s="1037" t="n">
        <v>-1063.43</v>
      </c>
      <c r="H134" s="1037" t="n">
        <v>-1091.97</v>
      </c>
    </row>
    <row r="135" ht="14.25" customHeight="1" s="340">
      <c r="B135" s="318" t="n"/>
      <c r="C135" s="1036" t="n"/>
      <c r="D135" s="1037" t="n"/>
      <c r="E135" s="1037" t="n"/>
      <c r="F135" s="1037" t="n"/>
      <c r="G135" s="1037" t="n"/>
      <c r="H135" s="1037" t="n"/>
    </row>
    <row r="136" ht="14.25" customHeight="1" s="340">
      <c r="B136" s="318" t="n"/>
      <c r="C136" s="1036" t="n"/>
      <c r="D136" s="1037" t="n"/>
      <c r="E136" s="1037" t="n"/>
      <c r="F136" s="1037" t="n"/>
      <c r="G136" s="1037" t="n"/>
      <c r="H136" s="1037" t="n"/>
    </row>
    <row r="137" ht="14.25" customHeight="1" s="340">
      <c r="B137" s="318" t="n"/>
      <c r="C137" s="1036" t="n"/>
      <c r="D137" s="1037" t="n"/>
      <c r="E137" s="1037" t="n"/>
      <c r="F137" s="1037" t="n"/>
      <c r="G137" s="1037" t="n"/>
      <c r="H137" s="1037" t="n"/>
    </row>
    <row r="138" ht="14.25" customHeight="1" s="340">
      <c r="B138" s="318" t="n"/>
      <c r="C138" s="1036" t="n"/>
      <c r="D138" s="1037" t="n"/>
      <c r="E138" s="1037" t="n"/>
      <c r="F138" s="1037" t="n"/>
      <c r="G138" s="1037" t="n"/>
      <c r="H138" s="1037" t="n"/>
    </row>
    <row r="139" ht="14.25" customHeight="1" s="340">
      <c r="B139" s="318" t="n"/>
      <c r="C139" s="1036" t="n"/>
      <c r="D139" s="1037" t="n"/>
      <c r="E139" s="1037" t="n"/>
      <c r="F139" s="1037" t="n"/>
      <c r="G139" s="1037" t="n"/>
      <c r="H139" s="1037" t="n"/>
    </row>
    <row r="140" ht="15" customHeight="1" s="340">
      <c r="A140" s="345" t="n"/>
      <c r="B140" s="345" t="inlineStr">
        <is>
          <t>Total</t>
        </is>
      </c>
      <c r="C140" s="1038">
        <f>SUM(C133:C139)</f>
        <v/>
      </c>
      <c r="D140" s="1038">
        <f>SUM(D133:D139)</f>
        <v/>
      </c>
      <c r="E140" s="1038">
        <f>SUM(E133:E139)</f>
        <v/>
      </c>
      <c r="F140" s="1038">
        <f>SUM(F133:F139)</f>
        <v/>
      </c>
      <c r="G140" s="1038">
        <f>SUM(G133:G139)</f>
        <v/>
      </c>
      <c r="H140" s="1038">
        <f>SUM(H133:H139)</f>
        <v/>
      </c>
    </row>
    <row r="141" ht="14.25" customHeight="1" s="340"/>
  </sheetData>
  <mergeCells count="12">
    <mergeCell ref="A2:H2"/>
    <mergeCell ref="A5:B5"/>
    <mergeCell ref="A24:B24"/>
    <mergeCell ref="A36:B36"/>
    <mergeCell ref="A48:B48"/>
    <mergeCell ref="A120:B120"/>
    <mergeCell ref="A132:B132"/>
    <mergeCell ref="A60:B60"/>
    <mergeCell ref="A72:B72"/>
    <mergeCell ref="A84:B84"/>
    <mergeCell ref="A96:B96"/>
    <mergeCell ref="A108:B108"/>
  </mergeCells>
  <pageMargins left="0.7" right="0.7" top="0.75" bottom="0.75" header="0.511811023622047" footer="0.511811023622047"/>
  <pageSetup orientation="portrait" paperSize="9" horizontalDpi="300" verticalDpi="300"/>
</worksheet>
</file>

<file path=xl/worksheets/sheet11.xml><?xml version="1.0" encoding="utf-8"?>
<worksheet xmlns="http://schemas.openxmlformats.org/spreadsheetml/2006/main">
  <sheetPr codeName="Sheet11">
    <outlinePr summaryBelow="1" summaryRight="1"/>
    <pageSetUpPr/>
  </sheetPr>
  <dimension ref="A1:CW4"/>
  <sheetViews>
    <sheetView view="pageBreakPreview" topLeftCell="F1" zoomScale="95" zoomScaleNormal="100" zoomScalePageLayoutView="95" workbookViewId="0">
      <selection activeCell="U2" sqref="U2"/>
    </sheetView>
  </sheetViews>
  <sheetFormatPr baseColWidth="8" defaultColWidth="8.625" defaultRowHeight="13.5"/>
  <cols>
    <col width="12.25" customWidth="1" style="340" min="1" max="1"/>
    <col width="7.875" customWidth="1" style="340" min="2" max="3"/>
    <col width="24.25" customWidth="1" style="340" min="4" max="4"/>
    <col width="7.625" customWidth="1" style="340" min="5" max="5"/>
    <col width="8.125" customWidth="1" style="340" min="6" max="6"/>
    <col width="13.125" customWidth="1" style="340" min="7" max="7"/>
    <col width="18.375" customWidth="1" style="340" min="8" max="8"/>
    <col width="12.5" customWidth="1" style="340" min="9" max="9"/>
    <col width="20.875" customWidth="1" style="340" min="10" max="10"/>
    <col width="17.75" customWidth="1" style="340" min="11" max="11"/>
    <col width="15.5" customWidth="1" style="340" min="12" max="12"/>
    <col width="18.5" customWidth="1" style="340" min="13" max="13"/>
    <col width="8.125" customWidth="1" style="340" min="14" max="14"/>
    <col width="22.25" customWidth="1" style="340" min="15" max="15"/>
    <col width="7.5" customWidth="1" style="340" min="16" max="16"/>
    <col width="11.5" customWidth="1" style="340" min="17" max="17"/>
    <col width="12.75" customWidth="1" style="340" min="18" max="18"/>
    <col width="23.25" customWidth="1" style="340" min="19" max="19"/>
    <col width="14.125" customWidth="1" style="340" min="20" max="20"/>
    <col width="7" customWidth="1" style="340" min="21" max="21"/>
    <col width="9.125" customWidth="1" style="340" min="22" max="22"/>
    <col width="15.625" customWidth="1" style="340" min="23" max="23"/>
    <col width="26.375" customWidth="1" style="340" min="24" max="24"/>
    <col width="13.625" customWidth="1" style="340" min="25" max="25"/>
    <col width="12" customWidth="1" style="340" min="26" max="26"/>
    <col width="9.875" customWidth="1" style="340" min="27" max="27"/>
    <col width="22.625" customWidth="1" style="340" min="28" max="28"/>
    <col width="12.125" customWidth="1" style="340" min="29" max="29"/>
    <col width="22.75" customWidth="1" style="340" min="30" max="30"/>
    <col width="9.25" customWidth="1" style="340" min="31" max="31"/>
    <col width="22.5" customWidth="1" style="340" min="32" max="32"/>
    <col width="24" customWidth="1" style="340" min="33" max="33"/>
    <col width="24.25" customWidth="1" style="340" min="34" max="34"/>
    <col width="23.75" customWidth="1" style="340" min="35" max="35"/>
    <col width="9.375" customWidth="1" style="340" min="36" max="36"/>
    <col width="8.875" customWidth="1" style="340" min="37" max="37"/>
    <col width="16.375" customWidth="1" style="340" min="38" max="38"/>
    <col width="27.75" customWidth="1" style="340" min="39" max="39"/>
    <col width="26" customWidth="1" style="340" min="40" max="40"/>
    <col width="25.5" customWidth="1" style="340" min="41" max="41"/>
    <col width="17.875" customWidth="1" style="340" min="42" max="42"/>
    <col width="23" customWidth="1" style="340" min="43" max="43"/>
    <col width="17.625" customWidth="1" style="340" min="44" max="44"/>
    <col width="19.875" customWidth="1" style="340" min="45" max="45"/>
    <col width="19.5" customWidth="1" style="340" min="46" max="46"/>
    <col width="27.375" customWidth="1" style="340" min="47" max="47"/>
    <col width="26.875" customWidth="1" style="340" min="48" max="48"/>
    <col width="31.5" customWidth="1" style="340" min="49" max="49"/>
    <col width="17.5" customWidth="1" style="340" min="50" max="50"/>
    <col width="29.125" customWidth="1" style="340" min="51" max="51"/>
    <col width="27.375" customWidth="1" style="340" min="52" max="52"/>
    <col width="28.25" customWidth="1" style="340" min="53" max="53"/>
    <col width="23.125" customWidth="1" style="340" min="54" max="54"/>
    <col width="12.25" customWidth="1" style="340" min="55" max="55"/>
    <col width="14.5" customWidth="1" style="340" min="56" max="56"/>
    <col width="16.25" customWidth="1" style="340" min="57" max="57"/>
    <col width="9.625" customWidth="1" style="340" min="58" max="58"/>
    <col width="29.5" customWidth="1" style="340" min="59" max="59"/>
    <col width="31" customWidth="1" style="340" min="60" max="60"/>
    <col width="19" customWidth="1" style="340" min="61" max="61"/>
    <col width="20.125" customWidth="1" style="340" min="62" max="62"/>
    <col width="13.5" customWidth="1" style="340" min="63" max="63"/>
    <col width="10" customWidth="1" style="340" min="64" max="64"/>
    <col width="22" customWidth="1" style="340" min="65" max="65"/>
    <col width="15.25" customWidth="1" style="340" min="66" max="66"/>
    <col width="6" customWidth="1" style="340" min="67" max="67"/>
    <col width="18.5" customWidth="1" style="340" min="68" max="68"/>
    <col width="10.75" customWidth="1" style="340" min="69" max="69"/>
    <col width="20.75" customWidth="1" style="340" min="70" max="70"/>
    <col width="10.625" customWidth="1" style="340" min="71" max="71"/>
    <col width="17.625" customWidth="1" style="340" min="72" max="72"/>
    <col width="29.25" customWidth="1" style="340" min="73" max="73"/>
    <col width="14.125" customWidth="1" style="340" min="74" max="74"/>
    <col width="19.25" customWidth="1" style="340" min="75" max="75"/>
    <col width="15.5" customWidth="1" style="340" min="76" max="76"/>
    <col width="12.625" customWidth="1" style="340" min="77" max="77"/>
    <col width="16.75" customWidth="1" style="340" min="78" max="78"/>
    <col width="10.125" customWidth="1" style="340" min="79" max="79"/>
    <col width="16.375" customWidth="1" style="340" min="80" max="80"/>
    <col width="22.625" customWidth="1" style="340" min="81" max="81"/>
    <col width="6" customWidth="1" style="340" min="82" max="82"/>
    <col width="18.75" customWidth="1" style="340" min="83" max="83"/>
    <col width="15.75" customWidth="1" style="340" min="84" max="84"/>
    <col width="22.375" customWidth="1" style="340" min="85" max="85"/>
    <col width="12.75" customWidth="1" style="340" min="86" max="86"/>
    <col width="15.625" customWidth="1" style="340" min="87" max="87"/>
    <col width="11.125" customWidth="1" style="340" min="88" max="88"/>
    <col width="15.625" customWidth="1" style="340" min="89" max="89"/>
    <col width="26.75" customWidth="1" style="340" min="90" max="90"/>
    <col width="11.875" customWidth="1" style="340" min="91" max="91"/>
    <col width="18.75" customWidth="1" style="340" min="92" max="92"/>
    <col width="7.875" customWidth="1" style="340" min="93" max="93"/>
    <col width="22" customWidth="1" style="340" min="94" max="94"/>
    <col width="22.75" customWidth="1" style="340" min="95" max="95"/>
    <col width="16.875" customWidth="1" style="340" min="96" max="96"/>
    <col width="11" customWidth="1" style="340" min="97" max="97"/>
    <col width="20.75" customWidth="1" style="340" min="98" max="98"/>
    <col width="30.375" customWidth="1" style="340" min="99" max="99"/>
    <col width="30.125" customWidth="1" style="340" min="100" max="100"/>
    <col width="16.125" customWidth="1" style="340" min="101" max="101"/>
  </cols>
  <sheetData>
    <row r="1">
      <c r="A1" t="inlineStr">
        <is>
          <t>MIZUHO_CCIF</t>
        </is>
      </c>
      <c r="B1" t="inlineStr">
        <is>
          <t>CIF_NO</t>
        </is>
      </c>
      <c r="C1" t="inlineStr">
        <is>
          <t>FISCAL</t>
        </is>
      </c>
      <c r="D1" t="inlineStr">
        <is>
          <t>CUST_FULL_NM</t>
        </is>
      </c>
      <c r="E1" t="inlineStr">
        <is>
          <t>CCY_CD</t>
        </is>
      </c>
      <c r="F1" t="inlineStr">
        <is>
          <t>UNIT_CD</t>
        </is>
      </c>
      <c r="G1" t="inlineStr">
        <is>
          <t>EXCHANGE_RT</t>
        </is>
      </c>
      <c r="H1" t="inlineStr">
        <is>
          <t>NUMBER_OF_MONTH</t>
        </is>
      </c>
      <c r="I1" t="inlineStr">
        <is>
          <t>PL_REVENUES</t>
        </is>
      </c>
      <c r="J1" t="inlineStr">
        <is>
          <t>PL_REVENUES_GROWTH</t>
        </is>
      </c>
      <c r="K1" t="inlineStr">
        <is>
          <t>PL_COST_OF_SALES</t>
        </is>
      </c>
      <c r="L1" t="inlineStr">
        <is>
          <t>PL_GROS_PROFIT</t>
        </is>
      </c>
      <c r="M1" t="inlineStr">
        <is>
          <t>PL_SG_AND_A_EXPNS</t>
        </is>
      </c>
      <c r="N1" t="inlineStr">
        <is>
          <t>PL_RENT</t>
        </is>
      </c>
      <c r="O1" t="inlineStr">
        <is>
          <t>PL_GROS_PROFIT_OTHER</t>
        </is>
      </c>
      <c r="P1" t="inlineStr">
        <is>
          <t>PL_EBIT</t>
        </is>
      </c>
      <c r="Q1" t="inlineStr">
        <is>
          <t>PL_INT_INCM</t>
        </is>
      </c>
      <c r="R1" t="inlineStr">
        <is>
          <t>PL_INT_EXPNS</t>
        </is>
      </c>
      <c r="S1" t="inlineStr">
        <is>
          <t>PL_NON_OPE_INCM_EXPNS</t>
        </is>
      </c>
      <c r="T1" t="inlineStr">
        <is>
          <t>PL_EBIT_OTHER</t>
        </is>
      </c>
      <c r="U1" t="inlineStr">
        <is>
          <t>PL_EBT</t>
        </is>
      </c>
      <c r="V1" t="inlineStr">
        <is>
          <t>PL_TAXES</t>
        </is>
      </c>
      <c r="W1" t="inlineStr">
        <is>
          <t>PL_MINORITY_INT</t>
        </is>
      </c>
      <c r="X1" t="inlineStr">
        <is>
          <t>PL_EXTRDNRY_GAIN_OR_LOSS</t>
        </is>
      </c>
      <c r="Y1" t="inlineStr">
        <is>
          <t>PL_EBT_OTHER</t>
        </is>
      </c>
      <c r="Z1" t="inlineStr">
        <is>
          <t>PL_NET_INCM</t>
        </is>
      </c>
      <c r="AA1" t="inlineStr">
        <is>
          <t>PL_EBITDA</t>
        </is>
      </c>
      <c r="AB1" t="inlineStr">
        <is>
          <t>PL_DEPRE_AMORTZATION</t>
        </is>
      </c>
      <c r="AC1" t="inlineStr">
        <is>
          <t>CF_NET_INCM</t>
        </is>
      </c>
      <c r="AD1" t="inlineStr">
        <is>
          <t>CF_DEPRE_AMORTZATION</t>
        </is>
      </c>
      <c r="AE1" t="inlineStr">
        <is>
          <t>CF_TAXES</t>
        </is>
      </c>
      <c r="AF1" t="inlineStr">
        <is>
          <t>CF_GAIN_FROM_PP_AND_E</t>
        </is>
      </c>
      <c r="AG1" t="inlineStr">
        <is>
          <t>CF_NET_WORKING_CAPITAL</t>
        </is>
      </c>
      <c r="AH1" t="inlineStr">
        <is>
          <t>CF_OTHER_OPE_CASHFLOW</t>
        </is>
      </c>
      <c r="AI1" t="inlineStr">
        <is>
          <t>CF_CASH_FROM_OPE_ACVT</t>
        </is>
      </c>
      <c r="AJ1" t="inlineStr">
        <is>
          <t>CF_CAPEX</t>
        </is>
      </c>
      <c r="AK1" t="inlineStr">
        <is>
          <t>CF_INVST</t>
        </is>
      </c>
      <c r="AL1" t="inlineStr">
        <is>
          <t>CF_ACQUISITIONS</t>
        </is>
      </c>
      <c r="AM1" t="inlineStr">
        <is>
          <t>CF_PROCEEDS_FROM_PP_AND_E</t>
        </is>
      </c>
      <c r="AN1" t="inlineStr">
        <is>
          <t>CF_OTHER_INVST_CASHFLOW</t>
        </is>
      </c>
      <c r="AO1" t="inlineStr">
        <is>
          <t>CF_CASH_FROM_INVST_ACVT</t>
        </is>
      </c>
      <c r="AP1" t="inlineStr">
        <is>
          <t>CF_SALE_OF_STOCK</t>
        </is>
      </c>
      <c r="AQ1" t="inlineStr">
        <is>
          <t>CF_PURCHASE_OF_STOCK</t>
        </is>
      </c>
      <c r="AR1" t="inlineStr">
        <is>
          <t>CF_CASH_DIVIDNDS</t>
        </is>
      </c>
      <c r="AS1" t="inlineStr">
        <is>
          <t>CF_DEBT_BORROWING</t>
        </is>
      </c>
      <c r="AT1" t="inlineStr">
        <is>
          <t>CF_DEBT_REPAYMENT</t>
        </is>
      </c>
      <c r="AU1" t="inlineStr">
        <is>
          <t>CF_OTHER_FINCNG_CASHFLOW</t>
        </is>
      </c>
      <c r="AV1" t="inlineStr">
        <is>
          <t>CF_CASH_FROM_FINCNG_ACVT</t>
        </is>
      </c>
      <c r="AW1" t="inlineStr">
        <is>
          <t>CF_OTHER_FLUCTUATION_OF_CASH</t>
        </is>
      </c>
      <c r="AX1" t="inlineStr">
        <is>
          <t>CF_NET_CASHFLOW</t>
        </is>
      </c>
      <c r="AY1" t="inlineStr">
        <is>
          <t>CF_CASH_AT_BEGIN_OF_FISCAL_Y</t>
        </is>
      </c>
      <c r="AZ1" t="inlineStr">
        <is>
          <t>CF_CASH_AT_END_OF_FISCAL_Y</t>
        </is>
      </c>
      <c r="BA1" t="inlineStr">
        <is>
          <t>CASH_AND_CASH_EQUIVALENTS</t>
        </is>
      </c>
      <c r="BB1" t="inlineStr">
        <is>
          <t>ACCOUNTS_RECEIVABLES</t>
        </is>
      </c>
      <c r="BC1" t="inlineStr">
        <is>
          <t>INVENTORIES</t>
        </is>
      </c>
      <c r="BD1" t="inlineStr">
        <is>
          <t>PREPAID_EXPNS</t>
        </is>
      </c>
      <c r="BE1" t="inlineStr">
        <is>
          <t>OTHER_CURR_AST</t>
        </is>
      </c>
      <c r="BF1" t="inlineStr">
        <is>
          <t>CURR_AST</t>
        </is>
      </c>
      <c r="BG1" t="inlineStr">
        <is>
          <t>NET_PLANT_PRPTY_AND_EQPMNT</t>
        </is>
      </c>
      <c r="BH1" t="inlineStr">
        <is>
          <t>GROS_PLANT_PRPTY_AND_EQPMNT</t>
        </is>
      </c>
      <c r="BI1" t="inlineStr">
        <is>
          <t>ACCUMLATED_DEPRE</t>
        </is>
      </c>
      <c r="BJ1" t="inlineStr">
        <is>
          <t>OTHER_TANGIBLE_AST</t>
        </is>
      </c>
      <c r="BK1" t="inlineStr">
        <is>
          <t>TANGIBLE_AST</t>
        </is>
      </c>
      <c r="BL1" t="inlineStr">
        <is>
          <t>GOODWILL</t>
        </is>
      </c>
      <c r="BM1" t="inlineStr">
        <is>
          <t>OTHER_INTANGIBLE_AST</t>
        </is>
      </c>
      <c r="BN1" t="inlineStr">
        <is>
          <t>INTANGIBLE_AST</t>
        </is>
      </c>
      <c r="BO1" t="inlineStr">
        <is>
          <t>INVST</t>
        </is>
      </c>
      <c r="BP1" t="inlineStr">
        <is>
          <t>DEFFERED_CHARGES</t>
        </is>
      </c>
      <c r="BQ1" t="inlineStr">
        <is>
          <t>OTHER_AST</t>
        </is>
      </c>
      <c r="BR1" t="inlineStr">
        <is>
          <t>NON_CURR_AST_TOTAL</t>
        </is>
      </c>
      <c r="BS1" t="inlineStr">
        <is>
          <t>TOTAL_AST</t>
        </is>
      </c>
      <c r="BT1" t="inlineStr">
        <is>
          <t>SHORT_TERM_DEBT</t>
        </is>
      </c>
      <c r="BU1" t="inlineStr">
        <is>
          <t>LONG_TERM_DEBT_DUE_IN_ONE_Y</t>
        </is>
      </c>
      <c r="BV1" t="inlineStr">
        <is>
          <t>NOTE_PAYABLE</t>
        </is>
      </c>
      <c r="BW1" t="inlineStr">
        <is>
          <t>ACCOUNTS_PAYABLE</t>
        </is>
      </c>
      <c r="BX1" t="inlineStr">
        <is>
          <t>ACCURED_EXPNS</t>
        </is>
      </c>
      <c r="BY1" t="inlineStr">
        <is>
          <t>TAX_PAYABLE</t>
        </is>
      </c>
      <c r="BZ1" t="inlineStr">
        <is>
          <t>OTHER_CURR_LIAB</t>
        </is>
      </c>
      <c r="CA1" t="inlineStr">
        <is>
          <t>CURR_LIAB</t>
        </is>
      </c>
      <c r="CB1" t="inlineStr">
        <is>
          <t>LONG_TERM_DEBT</t>
        </is>
      </c>
      <c r="CC1" t="inlineStr">
        <is>
          <t>LONG_TERM_BORROWING</t>
        </is>
      </c>
      <c r="CD1" t="inlineStr">
        <is>
          <t>BOND</t>
        </is>
      </c>
      <c r="CE1" t="inlineStr">
        <is>
          <t>SUBORDINATE_DEBT</t>
        </is>
      </c>
      <c r="CF1" t="inlineStr">
        <is>
          <t>DEFFERED_TAXES</t>
        </is>
      </c>
      <c r="CG1" t="inlineStr">
        <is>
          <t>OTHER_LONG_TERM_LIAB</t>
        </is>
      </c>
      <c r="CH1" t="inlineStr">
        <is>
          <t>MINORITY_INT</t>
        </is>
      </c>
      <c r="CI1" t="inlineStr">
        <is>
          <t>LONG_TERM_LIAB</t>
        </is>
      </c>
      <c r="CJ1" t="inlineStr">
        <is>
          <t>LIAB_TOTAL</t>
        </is>
      </c>
      <c r="CK1" t="inlineStr">
        <is>
          <t>COMMON_STOCK</t>
        </is>
      </c>
      <c r="CL1" t="inlineStr">
        <is>
          <t>ADDITIONAL_PAID_IN_CAPITAL</t>
        </is>
      </c>
      <c r="CM1" t="inlineStr">
        <is>
          <t>OTHER_RSRV</t>
        </is>
      </c>
      <c r="CN1" t="inlineStr">
        <is>
          <t>RETAINED_EARNINGS</t>
        </is>
      </c>
      <c r="CO1" t="inlineStr">
        <is>
          <t>OTHERS</t>
        </is>
      </c>
      <c r="CP1" t="inlineStr">
        <is>
          <t>SHAREHOLDERS_EQUITY</t>
        </is>
      </c>
      <c r="CQ1" t="inlineStr">
        <is>
          <t>TOTAL_LIAB_AND_EQUITY</t>
        </is>
      </c>
      <c r="CR1" t="inlineStr">
        <is>
          <t>OFFBALANCE_LIAB</t>
        </is>
      </c>
      <c r="CS1" t="inlineStr">
        <is>
          <t>GROS_DEBT</t>
        </is>
      </c>
      <c r="CT1" t="inlineStr">
        <is>
          <t>NON_PERFORMING_AST</t>
        </is>
      </c>
      <c r="CU1" t="inlineStr">
        <is>
          <t>RSRV_FOR_NON_PERFORMING_AST</t>
        </is>
      </c>
      <c r="CV1" t="inlineStr">
        <is>
          <t>UNRALZD_HOLDING_GAIN_LOSSES</t>
        </is>
      </c>
      <c r="CW1" t="inlineStr">
        <is>
          <t>REAL_NET_WORTH</t>
        </is>
      </c>
    </row>
    <row r="2">
      <c r="A2">
        <f>+BS!B4</f>
        <v/>
      </c>
      <c r="B2">
        <f>+BS!B3</f>
        <v/>
      </c>
      <c r="C2">
        <f>+BS!G21</f>
        <v/>
      </c>
      <c r="D2">
        <f>+BS!B2</f>
        <v/>
      </c>
      <c r="E2">
        <f>+BS!B7</f>
        <v/>
      </c>
      <c r="F2">
        <f>IF(BS!B8="Millions",2,IF(BS!B8="Billions",3,1))</f>
        <v/>
      </c>
      <c r="G2" s="349">
        <f>1/74.5</f>
        <v/>
      </c>
      <c r="H2">
        <f>+BS!G22</f>
        <v/>
      </c>
      <c r="I2" s="350">
        <f>+PL!M6</f>
        <v/>
      </c>
      <c r="J2">
        <f>+PL!M7</f>
        <v/>
      </c>
      <c r="K2" s="350">
        <f>+PL!M8</f>
        <v/>
      </c>
      <c r="L2">
        <f>+PL!M9</f>
        <v/>
      </c>
      <c r="M2" s="350">
        <f>+PL!M10</f>
        <v/>
      </c>
      <c r="N2" s="350">
        <f>+PL!M11</f>
        <v/>
      </c>
      <c r="O2" s="350">
        <f>+PL!M12</f>
        <v/>
      </c>
      <c r="P2">
        <f>+PL!M13</f>
        <v/>
      </c>
      <c r="Q2" s="350">
        <f>+PL!M14</f>
        <v/>
      </c>
      <c r="R2" s="350">
        <f>+PL!M15</f>
        <v/>
      </c>
      <c r="S2" s="350">
        <f>+PL!M16</f>
        <v/>
      </c>
      <c r="T2" s="1039">
        <f>+PL!M17</f>
        <v/>
      </c>
      <c r="U2">
        <f>+PL!M18</f>
        <v/>
      </c>
      <c r="V2" s="350">
        <f>+PL!M19</f>
        <v/>
      </c>
      <c r="W2" s="350">
        <f>+PL!M20</f>
        <v/>
      </c>
      <c r="X2" s="350">
        <f>+PL!M21</f>
        <v/>
      </c>
      <c r="Y2" s="350">
        <f>+PL!M22</f>
        <v/>
      </c>
      <c r="Z2">
        <f>+PL!M23</f>
        <v/>
      </c>
      <c r="AA2">
        <f>+PL!M24</f>
        <v/>
      </c>
      <c r="AB2" s="350">
        <f>+PL!M25</f>
        <v/>
      </c>
      <c r="AC2">
        <f>+CF!M6</f>
        <v/>
      </c>
      <c r="AD2">
        <f>+CF!M7</f>
        <v/>
      </c>
      <c r="AE2">
        <f>+CF!M8</f>
        <v/>
      </c>
      <c r="AF2">
        <f>+CF!M9</f>
        <v/>
      </c>
      <c r="AG2">
        <f>+CF!M10</f>
        <v/>
      </c>
      <c r="AH2">
        <f>+CF!M11</f>
        <v/>
      </c>
      <c r="AI2">
        <f>+CF!M12</f>
        <v/>
      </c>
      <c r="AJ2">
        <f>+CF!M13</f>
        <v/>
      </c>
      <c r="AK2">
        <f>+CF!$M14</f>
        <v/>
      </c>
      <c r="AL2">
        <f>+CF!$M15</f>
        <v/>
      </c>
      <c r="AM2">
        <f>+CF!$M16</f>
        <v/>
      </c>
      <c r="AN2">
        <f>+CF!$M17</f>
        <v/>
      </c>
      <c r="AO2">
        <f>+CF!$M18</f>
        <v/>
      </c>
      <c r="AP2">
        <f>+CF!$M19</f>
        <v/>
      </c>
      <c r="AQ2">
        <f>+CF!$M20</f>
        <v/>
      </c>
      <c r="AR2">
        <f>+CF!$M21</f>
        <v/>
      </c>
      <c r="AS2">
        <f>+CF!$M22</f>
        <v/>
      </c>
      <c r="AT2">
        <f>+CF!$M23</f>
        <v/>
      </c>
      <c r="AU2">
        <f>+CF!$M24</f>
        <v/>
      </c>
      <c r="AV2">
        <f>+CF!$M25</f>
        <v/>
      </c>
      <c r="AW2">
        <f>+CF!$M26</f>
        <v/>
      </c>
      <c r="AX2">
        <f>+CF!$M27</f>
        <v/>
      </c>
      <c r="AY2">
        <f>+CF!$M28</f>
        <v/>
      </c>
      <c r="AZ2">
        <f>+CF!$M29</f>
        <v/>
      </c>
      <c r="BA2">
        <f>+BS!$S23</f>
        <v/>
      </c>
      <c r="BB2">
        <f>+BS!$S24</f>
        <v/>
      </c>
      <c r="BC2">
        <f>+BS!$S25</f>
        <v/>
      </c>
      <c r="BD2">
        <f>+BS!$S26</f>
        <v/>
      </c>
      <c r="BE2">
        <f>+BS!$S28</f>
        <v/>
      </c>
      <c r="BF2">
        <f>+BS!$S29</f>
        <v/>
      </c>
      <c r="BG2">
        <f>+BS!$S30</f>
        <v/>
      </c>
      <c r="BH2">
        <f>+BS!$S31</f>
        <v/>
      </c>
      <c r="BI2">
        <f>+BS!$S32</f>
        <v/>
      </c>
      <c r="BJ2">
        <f>+BS!$S33</f>
        <v/>
      </c>
      <c r="BK2">
        <f>+BS!$S34</f>
        <v/>
      </c>
      <c r="BL2">
        <f>+BS!$S35</f>
        <v/>
      </c>
      <c r="BM2">
        <f>+BS!$S36</f>
        <v/>
      </c>
      <c r="BN2">
        <f>+BS!$S38</f>
        <v/>
      </c>
      <c r="BO2">
        <f>+BS!$S39</f>
        <v/>
      </c>
      <c r="BP2">
        <f>+BS!$S41</f>
        <v/>
      </c>
      <c r="BQ2">
        <f>+BS!$S42</f>
        <v/>
      </c>
      <c r="BR2">
        <f>+BS!$S43</f>
        <v/>
      </c>
      <c r="BS2">
        <f>+BS!$S44</f>
        <v/>
      </c>
      <c r="BT2">
        <f>+BS!$S50</f>
        <v/>
      </c>
      <c r="BU2">
        <f>+BS!$S51</f>
        <v/>
      </c>
      <c r="BV2">
        <f>+BS!$S52</f>
        <v/>
      </c>
      <c r="BW2">
        <f>+BS!$S53</f>
        <v/>
      </c>
      <c r="BX2">
        <f>+BS!$S54</f>
        <v/>
      </c>
      <c r="BY2">
        <f>+BS!$S55</f>
        <v/>
      </c>
      <c r="BZ2">
        <f>+BS!$S56</f>
        <v/>
      </c>
      <c r="CA2">
        <f>+BS!$S57</f>
        <v/>
      </c>
      <c r="CB2">
        <f>+BS!$S59</f>
        <v/>
      </c>
      <c r="CC2">
        <f>+BS!$S60</f>
        <v/>
      </c>
      <c r="CD2">
        <f>+BS!$S61</f>
        <v/>
      </c>
      <c r="CE2">
        <f>+BS!$S62</f>
        <v/>
      </c>
      <c r="CF2">
        <f>+BS!$S63</f>
        <v/>
      </c>
      <c r="CG2">
        <f>+BS!$S64</f>
        <v/>
      </c>
      <c r="CH2">
        <f>+BS!$S65</f>
        <v/>
      </c>
      <c r="CI2">
        <f>+BS!$S66</f>
        <v/>
      </c>
      <c r="CJ2">
        <f>+BS!$S67</f>
        <v/>
      </c>
      <c r="CK2">
        <f>+BS!$S69</f>
        <v/>
      </c>
      <c r="CL2">
        <f>+BS!$S70</f>
        <v/>
      </c>
      <c r="CM2">
        <f>+BS!$S71</f>
        <v/>
      </c>
      <c r="CN2">
        <f>+BS!$S72</f>
        <v/>
      </c>
      <c r="CO2">
        <f>+BS!$S73</f>
        <v/>
      </c>
      <c r="CP2">
        <f>+BS!$S74</f>
        <v/>
      </c>
      <c r="CQ2">
        <f>+BS!$S76</f>
        <v/>
      </c>
      <c r="CR2">
        <f>+BS!$S82</f>
        <v/>
      </c>
      <c r="CS2" s="1040">
        <f>+BS!$S83</f>
        <v/>
      </c>
      <c r="CT2">
        <f>+BS!$S84</f>
        <v/>
      </c>
      <c r="CU2">
        <f>+BS!$S85</f>
        <v/>
      </c>
      <c r="CV2">
        <f>+BS!$S86</f>
        <v/>
      </c>
      <c r="CW2">
        <f>+BS!$S87</f>
        <v/>
      </c>
    </row>
    <row r="3">
      <c r="G3" s="353" t="inlineStr">
        <is>
          <t xml:space="preserve">Always check </t>
        </is>
      </c>
    </row>
    <row r="4">
      <c r="G4" s="353" t="inlineStr">
        <is>
          <t>Before upload</t>
        </is>
      </c>
    </row>
  </sheetData>
  <pageMargins left="0.7" right="0.7" top="0.75" bottom="0.75" header="0.511811023622047" footer="0.511811023622047"/>
  <pageSetup orientation="portrait" horizontalDpi="300" verticalDpi="300"/>
</worksheet>
</file>

<file path=xl/worksheets/sheet12.xml><?xml version="1.0" encoding="utf-8"?>
<worksheet xmlns="http://schemas.openxmlformats.org/spreadsheetml/2006/main">
  <sheetPr codeName="Sheet12">
    <outlinePr summaryBelow="1" summaryRight="1"/>
    <pageSetUpPr/>
  </sheetPr>
  <dimension ref="B3:O36"/>
  <sheetViews>
    <sheetView showGridLines="0" view="pageBreakPreview" topLeftCell="A4" zoomScale="95" zoomScaleNormal="100" zoomScalePageLayoutView="95" workbookViewId="0">
      <selection activeCell="N25" sqref="N25"/>
    </sheetView>
  </sheetViews>
  <sheetFormatPr baseColWidth="8" defaultColWidth="8.625" defaultRowHeight="13.5"/>
  <cols>
    <col width="33.125" customWidth="1" style="340" min="2" max="2"/>
    <col width="11.125" customWidth="1" style="340" min="3" max="9"/>
  </cols>
  <sheetData>
    <row r="3" ht="15" customHeight="1" s="340">
      <c r="B3" s="354" t="inlineStr">
        <is>
          <t>Income statement - (INR MN)</t>
        </is>
      </c>
      <c r="C3" s="355">
        <f>PL!K4</f>
        <v/>
      </c>
      <c r="D3" s="355">
        <f>PL!L4</f>
        <v/>
      </c>
      <c r="E3" s="355">
        <f>PL!M4</f>
        <v/>
      </c>
      <c r="F3" s="355" t="inlineStr">
        <is>
          <t>Y-o-Y</t>
        </is>
      </c>
      <c r="G3" s="355" t="inlineStr">
        <is>
          <t>1H 2020</t>
        </is>
      </c>
      <c r="H3" s="355" t="inlineStr">
        <is>
          <t>1H FY2021</t>
        </is>
      </c>
      <c r="I3" s="355" t="inlineStr">
        <is>
          <t>Y-o-Y</t>
        </is>
      </c>
    </row>
    <row r="4" ht="14.25" customHeight="1" s="340">
      <c r="B4" s="356" t="inlineStr">
        <is>
          <t>Total Revenues</t>
        </is>
      </c>
      <c r="C4" s="357">
        <f>PL!K6</f>
        <v/>
      </c>
      <c r="D4" s="357">
        <f>PL!L6</f>
        <v/>
      </c>
      <c r="E4" s="357">
        <f>PL!M6</f>
        <v/>
      </c>
      <c r="F4" s="1041">
        <f>+E4/D4-1</f>
        <v/>
      </c>
      <c r="G4" s="357" t="n"/>
      <c r="H4" s="357" t="n"/>
      <c r="I4" s="1041">
        <f>+H4/G4-1</f>
        <v/>
      </c>
    </row>
    <row r="5" ht="15" customHeight="1" s="340">
      <c r="B5" s="359" t="inlineStr">
        <is>
          <t>EBITDA</t>
        </is>
      </c>
      <c r="C5" s="360">
        <f>PL!K24</f>
        <v/>
      </c>
      <c r="D5" s="360">
        <f>PL!L24</f>
        <v/>
      </c>
      <c r="E5" s="360">
        <f>PL!M24</f>
        <v/>
      </c>
      <c r="F5" s="1041">
        <f>+E5/D5-1</f>
        <v/>
      </c>
      <c r="G5" s="360" t="n"/>
      <c r="H5" s="360" t="n"/>
      <c r="I5" s="1041">
        <f>+H5/G5-1</f>
        <v/>
      </c>
      <c r="K5" s="0">
        <f>D5/D10</f>
        <v/>
      </c>
    </row>
    <row r="6" ht="15" customHeight="1" s="340">
      <c r="B6" s="359" t="inlineStr">
        <is>
          <t>EBITDA Margin %</t>
        </is>
      </c>
      <c r="C6" s="361">
        <f>C5/C4</f>
        <v/>
      </c>
      <c r="D6" s="361">
        <f>D5/D4</f>
        <v/>
      </c>
      <c r="E6" s="361">
        <f>E5/E4</f>
        <v/>
      </c>
      <c r="F6" s="1041" t="n"/>
      <c r="G6" s="1042" t="n"/>
      <c r="H6" s="1042" t="n"/>
      <c r="I6" s="361">
        <f>I5/I4</f>
        <v/>
      </c>
    </row>
    <row r="7" ht="14.25" customHeight="1" s="340">
      <c r="B7" s="356" t="inlineStr">
        <is>
          <t>Depreciation + Amortisation</t>
        </is>
      </c>
      <c r="C7" s="357">
        <f>PL!K25</f>
        <v/>
      </c>
      <c r="D7" s="357">
        <f>PL!L25</f>
        <v/>
      </c>
      <c r="E7" s="357">
        <f>PL!M25</f>
        <v/>
      </c>
      <c r="F7" s="1041">
        <f>+E7/D7-1</f>
        <v/>
      </c>
      <c r="G7" s="357" t="n"/>
      <c r="H7" s="357" t="n"/>
      <c r="I7" s="1041">
        <f>+H7/G7-1</f>
        <v/>
      </c>
    </row>
    <row r="8" ht="15" customHeight="1" s="340">
      <c r="B8" s="359" t="inlineStr">
        <is>
          <t>EBIT</t>
        </is>
      </c>
      <c r="C8" s="360">
        <f>PL!K13</f>
        <v/>
      </c>
      <c r="D8" s="360">
        <f>PL!L13</f>
        <v/>
      </c>
      <c r="E8" s="360">
        <f>PL!M13</f>
        <v/>
      </c>
      <c r="F8" s="1041">
        <f>E8/D8-1</f>
        <v/>
      </c>
      <c r="G8" s="357" t="n"/>
      <c r="H8" s="357" t="n"/>
      <c r="I8" s="1041">
        <f>H8/G8-1</f>
        <v/>
      </c>
    </row>
    <row r="9" ht="15" customHeight="1" s="340">
      <c r="B9" s="359" t="inlineStr">
        <is>
          <t>EBIT Margin %</t>
        </is>
      </c>
      <c r="C9" s="363">
        <f>C8/C4</f>
        <v/>
      </c>
      <c r="D9" s="363">
        <f>D8/D4</f>
        <v/>
      </c>
      <c r="E9" s="363">
        <f>E8/E4</f>
        <v/>
      </c>
      <c r="F9" s="1041" t="n"/>
      <c r="G9" s="357" t="n"/>
      <c r="H9" s="357" t="n"/>
      <c r="I9" s="363">
        <f>I8/I4</f>
        <v/>
      </c>
    </row>
    <row r="10" ht="14.25" customHeight="1" s="340">
      <c r="B10" s="356" t="inlineStr">
        <is>
          <t>Interest Expense</t>
        </is>
      </c>
      <c r="C10" s="357">
        <f>PL!K15</f>
        <v/>
      </c>
      <c r="D10" s="357">
        <f>PL!L15</f>
        <v/>
      </c>
      <c r="E10" s="357">
        <f>PL!M15</f>
        <v/>
      </c>
      <c r="F10" s="1041">
        <f>+E10/D10-1</f>
        <v/>
      </c>
      <c r="G10" s="357" t="n"/>
      <c r="H10" s="357" t="n"/>
      <c r="I10" s="1041">
        <f>+H10/G10-1</f>
        <v/>
      </c>
    </row>
    <row r="11" ht="15" customHeight="1" s="340">
      <c r="B11" s="359" t="inlineStr">
        <is>
          <t>Net Profit</t>
        </is>
      </c>
      <c r="C11" s="357">
        <f>PL!K23</f>
        <v/>
      </c>
      <c r="D11" s="357">
        <f>PL!L23</f>
        <v/>
      </c>
      <c r="E11" s="357">
        <f>PL!M23</f>
        <v/>
      </c>
      <c r="F11" s="1041">
        <f>+E11/D11-1</f>
        <v/>
      </c>
      <c r="G11" s="357" t="n"/>
      <c r="H11" s="357" t="n"/>
      <c r="I11" s="1041">
        <f>+H11/G11-1</f>
        <v/>
      </c>
    </row>
    <row r="12" ht="15" customHeight="1" s="340">
      <c r="B12" s="359" t="inlineStr">
        <is>
          <t>Net Profit Margin %</t>
        </is>
      </c>
      <c r="C12" s="361">
        <f>C11/C4</f>
        <v/>
      </c>
      <c r="D12" s="361">
        <f>D11/D4</f>
        <v/>
      </c>
      <c r="E12" s="361">
        <f>E11/E4</f>
        <v/>
      </c>
      <c r="F12" s="1041" t="n"/>
      <c r="G12" s="1042" t="n"/>
      <c r="H12" s="1042" t="n"/>
      <c r="I12" s="361">
        <f>I11/I4</f>
        <v/>
      </c>
    </row>
    <row r="15" ht="15" customHeight="1" s="340">
      <c r="B15" s="354" t="inlineStr">
        <is>
          <t>Balance Sheet - (INR MN)</t>
        </is>
      </c>
      <c r="C15" s="355">
        <f>+C3</f>
        <v/>
      </c>
      <c r="D15" s="355">
        <f>+D3</f>
        <v/>
      </c>
      <c r="E15" s="355">
        <f>+E3</f>
        <v/>
      </c>
      <c r="F15" s="355" t="inlineStr">
        <is>
          <t>Y-o-Y</t>
        </is>
      </c>
      <c r="G15" s="355" t="inlineStr">
        <is>
          <t>1H 2021</t>
        </is>
      </c>
      <c r="H15" s="355" t="inlineStr">
        <is>
          <t>1H vs FY</t>
        </is>
      </c>
    </row>
    <row r="16" ht="14.25" customHeight="1" s="340">
      <c r="B16" s="356" t="inlineStr">
        <is>
          <t>Cash</t>
        </is>
      </c>
      <c r="C16" s="357">
        <f>BS!Q23</f>
        <v/>
      </c>
      <c r="D16" s="357">
        <f>BS!R23</f>
        <v/>
      </c>
      <c r="E16" s="357">
        <f>BS!S23</f>
        <v/>
      </c>
      <c r="F16" s="1041" t="n"/>
      <c r="G16" s="357" t="n"/>
      <c r="H16" s="1041" t="n"/>
    </row>
    <row r="17" ht="14.25" customHeight="1" s="340">
      <c r="B17" s="356" t="inlineStr">
        <is>
          <t>Trade Receivables</t>
        </is>
      </c>
      <c r="C17" s="357">
        <f>BS!Q24</f>
        <v/>
      </c>
      <c r="D17" s="357">
        <f>BS!R24</f>
        <v/>
      </c>
      <c r="E17" s="357">
        <f>BS!S24</f>
        <v/>
      </c>
      <c r="F17" s="1041" t="n"/>
      <c r="G17" s="357" t="n"/>
      <c r="H17" s="1041" t="n"/>
    </row>
    <row r="18" ht="14.25" customHeight="1" s="340">
      <c r="B18" s="356" t="inlineStr">
        <is>
          <t>Inventory</t>
        </is>
      </c>
      <c r="C18" s="357">
        <f>BS!Q25</f>
        <v/>
      </c>
      <c r="D18" s="357">
        <f>BS!R25</f>
        <v/>
      </c>
      <c r="E18" s="357">
        <f>BS!S25</f>
        <v/>
      </c>
      <c r="F18" s="1041" t="n"/>
      <c r="G18" s="357" t="n"/>
      <c r="H18" s="1041" t="n"/>
    </row>
    <row r="19" ht="14.25" customHeight="1" s="340">
      <c r="B19" s="356" t="inlineStr">
        <is>
          <t>Total Fixed Assets (PPE)</t>
        </is>
      </c>
      <c r="C19" s="357">
        <f>BS!Q30</f>
        <v/>
      </c>
      <c r="D19" s="357">
        <f>BS!R30</f>
        <v/>
      </c>
      <c r="E19" s="357">
        <f>BS!S30</f>
        <v/>
      </c>
      <c r="F19" s="1041" t="n"/>
      <c r="G19" s="357" t="n"/>
      <c r="H19" s="1041" t="n"/>
    </row>
    <row r="20" ht="14.25" customHeight="1" s="340">
      <c r="B20" s="356" t="inlineStr">
        <is>
          <t>Total Debt</t>
        </is>
      </c>
      <c r="C20" s="357">
        <f>BS!Q83</f>
        <v/>
      </c>
      <c r="D20" s="357">
        <f>BS!R83</f>
        <v/>
      </c>
      <c r="E20" s="357">
        <f>BS!S83</f>
        <v/>
      </c>
      <c r="F20" s="1041" t="n"/>
      <c r="G20" s="357" t="n"/>
      <c r="H20" s="1041" t="n"/>
      <c r="M20" s="364" t="n"/>
      <c r="N20" s="364" t="n"/>
      <c r="O20" s="364" t="n"/>
    </row>
    <row r="21" ht="14.25" customHeight="1" s="340">
      <c r="B21" s="365" t="inlineStr">
        <is>
          <t xml:space="preserve">  - STD</t>
        </is>
      </c>
      <c r="C21" s="366">
        <f>BS!Q50</f>
        <v/>
      </c>
      <c r="D21" s="366">
        <f>BS!R50</f>
        <v/>
      </c>
      <c r="E21" s="366">
        <f>BS!S50</f>
        <v/>
      </c>
      <c r="F21" s="1043" t="n"/>
      <c r="G21" s="366" t="n"/>
      <c r="H21" s="1044" t="n"/>
      <c r="M21" s="364" t="n"/>
      <c r="N21" s="364" t="n"/>
      <c r="O21" s="369" t="n"/>
    </row>
    <row r="22" ht="14.25" customHeight="1" s="340">
      <c r="B22" s="365" t="inlineStr">
        <is>
          <t xml:space="preserve">  - CPLTD</t>
        </is>
      </c>
      <c r="C22" s="366">
        <f>BS!Q51</f>
        <v/>
      </c>
      <c r="D22" s="366">
        <f>BS!R51</f>
        <v/>
      </c>
      <c r="E22" s="366">
        <f>BS!S51</f>
        <v/>
      </c>
      <c r="F22" s="1043" t="n"/>
      <c r="G22" s="370" t="n"/>
      <c r="H22" s="1044" t="n"/>
      <c r="M22" s="364" t="n"/>
    </row>
    <row r="23" ht="14.25" customHeight="1" s="340">
      <c r="B23" s="365" t="inlineStr">
        <is>
          <t xml:space="preserve">  - LTD</t>
        </is>
      </c>
      <c r="C23" s="366">
        <f>BS!Q59</f>
        <v/>
      </c>
      <c r="D23" s="366">
        <f>BS!R59</f>
        <v/>
      </c>
      <c r="E23" s="366">
        <f>BS!S59</f>
        <v/>
      </c>
      <c r="F23" s="1043" t="n"/>
      <c r="G23" s="366" t="n"/>
      <c r="H23" s="1044" t="n"/>
    </row>
    <row r="24" ht="14.25" customHeight="1" s="340">
      <c r="B24" s="356" t="inlineStr">
        <is>
          <t>Shareholders' Equity</t>
        </is>
      </c>
      <c r="C24" s="357">
        <f>BS!Q74</f>
        <v/>
      </c>
      <c r="D24" s="357">
        <f>BS!R74</f>
        <v/>
      </c>
      <c r="E24" s="357">
        <f>BS!S74</f>
        <v/>
      </c>
      <c r="F24" s="1041" t="n"/>
      <c r="G24" s="357" t="n"/>
      <c r="H24" s="1041" t="n"/>
    </row>
    <row r="25" ht="14.25" customHeight="1" s="340">
      <c r="B25" s="356" t="inlineStr">
        <is>
          <t>Tangible Equity</t>
        </is>
      </c>
      <c r="C25" s="357">
        <f>C24-BS!Q36</f>
        <v/>
      </c>
      <c r="D25" s="357">
        <f>D24-BS!R36</f>
        <v/>
      </c>
      <c r="E25" s="357">
        <f>E24-BS!S36</f>
        <v/>
      </c>
      <c r="F25" s="1041" t="n"/>
      <c r="G25" s="357" t="n"/>
      <c r="H25" s="1041" t="n"/>
    </row>
    <row r="27" ht="15" customHeight="1" s="340">
      <c r="B27" s="354" t="inlineStr">
        <is>
          <t>Key ratios</t>
        </is>
      </c>
      <c r="C27" s="355">
        <f>+C15</f>
        <v/>
      </c>
      <c r="D27" s="355">
        <f>+D15</f>
        <v/>
      </c>
      <c r="E27" s="355">
        <f>+E15</f>
        <v/>
      </c>
      <c r="F27" s="355">
        <f>+G15</f>
        <v/>
      </c>
      <c r="G27" s="355">
        <f>+H15</f>
        <v/>
      </c>
    </row>
    <row r="28" ht="14.25" customHeight="1" s="340">
      <c r="B28" s="356" t="inlineStr">
        <is>
          <t xml:space="preserve">Debt / EBITDA </t>
        </is>
      </c>
      <c r="C28" s="1045">
        <f>C20/C5</f>
        <v/>
      </c>
      <c r="D28" s="1045">
        <f>D20/D5</f>
        <v/>
      </c>
      <c r="E28" s="1045">
        <f>E20/E5</f>
        <v/>
      </c>
      <c r="F28" s="1045">
        <f>G20/(H5*2)</f>
        <v/>
      </c>
      <c r="G28" s="372" t="n"/>
    </row>
    <row r="29" ht="14.25" customHeight="1" s="340">
      <c r="B29" s="356" t="inlineStr">
        <is>
          <t>Net debt / EBITDA</t>
        </is>
      </c>
      <c r="C29" s="1045">
        <f>(C20-C16)/C5</f>
        <v/>
      </c>
      <c r="D29" s="1045">
        <f>(D20-D16)/D5</f>
        <v/>
      </c>
      <c r="E29" s="1045">
        <f>(E20-E16)/E5</f>
        <v/>
      </c>
      <c r="F29" s="1045">
        <f>(G20-G16)/(H5*2)</f>
        <v/>
      </c>
      <c r="G29" s="372" t="n"/>
    </row>
    <row r="30" ht="14.25" customHeight="1" s="340">
      <c r="B30" s="356" t="inlineStr">
        <is>
          <t>Working capital gap</t>
        </is>
      </c>
      <c r="C30" s="356">
        <f>+BS!E24+BS!E25-BS!E53</f>
        <v/>
      </c>
      <c r="D30" s="356">
        <f>+BS!F24+BS!F25-BS!F53</f>
        <v/>
      </c>
      <c r="E30" s="356">
        <f>+BS!G24+BS!G25-BS!G53</f>
        <v/>
      </c>
      <c r="F30" s="356">
        <f>+BS!H24+BS!H25-BS!H53</f>
        <v/>
      </c>
      <c r="G30" s="372" t="n"/>
      <c r="H30" s="373" t="n"/>
    </row>
    <row r="31" ht="14.25" customHeight="1" s="340">
      <c r="B31" s="356" t="inlineStr">
        <is>
          <t>Interest coverage</t>
        </is>
      </c>
      <c r="C31" s="1045">
        <f>C5/C10</f>
        <v/>
      </c>
      <c r="D31" s="1045">
        <f>D5/D10</f>
        <v/>
      </c>
      <c r="E31" s="1045">
        <f>E5/E10</f>
        <v/>
      </c>
      <c r="F31" s="1045">
        <f>H5/H10</f>
        <v/>
      </c>
      <c r="G31" s="372" t="n"/>
      <c r="H31" s="373" t="n"/>
    </row>
    <row r="32" ht="14.25" customHeight="1" s="340">
      <c r="B32" s="356" t="inlineStr">
        <is>
          <t>DSCR</t>
        </is>
      </c>
      <c r="C32" s="1045">
        <f>C5/(Ratios!C22+C10)</f>
        <v/>
      </c>
      <c r="D32" s="1045">
        <f>D5/(D22+D10)</f>
        <v/>
      </c>
      <c r="E32" s="1045">
        <f>E5/(E22+E10)</f>
        <v/>
      </c>
      <c r="F32" s="1045" t="inlineStr">
        <is>
          <t>NA</t>
        </is>
      </c>
      <c r="G32" s="372" t="n"/>
      <c r="H32" s="373" t="n"/>
    </row>
    <row r="33" ht="14.25" customHeight="1" s="340">
      <c r="B33" s="356" t="inlineStr">
        <is>
          <t>Total assets/Equity</t>
        </is>
      </c>
      <c r="C33" s="1045">
        <f>BS!E44/BS!E74</f>
        <v/>
      </c>
      <c r="D33" s="1045">
        <f>BS!F44/BS!F74</f>
        <v/>
      </c>
      <c r="E33" s="1045">
        <f>BS!G44/BS!G74</f>
        <v/>
      </c>
      <c r="F33" s="1045">
        <f>BS!H44/BS!H74</f>
        <v/>
      </c>
      <c r="G33" s="372" t="n"/>
    </row>
    <row r="34" ht="14.25" customHeight="1" s="340">
      <c r="B34" s="356" t="inlineStr">
        <is>
          <t>Debt / Equity</t>
        </is>
      </c>
      <c r="C34" s="1045">
        <f>C20/C24</f>
        <v/>
      </c>
      <c r="D34" s="1045">
        <f>D20/D24</f>
        <v/>
      </c>
      <c r="E34" s="1045">
        <f>E20/E24</f>
        <v/>
      </c>
      <c r="F34" s="1045">
        <f>G20/G24</f>
        <v/>
      </c>
      <c r="G34" s="372" t="n"/>
    </row>
    <row r="35" ht="14.25" customHeight="1" s="340">
      <c r="B35" s="356" t="inlineStr">
        <is>
          <t>Debt / Tangible equity</t>
        </is>
      </c>
      <c r="C35" s="1045">
        <f>C20/C25</f>
        <v/>
      </c>
      <c r="D35" s="1045">
        <f>D20/D25</f>
        <v/>
      </c>
      <c r="E35" s="1045">
        <f>E20/E25</f>
        <v/>
      </c>
      <c r="F35" s="1045">
        <f>G20/G25</f>
        <v/>
      </c>
      <c r="G35" s="372" t="n"/>
    </row>
    <row r="36" ht="14.25" customHeight="1" s="340">
      <c r="B36" s="356" t="inlineStr">
        <is>
          <t>Debt / (tangible equity + debt)  (%)</t>
        </is>
      </c>
      <c r="C36" s="1046">
        <f>C20/(C20+C25)</f>
        <v/>
      </c>
      <c r="D36" s="375">
        <f>D20/(D20+D25)</f>
        <v/>
      </c>
      <c r="E36" s="375">
        <f>E20/(E20+E25)</f>
        <v/>
      </c>
      <c r="F36" s="376">
        <f>G20/(G20+G25)</f>
        <v/>
      </c>
      <c r="G36" s="372" t="n"/>
    </row>
  </sheetData>
  <pageMargins left="0.7" right="0.7" top="0.75" bottom="0.75" header="0.511811023622047" footer="0.511811023622047"/>
  <pageSetup orientation="portrait" horizontalDpi="300" verticalDpi="300"/>
</worksheet>
</file>

<file path=xl/worksheets/sheet13.xml><?xml version="1.0" encoding="utf-8"?>
<worksheet xmlns="http://schemas.openxmlformats.org/spreadsheetml/2006/main">
  <sheetPr codeName="Sheet13">
    <outlinePr summaryBelow="1" summaryRight="1"/>
    <pageSetUpPr/>
  </sheetPr>
  <dimension ref="A2:D32"/>
  <sheetViews>
    <sheetView showGridLines="0" view="pageBreakPreview" zoomScale="95" zoomScaleNormal="100" zoomScaleSheetLayoutView="95" zoomScalePageLayoutView="95" workbookViewId="0">
      <selection activeCell="B35" sqref="B35"/>
    </sheetView>
  </sheetViews>
  <sheetFormatPr baseColWidth="8" defaultColWidth="9" defaultRowHeight="14.25"/>
  <cols>
    <col width="41.75" customWidth="1" style="331" min="1" max="1"/>
    <col width="17.25" customWidth="1" style="331" min="2" max="2"/>
    <col width="17.5" customWidth="1" style="331" min="3" max="3"/>
    <col width="18" customWidth="1" style="331" min="4" max="4"/>
    <col width="9" customWidth="1" style="331" min="5" max="1024"/>
  </cols>
  <sheetData>
    <row r="2">
      <c r="A2" s="335" t="inlineStr">
        <is>
          <t>Networking capital calculation</t>
        </is>
      </c>
    </row>
    <row r="4">
      <c r="A4" s="377" t="inlineStr">
        <is>
          <t>CDM Account title</t>
        </is>
      </c>
      <c r="B4" s="378">
        <f>'BS (Assets) breakdown'!H12</f>
        <v/>
      </c>
      <c r="C4" s="378">
        <f>'BS (Assets) breakdown'!G12</f>
        <v/>
      </c>
      <c r="D4" s="379" t="inlineStr">
        <is>
          <t>Output</t>
        </is>
      </c>
    </row>
    <row r="5">
      <c r="A5" s="380" t="inlineStr">
        <is>
          <t>Accounts Receivables</t>
        </is>
      </c>
      <c r="B5" s="381">
        <f>BS!S24</f>
        <v/>
      </c>
      <c r="C5" s="382">
        <f>BS!R24</f>
        <v/>
      </c>
      <c r="D5" s="1047">
        <f>C5-B5</f>
        <v/>
      </c>
    </row>
    <row r="6">
      <c r="A6" s="380" t="inlineStr">
        <is>
          <t>Inventories</t>
        </is>
      </c>
      <c r="B6" s="382">
        <f>BS!S25</f>
        <v/>
      </c>
      <c r="C6" s="382">
        <f>BS!R25</f>
        <v/>
      </c>
      <c r="D6" s="1047">
        <f>C6-B6</f>
        <v/>
      </c>
    </row>
    <row r="7">
      <c r="A7" s="380" t="inlineStr">
        <is>
          <t>Accounts Payable</t>
        </is>
      </c>
      <c r="B7" s="382">
        <f>BS!$S$53</f>
        <v/>
      </c>
      <c r="C7" s="382">
        <f>BS!$R$53</f>
        <v/>
      </c>
      <c r="D7" s="1047">
        <f>B7-C7</f>
        <v/>
      </c>
    </row>
    <row r="8">
      <c r="A8" s="644" t="inlineStr">
        <is>
          <t>Net Working Capital (Current Year)</t>
        </is>
      </c>
      <c r="B8" s="1048" t="n"/>
      <c r="C8" s="1049" t="n"/>
      <c r="D8" s="1050">
        <f>D5+D6+D7</f>
        <v/>
      </c>
    </row>
    <row r="9">
      <c r="A9" s="385" t="n"/>
    </row>
    <row r="10">
      <c r="A10" s="377" t="inlineStr">
        <is>
          <t>CDM Account title</t>
        </is>
      </c>
      <c r="B10" s="378">
        <f>'BS (Assets) breakdown'!G12</f>
        <v/>
      </c>
      <c r="C10" s="378">
        <f>'BS (Assets) breakdown'!F12</f>
        <v/>
      </c>
      <c r="D10" s="379">
        <f>D4</f>
        <v/>
      </c>
    </row>
    <row r="11">
      <c r="A11" s="380" t="inlineStr">
        <is>
          <t>Accounts Receivables</t>
        </is>
      </c>
      <c r="B11" s="1047">
        <f>C5</f>
        <v/>
      </c>
      <c r="C11" s="1047">
        <f>BS!Q24</f>
        <v/>
      </c>
      <c r="D11" s="1047">
        <f>C11-B11</f>
        <v/>
      </c>
    </row>
    <row r="12">
      <c r="A12" s="380" t="inlineStr">
        <is>
          <t>Inventories</t>
        </is>
      </c>
      <c r="B12" s="1047">
        <f>C6</f>
        <v/>
      </c>
      <c r="C12" s="1047">
        <f>BS!Q25</f>
        <v/>
      </c>
      <c r="D12" s="1047">
        <f>C12-B12</f>
        <v/>
      </c>
    </row>
    <row r="13">
      <c r="A13" s="380" t="inlineStr">
        <is>
          <t>Accounts Payable</t>
        </is>
      </c>
      <c r="B13" s="1047">
        <f>C7</f>
        <v/>
      </c>
      <c r="C13" s="1047">
        <f>BS!Q53</f>
        <v/>
      </c>
      <c r="D13" s="1047">
        <f>B13-C13</f>
        <v/>
      </c>
    </row>
    <row r="14">
      <c r="A14" s="644" t="inlineStr">
        <is>
          <t>Net Working Capital (Previous Year)</t>
        </is>
      </c>
      <c r="B14" s="1048" t="n"/>
      <c r="C14" s="1049" t="n"/>
      <c r="D14" s="1050">
        <f>D11+D12+D13</f>
        <v/>
      </c>
    </row>
    <row r="16">
      <c r="A16" s="377" t="inlineStr">
        <is>
          <t>CDM Account title</t>
        </is>
      </c>
      <c r="B16" s="378">
        <f>C10</f>
        <v/>
      </c>
      <c r="C16" s="378">
        <f>BS!P21</f>
        <v/>
      </c>
      <c r="D16" s="379">
        <f>D10</f>
        <v/>
      </c>
    </row>
    <row r="17">
      <c r="A17" s="380" t="inlineStr">
        <is>
          <t>Accounts Receivables</t>
        </is>
      </c>
      <c r="B17" s="1047">
        <f>C11</f>
        <v/>
      </c>
      <c r="C17" s="1047">
        <f>BS!P24</f>
        <v/>
      </c>
      <c r="D17" s="1047">
        <f>C17-B17</f>
        <v/>
      </c>
    </row>
    <row r="18">
      <c r="A18" s="380" t="inlineStr">
        <is>
          <t>Inventories</t>
        </is>
      </c>
      <c r="B18" s="1047">
        <f>C12</f>
        <v/>
      </c>
      <c r="C18" s="1047">
        <f>BS!P25</f>
        <v/>
      </c>
      <c r="D18" s="1047">
        <f>C18-B18</f>
        <v/>
      </c>
    </row>
    <row r="19">
      <c r="A19" s="380" t="inlineStr">
        <is>
          <t>Accounts Payable</t>
        </is>
      </c>
      <c r="B19" s="1047">
        <f>C13</f>
        <v/>
      </c>
      <c r="C19" s="1047">
        <f>BS!P53</f>
        <v/>
      </c>
      <c r="D19" s="1047">
        <f>B19-C19</f>
        <v/>
      </c>
    </row>
    <row r="20">
      <c r="A20" s="644" t="inlineStr">
        <is>
          <t>Net Working Capital (Previous Year)</t>
        </is>
      </c>
      <c r="B20" s="1048" t="n"/>
      <c r="C20" s="1049" t="n"/>
      <c r="D20" s="1050">
        <f>D17+D18+D19</f>
        <v/>
      </c>
    </row>
    <row r="22">
      <c r="A22" s="377" t="inlineStr">
        <is>
          <t>CDM Account title</t>
        </is>
      </c>
      <c r="B22" s="378">
        <f>C16</f>
        <v/>
      </c>
      <c r="C22" s="378">
        <f>BS!O21</f>
        <v/>
      </c>
      <c r="D22" s="379">
        <f>D16</f>
        <v/>
      </c>
    </row>
    <row r="23">
      <c r="A23" s="380" t="inlineStr">
        <is>
          <t>Accounts Receivables</t>
        </is>
      </c>
      <c r="B23" s="1047">
        <f>C17</f>
        <v/>
      </c>
      <c r="C23" s="1047">
        <f>BS!O24</f>
        <v/>
      </c>
      <c r="D23" s="1047">
        <f>C23-B23</f>
        <v/>
      </c>
    </row>
    <row r="24">
      <c r="A24" s="380" t="inlineStr">
        <is>
          <t>Inventories</t>
        </is>
      </c>
      <c r="B24" s="1047">
        <f>C18</f>
        <v/>
      </c>
      <c r="C24" s="1047">
        <f>BS!O25</f>
        <v/>
      </c>
      <c r="D24" s="1047">
        <f>C24-B24</f>
        <v/>
      </c>
    </row>
    <row r="25">
      <c r="A25" s="380" t="inlineStr">
        <is>
          <t>Accounts Payable</t>
        </is>
      </c>
      <c r="B25" s="1047">
        <f>C19</f>
        <v/>
      </c>
      <c r="C25" s="1047">
        <f>BS!O53</f>
        <v/>
      </c>
      <c r="D25" s="1047">
        <f>B25-C25</f>
        <v/>
      </c>
    </row>
    <row r="26">
      <c r="A26" s="644" t="inlineStr">
        <is>
          <t>Net Working Capital (Previous Year)</t>
        </is>
      </c>
      <c r="B26" s="1048" t="n"/>
      <c r="C26" s="1049" t="n"/>
      <c r="D26" s="1050">
        <f>D23+D24+D25</f>
        <v/>
      </c>
    </row>
    <row r="28">
      <c r="A28" s="377" t="inlineStr">
        <is>
          <t>CDM Account title</t>
        </is>
      </c>
      <c r="B28" s="378">
        <f>C22</f>
        <v/>
      </c>
      <c r="C28" s="378">
        <f>BS!B21</f>
        <v/>
      </c>
      <c r="D28" s="379">
        <f>D22</f>
        <v/>
      </c>
    </row>
    <row r="29">
      <c r="A29" s="380" t="inlineStr">
        <is>
          <t>Accounts Receivables</t>
        </is>
      </c>
      <c r="B29" s="1047">
        <f>C23</f>
        <v/>
      </c>
      <c r="C29" s="1047">
        <f>BS!N24</f>
        <v/>
      </c>
      <c r="D29" s="1047">
        <f>C29-B29</f>
        <v/>
      </c>
    </row>
    <row r="30">
      <c r="A30" s="380" t="inlineStr">
        <is>
          <t>Inventories</t>
        </is>
      </c>
      <c r="B30" s="1047">
        <f>C24</f>
        <v/>
      </c>
      <c r="C30" s="1047">
        <f>BS!N25</f>
        <v/>
      </c>
      <c r="D30" s="1047">
        <f>C30-B30</f>
        <v/>
      </c>
    </row>
    <row r="31">
      <c r="A31" s="380" t="inlineStr">
        <is>
          <t>Accounts Payable</t>
        </is>
      </c>
      <c r="B31" s="1047">
        <f>C25</f>
        <v/>
      </c>
      <c r="C31" s="1047">
        <f>BS!N53</f>
        <v/>
      </c>
      <c r="D31" s="1047">
        <f>B31-C31</f>
        <v/>
      </c>
    </row>
    <row r="32">
      <c r="A32" s="644" t="inlineStr">
        <is>
          <t>Net Working Capital (Previous Year)</t>
        </is>
      </c>
      <c r="B32" s="1048" t="n"/>
      <c r="C32" s="1049" t="n"/>
      <c r="D32" s="1050">
        <f>D29+D30+D31</f>
        <v/>
      </c>
    </row>
  </sheetData>
  <mergeCells count="5">
    <mergeCell ref="A8:C8"/>
    <mergeCell ref="A14:C14"/>
    <mergeCell ref="A20:C20"/>
    <mergeCell ref="A26:C26"/>
    <mergeCell ref="A32:C32"/>
  </mergeCells>
  <pageMargins left="0.7" right="0.7" top="0.75" bottom="0.75" header="0.511811023622047" footer="0.511811023622047"/>
  <pageSetup orientation="portrait" paperSize="9" scale="94" horizontalDpi="300" verticalDpi="300"/>
</worksheet>
</file>

<file path=xl/worksheets/sheet14.xml><?xml version="1.0" encoding="utf-8"?>
<worksheet xmlns="http://schemas.openxmlformats.org/spreadsheetml/2006/main">
  <sheetPr codeName="Sheet14">
    <outlinePr summaryBelow="1" summaryRight="1"/>
    <pageSetUpPr/>
  </sheetPr>
  <dimension ref="I5:I9"/>
  <sheetViews>
    <sheetView view="pageBreakPreview" zoomScale="95" zoomScaleNormal="100" zoomScalePageLayoutView="95" workbookViewId="0">
      <selection activeCell="I5" sqref="I5"/>
    </sheetView>
  </sheetViews>
  <sheetFormatPr baseColWidth="8" defaultColWidth="8.625" defaultRowHeight="13.5"/>
  <sheetData>
    <row r="5">
      <c r="I5" s="0" t="inlineStr">
        <is>
          <t>zz_INDIA_Country</t>
        </is>
      </c>
    </row>
    <row r="6">
      <c r="I6" s="0" t="inlineStr">
        <is>
          <t>zz_JAPAN_Country</t>
        </is>
      </c>
    </row>
    <row r="7">
      <c r="I7" s="0" t="inlineStr">
        <is>
          <t>zz_AUSTRALIA_Country</t>
        </is>
      </c>
    </row>
    <row r="8">
      <c r="I8" s="0" t="inlineStr">
        <is>
          <t>zz_HONG KONG_Country</t>
        </is>
      </c>
    </row>
    <row r="9">
      <c r="I9" s="0" t="inlineStr">
        <is>
          <t>zz_U.S.A._Country</t>
        </is>
      </c>
    </row>
  </sheetData>
  <pageMargins left="0.7" right="0.7" top="0.75" bottom="0.75" header="0.511811023622047" footer="0.511811023622047"/>
  <pageSetup orientation="portrait" paperSize="9" horizontalDpi="300" verticalDpi="300"/>
</worksheet>
</file>

<file path=xl/worksheets/sheet15.xml><?xml version="1.0" encoding="utf-8"?>
<worksheet xmlns="http://schemas.openxmlformats.org/spreadsheetml/2006/main">
  <sheetPr codeName="Sheet15">
    <outlinePr summaryBelow="1" summaryRight="1"/>
    <pageSetUpPr/>
  </sheetPr>
  <dimension ref="A1:GZ213"/>
  <sheetViews>
    <sheetView view="pageBreakPreview" zoomScale="95" zoomScaleNormal="150" zoomScalePageLayoutView="95" workbookViewId="0">
      <selection activeCell="A4" sqref="A4"/>
    </sheetView>
  </sheetViews>
  <sheetFormatPr baseColWidth="8" defaultColWidth="0.875" defaultRowHeight="13.5"/>
  <cols>
    <col width="0.875" customWidth="1" style="386" min="1"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BS!S21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f>'BS (Assets) breakdown'!$C$8</f>
        <v/>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Format="1" customHeight="1" s="386">
      <c r="A4" s="691">
        <f>BS!B3</f>
        <v/>
      </c>
      <c r="B4" s="1051" t="n"/>
      <c r="C4" s="1051" t="n"/>
      <c r="D4" s="1051" t="n"/>
      <c r="E4" s="1051" t="n"/>
      <c r="F4" s="1051" t="n"/>
      <c r="G4" s="1051" t="n"/>
      <c r="H4" s="1051" t="n"/>
      <c r="I4" s="1051" t="n"/>
      <c r="J4" s="1051" t="n"/>
      <c r="K4" s="1051" t="n"/>
      <c r="L4" s="1052" t="n"/>
      <c r="M4" s="691">
        <f>+BS!H5</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BS!B2</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692"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55" t="n"/>
      <c r="BV7" s="105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68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687" t="inlineStr">
        <is>
          <t>book-value</t>
        </is>
      </c>
      <c r="U9" s="1053" t="n"/>
      <c r="V9" s="1053" t="n"/>
      <c r="W9" s="1053" t="n"/>
      <c r="X9" s="1053" t="n"/>
      <c r="Y9" s="1053" t="n"/>
      <c r="Z9" s="1053" t="n"/>
      <c r="AA9" s="1053" t="n"/>
      <c r="AB9" s="1053" t="n"/>
      <c r="AC9" s="1053" t="n"/>
      <c r="AD9" s="1053" t="n"/>
      <c r="AE9" s="688" t="inlineStr">
        <is>
          <t>Unrealized Gain &amp; Loss（Ａ）</t>
        </is>
      </c>
      <c r="AF9" s="1053" t="n"/>
      <c r="AG9" s="1053" t="n"/>
      <c r="AH9" s="1053" t="n"/>
      <c r="AI9" s="1053" t="n"/>
      <c r="AJ9" s="1053" t="n"/>
      <c r="AK9" s="1053" t="n"/>
      <c r="AL9" s="1053" t="n"/>
      <c r="AM9" s="1053" t="n"/>
      <c r="AN9" s="1053" t="n"/>
      <c r="AO9" s="1059" t="n"/>
      <c r="AP9" s="689" t="inlineStr">
        <is>
          <t>current value（Ａ）</t>
        </is>
      </c>
      <c r="AQ9" s="1053" t="n"/>
      <c r="AR9" s="1053" t="n"/>
      <c r="AS9" s="1053" t="n"/>
      <c r="AT9" s="1053" t="n"/>
      <c r="AU9" s="1053" t="n"/>
      <c r="AV9" s="1053" t="n"/>
      <c r="AW9" s="1053" t="n"/>
      <c r="AX9" s="1053" t="n"/>
      <c r="AY9" s="1053" t="n"/>
      <c r="AZ9" s="1054" t="n"/>
      <c r="BA9" s="688" t="inlineStr">
        <is>
          <t>Unrealized Gain &amp; Loss（Ｂ）</t>
        </is>
      </c>
      <c r="BB9" s="1053" t="n"/>
      <c r="BC9" s="1053" t="n"/>
      <c r="BD9" s="1053" t="n"/>
      <c r="BE9" s="1053" t="n"/>
      <c r="BF9" s="1053" t="n"/>
      <c r="BG9" s="1053" t="n"/>
      <c r="BH9" s="1053" t="n"/>
      <c r="BI9" s="1053" t="n"/>
      <c r="BJ9" s="1053" t="n"/>
      <c r="BK9" s="1059" t="n"/>
      <c r="BL9" s="687" t="inlineStr">
        <is>
          <t>current value（Ｂ）</t>
        </is>
      </c>
      <c r="BM9" s="1053" t="n"/>
      <c r="BN9" s="1053" t="n"/>
      <c r="BO9" s="1053" t="n"/>
      <c r="BP9" s="1053" t="n"/>
      <c r="BQ9" s="1053" t="n"/>
      <c r="BR9" s="1053" t="n"/>
      <c r="BS9" s="1053" t="n"/>
      <c r="BT9" s="1053" t="n"/>
      <c r="BU9" s="1053" t="n"/>
      <c r="BV9" s="1053"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62" t="n"/>
      <c r="B10" s="1063" t="n"/>
      <c r="C10" s="1063" t="n"/>
      <c r="D10" s="1063" t="n"/>
      <c r="E10" s="1063" t="n"/>
      <c r="F10" s="1063" t="n"/>
      <c r="G10" s="1063" t="n"/>
      <c r="H10" s="1063" t="n"/>
      <c r="I10" s="1063" t="n"/>
      <c r="J10" s="1063" t="n"/>
      <c r="K10" s="1063" t="n"/>
      <c r="L10" s="1063" t="n"/>
      <c r="M10" s="1063" t="n"/>
      <c r="N10" s="1063" t="n"/>
      <c r="O10" s="1063" t="n"/>
      <c r="P10" s="1063" t="n"/>
      <c r="Q10" s="1063" t="n"/>
      <c r="R10" s="1063" t="n"/>
      <c r="S10" s="1064" t="n"/>
      <c r="T10" s="1065" t="n"/>
      <c r="U10" s="1063" t="n"/>
      <c r="V10" s="1063" t="n"/>
      <c r="W10" s="1063" t="n"/>
      <c r="X10" s="1063" t="n"/>
      <c r="Y10" s="1063" t="n"/>
      <c r="Z10" s="1063" t="n"/>
      <c r="AA10" s="1063" t="n"/>
      <c r="AB10" s="1063" t="n"/>
      <c r="AC10" s="1063" t="n"/>
      <c r="AD10" s="1063" t="n"/>
      <c r="AE10" s="1062" t="n"/>
      <c r="AF10" s="1063" t="n"/>
      <c r="AG10" s="1063" t="n"/>
      <c r="AH10" s="1063" t="n"/>
      <c r="AI10" s="1063" t="n"/>
      <c r="AJ10" s="1063" t="n"/>
      <c r="AK10" s="1063" t="n"/>
      <c r="AL10" s="1063" t="n"/>
      <c r="AM10" s="1063" t="n"/>
      <c r="AN10" s="1063" t="n"/>
      <c r="AO10" s="1064" t="n"/>
      <c r="AP10" s="1065" t="n"/>
      <c r="AQ10" s="1063" t="n"/>
      <c r="AR10" s="1063" t="n"/>
      <c r="AS10" s="1063" t="n"/>
      <c r="AT10" s="1063" t="n"/>
      <c r="AU10" s="1063" t="n"/>
      <c r="AV10" s="1063" t="n"/>
      <c r="AW10" s="1063" t="n"/>
      <c r="AX10" s="1063" t="n"/>
      <c r="AY10" s="1063" t="n"/>
      <c r="AZ10" s="1066" t="n"/>
      <c r="BA10" s="1062" t="n"/>
      <c r="BB10" s="1063" t="n"/>
      <c r="BC10" s="1063" t="n"/>
      <c r="BD10" s="1063" t="n"/>
      <c r="BE10" s="1063" t="n"/>
      <c r="BF10" s="1063" t="n"/>
      <c r="BG10" s="1063" t="n"/>
      <c r="BH10" s="1063" t="n"/>
      <c r="BI10" s="1063" t="n"/>
      <c r="BJ10" s="1063" t="n"/>
      <c r="BK10" s="1064" t="n"/>
      <c r="BL10" s="1065" t="n"/>
      <c r="BM10" s="1063" t="n"/>
      <c r="BN10" s="1063" t="n"/>
      <c r="BO10" s="1063" t="n"/>
      <c r="BP10" s="1063" t="n"/>
      <c r="BQ10" s="1063" t="n"/>
      <c r="BR10" s="1063" t="n"/>
      <c r="BS10" s="1063" t="n"/>
      <c r="BT10" s="1063" t="n"/>
      <c r="BU10" s="1063" t="n"/>
      <c r="BV10" s="1063"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6"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f>BS!S23</f>
        <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f>AE11</f>
        <v/>
      </c>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682" t="n"/>
      <c r="DV11" s="1056"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BS!S53</f>
        <v/>
      </c>
      <c r="FA11" s="1057" t="n"/>
      <c r="FB11" s="1057" t="n"/>
      <c r="FC11" s="1057" t="n"/>
      <c r="FD11" s="1057" t="n"/>
      <c r="FE11" s="1057" t="n"/>
      <c r="FF11" s="1057" t="n"/>
      <c r="FG11" s="1057" t="n"/>
      <c r="FH11" s="1057" t="n"/>
      <c r="FI11" s="1057" t="n"/>
      <c r="FJ11" s="1057" t="n"/>
      <c r="FK11" s="1057" t="n"/>
      <c r="FL11" s="1058" t="n"/>
    </row>
    <row r="12" ht="6"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68"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6"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f>BS!S24</f>
        <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1">
        <f>AE13</f>
        <v/>
      </c>
      <c r="BB13" s="1053" t="n"/>
      <c r="BC13" s="1053" t="n"/>
      <c r="BD13" s="1053" t="n"/>
      <c r="BE13" s="1053" t="n"/>
      <c r="BF13" s="1053" t="n"/>
      <c r="BG13" s="1053" t="n"/>
      <c r="BH13" s="1053" t="n"/>
      <c r="BI13" s="1053" t="n"/>
      <c r="BJ13" s="1053" t="n"/>
      <c r="BK13" s="1059" t="n"/>
      <c r="BL13" s="1076">
        <f>+T13+BA13</f>
        <v/>
      </c>
      <c r="BM13" s="1057" t="n"/>
      <c r="BN13" s="1057" t="n"/>
      <c r="BO13" s="1057" t="n"/>
      <c r="BP13" s="1057" t="n"/>
      <c r="BQ13" s="1057" t="n"/>
      <c r="BR13" s="1057" t="n"/>
      <c r="BS13" s="1057" t="n"/>
      <c r="BT13" s="1057" t="n"/>
      <c r="BU13" s="1057" t="n"/>
      <c r="BV13" s="1058" t="n"/>
      <c r="BW13" s="668" t="n"/>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7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SUM(BS!S50:S52)</f>
        <v/>
      </c>
      <c r="FA13" s="1057" t="n"/>
      <c r="FB13" s="1057" t="n"/>
      <c r="FC13" s="1057" t="n"/>
      <c r="FD13" s="1057" t="n"/>
      <c r="FE13" s="1057" t="n"/>
      <c r="FF13" s="1057" t="n"/>
      <c r="FG13" s="1057" t="n"/>
      <c r="FH13" s="1057" t="n"/>
      <c r="FI13" s="1057" t="n"/>
      <c r="FJ13" s="1057" t="n"/>
      <c r="FK13" s="1057" t="n"/>
      <c r="FL13" s="1058" t="n"/>
    </row>
    <row r="14" ht="6"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75"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1">
        <f>AE15</f>
        <v/>
      </c>
      <c r="BB15" s="1053" t="n"/>
      <c r="BC15" s="1053" t="n"/>
      <c r="BD15" s="1053" t="n"/>
      <c r="BE15" s="1053" t="n"/>
      <c r="BF15" s="1053" t="n"/>
      <c r="BG15" s="1053" t="n"/>
      <c r="BH15" s="1053" t="n"/>
      <c r="BI15" s="1053" t="n"/>
      <c r="BJ15" s="1053" t="n"/>
      <c r="BK15" s="1059" t="n"/>
      <c r="BL15" s="1076">
        <f>+T15+BA15</f>
        <v/>
      </c>
      <c r="BM15" s="1057" t="n"/>
      <c r="BN15" s="1057" t="n"/>
      <c r="BO15" s="1057" t="n"/>
      <c r="BP15" s="1057" t="n"/>
      <c r="BQ15" s="1057" t="n"/>
      <c r="BR15" s="1057" t="n"/>
      <c r="BS15" s="1057" t="n"/>
      <c r="BT15" s="1057" t="n"/>
      <c r="BU15" s="1057" t="n"/>
      <c r="BV15" s="1058" t="n"/>
      <c r="BW15" s="668"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78" t="n"/>
      <c r="DW15" s="1072" t="n"/>
      <c r="DY15" s="402" t="n"/>
      <c r="DZ15" s="666" t="inlineStr">
        <is>
          <t>Accrued Expenses</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SUM(BS!S54:S56)</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75"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6"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f>BS!S25</f>
        <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1">
        <f>AE17</f>
        <v/>
      </c>
      <c r="BB17" s="1053" t="n"/>
      <c r="BC17" s="1053" t="n"/>
      <c r="BD17" s="1053" t="n"/>
      <c r="BE17" s="1053" t="n"/>
      <c r="BF17" s="1053" t="n"/>
      <c r="BG17" s="1053" t="n"/>
      <c r="BH17" s="1053" t="n"/>
      <c r="BI17" s="1053" t="n"/>
      <c r="BJ17" s="1053" t="n"/>
      <c r="BK17" s="1059" t="n"/>
      <c r="BL17" s="1076">
        <f>+T17+BA17</f>
        <v/>
      </c>
      <c r="BM17" s="1057" t="n"/>
      <c r="BN17" s="1057" t="n"/>
      <c r="BO17" s="1057" t="n"/>
      <c r="BP17" s="1057" t="n"/>
      <c r="BQ17" s="1057" t="n"/>
      <c r="BR17" s="1057" t="n"/>
      <c r="BS17" s="1057" t="n"/>
      <c r="BT17" s="1057" t="n"/>
      <c r="BU17" s="1057" t="n"/>
      <c r="BV17" s="1058" t="n"/>
      <c r="BW17" s="668" t="n"/>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6"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68"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f>BS!S26</f>
        <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1">
        <f>AE19</f>
        <v/>
      </c>
      <c r="BB19" s="1053" t="n"/>
      <c r="BC19" s="1053" t="n"/>
      <c r="BD19" s="1053" t="n"/>
      <c r="BE19" s="1053" t="n"/>
      <c r="BF19" s="1053" t="n"/>
      <c r="BG19" s="1053" t="n"/>
      <c r="BH19" s="1053" t="n"/>
      <c r="BI19" s="1053" t="n"/>
      <c r="BJ19" s="1053" t="n"/>
      <c r="BK19" s="1059" t="n"/>
      <c r="BL19" s="1076">
        <f>+T19+BA19</f>
        <v/>
      </c>
      <c r="BM19" s="1057" t="n"/>
      <c r="BN19" s="1057" t="n"/>
      <c r="BO19" s="1057" t="n"/>
      <c r="BP19" s="1057" t="n"/>
      <c r="BQ19" s="1057" t="n"/>
      <c r="BR19" s="1057" t="n"/>
      <c r="BS19" s="1057" t="n"/>
      <c r="BT19" s="1057" t="n"/>
      <c r="BU19" s="1057" t="n"/>
      <c r="BV19" s="1058" t="n"/>
      <c r="BW19" s="668"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f>BS!S66</f>
        <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68"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Other Current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f>BS!S28</f>
        <v/>
      </c>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1">
        <f>AE21</f>
        <v/>
      </c>
      <c r="BB21" s="1053" t="n"/>
      <c r="BC21" s="1053" t="n"/>
      <c r="BD21" s="1053" t="n"/>
      <c r="BE21" s="1053" t="n"/>
      <c r="BF21" s="1053" t="n"/>
      <c r="BG21" s="1053" t="n"/>
      <c r="BH21" s="1053" t="n"/>
      <c r="BI21" s="1053" t="n"/>
      <c r="BJ21" s="1053" t="n"/>
      <c r="BK21" s="1059" t="n"/>
      <c r="BL21" s="1076">
        <f>+T21+BA21</f>
        <v/>
      </c>
      <c r="BM21" s="1057" t="n"/>
      <c r="BN21" s="1057" t="n"/>
      <c r="BO21" s="1057" t="n"/>
      <c r="BP21" s="1057" t="n"/>
      <c r="BQ21" s="1057" t="n"/>
      <c r="BR21" s="1057" t="n"/>
      <c r="BS21" s="1057" t="n"/>
      <c r="BT21" s="1057" t="n"/>
      <c r="BU21" s="1057" t="n"/>
      <c r="BV21" s="1058" t="n"/>
      <c r="BW21" s="681"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67"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6" customHeight="1" s="340">
      <c r="A23" s="401" t="n"/>
      <c r="B23" s="666" t="n"/>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t="n"/>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t="n"/>
      <c r="AQ23" s="1057" t="n"/>
      <c r="AR23" s="1057" t="n"/>
      <c r="AS23" s="1057" t="n"/>
      <c r="AT23" s="1057" t="n"/>
      <c r="AU23" s="1057" t="n"/>
      <c r="AV23" s="1057" t="n"/>
      <c r="AW23" s="1057" t="n"/>
      <c r="AX23" s="1057" t="n"/>
      <c r="AY23" s="1057" t="n"/>
      <c r="AZ23" s="1058" t="n"/>
      <c r="BA23" s="1071" t="n"/>
      <c r="BB23" s="1053" t="n"/>
      <c r="BC23" s="1053" t="n"/>
      <c r="BD23" s="1053" t="n"/>
      <c r="BE23" s="1053" t="n"/>
      <c r="BF23" s="1053" t="n"/>
      <c r="BG23" s="1053" t="n"/>
      <c r="BH23" s="1053" t="n"/>
      <c r="BI23" s="1053" t="n"/>
      <c r="BJ23" s="1053" t="n"/>
      <c r="BK23" s="1059" t="n"/>
      <c r="BL23" s="1076" t="n"/>
      <c r="BM23" s="1057" t="n"/>
      <c r="BN23" s="1057" t="n"/>
      <c r="BO23" s="1057" t="n"/>
      <c r="BP23" s="1057" t="n"/>
      <c r="BQ23" s="1057" t="n"/>
      <c r="BR23" s="1057" t="n"/>
      <c r="BS23" s="1057" t="n"/>
      <c r="BT23" s="1057" t="n"/>
      <c r="BU23" s="1057" t="n"/>
      <c r="BV23" s="1058" t="n"/>
      <c r="BW23" s="668" t="n"/>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7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6"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75"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1">
        <f>AE25</f>
        <v/>
      </c>
      <c r="BB25" s="1053" t="n"/>
      <c r="BC25" s="1053" t="n"/>
      <c r="BD25" s="1053" t="n"/>
      <c r="BE25" s="1053" t="n"/>
      <c r="BF25" s="1053" t="n"/>
      <c r="BG25" s="1053" t="n"/>
      <c r="BH25" s="1053" t="n"/>
      <c r="BI25" s="1053" t="n"/>
      <c r="BJ25" s="1053" t="n"/>
      <c r="BK25" s="1059" t="n"/>
      <c r="BL25" s="1076">
        <f>+T25+BA25</f>
        <v/>
      </c>
      <c r="BM25" s="1057" t="n"/>
      <c r="BN25" s="1057" t="n"/>
      <c r="BO25" s="1057" t="n"/>
      <c r="BP25" s="1057" t="n"/>
      <c r="BQ25" s="1057" t="n"/>
      <c r="BR25" s="1057" t="n"/>
      <c r="BS25" s="1057" t="n"/>
      <c r="BT25" s="1057" t="n"/>
      <c r="BU25" s="1057" t="n"/>
      <c r="BV25" s="1058" t="n"/>
      <c r="BW25" s="668"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7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75"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1">
        <f>AE27</f>
        <v/>
      </c>
      <c r="BB27" s="1053" t="n"/>
      <c r="BC27" s="1053" t="n"/>
      <c r="BD27" s="1053" t="n"/>
      <c r="BE27" s="1053" t="n"/>
      <c r="BF27" s="1053" t="n"/>
      <c r="BG27" s="1053" t="n"/>
      <c r="BH27" s="1053" t="n"/>
      <c r="BI27" s="1053" t="n"/>
      <c r="BJ27" s="1053" t="n"/>
      <c r="BK27" s="1059" t="n"/>
      <c r="BL27" s="1076">
        <f>+T27+BA27</f>
        <v/>
      </c>
      <c r="BM27" s="1057" t="n"/>
      <c r="BN27" s="1057" t="n"/>
      <c r="BO27" s="1057" t="n"/>
      <c r="BP27" s="1057" t="n"/>
      <c r="BQ27" s="1057" t="n"/>
      <c r="BR27" s="1057" t="n"/>
      <c r="BS27" s="1057" t="n"/>
      <c r="BT27" s="1057" t="n"/>
      <c r="BU27" s="1057" t="n"/>
      <c r="BV27" s="1058" t="n"/>
      <c r="BW27" s="66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7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75"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1">
        <f>AE29</f>
        <v/>
      </c>
      <c r="BB29" s="1053" t="n"/>
      <c r="BC29" s="1053" t="n"/>
      <c r="BD29" s="1053" t="n"/>
      <c r="BE29" s="1053" t="n"/>
      <c r="BF29" s="1053" t="n"/>
      <c r="BG29" s="1053" t="n"/>
      <c r="BH29" s="1053" t="n"/>
      <c r="BI29" s="1053" t="n"/>
      <c r="BJ29" s="1053" t="n"/>
      <c r="BK29" s="1059" t="n"/>
      <c r="BL29" s="1076">
        <f>+T29+BA29</f>
        <v/>
      </c>
      <c r="BM29" s="1057" t="n"/>
      <c r="BN29" s="1057" t="n"/>
      <c r="BO29" s="1057" t="n"/>
      <c r="BP29" s="1057" t="n"/>
      <c r="BQ29" s="1057" t="n"/>
      <c r="BR29" s="1057" t="n"/>
      <c r="BS29" s="1057" t="n"/>
      <c r="BT29" s="1057" t="n"/>
      <c r="BU29" s="1057" t="n"/>
      <c r="BV29" s="1058" t="n"/>
      <c r="BW29" s="66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7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75"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083"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1">
        <f>AE31</f>
        <v/>
      </c>
      <c r="BB31" s="1053" t="n"/>
      <c r="BC31" s="1053" t="n"/>
      <c r="BD31" s="1053" t="n"/>
      <c r="BE31" s="1053" t="n"/>
      <c r="BF31" s="1053" t="n"/>
      <c r="BG31" s="1053" t="n"/>
      <c r="BH31" s="1053" t="n"/>
      <c r="BI31" s="1053" t="n"/>
      <c r="BJ31" s="1053" t="n"/>
      <c r="BK31" s="1059" t="n"/>
      <c r="BL31" s="1076">
        <f>+T31+BA31</f>
        <v/>
      </c>
      <c r="BM31" s="1057" t="n"/>
      <c r="BN31" s="1057" t="n"/>
      <c r="BO31" s="1057" t="n"/>
      <c r="BP31" s="1057" t="n"/>
      <c r="BQ31" s="1057" t="n"/>
      <c r="BR31" s="1057" t="n"/>
      <c r="BS31" s="1057" t="n"/>
      <c r="BT31" s="1057" t="n"/>
      <c r="BU31" s="1057" t="n"/>
      <c r="BV31" s="1058" t="n"/>
      <c r="BW31" s="66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7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75"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1">
        <f>AE33</f>
        <v/>
      </c>
      <c r="BB33" s="1053" t="n"/>
      <c r="BC33" s="1053" t="n"/>
      <c r="BD33" s="1053" t="n"/>
      <c r="BE33" s="1053" t="n"/>
      <c r="BF33" s="1053" t="n"/>
      <c r="BG33" s="1053" t="n"/>
      <c r="BH33" s="1053" t="n"/>
      <c r="BI33" s="1053" t="n"/>
      <c r="BJ33" s="1053" t="n"/>
      <c r="BK33" s="1059" t="n"/>
      <c r="BL33" s="1076">
        <f>+T33+BA33</f>
        <v/>
      </c>
      <c r="BM33" s="1057" t="n"/>
      <c r="BN33" s="1057" t="n"/>
      <c r="BO33" s="1057" t="n"/>
      <c r="BP33" s="1057" t="n"/>
      <c r="BQ33" s="1057" t="n"/>
      <c r="BR33" s="1057" t="n"/>
      <c r="BS33" s="1057" t="n"/>
      <c r="BT33" s="1057" t="n"/>
      <c r="BU33" s="1057" t="n"/>
      <c r="BV33" s="1058" t="n"/>
      <c r="BW33" s="66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7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75"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1">
        <f>AE35</f>
        <v/>
      </c>
      <c r="BB35" s="1053" t="n"/>
      <c r="BC35" s="1053" t="n"/>
      <c r="BD35" s="1053" t="n"/>
      <c r="BE35" s="1053" t="n"/>
      <c r="BF35" s="1053" t="n"/>
      <c r="BG35" s="1053" t="n"/>
      <c r="BH35" s="1053" t="n"/>
      <c r="BI35" s="1053" t="n"/>
      <c r="BJ35" s="1053" t="n"/>
      <c r="BK35" s="1059" t="n"/>
      <c r="BL35" s="1076">
        <f>+T35+BA35</f>
        <v/>
      </c>
      <c r="BM35" s="1057" t="n"/>
      <c r="BN35" s="1057" t="n"/>
      <c r="BO35" s="1057" t="n"/>
      <c r="BP35" s="1057" t="n"/>
      <c r="BQ35" s="1057" t="n"/>
      <c r="BR35" s="1057" t="n"/>
      <c r="BS35" s="1057" t="n"/>
      <c r="BT35" s="1057" t="n"/>
      <c r="BU35" s="1057" t="n"/>
      <c r="BV35" s="1058" t="n"/>
      <c r="BW35" s="66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7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75"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1">
        <f>AE37</f>
        <v/>
      </c>
      <c r="BB37" s="1053" t="n"/>
      <c r="BC37" s="1053" t="n"/>
      <c r="BD37" s="1053" t="n"/>
      <c r="BE37" s="1053" t="n"/>
      <c r="BF37" s="1053" t="n"/>
      <c r="BG37" s="1053" t="n"/>
      <c r="BH37" s="1053" t="n"/>
      <c r="BI37" s="1053" t="n"/>
      <c r="BJ37" s="1053" t="n"/>
      <c r="BK37" s="1059" t="n"/>
      <c r="BL37" s="1076">
        <f>+T37+BA37</f>
        <v/>
      </c>
      <c r="BM37" s="1057" t="n"/>
      <c r="BN37" s="1057" t="n"/>
      <c r="BO37" s="1057" t="n"/>
      <c r="BP37" s="1057" t="n"/>
      <c r="BQ37" s="1057" t="n"/>
      <c r="BR37" s="1057" t="n"/>
      <c r="BS37" s="1057" t="n"/>
      <c r="BT37" s="1057" t="n"/>
      <c r="BU37" s="1057" t="n"/>
      <c r="BV37" s="1058" t="n"/>
      <c r="BW37" s="66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7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083"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75"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671"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665"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7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62" t="n"/>
      <c r="B40" s="1063" t="n"/>
      <c r="C40" s="1063" t="n"/>
      <c r="D40" s="1063" t="n"/>
      <c r="E40" s="1063" t="n"/>
      <c r="F40" s="1063" t="n"/>
      <c r="G40" s="1063" t="n"/>
      <c r="H40" s="1063" t="n"/>
      <c r="I40" s="1063" t="n"/>
      <c r="J40" s="1063" t="n"/>
      <c r="K40" s="1063" t="n"/>
      <c r="L40" s="1063" t="n"/>
      <c r="M40" s="1063" t="n"/>
      <c r="N40" s="1063" t="n"/>
      <c r="O40" s="1063" t="n"/>
      <c r="P40" s="1063" t="n"/>
      <c r="Q40" s="1063" t="n"/>
      <c r="R40" s="1063" t="n"/>
      <c r="S40" s="1064"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3" t="n"/>
      <c r="BX40" s="1063" t="n"/>
      <c r="BY40" s="1063" t="n"/>
      <c r="BZ40" s="1063" t="n"/>
      <c r="CA40" s="1063" t="n"/>
      <c r="CB40" s="1063" t="n"/>
      <c r="CC40" s="1063" t="n"/>
      <c r="CD40" s="1063" t="n"/>
      <c r="CE40" s="1063" t="n"/>
      <c r="CF40" s="1063" t="n"/>
      <c r="CG40" s="1063" t="n"/>
      <c r="CH40" s="1063" t="n"/>
      <c r="CI40" s="1063" t="n"/>
      <c r="CJ40" s="1063" t="n"/>
      <c r="CK40" s="1063" t="n"/>
      <c r="CL40" s="1063" t="n"/>
      <c r="CM40" s="1063" t="n"/>
      <c r="CN40" s="1063" t="n"/>
      <c r="CO40" s="1063" t="n"/>
      <c r="CP40" s="1063" t="n"/>
      <c r="CQ40" s="1063" t="n"/>
      <c r="CR40" s="1063" t="n"/>
      <c r="CS40" s="1063" t="n"/>
      <c r="CT40" s="1063" t="n"/>
      <c r="CU40" s="1063" t="n"/>
      <c r="CV40" s="1063" t="n"/>
      <c r="CW40" s="1063" t="n"/>
      <c r="CX40" s="1063" t="n"/>
      <c r="CY40" s="1063" t="n"/>
      <c r="CZ40" s="1063" t="n"/>
      <c r="DA40" s="1063" t="n"/>
      <c r="DB40" s="1063" t="n"/>
      <c r="DC40" s="1063" t="n"/>
      <c r="DD40" s="1063" t="n"/>
      <c r="DE40" s="1063" t="n"/>
      <c r="DF40" s="1063" t="n"/>
      <c r="DG40" s="1063" t="n"/>
      <c r="DH40" s="1063" t="n"/>
      <c r="DI40" s="1063" t="n"/>
      <c r="DJ40" s="1063" t="n"/>
      <c r="DK40" s="1063" t="n"/>
      <c r="DL40" s="1063" t="n"/>
      <c r="DM40" s="1063" t="n"/>
      <c r="DN40" s="1063" t="n"/>
      <c r="DO40" s="1063" t="n"/>
      <c r="DP40" s="1063" t="n"/>
      <c r="DQ40" s="1063" t="n"/>
      <c r="DR40" s="1063" t="n"/>
      <c r="DS40" s="1063" t="n"/>
      <c r="DT40" s="1063" t="n"/>
      <c r="DU40" s="1063" t="n"/>
      <c r="DV40" s="1066"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f>AE41</f>
        <v/>
      </c>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679" t="n"/>
      <c r="BX41" s="1053" t="n"/>
      <c r="BY41" s="1053" t="n"/>
      <c r="BZ41" s="1053" t="n"/>
      <c r="CA41" s="1053" t="n"/>
      <c r="CB41" s="1053" t="n"/>
      <c r="CC41" s="1053" t="n"/>
      <c r="CD41" s="1053" t="n"/>
      <c r="CE41" s="1053" t="n"/>
      <c r="CF41" s="1053" t="n"/>
      <c r="CG41" s="1053" t="n"/>
      <c r="CH41" s="1053" t="n"/>
      <c r="CI41" s="1053" t="n"/>
      <c r="CJ41" s="1053" t="n"/>
      <c r="CK41" s="1053" t="n"/>
      <c r="CL41" s="1053" t="n"/>
      <c r="CM41" s="1053" t="n"/>
      <c r="CN41" s="1053" t="n"/>
      <c r="CO41" s="1053" t="n"/>
      <c r="CP41" s="1053" t="n"/>
      <c r="CQ41" s="1053" t="n"/>
      <c r="CR41" s="1053" t="n"/>
      <c r="CS41" s="1053" t="n"/>
      <c r="CT41" s="1053" t="n"/>
      <c r="CU41" s="1053" t="n"/>
      <c r="CV41" s="1053" t="n"/>
      <c r="CW41" s="1053" t="n"/>
      <c r="CX41" s="1053" t="n"/>
      <c r="CY41" s="1053" t="n"/>
      <c r="CZ41" s="1053" t="n"/>
      <c r="DA41" s="1053" t="n"/>
      <c r="DB41" s="1053" t="n"/>
      <c r="DC41" s="1053" t="n"/>
      <c r="DD41" s="1053" t="n"/>
      <c r="DE41" s="1053" t="n"/>
      <c r="DF41" s="1053" t="n"/>
      <c r="DG41" s="1053" t="n"/>
      <c r="DH41" s="1053" t="n"/>
      <c r="DI41" s="1053" t="n"/>
      <c r="DJ41" s="1053" t="n"/>
      <c r="DK41" s="1053" t="n"/>
      <c r="DL41" s="1053" t="n"/>
      <c r="DM41" s="1053" t="n"/>
      <c r="DN41" s="1053" t="n"/>
      <c r="DO41" s="1053" t="n"/>
      <c r="DP41" s="1053" t="n"/>
      <c r="DQ41" s="1053" t="n"/>
      <c r="DR41" s="1053" t="n"/>
      <c r="DS41" s="1053" t="n"/>
      <c r="DT41" s="1053" t="n"/>
      <c r="DU41" s="1053" t="n"/>
      <c r="DV41" s="1054"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1">
        <f>AE43</f>
        <v/>
      </c>
      <c r="BB43" s="1053" t="n"/>
      <c r="BC43" s="1053" t="n"/>
      <c r="BD43" s="1053" t="n"/>
      <c r="BE43" s="1053" t="n"/>
      <c r="BF43" s="1053" t="n"/>
      <c r="BG43" s="1053" t="n"/>
      <c r="BH43" s="1053" t="n"/>
      <c r="BI43" s="1053" t="n"/>
      <c r="BJ43" s="1053" t="n"/>
      <c r="BK43" s="1059" t="n"/>
      <c r="BL43" s="1076">
        <f>+T43+BA43</f>
        <v/>
      </c>
      <c r="BM43" s="1057" t="n"/>
      <c r="BN43" s="1057" t="n"/>
      <c r="BO43" s="1057" t="n"/>
      <c r="BP43" s="1057" t="n"/>
      <c r="BQ43" s="1057" t="n"/>
      <c r="BR43" s="1057" t="n"/>
      <c r="BS43" s="1057" t="n"/>
      <c r="BT43" s="1057" t="n"/>
      <c r="BU43" s="1057" t="n"/>
      <c r="BV43" s="1058" t="n"/>
      <c r="BW43" s="668"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68"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083" t="n"/>
      <c r="EZ44" s="1080" t="n"/>
      <c r="FA44" s="1080" t="n"/>
      <c r="FB44" s="1080" t="n"/>
      <c r="FC44" s="1080" t="n"/>
      <c r="FD44" s="1080" t="n"/>
      <c r="FE44" s="1080" t="n"/>
      <c r="FF44" s="1080" t="n"/>
      <c r="FG44" s="1080" t="n"/>
      <c r="FH44" s="1080" t="n"/>
      <c r="FI44" s="1080" t="n"/>
      <c r="FJ44" s="1080" t="n"/>
      <c r="FK44" s="1080" t="n"/>
      <c r="FL44" s="1080" t="n"/>
    </row>
    <row r="45" ht="6"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1">
        <f>AE45</f>
        <v/>
      </c>
      <c r="BB45" s="1053" t="n"/>
      <c r="BC45" s="1053" t="n"/>
      <c r="BD45" s="1053" t="n"/>
      <c r="BE45" s="1053" t="n"/>
      <c r="BF45" s="1053" t="n"/>
      <c r="BG45" s="1053" t="n"/>
      <c r="BH45" s="1053" t="n"/>
      <c r="BI45" s="1053" t="n"/>
      <c r="BJ45" s="1053" t="n"/>
      <c r="BK45" s="1059" t="n"/>
      <c r="BL45" s="1076">
        <f>+T45+BA45</f>
        <v/>
      </c>
      <c r="BM45" s="1057" t="n"/>
      <c r="BN45" s="1057" t="n"/>
      <c r="BO45" s="1057" t="n"/>
      <c r="BP45" s="1057" t="n"/>
      <c r="BQ45" s="1057" t="n"/>
      <c r="BR45" s="1057" t="n"/>
      <c r="BS45" s="1057" t="n"/>
      <c r="BT45" s="1057" t="n"/>
      <c r="BU45" s="1057" t="n"/>
      <c r="BV45" s="1058" t="n"/>
      <c r="BW45" s="668" t="n"/>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6"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68"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6"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BS!S30-SUM(T41:AD46)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1">
        <f>AE47</f>
        <v/>
      </c>
      <c r="BB47" s="1053" t="n"/>
      <c r="BC47" s="1053" t="n"/>
      <c r="BD47" s="1053" t="n"/>
      <c r="BE47" s="1053" t="n"/>
      <c r="BF47" s="1053" t="n"/>
      <c r="BG47" s="1053" t="n"/>
      <c r="BH47" s="1053" t="n"/>
      <c r="BI47" s="1053" t="n"/>
      <c r="BJ47" s="1053" t="n"/>
      <c r="BK47" s="1059" t="n"/>
      <c r="BL47" s="1076">
        <f>+T47+BA47</f>
        <v/>
      </c>
      <c r="BM47" s="1057" t="n"/>
      <c r="BN47" s="1057" t="n"/>
      <c r="BO47" s="1057" t="n"/>
      <c r="BP47" s="1057" t="n"/>
      <c r="BQ47" s="1057" t="n"/>
      <c r="BR47" s="1057" t="n"/>
      <c r="BS47" s="1057" t="n"/>
      <c r="BT47" s="1057" t="n"/>
      <c r="BU47" s="1057" t="n"/>
      <c r="BV47" s="1058" t="n"/>
      <c r="BW47" s="668" t="n"/>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6"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68"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Other Tangible</t>
        </is>
      </c>
      <c r="D49" s="1057" t="n"/>
      <c r="E49" s="1057" t="n"/>
      <c r="F49" s="1057" t="n"/>
      <c r="G49" s="1057" t="n"/>
      <c r="H49" s="1057" t="n"/>
      <c r="I49" s="1057" t="n"/>
      <c r="J49" s="1057" t="n"/>
      <c r="K49" s="1057" t="n"/>
      <c r="L49" s="1057" t="n"/>
      <c r="M49" s="1057" t="n"/>
      <c r="N49" s="1057" t="n"/>
      <c r="O49" s="1057" t="n"/>
      <c r="P49" s="1057" t="n"/>
      <c r="Q49" s="1057" t="n"/>
      <c r="R49" s="1057" t="n"/>
      <c r="S49" s="1058" t="n"/>
      <c r="T49" s="1076">
        <f>BS!S33</f>
        <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1">
        <f>AE49</f>
        <v/>
      </c>
      <c r="BB49" s="1053" t="n"/>
      <c r="BC49" s="1053" t="n"/>
      <c r="BD49" s="1053" t="n"/>
      <c r="BE49" s="1053" t="n"/>
      <c r="BF49" s="1053" t="n"/>
      <c r="BG49" s="1053" t="n"/>
      <c r="BH49" s="1053" t="n"/>
      <c r="BI49" s="1053" t="n"/>
      <c r="BJ49" s="1053" t="n"/>
      <c r="BK49" s="1059" t="n"/>
      <c r="BL49" s="1076">
        <f>+T49+BA49</f>
        <v/>
      </c>
      <c r="BM49" s="1057" t="n"/>
      <c r="BN49" s="1057" t="n"/>
      <c r="BO49" s="1057" t="n"/>
      <c r="BP49" s="1057" t="n"/>
      <c r="BQ49" s="1057" t="n"/>
      <c r="BR49" s="1057" t="n"/>
      <c r="BS49" s="1057" t="n"/>
      <c r="BT49" s="1057" t="n"/>
      <c r="BU49" s="1057" t="n"/>
      <c r="BV49" s="1058" t="n"/>
      <c r="BW49" s="66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7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75"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1">
        <f>AE51</f>
        <v/>
      </c>
      <c r="BB51" s="1053" t="n"/>
      <c r="BC51" s="1053" t="n"/>
      <c r="BD51" s="1053" t="n"/>
      <c r="BE51" s="1053" t="n"/>
      <c r="BF51" s="1053" t="n"/>
      <c r="BG51" s="1053" t="n"/>
      <c r="BH51" s="1053" t="n"/>
      <c r="BI51" s="1053" t="n"/>
      <c r="BJ51" s="1053" t="n"/>
      <c r="BK51" s="1059" t="n"/>
      <c r="BL51" s="1076">
        <f>+T51+BA51</f>
        <v/>
      </c>
      <c r="BM51" s="1057" t="n"/>
      <c r="BN51" s="1057" t="n"/>
      <c r="BO51" s="1057" t="n"/>
      <c r="BP51" s="1057" t="n"/>
      <c r="BQ51" s="1057" t="n"/>
      <c r="BR51" s="1057" t="n"/>
      <c r="BS51" s="1057" t="n"/>
      <c r="BT51" s="1057" t="n"/>
      <c r="BU51" s="1057" t="n"/>
      <c r="BV51" s="1058" t="n"/>
      <c r="BW51" s="66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7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083"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75"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f>BS!S69</f>
        <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1">
        <f>AE53</f>
        <v/>
      </c>
      <c r="BB53" s="1053" t="n"/>
      <c r="BC53" s="1053" t="n"/>
      <c r="BD53" s="1053" t="n"/>
      <c r="BE53" s="1053" t="n"/>
      <c r="BF53" s="1053" t="n"/>
      <c r="BG53" s="1053" t="n"/>
      <c r="BH53" s="1053" t="n"/>
      <c r="BI53" s="1053" t="n"/>
      <c r="BJ53" s="1053" t="n"/>
      <c r="BK53" s="1059" t="n"/>
      <c r="BL53" s="1076">
        <f>+T53+BA53</f>
        <v/>
      </c>
      <c r="BM53" s="1057" t="n"/>
      <c r="BN53" s="1057" t="n"/>
      <c r="BO53" s="1057" t="n"/>
      <c r="BP53" s="1057" t="n"/>
      <c r="BQ53" s="1057" t="n"/>
      <c r="BR53" s="1057" t="n"/>
      <c r="BS53" s="1057" t="n"/>
      <c r="BT53" s="1057" t="n"/>
      <c r="BU53" s="1057" t="n"/>
      <c r="BV53" s="1058" t="n"/>
      <c r="BW53" s="66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7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75"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f>BS!S70</f>
        <v/>
      </c>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1">
        <f>AE55</f>
        <v/>
      </c>
      <c r="BB55" s="1053" t="n"/>
      <c r="BC55" s="1053" t="n"/>
      <c r="BD55" s="1053" t="n"/>
      <c r="BE55" s="1053" t="n"/>
      <c r="BF55" s="1053" t="n"/>
      <c r="BG55" s="1053" t="n"/>
      <c r="BH55" s="1053" t="n"/>
      <c r="BI55" s="1053" t="n"/>
      <c r="BJ55" s="1053" t="n"/>
      <c r="BK55" s="1059" t="n"/>
      <c r="BL55" s="1076">
        <f>+T55+BA55</f>
        <v/>
      </c>
      <c r="BM55" s="1057" t="n"/>
      <c r="BN55" s="1057" t="n"/>
      <c r="BO55" s="1057" t="n"/>
      <c r="BP55" s="1057" t="n"/>
      <c r="BQ55" s="1057" t="n"/>
      <c r="BR55" s="1057" t="n"/>
      <c r="BS55" s="1057" t="n"/>
      <c r="BT55" s="1057" t="n"/>
      <c r="BU55" s="1057" t="n"/>
      <c r="BV55" s="1058" t="n"/>
      <c r="BW55" s="66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7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75"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BS!S72</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66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7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75"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BS!S71</f>
        <v/>
      </c>
      <c r="FC58" s="1057" t="n"/>
      <c r="FD58" s="1057" t="n"/>
      <c r="FE58" s="1057" t="n"/>
      <c r="FF58" s="1057" t="n"/>
      <c r="FG58" s="1057" t="n"/>
      <c r="FH58" s="1057" t="n"/>
      <c r="FI58" s="1057" t="n"/>
      <c r="FJ58" s="1057" t="n"/>
      <c r="FK58" s="1057" t="n"/>
      <c r="FL58" s="1058" t="n"/>
    </row>
    <row r="59" ht="6"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SUM(BS!S36:S37)</f>
        <v/>
      </c>
      <c r="U59" s="1057" t="n"/>
      <c r="V59" s="1057" t="n"/>
      <c r="W59" s="1057" t="n"/>
      <c r="X59" s="1057" t="n"/>
      <c r="Y59" s="1057" t="n"/>
      <c r="Z59" s="1057" t="n"/>
      <c r="AA59" s="1057" t="n"/>
      <c r="AB59" s="1057" t="n"/>
      <c r="AC59" s="1057" t="n"/>
      <c r="AD59" s="1058" t="n"/>
      <c r="AE59" s="1077">
        <f>-SUM(#REF!)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1">
        <f>AE59</f>
        <v/>
      </c>
      <c r="BB59" s="1053" t="n"/>
      <c r="BC59" s="1053" t="n"/>
      <c r="BD59" s="1053" t="n"/>
      <c r="BE59" s="1053" t="n"/>
      <c r="BF59" s="1053" t="n"/>
      <c r="BG59" s="1053" t="n"/>
      <c r="BH59" s="1053" t="n"/>
      <c r="BI59" s="1053" t="n"/>
      <c r="BJ59" s="1053" t="n"/>
      <c r="BK59" s="1059" t="n"/>
      <c r="BL59" s="1076">
        <f>+T59+BA59</f>
        <v/>
      </c>
      <c r="BM59" s="1057" t="n"/>
      <c r="BN59" s="1057" t="n"/>
      <c r="BO59" s="1057" t="n"/>
      <c r="BP59" s="1057" t="n"/>
      <c r="BQ59" s="1057" t="n"/>
      <c r="BR59" s="1057" t="n"/>
      <c r="BS59" s="1057" t="n"/>
      <c r="BT59" s="1057" t="n"/>
      <c r="BU59" s="1057" t="n"/>
      <c r="BV59" s="1058" t="n"/>
      <c r="BW59" s="668" t="n"/>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6"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68"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f>BS!S73</f>
        <v/>
      </c>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1">
        <f>AE61</f>
        <v/>
      </c>
      <c r="BB61" s="1053" t="n"/>
      <c r="BC61" s="1053" t="n"/>
      <c r="BD61" s="1053" t="n"/>
      <c r="BE61" s="1053" t="n"/>
      <c r="BF61" s="1053" t="n"/>
      <c r="BG61" s="1053" t="n"/>
      <c r="BH61" s="1053" t="n"/>
      <c r="BI61" s="1053" t="n"/>
      <c r="BJ61" s="1053" t="n"/>
      <c r="BK61" s="1059" t="n"/>
      <c r="BL61" s="1076">
        <f>+T61+BA61</f>
        <v/>
      </c>
      <c r="BM61" s="1057" t="n"/>
      <c r="BN61" s="1057" t="n"/>
      <c r="BO61" s="1057" t="n"/>
      <c r="BP61" s="1057" t="n"/>
      <c r="BQ61" s="1057" t="n"/>
      <c r="BR61" s="1057" t="n"/>
      <c r="BS61" s="1057" t="n"/>
      <c r="BT61" s="1057" t="n"/>
      <c r="BU61" s="1057" t="n"/>
      <c r="BV61" s="1058" t="n"/>
      <c r="BW61" s="66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7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75"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6"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f>BS!S40</f>
        <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1">
        <f>AE63</f>
        <v/>
      </c>
      <c r="BB63" s="1053" t="n"/>
      <c r="BC63" s="1053" t="n"/>
      <c r="BD63" s="1053" t="n"/>
      <c r="BE63" s="1053" t="n"/>
      <c r="BF63" s="1053" t="n"/>
      <c r="BG63" s="1053" t="n"/>
      <c r="BH63" s="1053" t="n"/>
      <c r="BI63" s="1053" t="n"/>
      <c r="BJ63" s="1053" t="n"/>
      <c r="BK63" s="1059" t="n"/>
      <c r="BL63" s="1076">
        <f>+T63+BA63</f>
        <v/>
      </c>
      <c r="BM63" s="1057" t="n"/>
      <c r="BN63" s="1057" t="n"/>
      <c r="BO63" s="1057" t="n"/>
      <c r="BP63" s="1057" t="n"/>
      <c r="BQ63" s="1057" t="n"/>
      <c r="BR63" s="1057" t="n"/>
      <c r="BS63" s="1057" t="n"/>
      <c r="BT63" s="1057" t="n"/>
      <c r="BU63" s="1057" t="n"/>
      <c r="BV63" s="1058" t="n"/>
      <c r="BW63" s="668" t="n"/>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6"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68"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1">
        <f>AE65</f>
        <v/>
      </c>
      <c r="BB65" s="1053" t="n"/>
      <c r="BC65" s="1053" t="n"/>
      <c r="BD65" s="1053" t="n"/>
      <c r="BE65" s="1053" t="n"/>
      <c r="BF65" s="1053" t="n"/>
      <c r="BG65" s="1053" t="n"/>
      <c r="BH65" s="1053" t="n"/>
      <c r="BI65" s="1053" t="n"/>
      <c r="BJ65" s="1053" t="n"/>
      <c r="BK65" s="1059" t="n"/>
      <c r="BL65" s="1076">
        <f>+T65+BA65</f>
        <v/>
      </c>
      <c r="BM65" s="1057" t="n"/>
      <c r="BN65" s="1057" t="n"/>
      <c r="BO65" s="1057" t="n"/>
      <c r="BP65" s="1057" t="n"/>
      <c r="BQ65" s="1057" t="n"/>
      <c r="BR65" s="1057" t="n"/>
      <c r="BS65" s="1057" t="n"/>
      <c r="BT65" s="1057" t="n"/>
      <c r="BU65" s="1057" t="n"/>
      <c r="BV65" s="1058" t="n"/>
      <c r="BW65" s="66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7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75"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6" customHeight="1" s="340">
      <c r="A67" s="401" t="n"/>
      <c r="B67" s="412" t="n"/>
      <c r="C67" s="666" t="inlineStr">
        <is>
          <t>Other Non 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BS!S42</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1">
        <f>AE67</f>
        <v/>
      </c>
      <c r="BB67" s="1053" t="n"/>
      <c r="BC67" s="1053" t="n"/>
      <c r="BD67" s="1053" t="n"/>
      <c r="BE67" s="1053" t="n"/>
      <c r="BF67" s="1053" t="n"/>
      <c r="BG67" s="1053" t="n"/>
      <c r="BH67" s="1053" t="n"/>
      <c r="BI67" s="1053" t="n"/>
      <c r="BJ67" s="1053" t="n"/>
      <c r="BK67" s="1059" t="n"/>
      <c r="BL67" s="1076">
        <f>+T67+BA67</f>
        <v/>
      </c>
      <c r="BM67" s="1057" t="n"/>
      <c r="BN67" s="1057" t="n"/>
      <c r="BO67" s="1057" t="n"/>
      <c r="BP67" s="1057" t="n"/>
      <c r="BQ67" s="1057" t="n"/>
      <c r="BR67" s="1057" t="n"/>
      <c r="BS67" s="1057" t="n"/>
      <c r="BT67" s="1057" t="n"/>
      <c r="BU67" s="1057" t="n"/>
      <c r="BV67" s="1058" t="n"/>
      <c r="BW67" s="668" t="n"/>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6"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68"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1">
        <f>AE69</f>
        <v/>
      </c>
      <c r="BB69" s="1053" t="n"/>
      <c r="BC69" s="1053" t="n"/>
      <c r="BD69" s="1053" t="n"/>
      <c r="BE69" s="1053" t="n"/>
      <c r="BF69" s="1053" t="n"/>
      <c r="BG69" s="1053" t="n"/>
      <c r="BH69" s="1053" t="n"/>
      <c r="BI69" s="1053" t="n"/>
      <c r="BJ69" s="1053" t="n"/>
      <c r="BK69" s="1059" t="n"/>
      <c r="BL69" s="1076">
        <f>+T69+BA69</f>
        <v/>
      </c>
      <c r="BM69" s="1057" t="n"/>
      <c r="BN69" s="1057" t="n"/>
      <c r="BO69" s="1057" t="n"/>
      <c r="BP69" s="1057" t="n"/>
      <c r="BQ69" s="1057" t="n"/>
      <c r="BR69" s="1057" t="n"/>
      <c r="BS69" s="1057" t="n"/>
      <c r="BT69" s="1057" t="n"/>
      <c r="BU69" s="1057" t="n"/>
      <c r="BV69" s="1058" t="n"/>
      <c r="BW69" s="668"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7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75"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1">
        <f>AE71</f>
        <v/>
      </c>
      <c r="BB71" s="1053" t="n"/>
      <c r="BC71" s="1053" t="n"/>
      <c r="BD71" s="1053" t="n"/>
      <c r="BE71" s="1053" t="n"/>
      <c r="BF71" s="1053" t="n"/>
      <c r="BG71" s="1053" t="n"/>
      <c r="BH71" s="1053" t="n"/>
      <c r="BI71" s="1053" t="n"/>
      <c r="BJ71" s="1053" t="n"/>
      <c r="BK71" s="1059" t="n"/>
      <c r="BL71" s="1076">
        <f>+T71+BA71</f>
        <v/>
      </c>
      <c r="BM71" s="1057" t="n"/>
      <c r="BN71" s="1057" t="n"/>
      <c r="BO71" s="1057" t="n"/>
      <c r="BP71" s="1057" t="n"/>
      <c r="BQ71" s="1057" t="n"/>
      <c r="BR71" s="1057" t="n"/>
      <c r="BS71" s="1057" t="n"/>
      <c r="BT71" s="1057" t="n"/>
      <c r="BU71" s="1057" t="n"/>
      <c r="BV71" s="1058" t="n"/>
      <c r="BW71" s="668"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7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75"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1">
        <f>AE73</f>
        <v/>
      </c>
      <c r="BB73" s="1053" t="n"/>
      <c r="BC73" s="1053" t="n"/>
      <c r="BD73" s="1053" t="n"/>
      <c r="BE73" s="1053" t="n"/>
      <c r="BF73" s="1053" t="n"/>
      <c r="BG73" s="1053" t="n"/>
      <c r="BH73" s="1053" t="n"/>
      <c r="BI73" s="1053" t="n"/>
      <c r="BJ73" s="1053" t="n"/>
      <c r="BK73" s="1059" t="n"/>
      <c r="BL73" s="1076">
        <f>+T73+BA73</f>
        <v/>
      </c>
      <c r="BM73" s="1057" t="n"/>
      <c r="BN73" s="1057" t="n"/>
      <c r="BO73" s="1057" t="n"/>
      <c r="BP73" s="1057" t="n"/>
      <c r="BQ73" s="1057" t="n"/>
      <c r="BR73" s="1057" t="n"/>
      <c r="BS73" s="1057" t="n"/>
      <c r="BT73" s="1057" t="n"/>
      <c r="BU73" s="1057" t="n"/>
      <c r="BV73" s="1058" t="n"/>
      <c r="BW73" s="668"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7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75"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668"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7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75"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671"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66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7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62" t="n"/>
      <c r="B78" s="1063" t="n"/>
      <c r="C78" s="1063" t="n"/>
      <c r="D78" s="1063" t="n"/>
      <c r="E78" s="1063" t="n"/>
      <c r="F78" s="1063" t="n"/>
      <c r="G78" s="1063" t="n"/>
      <c r="H78" s="1063" t="n"/>
      <c r="I78" s="1063" t="n"/>
      <c r="J78" s="1063" t="n"/>
      <c r="K78" s="1063" t="n"/>
      <c r="L78" s="1063" t="n"/>
      <c r="M78" s="1063" t="n"/>
      <c r="N78" s="1063" t="n"/>
      <c r="O78" s="1063" t="n"/>
      <c r="P78" s="1063" t="n"/>
      <c r="Q78" s="1063" t="n"/>
      <c r="R78" s="1063" t="n"/>
      <c r="S78" s="1064"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3" t="n"/>
      <c r="BX78" s="1063" t="n"/>
      <c r="BY78" s="1063" t="n"/>
      <c r="BZ78" s="1063" t="n"/>
      <c r="CA78" s="1063" t="n"/>
      <c r="CB78" s="1063" t="n"/>
      <c r="CC78" s="1063" t="n"/>
      <c r="CD78" s="1063" t="n"/>
      <c r="CE78" s="1063" t="n"/>
      <c r="CF78" s="1063" t="n"/>
      <c r="CG78" s="1063" t="n"/>
      <c r="CH78" s="1063" t="n"/>
      <c r="CI78" s="1063" t="n"/>
      <c r="CJ78" s="1063" t="n"/>
      <c r="CK78" s="1063" t="n"/>
      <c r="CL78" s="1063" t="n"/>
      <c r="CM78" s="1063" t="n"/>
      <c r="CN78" s="1063" t="n"/>
      <c r="CO78" s="1063" t="n"/>
      <c r="CP78" s="1063" t="n"/>
      <c r="CQ78" s="1063" t="n"/>
      <c r="CR78" s="1063" t="n"/>
      <c r="CS78" s="1063" t="n"/>
      <c r="CT78" s="1063" t="n"/>
      <c r="CU78" s="1063" t="n"/>
      <c r="CV78" s="1063" t="n"/>
      <c r="CW78" s="1063" t="n"/>
      <c r="CX78" s="1063" t="n"/>
      <c r="CY78" s="1063" t="n"/>
      <c r="CZ78" s="1063" t="n"/>
      <c r="DA78" s="1063" t="n"/>
      <c r="DB78" s="1063" t="n"/>
      <c r="DC78" s="1063" t="n"/>
      <c r="DD78" s="1063" t="n"/>
      <c r="DE78" s="1063" t="n"/>
      <c r="DF78" s="1063" t="n"/>
      <c r="DG78" s="1063" t="n"/>
      <c r="DH78" s="1063" t="n"/>
      <c r="DI78" s="1063" t="n"/>
      <c r="DJ78" s="1063" t="n"/>
      <c r="DK78" s="1063" t="n"/>
      <c r="DL78" s="1063" t="n"/>
      <c r="DM78" s="1063" t="n"/>
      <c r="DN78" s="1063" t="n"/>
      <c r="DO78" s="1063" t="n"/>
      <c r="DP78" s="1063" t="n"/>
      <c r="DQ78" s="1063" t="n"/>
      <c r="DR78" s="1063" t="n"/>
      <c r="DS78" s="1063" t="n"/>
      <c r="DT78" s="1063" t="n"/>
      <c r="DU78" s="1063" t="n"/>
      <c r="DV78" s="1066"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652"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f>BS!S41</f>
        <v/>
      </c>
      <c r="U79" s="1053" t="n"/>
      <c r="V79" s="1053" t="n"/>
      <c r="W79" s="1053" t="n"/>
      <c r="X79" s="1053" t="n"/>
      <c r="Y79" s="1053" t="n"/>
      <c r="Z79" s="1053" t="n"/>
      <c r="AA79" s="1053" t="n"/>
      <c r="AB79" s="1053" t="n"/>
      <c r="AC79" s="1053" t="n"/>
      <c r="AD79" s="1059" t="n"/>
      <c r="AE79" s="1071">
        <f>-#REF!</f>
        <v/>
      </c>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f>AE79</f>
        <v/>
      </c>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657"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4"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083" t="n"/>
      <c r="GO79" s="1083" t="n"/>
      <c r="GP79" s="1083" t="n"/>
      <c r="GQ79" s="1083" t="n"/>
      <c r="GR79" s="1083" t="n"/>
      <c r="GS79" s="1083" t="n"/>
      <c r="GT79" s="1083" t="n"/>
      <c r="GU79" s="1083" t="n"/>
      <c r="GV79" s="1083" t="n"/>
      <c r="GW79" s="1083" t="n"/>
      <c r="GX79" s="1083" t="n"/>
      <c r="GY79" s="1083" t="n"/>
      <c r="GZ79" s="1083" t="n"/>
    </row>
    <row r="80" ht="6" customHeight="1" s="340">
      <c r="A80" s="1062" t="n"/>
      <c r="B80" s="1063" t="n"/>
      <c r="C80" s="1063" t="n"/>
      <c r="D80" s="1063" t="n"/>
      <c r="E80" s="1063" t="n"/>
      <c r="F80" s="1063" t="n"/>
      <c r="G80" s="1063" t="n"/>
      <c r="H80" s="1063" t="n"/>
      <c r="I80" s="1063" t="n"/>
      <c r="J80" s="1063" t="n"/>
      <c r="K80" s="1063" t="n"/>
      <c r="L80" s="1063" t="n"/>
      <c r="M80" s="1063" t="n"/>
      <c r="N80" s="1063" t="n"/>
      <c r="O80" s="1063" t="n"/>
      <c r="P80" s="1063" t="n"/>
      <c r="Q80" s="1063" t="n"/>
      <c r="R80" s="1063" t="n"/>
      <c r="S80" s="1064"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3" t="n"/>
      <c r="BX80" s="1063" t="n"/>
      <c r="BY80" s="1063" t="n"/>
      <c r="BZ80" s="1063" t="n"/>
      <c r="CA80" s="1063" t="n"/>
      <c r="CB80" s="1063" t="n"/>
      <c r="CC80" s="1063" t="n"/>
      <c r="CD80" s="1063" t="n"/>
      <c r="CE80" s="1063" t="n"/>
      <c r="CF80" s="1063" t="n"/>
      <c r="CG80" s="1063" t="n"/>
      <c r="CH80" s="1063" t="n"/>
      <c r="CI80" s="1063" t="n"/>
      <c r="CJ80" s="1063" t="n"/>
      <c r="CK80" s="1063" t="n"/>
      <c r="CL80" s="1063" t="n"/>
      <c r="CM80" s="1063" t="n"/>
      <c r="CN80" s="1063" t="n"/>
      <c r="CO80" s="1063" t="n"/>
      <c r="CP80" s="1063" t="n"/>
      <c r="CQ80" s="1063" t="n"/>
      <c r="CR80" s="1063" t="n"/>
      <c r="CS80" s="1063" t="n"/>
      <c r="CT80" s="1063" t="n"/>
      <c r="CU80" s="1063" t="n"/>
      <c r="CV80" s="1063" t="n"/>
      <c r="CW80" s="1063" t="n"/>
      <c r="CX80" s="1063" t="n"/>
      <c r="CY80" s="1063" t="n"/>
      <c r="CZ80" s="1063" t="n"/>
      <c r="DA80" s="1063" t="n"/>
      <c r="DB80" s="1063" t="n"/>
      <c r="DC80" s="1063" t="n"/>
      <c r="DD80" s="1063" t="n"/>
      <c r="DE80" s="1063" t="n"/>
      <c r="DF80" s="1063" t="n"/>
      <c r="DG80" s="1063" t="n"/>
      <c r="DH80" s="1063" t="n"/>
      <c r="DI80" s="1063" t="n"/>
      <c r="DJ80" s="1063" t="n"/>
      <c r="DK80" s="1063" t="n"/>
      <c r="DL80" s="1063" t="n"/>
      <c r="DM80" s="1063" t="n"/>
      <c r="DN80" s="1063" t="n"/>
      <c r="DO80" s="1063" t="n"/>
      <c r="DP80" s="1063" t="n"/>
      <c r="DQ80" s="1063" t="n"/>
      <c r="DR80" s="1063" t="n"/>
      <c r="DS80" s="1063" t="n"/>
      <c r="DT80" s="1063" t="n"/>
      <c r="DU80" s="1063" t="n"/>
      <c r="DV80" s="1066"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1092">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083" t="n"/>
      <c r="GO80" s="1083" t="n"/>
      <c r="GP80" s="1083" t="n"/>
      <c r="GQ80" s="1083" t="n"/>
      <c r="GR80" s="1083" t="n"/>
      <c r="GS80" s="1083" t="n"/>
      <c r="GT80" s="1083" t="n"/>
      <c r="GU80" s="1083" t="n"/>
      <c r="GV80" s="1083" t="n"/>
      <c r="GW80" s="1083" t="n"/>
      <c r="GX80" s="1083" t="n"/>
      <c r="GY80" s="1083" t="n"/>
      <c r="GZ80" s="1083" t="n"/>
    </row>
    <row r="81" ht="6" customHeight="1" s="340">
      <c r="A81" s="652" t="inlineStr">
        <is>
          <t>Total Assets</t>
        </is>
      </c>
      <c r="B81" s="1053" t="n"/>
      <c r="C81" s="1053" t="n"/>
      <c r="D81" s="1053" t="n"/>
      <c r="E81" s="1053" t="n"/>
      <c r="F81" s="1053" t="n"/>
      <c r="G81" s="1053" t="n"/>
      <c r="H81" s="1053" t="n"/>
      <c r="I81" s="1053" t="n"/>
      <c r="J81" s="1053" t="n"/>
      <c r="K81" s="1053" t="n"/>
      <c r="L81" s="1053" t="n"/>
      <c r="M81" s="1053" t="n"/>
      <c r="N81" s="1053" t="n"/>
      <c r="O81" s="1053" t="n"/>
      <c r="P81" s="1053" t="n"/>
      <c r="Q81" s="1053" t="n"/>
      <c r="R81" s="1053" t="n"/>
      <c r="S81" s="1059"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662" t="n"/>
      <c r="DV81" s="1056"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083" t="n"/>
      <c r="GO81" s="1083" t="n"/>
      <c r="GP81" s="1083" t="n"/>
      <c r="GQ81" s="1083" t="n"/>
      <c r="GR81" s="1083" t="n"/>
      <c r="GS81" s="1083" t="n"/>
      <c r="GT81" s="1083" t="n"/>
      <c r="GU81" s="1083" t="n"/>
      <c r="GV81" s="1083" t="n"/>
      <c r="GW81" s="1083" t="n"/>
      <c r="GX81" s="1083" t="n"/>
      <c r="GY81" s="1083" t="n"/>
      <c r="GZ81" s="1083" t="n"/>
    </row>
    <row r="82" ht="6" customHeight="1" s="340">
      <c r="A82" s="1062" t="n"/>
      <c r="B82" s="1063" t="n"/>
      <c r="C82" s="1063" t="n"/>
      <c r="D82" s="1063" t="n"/>
      <c r="E82" s="1063" t="n"/>
      <c r="F82" s="1063" t="n"/>
      <c r="G82" s="1063" t="n"/>
      <c r="H82" s="1063" t="n"/>
      <c r="I82" s="1063" t="n"/>
      <c r="J82" s="1063" t="n"/>
      <c r="K82" s="1063" t="n"/>
      <c r="L82" s="1063" t="n"/>
      <c r="M82" s="1063" t="n"/>
      <c r="N82" s="1063" t="n"/>
      <c r="O82" s="1063" t="n"/>
      <c r="P82" s="1063" t="n"/>
      <c r="Q82" s="1063" t="n"/>
      <c r="R82" s="1063" t="n"/>
      <c r="S82" s="1064"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3" t="n"/>
      <c r="BX82" s="1063" t="n"/>
      <c r="BY82" s="1063" t="n"/>
      <c r="BZ82" s="1063" t="n"/>
      <c r="CA82" s="1063" t="n"/>
      <c r="CB82" s="1063" t="n"/>
      <c r="CC82" s="1063" t="n"/>
      <c r="CD82" s="1063" t="n"/>
      <c r="CE82" s="1063" t="n"/>
      <c r="CF82" s="1063" t="n"/>
      <c r="CG82" s="1063" t="n"/>
      <c r="CH82" s="1063" t="n"/>
      <c r="CI82" s="1063" t="n"/>
      <c r="CJ82" s="1063" t="n"/>
      <c r="CK82" s="1063" t="n"/>
      <c r="CL82" s="1063" t="n"/>
      <c r="CM82" s="1063" t="n"/>
      <c r="CN82" s="1063" t="n"/>
      <c r="CO82" s="1063" t="n"/>
      <c r="CP82" s="1063" t="n"/>
      <c r="CQ82" s="1063" t="n"/>
      <c r="CR82" s="1063" t="n"/>
      <c r="CS82" s="1063" t="n"/>
      <c r="CT82" s="1063" t="n"/>
      <c r="CU82" s="1063" t="n"/>
      <c r="CV82" s="1063" t="n"/>
      <c r="CW82" s="1063" t="n"/>
      <c r="CX82" s="1063" t="n"/>
      <c r="CY82" s="1063" t="n"/>
      <c r="CZ82" s="1063" t="n"/>
      <c r="DA82" s="1063" t="n"/>
      <c r="DB82" s="1063" t="n"/>
      <c r="DC82" s="1063" t="n"/>
      <c r="DD82" s="1063" t="n"/>
      <c r="DE82" s="1063" t="n"/>
      <c r="DF82" s="1063" t="n"/>
      <c r="DG82" s="1063" t="n"/>
      <c r="DH82" s="1063" t="n"/>
      <c r="DI82" s="1063" t="n"/>
      <c r="DJ82" s="1063" t="n"/>
      <c r="DK82" s="1063" t="n"/>
      <c r="DL82" s="1063" t="n"/>
      <c r="DM82" s="1063" t="n"/>
      <c r="DN82" s="1063" t="n"/>
      <c r="DO82" s="1063" t="n"/>
      <c r="DP82" s="1063" t="n"/>
      <c r="DQ82" s="1063" t="n"/>
      <c r="DR82" s="1063" t="n"/>
      <c r="DS82" s="1063" t="n"/>
      <c r="DT82" s="1063" t="n"/>
      <c r="DU82" s="1063" t="n"/>
      <c r="DV82" s="1066"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083" t="n"/>
      <c r="GO82" s="1083" t="n"/>
      <c r="GP82" s="1083" t="n"/>
      <c r="GQ82" s="1083" t="n"/>
      <c r="GR82" s="1083" t="n"/>
      <c r="GS82" s="1083" t="n"/>
      <c r="GT82" s="1083" t="n"/>
      <c r="GU82" s="1083" t="n"/>
      <c r="GV82" s="1083" t="n"/>
      <c r="GW82" s="1083" t="n"/>
      <c r="GX82" s="1083" t="n"/>
      <c r="GY82" s="1083" t="n"/>
      <c r="GZ82" s="1083"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083" t="n"/>
      <c r="U83" s="1083" t="n"/>
      <c r="V83" s="1083" t="n"/>
      <c r="W83" s="1083" t="n"/>
      <c r="X83" s="1083" t="n"/>
      <c r="Y83" s="1083" t="n"/>
      <c r="Z83" s="1083" t="n"/>
      <c r="AA83" s="1083" t="n"/>
      <c r="AB83" s="1083" t="n"/>
      <c r="AC83" s="1083" t="n"/>
      <c r="AD83" s="1083" t="n"/>
      <c r="AE83" s="1083" t="n"/>
      <c r="AF83" s="1083" t="n"/>
      <c r="AG83" s="1083" t="n"/>
      <c r="AH83" s="1083" t="n"/>
      <c r="AI83" s="1083" t="n"/>
      <c r="AJ83" s="1083" t="n"/>
      <c r="AK83" s="1083" t="n"/>
      <c r="AL83" s="1083" t="n"/>
      <c r="AM83" s="1083" t="n"/>
      <c r="AN83" s="1083" t="n"/>
      <c r="AO83" s="1083" t="n"/>
      <c r="AP83" s="1083" t="n"/>
      <c r="AQ83" s="1083" t="n"/>
      <c r="AR83" s="1083" t="n"/>
      <c r="AS83" s="1083" t="n"/>
      <c r="AT83" s="1083" t="n"/>
      <c r="AU83" s="1083" t="n"/>
      <c r="AV83" s="1083" t="n"/>
      <c r="AW83" s="1083" t="n"/>
      <c r="AX83" s="1083" t="n"/>
      <c r="AY83" s="1083" t="n"/>
      <c r="AZ83" s="1083" t="n"/>
      <c r="BA83" s="1083" t="n"/>
      <c r="BB83" s="1083" t="n"/>
      <c r="BC83" s="1083" t="n"/>
      <c r="BD83" s="1083" t="n"/>
      <c r="BE83" s="1083" t="n"/>
      <c r="BF83" s="1083" t="n"/>
      <c r="BG83" s="1083" t="n"/>
      <c r="BH83" s="1083" t="n"/>
      <c r="BI83" s="1083" t="n"/>
      <c r="BJ83" s="1083" t="n"/>
      <c r="BK83" s="1083" t="n"/>
      <c r="BL83" s="1083" t="n"/>
      <c r="BM83" s="1083" t="n"/>
      <c r="BN83" s="1083" t="n"/>
      <c r="BO83" s="1083" t="n"/>
      <c r="BP83" s="1083" t="n"/>
      <c r="BQ83" s="1083" t="n"/>
      <c r="BR83" s="1083" t="n"/>
      <c r="BS83" s="1083" t="n"/>
      <c r="BT83" s="1083" t="n"/>
      <c r="BU83" s="1083" t="n"/>
      <c r="BV83" s="1083"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083" t="n"/>
      <c r="GO83" s="1083" t="n"/>
      <c r="GP83" s="1083" t="n"/>
      <c r="GQ83" s="1083" t="n"/>
      <c r="GR83" s="1083" t="n"/>
      <c r="GS83" s="1083" t="n"/>
      <c r="GT83" s="1083" t="n"/>
      <c r="GU83" s="1083" t="n"/>
      <c r="GV83" s="1083" t="n"/>
      <c r="GW83" s="1083" t="n"/>
      <c r="GX83" s="1083" t="n"/>
      <c r="GY83" s="1083" t="n"/>
      <c r="GZ83" s="1083"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083" t="n"/>
      <c r="U84" s="1083" t="n"/>
      <c r="V84" s="1083" t="n"/>
      <c r="W84" s="1083" t="n"/>
      <c r="X84" s="1083" t="n"/>
      <c r="Y84" s="1083" t="n"/>
      <c r="Z84" s="1083" t="n"/>
      <c r="AA84" s="1083" t="n"/>
      <c r="AB84" s="1083" t="n"/>
      <c r="AC84" s="1083" t="n"/>
      <c r="AD84" s="1083" t="n"/>
      <c r="AE84" s="1083" t="n"/>
      <c r="AF84" s="1083" t="n"/>
      <c r="AG84" s="1083" t="n"/>
      <c r="AH84" s="1083" t="n"/>
      <c r="AI84" s="1083" t="n"/>
      <c r="AJ84" s="1083" t="n"/>
      <c r="AK84" s="1083" t="n"/>
      <c r="AL84" s="1083" t="n"/>
      <c r="AM84" s="1083" t="n"/>
      <c r="AN84" s="1083" t="n"/>
      <c r="AO84" s="1083" t="n"/>
      <c r="AP84" s="1083" t="n"/>
      <c r="AQ84" s="1083" t="n"/>
      <c r="AR84" s="1083" t="n"/>
      <c r="AS84" s="1083" t="n"/>
      <c r="AT84" s="1083" t="n"/>
      <c r="AU84" s="1083" t="n"/>
      <c r="AV84" s="1083" t="n"/>
      <c r="AW84" s="1083" t="n"/>
      <c r="AX84" s="1083" t="n"/>
      <c r="AY84" s="1083" t="n"/>
      <c r="AZ84" s="1083" t="n"/>
      <c r="BA84" s="1083" t="n"/>
      <c r="BB84" s="1083" t="n"/>
      <c r="BC84" s="1083" t="n"/>
      <c r="BD84" s="1083" t="n"/>
      <c r="BE84" s="1083" t="n"/>
      <c r="BF84" s="1083" t="n"/>
      <c r="BG84" s="1083" t="n"/>
      <c r="BH84" s="1083" t="n"/>
      <c r="BI84" s="1083" t="n"/>
      <c r="BJ84" s="1083" t="n"/>
      <c r="BK84" s="1083" t="n"/>
      <c r="BL84" s="1083" t="n"/>
      <c r="BM84" s="1083" t="n"/>
      <c r="BN84" s="1083" t="n"/>
      <c r="BO84" s="1083" t="n"/>
      <c r="BP84" s="1083" t="n"/>
      <c r="BQ84" s="1083" t="n"/>
      <c r="BR84" s="1083" t="n"/>
      <c r="BS84" s="1083" t="n"/>
      <c r="BT84" s="1083" t="n"/>
      <c r="BU84" s="1083" t="n"/>
      <c r="BV84" s="1083"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083" t="n"/>
      <c r="GO84" s="1083" t="n"/>
      <c r="GP84" s="1083" t="n"/>
      <c r="GQ84" s="1083" t="n"/>
      <c r="GR84" s="1083" t="n"/>
      <c r="GS84" s="1083" t="n"/>
      <c r="GT84" s="1083" t="n"/>
      <c r="GU84" s="1083" t="n"/>
      <c r="GV84" s="1083" t="n"/>
      <c r="GW84" s="1083" t="n"/>
      <c r="GX84" s="1083" t="n"/>
      <c r="GY84" s="1083" t="n"/>
      <c r="GZ84" s="1083"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083" t="n"/>
      <c r="U85" s="1083" t="n"/>
      <c r="V85" s="1083" t="n"/>
      <c r="W85" s="1083" t="n"/>
      <c r="X85" s="1083" t="n"/>
      <c r="Y85" s="1083" t="n"/>
      <c r="Z85" s="1083" t="n"/>
      <c r="AA85" s="1083" t="n"/>
      <c r="AB85" s="1083" t="n"/>
      <c r="AC85" s="1083" t="n"/>
      <c r="AD85" s="1083" t="n"/>
      <c r="AE85" s="1083" t="n"/>
      <c r="AF85" s="1083" t="n"/>
      <c r="AG85" s="1083" t="n"/>
      <c r="AH85" s="1083" t="n"/>
      <c r="AI85" s="1083" t="n"/>
      <c r="AJ85" s="1083" t="n"/>
      <c r="AK85" s="1083" t="n"/>
      <c r="AL85" s="1083" t="n"/>
      <c r="AM85" s="1083" t="n"/>
      <c r="AN85" s="1083" t="n"/>
      <c r="AO85" s="1083" t="n"/>
      <c r="AP85" s="1083" t="n"/>
      <c r="AQ85" s="1083" t="n"/>
      <c r="AR85" s="1083" t="n"/>
      <c r="AS85" s="1083" t="n"/>
      <c r="AT85" s="1083" t="n"/>
      <c r="AU85" s="1083" t="n"/>
      <c r="AV85" s="1083" t="n"/>
      <c r="AW85" s="1083" t="n"/>
      <c r="AX85" s="1083" t="n"/>
      <c r="AY85" s="1083" t="n"/>
      <c r="AZ85" s="1083" t="n"/>
      <c r="BA85" s="1083" t="n"/>
      <c r="BB85" s="1083" t="n"/>
      <c r="BC85" s="1083" t="n"/>
      <c r="BD85" s="1083" t="n"/>
      <c r="BE85" s="1083" t="n"/>
      <c r="BF85" s="1083" t="n"/>
      <c r="BG85" s="1083" t="n"/>
      <c r="BH85" s="1083" t="n"/>
      <c r="BI85" s="1083" t="n"/>
      <c r="BJ85" s="1083" t="n"/>
      <c r="BK85" s="1083" t="n"/>
      <c r="BL85" s="1083" t="n"/>
      <c r="BM85" s="1083" t="n"/>
      <c r="BN85" s="1083" t="n"/>
      <c r="BO85" s="1083" t="n"/>
      <c r="BP85" s="1083" t="n"/>
      <c r="BQ85" s="1083" t="n"/>
      <c r="BR85" s="1083" t="n"/>
      <c r="BS85" s="1083" t="n"/>
      <c r="BT85" s="1083" t="n"/>
      <c r="BU85" s="1083" t="n"/>
      <c r="BV85" s="1083"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10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083" t="n"/>
      <c r="GO85" s="1083" t="n"/>
      <c r="GP85" s="1083" t="n"/>
      <c r="GQ85" s="1083" t="n"/>
      <c r="GR85" s="1083" t="n"/>
      <c r="GS85" s="1083" t="n"/>
      <c r="GT85" s="1083" t="n"/>
      <c r="GU85" s="1083" t="n"/>
      <c r="GV85" s="1083" t="n"/>
      <c r="GW85" s="1083" t="n"/>
      <c r="GX85" s="1083" t="n"/>
      <c r="GY85" s="1083" t="n"/>
      <c r="GZ85" s="1083"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083" t="n"/>
      <c r="U86" s="1083" t="n"/>
      <c r="V86" s="1083" t="n"/>
      <c r="W86" s="1083" t="n"/>
      <c r="X86" s="1083" t="n"/>
      <c r="Y86" s="1083" t="n"/>
      <c r="Z86" s="1083" t="n"/>
      <c r="AA86" s="1083" t="n"/>
      <c r="AB86" s="1083" t="n"/>
      <c r="AC86" s="1083" t="n"/>
      <c r="AD86" s="1083" t="n"/>
      <c r="AE86" s="1083" t="n"/>
      <c r="AF86" s="1083" t="n"/>
      <c r="AG86" s="1083" t="n"/>
      <c r="AH86" s="1083" t="n"/>
      <c r="AI86" s="1083" t="n"/>
      <c r="AJ86" s="1083" t="n"/>
      <c r="AK86" s="1083" t="n"/>
      <c r="AL86" s="1083" t="n"/>
      <c r="AM86" s="1083" t="n"/>
      <c r="AN86" s="1083" t="n"/>
      <c r="AO86" s="1083" t="n"/>
      <c r="AP86" s="1083" t="n"/>
      <c r="AQ86" s="1083" t="n"/>
      <c r="AR86" s="1083" t="n"/>
      <c r="AS86" s="1083" t="n"/>
      <c r="AT86" s="1083" t="n"/>
      <c r="AU86" s="1083" t="n"/>
      <c r="AV86" s="1083" t="n"/>
      <c r="AW86" s="1083" t="n"/>
      <c r="AX86" s="1083" t="n"/>
      <c r="AY86" s="1083" t="n"/>
      <c r="AZ86" s="1083" t="n"/>
      <c r="BA86" s="1083" t="n"/>
      <c r="BB86" s="1083" t="n"/>
      <c r="BC86" s="1083" t="n"/>
      <c r="BD86" s="1083" t="n"/>
      <c r="BE86" s="1083" t="n"/>
      <c r="BF86" s="1083" t="n"/>
      <c r="BG86" s="1083" t="n"/>
      <c r="BH86" s="1083" t="n"/>
      <c r="BI86" s="1083" t="n"/>
      <c r="BJ86" s="1083" t="n"/>
      <c r="BK86" s="1083" t="n"/>
      <c r="BL86" s="1083" t="n"/>
      <c r="BM86" s="1083" t="n"/>
      <c r="BN86" s="1083" t="n"/>
      <c r="BO86" s="1083" t="n"/>
      <c r="BP86" s="1083" t="n"/>
      <c r="BQ86" s="1083" t="n"/>
      <c r="BR86" s="1083" t="n"/>
      <c r="BS86" s="1083" t="n"/>
      <c r="BT86" s="1083" t="n"/>
      <c r="BU86" s="1083" t="n"/>
      <c r="BV86" s="1083"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083" t="n"/>
      <c r="GO86" s="1083" t="n"/>
      <c r="GP86" s="1083" t="n"/>
      <c r="GQ86" s="1083" t="n"/>
      <c r="GR86" s="1083" t="n"/>
      <c r="GS86" s="1083" t="n"/>
      <c r="GT86" s="1083" t="n"/>
      <c r="GU86" s="1083" t="n"/>
      <c r="GV86" s="1083" t="n"/>
      <c r="GW86" s="1083" t="n"/>
      <c r="GX86" s="1083" t="n"/>
      <c r="GY86" s="1083" t="n"/>
      <c r="GZ86" s="1083"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083" t="n"/>
      <c r="U87" s="1083" t="n"/>
      <c r="V87" s="1083" t="n"/>
      <c r="W87" s="1083" t="n"/>
      <c r="X87" s="1083" t="n"/>
      <c r="Y87" s="1083" t="n"/>
      <c r="Z87" s="1083" t="n"/>
      <c r="AA87" s="1083" t="n"/>
      <c r="AB87" s="1083" t="n"/>
      <c r="AC87" s="1083" t="n"/>
      <c r="AD87" s="1083" t="n"/>
      <c r="AE87" s="1083" t="n"/>
      <c r="AF87" s="1083" t="n"/>
      <c r="AG87" s="1083" t="n"/>
      <c r="AH87" s="1083" t="n"/>
      <c r="AI87" s="1083" t="n"/>
      <c r="AJ87" s="1083" t="n"/>
      <c r="AK87" s="1083" t="n"/>
      <c r="AL87" s="1083" t="n"/>
      <c r="AM87" s="1083" t="n"/>
      <c r="AN87" s="1083" t="n"/>
      <c r="AO87" s="1083" t="n"/>
      <c r="AP87" s="1083" t="n"/>
      <c r="AQ87" s="1083" t="n"/>
      <c r="AR87" s="1083" t="n"/>
      <c r="AS87" s="1083" t="n"/>
      <c r="AT87" s="1083" t="n"/>
      <c r="AU87" s="1083" t="n"/>
      <c r="AV87" s="1083" t="n"/>
      <c r="AW87" s="1083" t="n"/>
      <c r="AX87" s="1083" t="n"/>
      <c r="AY87" s="1083" t="n"/>
      <c r="AZ87" s="1083" t="n"/>
      <c r="BA87" s="1083" t="n"/>
      <c r="BB87" s="1083" t="n"/>
      <c r="BC87" s="1083" t="n"/>
      <c r="BD87" s="1083" t="n"/>
      <c r="BE87" s="1083" t="n"/>
      <c r="BF87" s="1083" t="n"/>
      <c r="BG87" s="1083" t="n"/>
      <c r="BH87" s="1083" t="n"/>
      <c r="BI87" s="1083" t="n"/>
      <c r="BJ87" s="1083" t="n"/>
      <c r="BK87" s="1083" t="n"/>
      <c r="BL87" s="1083" t="n"/>
      <c r="BM87" s="1083" t="n"/>
      <c r="BN87" s="1083" t="n"/>
      <c r="BO87" s="1083" t="n"/>
      <c r="BP87" s="1083" t="n"/>
      <c r="BQ87" s="1083" t="n"/>
      <c r="BR87" s="1083" t="n"/>
      <c r="BS87" s="1083" t="n"/>
      <c r="BT87" s="1083" t="n"/>
      <c r="BU87" s="1083" t="n"/>
      <c r="BV87" s="1083"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083" t="n"/>
      <c r="GO87" s="1083" t="n"/>
      <c r="GP87" s="1083" t="n"/>
      <c r="GQ87" s="1083" t="n"/>
      <c r="GR87" s="1083" t="n"/>
      <c r="GS87" s="1083" t="n"/>
      <c r="GT87" s="1083" t="n"/>
      <c r="GU87" s="1083" t="n"/>
      <c r="GV87" s="1083" t="n"/>
      <c r="GW87" s="1083" t="n"/>
      <c r="GX87" s="1083" t="n"/>
      <c r="GY87" s="1083" t="n"/>
      <c r="GZ87" s="1083"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083" t="n"/>
      <c r="U88" s="1083" t="n"/>
      <c r="V88" s="1083" t="n"/>
      <c r="W88" s="1083" t="n"/>
      <c r="X88" s="1083" t="n"/>
      <c r="Y88" s="1083" t="n"/>
      <c r="Z88" s="1083" t="n"/>
      <c r="AA88" s="1083" t="n"/>
      <c r="AB88" s="1083" t="n"/>
      <c r="AC88" s="1083" t="n"/>
      <c r="AD88" s="1083" t="n"/>
      <c r="AE88" s="1083" t="n"/>
      <c r="AF88" s="1083" t="n"/>
      <c r="AG88" s="1083" t="n"/>
      <c r="AH88" s="1083" t="n"/>
      <c r="AI88" s="1083" t="n"/>
      <c r="AJ88" s="1083" t="n"/>
      <c r="AK88" s="1083" t="n"/>
      <c r="AL88" s="1083" t="n"/>
      <c r="AM88" s="1083" t="n"/>
      <c r="AN88" s="1083" t="n"/>
      <c r="AO88" s="1083" t="n"/>
      <c r="AP88" s="1083" t="n"/>
      <c r="AQ88" s="1083" t="n"/>
      <c r="AR88" s="1083" t="n"/>
      <c r="AS88" s="1083" t="n"/>
      <c r="AT88" s="1083" t="n"/>
      <c r="AU88" s="1083" t="n"/>
      <c r="AV88" s="1083" t="n"/>
      <c r="AW88" s="1083" t="n"/>
      <c r="AX88" s="1083" t="n"/>
      <c r="AY88" s="1083" t="n"/>
      <c r="AZ88" s="1083" t="n"/>
      <c r="BA88" s="1083" t="n"/>
      <c r="BB88" s="1083" t="n"/>
      <c r="BC88" s="1083" t="n"/>
      <c r="BD88" s="1083" t="n"/>
      <c r="BE88" s="1083" t="n"/>
      <c r="BF88" s="1083" t="n"/>
      <c r="BG88" s="1083" t="n"/>
      <c r="BH88" s="1083" t="n"/>
      <c r="BI88" s="1083" t="n"/>
      <c r="BJ88" s="1083" t="n"/>
      <c r="BK88" s="1083" t="n"/>
      <c r="BL88" s="1083" t="n"/>
      <c r="BM88" s="1083" t="n"/>
      <c r="BN88" s="1083" t="n"/>
      <c r="BO88" s="1083" t="n"/>
      <c r="BP88" s="1083" t="n"/>
      <c r="BQ88" s="1083" t="n"/>
      <c r="BR88" s="1083" t="n"/>
      <c r="BS88" s="1083" t="n"/>
      <c r="BT88" s="1083" t="n"/>
      <c r="BU88" s="1083" t="n"/>
      <c r="BV88" s="1083"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083" t="n"/>
      <c r="GO88" s="1083" t="n"/>
      <c r="GP88" s="1083" t="n"/>
      <c r="GQ88" s="1083" t="n"/>
      <c r="GR88" s="1083" t="n"/>
      <c r="GS88" s="1083" t="n"/>
      <c r="GT88" s="1083" t="n"/>
      <c r="GU88" s="1083" t="n"/>
      <c r="GV88" s="1083" t="n"/>
      <c r="GW88" s="1083" t="n"/>
      <c r="GX88" s="1083" t="n"/>
      <c r="GY88" s="1083" t="n"/>
      <c r="GZ88" s="1083"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083" t="n"/>
      <c r="U89" s="1083" t="n"/>
      <c r="V89" s="1083" t="n"/>
      <c r="W89" s="1083" t="n"/>
      <c r="X89" s="1083" t="n"/>
      <c r="Y89" s="1083" t="n"/>
      <c r="Z89" s="1083" t="n"/>
      <c r="AA89" s="1083" t="n"/>
      <c r="AB89" s="1083" t="n"/>
      <c r="AC89" s="1083" t="n"/>
      <c r="AD89" s="1083" t="n"/>
      <c r="AE89" s="1083" t="n"/>
      <c r="AF89" s="1083" t="n"/>
      <c r="AG89" s="1083" t="n"/>
      <c r="AH89" s="1083" t="n"/>
      <c r="AI89" s="1083" t="n"/>
      <c r="AJ89" s="1083" t="n"/>
      <c r="AK89" s="1083" t="n"/>
      <c r="AL89" s="1083" t="n"/>
      <c r="AM89" s="1083" t="n"/>
      <c r="AN89" s="1083" t="n"/>
      <c r="AO89" s="1083" t="n"/>
      <c r="AP89" s="1083" t="n"/>
      <c r="AQ89" s="1083" t="n"/>
      <c r="AR89" s="1083" t="n"/>
      <c r="AS89" s="1083" t="n"/>
      <c r="AT89" s="1083" t="n"/>
      <c r="AU89" s="1083" t="n"/>
      <c r="AV89" s="1083" t="n"/>
      <c r="AW89" s="1083" t="n"/>
      <c r="AX89" s="1083" t="n"/>
      <c r="AY89" s="1083" t="n"/>
      <c r="AZ89" s="1083" t="n"/>
      <c r="BA89" s="1083" t="n"/>
      <c r="BB89" s="1083" t="n"/>
      <c r="BC89" s="1083" t="n"/>
      <c r="BD89" s="1083" t="n"/>
      <c r="BE89" s="1083" t="n"/>
      <c r="BF89" s="1083" t="n"/>
      <c r="BG89" s="1083" t="n"/>
      <c r="BH89" s="1083" t="n"/>
      <c r="BI89" s="1083" t="n"/>
      <c r="BJ89" s="1083" t="n"/>
      <c r="BK89" s="1083" t="n"/>
      <c r="BL89" s="1083" t="n"/>
      <c r="BM89" s="1083" t="n"/>
      <c r="BN89" s="1083" t="n"/>
      <c r="BO89" s="1083" t="n"/>
      <c r="BP89" s="1083" t="n"/>
      <c r="BQ89" s="1083" t="n"/>
      <c r="BR89" s="1083" t="n"/>
      <c r="BS89" s="1083" t="n"/>
      <c r="BT89" s="1083" t="n"/>
      <c r="BU89" s="1083" t="n"/>
      <c r="BV89" s="1083"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083" t="n"/>
      <c r="GO89" s="1083" t="n"/>
      <c r="GP89" s="1083" t="n"/>
      <c r="GQ89" s="1083" t="n"/>
      <c r="GR89" s="1083" t="n"/>
      <c r="GS89" s="1083" t="n"/>
      <c r="GT89" s="1083" t="n"/>
      <c r="GU89" s="1083" t="n"/>
      <c r="GV89" s="1083" t="n"/>
      <c r="GW89" s="1083" t="n"/>
      <c r="GX89" s="1083" t="n"/>
      <c r="GY89" s="1083" t="n"/>
      <c r="GZ89" s="1083"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083" t="n"/>
      <c r="U90" s="1083" t="n"/>
      <c r="V90" s="1083" t="n"/>
      <c r="W90" s="1083" t="n"/>
      <c r="X90" s="1083" t="n"/>
      <c r="Y90" s="1083" t="n"/>
      <c r="Z90" s="1083" t="n"/>
      <c r="AA90" s="1083" t="n"/>
      <c r="AB90" s="1083" t="n"/>
      <c r="AC90" s="1083" t="n"/>
      <c r="AD90" s="1083" t="n"/>
      <c r="AE90" s="1083" t="n"/>
      <c r="AF90" s="1083" t="n"/>
      <c r="AG90" s="1083" t="n"/>
      <c r="AH90" s="1083" t="n"/>
      <c r="AI90" s="1083" t="n"/>
      <c r="AJ90" s="1083" t="n"/>
      <c r="AK90" s="1083" t="n"/>
      <c r="AL90" s="1083" t="n"/>
      <c r="AM90" s="1083" t="n"/>
      <c r="AN90" s="1083" t="n"/>
      <c r="AO90" s="1083" t="n"/>
      <c r="AP90" s="1083" t="n"/>
      <c r="AQ90" s="1083" t="n"/>
      <c r="AR90" s="1083" t="n"/>
      <c r="AS90" s="1083" t="n"/>
      <c r="AT90" s="1083" t="n"/>
      <c r="AU90" s="1083" t="n"/>
      <c r="AV90" s="1083" t="n"/>
      <c r="AW90" s="1083" t="n"/>
      <c r="AX90" s="1083" t="n"/>
      <c r="AY90" s="1083" t="n"/>
      <c r="AZ90" s="1083" t="n"/>
      <c r="BA90" s="1083" t="n"/>
      <c r="BB90" s="1083" t="n"/>
      <c r="BC90" s="1083" t="n"/>
      <c r="BD90" s="1083" t="n"/>
      <c r="BE90" s="1083" t="n"/>
      <c r="BF90" s="1083" t="n"/>
      <c r="BG90" s="1083" t="n"/>
      <c r="BH90" s="1083" t="n"/>
      <c r="BI90" s="1083" t="n"/>
      <c r="BJ90" s="1083" t="n"/>
      <c r="BK90" s="1083" t="n"/>
      <c r="BL90" s="1083" t="n"/>
      <c r="BM90" s="1083" t="n"/>
      <c r="BN90" s="1083" t="n"/>
      <c r="BO90" s="1083" t="n"/>
      <c r="BP90" s="1083" t="n"/>
      <c r="BQ90" s="1083" t="n"/>
      <c r="BR90" s="1083" t="n"/>
      <c r="BS90" s="1083" t="n"/>
      <c r="BT90" s="1083" t="n"/>
      <c r="BU90" s="1083" t="n"/>
      <c r="BV90" s="1083"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97">
        <f>FB42+FB77</f>
        <v/>
      </c>
      <c r="FA90" s="1053" t="n"/>
      <c r="FB90" s="1053" t="n"/>
      <c r="FC90" s="1053" t="n"/>
      <c r="FD90" s="1053" t="n"/>
      <c r="FE90" s="1053" t="n"/>
      <c r="FF90" s="1053" t="n"/>
      <c r="FG90" s="1053" t="n"/>
      <c r="FH90" s="1053" t="n"/>
      <c r="FI90" s="1053" t="n"/>
      <c r="FJ90" s="1053" t="n"/>
      <c r="FK90" s="1053" t="n"/>
      <c r="FL90" s="1054"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083" t="n"/>
      <c r="GO90" s="1083" t="n"/>
      <c r="GP90" s="1083" t="n"/>
      <c r="GQ90" s="1083" t="n"/>
      <c r="GR90" s="1083" t="n"/>
      <c r="GS90" s="1083" t="n"/>
      <c r="GT90" s="1083" t="n"/>
      <c r="GU90" s="1083" t="n"/>
      <c r="GV90" s="1083" t="n"/>
      <c r="GW90" s="1083" t="n"/>
      <c r="GX90" s="1083" t="n"/>
      <c r="GY90" s="1083" t="n"/>
      <c r="GZ90" s="1083"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083" t="n"/>
      <c r="U91" s="1083" t="n"/>
      <c r="V91" s="1083" t="n"/>
      <c r="W91" s="1083" t="n"/>
      <c r="X91" s="1083" t="n"/>
      <c r="Y91" s="1083" t="n"/>
      <c r="Z91" s="1083" t="n"/>
      <c r="AA91" s="1083" t="n"/>
      <c r="AB91" s="1083" t="n"/>
      <c r="AC91" s="1083" t="n"/>
      <c r="AD91" s="1083" t="n"/>
      <c r="AE91" s="1083" t="n"/>
      <c r="AF91" s="1083" t="n"/>
      <c r="AG91" s="1083" t="n"/>
      <c r="AH91" s="1083" t="n"/>
      <c r="AI91" s="1083" t="n"/>
      <c r="AJ91" s="1083" t="n"/>
      <c r="AK91" s="1083" t="n"/>
      <c r="AL91" s="1083" t="n"/>
      <c r="AM91" s="1083" t="n"/>
      <c r="AN91" s="1083" t="n"/>
      <c r="AO91" s="1083" t="n"/>
      <c r="AP91" s="1083" t="n"/>
      <c r="AQ91" s="1083" t="n"/>
      <c r="AR91" s="1083" t="n"/>
      <c r="AS91" s="1083" t="n"/>
      <c r="AT91" s="1083" t="n"/>
      <c r="AU91" s="1083" t="n"/>
      <c r="AV91" s="1083" t="n"/>
      <c r="AW91" s="1083" t="n"/>
      <c r="AX91" s="1083" t="n"/>
      <c r="AY91" s="1083" t="n"/>
      <c r="AZ91" s="1083" t="n"/>
      <c r="BA91" s="1083" t="n"/>
      <c r="BB91" s="1083" t="n"/>
      <c r="BC91" s="1083" t="n"/>
      <c r="BD91" s="1083" t="n"/>
      <c r="BE91" s="1083" t="n"/>
      <c r="BF91" s="1083" t="n"/>
      <c r="BG91" s="1083" t="n"/>
      <c r="BH91" s="1083" t="n"/>
      <c r="BI91" s="1083" t="n"/>
      <c r="BJ91" s="1083" t="n"/>
      <c r="BK91" s="1083" t="n"/>
      <c r="BL91" s="1083" t="n"/>
      <c r="BM91" s="1083" t="n"/>
      <c r="BN91" s="1083" t="n"/>
      <c r="BO91" s="1083" t="n"/>
      <c r="BP91" s="1083" t="n"/>
      <c r="BQ91" s="1083" t="n"/>
      <c r="BR91" s="1083" t="n"/>
      <c r="BS91" s="1083" t="n"/>
      <c r="BT91" s="1083" t="n"/>
      <c r="BU91" s="1083" t="n"/>
      <c r="BV91" s="1083"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2" t="n"/>
      <c r="FA91" s="1063" t="n"/>
      <c r="FB91" s="1063" t="n"/>
      <c r="FC91" s="1063" t="n"/>
      <c r="FD91" s="1063" t="n"/>
      <c r="FE91" s="1063" t="n"/>
      <c r="FF91" s="1063" t="n"/>
      <c r="FG91" s="1063" t="n"/>
      <c r="FH91" s="1063" t="n"/>
      <c r="FI91" s="1063" t="n"/>
      <c r="FJ91" s="1063" t="n"/>
      <c r="FK91" s="1063" t="n"/>
      <c r="FL91" s="1066"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098" t="n"/>
      <c r="GO91" s="1098" t="n"/>
      <c r="GP91" s="1098" t="n"/>
      <c r="GQ91" s="1098" t="n"/>
      <c r="GR91" s="1098" t="n"/>
      <c r="GS91" s="1098" t="n"/>
      <c r="GT91" s="1098" t="n"/>
      <c r="GU91" s="1098" t="n"/>
      <c r="GV91" s="1098" t="n"/>
      <c r="GW91" s="1098" t="n"/>
      <c r="GX91" s="1098" t="n"/>
      <c r="GY91" s="1098" t="n"/>
      <c r="GZ91" s="1098"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083" t="n"/>
      <c r="U92" s="1083" t="n"/>
      <c r="V92" s="1083" t="n"/>
      <c r="W92" s="1083" t="n"/>
      <c r="X92" s="1083" t="n"/>
      <c r="Y92" s="1083" t="n"/>
      <c r="Z92" s="1083" t="n"/>
      <c r="AA92" s="1083" t="n"/>
      <c r="AB92" s="1083" t="n"/>
      <c r="AC92" s="1083" t="n"/>
      <c r="AD92" s="1083" t="n"/>
      <c r="AE92" s="1083" t="n"/>
      <c r="AF92" s="1083" t="n"/>
      <c r="AG92" s="1083" t="n"/>
      <c r="AH92" s="1083" t="n"/>
      <c r="AI92" s="1083" t="n"/>
      <c r="AJ92" s="1083" t="n"/>
      <c r="AK92" s="1083" t="n"/>
      <c r="AL92" s="1083" t="n"/>
      <c r="AM92" s="1083" t="n"/>
      <c r="AN92" s="1083" t="n"/>
      <c r="AO92" s="1083" t="n"/>
      <c r="AP92" s="1083" t="n"/>
      <c r="AQ92" s="1083" t="n"/>
      <c r="AR92" s="1083" t="n"/>
      <c r="AS92" s="1083" t="n"/>
      <c r="AT92" s="1083" t="n"/>
      <c r="AU92" s="1083" t="n"/>
      <c r="AV92" s="1083" t="n"/>
      <c r="AW92" s="1083" t="n"/>
      <c r="AX92" s="1083" t="n"/>
      <c r="AY92" s="1083" t="n"/>
      <c r="AZ92" s="1083" t="n"/>
      <c r="BA92" s="1083" t="n"/>
      <c r="BB92" s="1083" t="n"/>
      <c r="BC92" s="1083" t="n"/>
      <c r="BD92" s="1083" t="n"/>
      <c r="BE92" s="1083" t="n"/>
      <c r="BF92" s="1083" t="n"/>
      <c r="BG92" s="1083" t="n"/>
      <c r="BH92" s="1083" t="n"/>
      <c r="BI92" s="1083" t="n"/>
      <c r="BJ92" s="1083" t="n"/>
      <c r="BK92" s="1083" t="n"/>
      <c r="BL92" s="1083" t="n"/>
      <c r="BM92" s="1083" t="n"/>
      <c r="BN92" s="1083" t="n"/>
      <c r="BO92" s="1083" t="n"/>
      <c r="BP92" s="1083" t="n"/>
      <c r="BQ92" s="1083" t="n"/>
      <c r="BR92" s="1083" t="n"/>
      <c r="BS92" s="1083" t="n"/>
      <c r="BT92" s="1083" t="n"/>
      <c r="BU92" s="1083" t="n"/>
      <c r="BV92" s="1083"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9" t="n"/>
      <c r="FA92" s="1099" t="n"/>
      <c r="FB92" s="1099" t="n"/>
      <c r="FC92" s="1099" t="n"/>
      <c r="FD92" s="1099" t="n"/>
      <c r="FE92" s="1099" t="n"/>
      <c r="FF92" s="1099" t="n"/>
      <c r="FG92" s="1099" t="n"/>
      <c r="FH92" s="1099" t="n"/>
      <c r="FI92" s="1099" t="n"/>
      <c r="FJ92" s="1099" t="n"/>
      <c r="FK92" s="1099" t="n"/>
      <c r="FL92" s="1099"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083" t="n"/>
      <c r="GN92" s="1083" t="n"/>
      <c r="GO92" s="1083" t="n"/>
      <c r="GP92" s="1083" t="n"/>
      <c r="GQ92" s="1083" t="n"/>
      <c r="GR92" s="1083" t="n"/>
      <c r="GS92" s="1083" t="n"/>
      <c r="GT92" s="1083" t="n"/>
      <c r="GU92" s="1083" t="n"/>
      <c r="GV92" s="1083" t="n"/>
      <c r="GW92" s="1083" t="n"/>
      <c r="GX92" s="1083" t="n"/>
      <c r="GY92" s="1083"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083" t="n"/>
      <c r="U93" s="1083" t="n"/>
      <c r="V93" s="1083" t="n"/>
      <c r="W93" s="1083" t="n"/>
      <c r="X93" s="1083" t="n"/>
      <c r="Y93" s="1083" t="n"/>
      <c r="Z93" s="1083" t="n"/>
      <c r="AA93" s="1083" t="n"/>
      <c r="AB93" s="1083" t="n"/>
      <c r="AC93" s="1083" t="n"/>
      <c r="AD93" s="1083" t="n"/>
      <c r="AE93" s="1083" t="n"/>
      <c r="AF93" s="1083" t="n"/>
      <c r="AG93" s="1083" t="n"/>
      <c r="AH93" s="1083" t="n"/>
      <c r="AI93" s="1083" t="n"/>
      <c r="AJ93" s="1083" t="n"/>
      <c r="AK93" s="1083" t="n"/>
      <c r="AL93" s="1083" t="n"/>
      <c r="AM93" s="1083" t="n"/>
      <c r="AN93" s="1083" t="n"/>
      <c r="AO93" s="1083" t="n"/>
      <c r="AP93" s="1083" t="n"/>
      <c r="AQ93" s="1083" t="n"/>
      <c r="AR93" s="1083" t="n"/>
      <c r="AS93" s="1083" t="n"/>
      <c r="AT93" s="1083" t="n"/>
      <c r="AU93" s="1083" t="n"/>
      <c r="AV93" s="1083" t="n"/>
      <c r="AW93" s="1083" t="n"/>
      <c r="AX93" s="1083" t="n"/>
      <c r="AY93" s="1083" t="n"/>
      <c r="AZ93" s="1083" t="n"/>
      <c r="BA93" s="1083" t="n"/>
      <c r="BB93" s="1083" t="n"/>
      <c r="BC93" s="1083" t="n"/>
      <c r="BD93" s="1083" t="n"/>
      <c r="BE93" s="1083" t="n"/>
      <c r="BF93" s="1083" t="n"/>
      <c r="BG93" s="1083" t="n"/>
      <c r="BH93" s="1083" t="n"/>
      <c r="BI93" s="1083" t="n"/>
      <c r="BJ93" s="1083" t="n"/>
      <c r="BK93" s="1083" t="n"/>
      <c r="BL93" s="1083" t="n"/>
      <c r="BM93" s="1083" t="n"/>
      <c r="BN93" s="1083" t="n"/>
      <c r="BO93" s="1083" t="n"/>
      <c r="BP93" s="1083" t="n"/>
      <c r="BQ93" s="1083" t="n"/>
      <c r="BR93" s="1083" t="n"/>
      <c r="BS93" s="1083" t="n"/>
      <c r="BT93" s="1083" t="n"/>
      <c r="BU93" s="1083" t="n"/>
      <c r="BV93" s="1083"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9" t="n"/>
      <c r="FA93" s="1099" t="n"/>
      <c r="FB93" s="1099" t="n"/>
      <c r="FC93" s="1099" t="n"/>
      <c r="FD93" s="1099" t="n"/>
      <c r="FE93" s="1099" t="n"/>
      <c r="FF93" s="1099" t="n"/>
      <c r="FG93" s="1099" t="n"/>
      <c r="FH93" s="1099" t="n"/>
      <c r="FI93" s="1099" t="n"/>
      <c r="FJ93" s="1099" t="n"/>
      <c r="FK93" s="1099" t="n"/>
      <c r="FL93" s="1099"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083" t="n"/>
      <c r="GN93" s="1083" t="n"/>
      <c r="GO93" s="1083" t="n"/>
      <c r="GP93" s="1083" t="n"/>
      <c r="GQ93" s="1083" t="n"/>
      <c r="GR93" s="1083" t="n"/>
      <c r="GS93" s="1083" t="n"/>
      <c r="GT93" s="1083" t="n"/>
      <c r="GU93" s="1083" t="n"/>
      <c r="GV93" s="1083" t="n"/>
      <c r="GW93" s="1083" t="n"/>
      <c r="GX93" s="1083" t="n"/>
      <c r="GY93" s="1083"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083" t="n"/>
      <c r="U94" s="1083" t="n"/>
      <c r="V94" s="1083" t="n"/>
      <c r="W94" s="1083" t="n"/>
      <c r="X94" s="1083" t="n"/>
      <c r="Y94" s="1083" t="n"/>
      <c r="Z94" s="1083" t="n"/>
      <c r="AA94" s="1083" t="n"/>
      <c r="AB94" s="1083" t="n"/>
      <c r="AC94" s="1083" t="n"/>
      <c r="AD94" s="1083" t="n"/>
      <c r="AE94" s="1083" t="n"/>
      <c r="AF94" s="1083" t="n"/>
      <c r="AG94" s="1083" t="n"/>
      <c r="AH94" s="1083" t="n"/>
      <c r="AI94" s="1083" t="n"/>
      <c r="AJ94" s="1083" t="n"/>
      <c r="AK94" s="1083" t="n"/>
      <c r="AL94" s="1083" t="n"/>
      <c r="AM94" s="1083" t="n"/>
      <c r="AN94" s="1083" t="n"/>
      <c r="AO94" s="1083" t="n"/>
      <c r="AP94" s="1083" t="n"/>
      <c r="AQ94" s="1083" t="n"/>
      <c r="AR94" s="1083" t="n"/>
      <c r="AS94" s="1083" t="n"/>
      <c r="AT94" s="1083" t="n"/>
      <c r="AU94" s="1083" t="n"/>
      <c r="AV94" s="1083" t="n"/>
      <c r="AW94" s="1083" t="n"/>
      <c r="AX94" s="1083" t="n"/>
      <c r="AY94" s="1083" t="n"/>
      <c r="AZ94" s="1083" t="n"/>
      <c r="BA94" s="1083" t="n"/>
      <c r="BB94" s="1083" t="n"/>
      <c r="BC94" s="1083" t="n"/>
      <c r="BD94" s="1083" t="n"/>
      <c r="BE94" s="1083" t="n"/>
      <c r="BF94" s="1083" t="n"/>
      <c r="BG94" s="1083" t="n"/>
      <c r="BH94" s="1083" t="n"/>
      <c r="BI94" s="1083" t="n"/>
      <c r="BJ94" s="1083" t="n"/>
      <c r="BK94" s="1083" t="n"/>
      <c r="BL94" s="1083" t="n"/>
      <c r="BM94" s="1083" t="n"/>
      <c r="BN94" s="1083" t="n"/>
      <c r="BO94" s="1083" t="n"/>
      <c r="BP94" s="1083" t="n"/>
      <c r="BQ94" s="1083" t="n"/>
      <c r="BR94" s="1083" t="n"/>
      <c r="BS94" s="1083" t="n"/>
      <c r="BT94" s="1083" t="n"/>
      <c r="BU94" s="1083" t="n"/>
      <c r="BV94" s="1083"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9" t="n"/>
      <c r="FA94" s="1099" t="n"/>
      <c r="FB94" s="1099" t="n"/>
      <c r="FC94" s="1099" t="n"/>
      <c r="FD94" s="1099" t="n"/>
      <c r="FE94" s="1099" t="n"/>
      <c r="FF94" s="1099" t="n"/>
      <c r="FG94" s="1099" t="n"/>
      <c r="FH94" s="1099" t="n"/>
      <c r="FI94" s="1099" t="n"/>
      <c r="FJ94" s="1099" t="n"/>
      <c r="FK94" s="1099" t="n"/>
      <c r="FL94" s="1099"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083" t="n"/>
      <c r="GN94" s="1083" t="n"/>
      <c r="GO94" s="1083" t="n"/>
      <c r="GP94" s="1083" t="n"/>
      <c r="GQ94" s="1083" t="n"/>
      <c r="GR94" s="1083" t="n"/>
      <c r="GS94" s="1083" t="n"/>
      <c r="GT94" s="1083" t="n"/>
      <c r="GU94" s="1083" t="n"/>
      <c r="GV94" s="1083" t="n"/>
      <c r="GW94" s="1083" t="n"/>
      <c r="GX94" s="1083" t="n"/>
      <c r="GY94" s="1083"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083" t="n"/>
      <c r="U95" s="1083" t="n"/>
      <c r="V95" s="1083" t="n"/>
      <c r="W95" s="1083" t="n"/>
      <c r="X95" s="1083" t="n"/>
      <c r="Y95" s="1083" t="n"/>
      <c r="Z95" s="1083" t="n"/>
      <c r="AA95" s="1083" t="n"/>
      <c r="AB95" s="1083" t="n"/>
      <c r="AC95" s="1083" t="n"/>
      <c r="AD95" s="1083" t="n"/>
      <c r="AE95" s="1083" t="n"/>
      <c r="AF95" s="1083" t="n"/>
      <c r="AG95" s="1083" t="n"/>
      <c r="AH95" s="1083" t="n"/>
      <c r="AI95" s="1083" t="n"/>
      <c r="AJ95" s="1083" t="n"/>
      <c r="AK95" s="1083" t="n"/>
      <c r="AL95" s="1083" t="n"/>
      <c r="AM95" s="1083" t="n"/>
      <c r="AN95" s="1083" t="n"/>
      <c r="AO95" s="1083" t="n"/>
      <c r="AP95" s="1083" t="n"/>
      <c r="AQ95" s="1083" t="n"/>
      <c r="AR95" s="1083" t="n"/>
      <c r="AS95" s="1083" t="n"/>
      <c r="AT95" s="1083" t="n"/>
      <c r="AU95" s="1083" t="n"/>
      <c r="AV95" s="1083" t="n"/>
      <c r="AW95" s="1083" t="n"/>
      <c r="AX95" s="1083" t="n"/>
      <c r="AY95" s="1083" t="n"/>
      <c r="AZ95" s="1083" t="n"/>
      <c r="BA95" s="1083" t="n"/>
      <c r="BB95" s="1083" t="n"/>
      <c r="BC95" s="1083" t="n"/>
      <c r="BD95" s="1083" t="n"/>
      <c r="BE95" s="1083" t="n"/>
      <c r="BF95" s="1083" t="n"/>
      <c r="BG95" s="1083" t="n"/>
      <c r="BH95" s="1083" t="n"/>
      <c r="BI95" s="1083" t="n"/>
      <c r="BJ95" s="1083" t="n"/>
      <c r="BK95" s="1083" t="n"/>
      <c r="BL95" s="1083" t="n"/>
      <c r="BM95" s="1083" t="n"/>
      <c r="BN95" s="1083" t="n"/>
      <c r="BO95" s="1083" t="n"/>
      <c r="BP95" s="1083" t="n"/>
      <c r="BQ95" s="1083" t="n"/>
      <c r="BR95" s="1083" t="n"/>
      <c r="BS95" s="1083" t="n"/>
      <c r="BT95" s="1083" t="n"/>
      <c r="BU95" s="1083" t="n"/>
      <c r="BV95" s="1083"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9" t="n"/>
      <c r="FA95" s="1099" t="n"/>
      <c r="FB95" s="1099" t="n"/>
      <c r="FC95" s="1099" t="n"/>
      <c r="FD95" s="1099" t="n"/>
      <c r="FE95" s="1099" t="n"/>
      <c r="FF95" s="1099" t="n"/>
      <c r="FG95" s="1099" t="n"/>
      <c r="FH95" s="1099" t="n"/>
      <c r="FI95" s="1099" t="n"/>
      <c r="FJ95" s="1099" t="n"/>
      <c r="FK95" s="1099" t="n"/>
      <c r="FL95" s="1099"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083" t="n"/>
      <c r="GN95" s="1083" t="n"/>
      <c r="GO95" s="1083" t="n"/>
      <c r="GP95" s="1083" t="n"/>
      <c r="GQ95" s="1083" t="n"/>
      <c r="GR95" s="1083" t="n"/>
      <c r="GS95" s="1083" t="n"/>
      <c r="GT95" s="1083" t="n"/>
      <c r="GU95" s="1083" t="n"/>
      <c r="GV95" s="1083" t="n"/>
      <c r="GW95" s="1083" t="n"/>
      <c r="GX95" s="1083" t="n"/>
      <c r="GY95" s="1083"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1100">
        <f>+BS!H4</f>
        <v/>
      </c>
      <c r="AN96" s="1051" t="n"/>
      <c r="AO96" s="1051" t="n"/>
      <c r="AP96" s="1051" t="n"/>
      <c r="AQ96" s="1051" t="n"/>
      <c r="AR96" s="1051" t="n"/>
      <c r="AS96" s="1051" t="n"/>
      <c r="AT96" s="1051" t="n"/>
      <c r="AU96" s="1051" t="n"/>
      <c r="AV96" s="1051" t="n"/>
      <c r="AW96" s="1051" t="n"/>
      <c r="AX96" s="1051" t="n"/>
      <c r="AY96" s="1051" t="n"/>
      <c r="AZ96" s="1052" t="n"/>
      <c r="BA96" s="1083" t="n"/>
      <c r="BB96" s="1083" t="n"/>
      <c r="BC96" s="1083" t="n"/>
      <c r="BD96" s="1083" t="n"/>
      <c r="BE96" s="1083" t="n"/>
      <c r="BF96" s="1083" t="n"/>
      <c r="BG96" s="1083" t="n"/>
      <c r="BH96" s="1083" t="n"/>
      <c r="BI96" s="1083" t="n"/>
      <c r="BJ96" s="1083" t="n"/>
      <c r="EZ96" s="429" t="n"/>
      <c r="FA96" s="429" t="n"/>
      <c r="FB96" s="429" t="n"/>
      <c r="FC96" s="429" t="n"/>
      <c r="FD96" s="429" t="n"/>
      <c r="FE96" s="429" t="n"/>
      <c r="FF96" s="429" t="n"/>
      <c r="FG96" s="429" t="n"/>
      <c r="FH96" s="429" t="n"/>
      <c r="FI96" s="429" t="n"/>
      <c r="FJ96" s="429" t="n"/>
      <c r="FK96" s="429" t="n"/>
      <c r="FL96" s="429" t="n"/>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083" t="n"/>
      <c r="U97" s="1083" t="n"/>
      <c r="V97" s="1083" t="n"/>
      <c r="W97" s="1083" t="n"/>
      <c r="X97" s="1083" t="n"/>
      <c r="Y97" s="1083" t="n"/>
      <c r="AB97" s="1083" t="n"/>
      <c r="AC97" s="1083" t="n"/>
      <c r="AD97" s="1083" t="n"/>
      <c r="AE97" s="1083" t="n"/>
      <c r="AF97" s="1083" t="n"/>
      <c r="AG97" s="1083" t="n"/>
      <c r="AH97" s="1083" t="n"/>
      <c r="AI97" s="1083" t="n"/>
      <c r="AJ97" s="1083" t="n"/>
      <c r="AK97" s="1083" t="n"/>
      <c r="AL97" s="1083" t="n"/>
      <c r="AM97" s="1083" t="n"/>
      <c r="AN97" s="1083" t="n"/>
      <c r="AO97" s="1083" t="n"/>
      <c r="AP97" s="1083" t="n"/>
      <c r="AQ97" s="1083" t="n"/>
      <c r="AR97" s="1083" t="n"/>
      <c r="AS97" s="1083" t="n"/>
      <c r="AT97" s="1083" t="n"/>
      <c r="AU97" s="1083" t="n"/>
      <c r="AV97" s="1083" t="n"/>
      <c r="AW97" s="1083" t="n"/>
      <c r="AX97" s="1083" t="n"/>
      <c r="AY97" s="1083" t="n"/>
      <c r="AZ97" s="1083" t="n"/>
      <c r="BA97" s="1083" t="n"/>
      <c r="BB97" s="1083" t="n"/>
      <c r="BC97" s="1083" t="n"/>
      <c r="BD97" s="1083" t="n"/>
      <c r="BE97" s="1083" t="n"/>
      <c r="BF97" s="1083" t="n"/>
      <c r="BG97" s="1083" t="n"/>
      <c r="BH97" s="1083" t="n"/>
      <c r="BI97" s="1083" t="n"/>
      <c r="BJ97" s="1083"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083" t="n"/>
      <c r="U98" s="1083" t="n"/>
      <c r="V98" s="1083" t="n"/>
      <c r="W98" s="1083" t="n"/>
      <c r="X98" s="1083" t="n"/>
      <c r="Y98" s="1083" t="n"/>
      <c r="AA98" s="1083" t="n"/>
      <c r="AB98" s="1083" t="n"/>
      <c r="AC98" s="1083" t="n"/>
      <c r="AD98" s="1083" t="n"/>
      <c r="AE98" s="1083" t="n"/>
      <c r="AF98" s="1083" t="n"/>
      <c r="AG98" s="1083" t="n"/>
      <c r="AH98" s="1083" t="n"/>
      <c r="AI98" s="1083" t="n"/>
      <c r="AJ98" s="1083" t="n"/>
      <c r="AK98" s="1083" t="n"/>
      <c r="AL98" s="1083" t="n"/>
      <c r="AM98" s="1083" t="n"/>
      <c r="AN98" s="1083" t="n"/>
      <c r="AO98" s="1083" t="n"/>
      <c r="AP98" s="1083" t="n"/>
      <c r="AQ98" s="1083" t="n"/>
      <c r="AR98" s="1083" t="n"/>
      <c r="AS98" s="1083" t="n"/>
      <c r="AT98" s="1083" t="n"/>
      <c r="AU98" s="1083" t="n"/>
      <c r="AV98" s="1083" t="n"/>
      <c r="AW98" s="1083" t="n"/>
      <c r="AX98" s="1083" t="n"/>
      <c r="AY98" s="1083" t="n"/>
      <c r="AZ98" s="1083" t="n"/>
      <c r="BA98" s="1083" t="n"/>
      <c r="BB98" s="1083" t="n"/>
      <c r="BC98" s="1083" t="n"/>
      <c r="BD98" s="1083" t="n"/>
      <c r="BE98" s="1083" t="n"/>
      <c r="BF98" s="1083" t="n"/>
      <c r="BG98" s="1083" t="n"/>
      <c r="BH98" s="1083" t="n"/>
      <c r="BI98" s="1083" t="n"/>
      <c r="BJ98" s="1083"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083" t="n"/>
      <c r="U99" s="1083" t="n"/>
      <c r="V99" s="1083" t="n"/>
      <c r="W99" s="1083" t="n"/>
      <c r="AA99" s="1083" t="n"/>
      <c r="AB99" s="1083" t="n"/>
      <c r="AC99" s="1083" t="n"/>
      <c r="AD99" s="1083" t="n"/>
      <c r="AE99" s="1083" t="n"/>
      <c r="AF99" s="1083" t="n"/>
      <c r="AG99" s="1083" t="n"/>
      <c r="AH99" s="1083" t="n"/>
      <c r="AI99" s="1083" t="n"/>
      <c r="AJ99" s="1083" t="n"/>
      <c r="AK99" s="1083" t="n"/>
      <c r="AL99" s="1083" t="n"/>
      <c r="AM99" s="1083" t="n"/>
      <c r="AN99" s="1083" t="n"/>
      <c r="AO99" s="1083" t="n"/>
      <c r="AP99" s="1083" t="n"/>
      <c r="AQ99" s="1083" t="n"/>
      <c r="AR99" s="1083" t="n"/>
      <c r="AS99" s="1083" t="n"/>
      <c r="AT99" s="1083" t="n"/>
      <c r="AU99" s="1083" t="n"/>
      <c r="AV99" s="1083" t="n"/>
      <c r="AW99" s="1083" t="n"/>
      <c r="AX99" s="1083" t="n"/>
      <c r="AY99" s="1083" t="n"/>
      <c r="AZ99" s="1083" t="n"/>
      <c r="BA99" s="1083" t="n"/>
      <c r="BB99" s="1083" t="n"/>
      <c r="BC99" s="1083" t="n"/>
      <c r="BD99" s="1083" t="n"/>
      <c r="BE99" s="1083" t="n"/>
      <c r="BF99" s="1083" t="n"/>
      <c r="BG99" s="1083" t="n"/>
      <c r="BH99" s="1083" t="n"/>
      <c r="BI99" s="1083" t="n"/>
      <c r="BJ99" s="1083"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083" t="n"/>
      <c r="U100" s="1083" t="n"/>
      <c r="V100" s="1083" t="n"/>
      <c r="W100" s="1083" t="n"/>
      <c r="AA100" s="1083" t="n"/>
      <c r="AB100" s="1083" t="n"/>
      <c r="AC100" s="1083" t="n"/>
      <c r="AD100" s="1083" t="n"/>
      <c r="AE100" s="1083" t="n"/>
      <c r="AF100" s="1083" t="n"/>
      <c r="AG100" s="1083" t="n"/>
      <c r="AH100" s="1083" t="n"/>
      <c r="AI100" s="1083" t="n"/>
      <c r="AJ100" s="1083" t="n"/>
      <c r="AK100" s="1083" t="n"/>
      <c r="AL100" s="1083" t="n"/>
      <c r="AM100" s="1083" t="n"/>
      <c r="AN100" s="1083" t="n"/>
      <c r="AO100" s="1083" t="n"/>
      <c r="AP100" s="1083" t="n"/>
      <c r="AQ100" s="1083" t="n"/>
      <c r="AR100" s="1083" t="n"/>
      <c r="AS100" s="1083" t="n"/>
      <c r="AT100" s="1083" t="n"/>
      <c r="AU100" s="1083" t="n"/>
      <c r="AV100" s="1083" t="n"/>
      <c r="AW100" s="1083" t="n"/>
      <c r="AX100" s="1083" t="n"/>
      <c r="AY100" s="1083" t="n"/>
      <c r="AZ100" s="1083" t="n"/>
      <c r="BA100" s="1083" t="n"/>
      <c r="BB100" s="1083" t="n"/>
      <c r="BC100" s="1083" t="n"/>
      <c r="BD100" s="1083" t="n"/>
      <c r="BE100" s="1083" t="n"/>
      <c r="BF100" s="1083" t="n"/>
      <c r="BG100" s="1083" t="n"/>
      <c r="BH100" s="1083" t="n"/>
      <c r="BI100" s="1083" t="n"/>
      <c r="BJ100" s="1083"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083" t="n"/>
      <c r="U101" s="1083" t="n"/>
      <c r="V101" s="1083" t="n"/>
      <c r="W101" s="1083" t="n"/>
      <c r="AA101" s="1083" t="n"/>
      <c r="AB101" s="1083" t="n"/>
      <c r="AC101" s="1083" t="n"/>
      <c r="AD101" s="1083" t="n"/>
      <c r="AE101" s="1083" t="n"/>
      <c r="AF101" s="1083" t="n"/>
      <c r="AG101" s="1083" t="n"/>
      <c r="AH101" s="1083" t="n"/>
      <c r="AI101" s="1083" t="n"/>
      <c r="AJ101" s="1083" t="n"/>
      <c r="AK101" s="1083" t="n"/>
      <c r="AL101" s="1083" t="n"/>
      <c r="AM101" s="1083" t="n"/>
      <c r="AN101" s="1083" t="n"/>
      <c r="AO101" s="1083" t="n"/>
      <c r="AP101" s="1083" t="n"/>
      <c r="AQ101" s="1083" t="n"/>
      <c r="AR101" s="1083" t="n"/>
      <c r="AS101" s="1083" t="n"/>
      <c r="AT101" s="1083" t="n"/>
      <c r="AU101" s="1083" t="n"/>
      <c r="AV101" s="1083" t="n"/>
      <c r="AW101" s="1083" t="n"/>
      <c r="AX101" s="1083" t="n"/>
      <c r="AY101" s="1083" t="n"/>
      <c r="AZ101" s="1083" t="n"/>
      <c r="BA101" s="1083" t="n"/>
      <c r="BB101" s="1083" t="n"/>
      <c r="BC101" s="1083" t="n"/>
      <c r="BD101" s="1083" t="n"/>
      <c r="BE101" s="1083" t="n"/>
      <c r="BF101" s="1083" t="n"/>
      <c r="BG101" s="1083" t="n"/>
      <c r="BH101" s="1083" t="n"/>
      <c r="BI101" s="1083" t="n"/>
      <c r="BJ101" s="1083"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083" t="n"/>
      <c r="U102" s="1083" t="n"/>
      <c r="V102" s="1083" t="n"/>
      <c r="W102" s="1083" t="n"/>
      <c r="Z102" s="1083" t="n"/>
      <c r="AA102" s="1083" t="n"/>
      <c r="AB102" s="1083" t="n"/>
      <c r="AC102" s="1083" t="n"/>
      <c r="AD102" s="1083" t="n"/>
      <c r="AE102" s="1083" t="n"/>
      <c r="AF102" s="1083" t="n"/>
      <c r="AG102" s="1083" t="n"/>
      <c r="AH102" s="1083" t="n"/>
      <c r="AI102" s="1083" t="n"/>
      <c r="AJ102" s="1083" t="n"/>
      <c r="AK102" s="1083" t="n"/>
      <c r="AL102" s="1083" t="n"/>
      <c r="AM102" s="1083" t="n"/>
      <c r="AN102" s="1083" t="n"/>
      <c r="AO102" s="1083" t="n"/>
      <c r="AP102" s="1083" t="n"/>
      <c r="AQ102" s="1083" t="n"/>
      <c r="AR102" s="1083" t="n"/>
      <c r="AS102" s="1083" t="n"/>
      <c r="AT102" s="1083" t="n"/>
      <c r="AU102" s="1083" t="n"/>
      <c r="AV102" s="1083" t="n"/>
      <c r="AW102" s="1083" t="n"/>
      <c r="AX102" s="1083" t="n"/>
      <c r="AY102" s="1083" t="n"/>
      <c r="AZ102" s="1083" t="n"/>
      <c r="BA102" s="1083" t="n"/>
      <c r="BB102" s="1083" t="n"/>
      <c r="BC102" s="1083" t="n"/>
      <c r="BD102" s="1083" t="n"/>
      <c r="BE102" s="1083" t="n"/>
      <c r="BF102" s="1083" t="n"/>
      <c r="BG102" s="1083" t="n"/>
      <c r="BH102" s="1083" t="n"/>
      <c r="BI102" s="1083" t="n"/>
      <c r="BJ102" s="1083"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083" t="n"/>
      <c r="U103" s="1083" t="n"/>
      <c r="V103" s="1083" t="n"/>
      <c r="W103" s="1083" t="n"/>
      <c r="Z103" s="1083" t="n"/>
      <c r="AA103" s="1083" t="n"/>
      <c r="AB103" s="1083" t="n"/>
      <c r="AC103" s="1083" t="n"/>
      <c r="AD103" s="1083" t="n"/>
      <c r="AE103" s="1083" t="n"/>
      <c r="AF103" s="1083" t="n"/>
      <c r="AG103" s="1083" t="n"/>
      <c r="AH103" s="1083" t="n"/>
      <c r="AI103" s="1083" t="n"/>
      <c r="AJ103" s="1083" t="n"/>
      <c r="AK103" s="1083" t="n"/>
      <c r="AL103" s="1083" t="n"/>
      <c r="AM103" s="1083" t="n"/>
      <c r="AN103" s="1083" t="n"/>
      <c r="AO103" s="1083" t="n"/>
      <c r="AP103" s="1083" t="n"/>
      <c r="AQ103" s="1083" t="n"/>
      <c r="AR103" s="1083" t="n"/>
      <c r="AS103" s="1083" t="n"/>
      <c r="AT103" s="1083" t="n"/>
      <c r="AU103" s="1083" t="n"/>
      <c r="AV103" s="1083" t="n"/>
      <c r="AW103" s="1083" t="n"/>
      <c r="AX103" s="1083" t="n"/>
      <c r="AY103" s="1083" t="n"/>
      <c r="AZ103" s="1083" t="n"/>
      <c r="BA103" s="1083" t="n"/>
      <c r="BB103" s="1083" t="n"/>
      <c r="BC103" s="1083" t="n"/>
      <c r="BD103" s="1083" t="n"/>
      <c r="BE103" s="1083" t="n"/>
      <c r="BF103" s="1083" t="n"/>
      <c r="BG103" s="1083" t="n"/>
      <c r="BH103" s="1083" t="n"/>
      <c r="BI103" s="1083" t="n"/>
      <c r="BJ103" s="1083"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083" t="n"/>
      <c r="U104" s="1083" t="n"/>
      <c r="V104" s="1083" t="n"/>
      <c r="W104" s="1083" t="n"/>
      <c r="Z104" s="1083" t="n"/>
      <c r="AA104" s="1083" t="n"/>
      <c r="AB104" s="1083" t="n"/>
      <c r="AC104" s="1083" t="n"/>
      <c r="AD104" s="1083" t="n"/>
      <c r="AE104" s="1083" t="n"/>
      <c r="AF104" s="1083" t="n"/>
      <c r="AG104" s="1083" t="n"/>
      <c r="AH104" s="1083" t="n"/>
      <c r="AI104" s="1083" t="n"/>
      <c r="AJ104" s="1083" t="n"/>
      <c r="AK104" s="1083" t="n"/>
      <c r="AL104" s="1083" t="n"/>
      <c r="AM104" s="1083" t="n"/>
      <c r="AN104" s="1083" t="n"/>
      <c r="AO104" s="1083" t="n"/>
      <c r="AP104" s="1083" t="n"/>
      <c r="AQ104" s="1083" t="n"/>
      <c r="AR104" s="1083" t="n"/>
      <c r="AS104" s="1083" t="n"/>
      <c r="AT104" s="1083" t="n"/>
      <c r="AU104" s="1083" t="n"/>
      <c r="AV104" s="1083" t="n"/>
      <c r="AW104" s="1083" t="n"/>
      <c r="AX104" s="1083" t="n"/>
      <c r="AY104" s="1083" t="n"/>
      <c r="AZ104" s="1083" t="n"/>
      <c r="BA104" s="1083" t="n"/>
      <c r="BB104" s="1083" t="n"/>
      <c r="BC104" s="1083" t="n"/>
      <c r="BD104" s="1083" t="n"/>
      <c r="BE104" s="1083" t="n"/>
      <c r="BF104" s="1083" t="n"/>
      <c r="BG104" s="1083" t="n"/>
      <c r="BH104" s="1083" t="n"/>
      <c r="BI104" s="1083" t="n"/>
      <c r="BJ104" s="1083"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083" t="n"/>
      <c r="U105" s="1083" t="n"/>
      <c r="V105" s="1083" t="n"/>
      <c r="Z105" s="1083" t="n"/>
      <c r="AA105" s="1083" t="n"/>
      <c r="AB105" s="1083" t="n"/>
      <c r="AC105" s="1083" t="n"/>
      <c r="AD105" s="1083" t="n"/>
      <c r="AE105" s="1083" t="n"/>
      <c r="AF105" s="1083" t="n"/>
      <c r="AG105" s="1083" t="n"/>
      <c r="AH105" s="1083" t="n"/>
      <c r="AI105" s="1083" t="n"/>
      <c r="AJ105" s="1083" t="n"/>
      <c r="AK105" s="1083" t="n"/>
      <c r="AL105" s="1083" t="n"/>
      <c r="AM105" s="1083" t="n"/>
      <c r="AN105" s="1083" t="n"/>
      <c r="AO105" s="1083" t="n"/>
      <c r="AP105" s="1083" t="n"/>
      <c r="AQ105" s="1083" t="n"/>
      <c r="AR105" s="1083" t="n"/>
      <c r="AS105" s="1083" t="n"/>
      <c r="AT105" s="1083" t="n"/>
      <c r="AU105" s="1083" t="n"/>
      <c r="AV105" s="1083" t="n"/>
      <c r="AW105" s="1083" t="n"/>
      <c r="AX105" s="1083" t="n"/>
      <c r="AY105" s="1083" t="n"/>
      <c r="AZ105" s="1083" t="n"/>
      <c r="BA105" s="1083" t="n"/>
      <c r="BB105" s="1083" t="n"/>
      <c r="BC105" s="1083" t="n"/>
      <c r="BD105" s="1083" t="n"/>
      <c r="BE105" s="1083" t="n"/>
      <c r="BF105" s="1083" t="n"/>
      <c r="BG105" s="1083" t="n"/>
      <c r="BH105" s="1083" t="n"/>
      <c r="BI105" s="1083" t="n"/>
      <c r="BJ105" s="1083"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083" t="n"/>
      <c r="U106" s="1083" t="n"/>
      <c r="V106" s="1083" t="n"/>
      <c r="Z106" s="1083" t="n"/>
      <c r="AA106" s="1083" t="n"/>
      <c r="AB106" s="1083" t="n"/>
      <c r="AC106" s="1083" t="n"/>
      <c r="AD106" s="1083" t="n"/>
      <c r="AE106" s="1083" t="n"/>
      <c r="AF106" s="1083" t="n"/>
      <c r="AG106" s="1083" t="n"/>
      <c r="AH106" s="1083" t="n"/>
      <c r="AI106" s="1083" t="n"/>
      <c r="AJ106" s="1083" t="n"/>
      <c r="AK106" s="1083" t="n"/>
      <c r="AL106" s="1083" t="n"/>
      <c r="AM106" s="1083" t="n"/>
      <c r="AN106" s="1083" t="n"/>
      <c r="AO106" s="1083" t="n"/>
      <c r="AP106" s="1083" t="n"/>
      <c r="AQ106" s="1083" t="n"/>
      <c r="AR106" s="1083" t="n"/>
      <c r="AS106" s="1083" t="n"/>
      <c r="AT106" s="1083" t="n"/>
      <c r="AU106" s="1083" t="n"/>
      <c r="AV106" s="1083" t="n"/>
      <c r="AW106" s="1083" t="n"/>
      <c r="AX106" s="1083" t="n"/>
      <c r="AY106" s="1083" t="n"/>
      <c r="AZ106" s="1083" t="n"/>
      <c r="BA106" s="1083" t="n"/>
      <c r="BB106" s="1083" t="n"/>
      <c r="BC106" s="1083" t="n"/>
      <c r="BD106" s="1083" t="n"/>
      <c r="BE106" s="1083" t="n"/>
      <c r="BF106" s="1083" t="n"/>
      <c r="BG106" s="1083" t="n"/>
      <c r="BH106" s="1083" t="n"/>
      <c r="BI106" s="1083" t="n"/>
      <c r="BJ106" s="1083"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083" t="n"/>
      <c r="U107" s="1083" t="n"/>
      <c r="V107" s="1083" t="n"/>
      <c r="Z107" s="1083" t="n"/>
      <c r="AA107" s="1083" t="n"/>
      <c r="AB107" s="1083" t="n"/>
      <c r="AC107" s="1083" t="n"/>
      <c r="AD107" s="1083" t="n"/>
      <c r="AE107" s="1083" t="n"/>
      <c r="AF107" s="1083" t="n"/>
      <c r="AG107" s="1083" t="n"/>
      <c r="AH107" s="1083" t="n"/>
      <c r="AI107" s="1083" t="n"/>
      <c r="AJ107" s="1083" t="n"/>
      <c r="AK107" s="1083" t="n"/>
      <c r="AL107" s="1083" t="n"/>
      <c r="AM107" s="1083" t="n"/>
      <c r="AN107" s="1083" t="n"/>
      <c r="AO107" s="1083" t="n"/>
      <c r="AP107" s="1083" t="n"/>
      <c r="AQ107" s="1083" t="n"/>
      <c r="AR107" s="1083" t="n"/>
      <c r="AS107" s="1083" t="n"/>
      <c r="AT107" s="1083" t="n"/>
      <c r="AU107" s="1083" t="n"/>
      <c r="AV107" s="1083" t="n"/>
      <c r="AW107" s="1083" t="n"/>
      <c r="AX107" s="1083" t="n"/>
      <c r="AY107" s="1083" t="n"/>
      <c r="AZ107" s="1083" t="n"/>
      <c r="BA107" s="1083" t="n"/>
      <c r="BB107" s="1083" t="n"/>
      <c r="BC107" s="1083" t="n"/>
      <c r="BD107" s="1083" t="n"/>
      <c r="BE107" s="1083" t="n"/>
      <c r="BF107" s="1083" t="n"/>
      <c r="BG107" s="1083" t="n"/>
      <c r="BH107" s="1083" t="n"/>
      <c r="BI107" s="1083" t="n"/>
      <c r="BJ107" s="1083"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083" t="n"/>
      <c r="U108" s="1083" t="n"/>
      <c r="X108" s="1083" t="n"/>
      <c r="Y108" s="1083" t="n"/>
      <c r="Z108" s="1083" t="n"/>
      <c r="AA108" s="1083" t="n"/>
      <c r="AB108" s="1083" t="n"/>
      <c r="AC108" s="1083" t="n"/>
      <c r="AD108" s="1083" t="n"/>
      <c r="AE108" s="1083" t="n"/>
      <c r="AF108" s="1083" t="n"/>
      <c r="AG108" s="1083" t="n"/>
      <c r="AH108" s="1083" t="n"/>
      <c r="AI108" s="1083" t="n"/>
      <c r="AJ108" s="1083" t="n"/>
      <c r="AK108" s="1083" t="n"/>
      <c r="AL108" s="1083" t="n"/>
      <c r="AM108" s="1083" t="n"/>
      <c r="AN108" s="1083" t="n"/>
      <c r="AO108" s="1083" t="n"/>
      <c r="AP108" s="1083" t="n"/>
      <c r="AQ108" s="1083" t="n"/>
      <c r="AR108" s="1083" t="n"/>
      <c r="AS108" s="1083" t="n"/>
      <c r="AT108" s="1083" t="n"/>
      <c r="AU108" s="1083" t="n"/>
      <c r="AV108" s="1083" t="n"/>
      <c r="AW108" s="1083" t="n"/>
      <c r="AX108" s="1083" t="n"/>
      <c r="AY108" s="1083" t="n"/>
      <c r="AZ108" s="1083" t="n"/>
      <c r="BA108" s="1083" t="n"/>
      <c r="BB108" s="1083" t="n"/>
      <c r="BC108" s="1083" t="n"/>
      <c r="BD108" s="1083" t="n"/>
      <c r="BE108" s="1083" t="n"/>
      <c r="BF108" s="1083" t="n"/>
      <c r="BG108" s="1083" t="n"/>
      <c r="BH108" s="1083" t="n"/>
      <c r="BI108" s="1083" t="n"/>
      <c r="BJ108" s="1083"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083" t="n"/>
      <c r="X109" s="1083" t="n"/>
      <c r="Y109" s="1083" t="n"/>
      <c r="Z109" s="1083" t="n"/>
      <c r="AA109" s="1083" t="n"/>
      <c r="AB109" s="1083" t="n"/>
      <c r="AC109" s="1083" t="n"/>
      <c r="AD109" s="1083" t="n"/>
      <c r="AE109" s="1083" t="n"/>
      <c r="AF109" s="1083" t="n"/>
      <c r="AG109" s="1083" t="n"/>
      <c r="AH109" s="1083" t="n"/>
      <c r="AI109" s="1083" t="n"/>
      <c r="AJ109" s="1083" t="n"/>
      <c r="AK109" s="1083" t="n"/>
      <c r="AL109" s="1083" t="n"/>
      <c r="AM109" s="1083" t="n"/>
      <c r="AN109" s="1083" t="n"/>
      <c r="AO109" s="1083" t="n"/>
      <c r="AP109" s="1083" t="n"/>
      <c r="AQ109" s="1083" t="n"/>
      <c r="AR109" s="1083" t="n"/>
      <c r="AS109" s="1083" t="n"/>
      <c r="AT109" s="1083" t="n"/>
      <c r="AU109" s="1083" t="n"/>
      <c r="AV109" s="1083" t="n"/>
      <c r="AW109" s="1083" t="n"/>
      <c r="AX109" s="1083" t="n"/>
      <c r="AY109" s="1083" t="n"/>
      <c r="AZ109" s="1083" t="n"/>
      <c r="BA109" s="1083" t="n"/>
      <c r="BB109" s="1083" t="n"/>
      <c r="BC109" s="1083" t="n"/>
      <c r="BD109" s="1083" t="n"/>
      <c r="BE109" s="1083" t="n"/>
      <c r="BF109" s="1083" t="n"/>
      <c r="BG109" s="1083" t="n"/>
      <c r="BH109" s="1083" t="n"/>
      <c r="BI109" s="1083" t="n"/>
      <c r="BJ109" s="1083"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083" t="n"/>
      <c r="X110" s="1083" t="n"/>
      <c r="Y110" s="1083" t="n"/>
      <c r="Z110" s="1083" t="n"/>
      <c r="AA110" s="1083" t="n"/>
      <c r="AB110" s="1083" t="n"/>
      <c r="AC110" s="1083" t="n"/>
      <c r="AD110" s="1083" t="n"/>
      <c r="AE110" s="1083" t="n"/>
      <c r="AF110" s="1083" t="n"/>
      <c r="AG110" s="1083" t="n"/>
      <c r="AH110" s="1083" t="n"/>
      <c r="AI110" s="1083" t="n"/>
      <c r="AJ110" s="1083" t="n"/>
      <c r="AK110" s="1083" t="n"/>
      <c r="AL110" s="1083" t="n"/>
      <c r="AM110" s="1083" t="n"/>
      <c r="AN110" s="1083" t="n"/>
      <c r="AO110" s="1083" t="n"/>
      <c r="AP110" s="1083" t="n"/>
      <c r="AQ110" s="1083" t="n"/>
      <c r="AR110" s="1083" t="n"/>
      <c r="AS110" s="1083" t="n"/>
      <c r="AT110" s="1083" t="n"/>
      <c r="AU110" s="1083" t="n"/>
      <c r="AV110" s="1083" t="n"/>
      <c r="AW110" s="1083" t="n"/>
      <c r="AX110" s="1083" t="n"/>
      <c r="AY110" s="1083" t="n"/>
      <c r="AZ110" s="1083" t="n"/>
      <c r="BA110" s="1083" t="n"/>
      <c r="BB110" s="1083" t="n"/>
      <c r="BC110" s="1083" t="n"/>
      <c r="BD110" s="1083" t="n"/>
      <c r="BE110" s="1083" t="n"/>
      <c r="BF110" s="1083" t="n"/>
      <c r="BG110" s="1083" t="n"/>
      <c r="BH110" s="1083" t="n"/>
      <c r="BI110" s="1083" t="n"/>
      <c r="BJ110" s="1083"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083" t="n"/>
      <c r="X111" s="1083" t="n"/>
      <c r="Y111" s="1083" t="n"/>
      <c r="Z111" s="1083" t="n"/>
      <c r="AA111" s="1083" t="n"/>
      <c r="AB111" s="1083" t="n"/>
      <c r="AC111" s="1083" t="n"/>
      <c r="AD111" s="1083" t="n"/>
      <c r="AE111" s="1083" t="n"/>
      <c r="AF111" s="1083" t="n"/>
      <c r="AG111" s="1083" t="n"/>
      <c r="AH111" s="1083" t="n"/>
      <c r="AI111" s="1083" t="n"/>
      <c r="AJ111" s="1083" t="n"/>
      <c r="AK111" s="1083" t="n"/>
      <c r="AL111" s="1083" t="n"/>
      <c r="AM111" s="1083" t="n"/>
      <c r="AN111" s="1083" t="n"/>
      <c r="AO111" s="1083" t="n"/>
      <c r="AP111" s="1083" t="n"/>
      <c r="AQ111" s="1083" t="n"/>
      <c r="AR111" s="1083" t="n"/>
      <c r="AS111" s="1083" t="n"/>
      <c r="AT111" s="1083" t="n"/>
      <c r="AU111" s="1083" t="n"/>
      <c r="AV111" s="1083" t="n"/>
      <c r="AW111" s="1083" t="n"/>
      <c r="AX111" s="1083" t="n"/>
      <c r="AY111" s="1083" t="n"/>
      <c r="AZ111" s="1083" t="n"/>
      <c r="BA111" s="1083" t="n"/>
      <c r="BB111" s="1083" t="n"/>
      <c r="BC111" s="1083" t="n"/>
      <c r="BD111" s="1083" t="n"/>
      <c r="BE111" s="1083" t="n"/>
      <c r="BF111" s="1083" t="n"/>
      <c r="BG111" s="1083" t="n"/>
      <c r="BH111" s="1083" t="n"/>
      <c r="BI111" s="1083" t="n"/>
      <c r="BJ111" s="1083"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083" t="n"/>
      <c r="Y112" s="1083" t="n"/>
      <c r="Z112" s="1083" t="n"/>
      <c r="AA112" s="1083" t="n"/>
      <c r="AB112" s="1083" t="n"/>
      <c r="AC112" s="1083" t="n"/>
      <c r="AD112" s="1083" t="n"/>
      <c r="AE112" s="1083" t="n"/>
      <c r="AF112" s="1083" t="n"/>
      <c r="AG112" s="1083" t="n"/>
      <c r="AH112" s="1083" t="n"/>
      <c r="AI112" s="1083" t="n"/>
      <c r="AJ112" s="1083" t="n"/>
      <c r="AK112" s="1083" t="n"/>
      <c r="AL112" s="1083" t="n"/>
      <c r="AM112" s="1083" t="n"/>
      <c r="AN112" s="1083" t="n"/>
      <c r="AO112" s="1083" t="n"/>
      <c r="AP112" s="1083" t="n"/>
      <c r="AQ112" s="1083" t="n"/>
      <c r="AR112" s="1083" t="n"/>
      <c r="AS112" s="1083" t="n"/>
      <c r="AT112" s="1083" t="n"/>
      <c r="AU112" s="1083" t="n"/>
      <c r="AV112" s="1083" t="n"/>
      <c r="AW112" s="1083" t="n"/>
      <c r="AX112" s="1083" t="n"/>
      <c r="AY112" s="1083" t="n"/>
      <c r="AZ112" s="1083" t="n"/>
      <c r="BA112" s="1083" t="n"/>
      <c r="BB112" s="1083" t="n"/>
      <c r="BC112" s="1083" t="n"/>
      <c r="BD112" s="1083" t="n"/>
      <c r="BE112" s="1083" t="n"/>
      <c r="BF112" s="1083" t="n"/>
      <c r="BG112" s="1083" t="n"/>
      <c r="BH112" s="1083" t="n"/>
      <c r="BI112" s="1083" t="n"/>
      <c r="BJ112" s="1083"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083" t="n"/>
      <c r="Y113" s="1083" t="n"/>
      <c r="Z113" s="1083" t="n"/>
      <c r="AA113" s="1083" t="n"/>
      <c r="AB113" s="1083" t="n"/>
      <c r="AC113" s="1083" t="n"/>
      <c r="AD113" s="1083" t="n"/>
      <c r="AE113" s="1083" t="n"/>
      <c r="AF113" s="1083" t="n"/>
      <c r="AG113" s="1083" t="n"/>
      <c r="AH113" s="1083" t="n"/>
      <c r="AI113" s="1083" t="n"/>
      <c r="AJ113" s="1083" t="n"/>
      <c r="AK113" s="1083" t="n"/>
      <c r="AL113" s="1083" t="n"/>
      <c r="AM113" s="1083" t="n"/>
      <c r="AN113" s="1083" t="n"/>
      <c r="AO113" s="1083" t="n"/>
      <c r="AP113" s="1083" t="n"/>
      <c r="AQ113" s="1083" t="n"/>
      <c r="AR113" s="1083" t="n"/>
      <c r="AS113" s="1083" t="n"/>
      <c r="AT113" s="1083" t="n"/>
      <c r="AU113" s="1083" t="n"/>
      <c r="AV113" s="1083" t="n"/>
      <c r="AW113" s="1083" t="n"/>
      <c r="AX113" s="1083" t="n"/>
      <c r="AY113" s="1083" t="n"/>
      <c r="AZ113" s="1083" t="n"/>
      <c r="BA113" s="1083" t="n"/>
      <c r="BB113" s="1083" t="n"/>
      <c r="BC113" s="1083" t="n"/>
      <c r="BD113" s="1083" t="n"/>
      <c r="BE113" s="1083" t="n"/>
      <c r="BF113" s="1083" t="n"/>
      <c r="BG113" s="1083" t="n"/>
      <c r="BH113" s="1083" t="n"/>
      <c r="BI113" s="1083" t="n"/>
      <c r="BJ113" s="1083"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083" t="n"/>
      <c r="X114" s="1083" t="n"/>
      <c r="Y114" s="1083" t="n"/>
      <c r="Z114" s="1083" t="n"/>
      <c r="AA114" s="1083" t="n"/>
      <c r="AB114" s="1083" t="n"/>
      <c r="AC114" s="1083" t="n"/>
      <c r="AD114" s="1083" t="n"/>
      <c r="AE114" s="1083" t="n"/>
      <c r="AF114" s="1083" t="n"/>
      <c r="AG114" s="1083" t="n"/>
      <c r="AH114" s="1083" t="n"/>
      <c r="AI114" s="1083" t="n"/>
      <c r="AJ114" s="1083" t="n"/>
      <c r="AK114" s="1083" t="n"/>
      <c r="AL114" s="1083" t="n"/>
      <c r="AM114" s="1083" t="n"/>
      <c r="AN114" s="1083" t="n"/>
      <c r="AO114" s="1083" t="n"/>
      <c r="AP114" s="1083" t="n"/>
      <c r="AQ114" s="1083" t="n"/>
      <c r="AR114" s="1083" t="n"/>
      <c r="AS114" s="1083" t="n"/>
      <c r="AT114" s="1083" t="n"/>
      <c r="AU114" s="1083" t="n"/>
      <c r="AV114" s="1083" t="n"/>
      <c r="AW114" s="1083" t="n"/>
      <c r="AX114" s="1083" t="n"/>
      <c r="AY114" s="1083" t="n"/>
      <c r="AZ114" s="1083" t="n"/>
      <c r="BA114" s="1083" t="n"/>
      <c r="BB114" s="1083" t="n"/>
      <c r="BC114" s="1083" t="n"/>
      <c r="BD114" s="1083" t="n"/>
      <c r="BE114" s="1083" t="n"/>
      <c r="BF114" s="1083" t="n"/>
      <c r="BG114" s="1083" t="n"/>
      <c r="BH114" s="1083" t="n"/>
      <c r="BI114" s="1083" t="n"/>
      <c r="BJ114" s="1083"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083" t="n"/>
      <c r="X115" s="1083" t="n"/>
      <c r="Y115" s="1083" t="n"/>
      <c r="Z115" s="1083" t="n"/>
      <c r="AA115" s="1083" t="n"/>
      <c r="AB115" s="1083" t="n"/>
      <c r="AC115" s="1083" t="n"/>
      <c r="AD115" s="1083" t="n"/>
      <c r="AE115" s="1083" t="n"/>
      <c r="AF115" s="1083" t="n"/>
      <c r="AG115" s="1083" t="n"/>
      <c r="AH115" s="1083" t="n"/>
      <c r="AI115" s="1083" t="n"/>
      <c r="AJ115" s="1083" t="n"/>
      <c r="AK115" s="1083" t="n"/>
      <c r="AL115" s="1083" t="n"/>
      <c r="AM115" s="1083" t="n"/>
      <c r="AN115" s="1083" t="n"/>
      <c r="AO115" s="1083" t="n"/>
      <c r="AP115" s="1083" t="n"/>
      <c r="AQ115" s="1083" t="n"/>
      <c r="AR115" s="1083" t="n"/>
      <c r="AS115" s="1083" t="n"/>
      <c r="AT115" s="1083" t="n"/>
      <c r="AU115" s="1083" t="n"/>
      <c r="AV115" s="1083" t="n"/>
      <c r="AW115" s="1083" t="n"/>
      <c r="AX115" s="1083" t="n"/>
      <c r="AY115" s="1083" t="n"/>
      <c r="AZ115" s="1083" t="n"/>
      <c r="BA115" s="1083" t="n"/>
      <c r="BB115" s="1083" t="n"/>
      <c r="BC115" s="1083" t="n"/>
      <c r="BD115" s="1083" t="n"/>
      <c r="BE115" s="1083" t="n"/>
      <c r="BF115" s="1083" t="n"/>
      <c r="BG115" s="1083" t="n"/>
      <c r="BH115" s="1083" t="n"/>
      <c r="BI115" s="1083" t="n"/>
      <c r="BJ115" s="1083"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083" t="n"/>
      <c r="X116" s="1083" t="n"/>
      <c r="Y116" s="1083" t="n"/>
      <c r="Z116" s="1083" t="n"/>
      <c r="AA116" s="1083" t="n"/>
      <c r="AB116" s="1083" t="n"/>
      <c r="AC116" s="1083" t="n"/>
      <c r="AD116" s="1083" t="n"/>
      <c r="AE116" s="1083" t="n"/>
      <c r="AF116" s="1083" t="n"/>
      <c r="AG116" s="1083" t="n"/>
      <c r="AH116" s="1083" t="n"/>
      <c r="AI116" s="1083" t="n"/>
      <c r="AJ116" s="1083" t="n"/>
      <c r="AK116" s="1083" t="n"/>
      <c r="AL116" s="1083" t="n"/>
      <c r="AM116" s="1083" t="n"/>
      <c r="AN116" s="1083" t="n"/>
      <c r="AO116" s="1083" t="n"/>
      <c r="AP116" s="1083" t="n"/>
      <c r="AQ116" s="1083" t="n"/>
      <c r="AR116" s="1083" t="n"/>
      <c r="AS116" s="1083" t="n"/>
      <c r="AT116" s="1083" t="n"/>
      <c r="AU116" s="1083" t="n"/>
      <c r="AV116" s="1083" t="n"/>
      <c r="AW116" s="1083" t="n"/>
      <c r="AX116" s="1083" t="n"/>
      <c r="AY116" s="1083" t="n"/>
      <c r="AZ116" s="1083" t="n"/>
      <c r="BA116" s="1083" t="n"/>
      <c r="BB116" s="1083" t="n"/>
      <c r="BC116" s="1083" t="n"/>
      <c r="BD116" s="1083" t="n"/>
      <c r="BE116" s="1083" t="n"/>
      <c r="BF116" s="1083" t="n"/>
      <c r="BG116" s="1083" t="n"/>
      <c r="BH116" s="1083" t="n"/>
      <c r="BI116" s="1083" t="n"/>
      <c r="BJ116" s="1083"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083" t="n"/>
      <c r="W117" s="1083" t="n"/>
      <c r="X117" s="1083" t="n"/>
      <c r="Y117" s="1083" t="n"/>
      <c r="Z117" s="1083" t="n"/>
      <c r="AA117" s="1083" t="n"/>
      <c r="AB117" s="1083" t="n"/>
      <c r="AC117" s="1083" t="n"/>
      <c r="AD117" s="1083" t="n"/>
      <c r="AE117" s="1083" t="n"/>
      <c r="AF117" s="1083" t="n"/>
      <c r="AG117" s="1083" t="n"/>
      <c r="AH117" s="1083" t="n"/>
      <c r="AI117" s="1083" t="n"/>
      <c r="AJ117" s="1083" t="n"/>
      <c r="AK117" s="1083" t="n"/>
      <c r="AL117" s="1083" t="n"/>
      <c r="AM117" s="1083" t="n"/>
      <c r="AN117" s="1083" t="n"/>
      <c r="AO117" s="1083" t="n"/>
      <c r="AP117" s="1083" t="n"/>
      <c r="AQ117" s="1083" t="n"/>
      <c r="AR117" s="1083" t="n"/>
      <c r="AS117" s="1083" t="n"/>
      <c r="AT117" s="1083" t="n"/>
      <c r="AU117" s="1083" t="n"/>
      <c r="AV117" s="1083" t="n"/>
      <c r="AW117" s="1083" t="n"/>
      <c r="AX117" s="1083" t="n"/>
      <c r="AY117" s="1083" t="n"/>
      <c r="AZ117" s="1083" t="n"/>
      <c r="BA117" s="1083" t="n"/>
      <c r="BB117" s="1083" t="n"/>
      <c r="BC117" s="1083" t="n"/>
      <c r="BD117" s="1083" t="n"/>
      <c r="BE117" s="1083" t="n"/>
      <c r="BF117" s="1083" t="n"/>
      <c r="BG117" s="1083" t="n"/>
      <c r="BH117" s="1083" t="n"/>
      <c r="BI117" s="1083" t="n"/>
      <c r="BJ117" s="1083"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083" t="n"/>
      <c r="V118" s="1083" t="n"/>
      <c r="W118" s="1083" t="n"/>
      <c r="X118" s="1083" t="n"/>
      <c r="Y118" s="1083" t="n"/>
      <c r="Z118" s="1083" t="n"/>
      <c r="AA118" s="1083" t="n"/>
      <c r="AB118" s="1083" t="n"/>
      <c r="AC118" s="1083" t="n"/>
      <c r="AD118" s="1083" t="n"/>
      <c r="AE118" s="1083" t="n"/>
      <c r="AF118" s="1083" t="n"/>
      <c r="AG118" s="1083" t="n"/>
      <c r="AH118" s="1083" t="n"/>
      <c r="AI118" s="1083" t="n"/>
      <c r="AJ118" s="1083" t="n"/>
      <c r="AK118" s="1083" t="n"/>
      <c r="AL118" s="1083" t="n"/>
      <c r="AM118" s="1083" t="n"/>
      <c r="AN118" s="1083" t="n"/>
      <c r="AO118" s="1083" t="n"/>
      <c r="AP118" s="1083" t="n"/>
      <c r="AQ118" s="1083" t="n"/>
      <c r="AR118" s="1083" t="n"/>
      <c r="AS118" s="1083" t="n"/>
      <c r="AT118" s="1083" t="n"/>
      <c r="AU118" s="1083" t="n"/>
      <c r="AV118" s="1083" t="n"/>
      <c r="AW118" s="1083" t="n"/>
      <c r="AX118" s="1083" t="n"/>
      <c r="AY118" s="1083" t="n"/>
      <c r="AZ118" s="1083" t="n"/>
      <c r="BA118" s="1083" t="n"/>
      <c r="BB118" s="1083" t="n"/>
      <c r="BC118" s="1083" t="n"/>
      <c r="BD118" s="1083" t="n"/>
      <c r="BE118" s="1083" t="n"/>
      <c r="BF118" s="1083" t="n"/>
      <c r="BG118" s="1083" t="n"/>
      <c r="BH118" s="1083" t="n"/>
      <c r="BI118" s="1083" t="n"/>
      <c r="BJ118" s="1083" t="n"/>
    </row>
    <row r="119" ht="6" customHeight="1" s="340">
      <c r="A119" s="393" t="n"/>
      <c r="B119" s="393" t="n"/>
      <c r="C119" s="393" t="n"/>
      <c r="D119" s="393" t="n"/>
      <c r="E119" s="393" t="n"/>
      <c r="F119" s="393" t="n"/>
      <c r="G119" s="393" t="n"/>
      <c r="H119" s="393" t="n"/>
      <c r="I119" s="393" t="n"/>
      <c r="J119" s="393" t="n"/>
      <c r="K119" s="393" t="n"/>
      <c r="L119" s="393" t="n"/>
      <c r="M119" s="430" t="n"/>
      <c r="N119" s="430" t="n"/>
      <c r="U119" s="1083" t="n"/>
      <c r="V119" s="1083" t="n"/>
      <c r="W119" s="1083" t="n"/>
      <c r="X119" s="1083" t="n"/>
      <c r="Y119" s="1083" t="n"/>
      <c r="Z119" s="1083" t="n"/>
      <c r="AA119" s="1083" t="n"/>
      <c r="AB119" s="1083" t="n"/>
      <c r="AC119" s="1083" t="n"/>
      <c r="AD119" s="1083" t="n"/>
      <c r="AE119" s="1083" t="n"/>
      <c r="AF119" s="1083" t="n"/>
      <c r="AG119" s="1083" t="n"/>
      <c r="AH119" s="1083" t="n"/>
      <c r="AI119" s="1083" t="n"/>
      <c r="AJ119" s="1083" t="n"/>
      <c r="AK119" s="1083" t="n"/>
      <c r="AL119" s="1083" t="n"/>
      <c r="AM119" s="1083" t="n"/>
      <c r="AN119" s="1083" t="n"/>
      <c r="AO119" s="1083" t="n"/>
      <c r="AP119" s="1083" t="n"/>
      <c r="AQ119" s="1083" t="n"/>
      <c r="AR119" s="1083" t="n"/>
      <c r="AS119" s="1083" t="n"/>
      <c r="AT119" s="1083" t="n"/>
      <c r="AU119" s="1083" t="n"/>
      <c r="AV119" s="1083" t="n"/>
      <c r="AW119" s="1083" t="n"/>
      <c r="AX119" s="1083" t="n"/>
      <c r="AY119" s="1083" t="n"/>
      <c r="AZ119" s="1083" t="n"/>
      <c r="BA119" s="1083" t="n"/>
      <c r="BB119" s="1083" t="n"/>
      <c r="BC119" s="1083" t="n"/>
      <c r="BD119" s="1083" t="n"/>
      <c r="BE119" s="1083" t="n"/>
      <c r="BF119" s="1083" t="n"/>
      <c r="BG119" s="1083" t="n"/>
      <c r="BH119" s="1083" t="n"/>
      <c r="BI119" s="1083" t="n"/>
      <c r="BJ119" s="1083" t="n"/>
    </row>
    <row r="120" ht="6" customHeight="1" s="340">
      <c r="A120" s="393" t="n"/>
      <c r="B120" s="393" t="n"/>
      <c r="C120" s="393" t="n"/>
      <c r="D120" s="393" t="n"/>
      <c r="E120" s="393" t="n"/>
      <c r="F120" s="393" t="n"/>
      <c r="G120" s="393" t="n"/>
      <c r="H120" s="393" t="n"/>
      <c r="I120" s="393" t="n"/>
      <c r="J120" s="393" t="n"/>
      <c r="K120" s="393" t="n"/>
      <c r="L120" s="393" t="n"/>
      <c r="M120" s="430" t="n"/>
      <c r="N120" s="393" t="n"/>
      <c r="U120" s="1083" t="n"/>
      <c r="V120" s="1083" t="n"/>
      <c r="W120" s="1083" t="n"/>
      <c r="X120" s="1083" t="n"/>
      <c r="Y120" s="1083" t="n"/>
      <c r="Z120" s="1083" t="n"/>
      <c r="AA120" s="1083" t="n"/>
      <c r="AB120" s="1083" t="n"/>
      <c r="AC120" s="1083" t="n"/>
      <c r="AD120" s="1083" t="n"/>
      <c r="AE120" s="1083" t="n"/>
      <c r="AF120" s="1083" t="n"/>
      <c r="AG120" s="1083" t="n"/>
      <c r="AH120" s="1083" t="n"/>
      <c r="AI120" s="1083" t="n"/>
      <c r="AJ120" s="1083" t="n"/>
      <c r="AK120" s="1083" t="n"/>
      <c r="AL120" s="1083" t="n"/>
      <c r="AM120" s="1083" t="n"/>
      <c r="AN120" s="1083" t="n"/>
      <c r="AO120" s="1083" t="n"/>
      <c r="AP120" s="1083" t="n"/>
      <c r="AQ120" s="1083" t="n"/>
      <c r="AR120" s="1083" t="n"/>
      <c r="AS120" s="1083" t="n"/>
      <c r="AT120" s="1083" t="n"/>
      <c r="AU120" s="1083" t="n"/>
      <c r="AV120" s="1083" t="n"/>
      <c r="AW120" s="1083" t="n"/>
      <c r="AX120" s="1083" t="n"/>
      <c r="AY120" s="1083" t="n"/>
      <c r="AZ120" s="1083" t="n"/>
      <c r="BA120" s="1083" t="n"/>
      <c r="BB120" s="1083" t="n"/>
      <c r="BC120" s="1083" t="n"/>
      <c r="BD120" s="1083" t="n"/>
      <c r="BE120" s="1083" t="n"/>
      <c r="BF120" s="1083" t="n"/>
      <c r="BG120" s="1083" t="n"/>
      <c r="BH120" s="1083" t="n"/>
      <c r="BI120" s="1083" t="n"/>
      <c r="BJ120" s="1083" t="n"/>
    </row>
    <row r="121" ht="6" customHeight="1" s="340">
      <c r="B121" s="393" t="n"/>
      <c r="C121" s="393" t="n"/>
      <c r="D121" s="393" t="n"/>
      <c r="E121" s="393" t="n"/>
      <c r="F121" s="393" t="n"/>
      <c r="G121" s="393" t="n"/>
      <c r="H121" s="393" t="n"/>
      <c r="I121" s="393" t="n"/>
      <c r="J121" s="393" t="n"/>
      <c r="K121" s="393" t="n"/>
      <c r="L121" s="430" t="n"/>
      <c r="M121" s="393" t="n"/>
      <c r="N121" s="393" t="n"/>
      <c r="S121" s="393" t="n"/>
      <c r="T121" s="1083" t="n"/>
      <c r="U121" s="1083" t="n"/>
      <c r="V121" s="1083" t="n"/>
      <c r="W121" s="1083" t="n"/>
      <c r="X121" s="1083" t="n"/>
      <c r="Y121" s="1083" t="n"/>
      <c r="Z121" s="1083" t="n"/>
      <c r="AA121" s="1083" t="n"/>
      <c r="AB121" s="1083" t="n"/>
      <c r="AC121" s="1083" t="n"/>
      <c r="AD121" s="1083" t="n"/>
      <c r="AE121" s="1083" t="n"/>
      <c r="AF121" s="1083" t="n"/>
      <c r="AG121" s="1083" t="n"/>
      <c r="AH121" s="1083" t="n"/>
      <c r="AI121" s="1083" t="n"/>
      <c r="AJ121" s="1083" t="n"/>
      <c r="AK121" s="1083" t="n"/>
      <c r="AL121" s="1083" t="n"/>
      <c r="AM121" s="1083" t="n"/>
      <c r="AN121" s="1083" t="n"/>
      <c r="AO121" s="1083" t="n"/>
      <c r="AP121" s="1083" t="n"/>
      <c r="AQ121" s="1083" t="n"/>
      <c r="AR121" s="1083" t="n"/>
      <c r="AS121" s="1083" t="n"/>
      <c r="AT121" s="1083" t="n"/>
      <c r="AU121" s="1083" t="n"/>
      <c r="AV121" s="1083" t="n"/>
      <c r="AW121" s="1083" t="n"/>
      <c r="AX121" s="1083" t="n"/>
      <c r="AY121" s="1083" t="n"/>
      <c r="AZ121" s="1083" t="n"/>
      <c r="BA121" s="1083" t="n"/>
      <c r="BB121" s="1083" t="n"/>
      <c r="BC121" s="1083" t="n"/>
      <c r="BD121" s="1083" t="n"/>
      <c r="BE121" s="1083" t="n"/>
      <c r="BF121" s="1083" t="n"/>
      <c r="BG121" s="1083" t="n"/>
      <c r="BH121" s="1083" t="n"/>
      <c r="BI121" s="1083" t="n"/>
      <c r="BJ121" s="1083" t="n"/>
    </row>
    <row r="122" ht="6" customHeight="1" s="340">
      <c r="B122" s="393" t="n"/>
      <c r="C122" s="393" t="n"/>
      <c r="D122" s="393" t="n"/>
      <c r="E122" s="393" t="n"/>
      <c r="F122" s="393" t="n"/>
      <c r="G122" s="393" t="n"/>
      <c r="H122" s="393" t="n"/>
      <c r="I122" s="393" t="n"/>
      <c r="J122" s="393" t="n"/>
      <c r="K122" s="430" t="n"/>
      <c r="L122" s="430" t="n"/>
      <c r="M122" s="393" t="n"/>
      <c r="S122" s="393" t="n"/>
      <c r="T122" s="1083" t="n"/>
      <c r="U122" s="1083" t="n"/>
      <c r="V122" s="1083" t="n"/>
      <c r="W122" s="1083" t="n"/>
      <c r="X122" s="1083" t="n"/>
      <c r="Y122" s="1083" t="n"/>
      <c r="Z122" s="1083" t="n"/>
      <c r="AA122" s="1083" t="n"/>
      <c r="AB122" s="1083" t="n"/>
      <c r="AC122" s="1083" t="n"/>
      <c r="AD122" s="1083" t="n"/>
      <c r="AE122" s="1083" t="n"/>
      <c r="AF122" s="1083" t="n"/>
      <c r="AG122" s="1083" t="n"/>
      <c r="AH122" s="1083" t="n"/>
      <c r="AI122" s="1083" t="n"/>
      <c r="AJ122" s="1083" t="n"/>
      <c r="AK122" s="1083" t="n"/>
      <c r="AL122" s="1083" t="n"/>
      <c r="AM122" s="1083" t="n"/>
      <c r="AN122" s="1083" t="n"/>
      <c r="AO122" s="1083" t="n"/>
      <c r="AP122" s="1083" t="n"/>
      <c r="AQ122" s="1083" t="n"/>
      <c r="AR122" s="1083" t="n"/>
      <c r="AS122" s="1083" t="n"/>
      <c r="AT122" s="1083" t="n"/>
      <c r="AU122" s="1083" t="n"/>
      <c r="AV122" s="1083" t="n"/>
      <c r="AW122" s="1083" t="n"/>
      <c r="AX122" s="1083" t="n"/>
      <c r="AY122" s="1083" t="n"/>
      <c r="AZ122" s="1083" t="n"/>
      <c r="BA122" s="1083" t="n"/>
      <c r="BB122" s="1083" t="n"/>
      <c r="BC122" s="1083" t="n"/>
      <c r="BD122" s="1083" t="n"/>
      <c r="BE122" s="1083" t="n"/>
      <c r="BF122" s="1083" t="n"/>
      <c r="BG122" s="1083" t="n"/>
      <c r="BH122" s="1083" t="n"/>
      <c r="BI122" s="1083" t="n"/>
      <c r="BJ122" s="1083" t="n"/>
    </row>
    <row r="123" ht="6" customHeight="1" s="340">
      <c r="B123" s="393" t="n"/>
      <c r="C123" s="393" t="n"/>
      <c r="D123" s="393" t="n"/>
      <c r="E123" s="393" t="n"/>
      <c r="F123" s="393" t="n"/>
      <c r="G123" s="393" t="n"/>
      <c r="H123" s="393" t="n"/>
      <c r="I123" s="393" t="n"/>
      <c r="J123" s="393" t="n"/>
      <c r="K123" s="430" t="n"/>
      <c r="L123" s="393" t="n"/>
      <c r="R123" s="393" t="n"/>
      <c r="S123" s="393" t="n"/>
      <c r="T123" s="1083" t="n"/>
      <c r="U123" s="1083" t="n"/>
      <c r="V123" s="1083" t="n"/>
      <c r="W123" s="1083" t="n"/>
      <c r="X123" s="1083" t="n"/>
      <c r="Y123" s="1083" t="n"/>
      <c r="Z123" s="1083" t="n"/>
      <c r="AA123" s="1083" t="n"/>
      <c r="AB123" s="1083" t="n"/>
      <c r="AC123" s="1083" t="n"/>
      <c r="AD123" s="1083" t="n"/>
      <c r="AE123" s="1083" t="n"/>
      <c r="AF123" s="1083" t="n"/>
      <c r="AG123" s="1083" t="n"/>
      <c r="AH123" s="1083" t="n"/>
      <c r="AI123" s="1083" t="n"/>
      <c r="AJ123" s="1083" t="n"/>
      <c r="AK123" s="1083" t="n"/>
      <c r="AL123" s="1083" t="n"/>
      <c r="AM123" s="1083" t="n"/>
      <c r="AN123" s="1083" t="n"/>
      <c r="AO123" s="1083" t="n"/>
      <c r="AP123" s="1083" t="n"/>
      <c r="AQ123" s="1083" t="n"/>
      <c r="AR123" s="1083" t="n"/>
      <c r="AS123" s="1083" t="n"/>
      <c r="AT123" s="1083" t="n"/>
      <c r="AU123" s="1083" t="n"/>
      <c r="AV123" s="1083" t="n"/>
      <c r="AW123" s="1083" t="n"/>
      <c r="AX123" s="1083" t="n"/>
      <c r="AY123" s="1083" t="n"/>
      <c r="AZ123" s="1083" t="n"/>
      <c r="BA123" s="1083" t="n"/>
      <c r="BB123" s="1083" t="n"/>
      <c r="BC123" s="1083" t="n"/>
      <c r="BD123" s="1083" t="n"/>
      <c r="BE123" s="1083" t="n"/>
      <c r="BF123" s="1083" t="n"/>
      <c r="BG123" s="1083" t="n"/>
      <c r="BH123" s="1083" t="n"/>
      <c r="BI123" s="1083" t="n"/>
      <c r="BJ123" s="1083" t="n"/>
    </row>
    <row r="124" ht="6" customHeight="1" s="340">
      <c r="B124" s="430" t="n"/>
      <c r="C124" s="430" t="n"/>
      <c r="D124" s="430" t="n"/>
      <c r="E124" s="430" t="n"/>
      <c r="F124" s="430" t="n"/>
      <c r="G124" s="430" t="n"/>
      <c r="H124" s="430" t="n"/>
      <c r="I124" s="430" t="n"/>
      <c r="J124" s="430" t="n"/>
      <c r="K124" s="393" t="n"/>
      <c r="L124" s="393" t="n"/>
      <c r="R124" s="393" t="n"/>
      <c r="S124" s="393" t="n"/>
      <c r="T124" s="1083" t="n"/>
      <c r="U124" s="1083" t="n"/>
      <c r="V124" s="1083" t="n"/>
      <c r="W124" s="1083" t="n"/>
      <c r="X124" s="1083" t="n"/>
      <c r="Y124" s="1083" t="n"/>
      <c r="Z124" s="1083" t="n"/>
      <c r="AA124" s="1083" t="n"/>
      <c r="AB124" s="1083" t="n"/>
      <c r="AC124" s="1083" t="n"/>
      <c r="AD124" s="1083" t="n"/>
      <c r="AE124" s="1083" t="n"/>
      <c r="AF124" s="1083" t="n"/>
      <c r="AG124" s="1083" t="n"/>
      <c r="AH124" s="1083" t="n"/>
      <c r="AI124" s="1083" t="n"/>
      <c r="AJ124" s="1083" t="n"/>
      <c r="AK124" s="1083" t="n"/>
      <c r="AL124" s="1083" t="n"/>
      <c r="AM124" s="1083" t="n"/>
      <c r="AN124" s="1083" t="n"/>
      <c r="AO124" s="1083" t="n"/>
      <c r="AP124" s="1083" t="n"/>
      <c r="AQ124" s="1083" t="n"/>
      <c r="AR124" s="1083" t="n"/>
      <c r="AS124" s="1083" t="n"/>
      <c r="AT124" s="1083" t="n"/>
      <c r="AU124" s="1083" t="n"/>
      <c r="AV124" s="1083" t="n"/>
      <c r="AW124" s="1083" t="n"/>
      <c r="AX124" s="1083" t="n"/>
      <c r="AY124" s="1083" t="n"/>
      <c r="AZ124" s="1083" t="n"/>
      <c r="BA124" s="1083" t="n"/>
      <c r="BB124" s="1083" t="n"/>
      <c r="BC124" s="1083" t="n"/>
      <c r="BD124" s="1083" t="n"/>
      <c r="BE124" s="1083" t="n"/>
      <c r="BF124" s="1083" t="n"/>
      <c r="BG124" s="1083" t="n"/>
      <c r="BH124" s="1083" t="n"/>
      <c r="BI124" s="1083" t="n"/>
      <c r="BJ124" s="1083" t="n"/>
    </row>
    <row r="125" ht="6" customHeight="1" s="340">
      <c r="B125" s="430" t="n"/>
      <c r="C125" s="430" t="n"/>
      <c r="D125" s="430" t="n"/>
      <c r="E125" s="430" t="n"/>
      <c r="F125" s="430" t="n"/>
      <c r="G125" s="430" t="n"/>
      <c r="H125" s="430" t="n"/>
      <c r="I125" s="430" t="n"/>
      <c r="J125" s="430" t="n"/>
      <c r="K125" s="393" t="n"/>
      <c r="Q125" s="393" t="n"/>
      <c r="R125" s="393" t="n"/>
      <c r="S125" s="393" t="n"/>
      <c r="T125" s="1083" t="n"/>
      <c r="U125" s="1083" t="n"/>
      <c r="V125" s="1083" t="n"/>
      <c r="W125" s="1083" t="n"/>
      <c r="X125" s="1083" t="n"/>
      <c r="Y125" s="1083" t="n"/>
      <c r="Z125" s="1083" t="n"/>
      <c r="AA125" s="1083" t="n"/>
      <c r="AB125" s="1083" t="n"/>
      <c r="AC125" s="1083" t="n"/>
      <c r="AD125" s="1083" t="n"/>
      <c r="AE125" s="1083" t="n"/>
      <c r="AF125" s="1083" t="n"/>
      <c r="AG125" s="1083" t="n"/>
      <c r="AH125" s="1083" t="n"/>
      <c r="AI125" s="1083" t="n"/>
      <c r="AJ125" s="1083" t="n"/>
      <c r="AK125" s="1083" t="n"/>
      <c r="AL125" s="1083" t="n"/>
      <c r="AM125" s="1083" t="n"/>
      <c r="AN125" s="1083" t="n"/>
      <c r="AO125" s="1083" t="n"/>
      <c r="AP125" s="1083" t="n"/>
      <c r="AQ125" s="1083" t="n"/>
      <c r="AR125" s="1083" t="n"/>
      <c r="AS125" s="1083" t="n"/>
      <c r="AT125" s="1083" t="n"/>
      <c r="AU125" s="1083" t="n"/>
      <c r="AV125" s="1083" t="n"/>
      <c r="AW125" s="1083" t="n"/>
      <c r="AX125" s="1083" t="n"/>
      <c r="AY125" s="1083" t="n"/>
      <c r="AZ125" s="1083" t="n"/>
      <c r="BA125" s="1083" t="n"/>
      <c r="BB125" s="1083" t="n"/>
      <c r="BC125" s="1083" t="n"/>
      <c r="BD125" s="1083" t="n"/>
      <c r="BE125" s="1083" t="n"/>
      <c r="BF125" s="1083" t="n"/>
      <c r="BG125" s="1083" t="n"/>
      <c r="BH125" s="1083" t="n"/>
      <c r="BI125" s="1083" t="n"/>
      <c r="BJ125" s="1083" t="n"/>
    </row>
    <row r="126" ht="6" customHeight="1" s="340">
      <c r="B126" s="393" t="n"/>
      <c r="C126" s="393" t="n"/>
      <c r="D126" s="393" t="n"/>
      <c r="E126" s="393" t="n"/>
      <c r="F126" s="393" t="n"/>
      <c r="G126" s="393" t="n"/>
      <c r="H126" s="393" t="n"/>
      <c r="I126" s="393" t="n"/>
      <c r="J126" s="393" t="n"/>
      <c r="Q126" s="393" t="n"/>
      <c r="R126" s="393" t="n"/>
      <c r="S126" s="393" t="n"/>
      <c r="T126" s="1083" t="n"/>
      <c r="U126" s="1083" t="n"/>
      <c r="V126" s="1083" t="n"/>
      <c r="W126" s="1083" t="n"/>
      <c r="X126" s="1083" t="n"/>
      <c r="Y126" s="1083" t="n"/>
      <c r="Z126" s="1083" t="n"/>
      <c r="AA126" s="1083" t="n"/>
      <c r="AB126" s="1083" t="n"/>
      <c r="AC126" s="1083" t="n"/>
      <c r="AD126" s="1083" t="n"/>
      <c r="AE126" s="1083" t="n"/>
      <c r="AF126" s="1083" t="n"/>
      <c r="AG126" s="1083" t="n"/>
      <c r="AH126" s="1083" t="n"/>
      <c r="AI126" s="1083" t="n"/>
      <c r="AJ126" s="1083" t="n"/>
      <c r="AK126" s="1083" t="n"/>
      <c r="AL126" s="1083" t="n"/>
      <c r="AM126" s="1083" t="n"/>
      <c r="AN126" s="1083" t="n"/>
      <c r="AO126" s="1083" t="n"/>
      <c r="AP126" s="1083" t="n"/>
      <c r="AQ126" s="1083" t="n"/>
      <c r="AR126" s="1083" t="n"/>
      <c r="AS126" s="1083" t="n"/>
      <c r="AT126" s="1083" t="n"/>
      <c r="AU126" s="1083" t="n"/>
      <c r="AV126" s="1083" t="n"/>
      <c r="AW126" s="1083" t="n"/>
      <c r="AX126" s="1083" t="n"/>
      <c r="AY126" s="1083" t="n"/>
      <c r="AZ126" s="1083" t="n"/>
      <c r="BA126" s="1083" t="n"/>
      <c r="BB126" s="1083" t="n"/>
      <c r="BC126" s="1083" t="n"/>
      <c r="BD126" s="1083" t="n"/>
      <c r="BE126" s="1083" t="n"/>
      <c r="BF126" s="1083" t="n"/>
      <c r="BG126" s="1083" t="n"/>
      <c r="BH126" s="1083" t="n"/>
      <c r="BI126" s="1083" t="n"/>
      <c r="BJ126" s="1083" t="n"/>
    </row>
    <row r="127" ht="6" customHeight="1" s="340">
      <c r="B127" s="393" t="n"/>
      <c r="C127" s="393" t="n"/>
      <c r="D127" s="393" t="n"/>
      <c r="E127" s="393" t="n"/>
      <c r="F127" s="393" t="n"/>
      <c r="G127" s="393" t="n"/>
      <c r="H127" s="393" t="n"/>
      <c r="I127" s="393" t="n"/>
      <c r="J127" s="393" t="n"/>
      <c r="P127" s="393" t="n"/>
      <c r="Q127" s="393" t="n"/>
      <c r="R127" s="393" t="n"/>
      <c r="S127" s="393" t="n"/>
      <c r="T127" s="1083" t="n"/>
      <c r="U127" s="1083" t="n"/>
      <c r="V127" s="1083" t="n"/>
      <c r="W127" s="1083" t="n"/>
      <c r="X127" s="1083" t="n"/>
      <c r="Y127" s="1083" t="n"/>
      <c r="Z127" s="1083" t="n"/>
      <c r="AA127" s="1083" t="n"/>
      <c r="AB127" s="1083" t="n"/>
      <c r="AC127" s="1083" t="n"/>
      <c r="AD127" s="1083" t="n"/>
      <c r="AE127" s="1083" t="n"/>
      <c r="AF127" s="1083" t="n"/>
      <c r="AG127" s="1083" t="n"/>
      <c r="AH127" s="1083" t="n"/>
      <c r="AI127" s="1083" t="n"/>
      <c r="AJ127" s="1083" t="n"/>
      <c r="AK127" s="1083" t="n"/>
      <c r="AL127" s="1083" t="n"/>
      <c r="AM127" s="1083" t="n"/>
      <c r="AN127" s="1083" t="n"/>
      <c r="AO127" s="1083" t="n"/>
      <c r="AP127" s="1083" t="n"/>
      <c r="AQ127" s="1083" t="n"/>
      <c r="AR127" s="1083" t="n"/>
      <c r="AS127" s="1083" t="n"/>
      <c r="AT127" s="1083" t="n"/>
      <c r="AU127" s="1083" t="n"/>
      <c r="AV127" s="1083" t="n"/>
      <c r="AW127" s="1083" t="n"/>
      <c r="AX127" s="1083" t="n"/>
      <c r="AY127" s="1083" t="n"/>
      <c r="AZ127" s="1083" t="n"/>
      <c r="BA127" s="1083" t="n"/>
      <c r="BB127" s="1083" t="n"/>
      <c r="BC127" s="1083" t="n"/>
      <c r="BD127" s="1083" t="n"/>
      <c r="BE127" s="1083" t="n"/>
      <c r="BF127" s="1083" t="n"/>
      <c r="BG127" s="1083" t="n"/>
      <c r="BH127" s="1083" t="n"/>
      <c r="BI127" s="1083" t="n"/>
      <c r="BJ127" s="1083" t="n"/>
    </row>
    <row r="128" ht="6" customHeight="1" s="340">
      <c r="O128" s="393" t="n"/>
      <c r="P128" s="393" t="n"/>
      <c r="Q128" s="393" t="n"/>
      <c r="R128" s="393" t="n"/>
      <c r="S128" s="393" t="n"/>
      <c r="T128" s="1083" t="n"/>
      <c r="U128" s="1083" t="n"/>
      <c r="V128" s="1083" t="n"/>
      <c r="W128" s="1083" t="n"/>
      <c r="X128" s="1083" t="n"/>
      <c r="Y128" s="1083" t="n"/>
      <c r="Z128" s="1083" t="n"/>
      <c r="AA128" s="1083" t="n"/>
      <c r="AB128" s="1083" t="n"/>
      <c r="AC128" s="1083" t="n"/>
      <c r="AD128" s="1083" t="n"/>
      <c r="AE128" s="1083" t="n"/>
      <c r="AF128" s="1083" t="n"/>
      <c r="AG128" s="1083" t="n"/>
      <c r="AH128" s="1083" t="n"/>
      <c r="AI128" s="1083" t="n"/>
      <c r="AJ128" s="1083" t="n"/>
      <c r="AK128" s="1083" t="n"/>
      <c r="AL128" s="1083" t="n"/>
      <c r="AM128" s="1083" t="n"/>
      <c r="AN128" s="1083" t="n"/>
      <c r="AO128" s="1083" t="n"/>
      <c r="AP128" s="1083" t="n"/>
      <c r="AQ128" s="1083" t="n"/>
      <c r="AR128" s="1083" t="n"/>
      <c r="AS128" s="1083" t="n"/>
      <c r="AT128" s="1083" t="n"/>
      <c r="AU128" s="1083" t="n"/>
      <c r="AV128" s="1083" t="n"/>
      <c r="AW128" s="1083" t="n"/>
      <c r="AX128" s="1083" t="n"/>
      <c r="AY128" s="1083" t="n"/>
      <c r="AZ128" s="1083" t="n"/>
      <c r="BA128" s="1083" t="n"/>
      <c r="BB128" s="1083" t="n"/>
      <c r="BC128" s="1083" t="n"/>
      <c r="BD128" s="1083" t="n"/>
      <c r="BE128" s="1083" t="n"/>
      <c r="BF128" s="1083" t="n"/>
      <c r="BG128" s="1083" t="n"/>
      <c r="BH128" s="1083" t="n"/>
      <c r="BI128" s="1083" t="n"/>
      <c r="BJ128" s="1083" t="n"/>
    </row>
    <row r="129" ht="6" customHeight="1" s="340">
      <c r="O129" s="393" t="n"/>
      <c r="P129" s="393" t="n"/>
      <c r="Q129" s="393" t="n"/>
      <c r="R129" s="393" t="n"/>
      <c r="S129" s="393" t="n"/>
      <c r="T129" s="1083" t="n"/>
      <c r="U129" s="1083" t="n"/>
      <c r="V129" s="1083" t="n"/>
      <c r="W129" s="1083" t="n"/>
      <c r="X129" s="1083" t="n"/>
      <c r="Y129" s="1083" t="n"/>
      <c r="Z129" s="1083" t="n"/>
      <c r="AA129" s="1083" t="n"/>
      <c r="AB129" s="1083" t="n"/>
      <c r="AC129" s="1083" t="n"/>
      <c r="AD129" s="1083" t="n"/>
      <c r="AE129" s="1083" t="n"/>
      <c r="AF129" s="1083" t="n"/>
      <c r="AG129" s="1083" t="n"/>
      <c r="AH129" s="1083" t="n"/>
      <c r="AI129" s="1083" t="n"/>
      <c r="AJ129" s="1083" t="n"/>
      <c r="AK129" s="1083" t="n"/>
      <c r="AL129" s="1083" t="n"/>
      <c r="AM129" s="1083" t="n"/>
      <c r="AN129" s="1083" t="n"/>
      <c r="AO129" s="1083" t="n"/>
      <c r="AP129" s="1083" t="n"/>
      <c r="AQ129" s="1083" t="n"/>
      <c r="AR129" s="1083" t="n"/>
      <c r="AS129" s="1083" t="n"/>
      <c r="AT129" s="1083" t="n"/>
      <c r="AU129" s="1083" t="n"/>
      <c r="AV129" s="1083" t="n"/>
      <c r="AW129" s="1083" t="n"/>
      <c r="AX129" s="1083" t="n"/>
      <c r="AY129" s="1083" t="n"/>
      <c r="AZ129" s="1083" t="n"/>
      <c r="BA129" s="1083" t="n"/>
      <c r="BB129" s="1083" t="n"/>
      <c r="BC129" s="1083" t="n"/>
      <c r="BD129" s="1083" t="n"/>
      <c r="BE129" s="1083" t="n"/>
      <c r="BF129" s="1083" t="n"/>
      <c r="BG129" s="1083" t="n"/>
      <c r="BH129" s="1083" t="n"/>
      <c r="BI129" s="1083" t="n"/>
      <c r="BJ129" s="1083" t="n"/>
    </row>
    <row r="130" ht="6" customHeight="1" s="340">
      <c r="A130" s="393" t="n"/>
      <c r="O130" s="393" t="n"/>
      <c r="P130" s="393" t="n"/>
      <c r="Q130" s="393" t="n"/>
      <c r="R130" s="393" t="n"/>
      <c r="S130" s="393" t="n"/>
      <c r="T130" s="1083" t="n"/>
      <c r="U130" s="1083" t="n"/>
      <c r="V130" s="1083" t="n"/>
      <c r="W130" s="1083" t="n"/>
      <c r="X130" s="1083" t="n"/>
      <c r="Y130" s="1083" t="n"/>
      <c r="Z130" s="1083" t="n"/>
      <c r="AA130" s="1083" t="n"/>
      <c r="AB130" s="1083" t="n"/>
      <c r="AC130" s="1083" t="n"/>
      <c r="AD130" s="1083" t="n"/>
      <c r="AE130" s="1083" t="n"/>
      <c r="AF130" s="1083" t="n"/>
      <c r="AG130" s="1083" t="n"/>
      <c r="AH130" s="1083" t="n"/>
      <c r="AI130" s="1083" t="n"/>
      <c r="AJ130" s="1083" t="n"/>
      <c r="AK130" s="1083" t="n"/>
      <c r="AL130" s="1083" t="n"/>
      <c r="AM130" s="1083" t="n"/>
      <c r="AN130" s="1083" t="n"/>
      <c r="AO130" s="1083" t="n"/>
      <c r="AP130" s="1083" t="n"/>
      <c r="AQ130" s="1083" t="n"/>
      <c r="AR130" s="1083" t="n"/>
      <c r="AS130" s="1083" t="n"/>
      <c r="AT130" s="1083" t="n"/>
      <c r="AU130" s="1083" t="n"/>
      <c r="AV130" s="1083" t="n"/>
      <c r="AW130" s="1083" t="n"/>
      <c r="AX130" s="1083" t="n"/>
      <c r="AY130" s="1083" t="n"/>
      <c r="AZ130" s="1083" t="n"/>
      <c r="BA130" s="1083" t="n"/>
      <c r="BB130" s="1083" t="n"/>
      <c r="BC130" s="1083" t="n"/>
      <c r="BD130" s="1083" t="n"/>
      <c r="BE130" s="1083" t="n"/>
      <c r="BF130" s="1083" t="n"/>
      <c r="BG130" s="1083" t="n"/>
      <c r="BH130" s="1083" t="n"/>
      <c r="BI130" s="1083" t="n"/>
      <c r="BJ130" s="1083" t="n"/>
    </row>
    <row r="131" ht="6" customHeight="1" s="340">
      <c r="A131" s="393" t="n"/>
      <c r="N131" s="393" t="n"/>
      <c r="O131" s="393" t="n"/>
      <c r="P131" s="393" t="n"/>
      <c r="Q131" s="393" t="n"/>
      <c r="R131" s="393" t="n"/>
      <c r="S131" s="393" t="n"/>
      <c r="T131" s="1083" t="n"/>
      <c r="U131" s="1083" t="n"/>
      <c r="V131" s="1083" t="n"/>
      <c r="W131" s="1083" t="n"/>
      <c r="X131" s="1083" t="n"/>
      <c r="Y131" s="1083" t="n"/>
      <c r="Z131" s="1083" t="n"/>
      <c r="AA131" s="1083" t="n"/>
      <c r="AB131" s="1083" t="n"/>
      <c r="AC131" s="1083" t="n"/>
      <c r="AD131" s="1083" t="n"/>
      <c r="AE131" s="1083" t="n"/>
      <c r="AF131" s="1083" t="n"/>
      <c r="AG131" s="1083" t="n"/>
      <c r="AH131" s="1083" t="n"/>
      <c r="AI131" s="1083" t="n"/>
      <c r="AJ131" s="1083" t="n"/>
      <c r="AK131" s="1083" t="n"/>
      <c r="AL131" s="1083" t="n"/>
      <c r="AM131" s="1083" t="n"/>
      <c r="AN131" s="1083" t="n"/>
      <c r="AO131" s="1083" t="n"/>
      <c r="AP131" s="1083" t="n"/>
      <c r="AQ131" s="1083" t="n"/>
      <c r="AR131" s="1083" t="n"/>
      <c r="AS131" s="1083" t="n"/>
      <c r="AT131" s="1083" t="n"/>
      <c r="AU131" s="1083" t="n"/>
      <c r="AV131" s="1083" t="n"/>
      <c r="AW131" s="1083" t="n"/>
      <c r="AX131" s="1083" t="n"/>
      <c r="AY131" s="1083" t="n"/>
      <c r="AZ131" s="1083" t="n"/>
      <c r="BA131" s="1083" t="n"/>
      <c r="BB131" s="1083" t="n"/>
      <c r="BC131" s="1083" t="n"/>
      <c r="BD131" s="1083" t="n"/>
      <c r="BE131" s="1083" t="n"/>
      <c r="BF131" s="1083" t="n"/>
      <c r="BG131" s="1083" t="n"/>
      <c r="BH131" s="1083" t="n"/>
      <c r="BI131" s="1083" t="n"/>
      <c r="BJ131" s="1083" t="n"/>
    </row>
    <row r="132" ht="6" customHeight="1" s="340">
      <c r="A132" s="393" t="n"/>
      <c r="M132" s="393" t="n"/>
      <c r="N132" s="393" t="n"/>
      <c r="O132" s="393" t="n"/>
      <c r="P132" s="393" t="n"/>
      <c r="Q132" s="393" t="n"/>
      <c r="R132" s="393" t="n"/>
      <c r="S132" s="393" t="n"/>
      <c r="T132" s="1083" t="n"/>
      <c r="U132" s="1083" t="n"/>
      <c r="V132" s="1083" t="n"/>
      <c r="W132" s="1083" t="n"/>
      <c r="X132" s="1083" t="n"/>
      <c r="Y132" s="1083" t="n"/>
      <c r="Z132" s="1083" t="n"/>
      <c r="AA132" s="1083" t="n"/>
      <c r="AB132" s="1083" t="n"/>
      <c r="AC132" s="1083" t="n"/>
      <c r="AD132" s="1083" t="n"/>
      <c r="AE132" s="1083" t="n"/>
      <c r="AF132" s="1083" t="n"/>
      <c r="AG132" s="1083" t="n"/>
      <c r="AH132" s="1083" t="n"/>
      <c r="AI132" s="1083" t="n"/>
      <c r="AJ132" s="1083" t="n"/>
      <c r="AK132" s="1083" t="n"/>
      <c r="AL132" s="1083" t="n"/>
      <c r="AM132" s="1083" t="n"/>
      <c r="AN132" s="1083" t="n"/>
      <c r="AO132" s="1083" t="n"/>
      <c r="AP132" s="1083" t="n"/>
      <c r="AQ132" s="1083" t="n"/>
      <c r="AR132" s="1083" t="n"/>
      <c r="AS132" s="1083" t="n"/>
      <c r="AT132" s="1083" t="n"/>
      <c r="AU132" s="1083" t="n"/>
      <c r="AV132" s="1083" t="n"/>
      <c r="AW132" s="1083" t="n"/>
      <c r="AX132" s="1083" t="n"/>
      <c r="AY132" s="1083" t="n"/>
      <c r="AZ132" s="1083" t="n"/>
      <c r="BA132" s="1083" t="n"/>
      <c r="BB132" s="1083" t="n"/>
      <c r="BC132" s="1083" t="n"/>
      <c r="BD132" s="1083" t="n"/>
      <c r="BE132" s="1083" t="n"/>
      <c r="BF132" s="1083" t="n"/>
      <c r="BG132" s="1083" t="n"/>
      <c r="BH132" s="1083" t="n"/>
      <c r="BI132" s="1083" t="n"/>
      <c r="BJ132" s="1083" t="n"/>
    </row>
    <row r="133" ht="6" customHeight="1" s="340">
      <c r="A133" s="393" t="n"/>
      <c r="M133" s="393" t="n"/>
      <c r="N133" s="393" t="n"/>
      <c r="O133" s="393" t="n"/>
      <c r="P133" s="393" t="n"/>
      <c r="Q133" s="393" t="n"/>
      <c r="R133" s="393" t="n"/>
      <c r="S133" s="393" t="n"/>
      <c r="T133" s="1083" t="n"/>
      <c r="U133" s="1083" t="n"/>
      <c r="V133" s="1083" t="n"/>
      <c r="W133" s="1083" t="n"/>
      <c r="X133" s="1083" t="n"/>
      <c r="Y133" s="1083" t="n"/>
      <c r="Z133" s="1083" t="n"/>
      <c r="AA133" s="1083" t="n"/>
      <c r="AB133" s="1083" t="n"/>
      <c r="AC133" s="1083" t="n"/>
      <c r="AD133" s="1083" t="n"/>
      <c r="AE133" s="1083" t="n"/>
      <c r="AF133" s="1083" t="n"/>
      <c r="AG133" s="1083" t="n"/>
      <c r="AH133" s="1083" t="n"/>
      <c r="AI133" s="1083" t="n"/>
      <c r="AJ133" s="1083" t="n"/>
      <c r="AK133" s="1083" t="n"/>
      <c r="AL133" s="1083" t="n"/>
      <c r="AM133" s="1083" t="n"/>
      <c r="AN133" s="1083" t="n"/>
      <c r="AO133" s="1083" t="n"/>
      <c r="AP133" s="1083" t="n"/>
      <c r="AQ133" s="1083" t="n"/>
      <c r="AR133" s="1083" t="n"/>
      <c r="AS133" s="1083" t="n"/>
      <c r="AT133" s="1083" t="n"/>
      <c r="AU133" s="1083" t="n"/>
      <c r="AV133" s="1083" t="n"/>
      <c r="AW133" s="1083" t="n"/>
      <c r="AX133" s="1083" t="n"/>
      <c r="AY133" s="1083" t="n"/>
      <c r="AZ133" s="1083" t="n"/>
      <c r="BA133" s="1083" t="n"/>
      <c r="BB133" s="1083" t="n"/>
      <c r="BC133" s="1083" t="n"/>
      <c r="BD133" s="1083" t="n"/>
      <c r="BE133" s="1083" t="n"/>
      <c r="BF133" s="1083" t="n"/>
      <c r="BG133" s="1083" t="n"/>
      <c r="BH133" s="1083" t="n"/>
      <c r="BI133" s="1083" t="n"/>
      <c r="BJ133" s="1083" t="n"/>
    </row>
    <row r="134" ht="6" customHeight="1" s="340">
      <c r="A134" s="393" t="n"/>
      <c r="L134" s="393" t="n"/>
      <c r="M134" s="393" t="n"/>
      <c r="N134" s="393" t="n"/>
      <c r="O134" s="393" t="n"/>
      <c r="P134" s="393" t="n"/>
      <c r="Q134" s="393" t="n"/>
      <c r="R134" s="393" t="n"/>
      <c r="S134" s="393" t="n"/>
      <c r="T134" s="1083" t="n"/>
      <c r="U134" s="1083" t="n"/>
      <c r="V134" s="1083" t="n"/>
      <c r="W134" s="1083" t="n"/>
      <c r="X134" s="1083" t="n"/>
      <c r="Y134" s="1083" t="n"/>
      <c r="Z134" s="1083" t="n"/>
      <c r="AA134" s="1083" t="n"/>
      <c r="AB134" s="1083" t="n"/>
      <c r="AC134" s="1083" t="n"/>
      <c r="AD134" s="1083" t="n"/>
      <c r="AE134" s="1083" t="n"/>
      <c r="AF134" s="1083" t="n"/>
      <c r="AG134" s="1083" t="n"/>
      <c r="AH134" s="1083" t="n"/>
      <c r="AI134" s="1083" t="n"/>
      <c r="AJ134" s="1083" t="n"/>
      <c r="AK134" s="1083" t="n"/>
      <c r="AL134" s="1083" t="n"/>
      <c r="AM134" s="1083" t="n"/>
      <c r="AN134" s="1083" t="n"/>
      <c r="AO134" s="1083" t="n"/>
      <c r="AP134" s="1083" t="n"/>
      <c r="AQ134" s="1083" t="n"/>
      <c r="AR134" s="1083" t="n"/>
      <c r="AS134" s="1083" t="n"/>
      <c r="AT134" s="1083" t="n"/>
      <c r="AU134" s="1083" t="n"/>
      <c r="AV134" s="1083" t="n"/>
      <c r="AW134" s="1083" t="n"/>
      <c r="AX134" s="1083" t="n"/>
      <c r="AY134" s="1083" t="n"/>
      <c r="AZ134" s="1083" t="n"/>
      <c r="BA134" s="1083" t="n"/>
      <c r="BB134" s="1083" t="n"/>
      <c r="BC134" s="1083" t="n"/>
      <c r="BD134" s="1083" t="n"/>
      <c r="BE134" s="1083" t="n"/>
      <c r="BF134" s="1083" t="n"/>
      <c r="BG134" s="1083" t="n"/>
      <c r="BH134" s="1083" t="n"/>
      <c r="BI134" s="1083" t="n"/>
      <c r="BJ134" s="1083" t="n"/>
    </row>
    <row r="135" ht="6" customHeight="1" s="340">
      <c r="A135" s="393" t="n"/>
      <c r="K135" s="393" t="n"/>
      <c r="L135" s="393" t="n"/>
      <c r="M135" s="393" t="n"/>
      <c r="N135" s="393" t="n"/>
      <c r="O135" s="393" t="n"/>
      <c r="P135" s="393" t="n"/>
      <c r="Q135" s="393" t="n"/>
      <c r="R135" s="393" t="n"/>
      <c r="S135" s="393" t="n"/>
      <c r="T135" s="1083" t="n"/>
      <c r="U135" s="1083" t="n"/>
      <c r="V135" s="1083" t="n"/>
      <c r="W135" s="1083" t="n"/>
      <c r="X135" s="1083" t="n"/>
      <c r="Y135" s="1083" t="n"/>
      <c r="Z135" s="1083" t="n"/>
      <c r="AA135" s="1083" t="n"/>
      <c r="AB135" s="1083" t="n"/>
      <c r="AC135" s="1083" t="n"/>
      <c r="AD135" s="1083" t="n"/>
      <c r="AE135" s="1083" t="n"/>
      <c r="AF135" s="1083" t="n"/>
      <c r="AG135" s="1083" t="n"/>
      <c r="AH135" s="1083" t="n"/>
      <c r="AI135" s="1083" t="n"/>
      <c r="AJ135" s="1083" t="n"/>
      <c r="AK135" s="1083" t="n"/>
      <c r="AL135" s="1083" t="n"/>
      <c r="AM135" s="1083" t="n"/>
      <c r="AN135" s="1083" t="n"/>
      <c r="AO135" s="1083" t="n"/>
      <c r="AP135" s="1083" t="n"/>
      <c r="AQ135" s="1083" t="n"/>
      <c r="AR135" s="1083" t="n"/>
      <c r="AS135" s="1083" t="n"/>
      <c r="AT135" s="1083" t="n"/>
      <c r="AU135" s="1083" t="n"/>
      <c r="AV135" s="1083" t="n"/>
      <c r="AW135" s="1083" t="n"/>
      <c r="AX135" s="1083" t="n"/>
      <c r="AY135" s="1083" t="n"/>
      <c r="AZ135" s="1083" t="n"/>
      <c r="BA135" s="1083" t="n"/>
      <c r="BB135" s="1083" t="n"/>
      <c r="BC135" s="1083" t="n"/>
      <c r="BD135" s="1083" t="n"/>
      <c r="BE135" s="1083" t="n"/>
      <c r="BF135" s="1083" t="n"/>
      <c r="BG135" s="1083" t="n"/>
      <c r="BH135" s="1083" t="n"/>
      <c r="BI135" s="1083" t="n"/>
      <c r="BJ135" s="1083" t="n"/>
    </row>
    <row r="136" ht="6" customHeight="1" s="340">
      <c r="A136" s="393" t="n"/>
      <c r="K136" s="393" t="n"/>
      <c r="L136" s="393" t="n"/>
      <c r="M136" s="393" t="n"/>
      <c r="N136" s="393" t="n"/>
      <c r="O136" s="393" t="n"/>
      <c r="P136" s="393" t="n"/>
      <c r="Q136" s="393" t="n"/>
      <c r="R136" s="393" t="n"/>
      <c r="S136" s="393" t="n"/>
      <c r="T136" s="1083" t="n"/>
      <c r="U136" s="1083" t="n"/>
      <c r="V136" s="1083" t="n"/>
      <c r="W136" s="1083" t="n"/>
      <c r="X136" s="1083" t="n"/>
      <c r="Y136" s="1083" t="n"/>
      <c r="Z136" s="1083" t="n"/>
      <c r="AA136" s="1083" t="n"/>
      <c r="AB136" s="1083" t="n"/>
      <c r="AC136" s="1083" t="n"/>
      <c r="AD136" s="1083" t="n"/>
      <c r="AE136" s="1083" t="n"/>
      <c r="AF136" s="1083" t="n"/>
      <c r="AG136" s="1083" t="n"/>
      <c r="AH136" s="1083" t="n"/>
      <c r="AI136" s="1083" t="n"/>
      <c r="AJ136" s="1083" t="n"/>
      <c r="AK136" s="1083" t="n"/>
      <c r="AL136" s="1083" t="n"/>
      <c r="AM136" s="1083" t="n"/>
      <c r="AN136" s="1083" t="n"/>
      <c r="AO136" s="1083" t="n"/>
      <c r="AP136" s="1083" t="n"/>
      <c r="AQ136" s="1083" t="n"/>
      <c r="AR136" s="1083" t="n"/>
      <c r="AS136" s="1083" t="n"/>
      <c r="AT136" s="1083" t="n"/>
      <c r="AU136" s="1083" t="n"/>
      <c r="AV136" s="1083" t="n"/>
      <c r="AW136" s="1083" t="n"/>
      <c r="AX136" s="1083" t="n"/>
      <c r="AY136" s="1083" t="n"/>
      <c r="AZ136" s="1083" t="n"/>
      <c r="BA136" s="1083" t="n"/>
      <c r="BB136" s="1083" t="n"/>
      <c r="BC136" s="1083" t="n"/>
      <c r="BD136" s="1083" t="n"/>
      <c r="BE136" s="1083" t="n"/>
      <c r="BF136" s="1083" t="n"/>
      <c r="BG136" s="1083" t="n"/>
      <c r="BH136" s="1083" t="n"/>
      <c r="BI136" s="1083" t="n"/>
      <c r="BJ136" s="1083" t="n"/>
    </row>
    <row r="137" ht="6" customHeight="1" s="340">
      <c r="O137" s="393" t="n"/>
      <c r="P137" s="393" t="n"/>
      <c r="Q137" s="393" t="n"/>
      <c r="R137" s="393" t="n"/>
      <c r="S137" s="393" t="n"/>
      <c r="T137" s="1083" t="n"/>
      <c r="U137" s="1083" t="n"/>
      <c r="V137" s="1083" t="n"/>
      <c r="W137" s="1083" t="n"/>
      <c r="X137" s="1083" t="n"/>
      <c r="Y137" s="1083" t="n"/>
      <c r="Z137" s="1083" t="n"/>
      <c r="AA137" s="1083" t="n"/>
      <c r="AB137" s="1083" t="n"/>
      <c r="AC137" s="1083" t="n"/>
      <c r="AD137" s="1083" t="n"/>
      <c r="AE137" s="1083" t="n"/>
      <c r="AF137" s="1083" t="n"/>
      <c r="AG137" s="1083" t="n"/>
      <c r="AH137" s="1083" t="n"/>
      <c r="AI137" s="1083" t="n"/>
      <c r="AJ137" s="1083" t="n"/>
      <c r="AK137" s="1083" t="n"/>
      <c r="AL137" s="1083" t="n"/>
      <c r="AM137" s="1083" t="n"/>
      <c r="AN137" s="1083" t="n"/>
      <c r="AO137" s="1083" t="n"/>
      <c r="AP137" s="1083" t="n"/>
      <c r="AQ137" s="1083" t="n"/>
      <c r="AR137" s="1083" t="n"/>
      <c r="AS137" s="1083" t="n"/>
      <c r="AT137" s="1083" t="n"/>
      <c r="AU137" s="1083" t="n"/>
      <c r="AV137" s="1083" t="n"/>
      <c r="AW137" s="1083" t="n"/>
      <c r="AX137" s="1083" t="n"/>
      <c r="AY137" s="1083" t="n"/>
      <c r="AZ137" s="1083" t="n"/>
      <c r="BA137" s="1083" t="n"/>
      <c r="BB137" s="1083" t="n"/>
      <c r="BC137" s="1083" t="n"/>
      <c r="BD137" s="1083" t="n"/>
      <c r="BE137" s="1083" t="n"/>
      <c r="BF137" s="1083" t="n"/>
      <c r="BG137" s="1083" t="n"/>
      <c r="BH137" s="1083" t="n"/>
      <c r="BI137" s="1083" t="n"/>
      <c r="BJ137" s="1083" t="n"/>
    </row>
    <row r="138" ht="6" customHeight="1" s="340">
      <c r="O138" s="393" t="n"/>
      <c r="P138" s="393" t="n"/>
      <c r="Q138" s="393" t="n"/>
      <c r="R138" s="393" t="n"/>
      <c r="S138" s="393" t="n"/>
      <c r="T138" s="1083" t="n"/>
      <c r="U138" s="1083" t="n"/>
      <c r="V138" s="1083" t="n"/>
      <c r="W138" s="1083" t="n"/>
      <c r="X138" s="1083" t="n"/>
      <c r="Y138" s="1083" t="n"/>
      <c r="Z138" s="1083" t="n"/>
      <c r="AA138" s="1083" t="n"/>
      <c r="AB138" s="1083" t="n"/>
      <c r="AC138" s="1083" t="n"/>
      <c r="AD138" s="1083" t="n"/>
      <c r="AE138" s="1083" t="n"/>
      <c r="AF138" s="1083" t="n"/>
      <c r="AG138" s="1083" t="n"/>
      <c r="AH138" s="1083" t="n"/>
      <c r="AI138" s="1083" t="n"/>
      <c r="AJ138" s="1083" t="n"/>
      <c r="AK138" s="1083" t="n"/>
      <c r="AL138" s="1083" t="n"/>
      <c r="AM138" s="1083" t="n"/>
      <c r="AN138" s="1083" t="n"/>
      <c r="AO138" s="1083" t="n"/>
      <c r="AP138" s="1083" t="n"/>
      <c r="AQ138" s="1083" t="n"/>
      <c r="AR138" s="1083" t="n"/>
      <c r="AS138" s="1083" t="n"/>
      <c r="AT138" s="1083" t="n"/>
      <c r="AU138" s="1083" t="n"/>
      <c r="AV138" s="1083" t="n"/>
      <c r="AW138" s="1083" t="n"/>
      <c r="AX138" s="1083" t="n"/>
      <c r="AY138" s="1083" t="n"/>
      <c r="AZ138" s="1083" t="n"/>
      <c r="BA138" s="1083" t="n"/>
      <c r="BB138" s="1083" t="n"/>
      <c r="BC138" s="1083" t="n"/>
      <c r="BD138" s="1083" t="n"/>
      <c r="BE138" s="1083" t="n"/>
      <c r="BF138" s="1083" t="n"/>
      <c r="BG138" s="1083" t="n"/>
      <c r="BH138" s="1083" t="n"/>
      <c r="BI138" s="1083" t="n"/>
      <c r="BJ138" s="1083" t="n"/>
    </row>
    <row r="139" ht="6" customHeight="1" s="340">
      <c r="O139" s="393" t="n"/>
      <c r="P139" s="393" t="n"/>
      <c r="Q139" s="393" t="n"/>
      <c r="R139" s="393" t="n"/>
      <c r="S139" s="393" t="n"/>
      <c r="T139" s="1083" t="n"/>
      <c r="U139" s="1083" t="n"/>
      <c r="V139" s="1083" t="n"/>
      <c r="W139" s="1083" t="n"/>
      <c r="X139" s="1083" t="n"/>
      <c r="Y139" s="1083" t="n"/>
      <c r="Z139" s="1083" t="n"/>
      <c r="AA139" s="1083" t="n"/>
      <c r="AB139" s="1083" t="n"/>
      <c r="AC139" s="1083" t="n"/>
      <c r="AD139" s="1083" t="n"/>
      <c r="AE139" s="1083" t="n"/>
      <c r="AF139" s="1083" t="n"/>
      <c r="AG139" s="1083" t="n"/>
      <c r="AH139" s="1083" t="n"/>
      <c r="AI139" s="1083" t="n"/>
      <c r="AJ139" s="1083" t="n"/>
      <c r="AK139" s="1083" t="n"/>
      <c r="AL139" s="1083" t="n"/>
      <c r="AM139" s="1083" t="n"/>
      <c r="AN139" s="1083" t="n"/>
      <c r="AO139" s="1083" t="n"/>
      <c r="AP139" s="1083" t="n"/>
      <c r="AQ139" s="1083" t="n"/>
      <c r="AR139" s="1083" t="n"/>
      <c r="AS139" s="1083" t="n"/>
      <c r="AT139" s="1083" t="n"/>
      <c r="AU139" s="1083" t="n"/>
      <c r="AV139" s="1083" t="n"/>
      <c r="AW139" s="1083" t="n"/>
      <c r="AX139" s="1083" t="n"/>
      <c r="AY139" s="1083" t="n"/>
      <c r="AZ139" s="1083" t="n"/>
      <c r="BA139" s="1083" t="n"/>
      <c r="BB139" s="1083" t="n"/>
      <c r="BC139" s="1083" t="n"/>
      <c r="BD139" s="1083" t="n"/>
      <c r="BE139" s="1083" t="n"/>
      <c r="BF139" s="1083" t="n"/>
      <c r="BG139" s="1083" t="n"/>
      <c r="BH139" s="1083" t="n"/>
      <c r="BI139" s="1083" t="n"/>
      <c r="BJ139" s="1083" t="n"/>
    </row>
    <row r="140" ht="6" customHeight="1" s="340">
      <c r="O140" s="393" t="n"/>
      <c r="P140" s="393" t="n"/>
      <c r="Q140" s="393" t="n"/>
      <c r="R140" s="393" t="n"/>
      <c r="S140" s="393" t="n"/>
      <c r="T140" s="1083" t="n"/>
      <c r="U140" s="1083" t="n"/>
      <c r="V140" s="1083" t="n"/>
      <c r="W140" s="1083" t="n"/>
      <c r="X140" s="1083" t="n"/>
      <c r="Y140" s="1083" t="n"/>
      <c r="Z140" s="1083" t="n"/>
      <c r="AA140" s="1083" t="n"/>
      <c r="AB140" s="1083" t="n"/>
      <c r="AC140" s="1083" t="n"/>
      <c r="AD140" s="1083" t="n"/>
      <c r="AE140" s="1083" t="n"/>
      <c r="AF140" s="1083" t="n"/>
      <c r="AG140" s="1083" t="n"/>
      <c r="AH140" s="1083" t="n"/>
      <c r="AI140" s="1083" t="n"/>
      <c r="AJ140" s="1083" t="n"/>
      <c r="AK140" s="1083" t="n"/>
      <c r="AL140" s="1083" t="n"/>
      <c r="AM140" s="1083" t="n"/>
      <c r="AN140" s="1083" t="n"/>
      <c r="AO140" s="1083" t="n"/>
      <c r="AP140" s="1083" t="n"/>
      <c r="AQ140" s="1083" t="n"/>
      <c r="AR140" s="1083" t="n"/>
      <c r="AS140" s="1083" t="n"/>
      <c r="AT140" s="1083" t="n"/>
      <c r="AU140" s="1083" t="n"/>
      <c r="AV140" s="1083" t="n"/>
      <c r="AW140" s="1083" t="n"/>
      <c r="AX140" s="1083" t="n"/>
      <c r="AY140" s="1083" t="n"/>
      <c r="AZ140" s="1083" t="n"/>
      <c r="BA140" s="1083" t="n"/>
      <c r="BB140" s="1083" t="n"/>
      <c r="BC140" s="1083" t="n"/>
      <c r="BD140" s="1083" t="n"/>
      <c r="BE140" s="1083" t="n"/>
      <c r="BF140" s="1083" t="n"/>
      <c r="BG140" s="1083" t="n"/>
      <c r="BH140" s="1083" t="n"/>
      <c r="BI140" s="1083" t="n"/>
      <c r="BJ140" s="1083" t="n"/>
    </row>
    <row r="141" ht="6" customHeight="1" s="340">
      <c r="O141" s="393" t="n"/>
      <c r="P141" s="393" t="n"/>
      <c r="Q141" s="393" t="n"/>
      <c r="R141" s="393" t="n"/>
      <c r="S141" s="393" t="n"/>
      <c r="T141" s="1083" t="n"/>
      <c r="U141" s="1083" t="n"/>
      <c r="V141" s="1083" t="n"/>
      <c r="W141" s="1083" t="n"/>
      <c r="X141" s="1083" t="n"/>
      <c r="Y141" s="1083" t="n"/>
      <c r="Z141" s="1083" t="n"/>
      <c r="AA141" s="1083" t="n"/>
      <c r="AB141" s="1083" t="n"/>
      <c r="AC141" s="1083" t="n"/>
      <c r="AD141" s="1083" t="n"/>
      <c r="AE141" s="1083" t="n"/>
      <c r="AF141" s="1083" t="n"/>
      <c r="AG141" s="1083" t="n"/>
      <c r="AH141" s="1083" t="n"/>
      <c r="AI141" s="1083" t="n"/>
      <c r="AJ141" s="1083" t="n"/>
      <c r="AK141" s="1083" t="n"/>
      <c r="AL141" s="1083" t="n"/>
      <c r="AM141" s="1083" t="n"/>
      <c r="AN141" s="1083" t="n"/>
      <c r="AO141" s="1083" t="n"/>
      <c r="AP141" s="1083" t="n"/>
      <c r="AQ141" s="1083" t="n"/>
      <c r="AR141" s="1083" t="n"/>
      <c r="AS141" s="1083" t="n"/>
      <c r="AT141" s="1083" t="n"/>
      <c r="AU141" s="1083" t="n"/>
      <c r="AV141" s="1083" t="n"/>
      <c r="AW141" s="1083" t="n"/>
      <c r="AX141" s="1083" t="n"/>
      <c r="AY141" s="1083" t="n"/>
      <c r="AZ141" s="1083" t="n"/>
      <c r="BA141" s="1083" t="n"/>
      <c r="BB141" s="1083" t="n"/>
      <c r="BC141" s="1083" t="n"/>
      <c r="BD141" s="1083" t="n"/>
      <c r="BE141" s="1083" t="n"/>
      <c r="BF141" s="1083" t="n"/>
      <c r="BG141" s="1083" t="n"/>
      <c r="BH141" s="1083" t="n"/>
      <c r="BI141" s="1083" t="n"/>
      <c r="BJ141" s="1083" t="n"/>
    </row>
    <row r="142" ht="6" customHeight="1" s="340">
      <c r="O142" s="393" t="n"/>
      <c r="P142" s="393" t="n"/>
      <c r="Q142" s="393" t="n"/>
      <c r="R142" s="393" t="n"/>
      <c r="S142" s="393" t="n"/>
      <c r="T142" s="1083" t="n"/>
      <c r="U142" s="1083" t="n"/>
      <c r="V142" s="1083" t="n"/>
      <c r="W142" s="1083" t="n"/>
      <c r="X142" s="1083" t="n"/>
      <c r="Y142" s="1083" t="n"/>
      <c r="Z142" s="1083" t="n"/>
      <c r="AA142" s="1083" t="n"/>
      <c r="AB142" s="1083" t="n"/>
      <c r="AC142" s="1083" t="n"/>
      <c r="AD142" s="1083" t="n"/>
      <c r="AE142" s="1083" t="n"/>
      <c r="AF142" s="1083" t="n"/>
      <c r="AG142" s="1083" t="n"/>
      <c r="AH142" s="1083" t="n"/>
      <c r="AI142" s="1083" t="n"/>
      <c r="AJ142" s="1083" t="n"/>
      <c r="AK142" s="1083" t="n"/>
      <c r="AL142" s="1083" t="n"/>
      <c r="AM142" s="1083" t="n"/>
      <c r="AN142" s="1083" t="n"/>
      <c r="AO142" s="1083" t="n"/>
      <c r="AP142" s="1083" t="n"/>
      <c r="AQ142" s="1083" t="n"/>
      <c r="AR142" s="1083" t="n"/>
      <c r="AS142" s="1083" t="n"/>
      <c r="AT142" s="1083" t="n"/>
      <c r="AU142" s="1083" t="n"/>
      <c r="AV142" s="1083" t="n"/>
      <c r="AW142" s="1083" t="n"/>
      <c r="AX142" s="1083" t="n"/>
      <c r="AY142" s="1083" t="n"/>
      <c r="AZ142" s="1083" t="n"/>
      <c r="BA142" s="1083" t="n"/>
      <c r="BB142" s="1083" t="n"/>
      <c r="BC142" s="1083" t="n"/>
      <c r="BD142" s="1083" t="n"/>
      <c r="BE142" s="1083" t="n"/>
      <c r="BF142" s="1083" t="n"/>
      <c r="BG142" s="1083" t="n"/>
      <c r="BH142" s="1083" t="n"/>
      <c r="BI142" s="1083" t="n"/>
      <c r="BJ142" s="1083" t="n"/>
    </row>
    <row r="143" ht="6" customHeight="1" s="340">
      <c r="O143" s="393" t="n"/>
      <c r="P143" s="393" t="n"/>
      <c r="Q143" s="393" t="n"/>
      <c r="R143" s="393" t="n"/>
      <c r="S143" s="393" t="n"/>
      <c r="T143" s="1083" t="n"/>
      <c r="U143" s="1083" t="n"/>
      <c r="V143" s="1083" t="n"/>
      <c r="W143" s="1083" t="n"/>
      <c r="X143" s="1083" t="n"/>
      <c r="Y143" s="1083" t="n"/>
      <c r="Z143" s="1083" t="n"/>
      <c r="AA143" s="1083" t="n"/>
      <c r="AB143" s="1083" t="n"/>
      <c r="AC143" s="1083" t="n"/>
      <c r="AD143" s="1083" t="n"/>
      <c r="AE143" s="1083" t="n"/>
      <c r="AF143" s="1083" t="n"/>
      <c r="AG143" s="1083" t="n"/>
      <c r="AH143" s="1083" t="n"/>
      <c r="AI143" s="1083" t="n"/>
      <c r="AJ143" s="1083" t="n"/>
      <c r="AK143" s="1083" t="n"/>
      <c r="AL143" s="1083" t="n"/>
      <c r="AM143" s="1083" t="n"/>
      <c r="AN143" s="1083" t="n"/>
      <c r="AO143" s="1083" t="n"/>
      <c r="AP143" s="1083" t="n"/>
      <c r="AQ143" s="1083" t="n"/>
      <c r="AR143" s="1083" t="n"/>
      <c r="AS143" s="1083" t="n"/>
      <c r="AT143" s="1083" t="n"/>
      <c r="AU143" s="1083" t="n"/>
      <c r="AV143" s="1083" t="n"/>
      <c r="AW143" s="1083" t="n"/>
      <c r="AX143" s="1083" t="n"/>
      <c r="AY143" s="1083" t="n"/>
      <c r="AZ143" s="1083" t="n"/>
      <c r="BA143" s="1083" t="n"/>
      <c r="BB143" s="1083" t="n"/>
      <c r="BC143" s="1083" t="n"/>
      <c r="BD143" s="1083" t="n"/>
      <c r="BE143" s="1083" t="n"/>
      <c r="BF143" s="1083" t="n"/>
      <c r="BG143" s="1083" t="n"/>
      <c r="BH143" s="1083" t="n"/>
      <c r="BI143" s="1083" t="n"/>
      <c r="BJ143" s="1083" t="n"/>
    </row>
    <row r="144" ht="6" customHeight="1" s="340">
      <c r="O144" s="393" t="n"/>
      <c r="P144" s="393" t="n"/>
      <c r="Q144" s="393" t="n"/>
      <c r="R144" s="393" t="n"/>
      <c r="S144" s="393" t="n"/>
      <c r="T144" s="1083" t="n"/>
      <c r="U144" s="1083" t="n"/>
      <c r="V144" s="1083" t="n"/>
      <c r="W144" s="1083" t="n"/>
      <c r="X144" s="1083" t="n"/>
      <c r="Y144" s="1083" t="n"/>
      <c r="Z144" s="1083" t="n"/>
      <c r="AA144" s="1083" t="n"/>
      <c r="AB144" s="1083" t="n"/>
      <c r="AC144" s="1083" t="n"/>
      <c r="AD144" s="1083" t="n"/>
      <c r="AE144" s="1083" t="n"/>
      <c r="AF144" s="1083" t="n"/>
      <c r="AG144" s="1083" t="n"/>
      <c r="AH144" s="1083" t="n"/>
      <c r="AI144" s="1083" t="n"/>
      <c r="AJ144" s="1083" t="n"/>
      <c r="AK144" s="1083" t="n"/>
      <c r="AL144" s="1083" t="n"/>
      <c r="AM144" s="1083" t="n"/>
      <c r="AN144" s="1083" t="n"/>
      <c r="AO144" s="1083" t="n"/>
      <c r="AP144" s="1083" t="n"/>
      <c r="AQ144" s="1083" t="n"/>
      <c r="AR144" s="1083" t="n"/>
      <c r="AS144" s="1083" t="n"/>
      <c r="AT144" s="1083" t="n"/>
      <c r="AU144" s="1083" t="n"/>
      <c r="AV144" s="1083" t="n"/>
      <c r="AW144" s="1083" t="n"/>
      <c r="AX144" s="1083" t="n"/>
      <c r="AY144" s="1083" t="n"/>
      <c r="AZ144" s="1083" t="n"/>
      <c r="BA144" s="1083" t="n"/>
      <c r="BB144" s="1083" t="n"/>
      <c r="BC144" s="1083" t="n"/>
      <c r="BD144" s="1083" t="n"/>
      <c r="BE144" s="1083" t="n"/>
      <c r="BF144" s="1083" t="n"/>
      <c r="BG144" s="1083" t="n"/>
      <c r="BH144" s="1083" t="n"/>
      <c r="BI144" s="1083" t="n"/>
      <c r="BJ144" s="1083" t="n"/>
    </row>
    <row r="145" ht="6" customHeight="1" s="340">
      <c r="O145" s="393" t="n"/>
      <c r="P145" s="393" t="n"/>
      <c r="Q145" s="393" t="n"/>
      <c r="R145" s="393" t="n"/>
      <c r="S145" s="393" t="n"/>
      <c r="T145" s="1083" t="n"/>
      <c r="U145" s="1083" t="n"/>
      <c r="V145" s="1083" t="n"/>
      <c r="W145" s="1083" t="n"/>
      <c r="X145" s="1083" t="n"/>
      <c r="Y145" s="1083" t="n"/>
      <c r="Z145" s="1083" t="n"/>
      <c r="AA145" s="1083" t="n"/>
      <c r="AB145" s="1083" t="n"/>
      <c r="AC145" s="1083" t="n"/>
      <c r="AD145" s="1083" t="n"/>
      <c r="AE145" s="1083" t="n"/>
      <c r="AF145" s="1083" t="n"/>
      <c r="AG145" s="1083" t="n"/>
      <c r="AH145" s="1083" t="n"/>
      <c r="AI145" s="1083" t="n"/>
      <c r="AJ145" s="1083" t="n"/>
      <c r="AK145" s="1083" t="n"/>
      <c r="AL145" s="1083" t="n"/>
      <c r="AM145" s="1083" t="n"/>
      <c r="AN145" s="1083" t="n"/>
      <c r="AO145" s="1083" t="n"/>
      <c r="AP145" s="1083" t="n"/>
      <c r="AQ145" s="1083" t="n"/>
      <c r="AR145" s="1083" t="n"/>
      <c r="AS145" s="1083" t="n"/>
      <c r="AT145" s="1083" t="n"/>
      <c r="AU145" s="1083" t="n"/>
      <c r="AV145" s="1083" t="n"/>
      <c r="AW145" s="1083" t="n"/>
      <c r="AX145" s="1083" t="n"/>
      <c r="AY145" s="1083" t="n"/>
      <c r="AZ145" s="1083" t="n"/>
      <c r="BA145" s="1083" t="n"/>
      <c r="BB145" s="1083" t="n"/>
      <c r="BC145" s="1083" t="n"/>
      <c r="BD145" s="1083" t="n"/>
      <c r="BE145" s="1083" t="n"/>
      <c r="BF145" s="1083" t="n"/>
      <c r="BG145" s="1083" t="n"/>
      <c r="BH145" s="1083" t="n"/>
      <c r="BI145" s="1083" t="n"/>
      <c r="BJ145" s="1083" t="n"/>
    </row>
    <row r="146" ht="6" customHeight="1" s="340">
      <c r="O146" s="393" t="n"/>
      <c r="P146" s="393" t="n"/>
      <c r="Q146" s="393" t="n"/>
      <c r="R146" s="393" t="n"/>
      <c r="S146" s="393" t="n"/>
      <c r="T146" s="1083" t="n"/>
      <c r="U146" s="1083" t="n"/>
      <c r="V146" s="1083" t="n"/>
      <c r="W146" s="1083" t="n"/>
      <c r="X146" s="1083" t="n"/>
      <c r="Y146" s="1083" t="n"/>
      <c r="Z146" s="1083" t="n"/>
      <c r="AA146" s="1083" t="n"/>
      <c r="AB146" s="1083" t="n"/>
      <c r="AC146" s="1083" t="n"/>
      <c r="AD146" s="1083" t="n"/>
      <c r="AE146" s="1083" t="n"/>
      <c r="AF146" s="1083" t="n"/>
      <c r="AG146" s="1083" t="n"/>
      <c r="AH146" s="1083" t="n"/>
      <c r="AI146" s="1083" t="n"/>
      <c r="AJ146" s="1083" t="n"/>
      <c r="AK146" s="1083" t="n"/>
      <c r="AL146" s="1083" t="n"/>
      <c r="AM146" s="1083" t="n"/>
      <c r="AN146" s="1083" t="n"/>
      <c r="AO146" s="1083" t="n"/>
      <c r="AP146" s="1083" t="n"/>
      <c r="AQ146" s="1083" t="n"/>
      <c r="AR146" s="1083" t="n"/>
      <c r="AS146" s="1083" t="n"/>
      <c r="AT146" s="1083" t="n"/>
      <c r="AU146" s="1083" t="n"/>
      <c r="AV146" s="1083" t="n"/>
      <c r="AW146" s="1083" t="n"/>
      <c r="AX146" s="1083" t="n"/>
      <c r="AY146" s="1083" t="n"/>
      <c r="AZ146" s="1083" t="n"/>
      <c r="BA146" s="1083" t="n"/>
      <c r="BB146" s="1083" t="n"/>
      <c r="BC146" s="1083" t="n"/>
      <c r="BD146" s="1083" t="n"/>
      <c r="BE146" s="1083" t="n"/>
      <c r="BF146" s="1083" t="n"/>
      <c r="BG146" s="1083" t="n"/>
      <c r="BH146" s="1083" t="n"/>
      <c r="BI146" s="1083" t="n"/>
      <c r="BJ146" s="1083" t="n"/>
    </row>
    <row r="147" ht="6" customHeight="1" s="340">
      <c r="O147" s="393" t="n"/>
      <c r="P147" s="393" t="n"/>
      <c r="Q147" s="393" t="n"/>
      <c r="R147" s="393" t="n"/>
      <c r="S147" s="393" t="n"/>
      <c r="T147" s="1083" t="n"/>
      <c r="U147" s="1083" t="n"/>
      <c r="V147" s="1083" t="n"/>
      <c r="W147" s="1083" t="n"/>
      <c r="X147" s="1083" t="n"/>
      <c r="Y147" s="1083" t="n"/>
      <c r="Z147" s="1083" t="n"/>
      <c r="AA147" s="1083" t="n"/>
      <c r="AB147" s="1083" t="n"/>
      <c r="AC147" s="1083" t="n"/>
      <c r="AD147" s="1083" t="n"/>
      <c r="AE147" s="1083" t="n"/>
      <c r="AF147" s="1083" t="n"/>
      <c r="AG147" s="1083" t="n"/>
      <c r="AH147" s="1083" t="n"/>
      <c r="AI147" s="1083" t="n"/>
      <c r="AJ147" s="1083" t="n"/>
      <c r="AK147" s="1083" t="n"/>
      <c r="AL147" s="1083" t="n"/>
      <c r="AM147" s="1083" t="n"/>
      <c r="AN147" s="1083" t="n"/>
      <c r="AO147" s="1083" t="n"/>
      <c r="AP147" s="1083" t="n"/>
      <c r="AQ147" s="1083" t="n"/>
      <c r="AR147" s="1083" t="n"/>
      <c r="AS147" s="1083" t="n"/>
      <c r="AT147" s="1083" t="n"/>
      <c r="AU147" s="1083" t="n"/>
      <c r="AV147" s="1083" t="n"/>
      <c r="AW147" s="1083" t="n"/>
      <c r="AX147" s="1083" t="n"/>
      <c r="AY147" s="1083" t="n"/>
      <c r="AZ147" s="1083" t="n"/>
      <c r="BA147" s="1083" t="n"/>
      <c r="BB147" s="1083" t="n"/>
      <c r="BC147" s="1083" t="n"/>
      <c r="BD147" s="1083" t="n"/>
      <c r="BE147" s="1083" t="n"/>
      <c r="BF147" s="1083" t="n"/>
      <c r="BG147" s="1083" t="n"/>
      <c r="BH147" s="1083" t="n"/>
      <c r="BI147" s="1083" t="n"/>
      <c r="BJ147" s="1083" t="n"/>
    </row>
    <row r="148" ht="6" customHeight="1" s="340">
      <c r="O148" s="393" t="n"/>
      <c r="P148" s="393" t="n"/>
      <c r="Q148" s="393" t="n"/>
      <c r="R148" s="393" t="n"/>
      <c r="S148" s="393" t="n"/>
      <c r="T148" s="1083" t="n"/>
      <c r="U148" s="1083" t="n"/>
      <c r="V148" s="1083" t="n"/>
      <c r="W148" s="1083" t="n"/>
      <c r="X148" s="1083" t="n"/>
      <c r="Y148" s="1083" t="n"/>
      <c r="Z148" s="1083" t="n"/>
      <c r="AA148" s="1083" t="n"/>
      <c r="AB148" s="1083" t="n"/>
      <c r="AC148" s="1083" t="n"/>
      <c r="AD148" s="1083" t="n"/>
      <c r="AE148" s="1083" t="n"/>
      <c r="AF148" s="1083" t="n"/>
      <c r="AG148" s="1083" t="n"/>
      <c r="AH148" s="1083" t="n"/>
      <c r="AI148" s="1083" t="n"/>
      <c r="AJ148" s="1083" t="n"/>
      <c r="AK148" s="1083" t="n"/>
      <c r="AL148" s="1083" t="n"/>
      <c r="AM148" s="1083" t="n"/>
      <c r="AN148" s="1083" t="n"/>
      <c r="AO148" s="1083" t="n"/>
      <c r="AP148" s="1083" t="n"/>
      <c r="AQ148" s="1083" t="n"/>
      <c r="AR148" s="1083" t="n"/>
      <c r="AS148" s="1083" t="n"/>
      <c r="AT148" s="1083" t="n"/>
      <c r="AU148" s="1083" t="n"/>
      <c r="AV148" s="1083" t="n"/>
      <c r="AW148" s="1083" t="n"/>
      <c r="AX148" s="1083" t="n"/>
      <c r="AY148" s="1083" t="n"/>
      <c r="AZ148" s="1083" t="n"/>
      <c r="BA148" s="1083" t="n"/>
      <c r="BB148" s="1083" t="n"/>
      <c r="BC148" s="1083" t="n"/>
      <c r="BD148" s="1083" t="n"/>
      <c r="BE148" s="1083" t="n"/>
      <c r="BF148" s="1083" t="n"/>
      <c r="BG148" s="1083" t="n"/>
      <c r="BH148" s="1083" t="n"/>
      <c r="BI148" s="1083" t="n"/>
      <c r="BJ148" s="1083" t="n"/>
    </row>
    <row r="149" ht="6" customHeight="1" s="340">
      <c r="O149" s="393" t="n"/>
      <c r="P149" s="393" t="n"/>
      <c r="Q149" s="393" t="n"/>
      <c r="R149" s="393" t="n"/>
      <c r="S149" s="393" t="n"/>
      <c r="T149" s="1083" t="n"/>
      <c r="U149" s="1083" t="n"/>
      <c r="V149" s="1083" t="n"/>
      <c r="W149" s="1083" t="n"/>
      <c r="X149" s="1083" t="n"/>
      <c r="Y149" s="1083" t="n"/>
      <c r="Z149" s="1083" t="n"/>
      <c r="AA149" s="1083" t="n"/>
      <c r="AB149" s="1083" t="n"/>
      <c r="AC149" s="1083" t="n"/>
      <c r="AD149" s="1083" t="n"/>
      <c r="AE149" s="1083" t="n"/>
      <c r="AF149" s="1083" t="n"/>
      <c r="AG149" s="1083" t="n"/>
      <c r="AH149" s="1083" t="n"/>
      <c r="AI149" s="1083" t="n"/>
      <c r="AJ149" s="1083" t="n"/>
      <c r="AK149" s="1083" t="n"/>
      <c r="AL149" s="1083" t="n"/>
      <c r="AM149" s="1083" t="n"/>
      <c r="AN149" s="1083" t="n"/>
      <c r="AO149" s="1083" t="n"/>
      <c r="AP149" s="1083" t="n"/>
      <c r="AQ149" s="1083" t="n"/>
      <c r="AR149" s="1083" t="n"/>
      <c r="AS149" s="1083" t="n"/>
      <c r="AT149" s="1083" t="n"/>
      <c r="AU149" s="1083" t="n"/>
      <c r="AV149" s="1083" t="n"/>
      <c r="AW149" s="1083" t="n"/>
      <c r="AX149" s="1083" t="n"/>
      <c r="AY149" s="1083" t="n"/>
      <c r="AZ149" s="1083" t="n"/>
      <c r="BA149" s="1083" t="n"/>
      <c r="BB149" s="1083" t="n"/>
      <c r="BC149" s="1083" t="n"/>
      <c r="BD149" s="1083" t="n"/>
      <c r="BE149" s="1083" t="n"/>
      <c r="BF149" s="1083" t="n"/>
      <c r="BG149" s="1083" t="n"/>
      <c r="BH149" s="1083" t="n"/>
      <c r="BI149" s="1083" t="n"/>
      <c r="BJ149" s="1083" t="n"/>
    </row>
    <row r="150" ht="6" customHeight="1" s="340">
      <c r="O150" s="393" t="n"/>
      <c r="P150" s="393" t="n"/>
      <c r="Q150" s="393" t="n"/>
      <c r="R150" s="393" t="n"/>
      <c r="S150" s="393" t="n"/>
      <c r="T150" s="1083" t="n"/>
      <c r="U150" s="1083" t="n"/>
      <c r="V150" s="1083" t="n"/>
      <c r="W150" s="1083" t="n"/>
      <c r="X150" s="1083" t="n"/>
      <c r="Y150" s="1083" t="n"/>
      <c r="Z150" s="1083" t="n"/>
      <c r="AA150" s="1083" t="n"/>
      <c r="AB150" s="1083" t="n"/>
      <c r="AC150" s="1083" t="n"/>
      <c r="AD150" s="1083" t="n"/>
      <c r="AE150" s="1083" t="n"/>
      <c r="AF150" s="1083" t="n"/>
      <c r="AG150" s="1083" t="n"/>
      <c r="AH150" s="1083" t="n"/>
      <c r="AI150" s="1083" t="n"/>
      <c r="AJ150" s="1083" t="n"/>
      <c r="AK150" s="1083" t="n"/>
      <c r="AL150" s="1083" t="n"/>
      <c r="AM150" s="1083" t="n"/>
      <c r="AN150" s="1083" t="n"/>
      <c r="AO150" s="1083" t="n"/>
      <c r="AP150" s="1083" t="n"/>
      <c r="AQ150" s="1083" t="n"/>
      <c r="AR150" s="1083" t="n"/>
      <c r="AS150" s="1083" t="n"/>
      <c r="AT150" s="1083" t="n"/>
      <c r="AU150" s="1083" t="n"/>
      <c r="AV150" s="1083" t="n"/>
      <c r="AW150" s="1083" t="n"/>
      <c r="AX150" s="1083" t="n"/>
      <c r="AY150" s="1083" t="n"/>
      <c r="AZ150" s="1083" t="n"/>
      <c r="BA150" s="1083" t="n"/>
      <c r="BB150" s="1083" t="n"/>
      <c r="BC150" s="1083" t="n"/>
      <c r="BD150" s="1083" t="n"/>
      <c r="BE150" s="1083" t="n"/>
      <c r="BF150" s="1083" t="n"/>
      <c r="BG150" s="1083" t="n"/>
      <c r="BH150" s="1083" t="n"/>
      <c r="BI150" s="1083" t="n"/>
      <c r="BJ150" s="1083" t="n"/>
    </row>
    <row r="151" ht="6" customHeight="1" s="340">
      <c r="O151" s="393" t="n"/>
      <c r="P151" s="393" t="n"/>
      <c r="Q151" s="393" t="n"/>
      <c r="R151" s="393" t="n"/>
      <c r="S151" s="393" t="n"/>
      <c r="T151" s="1083" t="n"/>
      <c r="U151" s="1083" t="n"/>
      <c r="V151" s="1083" t="n"/>
      <c r="W151" s="1083" t="n"/>
      <c r="X151" s="1083" t="n"/>
      <c r="Y151" s="1083" t="n"/>
      <c r="Z151" s="1083" t="n"/>
      <c r="AA151" s="1083" t="n"/>
      <c r="AB151" s="1083" t="n"/>
      <c r="AC151" s="1083" t="n"/>
      <c r="AD151" s="1083" t="n"/>
      <c r="AE151" s="1083" t="n"/>
      <c r="AF151" s="1083" t="n"/>
      <c r="AG151" s="1083" t="n"/>
      <c r="AH151" s="1083" t="n"/>
      <c r="AI151" s="1083" t="n"/>
      <c r="AJ151" s="1083" t="n"/>
      <c r="AK151" s="1083" t="n"/>
      <c r="AL151" s="1083" t="n"/>
      <c r="AM151" s="1083" t="n"/>
      <c r="AN151" s="1083" t="n"/>
      <c r="AO151" s="1083" t="n"/>
      <c r="AP151" s="1083" t="n"/>
      <c r="AQ151" s="1083" t="n"/>
      <c r="AR151" s="1083" t="n"/>
      <c r="AS151" s="1083" t="n"/>
      <c r="AT151" s="1083" t="n"/>
      <c r="AU151" s="1083" t="n"/>
      <c r="AV151" s="1083" t="n"/>
      <c r="AW151" s="1083" t="n"/>
      <c r="AX151" s="1083" t="n"/>
      <c r="AY151" s="1083" t="n"/>
      <c r="AZ151" s="1083" t="n"/>
      <c r="BA151" s="1083" t="n"/>
      <c r="BB151" s="1083" t="n"/>
      <c r="BC151" s="1083" t="n"/>
      <c r="BD151" s="1083" t="n"/>
      <c r="BE151" s="1083" t="n"/>
      <c r="BF151" s="1083" t="n"/>
      <c r="BG151" s="1083" t="n"/>
      <c r="BH151" s="1083" t="n"/>
      <c r="BI151" s="1083" t="n"/>
      <c r="BJ151" s="1083" t="n"/>
    </row>
    <row r="152" ht="6" customHeight="1" s="340">
      <c r="O152" s="393" t="n"/>
      <c r="P152" s="393" t="n"/>
      <c r="Q152" s="393" t="n"/>
      <c r="R152" s="393" t="n"/>
      <c r="S152" s="393" t="n"/>
      <c r="T152" s="1083" t="n"/>
      <c r="U152" s="1083" t="n"/>
      <c r="V152" s="1083" t="n"/>
      <c r="W152" s="1083" t="n"/>
      <c r="X152" s="1083" t="n"/>
      <c r="Y152" s="1083" t="n"/>
      <c r="Z152" s="1083" t="n"/>
      <c r="AA152" s="1083" t="n"/>
      <c r="AB152" s="1083" t="n"/>
      <c r="AC152" s="1083" t="n"/>
      <c r="AD152" s="1083" t="n"/>
      <c r="AE152" s="1083" t="n"/>
      <c r="AF152" s="1083" t="n"/>
      <c r="AG152" s="1083" t="n"/>
      <c r="AH152" s="1083" t="n"/>
      <c r="AI152" s="1083" t="n"/>
      <c r="AJ152" s="1083" t="n"/>
      <c r="AK152" s="1083" t="n"/>
      <c r="AL152" s="1083" t="n"/>
      <c r="AM152" s="1083" t="n"/>
      <c r="AN152" s="1083" t="n"/>
      <c r="AO152" s="1083" t="n"/>
      <c r="AP152" s="1083" t="n"/>
      <c r="AQ152" s="1083" t="n"/>
      <c r="AR152" s="1083" t="n"/>
      <c r="AS152" s="1083" t="n"/>
      <c r="AT152" s="1083" t="n"/>
      <c r="AU152" s="1083" t="n"/>
      <c r="AV152" s="1083" t="n"/>
      <c r="AW152" s="1083" t="n"/>
      <c r="AX152" s="1083" t="n"/>
      <c r="AY152" s="1083" t="n"/>
      <c r="AZ152" s="1083" t="n"/>
      <c r="BA152" s="1083" t="n"/>
      <c r="BB152" s="1083" t="n"/>
      <c r="BC152" s="1083" t="n"/>
      <c r="BD152" s="1083" t="n"/>
      <c r="BE152" s="1083" t="n"/>
      <c r="BF152" s="1083" t="n"/>
      <c r="BG152" s="1083" t="n"/>
      <c r="BH152" s="1083" t="n"/>
      <c r="BI152" s="1083" t="n"/>
      <c r="BJ152" s="1083" t="n"/>
    </row>
    <row r="153" ht="6" customHeight="1" s="340">
      <c r="O153" s="393" t="n"/>
      <c r="P153" s="393" t="n"/>
      <c r="Q153" s="393" t="n"/>
      <c r="R153" s="393" t="n"/>
      <c r="S153" s="393" t="n"/>
      <c r="T153" s="1083" t="n"/>
      <c r="U153" s="1083" t="n"/>
      <c r="V153" s="1083" t="n"/>
      <c r="W153" s="1083" t="n"/>
      <c r="X153" s="1083" t="n"/>
      <c r="Y153" s="1083" t="n"/>
      <c r="Z153" s="1083" t="n"/>
      <c r="AA153" s="1083" t="n"/>
      <c r="AB153" s="1083" t="n"/>
      <c r="AC153" s="1083" t="n"/>
      <c r="AD153" s="1083" t="n"/>
      <c r="AE153" s="1083" t="n"/>
      <c r="AF153" s="1083" t="n"/>
      <c r="AG153" s="1083" t="n"/>
      <c r="AH153" s="1083" t="n"/>
      <c r="AI153" s="1083" t="n"/>
      <c r="AJ153" s="1083" t="n"/>
      <c r="AK153" s="1083" t="n"/>
      <c r="AL153" s="1083" t="n"/>
      <c r="AM153" s="1083" t="n"/>
      <c r="AN153" s="1083" t="n"/>
      <c r="AO153" s="1083" t="n"/>
      <c r="AP153" s="1083" t="n"/>
      <c r="AQ153" s="1083" t="n"/>
      <c r="AR153" s="1083" t="n"/>
      <c r="AS153" s="1083" t="n"/>
      <c r="AT153" s="1083" t="n"/>
      <c r="AU153" s="1083" t="n"/>
      <c r="AV153" s="1083" t="n"/>
      <c r="AW153" s="1083" t="n"/>
      <c r="AX153" s="1083" t="n"/>
      <c r="AY153" s="1083" t="n"/>
      <c r="AZ153" s="1083" t="n"/>
      <c r="BA153" s="1083" t="n"/>
      <c r="BB153" s="1083" t="n"/>
      <c r="BC153" s="1083" t="n"/>
      <c r="BD153" s="1083" t="n"/>
      <c r="BE153" s="1083" t="n"/>
      <c r="BF153" s="1083" t="n"/>
      <c r="BG153" s="1083" t="n"/>
      <c r="BH153" s="1083" t="n"/>
      <c r="BI153" s="1083" t="n"/>
      <c r="BJ153" s="1083" t="n"/>
    </row>
    <row r="154" ht="6" customHeight="1" s="340">
      <c r="O154" s="393" t="n"/>
      <c r="P154" s="393" t="n"/>
      <c r="Q154" s="393" t="n"/>
      <c r="R154" s="393" t="n"/>
      <c r="S154" s="393" t="n"/>
      <c r="T154" s="1083" t="n"/>
      <c r="U154" s="1083" t="n"/>
      <c r="V154" s="1083" t="n"/>
      <c r="W154" s="1083" t="n"/>
      <c r="X154" s="1083" t="n"/>
      <c r="Y154" s="1083" t="n"/>
      <c r="Z154" s="1083" t="n"/>
      <c r="AA154" s="1083" t="n"/>
      <c r="AB154" s="1083" t="n"/>
      <c r="AC154" s="1083" t="n"/>
      <c r="AD154" s="1083" t="n"/>
      <c r="AE154" s="1083" t="n"/>
      <c r="AF154" s="1083" t="n"/>
      <c r="AG154" s="1083" t="n"/>
      <c r="AH154" s="1083" t="n"/>
      <c r="AI154" s="1083" t="n"/>
      <c r="AJ154" s="1083" t="n"/>
      <c r="AK154" s="1083" t="n"/>
      <c r="AL154" s="1083" t="n"/>
      <c r="AM154" s="1083" t="n"/>
      <c r="AN154" s="1083" t="n"/>
      <c r="AO154" s="1083" t="n"/>
      <c r="AP154" s="1083" t="n"/>
      <c r="AQ154" s="1083" t="n"/>
      <c r="AR154" s="1083" t="n"/>
      <c r="AS154" s="1083" t="n"/>
      <c r="AT154" s="1083" t="n"/>
      <c r="AU154" s="1083" t="n"/>
      <c r="AV154" s="1083" t="n"/>
      <c r="AW154" s="1083" t="n"/>
      <c r="AX154" s="1083" t="n"/>
      <c r="AY154" s="1083" t="n"/>
      <c r="AZ154" s="1083" t="n"/>
      <c r="BA154" s="1083" t="n"/>
      <c r="BB154" s="1083" t="n"/>
      <c r="BC154" s="1083" t="n"/>
      <c r="BD154" s="1083" t="n"/>
      <c r="BE154" s="1083" t="n"/>
      <c r="BF154" s="1083" t="n"/>
      <c r="BG154" s="1083" t="n"/>
      <c r="BH154" s="1083" t="n"/>
      <c r="BI154" s="1083" t="n"/>
      <c r="BJ154" s="1083" t="n"/>
    </row>
    <row r="155" ht="6" customHeight="1" s="340">
      <c r="O155" s="393" t="n"/>
      <c r="P155" s="393" t="n"/>
      <c r="Q155" s="393" t="n"/>
      <c r="R155" s="393" t="n"/>
      <c r="S155" s="393" t="n"/>
      <c r="T155" s="1083" t="n"/>
      <c r="U155" s="1083" t="n"/>
      <c r="V155" s="1083" t="n"/>
      <c r="W155" s="1083" t="n"/>
      <c r="X155" s="1083" t="n"/>
      <c r="Y155" s="1083" t="n"/>
      <c r="Z155" s="1083" t="n"/>
      <c r="AA155" s="1083" t="n"/>
      <c r="AB155" s="1083" t="n"/>
      <c r="AC155" s="1083" t="n"/>
      <c r="AD155" s="1083" t="n"/>
      <c r="AE155" s="1083" t="n"/>
      <c r="AF155" s="1083" t="n"/>
      <c r="AG155" s="1083" t="n"/>
      <c r="AH155" s="1083" t="n"/>
      <c r="AI155" s="1083" t="n"/>
      <c r="AJ155" s="1083" t="n"/>
      <c r="AK155" s="1083" t="n"/>
      <c r="AL155" s="1083" t="n"/>
      <c r="AM155" s="1083" t="n"/>
      <c r="AN155" s="1083" t="n"/>
      <c r="AO155" s="1083" t="n"/>
      <c r="AP155" s="1083" t="n"/>
      <c r="AQ155" s="1083" t="n"/>
      <c r="AR155" s="1083" t="n"/>
      <c r="AS155" s="1083" t="n"/>
      <c r="AT155" s="1083" t="n"/>
      <c r="AU155" s="1083" t="n"/>
      <c r="AV155" s="1083" t="n"/>
      <c r="AW155" s="1083" t="n"/>
      <c r="AX155" s="1083" t="n"/>
      <c r="AY155" s="1083" t="n"/>
      <c r="AZ155" s="1083" t="n"/>
      <c r="BA155" s="1083" t="n"/>
      <c r="BB155" s="1083" t="n"/>
      <c r="BC155" s="1083" t="n"/>
      <c r="BD155" s="1083" t="n"/>
      <c r="BE155" s="1083" t="n"/>
      <c r="BF155" s="1083" t="n"/>
      <c r="BG155" s="1083" t="n"/>
      <c r="BH155" s="1083" t="n"/>
      <c r="BI155" s="1083" t="n"/>
      <c r="BJ155" s="1083" t="n"/>
    </row>
    <row r="156" ht="6" customHeight="1" s="340">
      <c r="O156" s="393" t="n"/>
      <c r="P156" s="393" t="n"/>
      <c r="Q156" s="393" t="n"/>
      <c r="R156" s="393" t="n"/>
      <c r="S156" s="393" t="n"/>
      <c r="T156" s="1083" t="n"/>
      <c r="U156" s="1083" t="n"/>
      <c r="V156" s="1083" t="n"/>
      <c r="W156" s="1083" t="n"/>
      <c r="X156" s="1083" t="n"/>
      <c r="Y156" s="1083" t="n"/>
      <c r="Z156" s="1083" t="n"/>
      <c r="AA156" s="1083" t="n"/>
      <c r="AB156" s="1083" t="n"/>
      <c r="AC156" s="1083" t="n"/>
      <c r="AD156" s="1083" t="n"/>
      <c r="AE156" s="1083" t="n"/>
      <c r="AF156" s="1083" t="n"/>
      <c r="AG156" s="1083" t="n"/>
      <c r="AH156" s="1083" t="n"/>
      <c r="AI156" s="1083" t="n"/>
      <c r="AJ156" s="1083" t="n"/>
      <c r="AK156" s="1083" t="n"/>
      <c r="AL156" s="1083" t="n"/>
      <c r="AM156" s="1083" t="n"/>
      <c r="AN156" s="1083" t="n"/>
      <c r="AO156" s="1083" t="n"/>
      <c r="AP156" s="1083" t="n"/>
      <c r="AQ156" s="1083" t="n"/>
      <c r="AR156" s="1083" t="n"/>
      <c r="AS156" s="1083" t="n"/>
      <c r="AT156" s="1083" t="n"/>
      <c r="AU156" s="1083" t="n"/>
      <c r="AV156" s="1083" t="n"/>
      <c r="AW156" s="1083" t="n"/>
      <c r="AX156" s="1083" t="n"/>
      <c r="AY156" s="1083" t="n"/>
      <c r="AZ156" s="1083" t="n"/>
      <c r="BA156" s="1083" t="n"/>
      <c r="BB156" s="1083" t="n"/>
      <c r="BC156" s="1083" t="n"/>
      <c r="BD156" s="1083" t="n"/>
      <c r="BE156" s="1083" t="n"/>
      <c r="BF156" s="1083" t="n"/>
      <c r="BG156" s="1083" t="n"/>
      <c r="BH156" s="1083" t="n"/>
      <c r="BI156" s="1083" t="n"/>
      <c r="BJ156" s="1083" t="n"/>
    </row>
    <row r="157" ht="6" customHeight="1" s="340">
      <c r="O157" s="393" t="n"/>
      <c r="P157" s="393" t="n"/>
      <c r="Q157" s="393" t="n"/>
      <c r="R157" s="393" t="n"/>
      <c r="S157" s="393" t="n"/>
      <c r="T157" s="1083" t="n"/>
      <c r="U157" s="1083" t="n"/>
      <c r="V157" s="1083" t="n"/>
      <c r="W157" s="1083" t="n"/>
      <c r="X157" s="1083" t="n"/>
      <c r="Y157" s="1083" t="n"/>
      <c r="Z157" s="1083" t="n"/>
      <c r="AA157" s="1083" t="n"/>
      <c r="AB157" s="1083" t="n"/>
      <c r="AC157" s="1083" t="n"/>
      <c r="AD157" s="1083" t="n"/>
      <c r="AE157" s="1083" t="n"/>
      <c r="AF157" s="1083" t="n"/>
      <c r="AG157" s="1083" t="n"/>
      <c r="AH157" s="1083" t="n"/>
      <c r="AI157" s="1083" t="n"/>
      <c r="AJ157" s="1083" t="n"/>
      <c r="AK157" s="1083" t="n"/>
      <c r="AL157" s="1083" t="n"/>
      <c r="AM157" s="1083" t="n"/>
      <c r="AN157" s="1083" t="n"/>
      <c r="AO157" s="1083" t="n"/>
      <c r="AP157" s="1083" t="n"/>
      <c r="AQ157" s="1083" t="n"/>
      <c r="AR157" s="1083" t="n"/>
      <c r="AS157" s="1083" t="n"/>
      <c r="AT157" s="1083" t="n"/>
      <c r="AU157" s="1083" t="n"/>
      <c r="AV157" s="1083" t="n"/>
      <c r="AW157" s="1083" t="n"/>
      <c r="AX157" s="1083" t="n"/>
      <c r="AY157" s="1083" t="n"/>
      <c r="AZ157" s="1083" t="n"/>
      <c r="BA157" s="1083" t="n"/>
      <c r="BB157" s="1083" t="n"/>
      <c r="BC157" s="1083" t="n"/>
      <c r="BD157" s="1083" t="n"/>
      <c r="BE157" s="1083" t="n"/>
      <c r="BF157" s="1083" t="n"/>
      <c r="BG157" s="1083" t="n"/>
      <c r="BH157" s="1083" t="n"/>
      <c r="BI157" s="1083" t="n"/>
      <c r="BJ157" s="1083" t="n"/>
    </row>
    <row r="158" ht="6" customHeight="1" s="340">
      <c r="O158" s="393" t="n"/>
      <c r="P158" s="393" t="n"/>
      <c r="Q158" s="393" t="n"/>
      <c r="R158" s="393" t="n"/>
      <c r="S158" s="393" t="n"/>
      <c r="T158" s="1083" t="n"/>
      <c r="U158" s="1083" t="n"/>
      <c r="V158" s="1083" t="n"/>
      <c r="W158" s="1083" t="n"/>
      <c r="X158" s="1083" t="n"/>
      <c r="Y158" s="1083" t="n"/>
      <c r="Z158" s="1083" t="n"/>
      <c r="AA158" s="1083" t="n"/>
      <c r="AB158" s="1083" t="n"/>
      <c r="AC158" s="1083" t="n"/>
      <c r="AD158" s="1083" t="n"/>
      <c r="AE158" s="1083" t="n"/>
      <c r="AF158" s="1083" t="n"/>
      <c r="AG158" s="1083" t="n"/>
      <c r="AH158" s="1083" t="n"/>
      <c r="AI158" s="1083" t="n"/>
      <c r="AJ158" s="1083" t="n"/>
      <c r="AK158" s="1083" t="n"/>
      <c r="AL158" s="1083" t="n"/>
      <c r="AM158" s="1083" t="n"/>
      <c r="AN158" s="1083" t="n"/>
      <c r="AO158" s="1083" t="n"/>
      <c r="AP158" s="1083" t="n"/>
      <c r="AQ158" s="1083" t="n"/>
      <c r="AR158" s="1083" t="n"/>
      <c r="AS158" s="1083" t="n"/>
      <c r="AT158" s="1083" t="n"/>
      <c r="AU158" s="1083" t="n"/>
      <c r="AV158" s="1083" t="n"/>
      <c r="AW158" s="1083" t="n"/>
      <c r="AX158" s="1083" t="n"/>
      <c r="AY158" s="1083" t="n"/>
      <c r="AZ158" s="1083" t="n"/>
      <c r="BA158" s="1083" t="n"/>
      <c r="BB158" s="1083" t="n"/>
      <c r="BC158" s="1083" t="n"/>
      <c r="BD158" s="1083" t="n"/>
      <c r="BE158" s="1083" t="n"/>
      <c r="BF158" s="1083" t="n"/>
      <c r="BG158" s="1083" t="n"/>
      <c r="BH158" s="1083" t="n"/>
      <c r="BI158" s="1083" t="n"/>
      <c r="BJ158" s="1083" t="n"/>
    </row>
    <row r="159" ht="6" customHeight="1" s="340">
      <c r="O159" s="393" t="n"/>
      <c r="P159" s="393" t="n"/>
      <c r="Q159" s="393" t="n"/>
      <c r="R159" s="393" t="n"/>
      <c r="S159" s="393" t="n"/>
      <c r="T159" s="1083" t="n"/>
      <c r="U159" s="1083" t="n"/>
      <c r="V159" s="1083" t="n"/>
      <c r="W159" s="1083" t="n"/>
      <c r="X159" s="1083" t="n"/>
      <c r="Y159" s="1083" t="n"/>
      <c r="Z159" s="1083" t="n"/>
      <c r="AA159" s="1083" t="n"/>
      <c r="AB159" s="1083" t="n"/>
      <c r="AC159" s="1083" t="n"/>
      <c r="AD159" s="1083" t="n"/>
      <c r="AE159" s="1083" t="n"/>
      <c r="AF159" s="1083" t="n"/>
      <c r="AG159" s="1083" t="n"/>
      <c r="AH159" s="1083" t="n"/>
      <c r="AI159" s="1083" t="n"/>
      <c r="AJ159" s="1083" t="n"/>
      <c r="AK159" s="1083" t="n"/>
      <c r="AL159" s="1083" t="n"/>
      <c r="AM159" s="1083" t="n"/>
      <c r="AN159" s="1083" t="n"/>
      <c r="AO159" s="1083" t="n"/>
      <c r="AP159" s="1083" t="n"/>
      <c r="AQ159" s="1083" t="n"/>
      <c r="AR159" s="1083" t="n"/>
      <c r="AS159" s="1083" t="n"/>
      <c r="AT159" s="1083" t="n"/>
      <c r="AU159" s="1083" t="n"/>
      <c r="AV159" s="1083" t="n"/>
      <c r="AW159" s="1083" t="n"/>
      <c r="AX159" s="1083" t="n"/>
      <c r="AY159" s="1083" t="n"/>
      <c r="AZ159" s="1083" t="n"/>
      <c r="BA159" s="1083" t="n"/>
      <c r="BB159" s="1083" t="n"/>
      <c r="BC159" s="1083" t="n"/>
      <c r="BD159" s="1083" t="n"/>
      <c r="BE159" s="1083" t="n"/>
      <c r="BF159" s="1083" t="n"/>
      <c r="BG159" s="1083" t="n"/>
      <c r="BH159" s="1083" t="n"/>
      <c r="BI159" s="1083" t="n"/>
      <c r="BJ159" s="1083" t="n"/>
    </row>
    <row r="160" ht="6" customHeight="1" s="340">
      <c r="O160" s="393" t="n"/>
      <c r="P160" s="393" t="n"/>
      <c r="Q160" s="393" t="n"/>
      <c r="R160" s="393" t="n"/>
      <c r="S160" s="393" t="n"/>
      <c r="T160" s="1083" t="n"/>
      <c r="U160" s="1083" t="n"/>
      <c r="V160" s="1083" t="n"/>
      <c r="W160" s="1083" t="n"/>
      <c r="X160" s="1083" t="n"/>
      <c r="Y160" s="1083" t="n"/>
      <c r="Z160" s="1083" t="n"/>
      <c r="AA160" s="1083" t="n"/>
      <c r="AB160" s="1083" t="n"/>
      <c r="AC160" s="1083" t="n"/>
      <c r="AD160" s="1083" t="n"/>
      <c r="AE160" s="1083" t="n"/>
      <c r="AF160" s="1083" t="n"/>
      <c r="AG160" s="1083" t="n"/>
      <c r="AH160" s="1083" t="n"/>
      <c r="AI160" s="1083" t="n"/>
      <c r="AJ160" s="1083" t="n"/>
      <c r="AK160" s="1083" t="n"/>
      <c r="AL160" s="1083" t="n"/>
      <c r="AM160" s="1083" t="n"/>
      <c r="AN160" s="1083" t="n"/>
      <c r="AO160" s="1083" t="n"/>
      <c r="AP160" s="1083" t="n"/>
      <c r="AQ160" s="1083" t="n"/>
      <c r="AR160" s="1083" t="n"/>
      <c r="AS160" s="1083" t="n"/>
      <c r="AT160" s="1083" t="n"/>
      <c r="AU160" s="1083" t="n"/>
      <c r="AV160" s="1083" t="n"/>
      <c r="AW160" s="1083" t="n"/>
      <c r="AX160" s="1083" t="n"/>
      <c r="AY160" s="1083" t="n"/>
      <c r="AZ160" s="1083" t="n"/>
      <c r="BA160" s="1083" t="n"/>
      <c r="BB160" s="1083" t="n"/>
      <c r="BC160" s="1083" t="n"/>
      <c r="BD160" s="1083" t="n"/>
      <c r="BE160" s="1083" t="n"/>
      <c r="BF160" s="1083" t="n"/>
      <c r="BG160" s="1083" t="n"/>
      <c r="BH160" s="1083" t="n"/>
      <c r="BI160" s="1083" t="n"/>
      <c r="BJ160" s="1083" t="n"/>
    </row>
    <row r="161" ht="6" customHeight="1" s="340">
      <c r="O161" s="393" t="n"/>
      <c r="P161" s="393" t="n"/>
      <c r="Q161" s="393" t="n"/>
      <c r="R161" s="393" t="n"/>
      <c r="S161" s="393" t="n"/>
      <c r="T161" s="1083" t="n"/>
      <c r="U161" s="1083" t="n"/>
      <c r="V161" s="1083" t="n"/>
      <c r="W161" s="1083" t="n"/>
      <c r="X161" s="1083" t="n"/>
      <c r="Y161" s="1083" t="n"/>
      <c r="Z161" s="1083" t="n"/>
      <c r="AA161" s="1083" t="n"/>
      <c r="AB161" s="1083" t="n"/>
      <c r="AC161" s="1083" t="n"/>
      <c r="AD161" s="1083" t="n"/>
      <c r="AE161" s="1083" t="n"/>
      <c r="AF161" s="1083" t="n"/>
      <c r="AG161" s="1083" t="n"/>
      <c r="AH161" s="1083" t="n"/>
      <c r="AI161" s="1083" t="n"/>
      <c r="AJ161" s="1083" t="n"/>
      <c r="AK161" s="1083" t="n"/>
      <c r="AL161" s="1083" t="n"/>
      <c r="AM161" s="1083" t="n"/>
      <c r="AN161" s="1083" t="n"/>
      <c r="AO161" s="1083" t="n"/>
      <c r="AP161" s="1083" t="n"/>
      <c r="AQ161" s="1083" t="n"/>
      <c r="AR161" s="1083" t="n"/>
      <c r="AS161" s="1083" t="n"/>
      <c r="AT161" s="1083" t="n"/>
      <c r="AU161" s="1083" t="n"/>
      <c r="AV161" s="1083" t="n"/>
      <c r="AW161" s="1083" t="n"/>
      <c r="AX161" s="1083" t="n"/>
      <c r="AY161" s="1083" t="n"/>
      <c r="AZ161" s="1083" t="n"/>
      <c r="BA161" s="1083" t="n"/>
      <c r="BB161" s="1083" t="n"/>
      <c r="BC161" s="1083" t="n"/>
      <c r="BD161" s="1083" t="n"/>
      <c r="BE161" s="1083" t="n"/>
      <c r="BF161" s="1083" t="n"/>
      <c r="BG161" s="1083" t="n"/>
      <c r="BH161" s="1083" t="n"/>
      <c r="BI161" s="1083" t="n"/>
      <c r="BJ161" s="1083" t="n"/>
    </row>
    <row r="162" ht="6" customHeight="1" s="340">
      <c r="O162" s="393" t="n"/>
      <c r="P162" s="393" t="n"/>
      <c r="Q162" s="393" t="n"/>
      <c r="R162" s="393" t="n"/>
      <c r="S162" s="393" t="n"/>
      <c r="T162" s="1083" t="n"/>
      <c r="U162" s="1083" t="n"/>
      <c r="V162" s="1083" t="n"/>
      <c r="W162" s="1083" t="n"/>
      <c r="X162" s="1083" t="n"/>
      <c r="Y162" s="1083" t="n"/>
      <c r="Z162" s="1083" t="n"/>
      <c r="AA162" s="1083" t="n"/>
      <c r="AB162" s="1083" t="n"/>
      <c r="AC162" s="1083" t="n"/>
      <c r="AD162" s="1083" t="n"/>
      <c r="AE162" s="1083" t="n"/>
      <c r="AF162" s="1083" t="n"/>
      <c r="AG162" s="1083" t="n"/>
      <c r="AH162" s="1083" t="n"/>
      <c r="AI162" s="1083" t="n"/>
      <c r="AJ162" s="1083" t="n"/>
      <c r="AK162" s="1083" t="n"/>
      <c r="AL162" s="1083" t="n"/>
      <c r="AM162" s="1083" t="n"/>
      <c r="AN162" s="1083" t="n"/>
      <c r="AO162" s="1083" t="n"/>
      <c r="AP162" s="1083" t="n"/>
      <c r="AQ162" s="1083" t="n"/>
      <c r="AR162" s="1083" t="n"/>
      <c r="AS162" s="1083" t="n"/>
      <c r="AT162" s="1083" t="n"/>
      <c r="AU162" s="1083" t="n"/>
      <c r="AV162" s="1083" t="n"/>
      <c r="AW162" s="1083" t="n"/>
      <c r="AX162" s="1083" t="n"/>
      <c r="AY162" s="1083" t="n"/>
      <c r="AZ162" s="1083" t="n"/>
      <c r="BA162" s="1083" t="n"/>
      <c r="BB162" s="1083" t="n"/>
      <c r="BC162" s="1083" t="n"/>
      <c r="BD162" s="1083" t="n"/>
      <c r="BE162" s="1083" t="n"/>
      <c r="BF162" s="1083" t="n"/>
      <c r="BG162" s="1083" t="n"/>
      <c r="BH162" s="1083" t="n"/>
      <c r="BI162" s="1083" t="n"/>
      <c r="BJ162" s="1083" t="n"/>
    </row>
    <row r="163" ht="6" customHeight="1" s="340">
      <c r="O163" s="393" t="n"/>
      <c r="P163" s="393" t="n"/>
      <c r="Q163" s="393" t="n"/>
      <c r="R163" s="393" t="n"/>
      <c r="S163" s="393" t="n"/>
      <c r="T163" s="1083" t="n"/>
      <c r="U163" s="1083" t="n"/>
      <c r="V163" s="1083" t="n"/>
      <c r="W163" s="1083" t="n"/>
      <c r="X163" s="1083" t="n"/>
      <c r="Y163" s="1083" t="n"/>
      <c r="Z163" s="1083" t="n"/>
      <c r="AA163" s="1083" t="n"/>
      <c r="AB163" s="1083" t="n"/>
      <c r="AC163" s="1083" t="n"/>
      <c r="AD163" s="1083" t="n"/>
      <c r="AE163" s="1083" t="n"/>
      <c r="AF163" s="1083" t="n"/>
      <c r="AG163" s="1083" t="n"/>
      <c r="AH163" s="1083" t="n"/>
      <c r="AI163" s="1083" t="n"/>
      <c r="AJ163" s="1083" t="n"/>
      <c r="AK163" s="1083" t="n"/>
      <c r="AL163" s="1083" t="n"/>
      <c r="AM163" s="1083" t="n"/>
      <c r="AN163" s="1083" t="n"/>
      <c r="AO163" s="1083" t="n"/>
      <c r="AP163" s="1083" t="n"/>
      <c r="AQ163" s="1083" t="n"/>
      <c r="AR163" s="1083" t="n"/>
      <c r="AS163" s="1083" t="n"/>
      <c r="AT163" s="1083" t="n"/>
      <c r="AU163" s="1083" t="n"/>
      <c r="AV163" s="1083" t="n"/>
      <c r="AW163" s="1083" t="n"/>
      <c r="AX163" s="1083" t="n"/>
      <c r="AY163" s="1083" t="n"/>
      <c r="AZ163" s="1083" t="n"/>
      <c r="BA163" s="1083" t="n"/>
      <c r="BB163" s="1083" t="n"/>
      <c r="BC163" s="1083" t="n"/>
      <c r="BD163" s="1083" t="n"/>
      <c r="BE163" s="1083" t="n"/>
      <c r="BF163" s="1083" t="n"/>
      <c r="BG163" s="1083" t="n"/>
      <c r="BH163" s="1083" t="n"/>
      <c r="BI163" s="1083" t="n"/>
      <c r="BJ163" s="1083" t="n"/>
    </row>
    <row r="164" ht="6" customHeight="1" s="340">
      <c r="O164" s="393" t="n"/>
      <c r="P164" s="393" t="n"/>
      <c r="Q164" s="393" t="n"/>
      <c r="R164" s="393" t="n"/>
      <c r="S164" s="393" t="n"/>
      <c r="T164" s="1083" t="n"/>
      <c r="U164" s="1083" t="n"/>
      <c r="V164" s="1083" t="n"/>
      <c r="W164" s="1083" t="n"/>
      <c r="X164" s="1083" t="n"/>
      <c r="Y164" s="1083" t="n"/>
      <c r="Z164" s="1083" t="n"/>
      <c r="AA164" s="1083" t="n"/>
      <c r="AB164" s="1083" t="n"/>
      <c r="AC164" s="1083" t="n"/>
      <c r="AD164" s="1083" t="n"/>
      <c r="AE164" s="1083" t="n"/>
      <c r="AF164" s="1083" t="n"/>
      <c r="AG164" s="1083" t="n"/>
      <c r="AH164" s="1083" t="n"/>
      <c r="AI164" s="1083" t="n"/>
      <c r="AJ164" s="1083" t="n"/>
      <c r="AK164" s="1083" t="n"/>
      <c r="AL164" s="1083" t="n"/>
      <c r="AM164" s="1083" t="n"/>
      <c r="AN164" s="1083" t="n"/>
      <c r="AO164" s="1083" t="n"/>
      <c r="AP164" s="1083" t="n"/>
      <c r="AQ164" s="1083" t="n"/>
      <c r="AR164" s="1083" t="n"/>
      <c r="AS164" s="1083" t="n"/>
      <c r="AT164" s="1083" t="n"/>
      <c r="AU164" s="1083" t="n"/>
      <c r="AV164" s="1083" t="n"/>
      <c r="AW164" s="1083" t="n"/>
      <c r="AX164" s="1083" t="n"/>
      <c r="AY164" s="1083" t="n"/>
      <c r="AZ164" s="1083" t="n"/>
      <c r="BA164" s="1083" t="n"/>
      <c r="BB164" s="1083" t="n"/>
      <c r="BC164" s="1083" t="n"/>
      <c r="BD164" s="1083" t="n"/>
      <c r="BE164" s="1083" t="n"/>
      <c r="BF164" s="1083" t="n"/>
      <c r="BG164" s="1083" t="n"/>
      <c r="BH164" s="1083" t="n"/>
      <c r="BI164" s="1083" t="n"/>
      <c r="BJ164" s="1083" t="n"/>
    </row>
    <row r="165" ht="6" customHeight="1" s="340">
      <c r="O165" s="393" t="n"/>
      <c r="P165" s="393" t="n"/>
      <c r="Q165" s="393" t="n"/>
      <c r="R165" s="393" t="n"/>
      <c r="S165" s="393" t="n"/>
      <c r="T165" s="1083" t="n"/>
      <c r="U165" s="1083" t="n"/>
      <c r="V165" s="1083" t="n"/>
      <c r="W165" s="1083" t="n"/>
      <c r="X165" s="1083" t="n"/>
      <c r="Y165" s="1083" t="n"/>
      <c r="Z165" s="1083" t="n"/>
      <c r="AA165" s="1083" t="n"/>
      <c r="AB165" s="1083" t="n"/>
      <c r="AC165" s="1083" t="n"/>
      <c r="AD165" s="1083" t="n"/>
      <c r="AE165" s="1083" t="n"/>
      <c r="AF165" s="1083" t="n"/>
      <c r="AG165" s="1083" t="n"/>
      <c r="AH165" s="1083" t="n"/>
      <c r="AI165" s="1083" t="n"/>
      <c r="AJ165" s="1083" t="n"/>
      <c r="AK165" s="1083" t="n"/>
      <c r="AL165" s="1083" t="n"/>
      <c r="AM165" s="1083" t="n"/>
      <c r="AN165" s="1083" t="n"/>
      <c r="AO165" s="1083" t="n"/>
      <c r="AP165" s="1083" t="n"/>
      <c r="AQ165" s="1083" t="n"/>
      <c r="AR165" s="1083" t="n"/>
      <c r="AS165" s="1083" t="n"/>
      <c r="AT165" s="1083" t="n"/>
      <c r="AU165" s="1083" t="n"/>
      <c r="AV165" s="1083" t="n"/>
      <c r="AW165" s="1083" t="n"/>
      <c r="AX165" s="1083" t="n"/>
      <c r="AY165" s="1083" t="n"/>
      <c r="AZ165" s="1083" t="n"/>
      <c r="BA165" s="1083" t="n"/>
      <c r="BB165" s="1083" t="n"/>
      <c r="BC165" s="1083" t="n"/>
      <c r="BD165" s="1083" t="n"/>
      <c r="BE165" s="1083" t="n"/>
      <c r="BF165" s="1083" t="n"/>
      <c r="BG165" s="1083" t="n"/>
      <c r="BH165" s="1083" t="n"/>
      <c r="BI165" s="1083" t="n"/>
      <c r="BJ165" s="1083" t="n"/>
    </row>
    <row r="166" ht="6" customHeight="1" s="340">
      <c r="O166" s="393" t="n"/>
      <c r="P166" s="393" t="n"/>
      <c r="Q166" s="393" t="n"/>
      <c r="R166" s="393" t="n"/>
      <c r="S166" s="393" t="n"/>
      <c r="T166" s="1083" t="n"/>
      <c r="U166" s="1083" t="n"/>
      <c r="V166" s="1083" t="n"/>
      <c r="W166" s="1083" t="n"/>
      <c r="X166" s="1083" t="n"/>
      <c r="Y166" s="1083" t="n"/>
      <c r="Z166" s="1083" t="n"/>
      <c r="AA166" s="1083" t="n"/>
      <c r="AB166" s="1083" t="n"/>
      <c r="AC166" s="1083" t="n"/>
      <c r="AD166" s="1083" t="n"/>
      <c r="AE166" s="1083" t="n"/>
      <c r="AF166" s="1083" t="n"/>
      <c r="AG166" s="1083" t="n"/>
      <c r="AH166" s="1083" t="n"/>
      <c r="AI166" s="1083" t="n"/>
      <c r="AJ166" s="1083" t="n"/>
      <c r="AK166" s="1083" t="n"/>
      <c r="AL166" s="1083" t="n"/>
      <c r="AM166" s="1083" t="n"/>
      <c r="AN166" s="1083" t="n"/>
      <c r="AO166" s="1083" t="n"/>
      <c r="AP166" s="1083" t="n"/>
      <c r="AQ166" s="1083" t="n"/>
      <c r="AR166" s="1083" t="n"/>
      <c r="AS166" s="1083" t="n"/>
      <c r="AT166" s="1083" t="n"/>
      <c r="AU166" s="1083" t="n"/>
      <c r="AV166" s="1083" t="n"/>
      <c r="AW166" s="1083" t="n"/>
      <c r="AX166" s="1083" t="n"/>
      <c r="AY166" s="1083" t="n"/>
      <c r="AZ166" s="1083" t="n"/>
      <c r="BA166" s="1083" t="n"/>
      <c r="BB166" s="1083" t="n"/>
      <c r="BC166" s="1083" t="n"/>
      <c r="BD166" s="1083" t="n"/>
      <c r="BE166" s="1083" t="n"/>
      <c r="BF166" s="1083" t="n"/>
      <c r="BG166" s="1083" t="n"/>
      <c r="BH166" s="1083" t="n"/>
      <c r="BI166" s="1083" t="n"/>
      <c r="BJ166" s="1083" t="n"/>
    </row>
    <row r="167" ht="6" customHeight="1" s="340">
      <c r="O167" s="393" t="n"/>
      <c r="P167" s="393" t="n"/>
      <c r="Q167" s="393" t="n"/>
      <c r="R167" s="393" t="n"/>
      <c r="S167" s="393" t="n"/>
      <c r="T167" s="1083" t="n"/>
      <c r="U167" s="1083" t="n"/>
      <c r="V167" s="1083" t="n"/>
      <c r="W167" s="1083" t="n"/>
      <c r="X167" s="1083" t="n"/>
      <c r="Y167" s="1083" t="n"/>
      <c r="Z167" s="1083" t="n"/>
      <c r="AA167" s="1083" t="n"/>
      <c r="AB167" s="1083" t="n"/>
      <c r="AC167" s="1083" t="n"/>
      <c r="AD167" s="1083" t="n"/>
      <c r="AE167" s="1083" t="n"/>
      <c r="AF167" s="1083" t="n"/>
      <c r="AG167" s="1083" t="n"/>
      <c r="AH167" s="1083" t="n"/>
      <c r="AI167" s="1083" t="n"/>
      <c r="AJ167" s="1083" t="n"/>
      <c r="AK167" s="1083" t="n"/>
      <c r="AL167" s="1083" t="n"/>
      <c r="AM167" s="1083" t="n"/>
      <c r="AN167" s="1083" t="n"/>
      <c r="AO167" s="1083" t="n"/>
      <c r="AP167" s="1083" t="n"/>
      <c r="AQ167" s="1083" t="n"/>
      <c r="AR167" s="1083" t="n"/>
      <c r="AS167" s="1083" t="n"/>
      <c r="AT167" s="1083" t="n"/>
      <c r="AU167" s="1083" t="n"/>
      <c r="AV167" s="1083" t="n"/>
      <c r="AW167" s="1083" t="n"/>
      <c r="AX167" s="1083" t="n"/>
      <c r="AY167" s="1083" t="n"/>
      <c r="AZ167" s="1083" t="n"/>
      <c r="BA167" s="1083" t="n"/>
      <c r="BB167" s="1083" t="n"/>
      <c r="BC167" s="1083" t="n"/>
      <c r="BD167" s="1083" t="n"/>
      <c r="BE167" s="1083" t="n"/>
      <c r="BF167" s="1083" t="n"/>
      <c r="BG167" s="1083" t="n"/>
      <c r="BH167" s="1083" t="n"/>
      <c r="BI167" s="1083" t="n"/>
      <c r="BJ167" s="1083" t="n"/>
    </row>
    <row r="168" ht="6" customHeight="1" s="340">
      <c r="O168" s="393" t="n"/>
      <c r="P168" s="393" t="n"/>
      <c r="Q168" s="393" t="n"/>
      <c r="R168" s="393" t="n"/>
      <c r="S168" s="393" t="n"/>
      <c r="T168" s="1083" t="n"/>
      <c r="U168" s="1083" t="n"/>
      <c r="V168" s="1083" t="n"/>
      <c r="W168" s="1083" t="n"/>
      <c r="X168" s="1083" t="n"/>
      <c r="Y168" s="1083" t="n"/>
      <c r="Z168" s="1083" t="n"/>
      <c r="AA168" s="1083" t="n"/>
      <c r="AB168" s="1083" t="n"/>
      <c r="AC168" s="1083" t="n"/>
      <c r="AD168" s="1083" t="n"/>
      <c r="AE168" s="1083" t="n"/>
      <c r="AF168" s="1083" t="n"/>
      <c r="AG168" s="1083" t="n"/>
      <c r="AH168" s="1083" t="n"/>
      <c r="AI168" s="1083" t="n"/>
      <c r="AJ168" s="1083" t="n"/>
      <c r="AK168" s="1083" t="n"/>
      <c r="AL168" s="1083" t="n"/>
      <c r="AM168" s="1083" t="n"/>
      <c r="AN168" s="1083" t="n"/>
      <c r="AO168" s="1083" t="n"/>
      <c r="AP168" s="1083" t="n"/>
      <c r="AQ168" s="1083" t="n"/>
      <c r="AR168" s="1083" t="n"/>
      <c r="AS168" s="1083" t="n"/>
      <c r="AT168" s="1083" t="n"/>
      <c r="AU168" s="1083" t="n"/>
      <c r="AV168" s="1083" t="n"/>
      <c r="AW168" s="1083" t="n"/>
      <c r="AX168" s="1083" t="n"/>
      <c r="AY168" s="1083" t="n"/>
      <c r="AZ168" s="1083" t="n"/>
      <c r="BA168" s="1083" t="n"/>
      <c r="BB168" s="1083" t="n"/>
      <c r="BC168" s="1083" t="n"/>
      <c r="BD168" s="1083" t="n"/>
      <c r="BE168" s="1083" t="n"/>
      <c r="BF168" s="1083" t="n"/>
      <c r="BG168" s="1083" t="n"/>
      <c r="BH168" s="1083" t="n"/>
      <c r="BI168" s="1083" t="n"/>
      <c r="BJ168" s="1083" t="n"/>
    </row>
    <row r="169" ht="6" customHeight="1" s="340">
      <c r="O169" s="393" t="n"/>
      <c r="P169" s="393" t="n"/>
      <c r="Q169" s="393" t="n"/>
      <c r="R169" s="393" t="n"/>
      <c r="S169" s="393" t="n"/>
      <c r="T169" s="1083" t="n"/>
      <c r="U169" s="1083" t="n"/>
      <c r="V169" s="1083" t="n"/>
      <c r="W169" s="1083" t="n"/>
      <c r="X169" s="1083" t="n"/>
      <c r="Y169" s="1083" t="n"/>
      <c r="Z169" s="1083" t="n"/>
      <c r="AA169" s="1083" t="n"/>
      <c r="AB169" s="1083" t="n"/>
      <c r="AC169" s="1083" t="n"/>
      <c r="AD169" s="1083" t="n"/>
      <c r="AE169" s="1083" t="n"/>
      <c r="AF169" s="1083" t="n"/>
      <c r="AG169" s="1083" t="n"/>
      <c r="AH169" s="1083" t="n"/>
      <c r="AI169" s="1083" t="n"/>
      <c r="AJ169" s="1083" t="n"/>
      <c r="AK169" s="1083" t="n"/>
      <c r="AL169" s="1083" t="n"/>
      <c r="AM169" s="1083" t="n"/>
      <c r="AN169" s="1083" t="n"/>
      <c r="AO169" s="1083" t="n"/>
      <c r="AP169" s="1083" t="n"/>
      <c r="AQ169" s="1083" t="n"/>
      <c r="AR169" s="1083" t="n"/>
      <c r="AS169" s="1083" t="n"/>
      <c r="AT169" s="1083" t="n"/>
      <c r="AU169" s="1083" t="n"/>
      <c r="AV169" s="1083" t="n"/>
      <c r="AW169" s="1083" t="n"/>
      <c r="AX169" s="1083" t="n"/>
      <c r="AY169" s="1083" t="n"/>
      <c r="AZ169" s="1083" t="n"/>
      <c r="BA169" s="1083" t="n"/>
      <c r="BB169" s="1083" t="n"/>
      <c r="BC169" s="1083" t="n"/>
      <c r="BD169" s="1083" t="n"/>
      <c r="BE169" s="1083" t="n"/>
      <c r="BF169" s="1083" t="n"/>
      <c r="BG169" s="1083" t="n"/>
      <c r="BH169" s="1083" t="n"/>
      <c r="BI169" s="1083" t="n"/>
      <c r="BJ169" s="1083" t="n"/>
    </row>
    <row r="170" ht="6" customHeight="1" s="340">
      <c r="O170" s="393" t="n"/>
      <c r="P170" s="393" t="n"/>
      <c r="Q170" s="393" t="n"/>
      <c r="R170" s="393" t="n"/>
      <c r="S170" s="393" t="n"/>
      <c r="T170" s="1083" t="n"/>
      <c r="U170" s="1083" t="n"/>
      <c r="V170" s="1083" t="n"/>
      <c r="W170" s="1083" t="n"/>
      <c r="X170" s="1083" t="n"/>
      <c r="Y170" s="1083" t="n"/>
      <c r="Z170" s="1083" t="n"/>
      <c r="AA170" s="1083" t="n"/>
      <c r="AB170" s="1083" t="n"/>
      <c r="AC170" s="1083" t="n"/>
      <c r="AD170" s="1083" t="n"/>
      <c r="AE170" s="1083" t="n"/>
      <c r="AF170" s="1083" t="n"/>
      <c r="AG170" s="1083" t="n"/>
      <c r="AH170" s="1083" t="n"/>
      <c r="AI170" s="1083" t="n"/>
      <c r="AJ170" s="1083" t="n"/>
      <c r="AK170" s="1083" t="n"/>
      <c r="AL170" s="1083" t="n"/>
      <c r="AM170" s="1083" t="n"/>
      <c r="AN170" s="1083" t="n"/>
      <c r="AO170" s="1083" t="n"/>
      <c r="AP170" s="1083" t="n"/>
      <c r="AQ170" s="1083" t="n"/>
      <c r="AR170" s="1083" t="n"/>
      <c r="AS170" s="1083" t="n"/>
      <c r="AT170" s="1083" t="n"/>
      <c r="AU170" s="1083" t="n"/>
      <c r="AV170" s="1083" t="n"/>
      <c r="AW170" s="1083" t="n"/>
      <c r="AX170" s="1083" t="n"/>
      <c r="AY170" s="1083" t="n"/>
      <c r="AZ170" s="1083" t="n"/>
      <c r="BA170" s="1083" t="n"/>
      <c r="BB170" s="1083" t="n"/>
      <c r="BC170" s="1083" t="n"/>
      <c r="BD170" s="1083" t="n"/>
      <c r="BE170" s="1083" t="n"/>
      <c r="BF170" s="1083" t="n"/>
      <c r="BG170" s="1083" t="n"/>
      <c r="BH170" s="1083" t="n"/>
      <c r="BI170" s="1083" t="n"/>
      <c r="BJ170" s="1083" t="n"/>
    </row>
    <row r="171" ht="6" customHeight="1" s="340">
      <c r="O171" s="393" t="n"/>
      <c r="P171" s="393" t="n"/>
      <c r="Q171" s="393" t="n"/>
      <c r="R171" s="393" t="n"/>
      <c r="S171" s="393" t="n"/>
      <c r="T171" s="1083" t="n"/>
      <c r="U171" s="1083" t="n"/>
      <c r="V171" s="1083" t="n"/>
      <c r="W171" s="1083" t="n"/>
      <c r="X171" s="1083" t="n"/>
      <c r="Y171" s="1083" t="n"/>
      <c r="Z171" s="1083" t="n"/>
      <c r="AA171" s="1083" t="n"/>
      <c r="AB171" s="1083" t="n"/>
      <c r="AC171" s="1083" t="n"/>
      <c r="AD171" s="1083" t="n"/>
      <c r="AE171" s="1083" t="n"/>
      <c r="AF171" s="1083" t="n"/>
      <c r="AG171" s="1083" t="n"/>
      <c r="AH171" s="1083" t="n"/>
      <c r="AI171" s="1083" t="n"/>
      <c r="AJ171" s="1083" t="n"/>
      <c r="AK171" s="1083" t="n"/>
      <c r="AL171" s="1083" t="n"/>
      <c r="AM171" s="1083" t="n"/>
      <c r="AN171" s="1083" t="n"/>
      <c r="AO171" s="1083" t="n"/>
      <c r="AP171" s="1083" t="n"/>
      <c r="AQ171" s="1083" t="n"/>
      <c r="AR171" s="1083" t="n"/>
      <c r="AS171" s="1083" t="n"/>
      <c r="AT171" s="1083" t="n"/>
      <c r="AU171" s="1083" t="n"/>
      <c r="AV171" s="1083" t="n"/>
      <c r="AW171" s="1083" t="n"/>
      <c r="AX171" s="1083" t="n"/>
      <c r="AY171" s="1083" t="n"/>
      <c r="AZ171" s="1083" t="n"/>
      <c r="BA171" s="1083" t="n"/>
      <c r="BB171" s="1083" t="n"/>
      <c r="BC171" s="1083" t="n"/>
      <c r="BD171" s="1083" t="n"/>
      <c r="BE171" s="1083" t="n"/>
      <c r="BF171" s="1083" t="n"/>
      <c r="BG171" s="1083" t="n"/>
      <c r="BH171" s="1083" t="n"/>
      <c r="BI171" s="1083" t="n"/>
      <c r="BJ171" s="1083" t="n"/>
    </row>
    <row r="172" ht="6" customHeight="1" s="340">
      <c r="O172" s="393" t="n"/>
      <c r="P172" s="393" t="n"/>
      <c r="Q172" s="393" t="n"/>
      <c r="R172" s="393" t="n"/>
      <c r="S172" s="393" t="n"/>
      <c r="T172" s="1083" t="n"/>
      <c r="U172" s="1083" t="n"/>
      <c r="V172" s="1083" t="n"/>
      <c r="W172" s="1083" t="n"/>
      <c r="X172" s="1083" t="n"/>
      <c r="Y172" s="1083" t="n"/>
      <c r="Z172" s="1083" t="n"/>
      <c r="AA172" s="1083" t="n"/>
      <c r="AB172" s="1083" t="n"/>
      <c r="AC172" s="1083" t="n"/>
      <c r="AD172" s="1083" t="n"/>
      <c r="AE172" s="1083" t="n"/>
      <c r="AF172" s="1083" t="n"/>
      <c r="AG172" s="1083" t="n"/>
      <c r="AH172" s="1083" t="n"/>
      <c r="AI172" s="1083" t="n"/>
      <c r="AJ172" s="1083" t="n"/>
      <c r="AK172" s="1083" t="n"/>
      <c r="AL172" s="1083" t="n"/>
      <c r="AM172" s="1083" t="n"/>
      <c r="AN172" s="1083" t="n"/>
      <c r="AO172" s="1083" t="n"/>
      <c r="AP172" s="1083" t="n"/>
      <c r="AQ172" s="1083" t="n"/>
      <c r="AR172" s="1083" t="n"/>
      <c r="AS172" s="1083" t="n"/>
      <c r="AT172" s="1083" t="n"/>
      <c r="AU172" s="1083" t="n"/>
      <c r="AV172" s="1083" t="n"/>
      <c r="AW172" s="1083" t="n"/>
      <c r="AX172" s="1083" t="n"/>
      <c r="AY172" s="1083" t="n"/>
      <c r="AZ172" s="1083" t="n"/>
      <c r="BA172" s="1083" t="n"/>
      <c r="BB172" s="1083" t="n"/>
      <c r="BC172" s="1083" t="n"/>
      <c r="BD172" s="1083" t="n"/>
      <c r="BE172" s="1083" t="n"/>
      <c r="BF172" s="1083" t="n"/>
      <c r="BG172" s="1083" t="n"/>
      <c r="BH172" s="1083" t="n"/>
      <c r="BI172" s="1083" t="n"/>
      <c r="BJ172" s="1083" t="n"/>
    </row>
    <row r="173" ht="6" customHeight="1" s="340">
      <c r="O173" s="393" t="n"/>
      <c r="P173" s="393" t="n"/>
      <c r="Q173" s="393" t="n"/>
      <c r="R173" s="393" t="n"/>
      <c r="S173" s="393" t="n"/>
      <c r="T173" s="1083" t="n"/>
      <c r="U173" s="1083" t="n"/>
      <c r="V173" s="1083" t="n"/>
      <c r="W173" s="1083" t="n"/>
      <c r="X173" s="1083" t="n"/>
      <c r="Y173" s="1083" t="n"/>
      <c r="Z173" s="1083" t="n"/>
      <c r="AA173" s="1083" t="n"/>
    </row>
    <row r="174" ht="6" customHeight="1" s="340">
      <c r="O174" s="393" t="n"/>
      <c r="P174" s="393" t="n"/>
      <c r="Q174" s="393" t="n"/>
      <c r="R174" s="393" t="n"/>
      <c r="S174" s="393" t="n"/>
      <c r="T174" s="1083" t="n"/>
      <c r="U174" s="1083" t="n"/>
      <c r="V174" s="1083" t="n"/>
      <c r="W174" s="1083" t="n"/>
      <c r="X174" s="1083" t="n"/>
      <c r="Y174" s="1083" t="n"/>
      <c r="Z174" s="1083" t="n"/>
      <c r="AA174" s="1083" t="n"/>
    </row>
    <row r="175" ht="6" customHeight="1" s="340">
      <c r="O175" s="393" t="n"/>
      <c r="P175" s="393" t="n"/>
      <c r="Q175" s="393" t="n"/>
      <c r="R175" s="393" t="n"/>
      <c r="S175" s="393" t="n"/>
      <c r="T175" s="1083" t="n"/>
      <c r="U175" s="1083" t="n"/>
      <c r="V175" s="1083" t="n"/>
      <c r="W175" s="1083" t="n"/>
      <c r="X175" s="1083" t="n"/>
      <c r="Y175" s="1083" t="n"/>
      <c r="Z175" s="1083" t="n"/>
    </row>
    <row r="176" ht="6" customHeight="1" s="340">
      <c r="O176" s="393" t="n"/>
      <c r="P176" s="393" t="n"/>
      <c r="Q176" s="393" t="n"/>
      <c r="R176" s="393" t="n"/>
      <c r="S176" s="393" t="n"/>
      <c r="T176" s="1083" t="n"/>
      <c r="U176" s="1083" t="n"/>
      <c r="V176" s="1083" t="n"/>
      <c r="W176" s="1083" t="n"/>
      <c r="X176" s="1083" t="n"/>
      <c r="Y176" s="1083" t="n"/>
      <c r="Z176" s="1083" t="n"/>
    </row>
    <row r="177" ht="6" customHeight="1" s="340">
      <c r="O177" s="393" t="n"/>
      <c r="P177" s="393" t="n"/>
      <c r="Q177" s="393" t="n"/>
      <c r="R177" s="393" t="n"/>
      <c r="S177" s="393" t="n"/>
      <c r="T177" s="1083" t="n"/>
      <c r="U177" s="1083" t="n"/>
      <c r="V177" s="1083" t="n"/>
      <c r="W177" s="1083" t="n"/>
      <c r="X177" s="1083" t="n"/>
      <c r="Y177" s="1083" t="n"/>
      <c r="Z177" s="1083" t="n"/>
    </row>
    <row r="178" ht="6" customHeight="1" s="340">
      <c r="O178" s="393" t="n"/>
      <c r="P178" s="393" t="n"/>
      <c r="Q178" s="393" t="n"/>
      <c r="R178" s="393" t="n"/>
      <c r="S178" s="393" t="n"/>
      <c r="T178" s="1083" t="n"/>
      <c r="U178" s="1083" t="n"/>
      <c r="V178" s="1083" t="n"/>
      <c r="W178" s="1083" t="n"/>
      <c r="X178" s="1083" t="n"/>
      <c r="Y178" s="1083" t="n"/>
      <c r="Z178" s="1083" t="n"/>
    </row>
    <row r="179" ht="6" customHeight="1" s="340">
      <c r="O179" s="393" t="n"/>
      <c r="P179" s="393" t="n"/>
      <c r="Q179" s="393" t="n"/>
      <c r="R179" s="393" t="n"/>
      <c r="S179" s="393" t="n"/>
      <c r="T179" s="1083" t="n"/>
      <c r="U179" s="1083" t="n"/>
      <c r="V179" s="1083" t="n"/>
      <c r="W179" s="1083" t="n"/>
      <c r="X179" s="1083" t="n"/>
      <c r="Y179" s="1083" t="n"/>
    </row>
    <row r="180" ht="6" customHeight="1" s="340">
      <c r="O180" s="393" t="n"/>
      <c r="P180" s="393" t="n"/>
      <c r="Q180" s="393" t="n"/>
      <c r="R180" s="393" t="n"/>
      <c r="S180" s="393" t="n"/>
      <c r="T180" s="1083" t="n"/>
      <c r="U180" s="1083" t="n"/>
      <c r="V180" s="1083" t="n"/>
      <c r="W180" s="1083" t="n"/>
      <c r="X180" s="1083" t="n"/>
      <c r="Y180" s="1083" t="n"/>
    </row>
    <row r="181" ht="6" customHeight="1" s="340">
      <c r="O181" s="393" t="n"/>
      <c r="P181" s="393" t="n"/>
      <c r="Q181" s="393" t="n"/>
      <c r="R181" s="393" t="n"/>
      <c r="S181" s="393" t="n"/>
      <c r="T181" s="1083" t="n"/>
      <c r="U181" s="1083" t="n"/>
      <c r="V181" s="1083" t="n"/>
      <c r="W181" s="1083" t="n"/>
      <c r="X181" s="1083" t="n"/>
      <c r="Y181" s="1083" t="n"/>
    </row>
    <row r="182" ht="6" customHeight="1" s="340">
      <c r="O182" s="393" t="n"/>
      <c r="P182" s="393" t="n"/>
      <c r="Q182" s="393" t="n"/>
      <c r="R182" s="393" t="n"/>
      <c r="S182" s="393" t="n"/>
      <c r="T182" s="1083" t="n"/>
      <c r="U182" s="1083" t="n"/>
      <c r="V182" s="1083" t="n"/>
      <c r="W182" s="1083" t="n"/>
      <c r="X182" s="1083" t="n"/>
      <c r="Y182" s="1083" t="n"/>
    </row>
    <row r="183" ht="6" customHeight="1" s="340">
      <c r="O183" s="393" t="n"/>
      <c r="P183" s="393" t="n"/>
      <c r="Q183" s="393" t="n"/>
      <c r="R183" s="393" t="n"/>
      <c r="S183" s="393" t="n"/>
      <c r="T183" s="1083" t="n"/>
      <c r="U183" s="1083" t="n"/>
      <c r="V183" s="1083" t="n"/>
      <c r="W183" s="1083" t="n"/>
      <c r="X183" s="1083" t="n"/>
      <c r="Y183" s="1083" t="n"/>
    </row>
    <row r="184" ht="6" customHeight="1" s="340">
      <c r="O184" s="393" t="n"/>
      <c r="P184" s="393" t="n"/>
      <c r="Q184" s="393" t="n"/>
      <c r="R184" s="393" t="n"/>
      <c r="S184" s="393" t="n"/>
      <c r="T184" s="1083" t="n"/>
      <c r="U184" s="1083" t="n"/>
      <c r="V184" s="1083" t="n"/>
      <c r="W184" s="1083" t="n"/>
      <c r="X184" s="1083" t="n"/>
      <c r="Y184" s="1083" t="n"/>
    </row>
    <row r="185" ht="6" customHeight="1" s="340">
      <c r="O185" s="393" t="n"/>
      <c r="P185" s="393" t="n"/>
      <c r="Q185" s="393" t="n"/>
      <c r="R185" s="393" t="n"/>
      <c r="S185" s="393" t="n"/>
      <c r="T185" s="1083" t="n"/>
      <c r="U185" s="1083" t="n"/>
      <c r="V185" s="1083" t="n"/>
      <c r="W185" s="1083" t="n"/>
    </row>
    <row r="186" ht="6" customHeight="1" s="340">
      <c r="O186" s="393" t="n"/>
      <c r="P186" s="393" t="n"/>
      <c r="Q186" s="393" t="n"/>
      <c r="R186" s="393" t="n"/>
      <c r="S186" s="393" t="n"/>
      <c r="T186" s="1083" t="n"/>
      <c r="U186" s="1083" t="n"/>
      <c r="V186" s="1083" t="n"/>
      <c r="W186" s="1083" t="n"/>
    </row>
    <row r="187" ht="6" customHeight="1" s="340">
      <c r="O187" s="393" t="n"/>
      <c r="P187" s="393" t="n"/>
      <c r="Q187" s="393" t="n"/>
      <c r="R187" s="393" t="n"/>
      <c r="S187" s="393" t="n"/>
      <c r="T187" s="1083" t="n"/>
      <c r="U187" s="1083" t="n"/>
      <c r="V187" s="1083" t="n"/>
      <c r="W187" s="1083" t="n"/>
    </row>
    <row r="188" ht="6" customHeight="1" s="340">
      <c r="O188" s="393" t="n"/>
      <c r="P188" s="393" t="n"/>
      <c r="Q188" s="393" t="n"/>
      <c r="R188" s="393" t="n"/>
      <c r="S188" s="393" t="n"/>
      <c r="T188" s="1083" t="n"/>
      <c r="U188" s="1083" t="n"/>
      <c r="V188" s="1083" t="n"/>
      <c r="W188" s="1083" t="n"/>
    </row>
    <row r="189" ht="6" customHeight="1" s="340">
      <c r="O189" s="393" t="n"/>
      <c r="P189" s="393" t="n"/>
      <c r="Q189" s="393" t="n"/>
      <c r="R189" s="393" t="n"/>
      <c r="S189" s="393" t="n"/>
      <c r="T189" s="1083" t="n"/>
      <c r="U189" s="1083" t="n"/>
      <c r="V189" s="1083" t="n"/>
      <c r="W189" s="1083" t="n"/>
    </row>
    <row r="190" ht="6" customHeight="1" s="340">
      <c r="O190" s="393" t="n"/>
      <c r="P190" s="393" t="n"/>
      <c r="Q190" s="393" t="n"/>
      <c r="R190" s="393" t="n"/>
      <c r="S190" s="393" t="n"/>
      <c r="T190" s="1083" t="n"/>
      <c r="U190" s="1083" t="n"/>
      <c r="V190" s="1083" t="n"/>
      <c r="W190" s="1083" t="n"/>
    </row>
    <row r="191" ht="6" customHeight="1" s="340">
      <c r="O191" s="393" t="n"/>
      <c r="P191" s="393" t="n"/>
      <c r="Q191" s="393" t="n"/>
      <c r="R191" s="393" t="n"/>
      <c r="S191" s="393" t="n"/>
      <c r="T191" s="1083" t="n"/>
      <c r="U191" s="1083" t="n"/>
      <c r="V191" s="1083" t="n"/>
    </row>
    <row r="192" ht="6" customHeight="1" s="340">
      <c r="O192" s="393" t="n"/>
      <c r="P192" s="393" t="n"/>
      <c r="Q192" s="393" t="n"/>
      <c r="R192" s="393" t="n"/>
      <c r="S192" s="393" t="n"/>
      <c r="T192" s="1083" t="n"/>
      <c r="U192" s="1083" t="n"/>
      <c r="V192" s="1083" t="n"/>
    </row>
    <row r="193" ht="6" customHeight="1" s="340">
      <c r="O193" s="393" t="n"/>
      <c r="P193" s="393" t="n"/>
      <c r="Q193" s="393" t="n"/>
      <c r="R193" s="393" t="n"/>
      <c r="S193" s="393" t="n"/>
      <c r="T193" s="1083" t="n"/>
      <c r="U193" s="1083" t="n"/>
      <c r="V193" s="1083" t="n"/>
    </row>
    <row r="194" ht="6" customHeight="1" s="340">
      <c r="O194" s="393" t="n"/>
      <c r="P194" s="393" t="n"/>
      <c r="Q194" s="393" t="n"/>
      <c r="R194" s="393" t="n"/>
      <c r="S194" s="393" t="n"/>
      <c r="T194" s="1083" t="n"/>
      <c r="U194" s="1083" t="n"/>
    </row>
    <row r="195" ht="6" customHeight="1" s="340">
      <c r="O195" s="393" t="n"/>
      <c r="P195" s="393" t="n"/>
      <c r="Q195" s="393" t="n"/>
      <c r="R195" s="393" t="n"/>
      <c r="S195" s="393" t="n"/>
      <c r="T195" s="1083"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083"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083"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2">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DY87:EY88"/>
    <mergeCell ref="DY90:EY91"/>
    <mergeCell ref="EZ90:FL91"/>
    <mergeCell ref="DY92:EY93"/>
    <mergeCell ref="A96:M96"/>
    <mergeCell ref="N96:S96"/>
    <mergeCell ref="V96:AL96"/>
    <mergeCell ref="AM96:AZ96"/>
  </mergeCells>
  <dataValidations count="3">
    <dataValidation sqref="OV31:PH34 YR31:ZD34 AIN31:AIZ34 OV73:PH76 YR73:ZD76 AIN73:AIZ76" showErrorMessage="1" showInputMessage="1" allowBlank="1" operator="greaterThan">
      <formula1>0</formula1>
      <formula2>0</formula2>
    </dataValidation>
    <dataValidation sqref="N96:S96 JJ96:JO96 TF96:TK96 ADB96:ADG96" showErrorMessage="1" showInputMessage="1" allowBlank="1" type="list">
      <formula1>"　,ＭＢ,ＭＡ"</formula1>
      <formula2>0</formula2>
    </dataValidation>
    <dataValidation sqref="EZ31:FL34 EZ73:FL76" showErrorMessage="1" showInputMessage="1" allowBlank="0" operator="greaterThan">
      <formula1>0</formula1>
      <formula2>0</formula2>
    </dataValidation>
  </dataValidations>
  <pageMargins left="0.196527777777778" right="0.196527777777778" top="0.629861111111111" bottom="0" header="0" footer="0"/>
  <pageSetup orientation="landscape" paperSize="9" horizontalDpi="300" verticalDpi="300"/>
  <headerFooter>
    <oddHeader>&amp;C&amp;"ＭＳ ゴシック,Regular"Check Sheet for Unrealized Gains/Losses（General Corporate）&amp;R&amp;10 Form3-1</oddHeader>
    <oddFooter>&amp;RMar 2018</oddFooter>
    <evenHeader/>
    <evenFooter/>
    <firstHeader/>
    <firstFooter/>
  </headerFooter>
</worksheet>
</file>

<file path=xl/worksheets/sheet16.xml><?xml version="1.0" encoding="utf-8"?>
<worksheet xmlns="http://schemas.openxmlformats.org/spreadsheetml/2006/main">
  <sheetPr codeName="Sheet16">
    <outlinePr summaryBelow="1" summaryRight="1"/>
    <pageSetUpPr fitToPage="1"/>
  </sheetPr>
  <dimension ref="A1:GZ213"/>
  <sheetViews>
    <sheetView view="pageBreakPreview" zoomScale="95" zoomScaleNormal="175" zoomScalePageLayoutView="95" workbookViewId="0">
      <selection activeCell="BH1" sqref="BH1"/>
    </sheetView>
  </sheetViews>
  <sheetFormatPr baseColWidth="8" defaultColWidth="0.875" defaultRowHeight="13.5"/>
  <cols>
    <col width="0.875" customWidth="1" style="386" min="1" max="125"/>
    <col width="25.625" customWidth="1" style="386" min="126" max="126"/>
    <col width="0.875" customWidth="1" style="386" min="127"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BS!B11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t="inlineStr">
        <is>
          <t>Standalone</t>
        </is>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MIZUHO C-CIF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Height="1" s="340">
      <c r="A4" s="718">
        <f>BS!B3</f>
        <v/>
      </c>
      <c r="B4" s="1051" t="n"/>
      <c r="C4" s="1051" t="n"/>
      <c r="D4" s="1051" t="n"/>
      <c r="E4" s="1051" t="n"/>
      <c r="F4" s="1051" t="n"/>
      <c r="G4" s="1051" t="n"/>
      <c r="H4" s="1051" t="n"/>
      <c r="I4" s="1051" t="n"/>
      <c r="J4" s="1051" t="n"/>
      <c r="K4" s="1051" t="n"/>
      <c r="L4" s="1052" t="n"/>
      <c r="M4" s="691">
        <f>#REF!</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#REF!</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719"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62" t="n"/>
      <c r="BB7" s="1063" t="n"/>
      <c r="BC7" s="1063" t="n"/>
      <c r="BD7" s="1063" t="n"/>
      <c r="BE7" s="1063" t="n"/>
      <c r="BF7" s="1063" t="n"/>
      <c r="BG7" s="1063" t="n"/>
      <c r="BH7" s="1063" t="n"/>
      <c r="BI7" s="1063" t="n"/>
      <c r="BJ7" s="1063" t="n"/>
      <c r="BK7" s="1063" t="n"/>
      <c r="BL7" s="1063" t="n"/>
      <c r="BM7" s="1063" t="n"/>
      <c r="BN7" s="1063" t="n"/>
      <c r="BO7" s="1063" t="n"/>
      <c r="BP7" s="1063" t="n"/>
      <c r="BQ7" s="1063" t="n"/>
      <c r="BR7" s="1063" t="n"/>
      <c r="BS7" s="1063" t="n"/>
      <c r="BT7" s="1063" t="n"/>
      <c r="BU7" s="1063" t="n"/>
      <c r="BV7" s="106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71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717" t="inlineStr">
        <is>
          <t>book-value</t>
        </is>
      </c>
      <c r="U9" s="1053" t="n"/>
      <c r="V9" s="1053" t="n"/>
      <c r="W9" s="1053" t="n"/>
      <c r="X9" s="1053" t="n"/>
      <c r="Y9" s="1053" t="n"/>
      <c r="Z9" s="1053" t="n"/>
      <c r="AA9" s="1053" t="n"/>
      <c r="AB9" s="1053" t="n"/>
      <c r="AC9" s="1053" t="n"/>
      <c r="AD9" s="1059" t="n"/>
      <c r="AE9" s="688" t="inlineStr">
        <is>
          <t>Unrealized Gain &amp; Loss（Ａ）</t>
        </is>
      </c>
      <c r="AF9" s="1053" t="n"/>
      <c r="AG9" s="1053" t="n"/>
      <c r="AH9" s="1053" t="n"/>
      <c r="AI9" s="1053" t="n"/>
      <c r="AJ9" s="1053" t="n"/>
      <c r="AK9" s="1053" t="n"/>
      <c r="AL9" s="1053" t="n"/>
      <c r="AM9" s="1053" t="n"/>
      <c r="AN9" s="1053" t="n"/>
      <c r="AO9" s="1059" t="n"/>
      <c r="AP9" s="717" t="inlineStr">
        <is>
          <t>current value（Ａ）</t>
        </is>
      </c>
      <c r="AQ9" s="1053" t="n"/>
      <c r="AR9" s="1053" t="n"/>
      <c r="AS9" s="1053" t="n"/>
      <c r="AT9" s="1053" t="n"/>
      <c r="AU9" s="1053" t="n"/>
      <c r="AV9" s="1053" t="n"/>
      <c r="AW9" s="1053" t="n"/>
      <c r="AX9" s="1053" t="n"/>
      <c r="AY9" s="1053" t="n"/>
      <c r="AZ9" s="1059" t="n"/>
      <c r="BA9" s="688" t="inlineStr">
        <is>
          <t>Unrealized Gain &amp; Loss（Ｂ）</t>
        </is>
      </c>
      <c r="BB9" s="1053" t="n"/>
      <c r="BC9" s="1053" t="n"/>
      <c r="BD9" s="1053" t="n"/>
      <c r="BE9" s="1053" t="n"/>
      <c r="BF9" s="1053" t="n"/>
      <c r="BG9" s="1053" t="n"/>
      <c r="BH9" s="1053" t="n"/>
      <c r="BI9" s="1053" t="n"/>
      <c r="BJ9" s="1053" t="n"/>
      <c r="BK9" s="1059" t="n"/>
      <c r="BL9" s="717" t="inlineStr">
        <is>
          <t>current value（Ｂ）</t>
        </is>
      </c>
      <c r="BM9" s="1053" t="n"/>
      <c r="BN9" s="1053" t="n"/>
      <c r="BO9" s="1053" t="n"/>
      <c r="BP9" s="1053" t="n"/>
      <c r="BQ9" s="1053" t="n"/>
      <c r="BR9" s="1053" t="n"/>
      <c r="BS9" s="1053" t="n"/>
      <c r="BT9" s="1053" t="n"/>
      <c r="BU9" s="1053" t="n"/>
      <c r="BV9" s="1059"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74" t="n"/>
      <c r="B10" s="1068" t="n"/>
      <c r="C10" s="1068" t="n"/>
      <c r="D10" s="1068" t="n"/>
      <c r="E10" s="1068" t="n"/>
      <c r="F10" s="1068" t="n"/>
      <c r="G10" s="1068" t="n"/>
      <c r="H10" s="1068" t="n"/>
      <c r="I10" s="1068" t="n"/>
      <c r="J10" s="1068" t="n"/>
      <c r="K10" s="1068" t="n"/>
      <c r="L10" s="1068" t="n"/>
      <c r="M10" s="1068" t="n"/>
      <c r="N10" s="1068" t="n"/>
      <c r="O10" s="1068" t="n"/>
      <c r="P10" s="1068" t="n"/>
      <c r="Q10" s="1068" t="n"/>
      <c r="R10" s="1068" t="n"/>
      <c r="S10" s="1069" t="n"/>
      <c r="T10" s="1067" t="n"/>
      <c r="U10" s="1068" t="n"/>
      <c r="V10" s="1068" t="n"/>
      <c r="W10" s="1068" t="n"/>
      <c r="X10" s="1068" t="n"/>
      <c r="Y10" s="1068" t="n"/>
      <c r="Z10" s="1068" t="n"/>
      <c r="AA10" s="1068" t="n"/>
      <c r="AB10" s="1068" t="n"/>
      <c r="AC10" s="1068" t="n"/>
      <c r="AD10" s="1069" t="n"/>
      <c r="AE10" s="1062" t="n"/>
      <c r="AF10" s="1063" t="n"/>
      <c r="AG10" s="1063" t="n"/>
      <c r="AH10" s="1063" t="n"/>
      <c r="AI10" s="1063" t="n"/>
      <c r="AJ10" s="1063" t="n"/>
      <c r="AK10" s="1063" t="n"/>
      <c r="AL10" s="1063" t="n"/>
      <c r="AM10" s="1063" t="n"/>
      <c r="AN10" s="1063" t="n"/>
      <c r="AO10" s="1064" t="n"/>
      <c r="AP10" s="1067" t="n"/>
      <c r="AQ10" s="1068" t="n"/>
      <c r="AR10" s="1068" t="n"/>
      <c r="AS10" s="1068" t="n"/>
      <c r="AT10" s="1068" t="n"/>
      <c r="AU10" s="1068" t="n"/>
      <c r="AV10" s="1068" t="n"/>
      <c r="AW10" s="1068" t="n"/>
      <c r="AX10" s="1068" t="n"/>
      <c r="AY10" s="1068" t="n"/>
      <c r="AZ10" s="1069" t="n"/>
      <c r="BA10" s="1062" t="n"/>
      <c r="BB10" s="1063" t="n"/>
      <c r="BC10" s="1063" t="n"/>
      <c r="BD10" s="1063" t="n"/>
      <c r="BE10" s="1063" t="n"/>
      <c r="BF10" s="1063" t="n"/>
      <c r="BG10" s="1063" t="n"/>
      <c r="BH10" s="1063" t="n"/>
      <c r="BI10" s="1063" t="n"/>
      <c r="BJ10" s="1063" t="n"/>
      <c r="BK10" s="1064" t="n"/>
      <c r="BL10" s="1067" t="n"/>
      <c r="BM10" s="1068" t="n"/>
      <c r="BN10" s="1068" t="n"/>
      <c r="BO10" s="1068" t="n"/>
      <c r="BP10" s="1068" t="n"/>
      <c r="BQ10" s="1068" t="n"/>
      <c r="BR10" s="1068" t="n"/>
      <c r="BS10" s="1068" t="n"/>
      <c r="BT10" s="1068" t="n"/>
      <c r="BU10" s="1068" t="n"/>
      <c r="BV10" s="1069"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8.25"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t="n">
        <v>1838</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t="n"/>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715" t="inlineStr">
        <is>
          <t xml:space="preserve">Major item includes Balance with Bank - INR 1.83 bn, and Cash on Hand - INR 3 Mn. </t>
        </is>
      </c>
      <c r="BX11" s="1053" t="n"/>
      <c r="BY11" s="1053" t="n"/>
      <c r="BZ11" s="1053" t="n"/>
      <c r="CA11" s="1053" t="n"/>
      <c r="CB11" s="1053" t="n"/>
      <c r="CC11" s="1053" t="n"/>
      <c r="CD11" s="1053" t="n"/>
      <c r="CE11" s="1053" t="n"/>
      <c r="CF11" s="1053" t="n"/>
      <c r="CG11" s="1053" t="n"/>
      <c r="CH11" s="1053" t="n"/>
      <c r="CI11" s="1053" t="n"/>
      <c r="CJ11" s="1053" t="n"/>
      <c r="CK11" s="1053" t="n"/>
      <c r="CL11" s="1053" t="n"/>
      <c r="CM11" s="1053" t="n"/>
      <c r="CN11" s="1053" t="n"/>
      <c r="CO11" s="1053" t="n"/>
      <c r="CP11" s="1053" t="n"/>
      <c r="CQ11" s="1053" t="n"/>
      <c r="CR11" s="1053" t="n"/>
      <c r="CS11" s="1053" t="n"/>
      <c r="CT11" s="1053" t="n"/>
      <c r="CU11" s="1053" t="n"/>
      <c r="CV11" s="1053" t="n"/>
      <c r="CW11" s="1053" t="n"/>
      <c r="CX11" s="1053" t="n"/>
      <c r="CY11" s="1053" t="n"/>
      <c r="CZ11" s="1053" t="n"/>
      <c r="DA11" s="1053" t="n"/>
      <c r="DB11" s="1053" t="n"/>
      <c r="DC11" s="1053" t="n"/>
      <c r="DD11" s="1053" t="n"/>
      <c r="DE11" s="1053" t="n"/>
      <c r="DF11" s="1053" t="n"/>
      <c r="DG11" s="1053" t="n"/>
      <c r="DH11" s="1053" t="n"/>
      <c r="DI11" s="1053" t="n"/>
      <c r="DJ11" s="1053" t="n"/>
      <c r="DK11" s="1053" t="n"/>
      <c r="DL11" s="1053" t="n"/>
      <c r="DM11" s="1053" t="n"/>
      <c r="DN11" s="1053" t="n"/>
      <c r="DO11" s="1053" t="n"/>
      <c r="DP11" s="1053" t="n"/>
      <c r="DQ11" s="1053" t="n"/>
      <c r="DR11" s="1053" t="n"/>
      <c r="DS11" s="1053" t="n"/>
      <c r="DT11" s="1053" t="n"/>
      <c r="DU11" s="1053" t="n"/>
      <c r="DV11" s="1054"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+'No of yrs to repay debt (S)'!BE22</f>
        <v/>
      </c>
      <c r="FA11" s="1057" t="n"/>
      <c r="FB11" s="1057" t="n"/>
      <c r="FC11" s="1057" t="n"/>
      <c r="FD11" s="1057" t="n"/>
      <c r="FE11" s="1057" t="n"/>
      <c r="FF11" s="1057" t="n"/>
      <c r="FG11" s="1057" t="n"/>
      <c r="FH11" s="1057" t="n"/>
      <c r="FI11" s="1057" t="n"/>
      <c r="FJ11" s="1057" t="n"/>
      <c r="FK11" s="1057" t="n"/>
      <c r="FL11" s="1058" t="n"/>
    </row>
    <row r="12" ht="8.25"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74"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21"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t="n">
        <v>12551</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7">
        <f>+AE13</f>
        <v/>
      </c>
      <c r="BB13" s="1057" t="n"/>
      <c r="BC13" s="1057" t="n"/>
      <c r="BD13" s="1057" t="n"/>
      <c r="BE13" s="1057" t="n"/>
      <c r="BF13" s="1057" t="n"/>
      <c r="BG13" s="1057" t="n"/>
      <c r="BH13" s="1057" t="n"/>
      <c r="BI13" s="1057" t="n"/>
      <c r="BJ13" s="1057" t="n"/>
      <c r="BK13" s="1058" t="n"/>
      <c r="BL13" s="1076">
        <f>+T13+BA13</f>
        <v/>
      </c>
      <c r="BM13" s="1057" t="n"/>
      <c r="BN13" s="1057" t="n"/>
      <c r="BO13" s="1057" t="n"/>
      <c r="BP13" s="1057" t="n"/>
      <c r="BQ13" s="1057" t="n"/>
      <c r="BR13" s="1057" t="n"/>
      <c r="BS13" s="1057" t="n"/>
      <c r="BT13" s="1057" t="n"/>
      <c r="BU13" s="1057" t="n"/>
      <c r="BV13" s="1058" t="n"/>
      <c r="BW13" s="714" t="inlineStr">
        <is>
          <t>Trade Reveivables (Secured) - INR 922 mn;
Trade Reveivables (Unsecured - net of impairment allowance) - INR 11.7 bn;
(We do not have any information on Top 10 receivbales and about any delinquencies. Hence we have used excess of average turnover method. 
3 year average is 3.55x which is more than current year turnover of 2.59x. Hence, unrealised loss adjustment is not made)</t>
        </is>
      </c>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5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+'No of yrs to repay debt (S)'!C16+'No of yrs to repay debt (S)'!R16</f>
        <v/>
      </c>
      <c r="FA13" s="1057" t="n"/>
      <c r="FB13" s="1057" t="n"/>
      <c r="FC13" s="1057" t="n"/>
      <c r="FD13" s="1057" t="n"/>
      <c r="FE13" s="1057" t="n"/>
      <c r="FF13" s="1057" t="n"/>
      <c r="FG13" s="1057" t="n"/>
      <c r="FH13" s="1057" t="n"/>
      <c r="FI13" s="1057" t="n"/>
      <c r="FJ13" s="1057" t="n"/>
      <c r="FK13" s="1057" t="n"/>
      <c r="FL13" s="1058" t="n"/>
    </row>
    <row r="14" ht="21"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69"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7" t="n"/>
      <c r="BB15" s="1057" t="n"/>
      <c r="BC15" s="1057" t="n"/>
      <c r="BD15" s="1057" t="n"/>
      <c r="BE15" s="1057" t="n"/>
      <c r="BF15" s="1057" t="n"/>
      <c r="BG15" s="1057" t="n"/>
      <c r="BH15" s="1057" t="n"/>
      <c r="BI15" s="1057" t="n"/>
      <c r="BJ15" s="1057" t="n"/>
      <c r="BK15" s="1058" t="n"/>
      <c r="BL15" s="1076">
        <f>+T15+BA15</f>
        <v/>
      </c>
      <c r="BM15" s="1057" t="n"/>
      <c r="BN15" s="1057" t="n"/>
      <c r="BO15" s="1057" t="n"/>
      <c r="BP15" s="1057" t="n"/>
      <c r="BQ15" s="1057" t="n"/>
      <c r="BR15" s="1057" t="n"/>
      <c r="BS15" s="1057" t="n"/>
      <c r="BT15" s="1057" t="n"/>
      <c r="BU15" s="1057" t="n"/>
      <c r="BV15" s="1058" t="n"/>
      <c r="BW15" s="713"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58" t="n"/>
      <c r="DW15" s="1072" t="n"/>
      <c r="DY15" s="402" t="n"/>
      <c r="DZ15" s="666" t="inlineStr">
        <is>
          <t>Accrued Expenses &amp; Other CL</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27907-EZ13-EZ11</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69"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15.75"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t="n">
        <v>13207</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7">
        <f>+AE17</f>
        <v/>
      </c>
      <c r="BB17" s="1057" t="n"/>
      <c r="BC17" s="1057" t="n"/>
      <c r="BD17" s="1057" t="n"/>
      <c r="BE17" s="1057" t="n"/>
      <c r="BF17" s="1057" t="n"/>
      <c r="BG17" s="1057" t="n"/>
      <c r="BH17" s="1057" t="n"/>
      <c r="BI17" s="1057" t="n"/>
      <c r="BJ17" s="1057" t="n"/>
      <c r="BK17" s="1058" t="n"/>
      <c r="BL17" s="1076">
        <f>+T17+BA17</f>
        <v/>
      </c>
      <c r="BM17" s="1057" t="n"/>
      <c r="BN17" s="1057" t="n"/>
      <c r="BO17" s="1057" t="n"/>
      <c r="BP17" s="1057" t="n"/>
      <c r="BQ17" s="1057" t="n"/>
      <c r="BR17" s="1057" t="n"/>
      <c r="BS17" s="1057" t="n"/>
      <c r="BT17" s="1057" t="n"/>
      <c r="BU17" s="1057" t="n"/>
      <c r="BV17" s="1058" t="n"/>
      <c r="BW17" s="712" t="inlineStr">
        <is>
          <t>Raw materials - INR 6.2 bn; WIP - INR 2.2 bn; FG - INR 2.7 bn; SIT - INR 1.14 bn;  Packing Materials - INR 900 mn; 
(3 year average is 2.07x which is less than current year turnover of 2.72x. Hence, unrealised loss adjustment is made)</t>
        </is>
      </c>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15.75"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74"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t="n">
        <v>233</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7" t="n"/>
      <c r="BB19" s="1057" t="n"/>
      <c r="BC19" s="1057" t="n"/>
      <c r="BD19" s="1057" t="n"/>
      <c r="BE19" s="1057" t="n"/>
      <c r="BF19" s="1057" t="n"/>
      <c r="BG19" s="1057" t="n"/>
      <c r="BH19" s="1057" t="n"/>
      <c r="BI19" s="1057" t="n"/>
      <c r="BJ19" s="1057" t="n"/>
      <c r="BK19" s="1058" t="n"/>
      <c r="BL19" s="1076">
        <f>+T19+BA19</f>
        <v/>
      </c>
      <c r="BM19" s="1057" t="n"/>
      <c r="BN19" s="1057" t="n"/>
      <c r="BO19" s="1057" t="n"/>
      <c r="BP19" s="1057" t="n"/>
      <c r="BQ19" s="1057" t="n"/>
      <c r="BR19" s="1057" t="n"/>
      <c r="BS19" s="1057" t="n"/>
      <c r="BT19" s="1057" t="n"/>
      <c r="BU19" s="1057" t="n"/>
      <c r="BV19" s="1058" t="n"/>
      <c r="BW19" s="709"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t="n">
        <v>16275</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74"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Deferred tax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t="n"/>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7" t="n"/>
      <c r="BB21" s="1057" t="n"/>
      <c r="BC21" s="1057" t="n"/>
      <c r="BD21" s="1057" t="n"/>
      <c r="BE21" s="1057" t="n"/>
      <c r="BF21" s="1057" t="n"/>
      <c r="BG21" s="1057" t="n"/>
      <c r="BH21" s="1057" t="n"/>
      <c r="BI21" s="1057" t="n"/>
      <c r="BJ21" s="1057" t="n"/>
      <c r="BK21" s="1058" t="n"/>
      <c r="BL21" s="1076">
        <f>+T21+BA21</f>
        <v/>
      </c>
      <c r="BM21" s="1057" t="n"/>
      <c r="BN21" s="1057" t="n"/>
      <c r="BO21" s="1057" t="n"/>
      <c r="BP21" s="1057" t="n"/>
      <c r="BQ21" s="1057" t="n"/>
      <c r="BR21" s="1057" t="n"/>
      <c r="BS21" s="1057" t="n"/>
      <c r="BT21" s="1057" t="n"/>
      <c r="BU21" s="1057" t="n"/>
      <c r="BV21" s="1058" t="n"/>
      <c r="BW21" s="709"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74"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13.5" customHeight="1" s="340">
      <c r="A23" s="401" t="n"/>
      <c r="B23" s="666" t="inlineStr">
        <is>
          <t>Other Current Assets</t>
        </is>
      </c>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f>35514-SUM(T11:AD22)</f>
        <v/>
      </c>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f>+T23+AE23</f>
        <v/>
      </c>
      <c r="AQ23" s="1057" t="n"/>
      <c r="AR23" s="1057" t="n"/>
      <c r="AS23" s="1057" t="n"/>
      <c r="AT23" s="1057" t="n"/>
      <c r="AU23" s="1057" t="n"/>
      <c r="AV23" s="1057" t="n"/>
      <c r="AW23" s="1057" t="n"/>
      <c r="AX23" s="1057" t="n"/>
      <c r="AY23" s="1057" t="n"/>
      <c r="AZ23" s="1058" t="n"/>
      <c r="BA23" s="1077" t="n"/>
      <c r="BB23" s="1057" t="n"/>
      <c r="BC23" s="1057" t="n"/>
      <c r="BD23" s="1057" t="n"/>
      <c r="BE23" s="1057" t="n"/>
      <c r="BF23" s="1057" t="n"/>
      <c r="BG23" s="1057" t="n"/>
      <c r="BH23" s="1057" t="n"/>
      <c r="BI23" s="1057" t="n"/>
      <c r="BJ23" s="1057" t="n"/>
      <c r="BK23" s="1058" t="n"/>
      <c r="BL23" s="1076">
        <f>+T23+BA23</f>
        <v/>
      </c>
      <c r="BM23" s="1057" t="n"/>
      <c r="BN23" s="1057" t="n"/>
      <c r="BO23" s="1057" t="n"/>
      <c r="BP23" s="1057" t="n"/>
      <c r="BQ23" s="1057" t="n"/>
      <c r="BR23" s="1057" t="n"/>
      <c r="BS23" s="1057" t="n"/>
      <c r="BT23" s="1057" t="n"/>
      <c r="BU23" s="1057" t="n"/>
      <c r="BV23" s="1058" t="n"/>
      <c r="BW23" s="711" t="inlineStr">
        <is>
          <t>Include Balance with Statutory Authorities - INR 2.7 bn, Advances to suppliers - INR 669 mn, Export Incentive Receivables - INR 776 Mn. Other Other advances - INR 1.8 bn; Forward contracts value related to investment in a JV - INR 1.4 mn; Loans and advances to related parties - INR 178 mn;</t>
        </is>
      </c>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5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13.5"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69"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7" t="n"/>
      <c r="BB25" s="1057" t="n"/>
      <c r="BC25" s="1057" t="n"/>
      <c r="BD25" s="1057" t="n"/>
      <c r="BE25" s="1057" t="n"/>
      <c r="BF25" s="1057" t="n"/>
      <c r="BG25" s="1057" t="n"/>
      <c r="BH25" s="1057" t="n"/>
      <c r="BI25" s="1057" t="n"/>
      <c r="BJ25" s="1057" t="n"/>
      <c r="BK25" s="1058" t="n"/>
      <c r="BL25" s="1076">
        <f>+T25+BA25</f>
        <v/>
      </c>
      <c r="BM25" s="1057" t="n"/>
      <c r="BN25" s="1057" t="n"/>
      <c r="BO25" s="1057" t="n"/>
      <c r="BP25" s="1057" t="n"/>
      <c r="BQ25" s="1057" t="n"/>
      <c r="BR25" s="1057" t="n"/>
      <c r="BS25" s="1057" t="n"/>
      <c r="BT25" s="1057" t="n"/>
      <c r="BU25" s="1057" t="n"/>
      <c r="BV25" s="1058" t="n"/>
      <c r="BW25" s="710"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5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69"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7" t="n"/>
      <c r="BB27" s="1057" t="n"/>
      <c r="BC27" s="1057" t="n"/>
      <c r="BD27" s="1057" t="n"/>
      <c r="BE27" s="1057" t="n"/>
      <c r="BF27" s="1057" t="n"/>
      <c r="BG27" s="1057" t="n"/>
      <c r="BH27" s="1057" t="n"/>
      <c r="BI27" s="1057" t="n"/>
      <c r="BJ27" s="1057" t="n"/>
      <c r="BK27" s="1058" t="n"/>
      <c r="BL27" s="1076">
        <f>+T27+BA27</f>
        <v/>
      </c>
      <c r="BM27" s="1057" t="n"/>
      <c r="BN27" s="1057" t="n"/>
      <c r="BO27" s="1057" t="n"/>
      <c r="BP27" s="1057" t="n"/>
      <c r="BQ27" s="1057" t="n"/>
      <c r="BR27" s="1057" t="n"/>
      <c r="BS27" s="1057" t="n"/>
      <c r="BT27" s="1057" t="n"/>
      <c r="BU27" s="1057" t="n"/>
      <c r="BV27" s="1058" t="n"/>
      <c r="BW27" s="70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5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69"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7" t="n"/>
      <c r="BB29" s="1057" t="n"/>
      <c r="BC29" s="1057" t="n"/>
      <c r="BD29" s="1057" t="n"/>
      <c r="BE29" s="1057" t="n"/>
      <c r="BF29" s="1057" t="n"/>
      <c r="BG29" s="1057" t="n"/>
      <c r="BH29" s="1057" t="n"/>
      <c r="BI29" s="1057" t="n"/>
      <c r="BJ29" s="1057" t="n"/>
      <c r="BK29" s="1058" t="n"/>
      <c r="BL29" s="1076">
        <f>+T29+BA29</f>
        <v/>
      </c>
      <c r="BM29" s="1057" t="n"/>
      <c r="BN29" s="1057" t="n"/>
      <c r="BO29" s="1057" t="n"/>
      <c r="BP29" s="1057" t="n"/>
      <c r="BQ29" s="1057" t="n"/>
      <c r="BR29" s="1057" t="n"/>
      <c r="BS29" s="1057" t="n"/>
      <c r="BT29" s="1057" t="n"/>
      <c r="BU29" s="1057" t="n"/>
      <c r="BV29" s="1058" t="n"/>
      <c r="BW29" s="70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5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69"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101"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7" t="n"/>
      <c r="BB31" s="1057" t="n"/>
      <c r="BC31" s="1057" t="n"/>
      <c r="BD31" s="1057" t="n"/>
      <c r="BE31" s="1057" t="n"/>
      <c r="BF31" s="1057" t="n"/>
      <c r="BG31" s="1057" t="n"/>
      <c r="BH31" s="1057" t="n"/>
      <c r="BI31" s="1057" t="n"/>
      <c r="BJ31" s="1057" t="n"/>
      <c r="BK31" s="1058" t="n"/>
      <c r="BL31" s="1076">
        <f>+T31+BA31</f>
        <v/>
      </c>
      <c r="BM31" s="1057" t="n"/>
      <c r="BN31" s="1057" t="n"/>
      <c r="BO31" s="1057" t="n"/>
      <c r="BP31" s="1057" t="n"/>
      <c r="BQ31" s="1057" t="n"/>
      <c r="BR31" s="1057" t="n"/>
      <c r="BS31" s="1057" t="n"/>
      <c r="BT31" s="1057" t="n"/>
      <c r="BU31" s="1057" t="n"/>
      <c r="BV31" s="1058" t="n"/>
      <c r="BW31" s="70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5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69"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7" t="n"/>
      <c r="BB33" s="1057" t="n"/>
      <c r="BC33" s="1057" t="n"/>
      <c r="BD33" s="1057" t="n"/>
      <c r="BE33" s="1057" t="n"/>
      <c r="BF33" s="1057" t="n"/>
      <c r="BG33" s="1057" t="n"/>
      <c r="BH33" s="1057" t="n"/>
      <c r="BI33" s="1057" t="n"/>
      <c r="BJ33" s="1057" t="n"/>
      <c r="BK33" s="1058" t="n"/>
      <c r="BL33" s="1076">
        <f>+T33+BA33</f>
        <v/>
      </c>
      <c r="BM33" s="1057" t="n"/>
      <c r="BN33" s="1057" t="n"/>
      <c r="BO33" s="1057" t="n"/>
      <c r="BP33" s="1057" t="n"/>
      <c r="BQ33" s="1057" t="n"/>
      <c r="BR33" s="1057" t="n"/>
      <c r="BS33" s="1057" t="n"/>
      <c r="BT33" s="1057" t="n"/>
      <c r="BU33" s="1057" t="n"/>
      <c r="BV33" s="1058" t="n"/>
      <c r="BW33" s="70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5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69"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7" t="n"/>
      <c r="BB35" s="1057" t="n"/>
      <c r="BC35" s="1057" t="n"/>
      <c r="BD35" s="1057" t="n"/>
      <c r="BE35" s="1057" t="n"/>
      <c r="BF35" s="1057" t="n"/>
      <c r="BG35" s="1057" t="n"/>
      <c r="BH35" s="1057" t="n"/>
      <c r="BI35" s="1057" t="n"/>
      <c r="BJ35" s="1057" t="n"/>
      <c r="BK35" s="1058" t="n"/>
      <c r="BL35" s="1076">
        <f>+T35+BA35</f>
        <v/>
      </c>
      <c r="BM35" s="1057" t="n"/>
      <c r="BN35" s="1057" t="n"/>
      <c r="BO35" s="1057" t="n"/>
      <c r="BP35" s="1057" t="n"/>
      <c r="BQ35" s="1057" t="n"/>
      <c r="BR35" s="1057" t="n"/>
      <c r="BS35" s="1057" t="n"/>
      <c r="BT35" s="1057" t="n"/>
      <c r="BU35" s="1057" t="n"/>
      <c r="BV35" s="1058" t="n"/>
      <c r="BW35" s="70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5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69"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7" t="n"/>
      <c r="BB37" s="1057" t="n"/>
      <c r="BC37" s="1057" t="n"/>
      <c r="BD37" s="1057" t="n"/>
      <c r="BE37" s="1057" t="n"/>
      <c r="BF37" s="1057" t="n"/>
      <c r="BG37" s="1057" t="n"/>
      <c r="BH37" s="1057" t="n"/>
      <c r="BI37" s="1057" t="n"/>
      <c r="BJ37" s="1057" t="n"/>
      <c r="BK37" s="1058" t="n"/>
      <c r="BL37" s="1076">
        <f>+T37+BA37</f>
        <v/>
      </c>
      <c r="BM37" s="1057" t="n"/>
      <c r="BN37" s="1057" t="n"/>
      <c r="BO37" s="1057" t="n"/>
      <c r="BP37" s="1057" t="n"/>
      <c r="BQ37" s="1057" t="n"/>
      <c r="BR37" s="1057" t="n"/>
      <c r="BS37" s="1057" t="n"/>
      <c r="BT37" s="1057" t="n"/>
      <c r="BU37" s="1057" t="n"/>
      <c r="BV37" s="1058" t="n"/>
      <c r="BW37" s="70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5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101"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69"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706"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708"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5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74" t="n"/>
      <c r="B40" s="1068" t="n"/>
      <c r="C40" s="1068" t="n"/>
      <c r="D40" s="1068" t="n"/>
      <c r="E40" s="1068" t="n"/>
      <c r="F40" s="1068" t="n"/>
      <c r="G40" s="1068" t="n"/>
      <c r="H40" s="1068" t="n"/>
      <c r="I40" s="1068" t="n"/>
      <c r="J40" s="1068" t="n"/>
      <c r="K40" s="1068" t="n"/>
      <c r="L40" s="1068" t="n"/>
      <c r="M40" s="1068" t="n"/>
      <c r="N40" s="1068" t="n"/>
      <c r="O40" s="1068" t="n"/>
      <c r="P40" s="1068" t="n"/>
      <c r="Q40" s="1068" t="n"/>
      <c r="R40" s="1068" t="n"/>
      <c r="S40" s="1069"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8" t="n"/>
      <c r="BX40" s="1068" t="n"/>
      <c r="BY40" s="1068" t="n"/>
      <c r="BZ40" s="1068" t="n"/>
      <c r="CA40" s="1068" t="n"/>
      <c r="CB40" s="1068" t="n"/>
      <c r="CC40" s="1068" t="n"/>
      <c r="CD40" s="1068" t="n"/>
      <c r="CE40" s="1068" t="n"/>
      <c r="CF40" s="1068" t="n"/>
      <c r="CG40" s="1068" t="n"/>
      <c r="CH40" s="1068" t="n"/>
      <c r="CI40" s="1068" t="n"/>
      <c r="CJ40" s="1068" t="n"/>
      <c r="CK40" s="1068" t="n"/>
      <c r="CL40" s="1068" t="n"/>
      <c r="CM40" s="1068" t="n"/>
      <c r="CN40" s="1068" t="n"/>
      <c r="CO40" s="1068" t="n"/>
      <c r="CP40" s="1068" t="n"/>
      <c r="CQ40" s="1068" t="n"/>
      <c r="CR40" s="1068" t="n"/>
      <c r="CS40" s="1068" t="n"/>
      <c r="CT40" s="1068" t="n"/>
      <c r="CU40" s="1068" t="n"/>
      <c r="CV40" s="1068" t="n"/>
      <c r="CW40" s="1068" t="n"/>
      <c r="CX40" s="1068" t="n"/>
      <c r="CY40" s="1068" t="n"/>
      <c r="CZ40" s="1068" t="n"/>
      <c r="DA40" s="1068" t="n"/>
      <c r="DB40" s="1068" t="n"/>
      <c r="DC40" s="1068" t="n"/>
      <c r="DD40" s="1068" t="n"/>
      <c r="DE40" s="1068" t="n"/>
      <c r="DF40" s="1068" t="n"/>
      <c r="DG40" s="1068" t="n"/>
      <c r="DH40" s="1068" t="n"/>
      <c r="DI40" s="1068" t="n"/>
      <c r="DJ40" s="1068" t="n"/>
      <c r="DK40" s="1068" t="n"/>
      <c r="DL40" s="1068" t="n"/>
      <c r="DM40" s="1068" t="n"/>
      <c r="DN40" s="1068" t="n"/>
      <c r="DO40" s="1068" t="n"/>
      <c r="DP40" s="1068" t="n"/>
      <c r="DQ40" s="1068" t="n"/>
      <c r="DR40" s="1068" t="n"/>
      <c r="DS40" s="1068" t="n"/>
      <c r="DT40" s="1068" t="n"/>
      <c r="DU40" s="1068" t="n"/>
      <c r="DV40" s="1069"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v>17230</v>
      </c>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t="n"/>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709" t="n"/>
      <c r="BX41" s="1057" t="n"/>
      <c r="BY41" s="1057" t="n"/>
      <c r="BZ41" s="1057" t="n"/>
      <c r="CA41" s="1057" t="n"/>
      <c r="CB41" s="1057" t="n"/>
      <c r="CC41" s="1057" t="n"/>
      <c r="CD41" s="1057" t="n"/>
      <c r="CE41" s="1057" t="n"/>
      <c r="CF41" s="1057" t="n"/>
      <c r="CG41" s="1057" t="n"/>
      <c r="CH41" s="1057" t="n"/>
      <c r="CI41" s="1057" t="n"/>
      <c r="CJ41" s="1057" t="n"/>
      <c r="CK41" s="1057" t="n"/>
      <c r="CL41" s="1057" t="n"/>
      <c r="CM41" s="1057" t="n"/>
      <c r="CN41" s="1057" t="n"/>
      <c r="CO41" s="1057" t="n"/>
      <c r="CP41" s="1057" t="n"/>
      <c r="CQ41" s="1057" t="n"/>
      <c r="CR41" s="1057" t="n"/>
      <c r="CS41" s="1057" t="n"/>
      <c r="CT41" s="1057" t="n"/>
      <c r="CU41" s="1057" t="n"/>
      <c r="CV41" s="1057" t="n"/>
      <c r="CW41" s="1057" t="n"/>
      <c r="CX41" s="1057" t="n"/>
      <c r="CY41" s="1057" t="n"/>
      <c r="CZ41" s="1057" t="n"/>
      <c r="DA41" s="1057" t="n"/>
      <c r="DB41" s="1057" t="n"/>
      <c r="DC41" s="1057" t="n"/>
      <c r="DD41" s="1057" t="n"/>
      <c r="DE41" s="1057" t="n"/>
      <c r="DF41" s="1057" t="n"/>
      <c r="DG41" s="1057" t="n"/>
      <c r="DH41" s="1057" t="n"/>
      <c r="DI41" s="1057" t="n"/>
      <c r="DJ41" s="1057" t="n"/>
      <c r="DK41" s="1057" t="n"/>
      <c r="DL41" s="1057" t="n"/>
      <c r="DM41" s="1057" t="n"/>
      <c r="DN41" s="1057" t="n"/>
      <c r="DO41" s="1057" t="n"/>
      <c r="DP41" s="1057" t="n"/>
      <c r="DQ41" s="1057" t="n"/>
      <c r="DR41" s="1057" t="n"/>
      <c r="DS41" s="1057" t="n"/>
      <c r="DT41" s="1057" t="n"/>
      <c r="DU41" s="1057" t="n"/>
      <c r="DV41" s="1078"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74"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v>1941</v>
      </c>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7" t="n"/>
      <c r="BB43" s="1057" t="n"/>
      <c r="BC43" s="1057" t="n"/>
      <c r="BD43" s="1057" t="n"/>
      <c r="BE43" s="1057" t="n"/>
      <c r="BF43" s="1057" t="n"/>
      <c r="BG43" s="1057" t="n"/>
      <c r="BH43" s="1057" t="n"/>
      <c r="BI43" s="1057" t="n"/>
      <c r="BJ43" s="1057" t="n"/>
      <c r="BK43" s="1058" t="n"/>
      <c r="BL43" s="1076">
        <f>+T43+BA43</f>
        <v/>
      </c>
      <c r="BM43" s="1057" t="n"/>
      <c r="BN43" s="1057" t="n"/>
      <c r="BO43" s="1057" t="n"/>
      <c r="BP43" s="1057" t="n"/>
      <c r="BQ43" s="1057" t="n"/>
      <c r="BR43" s="1057" t="n"/>
      <c r="BS43" s="1057" t="n"/>
      <c r="BT43" s="1057" t="n"/>
      <c r="BU43" s="1057" t="n"/>
      <c r="BV43" s="1058" t="n"/>
      <c r="BW43" s="709"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74"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101" t="n"/>
      <c r="EZ44" s="1080" t="n"/>
      <c r="FA44" s="1080" t="n"/>
      <c r="FB44" s="1080" t="n"/>
      <c r="FC44" s="1080" t="n"/>
      <c r="FD44" s="1080" t="n"/>
      <c r="FE44" s="1080" t="n"/>
      <c r="FF44" s="1080" t="n"/>
      <c r="FG44" s="1080" t="n"/>
      <c r="FH44" s="1080" t="n"/>
      <c r="FI44" s="1080" t="n"/>
      <c r="FJ44" s="1080" t="n"/>
      <c r="FK44" s="1080" t="n"/>
      <c r="FL44" s="1080" t="n"/>
    </row>
    <row r="45" ht="9"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v>408</v>
      </c>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7" t="n"/>
      <c r="BB45" s="1057" t="n"/>
      <c r="BC45" s="1057" t="n"/>
      <c r="BD45" s="1057" t="n"/>
      <c r="BE45" s="1057" t="n"/>
      <c r="BF45" s="1057" t="n"/>
      <c r="BG45" s="1057" t="n"/>
      <c r="BH45" s="1057" t="n"/>
      <c r="BI45" s="1057" t="n"/>
      <c r="BJ45" s="1057" t="n"/>
      <c r="BK45" s="1058" t="n"/>
      <c r="BL45" s="1076">
        <f>+T45+BA45</f>
        <v/>
      </c>
      <c r="BM45" s="1057" t="n"/>
      <c r="BN45" s="1057" t="n"/>
      <c r="BO45" s="1057" t="n"/>
      <c r="BP45" s="1057" t="n"/>
      <c r="BQ45" s="1057" t="n"/>
      <c r="BR45" s="1057" t="n"/>
      <c r="BS45" s="1057" t="n"/>
      <c r="BT45" s="1057" t="n"/>
      <c r="BU45" s="1057" t="n"/>
      <c r="BV45" s="1058" t="n"/>
      <c r="BW45" s="707" t="inlineStr">
        <is>
          <t>Leasehold land</t>
        </is>
      </c>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9"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74"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13.5"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25454-SUM(T41:AD46)+223.6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7" t="n"/>
      <c r="BB47" s="1057" t="n"/>
      <c r="BC47" s="1057" t="n"/>
      <c r="BD47" s="1057" t="n"/>
      <c r="BE47" s="1057" t="n"/>
      <c r="BF47" s="1057" t="n"/>
      <c r="BG47" s="1057" t="n"/>
      <c r="BH47" s="1057" t="n"/>
      <c r="BI47" s="1057" t="n"/>
      <c r="BJ47" s="1057" t="n"/>
      <c r="BK47" s="1058" t="n"/>
      <c r="BL47" s="1076">
        <f>+T47+BA47</f>
        <v/>
      </c>
      <c r="BM47" s="1057" t="n"/>
      <c r="BN47" s="1057" t="n"/>
      <c r="BO47" s="1057" t="n"/>
      <c r="BP47" s="1057" t="n"/>
      <c r="BQ47" s="1057" t="n"/>
      <c r="BR47" s="1057" t="n"/>
      <c r="BS47" s="1057" t="n"/>
      <c r="BT47" s="1057" t="n"/>
      <c r="BU47" s="1057" t="n"/>
      <c r="BV47" s="1058" t="n"/>
      <c r="BW47" s="707" t="inlineStr">
        <is>
          <t xml:space="preserve">Majorly includes Buildings - INR 5.12 bn, Furniture &amp; Fixtures - INR 202 Mn, Vehicles - INR 309 Mn, and Office Equipments - INR 244 Mn. </t>
        </is>
      </c>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13.5"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74"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CWIP</t>
        </is>
      </c>
      <c r="D49" s="1057" t="n"/>
      <c r="E49" s="1057" t="n"/>
      <c r="F49" s="1057" t="n"/>
      <c r="G49" s="1057" t="n"/>
      <c r="H49" s="1057" t="n"/>
      <c r="I49" s="1057" t="n"/>
      <c r="J49" s="1057" t="n"/>
      <c r="K49" s="1057" t="n"/>
      <c r="L49" s="1057" t="n"/>
      <c r="M49" s="1057" t="n"/>
      <c r="N49" s="1057" t="n"/>
      <c r="O49" s="1057" t="n"/>
      <c r="P49" s="1057" t="n"/>
      <c r="Q49" s="1057" t="n"/>
      <c r="R49" s="1057" t="n"/>
      <c r="S49" s="1058" t="n"/>
      <c r="T49" s="1076" t="n">
        <v>6592</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7" t="n"/>
      <c r="BB49" s="1057" t="n"/>
      <c r="BC49" s="1057" t="n"/>
      <c r="BD49" s="1057" t="n"/>
      <c r="BE49" s="1057" t="n"/>
      <c r="BF49" s="1057" t="n"/>
      <c r="BG49" s="1057" t="n"/>
      <c r="BH49" s="1057" t="n"/>
      <c r="BI49" s="1057" t="n"/>
      <c r="BJ49" s="1057" t="n"/>
      <c r="BK49" s="1058" t="n"/>
      <c r="BL49" s="1076">
        <f>+T49+BA49</f>
        <v/>
      </c>
      <c r="BM49" s="1057" t="n"/>
      <c r="BN49" s="1057" t="n"/>
      <c r="BO49" s="1057" t="n"/>
      <c r="BP49" s="1057" t="n"/>
      <c r="BQ49" s="1057" t="n"/>
      <c r="BR49" s="1057" t="n"/>
      <c r="BS49" s="1057" t="n"/>
      <c r="BT49" s="1057" t="n"/>
      <c r="BU49" s="1057" t="n"/>
      <c r="BV49" s="1058" t="n"/>
      <c r="BW49" s="70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5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69"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7" t="n"/>
      <c r="BB51" s="1057" t="n"/>
      <c r="BC51" s="1057" t="n"/>
      <c r="BD51" s="1057" t="n"/>
      <c r="BE51" s="1057" t="n"/>
      <c r="BF51" s="1057" t="n"/>
      <c r="BG51" s="1057" t="n"/>
      <c r="BH51" s="1057" t="n"/>
      <c r="BI51" s="1057" t="n"/>
      <c r="BJ51" s="1057" t="n"/>
      <c r="BK51" s="1058" t="n"/>
      <c r="BL51" s="1076">
        <f>+T51+BA51</f>
        <v/>
      </c>
      <c r="BM51" s="1057" t="n"/>
      <c r="BN51" s="1057" t="n"/>
      <c r="BO51" s="1057" t="n"/>
      <c r="BP51" s="1057" t="n"/>
      <c r="BQ51" s="1057" t="n"/>
      <c r="BR51" s="1057" t="n"/>
      <c r="BS51" s="1057" t="n"/>
      <c r="BT51" s="1057" t="n"/>
      <c r="BU51" s="1057" t="n"/>
      <c r="BV51" s="1058" t="n"/>
      <c r="BW51" s="70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5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101"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69"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t="n">
        <v>1024</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7" t="n"/>
      <c r="BB53" s="1057" t="n"/>
      <c r="BC53" s="1057" t="n"/>
      <c r="BD53" s="1057" t="n"/>
      <c r="BE53" s="1057" t="n"/>
      <c r="BF53" s="1057" t="n"/>
      <c r="BG53" s="1057" t="n"/>
      <c r="BH53" s="1057" t="n"/>
      <c r="BI53" s="1057" t="n"/>
      <c r="BJ53" s="1057" t="n"/>
      <c r="BK53" s="1058" t="n"/>
      <c r="BL53" s="1076">
        <f>+T53+BA53</f>
        <v/>
      </c>
      <c r="BM53" s="1057" t="n"/>
      <c r="BN53" s="1057" t="n"/>
      <c r="BO53" s="1057" t="n"/>
      <c r="BP53" s="1057" t="n"/>
      <c r="BQ53" s="1057" t="n"/>
      <c r="BR53" s="1057" t="n"/>
      <c r="BS53" s="1057" t="n"/>
      <c r="BT53" s="1057" t="n"/>
      <c r="BU53" s="1057" t="n"/>
      <c r="BV53" s="1058" t="n"/>
      <c r="BW53" s="70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5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69"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t="n"/>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7" t="n"/>
      <c r="BB55" s="1057" t="n"/>
      <c r="BC55" s="1057" t="n"/>
      <c r="BD55" s="1057" t="n"/>
      <c r="BE55" s="1057" t="n"/>
      <c r="BF55" s="1057" t="n"/>
      <c r="BG55" s="1057" t="n"/>
      <c r="BH55" s="1057" t="n"/>
      <c r="BI55" s="1057" t="n"/>
      <c r="BJ55" s="1057" t="n"/>
      <c r="BK55" s="1058" t="n"/>
      <c r="BL55" s="1076">
        <f>+T55+BA55</f>
        <v/>
      </c>
      <c r="BM55" s="1057" t="n"/>
      <c r="BN55" s="1057" t="n"/>
      <c r="BO55" s="1057" t="n"/>
      <c r="BP55" s="1057" t="n"/>
      <c r="BQ55" s="1057" t="n"/>
      <c r="BR55" s="1057" t="n"/>
      <c r="BS55" s="1057" t="n"/>
      <c r="BT55" s="1057" t="n"/>
      <c r="BU55" s="1057" t="n"/>
      <c r="BV55" s="1058" t="n"/>
      <c r="BW55" s="70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5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69"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58127+15550</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70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5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69"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76431-FB56</f>
        <v/>
      </c>
      <c r="FC58" s="1057" t="n"/>
      <c r="FD58" s="1057" t="n"/>
      <c r="FE58" s="1057" t="n"/>
      <c r="FF58" s="1057" t="n"/>
      <c r="FG58" s="1057" t="n"/>
      <c r="FH58" s="1057" t="n"/>
      <c r="FI58" s="1057" t="n"/>
      <c r="FJ58" s="1057" t="n"/>
      <c r="FK58" s="1057" t="n"/>
      <c r="FL58" s="1058" t="n"/>
    </row>
    <row r="59" ht="11.25"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18+1330</f>
        <v/>
      </c>
      <c r="U59" s="1057" t="n"/>
      <c r="V59" s="1057" t="n"/>
      <c r="W59" s="1057" t="n"/>
      <c r="X59" s="1057" t="n"/>
      <c r="Y59" s="1057" t="n"/>
      <c r="Z59" s="1057" t="n"/>
      <c r="AA59" s="1057" t="n"/>
      <c r="AB59" s="1057" t="n"/>
      <c r="AC59" s="1057" t="n"/>
      <c r="AD59" s="1058" t="n"/>
      <c r="AE59" s="1077">
        <f>-#REF!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7">
        <f>+AE59</f>
        <v/>
      </c>
      <c r="BB59" s="1057" t="n"/>
      <c r="BC59" s="1057" t="n"/>
      <c r="BD59" s="1057" t="n"/>
      <c r="BE59" s="1057" t="n"/>
      <c r="BF59" s="1057" t="n"/>
      <c r="BG59" s="1057" t="n"/>
      <c r="BH59" s="1057" t="n"/>
      <c r="BI59" s="1057" t="n"/>
      <c r="BJ59" s="1057" t="n"/>
      <c r="BK59" s="1058" t="n"/>
      <c r="BL59" s="1076">
        <f>+T59+BA59</f>
        <v/>
      </c>
      <c r="BM59" s="1057" t="n"/>
      <c r="BN59" s="1057" t="n"/>
      <c r="BO59" s="1057" t="n"/>
      <c r="BP59" s="1057" t="n"/>
      <c r="BQ59" s="1057" t="n"/>
      <c r="BR59" s="1057" t="n"/>
      <c r="BS59" s="1057" t="n"/>
      <c r="BT59" s="1057" t="n"/>
      <c r="BU59" s="1057" t="n"/>
      <c r="BV59" s="1058" t="n"/>
      <c r="BW59" s="707" t="inlineStr">
        <is>
          <t xml:space="preserve">Includes Goodwill - INR 18 mn (Goodwill on account of Acquisition hence not considered as unrealised loss);  Brands/Trademark - INR 877 mn, Computer Software - INR 220 Mn (Considered as unrealised), Commercial Rights - INR 125 Mn, and Technical Know-How - INR 108 Mn. </t>
        </is>
      </c>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11.25"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74"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t="n"/>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7" t="n"/>
      <c r="BB61" s="1057" t="n"/>
      <c r="BC61" s="1057" t="n"/>
      <c r="BD61" s="1057" t="n"/>
      <c r="BE61" s="1057" t="n"/>
      <c r="BF61" s="1057" t="n"/>
      <c r="BG61" s="1057" t="n"/>
      <c r="BH61" s="1057" t="n"/>
      <c r="BI61" s="1057" t="n"/>
      <c r="BJ61" s="1057" t="n"/>
      <c r="BK61" s="1058" t="n"/>
      <c r="BL61" s="1076">
        <f>+T61+BA61</f>
        <v/>
      </c>
      <c r="BM61" s="1057" t="n"/>
      <c r="BN61" s="1057" t="n"/>
      <c r="BO61" s="1057" t="n"/>
      <c r="BP61" s="1057" t="n"/>
      <c r="BQ61" s="1057" t="n"/>
      <c r="BR61" s="1057" t="n"/>
      <c r="BS61" s="1057" t="n"/>
      <c r="BT61" s="1057" t="n"/>
      <c r="BU61" s="1057" t="n"/>
      <c r="BV61" s="1058" t="n"/>
      <c r="BW61" s="70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5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69"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12.75"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t="n">
        <v>36181</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7">
        <f>+AE63</f>
        <v/>
      </c>
      <c r="BB63" s="1057" t="n"/>
      <c r="BC63" s="1057" t="n"/>
      <c r="BD63" s="1057" t="n"/>
      <c r="BE63" s="1057" t="n"/>
      <c r="BF63" s="1057" t="n"/>
      <c r="BG63" s="1057" t="n"/>
      <c r="BH63" s="1057" t="n"/>
      <c r="BI63" s="1057" t="n"/>
      <c r="BJ63" s="1057" t="n"/>
      <c r="BK63" s="1058" t="n"/>
      <c r="BL63" s="1076">
        <f>+T63+BA63</f>
        <v/>
      </c>
      <c r="BM63" s="1057" t="n"/>
      <c r="BN63" s="1057" t="n"/>
      <c r="BO63" s="1057" t="n"/>
      <c r="BP63" s="1057" t="n"/>
      <c r="BQ63" s="1057" t="n"/>
      <c r="BR63" s="1057" t="n"/>
      <c r="BS63" s="1057" t="n"/>
      <c r="BT63" s="1057" t="n"/>
      <c r="BU63" s="1057" t="n"/>
      <c r="BV63" s="1058" t="n"/>
      <c r="BW63" s="707" t="inlineStr">
        <is>
          <t xml:space="preserve">Include Investments in Subsidiaries and Joint Ventures
Investments in Equity Instruments Quoted - INR 1.6 bn, and 
Investments in Equity Instruments (Unquoted) - INR 34.5 Mn (Considered as unrealised). </t>
        </is>
      </c>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12.75"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74"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7" t="n"/>
      <c r="BB65" s="1057" t="n"/>
      <c r="BC65" s="1057" t="n"/>
      <c r="BD65" s="1057" t="n"/>
      <c r="BE65" s="1057" t="n"/>
      <c r="BF65" s="1057" t="n"/>
      <c r="BG65" s="1057" t="n"/>
      <c r="BH65" s="1057" t="n"/>
      <c r="BI65" s="1057" t="n"/>
      <c r="BJ65" s="1057" t="n"/>
      <c r="BK65" s="1058" t="n"/>
      <c r="BL65" s="1076">
        <f>+T65+BA65</f>
        <v/>
      </c>
      <c r="BM65" s="1057" t="n"/>
      <c r="BN65" s="1057" t="n"/>
      <c r="BO65" s="1057" t="n"/>
      <c r="BP65" s="1057" t="n"/>
      <c r="BQ65" s="1057" t="n"/>
      <c r="BR65" s="1057" t="n"/>
      <c r="BS65" s="1057" t="n"/>
      <c r="BT65" s="1057" t="n"/>
      <c r="BU65" s="1057" t="n"/>
      <c r="BV65" s="1058" t="n"/>
      <c r="BW65" s="70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5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69"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15.75" customHeight="1" s="340">
      <c r="A67" s="401" t="n"/>
      <c r="B67" s="412" t="n"/>
      <c r="C67" s="666" t="inlineStr">
        <is>
          <t>Other Non-Current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86063-T63-T59-T57+60</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7" t="n"/>
      <c r="BB67" s="1057" t="n"/>
      <c r="BC67" s="1057" t="n"/>
      <c r="BD67" s="1057" t="n"/>
      <c r="BE67" s="1057" t="n"/>
      <c r="BF67" s="1057" t="n"/>
      <c r="BG67" s="1057" t="n"/>
      <c r="BH67" s="1057" t="n"/>
      <c r="BI67" s="1057" t="n"/>
      <c r="BJ67" s="1057" t="n"/>
      <c r="BK67" s="1058" t="n"/>
      <c r="BL67" s="1076">
        <f>+T67+BA67</f>
        <v/>
      </c>
      <c r="BM67" s="1057" t="n"/>
      <c r="BN67" s="1057" t="n"/>
      <c r="BO67" s="1057" t="n"/>
      <c r="BP67" s="1057" t="n"/>
      <c r="BQ67" s="1057" t="n"/>
      <c r="BR67" s="1057" t="n"/>
      <c r="BS67" s="1057" t="n"/>
      <c r="BT67" s="1057" t="n"/>
      <c r="BU67" s="1057" t="n"/>
      <c r="BV67" s="1058" t="n"/>
      <c r="BW67" s="707" t="inlineStr">
        <is>
          <t>Loans and Advances to Related Parties - INR 13 bn; Other Financial Assets - INR 1.2 bn; Other Non Current Assets - INR 1.7 bn (Include Capital Advances - INR 874 mn, and Balance with statutory Authorities - INR 827 Mn), and Asset for Current Tax - INR 541 Mn.</t>
        </is>
      </c>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15.75"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74"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7" t="n"/>
      <c r="BB69" s="1057" t="n"/>
      <c r="BC69" s="1057" t="n"/>
      <c r="BD69" s="1057" t="n"/>
      <c r="BE69" s="1057" t="n"/>
      <c r="BF69" s="1057" t="n"/>
      <c r="BG69" s="1057" t="n"/>
      <c r="BH69" s="1057" t="n"/>
      <c r="BI69" s="1057" t="n"/>
      <c r="BJ69" s="1057" t="n"/>
      <c r="BK69" s="1058" t="n"/>
      <c r="BL69" s="1076">
        <f>+T69+BA69</f>
        <v/>
      </c>
      <c r="BM69" s="1057" t="n"/>
      <c r="BN69" s="1057" t="n"/>
      <c r="BO69" s="1057" t="n"/>
      <c r="BP69" s="1057" t="n"/>
      <c r="BQ69" s="1057" t="n"/>
      <c r="BR69" s="1057" t="n"/>
      <c r="BS69" s="1057" t="n"/>
      <c r="BT69" s="1057" t="n"/>
      <c r="BU69" s="1057" t="n"/>
      <c r="BV69" s="1058" t="n"/>
      <c r="BW69" s="705"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5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69"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7" t="n"/>
      <c r="BB71" s="1057" t="n"/>
      <c r="BC71" s="1057" t="n"/>
      <c r="BD71" s="1057" t="n"/>
      <c r="BE71" s="1057" t="n"/>
      <c r="BF71" s="1057" t="n"/>
      <c r="BG71" s="1057" t="n"/>
      <c r="BH71" s="1057" t="n"/>
      <c r="BI71" s="1057" t="n"/>
      <c r="BJ71" s="1057" t="n"/>
      <c r="BK71" s="1058" t="n"/>
      <c r="BL71" s="1076">
        <f>+T71+BA71</f>
        <v/>
      </c>
      <c r="BM71" s="1057" t="n"/>
      <c r="BN71" s="1057" t="n"/>
      <c r="BO71" s="1057" t="n"/>
      <c r="BP71" s="1057" t="n"/>
      <c r="BQ71" s="1057" t="n"/>
      <c r="BR71" s="1057" t="n"/>
      <c r="BS71" s="1057" t="n"/>
      <c r="BT71" s="1057" t="n"/>
      <c r="BU71" s="1057" t="n"/>
      <c r="BV71" s="1058" t="n"/>
      <c r="BW71" s="705"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5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69"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7" t="n"/>
      <c r="BB73" s="1057" t="n"/>
      <c r="BC73" s="1057" t="n"/>
      <c r="BD73" s="1057" t="n"/>
      <c r="BE73" s="1057" t="n"/>
      <c r="BF73" s="1057" t="n"/>
      <c r="BG73" s="1057" t="n"/>
      <c r="BH73" s="1057" t="n"/>
      <c r="BI73" s="1057" t="n"/>
      <c r="BJ73" s="1057" t="n"/>
      <c r="BK73" s="1058" t="n"/>
      <c r="BL73" s="1076">
        <f>+T73+BA73</f>
        <v/>
      </c>
      <c r="BM73" s="1057" t="n"/>
      <c r="BN73" s="1057" t="n"/>
      <c r="BO73" s="1057" t="n"/>
      <c r="BP73" s="1057" t="n"/>
      <c r="BQ73" s="1057" t="n"/>
      <c r="BR73" s="1057" t="n"/>
      <c r="BS73" s="1057" t="n"/>
      <c r="BT73" s="1057" t="n"/>
      <c r="BU73" s="1057" t="n"/>
      <c r="BV73" s="1058" t="n"/>
      <c r="BW73" s="705"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5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69"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705"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5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69"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706"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70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5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74" t="n"/>
      <c r="B78" s="1068" t="n"/>
      <c r="C78" s="1068" t="n"/>
      <c r="D78" s="1068" t="n"/>
      <c r="E78" s="1068" t="n"/>
      <c r="F78" s="1068" t="n"/>
      <c r="G78" s="1068" t="n"/>
      <c r="H78" s="1068" t="n"/>
      <c r="I78" s="1068" t="n"/>
      <c r="J78" s="1068" t="n"/>
      <c r="K78" s="1068" t="n"/>
      <c r="L78" s="1068" t="n"/>
      <c r="M78" s="1068" t="n"/>
      <c r="N78" s="1068" t="n"/>
      <c r="O78" s="1068" t="n"/>
      <c r="P78" s="1068" t="n"/>
      <c r="Q78" s="1068" t="n"/>
      <c r="R78" s="1068" t="n"/>
      <c r="S78" s="1069"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8" t="n"/>
      <c r="BX78" s="1068" t="n"/>
      <c r="BY78" s="1068" t="n"/>
      <c r="BZ78" s="1068" t="n"/>
      <c r="CA78" s="1068" t="n"/>
      <c r="CB78" s="1068" t="n"/>
      <c r="CC78" s="1068" t="n"/>
      <c r="CD78" s="1068" t="n"/>
      <c r="CE78" s="1068" t="n"/>
      <c r="CF78" s="1068" t="n"/>
      <c r="CG78" s="1068" t="n"/>
      <c r="CH78" s="1068" t="n"/>
      <c r="CI78" s="1068" t="n"/>
      <c r="CJ78" s="1068" t="n"/>
      <c r="CK78" s="1068" t="n"/>
      <c r="CL78" s="1068" t="n"/>
      <c r="CM78" s="1068" t="n"/>
      <c r="CN78" s="1068" t="n"/>
      <c r="CO78" s="1068" t="n"/>
      <c r="CP78" s="1068" t="n"/>
      <c r="CQ78" s="1068" t="n"/>
      <c r="CR78" s="1068" t="n"/>
      <c r="CS78" s="1068" t="n"/>
      <c r="CT78" s="1068" t="n"/>
      <c r="CU78" s="1068" t="n"/>
      <c r="CV78" s="1068" t="n"/>
      <c r="CW78" s="1068" t="n"/>
      <c r="CX78" s="1068" t="n"/>
      <c r="CY78" s="1068" t="n"/>
      <c r="CZ78" s="1068" t="n"/>
      <c r="DA78" s="1068" t="n"/>
      <c r="DB78" s="1068" t="n"/>
      <c r="DC78" s="1068" t="n"/>
      <c r="DD78" s="1068" t="n"/>
      <c r="DE78" s="1068" t="n"/>
      <c r="DF78" s="1068" t="n"/>
      <c r="DG78" s="1068" t="n"/>
      <c r="DH78" s="1068" t="n"/>
      <c r="DI78" s="1068" t="n"/>
      <c r="DJ78" s="1068" t="n"/>
      <c r="DK78" s="1068" t="n"/>
      <c r="DL78" s="1068" t="n"/>
      <c r="DM78" s="1068" t="n"/>
      <c r="DN78" s="1068" t="n"/>
      <c r="DO78" s="1068" t="n"/>
      <c r="DP78" s="1068" t="n"/>
      <c r="DQ78" s="1068" t="n"/>
      <c r="DR78" s="1068" t="n"/>
      <c r="DS78" s="1068" t="n"/>
      <c r="DT78" s="1068" t="n"/>
      <c r="DU78" s="1068" t="n"/>
      <c r="DV78" s="1069"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701"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t="n"/>
      <c r="U79" s="1053" t="n"/>
      <c r="V79" s="1053" t="n"/>
      <c r="W79" s="1053" t="n"/>
      <c r="X79" s="1053" t="n"/>
      <c r="Y79" s="1053" t="n"/>
      <c r="Z79" s="1053" t="n"/>
      <c r="AA79" s="1053" t="n"/>
      <c r="AB79" s="1053" t="n"/>
      <c r="AC79" s="1053" t="n"/>
      <c r="AD79" s="1059" t="n"/>
      <c r="AE79" s="1071" t="n"/>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t="n"/>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702"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9"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101" t="n"/>
      <c r="GO79" s="1101" t="n"/>
      <c r="GP79" s="1101" t="n"/>
      <c r="GQ79" s="1101" t="n"/>
      <c r="GR79" s="1101" t="n"/>
      <c r="GS79" s="1101" t="n"/>
      <c r="GT79" s="1101" t="n"/>
      <c r="GU79" s="1101" t="n"/>
      <c r="GV79" s="1101" t="n"/>
      <c r="GW79" s="1101" t="n"/>
      <c r="GX79" s="1101" t="n"/>
      <c r="GY79" s="1101" t="n"/>
      <c r="GZ79" s="1101" t="n"/>
    </row>
    <row r="80" ht="6" customHeight="1" s="340">
      <c r="A80" s="1074" t="n"/>
      <c r="B80" s="1068" t="n"/>
      <c r="C80" s="1068" t="n"/>
      <c r="D80" s="1068" t="n"/>
      <c r="E80" s="1068" t="n"/>
      <c r="F80" s="1068" t="n"/>
      <c r="G80" s="1068" t="n"/>
      <c r="H80" s="1068" t="n"/>
      <c r="I80" s="1068" t="n"/>
      <c r="J80" s="1068" t="n"/>
      <c r="K80" s="1068" t="n"/>
      <c r="L80" s="1068" t="n"/>
      <c r="M80" s="1068" t="n"/>
      <c r="N80" s="1068" t="n"/>
      <c r="O80" s="1068" t="n"/>
      <c r="P80" s="1068" t="n"/>
      <c r="Q80" s="1068" t="n"/>
      <c r="R80" s="1068" t="n"/>
      <c r="S80" s="1069"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8" t="n"/>
      <c r="BX80" s="1068" t="n"/>
      <c r="BY80" s="1068" t="n"/>
      <c r="BZ80" s="1068" t="n"/>
      <c r="CA80" s="1068" t="n"/>
      <c r="CB80" s="1068" t="n"/>
      <c r="CC80" s="1068" t="n"/>
      <c r="CD80" s="1068" t="n"/>
      <c r="CE80" s="1068" t="n"/>
      <c r="CF80" s="1068" t="n"/>
      <c r="CG80" s="1068" t="n"/>
      <c r="CH80" s="1068" t="n"/>
      <c r="CI80" s="1068" t="n"/>
      <c r="CJ80" s="1068" t="n"/>
      <c r="CK80" s="1068" t="n"/>
      <c r="CL80" s="1068" t="n"/>
      <c r="CM80" s="1068" t="n"/>
      <c r="CN80" s="1068" t="n"/>
      <c r="CO80" s="1068" t="n"/>
      <c r="CP80" s="1068" t="n"/>
      <c r="CQ80" s="1068" t="n"/>
      <c r="CR80" s="1068" t="n"/>
      <c r="CS80" s="1068" t="n"/>
      <c r="CT80" s="1068" t="n"/>
      <c r="CU80" s="1068" t="n"/>
      <c r="CV80" s="1068" t="n"/>
      <c r="CW80" s="1068" t="n"/>
      <c r="CX80" s="1068" t="n"/>
      <c r="CY80" s="1068" t="n"/>
      <c r="CZ80" s="1068" t="n"/>
      <c r="DA80" s="1068" t="n"/>
      <c r="DB80" s="1068" t="n"/>
      <c r="DC80" s="1068" t="n"/>
      <c r="DD80" s="1068" t="n"/>
      <c r="DE80" s="1068" t="n"/>
      <c r="DF80" s="1068" t="n"/>
      <c r="DG80" s="1068" t="n"/>
      <c r="DH80" s="1068" t="n"/>
      <c r="DI80" s="1068" t="n"/>
      <c r="DJ80" s="1068" t="n"/>
      <c r="DK80" s="1068" t="n"/>
      <c r="DL80" s="1068" t="n"/>
      <c r="DM80" s="1068" t="n"/>
      <c r="DN80" s="1068" t="n"/>
      <c r="DO80" s="1068" t="n"/>
      <c r="DP80" s="1068" t="n"/>
      <c r="DQ80" s="1068" t="n"/>
      <c r="DR80" s="1068" t="n"/>
      <c r="DS80" s="1068" t="n"/>
      <c r="DT80" s="1068" t="n"/>
      <c r="DU80" s="1068" t="n"/>
      <c r="DV80" s="1069"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697">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101" t="n"/>
      <c r="GO80" s="1101" t="n"/>
      <c r="GP80" s="1101" t="n"/>
      <c r="GQ80" s="1101" t="n"/>
      <c r="GR80" s="1101" t="n"/>
      <c r="GS80" s="1101" t="n"/>
      <c r="GT80" s="1101" t="n"/>
      <c r="GU80" s="1101" t="n"/>
      <c r="GV80" s="1101" t="n"/>
      <c r="GW80" s="1101" t="n"/>
      <c r="GX80" s="1101" t="n"/>
      <c r="GY80" s="1101" t="n"/>
      <c r="GZ80" s="1101" t="n"/>
    </row>
    <row r="81" ht="6" customHeight="1" s="340">
      <c r="A81" s="703" t="inlineStr">
        <is>
          <t>Total Assets</t>
        </is>
      </c>
      <c r="S81" s="1061"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704" t="n"/>
      <c r="DV81" s="1061"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101" t="n"/>
      <c r="GO81" s="1101" t="n"/>
      <c r="GP81" s="1101" t="n"/>
      <c r="GQ81" s="1101" t="n"/>
      <c r="GR81" s="1101" t="n"/>
      <c r="GS81" s="1101" t="n"/>
      <c r="GT81" s="1101" t="n"/>
      <c r="GU81" s="1101" t="n"/>
      <c r="GV81" s="1101" t="n"/>
      <c r="GW81" s="1101" t="n"/>
      <c r="GX81" s="1101" t="n"/>
      <c r="GY81" s="1101" t="n"/>
      <c r="GZ81" s="1101" t="n"/>
    </row>
    <row r="82" ht="6" customHeight="1" s="340">
      <c r="A82" s="1074" t="n"/>
      <c r="B82" s="1068" t="n"/>
      <c r="C82" s="1068" t="n"/>
      <c r="D82" s="1068" t="n"/>
      <c r="E82" s="1068" t="n"/>
      <c r="F82" s="1068" t="n"/>
      <c r="G82" s="1068" t="n"/>
      <c r="H82" s="1068" t="n"/>
      <c r="I82" s="1068" t="n"/>
      <c r="J82" s="1068" t="n"/>
      <c r="K82" s="1068" t="n"/>
      <c r="L82" s="1068" t="n"/>
      <c r="M82" s="1068" t="n"/>
      <c r="N82" s="1068" t="n"/>
      <c r="O82" s="1068" t="n"/>
      <c r="P82" s="1068" t="n"/>
      <c r="Q82" s="1068" t="n"/>
      <c r="R82" s="1068" t="n"/>
      <c r="S82" s="1069"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8" t="n"/>
      <c r="BX82" s="1068" t="n"/>
      <c r="BY82" s="1068" t="n"/>
      <c r="BZ82" s="1068" t="n"/>
      <c r="CA82" s="1068" t="n"/>
      <c r="CB82" s="1068" t="n"/>
      <c r="CC82" s="1068" t="n"/>
      <c r="CD82" s="1068" t="n"/>
      <c r="CE82" s="1068" t="n"/>
      <c r="CF82" s="1068" t="n"/>
      <c r="CG82" s="1068" t="n"/>
      <c r="CH82" s="1068" t="n"/>
      <c r="CI82" s="1068" t="n"/>
      <c r="CJ82" s="1068" t="n"/>
      <c r="CK82" s="1068" t="n"/>
      <c r="CL82" s="1068" t="n"/>
      <c r="CM82" s="1068" t="n"/>
      <c r="CN82" s="1068" t="n"/>
      <c r="CO82" s="1068" t="n"/>
      <c r="CP82" s="1068" t="n"/>
      <c r="CQ82" s="1068" t="n"/>
      <c r="CR82" s="1068" t="n"/>
      <c r="CS82" s="1068" t="n"/>
      <c r="CT82" s="1068" t="n"/>
      <c r="CU82" s="1068" t="n"/>
      <c r="CV82" s="1068" t="n"/>
      <c r="CW82" s="1068" t="n"/>
      <c r="CX82" s="1068" t="n"/>
      <c r="CY82" s="1068" t="n"/>
      <c r="CZ82" s="1068" t="n"/>
      <c r="DA82" s="1068" t="n"/>
      <c r="DB82" s="1068" t="n"/>
      <c r="DC82" s="1068" t="n"/>
      <c r="DD82" s="1068" t="n"/>
      <c r="DE82" s="1068" t="n"/>
      <c r="DF82" s="1068" t="n"/>
      <c r="DG82" s="1068" t="n"/>
      <c r="DH82" s="1068" t="n"/>
      <c r="DI82" s="1068" t="n"/>
      <c r="DJ82" s="1068" t="n"/>
      <c r="DK82" s="1068" t="n"/>
      <c r="DL82" s="1068" t="n"/>
      <c r="DM82" s="1068" t="n"/>
      <c r="DN82" s="1068" t="n"/>
      <c r="DO82" s="1068" t="n"/>
      <c r="DP82" s="1068" t="n"/>
      <c r="DQ82" s="1068" t="n"/>
      <c r="DR82" s="1068" t="n"/>
      <c r="DS82" s="1068" t="n"/>
      <c r="DT82" s="1068" t="n"/>
      <c r="DU82" s="1068" t="n"/>
      <c r="DV82" s="1069"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101" t="n"/>
      <c r="GO82" s="1101" t="n"/>
      <c r="GP82" s="1101" t="n"/>
      <c r="GQ82" s="1101" t="n"/>
      <c r="GR82" s="1101" t="n"/>
      <c r="GS82" s="1101" t="n"/>
      <c r="GT82" s="1101" t="n"/>
      <c r="GU82" s="1101" t="n"/>
      <c r="GV82" s="1101" t="n"/>
      <c r="GW82" s="1101" t="n"/>
      <c r="GX82" s="1101" t="n"/>
      <c r="GY82" s="1101" t="n"/>
      <c r="GZ82" s="1101"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101" t="n"/>
      <c r="U83" s="1101" t="n"/>
      <c r="V83" s="1101" t="n"/>
      <c r="W83" s="1101" t="n"/>
      <c r="X83" s="1101" t="n"/>
      <c r="Y83" s="1101" t="n"/>
      <c r="Z83" s="1101" t="n"/>
      <c r="AA83" s="1101" t="n"/>
      <c r="AB83" s="1101" t="n"/>
      <c r="AC83" s="1101" t="n"/>
      <c r="AD83" s="1101" t="n"/>
      <c r="AE83" s="1101" t="n"/>
      <c r="AF83" s="1101" t="n"/>
      <c r="AG83" s="1101" t="n"/>
      <c r="AH83" s="1101" t="n"/>
      <c r="AI83" s="1101" t="n"/>
      <c r="AJ83" s="1101" t="n"/>
      <c r="AK83" s="1101" t="n"/>
      <c r="AL83" s="1101" t="n"/>
      <c r="AM83" s="1101" t="n"/>
      <c r="AN83" s="1101" t="n"/>
      <c r="AO83" s="1101" t="n"/>
      <c r="AP83" s="1101" t="n"/>
      <c r="AQ83" s="1101" t="n"/>
      <c r="AR83" s="1101" t="n"/>
      <c r="AS83" s="1101" t="n"/>
      <c r="AT83" s="1101" t="n"/>
      <c r="AU83" s="1101" t="n"/>
      <c r="AV83" s="1101" t="n"/>
      <c r="AW83" s="1101" t="n"/>
      <c r="AX83" s="1101" t="n"/>
      <c r="AY83" s="1101" t="n"/>
      <c r="AZ83" s="1101" t="n"/>
      <c r="BA83" s="1101" t="n"/>
      <c r="BB83" s="1101" t="n"/>
      <c r="BC83" s="1101" t="n"/>
      <c r="BD83" s="1101" t="n"/>
      <c r="BE83" s="1101" t="n"/>
      <c r="BF83" s="1101" t="n"/>
      <c r="BG83" s="1101" t="n"/>
      <c r="BH83" s="1101" t="n"/>
      <c r="BI83" s="1101" t="n"/>
      <c r="BJ83" s="1101" t="n"/>
      <c r="BK83" s="1101" t="n"/>
      <c r="BL83" s="1101" t="n"/>
      <c r="BM83" s="1101" t="n"/>
      <c r="BN83" s="1101" t="n"/>
      <c r="BO83" s="1101" t="n"/>
      <c r="BP83" s="1101" t="n"/>
      <c r="BQ83" s="1101" t="n"/>
      <c r="BR83" s="1101" t="n"/>
      <c r="BS83" s="1101" t="n"/>
      <c r="BT83" s="1101" t="n"/>
      <c r="BU83" s="1101" t="n"/>
      <c r="BV83" s="1101"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101" t="n"/>
      <c r="GO83" s="1101" t="n"/>
      <c r="GP83" s="1101" t="n"/>
      <c r="GQ83" s="1101" t="n"/>
      <c r="GR83" s="1101" t="n"/>
      <c r="GS83" s="1101" t="n"/>
      <c r="GT83" s="1101" t="n"/>
      <c r="GU83" s="1101" t="n"/>
      <c r="GV83" s="1101" t="n"/>
      <c r="GW83" s="1101" t="n"/>
      <c r="GX83" s="1101" t="n"/>
      <c r="GY83" s="1101" t="n"/>
      <c r="GZ83" s="1101"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101" t="n"/>
      <c r="U84" s="1101" t="n"/>
      <c r="V84" s="1101" t="n"/>
      <c r="W84" s="1101" t="n"/>
      <c r="X84" s="1101" t="n"/>
      <c r="Y84" s="1101" t="n"/>
      <c r="Z84" s="1101" t="n"/>
      <c r="AA84" s="1101" t="n"/>
      <c r="AB84" s="1101" t="n"/>
      <c r="AC84" s="1101" t="n"/>
      <c r="AD84" s="1101" t="n"/>
      <c r="AE84" s="1101" t="n"/>
      <c r="AF84" s="1101" t="n"/>
      <c r="AG84" s="1101" t="n"/>
      <c r="AH84" s="1101" t="n"/>
      <c r="AI84" s="1101" t="n"/>
      <c r="AJ84" s="1101" t="n"/>
      <c r="AK84" s="1101" t="n"/>
      <c r="AL84" s="1101" t="n"/>
      <c r="AM84" s="1101" t="n"/>
      <c r="AN84" s="1101" t="n"/>
      <c r="AO84" s="1101" t="n"/>
      <c r="AP84" s="1101" t="n"/>
      <c r="AQ84" s="1101" t="n"/>
      <c r="AR84" s="1101" t="n"/>
      <c r="AS84" s="1101" t="n"/>
      <c r="AT84" s="1101" t="n"/>
      <c r="AU84" s="1101" t="n"/>
      <c r="AV84" s="1101" t="n"/>
      <c r="AW84" s="1101" t="n"/>
      <c r="AX84" s="1101" t="n"/>
      <c r="AY84" s="1101" t="n"/>
      <c r="AZ84" s="1101" t="n"/>
      <c r="BA84" s="1101" t="n"/>
      <c r="BB84" s="1101" t="n"/>
      <c r="BC84" s="1101" t="n"/>
      <c r="BD84" s="1101" t="n"/>
      <c r="BE84" s="1101" t="n"/>
      <c r="BF84" s="1101" t="n"/>
      <c r="BG84" s="1101" t="n"/>
      <c r="BH84" s="1101" t="n"/>
      <c r="BI84" s="1101" t="n"/>
      <c r="BJ84" s="1101" t="n"/>
      <c r="BK84" s="1101" t="n"/>
      <c r="BL84" s="1101" t="n"/>
      <c r="BM84" s="1101" t="n"/>
      <c r="BN84" s="1101" t="n"/>
      <c r="BO84" s="1101" t="n"/>
      <c r="BP84" s="1101" t="n"/>
      <c r="BQ84" s="1101" t="n"/>
      <c r="BR84" s="1101" t="n"/>
      <c r="BS84" s="1101" t="n"/>
      <c r="BT84" s="1101" t="n"/>
      <c r="BU84" s="1101" t="n"/>
      <c r="BV84" s="1101"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101" t="n"/>
      <c r="GO84" s="1101" t="n"/>
      <c r="GP84" s="1101" t="n"/>
      <c r="GQ84" s="1101" t="n"/>
      <c r="GR84" s="1101" t="n"/>
      <c r="GS84" s="1101" t="n"/>
      <c r="GT84" s="1101" t="n"/>
      <c r="GU84" s="1101" t="n"/>
      <c r="GV84" s="1101" t="n"/>
      <c r="GW84" s="1101" t="n"/>
      <c r="GX84" s="1101" t="n"/>
      <c r="GY84" s="1101" t="n"/>
      <c r="GZ84" s="1101"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101" t="n"/>
      <c r="U85" s="1101" t="n"/>
      <c r="V85" s="1101" t="n"/>
      <c r="W85" s="1101" t="n"/>
      <c r="X85" s="1101" t="n"/>
      <c r="Y85" s="1101" t="n"/>
      <c r="Z85" s="1101" t="n"/>
      <c r="AA85" s="1101" t="n"/>
      <c r="AB85" s="1101" t="n"/>
      <c r="AC85" s="1101" t="n"/>
      <c r="AD85" s="1101" t="n"/>
      <c r="AE85" s="1101" t="n"/>
      <c r="AF85" s="1101" t="n"/>
      <c r="AG85" s="1101" t="n"/>
      <c r="AH85" s="1101" t="n"/>
      <c r="AI85" s="1101" t="n"/>
      <c r="AJ85" s="1101" t="n"/>
      <c r="AK85" s="1101" t="n"/>
      <c r="AL85" s="1101" t="n"/>
      <c r="AM85" s="1101" t="n"/>
      <c r="AN85" s="1101" t="n"/>
      <c r="AO85" s="1101" t="n"/>
      <c r="AP85" s="1101" t="n"/>
      <c r="AQ85" s="1101" t="n"/>
      <c r="AR85" s="1101" t="n"/>
      <c r="AS85" s="1101" t="n"/>
      <c r="AT85" s="1101" t="n"/>
      <c r="AU85" s="1101" t="n"/>
      <c r="AV85" s="1101" t="n"/>
      <c r="AW85" s="1101" t="n"/>
      <c r="AX85" s="1101" t="n"/>
      <c r="AY85" s="1101" t="n"/>
      <c r="AZ85" s="1101" t="n"/>
      <c r="BA85" s="1101" t="n"/>
      <c r="BB85" s="1101" t="n"/>
      <c r="BC85" s="1101" t="n"/>
      <c r="BD85" s="1101" t="n"/>
      <c r="BE85" s="1101" t="n"/>
      <c r="BF85" s="1101" t="n"/>
      <c r="BG85" s="1101" t="n"/>
      <c r="BH85" s="1101" t="n"/>
      <c r="BI85" s="1101" t="n"/>
      <c r="BJ85" s="1101" t="n"/>
      <c r="BK85" s="1101" t="n"/>
      <c r="BL85" s="1101" t="n"/>
      <c r="BM85" s="1101" t="n"/>
      <c r="BN85" s="1101" t="n"/>
      <c r="BO85" s="1101" t="n"/>
      <c r="BP85" s="1101" t="n"/>
      <c r="BQ85" s="1101" t="n"/>
      <c r="BR85" s="1101" t="n"/>
      <c r="BS85" s="1101" t="n"/>
      <c r="BT85" s="1101" t="n"/>
      <c r="BU85" s="1101" t="n"/>
      <c r="BV85" s="1101"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6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101" t="n"/>
      <c r="GO85" s="1101" t="n"/>
      <c r="GP85" s="1101" t="n"/>
      <c r="GQ85" s="1101" t="n"/>
      <c r="GR85" s="1101" t="n"/>
      <c r="GS85" s="1101" t="n"/>
      <c r="GT85" s="1101" t="n"/>
      <c r="GU85" s="1101" t="n"/>
      <c r="GV85" s="1101" t="n"/>
      <c r="GW85" s="1101" t="n"/>
      <c r="GX85" s="1101" t="n"/>
      <c r="GY85" s="1101" t="n"/>
      <c r="GZ85" s="1101"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101" t="n"/>
      <c r="U86" s="1101" t="n"/>
      <c r="V86" s="1101" t="n"/>
      <c r="W86" s="1101" t="n"/>
      <c r="X86" s="1101" t="n"/>
      <c r="Y86" s="1101" t="n"/>
      <c r="Z86" s="1101" t="n"/>
      <c r="AA86" s="1101" t="n"/>
      <c r="AB86" s="1101" t="n"/>
      <c r="AC86" s="1101" t="n"/>
      <c r="AD86" s="1101" t="n"/>
      <c r="AE86" s="1101" t="n"/>
      <c r="AF86" s="1101" t="n"/>
      <c r="AG86" s="1101" t="n"/>
      <c r="AH86" s="1101" t="n"/>
      <c r="AI86" s="1101" t="n"/>
      <c r="AJ86" s="1101" t="n"/>
      <c r="AK86" s="1101" t="n"/>
      <c r="AL86" s="1101" t="n"/>
      <c r="AM86" s="1101" t="n"/>
      <c r="AN86" s="1101" t="n"/>
      <c r="AO86" s="1101" t="n"/>
      <c r="AP86" s="1101" t="n"/>
      <c r="AQ86" s="1101" t="n"/>
      <c r="AR86" s="1101" t="n"/>
      <c r="AS86" s="1101" t="n"/>
      <c r="AT86" s="1101" t="n"/>
      <c r="AU86" s="1101" t="n"/>
      <c r="AV86" s="1101" t="n"/>
      <c r="AW86" s="1101" t="n"/>
      <c r="AX86" s="1101" t="n"/>
      <c r="AY86" s="1101" t="n"/>
      <c r="AZ86" s="1101" t="n"/>
      <c r="BA86" s="1101" t="n"/>
      <c r="BB86" s="1101" t="n"/>
      <c r="BC86" s="1101" t="n"/>
      <c r="BD86" s="1101" t="n"/>
      <c r="BE86" s="1101" t="n"/>
      <c r="BF86" s="1101" t="n"/>
      <c r="BG86" s="1101" t="n"/>
      <c r="BH86" s="1101" t="n"/>
      <c r="BI86" s="1101" t="n"/>
      <c r="BJ86" s="1101" t="n"/>
      <c r="BK86" s="1101" t="n"/>
      <c r="BL86" s="1101" t="n"/>
      <c r="BM86" s="1101" t="n"/>
      <c r="BN86" s="1101" t="n"/>
      <c r="BO86" s="1101" t="n"/>
      <c r="BP86" s="1101" t="n"/>
      <c r="BQ86" s="1101" t="n"/>
      <c r="BR86" s="1101" t="n"/>
      <c r="BS86" s="1101" t="n"/>
      <c r="BT86" s="1101" t="n"/>
      <c r="BU86" s="1101" t="n"/>
      <c r="BV86" s="1101"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101" t="n"/>
      <c r="GO86" s="1101" t="n"/>
      <c r="GP86" s="1101" t="n"/>
      <c r="GQ86" s="1101" t="n"/>
      <c r="GR86" s="1101" t="n"/>
      <c r="GS86" s="1101" t="n"/>
      <c r="GT86" s="1101" t="n"/>
      <c r="GU86" s="1101" t="n"/>
      <c r="GV86" s="1101" t="n"/>
      <c r="GW86" s="1101" t="n"/>
      <c r="GX86" s="1101" t="n"/>
      <c r="GY86" s="1101" t="n"/>
      <c r="GZ86" s="1101"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101" t="n"/>
      <c r="U87" s="1102">
        <f>121637-V81</f>
        <v/>
      </c>
      <c r="AE87" s="1101" t="n"/>
      <c r="AF87" s="1101" t="n"/>
      <c r="AG87" s="1101" t="n"/>
      <c r="AH87" s="1101" t="n"/>
      <c r="AI87" s="1101" t="n"/>
      <c r="AJ87" s="1101" t="n"/>
      <c r="AK87" s="1101" t="n"/>
      <c r="AL87" s="1101" t="n"/>
      <c r="AM87" s="1101" t="n"/>
      <c r="AN87" s="1101" t="n"/>
      <c r="AO87" s="1101" t="n"/>
      <c r="AP87" s="1101" t="n"/>
      <c r="AQ87" s="1101" t="n"/>
      <c r="AR87" s="1101" t="n"/>
      <c r="AS87" s="1101" t="n"/>
      <c r="AT87" s="1101" t="n"/>
      <c r="AU87" s="1101" t="n"/>
      <c r="AV87" s="1101" t="n"/>
      <c r="AW87" s="1101" t="n"/>
      <c r="AX87" s="1101" t="n"/>
      <c r="AY87" s="1101" t="n"/>
      <c r="AZ87" s="1101" t="n"/>
      <c r="BA87" s="1101" t="n"/>
      <c r="BB87" s="1101" t="n"/>
      <c r="BC87" s="1101" t="n"/>
      <c r="BD87" s="1101" t="n"/>
      <c r="BE87" s="1101" t="n"/>
      <c r="BF87" s="1101" t="n"/>
      <c r="BG87" s="1101" t="n"/>
      <c r="BH87" s="1101" t="n"/>
      <c r="BI87" s="1101" t="n"/>
      <c r="BJ87" s="1101" t="n"/>
      <c r="BK87" s="1101" t="n"/>
      <c r="BL87" s="1101" t="n"/>
      <c r="BM87" s="1101" t="n"/>
      <c r="BN87" s="1101" t="n"/>
      <c r="BO87" s="1101" t="n"/>
      <c r="BP87" s="1101" t="n"/>
      <c r="BQ87" s="1101" t="n"/>
      <c r="BR87" s="1101" t="n"/>
      <c r="BS87" s="1101" t="n"/>
      <c r="BT87" s="1101" t="n"/>
      <c r="BU87" s="1101" t="n"/>
      <c r="BV87" s="1101"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101" t="n"/>
      <c r="GO87" s="1101" t="n"/>
      <c r="GP87" s="1101" t="n"/>
      <c r="GQ87" s="1101" t="n"/>
      <c r="GR87" s="1101" t="n"/>
      <c r="GS87" s="1101" t="n"/>
      <c r="GT87" s="1101" t="n"/>
      <c r="GU87" s="1101" t="n"/>
      <c r="GV87" s="1101" t="n"/>
      <c r="GW87" s="1101" t="n"/>
      <c r="GX87" s="1101" t="n"/>
      <c r="GY87" s="1101" t="n"/>
      <c r="GZ87" s="1101"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101" t="n"/>
      <c r="AE88" s="1101" t="n"/>
      <c r="AF88" s="1101" t="n"/>
      <c r="AG88" s="1101" t="n"/>
      <c r="AH88" s="1101" t="n"/>
      <c r="AI88" s="1101" t="n"/>
      <c r="AJ88" s="1101" t="n"/>
      <c r="AK88" s="1101" t="n"/>
      <c r="AL88" s="1101" t="n"/>
      <c r="AM88" s="1101" t="n"/>
      <c r="AN88" s="1101" t="n"/>
      <c r="AO88" s="1101" t="n"/>
      <c r="AP88" s="1101" t="n"/>
      <c r="AQ88" s="1101" t="n"/>
      <c r="AR88" s="1101" t="n"/>
      <c r="AS88" s="1101" t="n"/>
      <c r="AT88" s="1101" t="n"/>
      <c r="AU88" s="1101" t="n"/>
      <c r="AV88" s="1101" t="n"/>
      <c r="AW88" s="1101" t="n"/>
      <c r="AX88" s="1101" t="n"/>
      <c r="AY88" s="1101" t="n"/>
      <c r="AZ88" s="1101" t="n"/>
      <c r="BA88" s="1101" t="n"/>
      <c r="BB88" s="1101" t="n"/>
      <c r="BC88" s="1101" t="n"/>
      <c r="BD88" s="1101" t="n"/>
      <c r="BE88" s="1101" t="n"/>
      <c r="BF88" s="1101" t="n"/>
      <c r="BG88" s="1101" t="n"/>
      <c r="BH88" s="1101" t="n"/>
      <c r="BI88" s="1101" t="n"/>
      <c r="BJ88" s="1101" t="n"/>
      <c r="BK88" s="1101" t="n"/>
      <c r="BL88" s="1101" t="n"/>
      <c r="BM88" s="1101" t="n"/>
      <c r="BN88" s="1101" t="n"/>
      <c r="BO88" s="1101" t="n"/>
      <c r="BP88" s="1101" t="n"/>
      <c r="BQ88" s="1101" t="n"/>
      <c r="BR88" s="1101" t="n"/>
      <c r="BS88" s="1101" t="n"/>
      <c r="BT88" s="1101" t="n"/>
      <c r="BU88" s="1101" t="n"/>
      <c r="BV88" s="1101"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101" t="n"/>
      <c r="GO88" s="1101" t="n"/>
      <c r="GP88" s="1101" t="n"/>
      <c r="GQ88" s="1101" t="n"/>
      <c r="GR88" s="1101" t="n"/>
      <c r="GS88" s="1101" t="n"/>
      <c r="GT88" s="1101" t="n"/>
      <c r="GU88" s="1101" t="n"/>
      <c r="GV88" s="1101" t="n"/>
      <c r="GW88" s="1101" t="n"/>
      <c r="GX88" s="1101" t="n"/>
      <c r="GY88" s="1101" t="n"/>
      <c r="GZ88" s="1101"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101" t="n"/>
      <c r="U89" s="1101" t="n"/>
      <c r="V89" s="1101" t="n"/>
      <c r="W89" s="1101" t="n"/>
      <c r="X89" s="1101" t="n"/>
      <c r="Y89" s="1101" t="n"/>
      <c r="Z89" s="1101" t="n"/>
      <c r="AA89" s="1101" t="n"/>
      <c r="AB89" s="1101" t="n"/>
      <c r="AC89" s="1101" t="n"/>
      <c r="AD89" s="1101" t="n"/>
      <c r="AE89" s="1101" t="n"/>
      <c r="AF89" s="1101" t="n"/>
      <c r="AG89" s="1101" t="n"/>
      <c r="AH89" s="1101" t="n"/>
      <c r="AI89" s="1101" t="n"/>
      <c r="AJ89" s="1101" t="n"/>
      <c r="AK89" s="1101" t="n"/>
      <c r="AL89" s="1101" t="n"/>
      <c r="AM89" s="1101" t="n"/>
      <c r="AN89" s="1101" t="n"/>
      <c r="AO89" s="1101" t="n"/>
      <c r="AP89" s="1101" t="n"/>
      <c r="AQ89" s="1101" t="n"/>
      <c r="AR89" s="1101" t="n"/>
      <c r="AS89" s="1101" t="n"/>
      <c r="AT89" s="1101" t="n"/>
      <c r="AU89" s="1101" t="n"/>
      <c r="AV89" s="1101" t="n"/>
      <c r="AW89" s="1101" t="n"/>
      <c r="AX89" s="1101" t="n"/>
      <c r="AY89" s="1101" t="n"/>
      <c r="AZ89" s="1101" t="n"/>
      <c r="BA89" s="1101" t="n"/>
      <c r="BB89" s="1101" t="n"/>
      <c r="BC89" s="1101" t="n"/>
      <c r="BD89" s="1101" t="n"/>
      <c r="BE89" s="1101" t="n"/>
      <c r="BF89" s="1101" t="n"/>
      <c r="BG89" s="1101" t="n"/>
      <c r="BH89" s="1101" t="n"/>
      <c r="BI89" s="1101" t="n"/>
      <c r="BJ89" s="1101" t="n"/>
      <c r="BK89" s="1101" t="n"/>
      <c r="BL89" s="1101" t="n"/>
      <c r="BM89" s="1101" t="n"/>
      <c r="BN89" s="1101" t="n"/>
      <c r="BO89" s="1101" t="n"/>
      <c r="BP89" s="1101" t="n"/>
      <c r="BQ89" s="1101" t="n"/>
      <c r="BR89" s="1101" t="n"/>
      <c r="BS89" s="1101" t="n"/>
      <c r="BT89" s="1101" t="n"/>
      <c r="BU89" s="1101" t="n"/>
      <c r="BV89" s="1101"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101" t="n"/>
      <c r="GO89" s="1101" t="n"/>
      <c r="GP89" s="1101" t="n"/>
      <c r="GQ89" s="1101" t="n"/>
      <c r="GR89" s="1101" t="n"/>
      <c r="GS89" s="1101" t="n"/>
      <c r="GT89" s="1101" t="n"/>
      <c r="GU89" s="1101" t="n"/>
      <c r="GV89" s="1101" t="n"/>
      <c r="GW89" s="1101" t="n"/>
      <c r="GX89" s="1101" t="n"/>
      <c r="GY89" s="1101" t="n"/>
      <c r="GZ89" s="1101"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101" t="n"/>
      <c r="U90" s="1101" t="n"/>
      <c r="V90" s="1101" t="n"/>
      <c r="W90" s="1101" t="n"/>
      <c r="X90" s="1101" t="n"/>
      <c r="Y90" s="1101" t="n"/>
      <c r="Z90" s="1101" t="n"/>
      <c r="AA90" s="1101" t="n"/>
      <c r="AB90" s="1101" t="n"/>
      <c r="AC90" s="1101" t="n"/>
      <c r="AD90" s="1101" t="n"/>
      <c r="AE90" s="1101" t="n"/>
      <c r="AF90" s="1101" t="n"/>
      <c r="AG90" s="1101" t="n"/>
      <c r="AH90" s="1101" t="n"/>
      <c r="AI90" s="1101" t="n"/>
      <c r="AJ90" s="1101" t="n"/>
      <c r="AK90" s="1101" t="n"/>
      <c r="AL90" s="1101" t="n"/>
      <c r="AM90" s="1101" t="n"/>
      <c r="AN90" s="1101" t="n"/>
      <c r="AO90" s="1101" t="n"/>
      <c r="AP90" s="1101" t="n"/>
      <c r="AQ90" s="1101" t="n"/>
      <c r="AR90" s="1101" t="n"/>
      <c r="AS90" s="1101" t="n"/>
      <c r="AT90" s="1101" t="n"/>
      <c r="AU90" s="1101" t="n"/>
      <c r="AV90" s="1101" t="n"/>
      <c r="AW90" s="1101" t="n"/>
      <c r="AX90" s="1101" t="n"/>
      <c r="AY90" s="1101" t="n"/>
      <c r="AZ90" s="1101" t="n"/>
      <c r="BA90" s="1101" t="n"/>
      <c r="BB90" s="1101" t="n"/>
      <c r="BC90" s="1101" t="n"/>
      <c r="BD90" s="1101" t="n"/>
      <c r="BE90" s="1101" t="n"/>
      <c r="BF90" s="1101" t="n"/>
      <c r="BG90" s="1101" t="n"/>
      <c r="BH90" s="1101" t="n"/>
      <c r="BI90" s="1101" t="n"/>
      <c r="BJ90" s="1101" t="n"/>
      <c r="BK90" s="1101" t="n"/>
      <c r="BL90" s="1101" t="n"/>
      <c r="BM90" s="1101" t="n"/>
      <c r="BN90" s="1101" t="n"/>
      <c r="BO90" s="1101" t="n"/>
      <c r="BP90" s="1101" t="n"/>
      <c r="BQ90" s="1101" t="n"/>
      <c r="BR90" s="1101" t="n"/>
      <c r="BS90" s="1101" t="n"/>
      <c r="BT90" s="1101" t="n"/>
      <c r="BU90" s="1101" t="n"/>
      <c r="BV90" s="1101"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73">
        <f>FB42+FB77</f>
        <v/>
      </c>
      <c r="FA90" s="1057" t="n"/>
      <c r="FB90" s="1057" t="n"/>
      <c r="FC90" s="1057" t="n"/>
      <c r="FD90" s="1057" t="n"/>
      <c r="FE90" s="1057" t="n"/>
      <c r="FF90" s="1057" t="n"/>
      <c r="FG90" s="1057" t="n"/>
      <c r="FH90" s="1057" t="n"/>
      <c r="FI90" s="1057" t="n"/>
      <c r="FJ90" s="1057" t="n"/>
      <c r="FK90" s="1057" t="n"/>
      <c r="FL90" s="1058"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101" t="n"/>
      <c r="GO90" s="1101" t="n"/>
      <c r="GP90" s="1101" t="n"/>
      <c r="GQ90" s="1101" t="n"/>
      <c r="GR90" s="1101" t="n"/>
      <c r="GS90" s="1101" t="n"/>
      <c r="GT90" s="1101" t="n"/>
      <c r="GU90" s="1101" t="n"/>
      <c r="GV90" s="1101" t="n"/>
      <c r="GW90" s="1101" t="n"/>
      <c r="GX90" s="1101" t="n"/>
      <c r="GY90" s="1101" t="n"/>
      <c r="GZ90" s="1101"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101" t="n"/>
      <c r="U91" s="1101" t="n"/>
      <c r="V91" s="1101" t="n"/>
      <c r="W91" s="1101" t="n"/>
      <c r="X91" s="1101" t="n"/>
      <c r="Y91" s="1101" t="n"/>
      <c r="Z91" s="1101" t="n"/>
      <c r="AA91" s="1101" t="n"/>
      <c r="AB91" s="1101" t="n"/>
      <c r="AC91" s="1101" t="n"/>
      <c r="AD91" s="1101" t="n"/>
      <c r="AE91" s="1101" t="n"/>
      <c r="AF91" s="1101" t="n"/>
      <c r="AG91" s="1101" t="n"/>
      <c r="AH91" s="1101" t="n"/>
      <c r="AI91" s="1101" t="n"/>
      <c r="AJ91" s="1101" t="n"/>
      <c r="AK91" s="1101" t="n"/>
      <c r="AL91" s="1101" t="n"/>
      <c r="AM91" s="1101" t="n"/>
      <c r="AN91" s="1101" t="n"/>
      <c r="AO91" s="1101" t="n"/>
      <c r="AP91" s="1101" t="n"/>
      <c r="AQ91" s="1101" t="n"/>
      <c r="AR91" s="1101" t="n"/>
      <c r="AS91" s="1101" t="n"/>
      <c r="AT91" s="1101" t="n"/>
      <c r="AU91" s="1101" t="n"/>
      <c r="AV91" s="1101" t="n"/>
      <c r="AW91" s="1101" t="n"/>
      <c r="AX91" s="1101" t="n"/>
      <c r="AY91" s="1101" t="n"/>
      <c r="AZ91" s="1101" t="n"/>
      <c r="BA91" s="1101" t="n"/>
      <c r="BB91" s="1101" t="n"/>
      <c r="BC91" s="1101" t="n"/>
      <c r="BD91" s="1101" t="n"/>
      <c r="BE91" s="1101" t="n"/>
      <c r="BF91" s="1101" t="n"/>
      <c r="BG91" s="1101" t="n"/>
      <c r="BH91" s="1101" t="n"/>
      <c r="BI91" s="1101" t="n"/>
      <c r="BJ91" s="1101" t="n"/>
      <c r="BK91" s="1101" t="n"/>
      <c r="BL91" s="1101" t="n"/>
      <c r="BM91" s="1101" t="n"/>
      <c r="BN91" s="1101" t="n"/>
      <c r="BO91" s="1101" t="n"/>
      <c r="BP91" s="1101" t="n"/>
      <c r="BQ91" s="1101" t="n"/>
      <c r="BR91" s="1101" t="n"/>
      <c r="BS91" s="1101" t="n"/>
      <c r="BT91" s="1101" t="n"/>
      <c r="BU91" s="1101" t="n"/>
      <c r="BV91" s="1101"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7" t="n"/>
      <c r="FA91" s="1068" t="n"/>
      <c r="FB91" s="1068" t="n"/>
      <c r="FC91" s="1068" t="n"/>
      <c r="FD91" s="1068" t="n"/>
      <c r="FE91" s="1068" t="n"/>
      <c r="FF91" s="1068" t="n"/>
      <c r="FG91" s="1068" t="n"/>
      <c r="FH91" s="1068" t="n"/>
      <c r="FI91" s="1068" t="n"/>
      <c r="FJ91" s="1068" t="n"/>
      <c r="FK91" s="1068" t="n"/>
      <c r="FL91" s="1069"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103" t="n"/>
      <c r="GO91" s="1103" t="n"/>
      <c r="GP91" s="1103" t="n"/>
      <c r="GQ91" s="1103" t="n"/>
      <c r="GR91" s="1103" t="n"/>
      <c r="GS91" s="1103" t="n"/>
      <c r="GT91" s="1103" t="n"/>
      <c r="GU91" s="1103" t="n"/>
      <c r="GV91" s="1103" t="n"/>
      <c r="GW91" s="1103" t="n"/>
      <c r="GX91" s="1103" t="n"/>
      <c r="GY91" s="1103" t="n"/>
      <c r="GZ91" s="1103"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101" t="n"/>
      <c r="U92" s="1101" t="n"/>
      <c r="V92" s="1101" t="n"/>
      <c r="W92" s="1101" t="n"/>
      <c r="X92" s="1101" t="n"/>
      <c r="Y92" s="1101" t="n"/>
      <c r="Z92" s="1101" t="n"/>
      <c r="AA92" s="1101" t="n"/>
      <c r="AB92" s="1101" t="n"/>
      <c r="AC92" s="1101" t="n"/>
      <c r="AD92" s="1101" t="n"/>
      <c r="AE92" s="1101" t="n"/>
      <c r="AF92" s="1101" t="n"/>
      <c r="AG92" s="1101" t="n"/>
      <c r="AH92" s="1101" t="n"/>
      <c r="AI92" s="1101" t="n"/>
      <c r="AJ92" s="1101" t="n"/>
      <c r="AK92" s="1101" t="n"/>
      <c r="AL92" s="1101" t="n"/>
      <c r="AM92" s="1101" t="n"/>
      <c r="AN92" s="1101" t="n"/>
      <c r="AO92" s="1101" t="n"/>
      <c r="AP92" s="1101" t="n"/>
      <c r="AQ92" s="1101" t="n"/>
      <c r="AR92" s="1101" t="n"/>
      <c r="AS92" s="1101" t="n"/>
      <c r="AT92" s="1101" t="n"/>
      <c r="AU92" s="1101" t="n"/>
      <c r="AV92" s="1101" t="n"/>
      <c r="AW92" s="1101" t="n"/>
      <c r="AX92" s="1101" t="n"/>
      <c r="AY92" s="1101" t="n"/>
      <c r="AZ92" s="1101" t="n"/>
      <c r="BA92" s="1101" t="n"/>
      <c r="BB92" s="1101" t="n"/>
      <c r="BC92" s="1101" t="n"/>
      <c r="BD92" s="1101" t="n"/>
      <c r="BE92" s="1101" t="n"/>
      <c r="BF92" s="1101" t="n"/>
      <c r="BG92" s="1101" t="n"/>
      <c r="BH92" s="1101" t="n"/>
      <c r="BI92" s="1101" t="n"/>
      <c r="BJ92" s="1101" t="n"/>
      <c r="BK92" s="1101" t="n"/>
      <c r="BL92" s="1101" t="n"/>
      <c r="BM92" s="1101" t="n"/>
      <c r="BN92" s="1101" t="n"/>
      <c r="BO92" s="1101" t="n"/>
      <c r="BP92" s="1101" t="n"/>
      <c r="BQ92" s="1101" t="n"/>
      <c r="BR92" s="1101" t="n"/>
      <c r="BS92" s="1101" t="n"/>
      <c r="BT92" s="1101" t="n"/>
      <c r="BU92" s="1101" t="n"/>
      <c r="BV92" s="1101"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6" t="n"/>
      <c r="FA92" s="1096" t="n"/>
      <c r="FB92" s="1096" t="n"/>
      <c r="FC92" s="1096" t="n"/>
      <c r="FD92" s="1096" t="n"/>
      <c r="FE92" s="1096" t="n"/>
      <c r="FF92" s="1096" t="n"/>
      <c r="FG92" s="1096" t="n"/>
      <c r="FH92" s="1096" t="n"/>
      <c r="FI92" s="1096" t="n"/>
      <c r="FJ92" s="1096" t="n"/>
      <c r="FK92" s="1096" t="n"/>
      <c r="FL92" s="1096"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101" t="n"/>
      <c r="GN92" s="1101" t="n"/>
      <c r="GO92" s="1101" t="n"/>
      <c r="GP92" s="1101" t="n"/>
      <c r="GQ92" s="1101" t="n"/>
      <c r="GR92" s="1101" t="n"/>
      <c r="GS92" s="1101" t="n"/>
      <c r="GT92" s="1101" t="n"/>
      <c r="GU92" s="1101" t="n"/>
      <c r="GV92" s="1101" t="n"/>
      <c r="GW92" s="1101" t="n"/>
      <c r="GX92" s="1101" t="n"/>
      <c r="GY92" s="1101"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101" t="n"/>
      <c r="U93" s="1101" t="n"/>
      <c r="V93" s="1101" t="n"/>
      <c r="W93" s="1101" t="n"/>
      <c r="X93" s="1101" t="n"/>
      <c r="Y93" s="1101" t="n"/>
      <c r="Z93" s="1101" t="n"/>
      <c r="AA93" s="1101" t="n"/>
      <c r="AB93" s="1101" t="n"/>
      <c r="AC93" s="1101" t="n"/>
      <c r="AD93" s="1101" t="n"/>
      <c r="AE93" s="1101" t="n"/>
      <c r="AF93" s="1101" t="n"/>
      <c r="AG93" s="1101" t="n"/>
      <c r="AH93" s="1101" t="n"/>
      <c r="AI93" s="1101" t="n"/>
      <c r="AJ93" s="1101" t="n"/>
      <c r="AK93" s="1101" t="n"/>
      <c r="AL93" s="1101" t="n"/>
      <c r="AM93" s="1101" t="n"/>
      <c r="AN93" s="1101" t="n"/>
      <c r="AO93" s="1101" t="n"/>
      <c r="AP93" s="1101" t="n"/>
      <c r="AQ93" s="1101" t="n"/>
      <c r="AR93" s="1101" t="n"/>
      <c r="AS93" s="1101" t="n"/>
      <c r="AT93" s="1101" t="n"/>
      <c r="AU93" s="1101" t="n"/>
      <c r="AV93" s="1101" t="n"/>
      <c r="AW93" s="1101" t="n"/>
      <c r="AX93" s="1101" t="n"/>
      <c r="AY93" s="1101" t="n"/>
      <c r="AZ93" s="1101" t="n"/>
      <c r="BA93" s="1101" t="n"/>
      <c r="BB93" s="1101" t="n"/>
      <c r="BC93" s="1101" t="n"/>
      <c r="BD93" s="1101" t="n"/>
      <c r="BE93" s="1101" t="n"/>
      <c r="BF93" s="1101" t="n"/>
      <c r="BG93" s="1101" t="n"/>
      <c r="BH93" s="1101" t="n"/>
      <c r="BI93" s="1101" t="n"/>
      <c r="BJ93" s="1101" t="n"/>
      <c r="BK93" s="1101" t="n"/>
      <c r="BL93" s="1101" t="n"/>
      <c r="BM93" s="1101" t="n"/>
      <c r="BN93" s="1101" t="n"/>
      <c r="BO93" s="1101" t="n"/>
      <c r="BP93" s="1101" t="n"/>
      <c r="BQ93" s="1101" t="n"/>
      <c r="BR93" s="1101" t="n"/>
      <c r="BS93" s="1101" t="n"/>
      <c r="BT93" s="1101" t="n"/>
      <c r="BU93" s="1101" t="n"/>
      <c r="BV93" s="1101"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6" t="n"/>
      <c r="FA93" s="1096" t="n"/>
      <c r="FB93" s="1096" t="n"/>
      <c r="FC93" s="1096" t="n"/>
      <c r="FD93" s="1096" t="n"/>
      <c r="FE93" s="1096" t="n"/>
      <c r="FF93" s="1096" t="n"/>
      <c r="FG93" s="1096" t="n"/>
      <c r="FH93" s="1096" t="n"/>
      <c r="FI93" s="1096" t="n"/>
      <c r="FJ93" s="1096" t="n"/>
      <c r="FK93" s="1096" t="n"/>
      <c r="FL93" s="1096"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101" t="n"/>
      <c r="GN93" s="1101" t="n"/>
      <c r="GO93" s="1101" t="n"/>
      <c r="GP93" s="1101" t="n"/>
      <c r="GQ93" s="1101" t="n"/>
      <c r="GR93" s="1101" t="n"/>
      <c r="GS93" s="1101" t="n"/>
      <c r="GT93" s="1101" t="n"/>
      <c r="GU93" s="1101" t="n"/>
      <c r="GV93" s="1101" t="n"/>
      <c r="GW93" s="1101" t="n"/>
      <c r="GX93" s="1101" t="n"/>
      <c r="GY93" s="1101"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101" t="n"/>
      <c r="U94" s="1101" t="n"/>
      <c r="V94" s="1101" t="n"/>
      <c r="W94" s="1101" t="n"/>
      <c r="X94" s="1101" t="n"/>
      <c r="Y94" s="1101" t="n"/>
      <c r="Z94" s="1101" t="n"/>
      <c r="AA94" s="1101" t="n"/>
      <c r="AB94" s="1101" t="n"/>
      <c r="AC94" s="1101" t="n"/>
      <c r="AD94" s="1101" t="n"/>
      <c r="AE94" s="1101" t="n"/>
      <c r="AF94" s="1101" t="n"/>
      <c r="AG94" s="1101" t="n"/>
      <c r="AH94" s="1101" t="n"/>
      <c r="AI94" s="1101" t="n"/>
      <c r="AJ94" s="1101" t="n"/>
      <c r="AK94" s="1101" t="n"/>
      <c r="AL94" s="1101" t="n"/>
      <c r="AM94" s="1101" t="n"/>
      <c r="AN94" s="1101" t="n"/>
      <c r="AO94" s="1101" t="n"/>
      <c r="AP94" s="1101" t="n"/>
      <c r="AQ94" s="1101" t="n"/>
      <c r="AR94" s="1101" t="n"/>
      <c r="AS94" s="1101" t="n"/>
      <c r="AT94" s="1101" t="n"/>
      <c r="AU94" s="1101" t="n"/>
      <c r="AV94" s="1101" t="n"/>
      <c r="AW94" s="1101" t="n"/>
      <c r="AX94" s="1101" t="n"/>
      <c r="AY94" s="1101" t="n"/>
      <c r="AZ94" s="1101" t="n"/>
      <c r="BA94" s="1101" t="n"/>
      <c r="BB94" s="1101" t="n"/>
      <c r="BC94" s="1101" t="n"/>
      <c r="BD94" s="1101" t="n"/>
      <c r="BE94" s="1101" t="n"/>
      <c r="BF94" s="1101" t="n"/>
      <c r="BG94" s="1101" t="n"/>
      <c r="BH94" s="1101" t="n"/>
      <c r="BI94" s="1101" t="n"/>
      <c r="BJ94" s="1101" t="n"/>
      <c r="BK94" s="1101" t="n"/>
      <c r="BL94" s="1101" t="n"/>
      <c r="BM94" s="1101" t="n"/>
      <c r="BN94" s="1101" t="n"/>
      <c r="BO94" s="1101" t="n"/>
      <c r="BP94" s="1101" t="n"/>
      <c r="BQ94" s="1101" t="n"/>
      <c r="BR94" s="1101" t="n"/>
      <c r="BS94" s="1101" t="n"/>
      <c r="BT94" s="1101" t="n"/>
      <c r="BU94" s="1101" t="n"/>
      <c r="BV94" s="1101"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6" t="n"/>
      <c r="FA94" s="1096" t="n"/>
      <c r="FB94" s="1096" t="n"/>
      <c r="FC94" s="1096" t="n"/>
      <c r="FD94" s="1096" t="n"/>
      <c r="FE94" s="1096" t="n"/>
      <c r="FF94" s="1096" t="n"/>
      <c r="FG94" s="1096" t="n"/>
      <c r="FH94" s="1096" t="n"/>
      <c r="FI94" s="1096" t="n"/>
      <c r="FJ94" s="1096" t="n"/>
      <c r="FK94" s="1096" t="n"/>
      <c r="FL94" s="1096"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101" t="n"/>
      <c r="GN94" s="1101" t="n"/>
      <c r="GO94" s="1101" t="n"/>
      <c r="GP94" s="1101" t="n"/>
      <c r="GQ94" s="1101" t="n"/>
      <c r="GR94" s="1101" t="n"/>
      <c r="GS94" s="1101" t="n"/>
      <c r="GT94" s="1101" t="n"/>
      <c r="GU94" s="1101" t="n"/>
      <c r="GV94" s="1101" t="n"/>
      <c r="GW94" s="1101" t="n"/>
      <c r="GX94" s="1101" t="n"/>
      <c r="GY94" s="1101"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101" t="n"/>
      <c r="U95" s="1101" t="n"/>
      <c r="V95" s="1101" t="n"/>
      <c r="W95" s="1101" t="n"/>
      <c r="X95" s="1101" t="n"/>
      <c r="Y95" s="1101" t="n"/>
      <c r="Z95" s="1101" t="n"/>
      <c r="AA95" s="1101" t="n"/>
      <c r="AB95" s="1101" t="n"/>
      <c r="AC95" s="1101" t="n"/>
      <c r="AD95" s="1101" t="n"/>
      <c r="AE95" s="1101" t="n"/>
      <c r="AF95" s="1101" t="n"/>
      <c r="AG95" s="1101" t="n"/>
      <c r="AH95" s="1101" t="n"/>
      <c r="AI95" s="1101" t="n"/>
      <c r="AJ95" s="1101" t="n"/>
      <c r="AK95" s="1101" t="n"/>
      <c r="AL95" s="1101" t="n"/>
      <c r="AM95" s="1101" t="n"/>
      <c r="AN95" s="1101" t="n"/>
      <c r="AO95" s="1101" t="n"/>
      <c r="AP95" s="1101" t="n"/>
      <c r="AQ95" s="1101" t="n"/>
      <c r="AR95" s="1101" t="n"/>
      <c r="AS95" s="1101" t="n"/>
      <c r="AT95" s="1101" t="n"/>
      <c r="AU95" s="1101" t="n"/>
      <c r="AV95" s="1101" t="n"/>
      <c r="AW95" s="1101" t="n"/>
      <c r="AX95" s="1101" t="n"/>
      <c r="AY95" s="1101" t="n"/>
      <c r="AZ95" s="1101" t="n"/>
      <c r="BA95" s="1101" t="n"/>
      <c r="BB95" s="1101" t="n"/>
      <c r="BC95" s="1101" t="n"/>
      <c r="BD95" s="1101" t="n"/>
      <c r="BE95" s="1101" t="n"/>
      <c r="BF95" s="1101" t="n"/>
      <c r="BG95" s="1101" t="n"/>
      <c r="BH95" s="1101" t="n"/>
      <c r="BI95" s="1101" t="n"/>
      <c r="BJ95" s="1101" t="n"/>
      <c r="BK95" s="1101" t="n"/>
      <c r="BL95" s="1101" t="n"/>
      <c r="BM95" s="1101" t="n"/>
      <c r="BN95" s="1101" t="n"/>
      <c r="BO95" s="1101" t="n"/>
      <c r="BP95" s="1101" t="n"/>
      <c r="BQ95" s="1101" t="n"/>
      <c r="BR95" s="1101" t="n"/>
      <c r="BS95" s="1101" t="n"/>
      <c r="BT95" s="1101" t="n"/>
      <c r="BU95" s="1101" t="n"/>
      <c r="BV95" s="1101"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6" t="n"/>
      <c r="FA95" s="1096" t="n"/>
      <c r="FB95" s="1096" t="n"/>
      <c r="FC95" s="1096" t="n"/>
      <c r="FD95" s="1096" t="n"/>
      <c r="FE95" s="1096" t="n"/>
      <c r="FF95" s="1096" t="n"/>
      <c r="FG95" s="1096" t="n"/>
      <c r="FH95" s="1096" t="n"/>
      <c r="FI95" s="1096" t="n"/>
      <c r="FJ95" s="1096" t="n"/>
      <c r="FK95" s="1096" t="n"/>
      <c r="FL95" s="1096"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101" t="n"/>
      <c r="GN95" s="1101" t="n"/>
      <c r="GO95" s="1101" t="n"/>
      <c r="GP95" s="1101" t="n"/>
      <c r="GQ95" s="1101" t="n"/>
      <c r="GR95" s="1101" t="n"/>
      <c r="GS95" s="1101" t="n"/>
      <c r="GT95" s="1101" t="n"/>
      <c r="GU95" s="1101" t="n"/>
      <c r="GV95" s="1101" t="n"/>
      <c r="GW95" s="1101" t="n"/>
      <c r="GX95" s="1101" t="n"/>
      <c r="GY95" s="1101"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699" t="inlineStr">
        <is>
          <t>2025/03/31</t>
        </is>
      </c>
      <c r="AN96" s="1051" t="n"/>
      <c r="AO96" s="1051" t="n"/>
      <c r="AP96" s="1051" t="n"/>
      <c r="AQ96" s="1051" t="n"/>
      <c r="AR96" s="1051" t="n"/>
      <c r="AS96" s="1051" t="n"/>
      <c r="AT96" s="1051" t="n"/>
      <c r="AU96" s="1051" t="n"/>
      <c r="AV96" s="1051" t="n"/>
      <c r="AW96" s="1051" t="n"/>
      <c r="AX96" s="1051" t="n"/>
      <c r="AY96" s="1051" t="n"/>
      <c r="AZ96" s="1052" t="n"/>
      <c r="BA96" s="1101" t="n"/>
      <c r="BB96" s="1101" t="n"/>
      <c r="BC96" s="1101" t="n"/>
      <c r="BD96" s="1101" t="n"/>
      <c r="BE96" s="1101" t="n"/>
      <c r="BF96" s="1101" t="n"/>
      <c r="BG96" s="1101" t="n"/>
      <c r="BH96" s="1101" t="n"/>
      <c r="BI96" s="1101" t="n"/>
      <c r="BJ96" s="1101" t="n"/>
      <c r="EZ96" s="429" t="n"/>
      <c r="FA96" s="1104">
        <f>+FB66+EZ21-V81</f>
        <v/>
      </c>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101" t="n"/>
      <c r="U97" s="1101" t="n"/>
      <c r="V97" s="1101" t="n"/>
      <c r="W97" s="1101" t="n"/>
      <c r="X97" s="1101" t="n"/>
      <c r="Y97" s="1101" t="n"/>
      <c r="AB97" s="1101" t="n"/>
      <c r="AC97" s="1101" t="n"/>
      <c r="AD97" s="1101" t="n"/>
      <c r="AE97" s="1101" t="n"/>
      <c r="AF97" s="1101" t="n"/>
      <c r="AG97" s="1101" t="n"/>
      <c r="AH97" s="1101" t="n"/>
      <c r="AI97" s="1101" t="n"/>
      <c r="AJ97" s="1101" t="n"/>
      <c r="AK97" s="1101" t="n"/>
      <c r="AL97" s="1101" t="n"/>
      <c r="AM97" s="1101" t="n"/>
      <c r="AN97" s="1101" t="n"/>
      <c r="AO97" s="1101" t="n"/>
      <c r="AP97" s="1101" t="n"/>
      <c r="AQ97" s="1101" t="n"/>
      <c r="AR97" s="1101" t="n"/>
      <c r="AS97" s="1101" t="n"/>
      <c r="AT97" s="1101" t="n"/>
      <c r="AU97" s="1101" t="n"/>
      <c r="AV97" s="1101" t="n"/>
      <c r="AW97" s="1101" t="n"/>
      <c r="AX97" s="1101" t="n"/>
      <c r="AY97" s="1101" t="n"/>
      <c r="AZ97" s="1101" t="n"/>
      <c r="BA97" s="1101" t="n"/>
      <c r="BB97" s="1101" t="n"/>
      <c r="BC97" s="1101" t="n"/>
      <c r="BD97" s="1101" t="n"/>
      <c r="BE97" s="1101" t="n"/>
      <c r="BF97" s="1101" t="n"/>
      <c r="BG97" s="1101" t="n"/>
      <c r="BH97" s="1101" t="n"/>
      <c r="BI97" s="1101" t="n"/>
      <c r="BJ97" s="1101"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101" t="n"/>
      <c r="U98" s="1101" t="n"/>
      <c r="V98" s="1101" t="n"/>
      <c r="W98" s="1101" t="n"/>
      <c r="X98" s="1101" t="n"/>
      <c r="Y98" s="1101" t="n"/>
      <c r="AA98" s="1101" t="n"/>
      <c r="AB98" s="1101" t="n"/>
      <c r="AC98" s="1101" t="n"/>
      <c r="AD98" s="1101" t="n"/>
      <c r="AE98" s="1101" t="n"/>
      <c r="AF98" s="1101" t="n"/>
      <c r="AG98" s="1101" t="n"/>
      <c r="AH98" s="1101" t="n"/>
      <c r="AI98" s="1101" t="n"/>
      <c r="AJ98" s="1101" t="n"/>
      <c r="AK98" s="1101" t="n"/>
      <c r="AL98" s="1101" t="n"/>
      <c r="AM98" s="1101" t="n"/>
      <c r="AN98" s="1101" t="n"/>
      <c r="AO98" s="1101" t="n"/>
      <c r="AP98" s="1101" t="n"/>
      <c r="AQ98" s="1101" t="n"/>
      <c r="AR98" s="1101" t="n"/>
      <c r="AS98" s="1101" t="n"/>
      <c r="AT98" s="1101" t="n"/>
      <c r="AU98" s="1101" t="n"/>
      <c r="AV98" s="1101" t="n"/>
      <c r="AW98" s="1101" t="n"/>
      <c r="AX98" s="1101" t="n"/>
      <c r="AY98" s="1101" t="n"/>
      <c r="AZ98" s="1101" t="n"/>
      <c r="BA98" s="1101" t="n"/>
      <c r="BB98" s="1101" t="n"/>
      <c r="BC98" s="1101" t="n"/>
      <c r="BD98" s="1101" t="n"/>
      <c r="BE98" s="1101" t="n"/>
      <c r="BF98" s="1101" t="n"/>
      <c r="BG98" s="1101" t="n"/>
      <c r="BH98" s="1101" t="n"/>
      <c r="BI98" s="1101" t="n"/>
      <c r="BJ98" s="1101"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101" t="n"/>
      <c r="U99" s="1101" t="n"/>
      <c r="V99" s="1101" t="n"/>
      <c r="W99" s="1101" t="n"/>
      <c r="AA99" s="1101" t="n"/>
      <c r="AB99" s="1101" t="n"/>
      <c r="AC99" s="1101" t="n"/>
      <c r="AD99" s="1101" t="n"/>
      <c r="AE99" s="1101" t="n"/>
      <c r="AF99" s="1101" t="n"/>
      <c r="AG99" s="1101" t="n"/>
      <c r="AH99" s="1101" t="n"/>
      <c r="AI99" s="1101" t="n"/>
      <c r="AJ99" s="1101" t="n"/>
      <c r="AK99" s="1101" t="n"/>
      <c r="AL99" s="1101" t="n"/>
      <c r="AM99" s="1101" t="n"/>
      <c r="AN99" s="1101" t="n"/>
      <c r="AO99" s="1101" t="n"/>
      <c r="AP99" s="1101" t="n"/>
      <c r="AQ99" s="1101" t="n"/>
      <c r="AR99" s="1101" t="n"/>
      <c r="AS99" s="1101" t="n"/>
      <c r="AT99" s="1101" t="n"/>
      <c r="AU99" s="1101" t="n"/>
      <c r="AV99" s="1101" t="n"/>
      <c r="AW99" s="1101" t="n"/>
      <c r="AX99" s="1101" t="n"/>
      <c r="AY99" s="1101" t="n"/>
      <c r="AZ99" s="1101" t="n"/>
      <c r="BA99" s="1101" t="n"/>
      <c r="BB99" s="1101" t="n"/>
      <c r="BC99" s="1101" t="n"/>
      <c r="BD99" s="1101" t="n"/>
      <c r="BE99" s="1101" t="n"/>
      <c r="BF99" s="1101" t="n"/>
      <c r="BG99" s="1101" t="n"/>
      <c r="BH99" s="1101" t="n"/>
      <c r="BI99" s="1101" t="n"/>
      <c r="BJ99" s="1101"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101" t="n"/>
      <c r="U100" s="1101" t="n"/>
      <c r="V100" s="1101" t="n"/>
      <c r="W100" s="1101" t="n"/>
      <c r="AA100" s="1101" t="n"/>
      <c r="AB100" s="1101" t="n"/>
      <c r="AC100" s="1101" t="n"/>
      <c r="AD100" s="1101" t="n"/>
      <c r="AE100" s="1101" t="n"/>
      <c r="AF100" s="1101" t="n"/>
      <c r="AG100" s="1101" t="n"/>
      <c r="AH100" s="1101" t="n"/>
      <c r="AI100" s="1101" t="n"/>
      <c r="AJ100" s="1101" t="n"/>
      <c r="AK100" s="1101" t="n"/>
      <c r="AL100" s="1101" t="n"/>
      <c r="AM100" s="1101" t="n"/>
      <c r="AN100" s="1101" t="n"/>
      <c r="AO100" s="1101" t="n"/>
      <c r="AP100" s="1101" t="n"/>
      <c r="AQ100" s="1101" t="n"/>
      <c r="AR100" s="1101" t="n"/>
      <c r="AS100" s="1101" t="n"/>
      <c r="AT100" s="1101" t="n"/>
      <c r="AU100" s="1101" t="n"/>
      <c r="AV100" s="1101" t="n"/>
      <c r="AW100" s="1101" t="n"/>
      <c r="AX100" s="1101" t="n"/>
      <c r="AY100" s="1101" t="n"/>
      <c r="AZ100" s="1101" t="n"/>
      <c r="BA100" s="1101" t="n"/>
      <c r="BB100" s="1101" t="n"/>
      <c r="BC100" s="1101" t="n"/>
      <c r="BD100" s="1101" t="n"/>
      <c r="BE100" s="1101" t="n"/>
      <c r="BF100" s="1101" t="n"/>
      <c r="BG100" s="1101" t="n"/>
      <c r="BH100" s="1101" t="n"/>
      <c r="BI100" s="1101" t="n"/>
      <c r="BJ100" s="1101"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101" t="n"/>
      <c r="U101" s="1101" t="n"/>
      <c r="V101" s="1101" t="n"/>
      <c r="W101" s="1101" t="n"/>
      <c r="AA101" s="1101" t="n"/>
      <c r="AB101" s="1101" t="n"/>
      <c r="AC101" s="1101" t="n"/>
      <c r="AD101" s="1101" t="n"/>
      <c r="AE101" s="1101" t="n"/>
      <c r="AF101" s="1101" t="n"/>
      <c r="AG101" s="1101" t="n"/>
      <c r="AH101" s="1101" t="n"/>
      <c r="AI101" s="1101" t="n"/>
      <c r="AJ101" s="1101" t="n"/>
      <c r="AK101" s="1101" t="n"/>
      <c r="AL101" s="1101" t="n"/>
      <c r="AM101" s="1101" t="n"/>
      <c r="AN101" s="1101" t="n"/>
      <c r="AO101" s="1101" t="n"/>
      <c r="AP101" s="1101" t="n"/>
      <c r="AQ101" s="1101" t="n"/>
      <c r="AR101" s="1101" t="n"/>
      <c r="AS101" s="1101" t="n"/>
      <c r="AT101" s="1101" t="n"/>
      <c r="AU101" s="1101" t="n"/>
      <c r="AV101" s="1101" t="n"/>
      <c r="AW101" s="1101" t="n"/>
      <c r="AX101" s="1101" t="n"/>
      <c r="AY101" s="1101" t="n"/>
      <c r="AZ101" s="1101" t="n"/>
      <c r="BA101" s="1101" t="n"/>
      <c r="BB101" s="1101" t="n"/>
      <c r="BC101" s="1101" t="n"/>
      <c r="BD101" s="1101" t="n"/>
      <c r="BE101" s="1101" t="n"/>
      <c r="BF101" s="1101" t="n"/>
      <c r="BG101" s="1101" t="n"/>
      <c r="BH101" s="1101" t="n"/>
      <c r="BI101" s="1101" t="n"/>
      <c r="BJ101" s="1101"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101" t="n"/>
      <c r="U102" s="1101" t="n"/>
      <c r="V102" s="1101" t="n"/>
      <c r="W102" s="1101" t="n"/>
      <c r="Z102" s="1101" t="n"/>
      <c r="AA102" s="1101" t="n"/>
      <c r="AB102" s="1101" t="n"/>
      <c r="AC102" s="1101" t="n"/>
      <c r="AD102" s="1101" t="n"/>
      <c r="AE102" s="1101" t="n"/>
      <c r="AF102" s="1101" t="n"/>
      <c r="AG102" s="1101" t="n"/>
      <c r="AH102" s="1101" t="n"/>
      <c r="AI102" s="1101" t="n"/>
      <c r="AJ102" s="1101" t="n"/>
      <c r="AK102" s="1101" t="n"/>
      <c r="AL102" s="1101" t="n"/>
      <c r="AM102" s="1101" t="n"/>
      <c r="AN102" s="1101" t="n"/>
      <c r="AO102" s="1101" t="n"/>
      <c r="AP102" s="1101" t="n"/>
      <c r="AQ102" s="1101" t="n"/>
      <c r="AR102" s="1101" t="n"/>
      <c r="AS102" s="1101" t="n"/>
      <c r="AT102" s="1101" t="n"/>
      <c r="AU102" s="1101" t="n"/>
      <c r="AV102" s="1101" t="n"/>
      <c r="AW102" s="1101" t="n"/>
      <c r="AX102" s="1101" t="n"/>
      <c r="AY102" s="1101" t="n"/>
      <c r="AZ102" s="1101" t="n"/>
      <c r="BA102" s="1101" t="n"/>
      <c r="BB102" s="1101" t="n"/>
      <c r="BC102" s="1101" t="n"/>
      <c r="BD102" s="1101" t="n"/>
      <c r="BE102" s="1101" t="n"/>
      <c r="BF102" s="1101" t="n"/>
      <c r="BG102" s="1101" t="n"/>
      <c r="BH102" s="1101" t="n"/>
      <c r="BI102" s="1101" t="n"/>
      <c r="BJ102" s="1101"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101" t="n"/>
      <c r="U103" s="1101" t="n"/>
      <c r="V103" s="1101" t="n"/>
      <c r="W103" s="1101" t="n"/>
      <c r="Z103" s="1101" t="n"/>
      <c r="AA103" s="1101" t="n"/>
      <c r="AB103" s="1101" t="n"/>
      <c r="AC103" s="1101" t="n"/>
      <c r="AD103" s="1101" t="n"/>
      <c r="AE103" s="1101" t="n"/>
      <c r="AF103" s="1101" t="n"/>
      <c r="AG103" s="1101" t="n"/>
      <c r="AH103" s="1101" t="n"/>
      <c r="AI103" s="1101" t="n"/>
      <c r="AJ103" s="1101" t="n"/>
      <c r="AK103" s="1101" t="n"/>
      <c r="AL103" s="1101" t="n"/>
      <c r="AM103" s="1101" t="n"/>
      <c r="AN103" s="1101" t="n"/>
      <c r="AO103" s="1101" t="n"/>
      <c r="AP103" s="1101" t="n"/>
      <c r="AQ103" s="1101" t="n"/>
      <c r="AR103" s="1101" t="n"/>
      <c r="AS103" s="1101" t="n"/>
      <c r="AT103" s="1101" t="n"/>
      <c r="AU103" s="1101" t="n"/>
      <c r="AV103" s="1101" t="n"/>
      <c r="AW103" s="1101" t="n"/>
      <c r="AX103" s="1101" t="n"/>
      <c r="AY103" s="1101" t="n"/>
      <c r="AZ103" s="1101" t="n"/>
      <c r="BA103" s="1101" t="n"/>
      <c r="BB103" s="1101" t="n"/>
      <c r="BC103" s="1101" t="n"/>
      <c r="BD103" s="1101" t="n"/>
      <c r="BE103" s="1101" t="n"/>
      <c r="BF103" s="1101" t="n"/>
      <c r="BG103" s="1101" t="n"/>
      <c r="BH103" s="1101" t="n"/>
      <c r="BI103" s="1101" t="n"/>
      <c r="BJ103" s="1101"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101" t="n"/>
      <c r="U104" s="1101" t="n"/>
      <c r="V104" s="1101" t="n"/>
      <c r="W104" s="1101" t="n"/>
      <c r="Z104" s="1101" t="n"/>
      <c r="AA104" s="1101" t="n"/>
      <c r="AB104" s="1101" t="n"/>
      <c r="AC104" s="1101" t="n"/>
      <c r="AD104" s="1101" t="n"/>
      <c r="AE104" s="1101" t="n"/>
      <c r="AF104" s="1101" t="n"/>
      <c r="AG104" s="1101" t="n"/>
      <c r="AH104" s="1101" t="n"/>
      <c r="AI104" s="1101" t="n"/>
      <c r="AJ104" s="1101" t="n"/>
      <c r="AK104" s="1101" t="n"/>
      <c r="AL104" s="1101" t="n"/>
      <c r="AM104" s="1101" t="n"/>
      <c r="AN104" s="1101" t="n"/>
      <c r="AO104" s="1101" t="n"/>
      <c r="AP104" s="1101" t="n"/>
      <c r="AQ104" s="1101" t="n"/>
      <c r="AR104" s="1101" t="n"/>
      <c r="AS104" s="1101" t="n"/>
      <c r="AT104" s="1101" t="n"/>
      <c r="AU104" s="1101" t="n"/>
      <c r="AV104" s="1101" t="n"/>
      <c r="AW104" s="1101" t="n"/>
      <c r="AX104" s="1101" t="n"/>
      <c r="AY104" s="1101" t="n"/>
      <c r="AZ104" s="1101" t="n"/>
      <c r="BA104" s="1101" t="n"/>
      <c r="BB104" s="1101" t="n"/>
      <c r="BC104" s="1101" t="n"/>
      <c r="BD104" s="1101" t="n"/>
      <c r="BE104" s="1101" t="n"/>
      <c r="BF104" s="1101" t="n"/>
      <c r="BG104" s="1101" t="n"/>
      <c r="BH104" s="1101" t="n"/>
      <c r="BI104" s="1101" t="n"/>
      <c r="BJ104" s="1101"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101" t="n"/>
      <c r="U105" s="1101" t="n"/>
      <c r="V105" s="1101" t="n"/>
      <c r="Z105" s="1101" t="n"/>
      <c r="AA105" s="1101" t="n"/>
      <c r="AB105" s="1101" t="n"/>
      <c r="AC105" s="1101" t="n"/>
      <c r="AD105" s="1101" t="n"/>
      <c r="AE105" s="1101" t="n"/>
      <c r="AF105" s="1101" t="n"/>
      <c r="AG105" s="1101" t="n"/>
      <c r="AH105" s="1101" t="n"/>
      <c r="AI105" s="1101" t="n"/>
      <c r="AJ105" s="1101" t="n"/>
      <c r="AK105" s="1101" t="n"/>
      <c r="AL105" s="1101" t="n"/>
      <c r="AM105" s="1101" t="n"/>
      <c r="AN105" s="1101" t="n"/>
      <c r="AO105" s="1101" t="n"/>
      <c r="AP105" s="1101" t="n"/>
      <c r="AQ105" s="1101" t="n"/>
      <c r="AR105" s="1101" t="n"/>
      <c r="AS105" s="1101" t="n"/>
      <c r="AT105" s="1101" t="n"/>
      <c r="AU105" s="1101" t="n"/>
      <c r="AV105" s="1101" t="n"/>
      <c r="AW105" s="1101" t="n"/>
      <c r="AX105" s="1101" t="n"/>
      <c r="AY105" s="1101" t="n"/>
      <c r="AZ105" s="1101" t="n"/>
      <c r="BA105" s="1101" t="n"/>
      <c r="BB105" s="1101" t="n"/>
      <c r="BC105" s="1101" t="n"/>
      <c r="BD105" s="1101" t="n"/>
      <c r="BE105" s="1101" t="n"/>
      <c r="BF105" s="1101" t="n"/>
      <c r="BG105" s="1101" t="n"/>
      <c r="BH105" s="1101" t="n"/>
      <c r="BI105" s="1101" t="n"/>
      <c r="BJ105" s="1101"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101" t="n"/>
      <c r="U106" s="1101" t="n"/>
      <c r="V106" s="1101" t="n"/>
      <c r="Z106" s="1101" t="n"/>
      <c r="AA106" s="1101" t="n"/>
      <c r="AB106" s="1101" t="n"/>
      <c r="AC106" s="1101" t="n"/>
      <c r="AD106" s="1101" t="n"/>
      <c r="AE106" s="1101" t="n"/>
      <c r="AF106" s="1101" t="n"/>
      <c r="AG106" s="1101" t="n"/>
      <c r="AH106" s="1101" t="n"/>
      <c r="AI106" s="1101" t="n"/>
      <c r="AJ106" s="1101" t="n"/>
      <c r="AK106" s="1101" t="n"/>
      <c r="AL106" s="1101" t="n"/>
      <c r="AM106" s="1101" t="n"/>
      <c r="AN106" s="1101" t="n"/>
      <c r="AO106" s="1101" t="n"/>
      <c r="AP106" s="1101" t="n"/>
      <c r="AQ106" s="1101" t="n"/>
      <c r="AR106" s="1101" t="n"/>
      <c r="AS106" s="1101" t="n"/>
      <c r="AT106" s="1101" t="n"/>
      <c r="AU106" s="1101" t="n"/>
      <c r="AV106" s="1101" t="n"/>
      <c r="AW106" s="1101" t="n"/>
      <c r="AX106" s="1101" t="n"/>
      <c r="AY106" s="1101" t="n"/>
      <c r="AZ106" s="1101" t="n"/>
      <c r="BA106" s="1101" t="n"/>
      <c r="BB106" s="1101" t="n"/>
      <c r="BC106" s="1101" t="n"/>
      <c r="BD106" s="1101" t="n"/>
      <c r="BE106" s="1101" t="n"/>
      <c r="BF106" s="1101" t="n"/>
      <c r="BG106" s="1101" t="n"/>
      <c r="BH106" s="1101" t="n"/>
      <c r="BI106" s="1101" t="n"/>
      <c r="BJ106" s="1101"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101" t="n"/>
      <c r="U107" s="1101" t="n"/>
      <c r="V107" s="1101" t="n"/>
      <c r="Z107" s="1101" t="n"/>
      <c r="AA107" s="1101" t="n"/>
      <c r="AB107" s="1101" t="n"/>
      <c r="AC107" s="1101" t="n"/>
      <c r="AD107" s="1101" t="n"/>
      <c r="AE107" s="1101" t="n"/>
      <c r="AF107" s="1101" t="n"/>
      <c r="AG107" s="1101" t="n"/>
      <c r="AH107" s="1101" t="n"/>
      <c r="AI107" s="1101" t="n"/>
      <c r="AJ107" s="1101" t="n"/>
      <c r="AK107" s="1101" t="n"/>
      <c r="AL107" s="1101" t="n"/>
      <c r="AM107" s="1101" t="n"/>
      <c r="AN107" s="1101" t="n"/>
      <c r="AO107" s="1101" t="n"/>
      <c r="AP107" s="1101" t="n"/>
      <c r="AQ107" s="1101" t="n"/>
      <c r="AR107" s="1101" t="n"/>
      <c r="AS107" s="1101" t="n"/>
      <c r="AT107" s="1101" t="n"/>
      <c r="AU107" s="1101" t="n"/>
      <c r="AV107" s="1101" t="n"/>
      <c r="AW107" s="1101" t="n"/>
      <c r="AX107" s="1101" t="n"/>
      <c r="AY107" s="1101" t="n"/>
      <c r="AZ107" s="1101" t="n"/>
      <c r="BA107" s="1101" t="n"/>
      <c r="BB107" s="1101" t="n"/>
      <c r="BC107" s="1101" t="n"/>
      <c r="BD107" s="1101" t="n"/>
      <c r="BE107" s="1101" t="n"/>
      <c r="BF107" s="1101" t="n"/>
      <c r="BG107" s="1101" t="n"/>
      <c r="BH107" s="1101" t="n"/>
      <c r="BI107" s="1101" t="n"/>
      <c r="BJ107" s="1101"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101" t="n"/>
      <c r="U108" s="1101" t="n"/>
      <c r="X108" s="1101" t="n"/>
      <c r="Y108" s="1101" t="n"/>
      <c r="Z108" s="1101" t="n"/>
      <c r="AA108" s="1101" t="n"/>
      <c r="AB108" s="1101" t="n"/>
      <c r="AC108" s="1101" t="n"/>
      <c r="AD108" s="1101" t="n"/>
      <c r="AE108" s="1101" t="n"/>
      <c r="AF108" s="1101" t="n"/>
      <c r="AG108" s="1101" t="n"/>
      <c r="AH108" s="1101" t="n"/>
      <c r="AI108" s="1101" t="n"/>
      <c r="AJ108" s="1101" t="n"/>
      <c r="AK108" s="1101" t="n"/>
      <c r="AL108" s="1101" t="n"/>
      <c r="AM108" s="1101" t="n"/>
      <c r="AN108" s="1101" t="n"/>
      <c r="AO108" s="1101" t="n"/>
      <c r="AP108" s="1101" t="n"/>
      <c r="AQ108" s="1101" t="n"/>
      <c r="AR108" s="1101" t="n"/>
      <c r="AS108" s="1101" t="n"/>
      <c r="AT108" s="1101" t="n"/>
      <c r="AU108" s="1101" t="n"/>
      <c r="AV108" s="1101" t="n"/>
      <c r="AW108" s="1101" t="n"/>
      <c r="AX108" s="1101" t="n"/>
      <c r="AY108" s="1101" t="n"/>
      <c r="AZ108" s="1101" t="n"/>
      <c r="BA108" s="1101" t="n"/>
      <c r="BB108" s="1101" t="n"/>
      <c r="BC108" s="1101" t="n"/>
      <c r="BD108" s="1101" t="n"/>
      <c r="BE108" s="1101" t="n"/>
      <c r="BF108" s="1101" t="n"/>
      <c r="BG108" s="1101" t="n"/>
      <c r="BH108" s="1101" t="n"/>
      <c r="BI108" s="1101" t="n"/>
      <c r="BJ108" s="1101"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101" t="n"/>
      <c r="X109" s="1101" t="n"/>
      <c r="Y109" s="1101" t="n"/>
      <c r="Z109" s="1101" t="n"/>
      <c r="AA109" s="1101" t="n"/>
      <c r="AB109" s="1101" t="n"/>
      <c r="AC109" s="1101" t="n"/>
      <c r="AD109" s="1101" t="n"/>
      <c r="AE109" s="1101" t="n"/>
      <c r="AF109" s="1101" t="n"/>
      <c r="AG109" s="1101" t="n"/>
      <c r="AH109" s="1101" t="n"/>
      <c r="AI109" s="1101" t="n"/>
      <c r="AJ109" s="1101" t="n"/>
      <c r="AK109" s="1101" t="n"/>
      <c r="AL109" s="1101" t="n"/>
      <c r="AM109" s="1101" t="n"/>
      <c r="AN109" s="1101" t="n"/>
      <c r="AO109" s="1101" t="n"/>
      <c r="AP109" s="1101" t="n"/>
      <c r="AQ109" s="1101" t="n"/>
      <c r="AR109" s="1101" t="n"/>
      <c r="AS109" s="1101" t="n"/>
      <c r="AT109" s="1101" t="n"/>
      <c r="AU109" s="1101" t="n"/>
      <c r="AV109" s="1101" t="n"/>
      <c r="AW109" s="1101" t="n"/>
      <c r="AX109" s="1101" t="n"/>
      <c r="AY109" s="1101" t="n"/>
      <c r="AZ109" s="1101" t="n"/>
      <c r="BA109" s="1101" t="n"/>
      <c r="BB109" s="1101" t="n"/>
      <c r="BC109" s="1101" t="n"/>
      <c r="BD109" s="1101" t="n"/>
      <c r="BE109" s="1101" t="n"/>
      <c r="BF109" s="1101" t="n"/>
      <c r="BG109" s="1101" t="n"/>
      <c r="BH109" s="1101" t="n"/>
      <c r="BI109" s="1101" t="n"/>
      <c r="BJ109" s="1101"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101" t="n"/>
      <c r="X110" s="1101" t="n"/>
      <c r="Y110" s="1101" t="n"/>
      <c r="Z110" s="1101" t="n"/>
      <c r="AA110" s="1101" t="n"/>
      <c r="AB110" s="1101" t="n"/>
      <c r="AC110" s="1101" t="n"/>
      <c r="AD110" s="1101" t="n"/>
      <c r="AE110" s="1101" t="n"/>
      <c r="AF110" s="1101" t="n"/>
      <c r="AG110" s="1101" t="n"/>
      <c r="AH110" s="1101" t="n"/>
      <c r="AI110" s="1101" t="n"/>
      <c r="AJ110" s="1101" t="n"/>
      <c r="AK110" s="1101" t="n"/>
      <c r="AL110" s="1101" t="n"/>
      <c r="AM110" s="1101" t="n"/>
      <c r="AN110" s="1101" t="n"/>
      <c r="AO110" s="1101" t="n"/>
      <c r="AP110" s="1101" t="n"/>
      <c r="AQ110" s="1101" t="n"/>
      <c r="AR110" s="1101" t="n"/>
      <c r="AS110" s="1101" t="n"/>
      <c r="AT110" s="1101" t="n"/>
      <c r="AU110" s="1101" t="n"/>
      <c r="AV110" s="1101" t="n"/>
      <c r="AW110" s="1101" t="n"/>
      <c r="AX110" s="1101" t="n"/>
      <c r="AY110" s="1101" t="n"/>
      <c r="AZ110" s="1101" t="n"/>
      <c r="BA110" s="1101" t="n"/>
      <c r="BB110" s="1101" t="n"/>
      <c r="BC110" s="1101" t="n"/>
      <c r="BD110" s="1101" t="n"/>
      <c r="BE110" s="1101" t="n"/>
      <c r="BF110" s="1101" t="n"/>
      <c r="BG110" s="1101" t="n"/>
      <c r="BH110" s="1101" t="n"/>
      <c r="BI110" s="1101" t="n"/>
      <c r="BJ110" s="1101"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101" t="n"/>
      <c r="X111" s="1101" t="n"/>
      <c r="Y111" s="1101" t="n"/>
      <c r="Z111" s="1101" t="n"/>
      <c r="AA111" s="1101" t="n"/>
      <c r="AB111" s="1101" t="n"/>
      <c r="AC111" s="1101" t="n"/>
      <c r="AD111" s="1101" t="n"/>
      <c r="AE111" s="1101" t="n"/>
      <c r="AF111" s="1101" t="n"/>
      <c r="AG111" s="1101" t="n"/>
      <c r="AH111" s="1101" t="n"/>
      <c r="AI111" s="1101" t="n"/>
      <c r="AJ111" s="1101" t="n"/>
      <c r="AK111" s="1101" t="n"/>
      <c r="AL111" s="1101" t="n"/>
      <c r="AM111" s="1101" t="n"/>
      <c r="AN111" s="1101" t="n"/>
      <c r="AO111" s="1101" t="n"/>
      <c r="AP111" s="1101" t="n"/>
      <c r="AQ111" s="1101" t="n"/>
      <c r="AR111" s="1101" t="n"/>
      <c r="AS111" s="1101" t="n"/>
      <c r="AT111" s="1101" t="n"/>
      <c r="AU111" s="1101" t="n"/>
      <c r="AV111" s="1101" t="n"/>
      <c r="AW111" s="1101" t="n"/>
      <c r="AX111" s="1101" t="n"/>
      <c r="AY111" s="1101" t="n"/>
      <c r="AZ111" s="1101" t="n"/>
      <c r="BA111" s="1101" t="n"/>
      <c r="BB111" s="1101" t="n"/>
      <c r="BC111" s="1101" t="n"/>
      <c r="BD111" s="1101" t="n"/>
      <c r="BE111" s="1101" t="n"/>
      <c r="BF111" s="1101" t="n"/>
      <c r="BG111" s="1101" t="n"/>
      <c r="BH111" s="1101" t="n"/>
      <c r="BI111" s="1101" t="n"/>
      <c r="BJ111" s="1101"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101" t="n"/>
      <c r="Y112" s="1101" t="n"/>
      <c r="Z112" s="1101" t="n"/>
      <c r="AA112" s="1101" t="n"/>
      <c r="AB112" s="1101" t="n"/>
      <c r="AC112" s="1101" t="n"/>
      <c r="AD112" s="1101" t="n"/>
      <c r="AE112" s="1101" t="n"/>
      <c r="AF112" s="1101" t="n"/>
      <c r="AG112" s="1101" t="n"/>
      <c r="AH112" s="1101" t="n"/>
      <c r="AI112" s="1101" t="n"/>
      <c r="AJ112" s="1101" t="n"/>
      <c r="AK112" s="1101" t="n"/>
      <c r="AL112" s="1101" t="n"/>
      <c r="AM112" s="1101" t="n"/>
      <c r="AN112" s="1101" t="n"/>
      <c r="AO112" s="1101" t="n"/>
      <c r="AP112" s="1101" t="n"/>
      <c r="AQ112" s="1101" t="n"/>
      <c r="AR112" s="1101" t="n"/>
      <c r="AS112" s="1101" t="n"/>
      <c r="AT112" s="1101" t="n"/>
      <c r="AU112" s="1101" t="n"/>
      <c r="AV112" s="1101" t="n"/>
      <c r="AW112" s="1101" t="n"/>
      <c r="AX112" s="1101" t="n"/>
      <c r="AY112" s="1101" t="n"/>
      <c r="AZ112" s="1101" t="n"/>
      <c r="BA112" s="1101" t="n"/>
      <c r="BB112" s="1101" t="n"/>
      <c r="BC112" s="1101" t="n"/>
      <c r="BD112" s="1101" t="n"/>
      <c r="BE112" s="1101" t="n"/>
      <c r="BF112" s="1101" t="n"/>
      <c r="BG112" s="1101" t="n"/>
      <c r="BH112" s="1101" t="n"/>
      <c r="BI112" s="1101" t="n"/>
      <c r="BJ112" s="1101"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101" t="n"/>
      <c r="Y113" s="1101" t="n"/>
      <c r="Z113" s="1101" t="n"/>
      <c r="AA113" s="1101" t="n"/>
      <c r="AB113" s="1101" t="n"/>
      <c r="AC113" s="1101" t="n"/>
      <c r="AD113" s="1101" t="n"/>
      <c r="AE113" s="1101" t="n"/>
      <c r="AF113" s="1101" t="n"/>
      <c r="AG113" s="1101" t="n"/>
      <c r="AH113" s="1101" t="n"/>
      <c r="AI113" s="1101" t="n"/>
      <c r="AJ113" s="1101" t="n"/>
      <c r="AK113" s="1101" t="n"/>
      <c r="AL113" s="1101" t="n"/>
      <c r="AM113" s="1101" t="n"/>
      <c r="AN113" s="1101" t="n"/>
      <c r="AO113" s="1101" t="n"/>
      <c r="AP113" s="1101" t="n"/>
      <c r="AQ113" s="1101" t="n"/>
      <c r="AR113" s="1101" t="n"/>
      <c r="AS113" s="1101" t="n"/>
      <c r="AT113" s="1101" t="n"/>
      <c r="AU113" s="1101" t="n"/>
      <c r="AV113" s="1101" t="n"/>
      <c r="AW113" s="1101" t="n"/>
      <c r="AX113" s="1101" t="n"/>
      <c r="AY113" s="1101" t="n"/>
      <c r="AZ113" s="1101" t="n"/>
      <c r="BA113" s="1101" t="n"/>
      <c r="BB113" s="1101" t="n"/>
      <c r="BC113" s="1101" t="n"/>
      <c r="BD113" s="1101" t="n"/>
      <c r="BE113" s="1101" t="n"/>
      <c r="BF113" s="1101" t="n"/>
      <c r="BG113" s="1101" t="n"/>
      <c r="BH113" s="1101" t="n"/>
      <c r="BI113" s="1101" t="n"/>
      <c r="BJ113" s="1101"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101" t="n"/>
      <c r="X114" s="1101" t="n"/>
      <c r="Y114" s="1101" t="n"/>
      <c r="Z114" s="1101" t="n"/>
      <c r="AA114" s="1101" t="n"/>
      <c r="AB114" s="1101" t="n"/>
      <c r="AC114" s="1101" t="n"/>
      <c r="AD114" s="1101" t="n"/>
      <c r="AE114" s="1101" t="n"/>
      <c r="AF114" s="1101" t="n"/>
      <c r="AG114" s="1101" t="n"/>
      <c r="AH114" s="1101" t="n"/>
      <c r="AI114" s="1101" t="n"/>
      <c r="AJ114" s="1101" t="n"/>
      <c r="AK114" s="1101" t="n"/>
      <c r="AL114" s="1101" t="n"/>
      <c r="AM114" s="1101" t="n"/>
      <c r="AN114" s="1101" t="n"/>
      <c r="AO114" s="1101" t="n"/>
      <c r="AP114" s="1101" t="n"/>
      <c r="AQ114" s="1101" t="n"/>
      <c r="AR114" s="1101" t="n"/>
      <c r="AS114" s="1101" t="n"/>
      <c r="AT114" s="1101" t="n"/>
      <c r="AU114" s="1101" t="n"/>
      <c r="AV114" s="1101" t="n"/>
      <c r="AW114" s="1101" t="n"/>
      <c r="AX114" s="1101" t="n"/>
      <c r="AY114" s="1101" t="n"/>
      <c r="AZ114" s="1101" t="n"/>
      <c r="BA114" s="1101" t="n"/>
      <c r="BB114" s="1101" t="n"/>
      <c r="BC114" s="1101" t="n"/>
      <c r="BD114" s="1101" t="n"/>
      <c r="BE114" s="1101" t="n"/>
      <c r="BF114" s="1101" t="n"/>
      <c r="BG114" s="1101" t="n"/>
      <c r="BH114" s="1101" t="n"/>
      <c r="BI114" s="1101" t="n"/>
      <c r="BJ114" s="1101"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101" t="n"/>
      <c r="X115" s="1101" t="n"/>
      <c r="Y115" s="1101" t="n"/>
      <c r="Z115" s="1101" t="n"/>
      <c r="AA115" s="1101" t="n"/>
      <c r="AB115" s="1101" t="n"/>
      <c r="AC115" s="1101" t="n"/>
      <c r="AD115" s="1101" t="n"/>
      <c r="AE115" s="1101" t="n"/>
      <c r="AF115" s="1101" t="n"/>
      <c r="AG115" s="1101" t="n"/>
      <c r="AH115" s="1101" t="n"/>
      <c r="AI115" s="1101" t="n"/>
      <c r="AJ115" s="1101" t="n"/>
      <c r="AK115" s="1101" t="n"/>
      <c r="AL115" s="1101" t="n"/>
      <c r="AM115" s="1101" t="n"/>
      <c r="AN115" s="1101" t="n"/>
      <c r="AO115" s="1101" t="n"/>
      <c r="AP115" s="1101" t="n"/>
      <c r="AQ115" s="1101" t="n"/>
      <c r="AR115" s="1101" t="n"/>
      <c r="AS115" s="1101" t="n"/>
      <c r="AT115" s="1101" t="n"/>
      <c r="AU115" s="1101" t="n"/>
      <c r="AV115" s="1101" t="n"/>
      <c r="AW115" s="1101" t="n"/>
      <c r="AX115" s="1101" t="n"/>
      <c r="AY115" s="1101" t="n"/>
      <c r="AZ115" s="1101" t="n"/>
      <c r="BA115" s="1101" t="n"/>
      <c r="BB115" s="1101" t="n"/>
      <c r="BC115" s="1101" t="n"/>
      <c r="BD115" s="1101" t="n"/>
      <c r="BE115" s="1101" t="n"/>
      <c r="BF115" s="1101" t="n"/>
      <c r="BG115" s="1101" t="n"/>
      <c r="BH115" s="1101" t="n"/>
      <c r="BI115" s="1101" t="n"/>
      <c r="BJ115" s="1101"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101" t="n"/>
      <c r="X116" s="1101" t="n"/>
      <c r="Y116" s="1101" t="n"/>
      <c r="Z116" s="1101" t="n"/>
      <c r="AA116" s="1101" t="n"/>
      <c r="AB116" s="1101" t="n"/>
      <c r="AC116" s="1101" t="n"/>
      <c r="AD116" s="1101" t="n"/>
      <c r="AE116" s="1101" t="n"/>
      <c r="AF116" s="1101" t="n"/>
      <c r="AG116" s="1101" t="n"/>
      <c r="AH116" s="1101" t="n"/>
      <c r="AI116" s="1101" t="n"/>
      <c r="AJ116" s="1101" t="n"/>
      <c r="AK116" s="1101" t="n"/>
      <c r="AL116" s="1101" t="n"/>
      <c r="AM116" s="1101" t="n"/>
      <c r="AN116" s="1101" t="n"/>
      <c r="AO116" s="1101" t="n"/>
      <c r="AP116" s="1101" t="n"/>
      <c r="AQ116" s="1101" t="n"/>
      <c r="AR116" s="1101" t="n"/>
      <c r="AS116" s="1101" t="n"/>
      <c r="AT116" s="1101" t="n"/>
      <c r="AU116" s="1101" t="n"/>
      <c r="AV116" s="1101" t="n"/>
      <c r="AW116" s="1101" t="n"/>
      <c r="AX116" s="1101" t="n"/>
      <c r="AY116" s="1101" t="n"/>
      <c r="AZ116" s="1101" t="n"/>
      <c r="BA116" s="1101" t="n"/>
      <c r="BB116" s="1101" t="n"/>
      <c r="BC116" s="1101" t="n"/>
      <c r="BD116" s="1101" t="n"/>
      <c r="BE116" s="1101" t="n"/>
      <c r="BF116" s="1101" t="n"/>
      <c r="BG116" s="1101" t="n"/>
      <c r="BH116" s="1101" t="n"/>
      <c r="BI116" s="1101" t="n"/>
      <c r="BJ116" s="1101"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101" t="n"/>
      <c r="W117" s="1101" t="n"/>
      <c r="X117" s="1101" t="n"/>
      <c r="Y117" s="1101" t="n"/>
      <c r="Z117" s="1101" t="n"/>
      <c r="AA117" s="1101" t="n"/>
      <c r="AB117" s="1101" t="n"/>
      <c r="AC117" s="1101" t="n"/>
      <c r="AD117" s="1101" t="n"/>
      <c r="AE117" s="1101" t="n"/>
      <c r="AF117" s="1101" t="n"/>
      <c r="AG117" s="1101" t="n"/>
      <c r="AH117" s="1101" t="n"/>
      <c r="AI117" s="1101" t="n"/>
      <c r="AJ117" s="1101" t="n"/>
      <c r="AK117" s="1101" t="n"/>
      <c r="AL117" s="1101" t="n"/>
      <c r="AM117" s="1101" t="n"/>
      <c r="AN117" s="1101" t="n"/>
      <c r="AO117" s="1101" t="n"/>
      <c r="AP117" s="1101" t="n"/>
      <c r="AQ117" s="1101" t="n"/>
      <c r="AR117" s="1101" t="n"/>
      <c r="AS117" s="1101" t="n"/>
      <c r="AT117" s="1101" t="n"/>
      <c r="AU117" s="1101" t="n"/>
      <c r="AV117" s="1101" t="n"/>
      <c r="AW117" s="1101" t="n"/>
      <c r="AX117" s="1101" t="n"/>
      <c r="AY117" s="1101" t="n"/>
      <c r="AZ117" s="1101" t="n"/>
      <c r="BA117" s="1101" t="n"/>
      <c r="BB117" s="1101" t="n"/>
      <c r="BC117" s="1101" t="n"/>
      <c r="BD117" s="1101" t="n"/>
      <c r="BE117" s="1101" t="n"/>
      <c r="BF117" s="1101" t="n"/>
      <c r="BG117" s="1101" t="n"/>
      <c r="BH117" s="1101" t="n"/>
      <c r="BI117" s="1101" t="n"/>
      <c r="BJ117" s="1101"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101" t="n"/>
      <c r="V118" s="1101" t="n"/>
      <c r="W118" s="1101" t="n"/>
      <c r="X118" s="1101" t="n"/>
      <c r="Y118" s="1101" t="n"/>
      <c r="Z118" s="1101" t="n"/>
      <c r="AA118" s="1101" t="n"/>
      <c r="AB118" s="1101" t="n"/>
      <c r="AC118" s="1101" t="n"/>
      <c r="AD118" s="1101" t="n"/>
      <c r="AE118" s="1101" t="n"/>
      <c r="AF118" s="1101" t="n"/>
      <c r="AG118" s="1101" t="n"/>
      <c r="AH118" s="1101" t="n"/>
      <c r="AI118" s="1101" t="n"/>
      <c r="AJ118" s="1101" t="n"/>
      <c r="AK118" s="1101" t="n"/>
      <c r="AL118" s="1101" t="n"/>
      <c r="AM118" s="1101" t="n"/>
      <c r="AN118" s="1101" t="n"/>
      <c r="AO118" s="1101" t="n"/>
      <c r="AP118" s="1101" t="n"/>
      <c r="AQ118" s="1101" t="n"/>
      <c r="AR118" s="1101" t="n"/>
      <c r="AS118" s="1101" t="n"/>
      <c r="AT118" s="1101" t="n"/>
      <c r="AU118" s="1101" t="n"/>
      <c r="AV118" s="1101" t="n"/>
      <c r="AW118" s="1101" t="n"/>
      <c r="AX118" s="1101" t="n"/>
      <c r="AY118" s="1101" t="n"/>
      <c r="AZ118" s="1101" t="n"/>
      <c r="BA118" s="1101" t="n"/>
      <c r="BB118" s="1101" t="n"/>
      <c r="BC118" s="1101" t="n"/>
      <c r="BD118" s="1101" t="n"/>
      <c r="BE118" s="1101" t="n"/>
      <c r="BF118" s="1101" t="n"/>
      <c r="BG118" s="1101" t="n"/>
      <c r="BH118" s="1101" t="n"/>
      <c r="BI118" s="1101" t="n"/>
      <c r="BJ118" s="1101" t="n"/>
    </row>
    <row r="119" ht="6" customHeight="1" s="340">
      <c r="A119" s="393" t="n"/>
      <c r="B119" s="393" t="n"/>
      <c r="C119" s="393" t="n"/>
      <c r="D119" s="393" t="n"/>
      <c r="E119" s="393" t="n"/>
      <c r="F119" s="393" t="n"/>
      <c r="G119" s="393" t="n"/>
      <c r="H119" s="393" t="n"/>
      <c r="I119" s="393" t="n"/>
      <c r="J119" s="393" t="n"/>
      <c r="K119" s="393" t="n"/>
      <c r="L119" s="393" t="n"/>
      <c r="M119" s="430" t="n"/>
      <c r="N119" s="430" t="n"/>
      <c r="U119" s="1101" t="n"/>
      <c r="V119" s="1101" t="n"/>
      <c r="W119" s="1101" t="n"/>
      <c r="X119" s="1101" t="n"/>
      <c r="Y119" s="1101" t="n"/>
      <c r="Z119" s="1101" t="n"/>
      <c r="AA119" s="1101" t="n"/>
      <c r="AB119" s="1101" t="n"/>
      <c r="AC119" s="1101" t="n"/>
      <c r="AD119" s="1101" t="n"/>
      <c r="AE119" s="1101" t="n"/>
      <c r="AF119" s="1101" t="n"/>
      <c r="AG119" s="1101" t="n"/>
      <c r="AH119" s="1101" t="n"/>
      <c r="AI119" s="1101" t="n"/>
      <c r="AJ119" s="1101" t="n"/>
      <c r="AK119" s="1101" t="n"/>
      <c r="AL119" s="1101" t="n"/>
      <c r="AM119" s="1101" t="n"/>
      <c r="AN119" s="1101" t="n"/>
      <c r="AO119" s="1101" t="n"/>
      <c r="AP119" s="1101" t="n"/>
      <c r="AQ119" s="1101" t="n"/>
      <c r="AR119" s="1101" t="n"/>
      <c r="AS119" s="1101" t="n"/>
      <c r="AT119" s="1101" t="n"/>
      <c r="AU119" s="1101" t="n"/>
      <c r="AV119" s="1101" t="n"/>
      <c r="AW119" s="1101" t="n"/>
      <c r="AX119" s="1101" t="n"/>
      <c r="AY119" s="1101" t="n"/>
      <c r="AZ119" s="1101" t="n"/>
      <c r="BA119" s="1101" t="n"/>
      <c r="BB119" s="1101" t="n"/>
      <c r="BC119" s="1101" t="n"/>
      <c r="BD119" s="1101" t="n"/>
      <c r="BE119" s="1101" t="n"/>
      <c r="BF119" s="1101" t="n"/>
      <c r="BG119" s="1101" t="n"/>
      <c r="BH119" s="1101" t="n"/>
      <c r="BI119" s="1101" t="n"/>
      <c r="BJ119" s="1101" t="n"/>
    </row>
    <row r="120" ht="6" customHeight="1" s="340">
      <c r="A120" s="393" t="n"/>
      <c r="B120" s="393" t="n"/>
      <c r="C120" s="393" t="n"/>
      <c r="D120" s="393" t="n"/>
      <c r="E120" s="393" t="n"/>
      <c r="F120" s="393" t="n"/>
      <c r="G120" s="393" t="n"/>
      <c r="H120" s="393" t="n"/>
      <c r="I120" s="393" t="n"/>
      <c r="J120" s="393" t="n"/>
      <c r="K120" s="393" t="n"/>
      <c r="L120" s="393" t="n"/>
      <c r="M120" s="430" t="n"/>
      <c r="N120" s="393" t="n"/>
      <c r="U120" s="1101" t="n"/>
      <c r="V120" s="1101" t="n"/>
      <c r="W120" s="1101" t="n"/>
      <c r="X120" s="1101" t="n"/>
      <c r="Y120" s="1101" t="n"/>
      <c r="Z120" s="1101" t="n"/>
      <c r="AA120" s="1101" t="n"/>
      <c r="AB120" s="1101" t="n"/>
      <c r="AC120" s="1101" t="n"/>
      <c r="AD120" s="1101" t="n"/>
      <c r="AE120" s="1101" t="n"/>
      <c r="AF120" s="1101" t="n"/>
      <c r="AG120" s="1101" t="n"/>
      <c r="AH120" s="1101" t="n"/>
      <c r="AI120" s="1101" t="n"/>
      <c r="AJ120" s="1101" t="n"/>
      <c r="AK120" s="1101" t="n"/>
      <c r="AL120" s="1101" t="n"/>
      <c r="AM120" s="1101" t="n"/>
      <c r="AN120" s="1101" t="n"/>
      <c r="AO120" s="1101" t="n"/>
      <c r="AP120" s="1101" t="n"/>
      <c r="AQ120" s="1101" t="n"/>
      <c r="AR120" s="1101" t="n"/>
      <c r="AS120" s="1101" t="n"/>
      <c r="AT120" s="1101" t="n"/>
      <c r="AU120" s="1101" t="n"/>
      <c r="AV120" s="1101" t="n"/>
      <c r="AW120" s="1101" t="n"/>
      <c r="AX120" s="1101" t="n"/>
      <c r="AY120" s="1101" t="n"/>
      <c r="AZ120" s="1101" t="n"/>
      <c r="BA120" s="1101" t="n"/>
      <c r="BB120" s="1101" t="n"/>
      <c r="BC120" s="1101" t="n"/>
      <c r="BD120" s="1101" t="n"/>
      <c r="BE120" s="1101" t="n"/>
      <c r="BF120" s="1101" t="n"/>
      <c r="BG120" s="1101" t="n"/>
      <c r="BH120" s="1101" t="n"/>
      <c r="BI120" s="1101" t="n"/>
      <c r="BJ120" s="1101" t="n"/>
    </row>
    <row r="121" ht="6" customHeight="1" s="340">
      <c r="B121" s="393" t="n"/>
      <c r="C121" s="393" t="n"/>
      <c r="D121" s="393" t="n"/>
      <c r="E121" s="393" t="n"/>
      <c r="F121" s="393" t="n"/>
      <c r="G121" s="393" t="n"/>
      <c r="H121" s="393" t="n"/>
      <c r="I121" s="393" t="n"/>
      <c r="J121" s="393" t="n"/>
      <c r="K121" s="393" t="n"/>
      <c r="L121" s="430" t="n"/>
      <c r="M121" s="393" t="n"/>
      <c r="N121" s="393" t="n"/>
      <c r="S121" s="393" t="n"/>
      <c r="T121" s="1101" t="n"/>
      <c r="U121" s="1101" t="n"/>
      <c r="V121" s="1101" t="n"/>
      <c r="W121" s="1101" t="n"/>
      <c r="X121" s="1101" t="n"/>
      <c r="Y121" s="1101" t="n"/>
      <c r="Z121" s="1101" t="n"/>
      <c r="AA121" s="1101" t="n"/>
      <c r="AB121" s="1101" t="n"/>
      <c r="AC121" s="1101" t="n"/>
      <c r="AD121" s="1101" t="n"/>
      <c r="AE121" s="1101" t="n"/>
      <c r="AF121" s="1101" t="n"/>
      <c r="AG121" s="1101" t="n"/>
      <c r="AH121" s="1101" t="n"/>
      <c r="AI121" s="1101" t="n"/>
      <c r="AJ121" s="1101" t="n"/>
      <c r="AK121" s="1101" t="n"/>
      <c r="AL121" s="1101" t="n"/>
      <c r="AM121" s="1101" t="n"/>
      <c r="AN121" s="1101" t="n"/>
      <c r="AO121" s="1101" t="n"/>
      <c r="AP121" s="1101" t="n"/>
      <c r="AQ121" s="1101" t="n"/>
      <c r="AR121" s="1101" t="n"/>
      <c r="AS121" s="1101" t="n"/>
      <c r="AT121" s="1101" t="n"/>
      <c r="AU121" s="1101" t="n"/>
      <c r="AV121" s="1101" t="n"/>
      <c r="AW121" s="1101" t="n"/>
      <c r="AX121" s="1101" t="n"/>
      <c r="AY121" s="1101" t="n"/>
      <c r="AZ121" s="1101" t="n"/>
      <c r="BA121" s="1101" t="n"/>
      <c r="BB121" s="1101" t="n"/>
      <c r="BC121" s="1101" t="n"/>
      <c r="BD121" s="1101" t="n"/>
      <c r="BE121" s="1101" t="n"/>
      <c r="BF121" s="1101" t="n"/>
      <c r="BG121" s="1101" t="n"/>
      <c r="BH121" s="1101" t="n"/>
      <c r="BI121" s="1101" t="n"/>
      <c r="BJ121" s="1101" t="n"/>
    </row>
    <row r="122" ht="6" customHeight="1" s="340">
      <c r="B122" s="393" t="n"/>
      <c r="C122" s="393" t="n"/>
      <c r="D122" s="393" t="n"/>
      <c r="E122" s="393" t="n"/>
      <c r="F122" s="393" t="n"/>
      <c r="G122" s="393" t="n"/>
      <c r="H122" s="393" t="n"/>
      <c r="I122" s="393" t="n"/>
      <c r="J122" s="393" t="n"/>
      <c r="K122" s="430" t="n"/>
      <c r="L122" s="430" t="n"/>
      <c r="M122" s="393" t="n"/>
      <c r="S122" s="393" t="n"/>
      <c r="T122" s="1101" t="n"/>
      <c r="U122" s="1101" t="n"/>
      <c r="V122" s="1101" t="n"/>
      <c r="W122" s="1101" t="n"/>
      <c r="X122" s="1101" t="n"/>
      <c r="Y122" s="1101" t="n"/>
      <c r="Z122" s="1101" t="n"/>
      <c r="AA122" s="1101" t="n"/>
      <c r="AB122" s="1101" t="n"/>
      <c r="AC122" s="1101" t="n"/>
      <c r="AD122" s="1101" t="n"/>
      <c r="AE122" s="1101" t="n"/>
      <c r="AF122" s="1101" t="n"/>
      <c r="AG122" s="1101" t="n"/>
      <c r="AH122" s="1101" t="n"/>
      <c r="AI122" s="1101" t="n"/>
      <c r="AJ122" s="1101" t="n"/>
      <c r="AK122" s="1101" t="n"/>
      <c r="AL122" s="1101" t="n"/>
      <c r="AM122" s="1101" t="n"/>
      <c r="AN122" s="1101" t="n"/>
      <c r="AO122" s="1101" t="n"/>
      <c r="AP122" s="1101" t="n"/>
      <c r="AQ122" s="1101" t="n"/>
      <c r="AR122" s="1101" t="n"/>
      <c r="AS122" s="1101" t="n"/>
      <c r="AT122" s="1101" t="n"/>
      <c r="AU122" s="1101" t="n"/>
      <c r="AV122" s="1101" t="n"/>
      <c r="AW122" s="1101" t="n"/>
      <c r="AX122" s="1101" t="n"/>
      <c r="AY122" s="1101" t="n"/>
      <c r="AZ122" s="1101" t="n"/>
      <c r="BA122" s="1101" t="n"/>
      <c r="BB122" s="1101" t="n"/>
      <c r="BC122" s="1101" t="n"/>
      <c r="BD122" s="1101" t="n"/>
      <c r="BE122" s="1101" t="n"/>
      <c r="BF122" s="1101" t="n"/>
      <c r="BG122" s="1101" t="n"/>
      <c r="BH122" s="1101" t="n"/>
      <c r="BI122" s="1101" t="n"/>
      <c r="BJ122" s="1101" t="n"/>
    </row>
    <row r="123" ht="6" customHeight="1" s="340">
      <c r="B123" s="393" t="n"/>
      <c r="C123" s="393" t="n"/>
      <c r="D123" s="393" t="n"/>
      <c r="E123" s="393" t="n"/>
      <c r="F123" s="393" t="n"/>
      <c r="G123" s="393" t="n"/>
      <c r="H123" s="393" t="n"/>
      <c r="I123" s="393" t="n"/>
      <c r="J123" s="393" t="n"/>
      <c r="K123" s="430" t="n"/>
      <c r="L123" s="393" t="n"/>
      <c r="R123" s="393" t="n"/>
      <c r="S123" s="393" t="n"/>
      <c r="T123" s="1101" t="n"/>
      <c r="U123" s="1101" t="n"/>
      <c r="V123" s="1101" t="n"/>
      <c r="W123" s="1101" t="n"/>
      <c r="X123" s="1101" t="n"/>
      <c r="Y123" s="1101" t="n"/>
      <c r="Z123" s="1101" t="n"/>
      <c r="AA123" s="1101" t="n"/>
      <c r="AB123" s="1101" t="n"/>
      <c r="AC123" s="1101" t="n"/>
      <c r="AD123" s="1101" t="n"/>
      <c r="AE123" s="1101" t="n"/>
      <c r="AF123" s="1101" t="n"/>
      <c r="AG123" s="1101" t="n"/>
      <c r="AH123" s="1101" t="n"/>
      <c r="AI123" s="1101" t="n"/>
      <c r="AJ123" s="1101" t="n"/>
      <c r="AK123" s="1101" t="n"/>
      <c r="AL123" s="1101" t="n"/>
      <c r="AM123" s="1101" t="n"/>
      <c r="AN123" s="1101" t="n"/>
      <c r="AO123" s="1101" t="n"/>
      <c r="AP123" s="1101" t="n"/>
      <c r="AQ123" s="1101" t="n"/>
      <c r="AR123" s="1101" t="n"/>
      <c r="AS123" s="1101" t="n"/>
      <c r="AT123" s="1101" t="n"/>
      <c r="AU123" s="1101" t="n"/>
      <c r="AV123" s="1101" t="n"/>
      <c r="AW123" s="1101" t="n"/>
      <c r="AX123" s="1101" t="n"/>
      <c r="AY123" s="1101" t="n"/>
      <c r="AZ123" s="1101" t="n"/>
      <c r="BA123" s="1101" t="n"/>
      <c r="BB123" s="1101" t="n"/>
      <c r="BC123" s="1101" t="n"/>
      <c r="BD123" s="1101" t="n"/>
      <c r="BE123" s="1101" t="n"/>
      <c r="BF123" s="1101" t="n"/>
      <c r="BG123" s="1101" t="n"/>
      <c r="BH123" s="1101" t="n"/>
      <c r="BI123" s="1101" t="n"/>
      <c r="BJ123" s="1101" t="n"/>
    </row>
    <row r="124" ht="6" customHeight="1" s="340">
      <c r="B124" s="430" t="n"/>
      <c r="C124" s="430" t="n"/>
      <c r="D124" s="430" t="n"/>
      <c r="E124" s="430" t="n"/>
      <c r="F124" s="430" t="n"/>
      <c r="G124" s="430" t="n"/>
      <c r="H124" s="430" t="n"/>
      <c r="I124" s="430" t="n"/>
      <c r="J124" s="430" t="n"/>
      <c r="K124" s="393" t="n"/>
      <c r="L124" s="393" t="n"/>
      <c r="R124" s="393" t="n"/>
      <c r="S124" s="393" t="n"/>
      <c r="T124" s="1101" t="n"/>
      <c r="U124" s="1101" t="n"/>
      <c r="V124" s="1101" t="n"/>
      <c r="W124" s="1101" t="n"/>
      <c r="X124" s="1101" t="n"/>
      <c r="Y124" s="1101" t="n"/>
      <c r="Z124" s="1101" t="n"/>
      <c r="AA124" s="1101" t="n"/>
      <c r="AB124" s="1101" t="n"/>
      <c r="AC124" s="1101" t="n"/>
      <c r="AD124" s="1101" t="n"/>
      <c r="AE124" s="1101" t="n"/>
      <c r="AF124" s="1101" t="n"/>
      <c r="AG124" s="1101" t="n"/>
      <c r="AH124" s="1101" t="n"/>
      <c r="AI124" s="1101" t="n"/>
      <c r="AJ124" s="1101" t="n"/>
      <c r="AK124" s="1101" t="n"/>
      <c r="AL124" s="1101" t="n"/>
      <c r="AM124" s="1101" t="n"/>
      <c r="AN124" s="1101" t="n"/>
      <c r="AO124" s="1101" t="n"/>
      <c r="AP124" s="1101" t="n"/>
      <c r="AQ124" s="1101" t="n"/>
      <c r="AR124" s="1101" t="n"/>
      <c r="AS124" s="1101" t="n"/>
      <c r="AT124" s="1101" t="n"/>
      <c r="AU124" s="1101" t="n"/>
      <c r="AV124" s="1101" t="n"/>
      <c r="AW124" s="1101" t="n"/>
      <c r="AX124" s="1101" t="n"/>
      <c r="AY124" s="1101" t="n"/>
      <c r="AZ124" s="1101" t="n"/>
      <c r="BA124" s="1101" t="n"/>
      <c r="BB124" s="1101" t="n"/>
      <c r="BC124" s="1101" t="n"/>
      <c r="BD124" s="1101" t="n"/>
      <c r="BE124" s="1101" t="n"/>
      <c r="BF124" s="1101" t="n"/>
      <c r="BG124" s="1101" t="n"/>
      <c r="BH124" s="1101" t="n"/>
      <c r="BI124" s="1101" t="n"/>
      <c r="BJ124" s="1101" t="n"/>
    </row>
    <row r="125" ht="6" customHeight="1" s="340">
      <c r="B125" s="430" t="n"/>
      <c r="C125" s="430" t="n"/>
      <c r="D125" s="430" t="n"/>
      <c r="E125" s="430" t="n"/>
      <c r="F125" s="430" t="n"/>
      <c r="G125" s="430" t="n"/>
      <c r="H125" s="430" t="n"/>
      <c r="I125" s="430" t="n"/>
      <c r="J125" s="430" t="n"/>
      <c r="K125" s="393" t="n"/>
      <c r="Q125" s="393" t="n"/>
      <c r="R125" s="393" t="n"/>
      <c r="S125" s="393" t="n"/>
      <c r="T125" s="1101" t="n"/>
      <c r="U125" s="1101" t="n"/>
      <c r="V125" s="1101" t="n"/>
      <c r="W125" s="1101" t="n"/>
      <c r="X125" s="1101" t="n"/>
      <c r="Y125" s="1101" t="n"/>
      <c r="Z125" s="1101" t="n"/>
      <c r="AA125" s="1101" t="n"/>
      <c r="AB125" s="1101" t="n"/>
      <c r="AC125" s="1101" t="n"/>
      <c r="AD125" s="1101" t="n"/>
      <c r="AE125" s="1101" t="n"/>
      <c r="AF125" s="1101" t="n"/>
      <c r="AG125" s="1101" t="n"/>
      <c r="AH125" s="1101" t="n"/>
      <c r="AI125" s="1101" t="n"/>
      <c r="AJ125" s="1101" t="n"/>
      <c r="AK125" s="1101" t="n"/>
      <c r="AL125" s="1101" t="n"/>
      <c r="AM125" s="1101" t="n"/>
      <c r="AN125" s="1101" t="n"/>
      <c r="AO125" s="1101" t="n"/>
      <c r="AP125" s="1101" t="n"/>
      <c r="AQ125" s="1101" t="n"/>
      <c r="AR125" s="1101" t="n"/>
      <c r="AS125" s="1101" t="n"/>
      <c r="AT125" s="1101" t="n"/>
      <c r="AU125" s="1101" t="n"/>
      <c r="AV125" s="1101" t="n"/>
      <c r="AW125" s="1101" t="n"/>
      <c r="AX125" s="1101" t="n"/>
      <c r="AY125" s="1101" t="n"/>
      <c r="AZ125" s="1101" t="n"/>
      <c r="BA125" s="1101" t="n"/>
      <c r="BB125" s="1101" t="n"/>
      <c r="BC125" s="1101" t="n"/>
      <c r="BD125" s="1101" t="n"/>
      <c r="BE125" s="1101" t="n"/>
      <c r="BF125" s="1101" t="n"/>
      <c r="BG125" s="1101" t="n"/>
      <c r="BH125" s="1101" t="n"/>
      <c r="BI125" s="1101" t="n"/>
      <c r="BJ125" s="1101" t="n"/>
    </row>
    <row r="126" ht="6" customHeight="1" s="340">
      <c r="B126" s="393" t="n"/>
      <c r="C126" s="393" t="n"/>
      <c r="D126" s="393" t="n"/>
      <c r="E126" s="393" t="n"/>
      <c r="F126" s="393" t="n"/>
      <c r="G126" s="393" t="n"/>
      <c r="H126" s="393" t="n"/>
      <c r="I126" s="393" t="n"/>
      <c r="J126" s="393" t="n"/>
      <c r="Q126" s="393" t="n"/>
      <c r="R126" s="393" t="n"/>
      <c r="S126" s="393" t="n"/>
      <c r="T126" s="1101" t="n"/>
      <c r="U126" s="1101" t="n"/>
      <c r="V126" s="1101" t="n"/>
      <c r="W126" s="1101" t="n"/>
      <c r="X126" s="1101" t="n"/>
      <c r="Y126" s="1101" t="n"/>
      <c r="Z126" s="1101" t="n"/>
      <c r="AA126" s="1101" t="n"/>
      <c r="AB126" s="1101" t="n"/>
      <c r="AC126" s="1101" t="n"/>
      <c r="AD126" s="1101" t="n"/>
      <c r="AE126" s="1101" t="n"/>
      <c r="AF126" s="1101" t="n"/>
      <c r="AG126" s="1101" t="n"/>
      <c r="AH126" s="1101" t="n"/>
      <c r="AI126" s="1101" t="n"/>
      <c r="AJ126" s="1101" t="n"/>
      <c r="AK126" s="1101" t="n"/>
      <c r="AL126" s="1101" t="n"/>
      <c r="AM126" s="1101" t="n"/>
      <c r="AN126" s="1101" t="n"/>
      <c r="AO126" s="1101" t="n"/>
      <c r="AP126" s="1101" t="n"/>
      <c r="AQ126" s="1101" t="n"/>
      <c r="AR126" s="1101" t="n"/>
      <c r="AS126" s="1101" t="n"/>
      <c r="AT126" s="1101" t="n"/>
      <c r="AU126" s="1101" t="n"/>
      <c r="AV126" s="1101" t="n"/>
      <c r="AW126" s="1101" t="n"/>
      <c r="AX126" s="1101" t="n"/>
      <c r="AY126" s="1101" t="n"/>
      <c r="AZ126" s="1101" t="n"/>
      <c r="BA126" s="1101" t="n"/>
      <c r="BB126" s="1101" t="n"/>
      <c r="BC126" s="1101" t="n"/>
      <c r="BD126" s="1101" t="n"/>
      <c r="BE126" s="1101" t="n"/>
      <c r="BF126" s="1101" t="n"/>
      <c r="BG126" s="1101" t="n"/>
      <c r="BH126" s="1101" t="n"/>
      <c r="BI126" s="1101" t="n"/>
      <c r="BJ126" s="1101" t="n"/>
    </row>
    <row r="127" ht="6" customHeight="1" s="340">
      <c r="B127" s="393" t="n"/>
      <c r="C127" s="393" t="n"/>
      <c r="D127" s="393" t="n"/>
      <c r="E127" s="393" t="n"/>
      <c r="F127" s="393" t="n"/>
      <c r="G127" s="393" t="n"/>
      <c r="H127" s="393" t="n"/>
      <c r="I127" s="393" t="n"/>
      <c r="J127" s="393" t="n"/>
      <c r="P127" s="393" t="n"/>
      <c r="Q127" s="393" t="n"/>
      <c r="R127" s="393" t="n"/>
      <c r="S127" s="393" t="n"/>
      <c r="T127" s="1101" t="n"/>
      <c r="U127" s="1101" t="n"/>
      <c r="V127" s="1101" t="n"/>
      <c r="W127" s="1101" t="n"/>
      <c r="X127" s="1101" t="n"/>
      <c r="Y127" s="1101" t="n"/>
      <c r="Z127" s="1101" t="n"/>
      <c r="AA127" s="1101" t="n"/>
      <c r="AB127" s="1101" t="n"/>
      <c r="AC127" s="1101" t="n"/>
      <c r="AD127" s="1101" t="n"/>
      <c r="AE127" s="1101" t="n"/>
      <c r="AF127" s="1101" t="n"/>
      <c r="AG127" s="1101" t="n"/>
      <c r="AH127" s="1101" t="n"/>
      <c r="AI127" s="1101" t="n"/>
      <c r="AJ127" s="1101" t="n"/>
      <c r="AK127" s="1101" t="n"/>
      <c r="AL127" s="1101" t="n"/>
      <c r="AM127" s="1101" t="n"/>
      <c r="AN127" s="1101" t="n"/>
      <c r="AO127" s="1101" t="n"/>
      <c r="AP127" s="1101" t="n"/>
      <c r="AQ127" s="1101" t="n"/>
      <c r="AR127" s="1101" t="n"/>
      <c r="AS127" s="1101" t="n"/>
      <c r="AT127" s="1101" t="n"/>
      <c r="AU127" s="1101" t="n"/>
      <c r="AV127" s="1101" t="n"/>
      <c r="AW127" s="1101" t="n"/>
      <c r="AX127" s="1101" t="n"/>
      <c r="AY127" s="1101" t="n"/>
      <c r="AZ127" s="1101" t="n"/>
      <c r="BA127" s="1101" t="n"/>
      <c r="BB127" s="1101" t="n"/>
      <c r="BC127" s="1101" t="n"/>
      <c r="BD127" s="1101" t="n"/>
      <c r="BE127" s="1101" t="n"/>
      <c r="BF127" s="1101" t="n"/>
      <c r="BG127" s="1101" t="n"/>
      <c r="BH127" s="1101" t="n"/>
      <c r="BI127" s="1101" t="n"/>
      <c r="BJ127" s="1101" t="n"/>
    </row>
    <row r="128" ht="6" customHeight="1" s="340">
      <c r="O128" s="393" t="n"/>
      <c r="P128" s="393" t="n"/>
      <c r="Q128" s="393" t="n"/>
      <c r="R128" s="393" t="n"/>
      <c r="S128" s="393" t="n"/>
      <c r="T128" s="1101" t="n"/>
      <c r="U128" s="1101" t="n"/>
      <c r="V128" s="1101" t="n"/>
      <c r="W128" s="1101" t="n"/>
      <c r="X128" s="1101" t="n"/>
      <c r="Y128" s="1101" t="n"/>
      <c r="Z128" s="1101" t="n"/>
      <c r="AA128" s="1101" t="n"/>
      <c r="AB128" s="1101" t="n"/>
      <c r="AC128" s="1101" t="n"/>
      <c r="AD128" s="1101" t="n"/>
      <c r="AE128" s="1101" t="n"/>
      <c r="AF128" s="1101" t="n"/>
      <c r="AG128" s="1101" t="n"/>
      <c r="AH128" s="1101" t="n"/>
      <c r="AI128" s="1101" t="n"/>
      <c r="AJ128" s="1101" t="n"/>
      <c r="AK128" s="1101" t="n"/>
      <c r="AL128" s="1101" t="n"/>
      <c r="AM128" s="1101" t="n"/>
      <c r="AN128" s="1101" t="n"/>
      <c r="AO128" s="1101" t="n"/>
      <c r="AP128" s="1101" t="n"/>
      <c r="AQ128" s="1101" t="n"/>
      <c r="AR128" s="1101" t="n"/>
      <c r="AS128" s="1101" t="n"/>
      <c r="AT128" s="1101" t="n"/>
      <c r="AU128" s="1101" t="n"/>
      <c r="AV128" s="1101" t="n"/>
      <c r="AW128" s="1101" t="n"/>
      <c r="AX128" s="1101" t="n"/>
      <c r="AY128" s="1101" t="n"/>
      <c r="AZ128" s="1101" t="n"/>
      <c r="BA128" s="1101" t="n"/>
      <c r="BB128" s="1101" t="n"/>
      <c r="BC128" s="1101" t="n"/>
      <c r="BD128" s="1101" t="n"/>
      <c r="BE128" s="1101" t="n"/>
      <c r="BF128" s="1101" t="n"/>
      <c r="BG128" s="1101" t="n"/>
      <c r="BH128" s="1101" t="n"/>
      <c r="BI128" s="1101" t="n"/>
      <c r="BJ128" s="1101" t="n"/>
    </row>
    <row r="129" ht="6" customHeight="1" s="340">
      <c r="O129" s="393" t="n"/>
      <c r="P129" s="393" t="n"/>
      <c r="Q129" s="393" t="n"/>
      <c r="R129" s="393" t="n"/>
      <c r="S129" s="393" t="n"/>
      <c r="T129" s="1101" t="n"/>
      <c r="U129" s="1101" t="n"/>
      <c r="V129" s="1101" t="n"/>
      <c r="W129" s="1101" t="n"/>
      <c r="X129" s="1101" t="n"/>
      <c r="Y129" s="1101" t="n"/>
      <c r="Z129" s="1101" t="n"/>
      <c r="AA129" s="1101" t="n"/>
      <c r="AB129" s="1101" t="n"/>
      <c r="AC129" s="1101" t="n"/>
      <c r="AD129" s="1101" t="n"/>
      <c r="AE129" s="1101" t="n"/>
      <c r="AF129" s="1101" t="n"/>
      <c r="AG129" s="1101" t="n"/>
      <c r="AH129" s="1101" t="n"/>
      <c r="AI129" s="1101" t="n"/>
      <c r="AJ129" s="1101" t="n"/>
      <c r="AK129" s="1101" t="n"/>
      <c r="AL129" s="1101" t="n"/>
      <c r="AM129" s="1101" t="n"/>
      <c r="AN129" s="1101" t="n"/>
      <c r="AO129" s="1101" t="n"/>
      <c r="AP129" s="1101" t="n"/>
      <c r="AQ129" s="1101" t="n"/>
      <c r="AR129" s="1101" t="n"/>
      <c r="AS129" s="1101" t="n"/>
      <c r="AT129" s="1101" t="n"/>
      <c r="AU129" s="1101" t="n"/>
      <c r="AV129" s="1101" t="n"/>
      <c r="AW129" s="1101" t="n"/>
      <c r="AX129" s="1101" t="n"/>
      <c r="AY129" s="1101" t="n"/>
      <c r="AZ129" s="1101" t="n"/>
      <c r="BA129" s="1101" t="n"/>
      <c r="BB129" s="1101" t="n"/>
      <c r="BC129" s="1101" t="n"/>
      <c r="BD129" s="1101" t="n"/>
      <c r="BE129" s="1101" t="n"/>
      <c r="BF129" s="1101" t="n"/>
      <c r="BG129" s="1101" t="n"/>
      <c r="BH129" s="1101" t="n"/>
      <c r="BI129" s="1101" t="n"/>
      <c r="BJ129" s="1101" t="n"/>
    </row>
    <row r="130" ht="6" customHeight="1" s="340">
      <c r="A130" s="393" t="n"/>
      <c r="O130" s="393" t="n"/>
      <c r="P130" s="393" t="n"/>
      <c r="Q130" s="393" t="n"/>
      <c r="R130" s="393" t="n"/>
      <c r="S130" s="393" t="n"/>
      <c r="T130" s="1101" t="n"/>
      <c r="U130" s="1101" t="n"/>
      <c r="V130" s="1101" t="n"/>
      <c r="W130" s="1101" t="n"/>
      <c r="X130" s="1101" t="n"/>
      <c r="Y130" s="1101" t="n"/>
      <c r="Z130" s="1101" t="n"/>
      <c r="AA130" s="1101" t="n"/>
      <c r="AB130" s="1101" t="n"/>
      <c r="AC130" s="1101" t="n"/>
      <c r="AD130" s="1101" t="n"/>
      <c r="AE130" s="1101" t="n"/>
      <c r="AF130" s="1101" t="n"/>
      <c r="AG130" s="1101" t="n"/>
      <c r="AH130" s="1101" t="n"/>
      <c r="AI130" s="1101" t="n"/>
      <c r="AJ130" s="1101" t="n"/>
      <c r="AK130" s="1101" t="n"/>
      <c r="AL130" s="1101" t="n"/>
      <c r="AM130" s="1101" t="n"/>
      <c r="AN130" s="1101" t="n"/>
      <c r="AO130" s="1101" t="n"/>
      <c r="AP130" s="1101" t="n"/>
      <c r="AQ130" s="1101" t="n"/>
      <c r="AR130" s="1101" t="n"/>
      <c r="AS130" s="1101" t="n"/>
      <c r="AT130" s="1101" t="n"/>
      <c r="AU130" s="1101" t="n"/>
      <c r="AV130" s="1101" t="n"/>
      <c r="AW130" s="1101" t="n"/>
      <c r="AX130" s="1101" t="n"/>
      <c r="AY130" s="1101" t="n"/>
      <c r="AZ130" s="1101" t="n"/>
      <c r="BA130" s="1101" t="n"/>
      <c r="BB130" s="1101" t="n"/>
      <c r="BC130" s="1101" t="n"/>
      <c r="BD130" s="1101" t="n"/>
      <c r="BE130" s="1101" t="n"/>
      <c r="BF130" s="1101" t="n"/>
      <c r="BG130" s="1101" t="n"/>
      <c r="BH130" s="1101" t="n"/>
      <c r="BI130" s="1101" t="n"/>
      <c r="BJ130" s="1101" t="n"/>
    </row>
    <row r="131" ht="6" customHeight="1" s="340">
      <c r="A131" s="393" t="n"/>
      <c r="N131" s="393" t="n"/>
      <c r="O131" s="393" t="n"/>
      <c r="P131" s="393" t="n"/>
      <c r="Q131" s="393" t="n"/>
      <c r="R131" s="393" t="n"/>
      <c r="S131" s="393" t="n"/>
      <c r="T131" s="1101" t="n"/>
      <c r="U131" s="1101" t="n"/>
      <c r="V131" s="1101" t="n"/>
      <c r="W131" s="1101" t="n"/>
      <c r="X131" s="1101" t="n"/>
      <c r="Y131" s="1101" t="n"/>
      <c r="Z131" s="1101" t="n"/>
      <c r="AA131" s="1101" t="n"/>
      <c r="AB131" s="1101" t="n"/>
      <c r="AC131" s="1101" t="n"/>
      <c r="AD131" s="1101" t="n"/>
      <c r="AE131" s="1101" t="n"/>
      <c r="AF131" s="1101" t="n"/>
      <c r="AG131" s="1101" t="n"/>
      <c r="AH131" s="1101" t="n"/>
      <c r="AI131" s="1101" t="n"/>
      <c r="AJ131" s="1101" t="n"/>
      <c r="AK131" s="1101" t="n"/>
      <c r="AL131" s="1101" t="n"/>
      <c r="AM131" s="1101" t="n"/>
      <c r="AN131" s="1101" t="n"/>
      <c r="AO131" s="1101" t="n"/>
      <c r="AP131" s="1101" t="n"/>
      <c r="AQ131" s="1101" t="n"/>
      <c r="AR131" s="1101" t="n"/>
      <c r="AS131" s="1101" t="n"/>
      <c r="AT131" s="1101" t="n"/>
      <c r="AU131" s="1101" t="n"/>
      <c r="AV131" s="1101" t="n"/>
      <c r="AW131" s="1101" t="n"/>
      <c r="AX131" s="1101" t="n"/>
      <c r="AY131" s="1101" t="n"/>
      <c r="AZ131" s="1101" t="n"/>
      <c r="BA131" s="1101" t="n"/>
      <c r="BB131" s="1101" t="n"/>
      <c r="BC131" s="1101" t="n"/>
      <c r="BD131" s="1101" t="n"/>
      <c r="BE131" s="1101" t="n"/>
      <c r="BF131" s="1101" t="n"/>
      <c r="BG131" s="1101" t="n"/>
      <c r="BH131" s="1101" t="n"/>
      <c r="BI131" s="1101" t="n"/>
      <c r="BJ131" s="1101" t="n"/>
    </row>
    <row r="132" ht="6" customHeight="1" s="340">
      <c r="A132" s="393" t="n"/>
      <c r="M132" s="393" t="n"/>
      <c r="N132" s="393" t="n"/>
      <c r="O132" s="393" t="n"/>
      <c r="P132" s="393" t="n"/>
      <c r="Q132" s="393" t="n"/>
      <c r="R132" s="393" t="n"/>
      <c r="S132" s="393" t="n"/>
      <c r="T132" s="1101" t="n"/>
      <c r="U132" s="1101" t="n"/>
      <c r="V132" s="1101" t="n"/>
      <c r="W132" s="1101" t="n"/>
      <c r="X132" s="1101" t="n"/>
      <c r="Y132" s="1101" t="n"/>
      <c r="Z132" s="1101" t="n"/>
      <c r="AA132" s="1101" t="n"/>
      <c r="AB132" s="1101" t="n"/>
      <c r="AC132" s="1101" t="n"/>
      <c r="AD132" s="1101" t="n"/>
      <c r="AE132" s="1101" t="n"/>
      <c r="AF132" s="1101" t="n"/>
      <c r="AG132" s="1101" t="n"/>
      <c r="AH132" s="1101" t="n"/>
      <c r="AI132" s="1101" t="n"/>
      <c r="AJ132" s="1101" t="n"/>
      <c r="AK132" s="1101" t="n"/>
      <c r="AL132" s="1101" t="n"/>
      <c r="AM132" s="1101" t="n"/>
      <c r="AN132" s="1101" t="n"/>
      <c r="AO132" s="1101" t="n"/>
      <c r="AP132" s="1101" t="n"/>
      <c r="AQ132" s="1101" t="n"/>
      <c r="AR132" s="1101" t="n"/>
      <c r="AS132" s="1101" t="n"/>
      <c r="AT132" s="1101" t="n"/>
      <c r="AU132" s="1101" t="n"/>
      <c r="AV132" s="1101" t="n"/>
      <c r="AW132" s="1101" t="n"/>
      <c r="AX132" s="1101" t="n"/>
      <c r="AY132" s="1101" t="n"/>
      <c r="AZ132" s="1101" t="n"/>
      <c r="BA132" s="1101" t="n"/>
      <c r="BB132" s="1101" t="n"/>
      <c r="BC132" s="1101" t="n"/>
      <c r="BD132" s="1101" t="n"/>
      <c r="BE132" s="1101" t="n"/>
      <c r="BF132" s="1101" t="n"/>
      <c r="BG132" s="1101" t="n"/>
      <c r="BH132" s="1101" t="n"/>
      <c r="BI132" s="1101" t="n"/>
      <c r="BJ132" s="1101" t="n"/>
    </row>
    <row r="133" ht="6" customHeight="1" s="340">
      <c r="A133" s="393" t="n"/>
      <c r="M133" s="393" t="n"/>
      <c r="N133" s="393" t="n"/>
      <c r="O133" s="393" t="n"/>
      <c r="P133" s="393" t="n"/>
      <c r="Q133" s="393" t="n"/>
      <c r="R133" s="393" t="n"/>
      <c r="S133" s="393" t="n"/>
      <c r="T133" s="1101" t="n"/>
      <c r="U133" s="1101" t="n"/>
      <c r="V133" s="1101" t="n"/>
      <c r="W133" s="1101" t="n"/>
      <c r="X133" s="1101" t="n"/>
      <c r="Y133" s="1101" t="n"/>
      <c r="Z133" s="1101" t="n"/>
      <c r="AA133" s="1101" t="n"/>
      <c r="AB133" s="1101" t="n"/>
      <c r="AC133" s="1101" t="n"/>
      <c r="AD133" s="1101" t="n"/>
      <c r="AE133" s="1101" t="n"/>
      <c r="AF133" s="1101" t="n"/>
      <c r="AG133" s="1101" t="n"/>
      <c r="AH133" s="1101" t="n"/>
      <c r="AI133" s="1101" t="n"/>
      <c r="AJ133" s="1101" t="n"/>
      <c r="AK133" s="1101" t="n"/>
      <c r="AL133" s="1101" t="n"/>
      <c r="AM133" s="1101" t="n"/>
      <c r="AN133" s="1101" t="n"/>
      <c r="AO133" s="1101" t="n"/>
      <c r="AP133" s="1101" t="n"/>
      <c r="AQ133" s="1101" t="n"/>
      <c r="AR133" s="1101" t="n"/>
      <c r="AS133" s="1101" t="n"/>
      <c r="AT133" s="1101" t="n"/>
      <c r="AU133" s="1101" t="n"/>
      <c r="AV133" s="1101" t="n"/>
      <c r="AW133" s="1101" t="n"/>
      <c r="AX133" s="1101" t="n"/>
      <c r="AY133" s="1101" t="n"/>
      <c r="AZ133" s="1101" t="n"/>
      <c r="BA133" s="1101" t="n"/>
      <c r="BB133" s="1101" t="n"/>
      <c r="BC133" s="1101" t="n"/>
      <c r="BD133" s="1101" t="n"/>
      <c r="BE133" s="1101" t="n"/>
      <c r="BF133" s="1101" t="n"/>
      <c r="BG133" s="1101" t="n"/>
      <c r="BH133" s="1101" t="n"/>
      <c r="BI133" s="1101" t="n"/>
      <c r="BJ133" s="1101" t="n"/>
    </row>
    <row r="134" ht="6" customHeight="1" s="340">
      <c r="A134" s="393" t="n"/>
      <c r="L134" s="393" t="n"/>
      <c r="M134" s="393" t="n"/>
      <c r="N134" s="393" t="n"/>
      <c r="O134" s="393" t="n"/>
      <c r="P134" s="393" t="n"/>
      <c r="Q134" s="393" t="n"/>
      <c r="R134" s="393" t="n"/>
      <c r="S134" s="393" t="n"/>
      <c r="T134" s="1101" t="n"/>
      <c r="U134" s="1101" t="n"/>
      <c r="V134" s="1101" t="n"/>
      <c r="W134" s="1101" t="n"/>
      <c r="X134" s="1101" t="n"/>
      <c r="Y134" s="1101" t="n"/>
      <c r="Z134" s="1101" t="n"/>
      <c r="AA134" s="1101" t="n"/>
      <c r="AB134" s="1101" t="n"/>
      <c r="AC134" s="1101" t="n"/>
      <c r="AD134" s="1101" t="n"/>
      <c r="AE134" s="1101" t="n"/>
      <c r="AF134" s="1101" t="n"/>
      <c r="AG134" s="1101" t="n"/>
      <c r="AH134" s="1101" t="n"/>
      <c r="AI134" s="1101" t="n"/>
      <c r="AJ134" s="1101" t="n"/>
      <c r="AK134" s="1101" t="n"/>
      <c r="AL134" s="1101" t="n"/>
      <c r="AM134" s="1101" t="n"/>
      <c r="AN134" s="1101" t="n"/>
      <c r="AO134" s="1101" t="n"/>
      <c r="AP134" s="1101" t="n"/>
      <c r="AQ134" s="1101" t="n"/>
      <c r="AR134" s="1101" t="n"/>
      <c r="AS134" s="1101" t="n"/>
      <c r="AT134" s="1101" t="n"/>
      <c r="AU134" s="1101" t="n"/>
      <c r="AV134" s="1101" t="n"/>
      <c r="AW134" s="1101" t="n"/>
      <c r="AX134" s="1101" t="n"/>
      <c r="AY134" s="1101" t="n"/>
      <c r="AZ134" s="1101" t="n"/>
      <c r="BA134" s="1101" t="n"/>
      <c r="BB134" s="1101" t="n"/>
      <c r="BC134" s="1101" t="n"/>
      <c r="BD134" s="1101" t="n"/>
      <c r="BE134" s="1101" t="n"/>
      <c r="BF134" s="1101" t="n"/>
      <c r="BG134" s="1101" t="n"/>
      <c r="BH134" s="1101" t="n"/>
      <c r="BI134" s="1101" t="n"/>
      <c r="BJ134" s="1101" t="n"/>
    </row>
    <row r="135" ht="6" customHeight="1" s="340">
      <c r="A135" s="393" t="n"/>
      <c r="K135" s="393" t="n"/>
      <c r="L135" s="393" t="n"/>
      <c r="M135" s="393" t="n"/>
      <c r="N135" s="393" t="n"/>
      <c r="O135" s="393" t="n"/>
      <c r="P135" s="393" t="n"/>
      <c r="Q135" s="393" t="n"/>
      <c r="R135" s="393" t="n"/>
      <c r="S135" s="393" t="n"/>
      <c r="T135" s="1101" t="n"/>
      <c r="U135" s="1101" t="n"/>
      <c r="V135" s="1101" t="n"/>
      <c r="W135" s="1101" t="n"/>
      <c r="X135" s="1101" t="n"/>
      <c r="Y135" s="1101" t="n"/>
      <c r="Z135" s="1101" t="n"/>
      <c r="AA135" s="1101" t="n"/>
      <c r="AB135" s="1101" t="n"/>
      <c r="AC135" s="1101" t="n"/>
      <c r="AD135" s="1101" t="n"/>
      <c r="AE135" s="1101" t="n"/>
      <c r="AF135" s="1101" t="n"/>
      <c r="AG135" s="1101" t="n"/>
      <c r="AH135" s="1101" t="n"/>
      <c r="AI135" s="1101" t="n"/>
      <c r="AJ135" s="1101" t="n"/>
      <c r="AK135" s="1101" t="n"/>
      <c r="AL135" s="1101" t="n"/>
      <c r="AM135" s="1101" t="n"/>
      <c r="AN135" s="1101" t="n"/>
      <c r="AO135" s="1101" t="n"/>
      <c r="AP135" s="1101" t="n"/>
      <c r="AQ135" s="1101" t="n"/>
      <c r="AR135" s="1101" t="n"/>
      <c r="AS135" s="1101" t="n"/>
      <c r="AT135" s="1101" t="n"/>
      <c r="AU135" s="1101" t="n"/>
      <c r="AV135" s="1101" t="n"/>
      <c r="AW135" s="1101" t="n"/>
      <c r="AX135" s="1101" t="n"/>
      <c r="AY135" s="1101" t="n"/>
      <c r="AZ135" s="1101" t="n"/>
      <c r="BA135" s="1101" t="n"/>
      <c r="BB135" s="1101" t="n"/>
      <c r="BC135" s="1101" t="n"/>
      <c r="BD135" s="1101" t="n"/>
      <c r="BE135" s="1101" t="n"/>
      <c r="BF135" s="1101" t="n"/>
      <c r="BG135" s="1101" t="n"/>
      <c r="BH135" s="1101" t="n"/>
      <c r="BI135" s="1101" t="n"/>
      <c r="BJ135" s="1101" t="n"/>
    </row>
    <row r="136" ht="6" customHeight="1" s="340">
      <c r="A136" s="393" t="n"/>
      <c r="K136" s="393" t="n"/>
      <c r="L136" s="393" t="n"/>
      <c r="M136" s="393" t="n"/>
      <c r="N136" s="393" t="n"/>
      <c r="O136" s="393" t="n"/>
      <c r="P136" s="393" t="n"/>
      <c r="Q136" s="393" t="n"/>
      <c r="R136" s="393" t="n"/>
      <c r="S136" s="393" t="n"/>
      <c r="T136" s="1101" t="n"/>
      <c r="U136" s="1101" t="n"/>
      <c r="V136" s="1101" t="n"/>
      <c r="W136" s="1101" t="n"/>
      <c r="X136" s="1101" t="n"/>
      <c r="Y136" s="1101" t="n"/>
      <c r="Z136" s="1101" t="n"/>
      <c r="AA136" s="1101" t="n"/>
      <c r="AB136" s="1101" t="n"/>
      <c r="AC136" s="1101" t="n"/>
      <c r="AD136" s="1101" t="n"/>
      <c r="AE136" s="1101" t="n"/>
      <c r="AF136" s="1101" t="n"/>
      <c r="AG136" s="1101" t="n"/>
      <c r="AH136" s="1101" t="n"/>
      <c r="AI136" s="1101" t="n"/>
      <c r="AJ136" s="1101" t="n"/>
      <c r="AK136" s="1101" t="n"/>
      <c r="AL136" s="1101" t="n"/>
      <c r="AM136" s="1101" t="n"/>
      <c r="AN136" s="1101" t="n"/>
      <c r="AO136" s="1101" t="n"/>
      <c r="AP136" s="1101" t="n"/>
      <c r="AQ136" s="1101" t="n"/>
      <c r="AR136" s="1101" t="n"/>
      <c r="AS136" s="1101" t="n"/>
      <c r="AT136" s="1101" t="n"/>
      <c r="AU136" s="1101" t="n"/>
      <c r="AV136" s="1101" t="n"/>
      <c r="AW136" s="1101" t="n"/>
      <c r="AX136" s="1101" t="n"/>
      <c r="AY136" s="1101" t="n"/>
      <c r="AZ136" s="1101" t="n"/>
      <c r="BA136" s="1101" t="n"/>
      <c r="BB136" s="1101" t="n"/>
      <c r="BC136" s="1101" t="n"/>
      <c r="BD136" s="1101" t="n"/>
      <c r="BE136" s="1101" t="n"/>
      <c r="BF136" s="1101" t="n"/>
      <c r="BG136" s="1101" t="n"/>
      <c r="BH136" s="1101" t="n"/>
      <c r="BI136" s="1101" t="n"/>
      <c r="BJ136" s="1101" t="n"/>
    </row>
    <row r="137" ht="6" customHeight="1" s="340">
      <c r="O137" s="393" t="n"/>
      <c r="P137" s="393" t="n"/>
      <c r="Q137" s="393" t="n"/>
      <c r="R137" s="393" t="n"/>
      <c r="S137" s="393" t="n"/>
      <c r="T137" s="1101" t="n"/>
      <c r="U137" s="1101" t="n"/>
      <c r="V137" s="1101" t="n"/>
      <c r="W137" s="1101" t="n"/>
      <c r="X137" s="1101" t="n"/>
      <c r="Y137" s="1101" t="n"/>
      <c r="Z137" s="1101" t="n"/>
      <c r="AA137" s="1101" t="n"/>
      <c r="AB137" s="1101" t="n"/>
      <c r="AC137" s="1101" t="n"/>
      <c r="AD137" s="1101" t="n"/>
      <c r="AE137" s="1101" t="n"/>
      <c r="AF137" s="1101" t="n"/>
      <c r="AG137" s="1101" t="n"/>
      <c r="AH137" s="1101" t="n"/>
      <c r="AI137" s="1101" t="n"/>
      <c r="AJ137" s="1101" t="n"/>
      <c r="AK137" s="1101" t="n"/>
      <c r="AL137" s="1101" t="n"/>
      <c r="AM137" s="1101" t="n"/>
      <c r="AN137" s="1101" t="n"/>
      <c r="AO137" s="1101" t="n"/>
      <c r="AP137" s="1101" t="n"/>
      <c r="AQ137" s="1101" t="n"/>
      <c r="AR137" s="1101" t="n"/>
      <c r="AS137" s="1101" t="n"/>
      <c r="AT137" s="1101" t="n"/>
      <c r="AU137" s="1101" t="n"/>
      <c r="AV137" s="1101" t="n"/>
      <c r="AW137" s="1101" t="n"/>
      <c r="AX137" s="1101" t="n"/>
      <c r="AY137" s="1101" t="n"/>
      <c r="AZ137" s="1101" t="n"/>
      <c r="BA137" s="1101" t="n"/>
      <c r="BB137" s="1101" t="n"/>
      <c r="BC137" s="1101" t="n"/>
      <c r="BD137" s="1101" t="n"/>
      <c r="BE137" s="1101" t="n"/>
      <c r="BF137" s="1101" t="n"/>
      <c r="BG137" s="1101" t="n"/>
      <c r="BH137" s="1101" t="n"/>
      <c r="BI137" s="1101" t="n"/>
      <c r="BJ137" s="1101" t="n"/>
    </row>
    <row r="138" ht="6" customHeight="1" s="340">
      <c r="O138" s="393" t="n"/>
      <c r="P138" s="393" t="n"/>
      <c r="Q138" s="393" t="n"/>
      <c r="R138" s="393" t="n"/>
      <c r="S138" s="393" t="n"/>
      <c r="T138" s="1101" t="n"/>
      <c r="U138" s="1101" t="n"/>
      <c r="V138" s="1101" t="n"/>
      <c r="W138" s="1101" t="n"/>
      <c r="X138" s="1101" t="n"/>
      <c r="Y138" s="1101" t="n"/>
      <c r="Z138" s="1101" t="n"/>
      <c r="AA138" s="1101" t="n"/>
      <c r="AB138" s="1101" t="n"/>
      <c r="AC138" s="1101" t="n"/>
      <c r="AD138" s="1101" t="n"/>
      <c r="AE138" s="1101" t="n"/>
      <c r="AF138" s="1101" t="n"/>
      <c r="AG138" s="1101" t="n"/>
      <c r="AH138" s="1101" t="n"/>
      <c r="AI138" s="1101" t="n"/>
      <c r="AJ138" s="1101" t="n"/>
      <c r="AK138" s="1101" t="n"/>
      <c r="AL138" s="1101" t="n"/>
      <c r="AM138" s="1101" t="n"/>
      <c r="AN138" s="1101" t="n"/>
      <c r="AO138" s="1101" t="n"/>
      <c r="AP138" s="1101" t="n"/>
      <c r="AQ138" s="1101" t="n"/>
      <c r="AR138" s="1101" t="n"/>
      <c r="AS138" s="1101" t="n"/>
      <c r="AT138" s="1101" t="n"/>
      <c r="AU138" s="1101" t="n"/>
      <c r="AV138" s="1101" t="n"/>
      <c r="AW138" s="1101" t="n"/>
      <c r="AX138" s="1101" t="n"/>
      <c r="AY138" s="1101" t="n"/>
      <c r="AZ138" s="1101" t="n"/>
      <c r="BA138" s="1101" t="n"/>
      <c r="BB138" s="1101" t="n"/>
      <c r="BC138" s="1101" t="n"/>
      <c r="BD138" s="1101" t="n"/>
      <c r="BE138" s="1101" t="n"/>
      <c r="BF138" s="1101" t="n"/>
      <c r="BG138" s="1101" t="n"/>
      <c r="BH138" s="1101" t="n"/>
      <c r="BI138" s="1101" t="n"/>
      <c r="BJ138" s="1101" t="n"/>
    </row>
    <row r="139" ht="6" customHeight="1" s="340">
      <c r="O139" s="393" t="n"/>
      <c r="P139" s="393" t="n"/>
      <c r="Q139" s="393" t="n"/>
      <c r="R139" s="393" t="n"/>
      <c r="S139" s="393" t="n"/>
      <c r="T139" s="1101" t="n"/>
      <c r="U139" s="1101" t="n"/>
      <c r="V139" s="1101" t="n"/>
      <c r="W139" s="1101" t="n"/>
      <c r="X139" s="1101" t="n"/>
      <c r="Y139" s="1101" t="n"/>
      <c r="Z139" s="1101" t="n"/>
      <c r="AA139" s="1101" t="n"/>
      <c r="AB139" s="1101" t="n"/>
      <c r="AC139" s="1101" t="n"/>
      <c r="AD139" s="1101" t="n"/>
      <c r="AE139" s="1101" t="n"/>
      <c r="AF139" s="1101" t="n"/>
      <c r="AG139" s="1101" t="n"/>
      <c r="AH139" s="1101" t="n"/>
      <c r="AI139" s="1101" t="n"/>
      <c r="AJ139" s="1101" t="n"/>
      <c r="AK139" s="1101" t="n"/>
      <c r="AL139" s="1101" t="n"/>
      <c r="AM139" s="1101" t="n"/>
      <c r="AN139" s="1101" t="n"/>
      <c r="AO139" s="1101" t="n"/>
      <c r="AP139" s="1101" t="n"/>
      <c r="AQ139" s="1101" t="n"/>
      <c r="AR139" s="1101" t="n"/>
      <c r="AS139" s="1101" t="n"/>
      <c r="AT139" s="1101" t="n"/>
      <c r="AU139" s="1101" t="n"/>
      <c r="AV139" s="1101" t="n"/>
      <c r="AW139" s="1101" t="n"/>
      <c r="AX139" s="1101" t="n"/>
      <c r="AY139" s="1101" t="n"/>
      <c r="AZ139" s="1101" t="n"/>
      <c r="BA139" s="1101" t="n"/>
      <c r="BB139" s="1101" t="n"/>
      <c r="BC139" s="1101" t="n"/>
      <c r="BD139" s="1101" t="n"/>
      <c r="BE139" s="1101" t="n"/>
      <c r="BF139" s="1101" t="n"/>
      <c r="BG139" s="1101" t="n"/>
      <c r="BH139" s="1101" t="n"/>
      <c r="BI139" s="1101" t="n"/>
      <c r="BJ139" s="1101" t="n"/>
    </row>
    <row r="140" ht="6" customHeight="1" s="340">
      <c r="O140" s="393" t="n"/>
      <c r="P140" s="393" t="n"/>
      <c r="Q140" s="393" t="n"/>
      <c r="R140" s="393" t="n"/>
      <c r="S140" s="393" t="n"/>
      <c r="T140" s="1101" t="n"/>
      <c r="U140" s="1101" t="n"/>
      <c r="V140" s="1101" t="n"/>
      <c r="W140" s="1101" t="n"/>
      <c r="X140" s="1101" t="n"/>
      <c r="Y140" s="1101" t="n"/>
      <c r="Z140" s="1101" t="n"/>
      <c r="AA140" s="1101" t="n"/>
      <c r="AB140" s="1101" t="n"/>
      <c r="AC140" s="1101" t="n"/>
      <c r="AD140" s="1101" t="n"/>
      <c r="AE140" s="1101" t="n"/>
      <c r="AF140" s="1101" t="n"/>
      <c r="AG140" s="1101" t="n"/>
      <c r="AH140" s="1101" t="n"/>
      <c r="AI140" s="1101" t="n"/>
      <c r="AJ140" s="1101" t="n"/>
      <c r="AK140" s="1101" t="n"/>
      <c r="AL140" s="1101" t="n"/>
      <c r="AM140" s="1101" t="n"/>
      <c r="AN140" s="1101" t="n"/>
      <c r="AO140" s="1101" t="n"/>
      <c r="AP140" s="1101" t="n"/>
      <c r="AQ140" s="1101" t="n"/>
      <c r="AR140" s="1101" t="n"/>
      <c r="AS140" s="1101" t="n"/>
      <c r="AT140" s="1101" t="n"/>
      <c r="AU140" s="1101" t="n"/>
      <c r="AV140" s="1101" t="n"/>
      <c r="AW140" s="1101" t="n"/>
      <c r="AX140" s="1101" t="n"/>
      <c r="AY140" s="1101" t="n"/>
      <c r="AZ140" s="1101" t="n"/>
      <c r="BA140" s="1101" t="n"/>
      <c r="BB140" s="1101" t="n"/>
      <c r="BC140" s="1101" t="n"/>
      <c r="BD140" s="1101" t="n"/>
      <c r="BE140" s="1101" t="n"/>
      <c r="BF140" s="1101" t="n"/>
      <c r="BG140" s="1101" t="n"/>
      <c r="BH140" s="1101" t="n"/>
      <c r="BI140" s="1101" t="n"/>
      <c r="BJ140" s="1101" t="n"/>
    </row>
    <row r="141" ht="6" customHeight="1" s="340">
      <c r="O141" s="393" t="n"/>
      <c r="P141" s="393" t="n"/>
      <c r="Q141" s="393" t="n"/>
      <c r="R141" s="393" t="n"/>
      <c r="S141" s="393" t="n"/>
      <c r="T141" s="1101" t="n"/>
      <c r="U141" s="1101" t="n"/>
      <c r="V141" s="1101" t="n"/>
      <c r="W141" s="1101" t="n"/>
      <c r="X141" s="1101" t="n"/>
      <c r="Y141" s="1101" t="n"/>
      <c r="Z141" s="1101" t="n"/>
      <c r="AA141" s="1101" t="n"/>
      <c r="AB141" s="1101" t="n"/>
      <c r="AC141" s="1101" t="n"/>
      <c r="AD141" s="1101" t="n"/>
      <c r="AE141" s="1101" t="n"/>
      <c r="AF141" s="1101" t="n"/>
      <c r="AG141" s="1101" t="n"/>
      <c r="AH141" s="1101" t="n"/>
      <c r="AI141" s="1101" t="n"/>
      <c r="AJ141" s="1101" t="n"/>
      <c r="AK141" s="1101" t="n"/>
      <c r="AL141" s="1101" t="n"/>
      <c r="AM141" s="1101" t="n"/>
      <c r="AN141" s="1101" t="n"/>
      <c r="AO141" s="1101" t="n"/>
      <c r="AP141" s="1101" t="n"/>
      <c r="AQ141" s="1101" t="n"/>
      <c r="AR141" s="1101" t="n"/>
      <c r="AS141" s="1101" t="n"/>
      <c r="AT141" s="1101" t="n"/>
      <c r="AU141" s="1101" t="n"/>
      <c r="AV141" s="1101" t="n"/>
      <c r="AW141" s="1101" t="n"/>
      <c r="AX141" s="1101" t="n"/>
      <c r="AY141" s="1101" t="n"/>
      <c r="AZ141" s="1101" t="n"/>
      <c r="BA141" s="1101" t="n"/>
      <c r="BB141" s="1101" t="n"/>
      <c r="BC141" s="1101" t="n"/>
      <c r="BD141" s="1101" t="n"/>
      <c r="BE141" s="1101" t="n"/>
      <c r="BF141" s="1101" t="n"/>
      <c r="BG141" s="1101" t="n"/>
      <c r="BH141" s="1101" t="n"/>
      <c r="BI141" s="1101" t="n"/>
      <c r="BJ141" s="1101" t="n"/>
    </row>
    <row r="142" ht="6" customHeight="1" s="340">
      <c r="O142" s="393" t="n"/>
      <c r="P142" s="393" t="n"/>
      <c r="Q142" s="393" t="n"/>
      <c r="R142" s="393" t="n"/>
      <c r="S142" s="393" t="n"/>
      <c r="T142" s="1101" t="n"/>
      <c r="U142" s="1101" t="n"/>
      <c r="V142" s="1101" t="n"/>
      <c r="W142" s="1101" t="n"/>
      <c r="X142" s="1101" t="n"/>
      <c r="Y142" s="1101" t="n"/>
      <c r="Z142" s="1101" t="n"/>
      <c r="AA142" s="1101" t="n"/>
      <c r="AB142" s="1101" t="n"/>
      <c r="AC142" s="1101" t="n"/>
      <c r="AD142" s="1101" t="n"/>
      <c r="AE142" s="1101" t="n"/>
      <c r="AF142" s="1101" t="n"/>
      <c r="AG142" s="1101" t="n"/>
      <c r="AH142" s="1101" t="n"/>
      <c r="AI142" s="1101" t="n"/>
      <c r="AJ142" s="1101" t="n"/>
      <c r="AK142" s="1101" t="n"/>
      <c r="AL142" s="1101" t="n"/>
      <c r="AM142" s="1101" t="n"/>
      <c r="AN142" s="1101" t="n"/>
      <c r="AO142" s="1101" t="n"/>
      <c r="AP142" s="1101" t="n"/>
      <c r="AQ142" s="1101" t="n"/>
      <c r="AR142" s="1101" t="n"/>
      <c r="AS142" s="1101" t="n"/>
      <c r="AT142" s="1101" t="n"/>
      <c r="AU142" s="1101" t="n"/>
      <c r="AV142" s="1101" t="n"/>
      <c r="AW142" s="1101" t="n"/>
      <c r="AX142" s="1101" t="n"/>
      <c r="AY142" s="1101" t="n"/>
      <c r="AZ142" s="1101" t="n"/>
      <c r="BA142" s="1101" t="n"/>
      <c r="BB142" s="1101" t="n"/>
      <c r="BC142" s="1101" t="n"/>
      <c r="BD142" s="1101" t="n"/>
      <c r="BE142" s="1101" t="n"/>
      <c r="BF142" s="1101" t="n"/>
      <c r="BG142" s="1101" t="n"/>
      <c r="BH142" s="1101" t="n"/>
      <c r="BI142" s="1101" t="n"/>
      <c r="BJ142" s="1101" t="n"/>
    </row>
    <row r="143" ht="6" customHeight="1" s="340">
      <c r="O143" s="393" t="n"/>
      <c r="P143" s="393" t="n"/>
      <c r="Q143" s="393" t="n"/>
      <c r="R143" s="393" t="n"/>
      <c r="S143" s="393" t="n"/>
      <c r="T143" s="1101" t="n"/>
      <c r="U143" s="1101" t="n"/>
      <c r="V143" s="1101" t="n"/>
      <c r="W143" s="1101" t="n"/>
      <c r="X143" s="1101" t="n"/>
      <c r="Y143" s="1101" t="n"/>
      <c r="Z143" s="1101" t="n"/>
      <c r="AA143" s="1101" t="n"/>
      <c r="AB143" s="1101" t="n"/>
      <c r="AC143" s="1101" t="n"/>
      <c r="AD143" s="1101" t="n"/>
      <c r="AE143" s="1101" t="n"/>
      <c r="AF143" s="1101" t="n"/>
      <c r="AG143" s="1101" t="n"/>
      <c r="AH143" s="1101" t="n"/>
      <c r="AI143" s="1101" t="n"/>
      <c r="AJ143" s="1101" t="n"/>
      <c r="AK143" s="1101" t="n"/>
      <c r="AL143" s="1101" t="n"/>
      <c r="AM143" s="1101" t="n"/>
      <c r="AN143" s="1101" t="n"/>
      <c r="AO143" s="1101" t="n"/>
      <c r="AP143" s="1101" t="n"/>
      <c r="AQ143" s="1101" t="n"/>
      <c r="AR143" s="1101" t="n"/>
      <c r="AS143" s="1101" t="n"/>
      <c r="AT143" s="1101" t="n"/>
      <c r="AU143" s="1101" t="n"/>
      <c r="AV143" s="1101" t="n"/>
      <c r="AW143" s="1101" t="n"/>
      <c r="AX143" s="1101" t="n"/>
      <c r="AY143" s="1101" t="n"/>
      <c r="AZ143" s="1101" t="n"/>
      <c r="BA143" s="1101" t="n"/>
      <c r="BB143" s="1101" t="n"/>
      <c r="BC143" s="1101" t="n"/>
      <c r="BD143" s="1101" t="n"/>
      <c r="BE143" s="1101" t="n"/>
      <c r="BF143" s="1101" t="n"/>
      <c r="BG143" s="1101" t="n"/>
      <c r="BH143" s="1101" t="n"/>
      <c r="BI143" s="1101" t="n"/>
      <c r="BJ143" s="1101" t="n"/>
    </row>
    <row r="144" ht="6" customHeight="1" s="340">
      <c r="O144" s="393" t="n"/>
      <c r="P144" s="393" t="n"/>
      <c r="Q144" s="393" t="n"/>
      <c r="R144" s="393" t="n"/>
      <c r="S144" s="393" t="n"/>
      <c r="T144" s="1101" t="n"/>
      <c r="U144" s="1101" t="n"/>
      <c r="V144" s="1101" t="n"/>
      <c r="W144" s="1101" t="n"/>
      <c r="X144" s="1101" t="n"/>
      <c r="Y144" s="1101" t="n"/>
      <c r="Z144" s="1101" t="n"/>
      <c r="AA144" s="1101" t="n"/>
      <c r="AB144" s="1101" t="n"/>
      <c r="AC144" s="1101" t="n"/>
      <c r="AD144" s="1101" t="n"/>
      <c r="AE144" s="1101" t="n"/>
      <c r="AF144" s="1101" t="n"/>
      <c r="AG144" s="1101" t="n"/>
      <c r="AH144" s="1101" t="n"/>
      <c r="AI144" s="1101" t="n"/>
      <c r="AJ144" s="1101" t="n"/>
      <c r="AK144" s="1101" t="n"/>
      <c r="AL144" s="1101" t="n"/>
      <c r="AM144" s="1101" t="n"/>
      <c r="AN144" s="1101" t="n"/>
      <c r="AO144" s="1101" t="n"/>
      <c r="AP144" s="1101" t="n"/>
      <c r="AQ144" s="1101" t="n"/>
      <c r="AR144" s="1101" t="n"/>
      <c r="AS144" s="1101" t="n"/>
      <c r="AT144" s="1101" t="n"/>
      <c r="AU144" s="1101" t="n"/>
      <c r="AV144" s="1101" t="n"/>
      <c r="AW144" s="1101" t="n"/>
      <c r="AX144" s="1101" t="n"/>
      <c r="AY144" s="1101" t="n"/>
      <c r="AZ144" s="1101" t="n"/>
      <c r="BA144" s="1101" t="n"/>
      <c r="BB144" s="1101" t="n"/>
      <c r="BC144" s="1101" t="n"/>
      <c r="BD144" s="1101" t="n"/>
      <c r="BE144" s="1101" t="n"/>
      <c r="BF144" s="1101" t="n"/>
      <c r="BG144" s="1101" t="n"/>
      <c r="BH144" s="1101" t="n"/>
      <c r="BI144" s="1101" t="n"/>
      <c r="BJ144" s="1101" t="n"/>
    </row>
    <row r="145" ht="6" customHeight="1" s="340">
      <c r="O145" s="393" t="n"/>
      <c r="P145" s="393" t="n"/>
      <c r="Q145" s="393" t="n"/>
      <c r="R145" s="393" t="n"/>
      <c r="S145" s="393" t="n"/>
      <c r="T145" s="1101" t="n"/>
      <c r="U145" s="1101" t="n"/>
      <c r="V145" s="1101" t="n"/>
      <c r="W145" s="1101" t="n"/>
      <c r="X145" s="1101" t="n"/>
      <c r="Y145" s="1101" t="n"/>
      <c r="Z145" s="1101" t="n"/>
      <c r="AA145" s="1101" t="n"/>
      <c r="AB145" s="1101" t="n"/>
      <c r="AC145" s="1101" t="n"/>
      <c r="AD145" s="1101" t="n"/>
      <c r="AE145" s="1101" t="n"/>
      <c r="AF145" s="1101" t="n"/>
      <c r="AG145" s="1101" t="n"/>
      <c r="AH145" s="1101" t="n"/>
      <c r="AI145" s="1101" t="n"/>
      <c r="AJ145" s="1101" t="n"/>
      <c r="AK145" s="1101" t="n"/>
      <c r="AL145" s="1101" t="n"/>
      <c r="AM145" s="1101" t="n"/>
      <c r="AN145" s="1101" t="n"/>
      <c r="AO145" s="1101" t="n"/>
      <c r="AP145" s="1101" t="n"/>
      <c r="AQ145" s="1101" t="n"/>
      <c r="AR145" s="1101" t="n"/>
      <c r="AS145" s="1101" t="n"/>
      <c r="AT145" s="1101" t="n"/>
      <c r="AU145" s="1101" t="n"/>
      <c r="AV145" s="1101" t="n"/>
      <c r="AW145" s="1101" t="n"/>
      <c r="AX145" s="1101" t="n"/>
      <c r="AY145" s="1101" t="n"/>
      <c r="AZ145" s="1101" t="n"/>
      <c r="BA145" s="1101" t="n"/>
      <c r="BB145" s="1101" t="n"/>
      <c r="BC145" s="1101" t="n"/>
      <c r="BD145" s="1101" t="n"/>
      <c r="BE145" s="1101" t="n"/>
      <c r="BF145" s="1101" t="n"/>
      <c r="BG145" s="1101" t="n"/>
      <c r="BH145" s="1101" t="n"/>
      <c r="BI145" s="1101" t="n"/>
      <c r="BJ145" s="1101" t="n"/>
    </row>
    <row r="146" ht="6" customHeight="1" s="340">
      <c r="O146" s="393" t="n"/>
      <c r="P146" s="393" t="n"/>
      <c r="Q146" s="393" t="n"/>
      <c r="R146" s="393" t="n"/>
      <c r="S146" s="393" t="n"/>
      <c r="T146" s="1101" t="n"/>
      <c r="U146" s="1101" t="n"/>
      <c r="V146" s="1101" t="n"/>
      <c r="W146" s="1101" t="n"/>
      <c r="X146" s="1101" t="n"/>
      <c r="Y146" s="1101" t="n"/>
      <c r="Z146" s="1101" t="n"/>
      <c r="AA146" s="1101" t="n"/>
      <c r="AB146" s="1101" t="n"/>
      <c r="AC146" s="1101" t="n"/>
      <c r="AD146" s="1101" t="n"/>
      <c r="AE146" s="1101" t="n"/>
      <c r="AF146" s="1101" t="n"/>
      <c r="AG146" s="1101" t="n"/>
      <c r="AH146" s="1101" t="n"/>
      <c r="AI146" s="1101" t="n"/>
      <c r="AJ146" s="1101" t="n"/>
      <c r="AK146" s="1101" t="n"/>
      <c r="AL146" s="1101" t="n"/>
      <c r="AM146" s="1101" t="n"/>
      <c r="AN146" s="1101" t="n"/>
      <c r="AO146" s="1101" t="n"/>
      <c r="AP146" s="1101" t="n"/>
      <c r="AQ146" s="1101" t="n"/>
      <c r="AR146" s="1101" t="n"/>
      <c r="AS146" s="1101" t="n"/>
      <c r="AT146" s="1101" t="n"/>
      <c r="AU146" s="1101" t="n"/>
      <c r="AV146" s="1101" t="n"/>
      <c r="AW146" s="1101" t="n"/>
      <c r="AX146" s="1101" t="n"/>
      <c r="AY146" s="1101" t="n"/>
      <c r="AZ146" s="1101" t="n"/>
      <c r="BA146" s="1101" t="n"/>
      <c r="BB146" s="1101" t="n"/>
      <c r="BC146" s="1101" t="n"/>
      <c r="BD146" s="1101" t="n"/>
      <c r="BE146" s="1101" t="n"/>
      <c r="BF146" s="1101" t="n"/>
      <c r="BG146" s="1101" t="n"/>
      <c r="BH146" s="1101" t="n"/>
      <c r="BI146" s="1101" t="n"/>
      <c r="BJ146" s="1101" t="n"/>
    </row>
    <row r="147" ht="6" customHeight="1" s="340">
      <c r="O147" s="393" t="n"/>
      <c r="P147" s="393" t="n"/>
      <c r="Q147" s="393" t="n"/>
      <c r="R147" s="393" t="n"/>
      <c r="S147" s="393" t="n"/>
      <c r="T147" s="1101" t="n"/>
      <c r="U147" s="1101" t="n"/>
      <c r="V147" s="1101" t="n"/>
      <c r="W147" s="1101" t="n"/>
      <c r="X147" s="1101" t="n"/>
      <c r="Y147" s="1101" t="n"/>
      <c r="Z147" s="1101" t="n"/>
      <c r="AA147" s="1101" t="n"/>
      <c r="AB147" s="1101" t="n"/>
      <c r="AC147" s="1101" t="n"/>
      <c r="AD147" s="1101" t="n"/>
      <c r="AE147" s="1101" t="n"/>
      <c r="AF147" s="1101" t="n"/>
      <c r="AG147" s="1101" t="n"/>
      <c r="AH147" s="1101" t="n"/>
      <c r="AI147" s="1101" t="n"/>
      <c r="AJ147" s="1101" t="n"/>
      <c r="AK147" s="1101" t="n"/>
      <c r="AL147" s="1101" t="n"/>
      <c r="AM147" s="1101" t="n"/>
      <c r="AN147" s="1101" t="n"/>
      <c r="AO147" s="1101" t="n"/>
      <c r="AP147" s="1101" t="n"/>
      <c r="AQ147" s="1101" t="n"/>
      <c r="AR147" s="1101" t="n"/>
      <c r="AS147" s="1101" t="n"/>
      <c r="AT147" s="1101" t="n"/>
      <c r="AU147" s="1101" t="n"/>
      <c r="AV147" s="1101" t="n"/>
      <c r="AW147" s="1101" t="n"/>
      <c r="AX147" s="1101" t="n"/>
      <c r="AY147" s="1101" t="n"/>
      <c r="AZ147" s="1101" t="n"/>
      <c r="BA147" s="1101" t="n"/>
      <c r="BB147" s="1101" t="n"/>
      <c r="BC147" s="1101" t="n"/>
      <c r="BD147" s="1101" t="n"/>
      <c r="BE147" s="1101" t="n"/>
      <c r="BF147" s="1101" t="n"/>
      <c r="BG147" s="1101" t="n"/>
      <c r="BH147" s="1101" t="n"/>
      <c r="BI147" s="1101" t="n"/>
      <c r="BJ147" s="1101" t="n"/>
    </row>
    <row r="148" ht="6" customHeight="1" s="340">
      <c r="O148" s="393" t="n"/>
      <c r="P148" s="393" t="n"/>
      <c r="Q148" s="393" t="n"/>
      <c r="R148" s="393" t="n"/>
      <c r="S148" s="393" t="n"/>
      <c r="T148" s="1101" t="n"/>
      <c r="U148" s="1101" t="n"/>
      <c r="V148" s="1101" t="n"/>
      <c r="W148" s="1101" t="n"/>
      <c r="X148" s="1101" t="n"/>
      <c r="Y148" s="1101" t="n"/>
      <c r="Z148" s="1101" t="n"/>
      <c r="AA148" s="1101" t="n"/>
      <c r="AB148" s="1101" t="n"/>
      <c r="AC148" s="1101" t="n"/>
      <c r="AD148" s="1101" t="n"/>
      <c r="AE148" s="1101" t="n"/>
      <c r="AF148" s="1101" t="n"/>
      <c r="AG148" s="1101" t="n"/>
      <c r="AH148" s="1101" t="n"/>
      <c r="AI148" s="1101" t="n"/>
      <c r="AJ148" s="1101" t="n"/>
      <c r="AK148" s="1101" t="n"/>
      <c r="AL148" s="1101" t="n"/>
      <c r="AM148" s="1101" t="n"/>
      <c r="AN148" s="1101" t="n"/>
      <c r="AO148" s="1101" t="n"/>
      <c r="AP148" s="1101" t="n"/>
      <c r="AQ148" s="1101" t="n"/>
      <c r="AR148" s="1101" t="n"/>
      <c r="AS148" s="1101" t="n"/>
      <c r="AT148" s="1101" t="n"/>
      <c r="AU148" s="1101" t="n"/>
      <c r="AV148" s="1101" t="n"/>
      <c r="AW148" s="1101" t="n"/>
      <c r="AX148" s="1101" t="n"/>
      <c r="AY148" s="1101" t="n"/>
      <c r="AZ148" s="1101" t="n"/>
      <c r="BA148" s="1101" t="n"/>
      <c r="BB148" s="1101" t="n"/>
      <c r="BC148" s="1101" t="n"/>
      <c r="BD148" s="1101" t="n"/>
      <c r="BE148" s="1101" t="n"/>
      <c r="BF148" s="1101" t="n"/>
      <c r="BG148" s="1101" t="n"/>
      <c r="BH148" s="1101" t="n"/>
      <c r="BI148" s="1101" t="n"/>
      <c r="BJ148" s="1101" t="n"/>
    </row>
    <row r="149" ht="6" customHeight="1" s="340">
      <c r="O149" s="393" t="n"/>
      <c r="P149" s="393" t="n"/>
      <c r="Q149" s="393" t="n"/>
      <c r="R149" s="393" t="n"/>
      <c r="S149" s="393" t="n"/>
      <c r="T149" s="1101" t="n"/>
      <c r="U149" s="1101" t="n"/>
      <c r="V149" s="1101" t="n"/>
      <c r="W149" s="1101" t="n"/>
      <c r="X149" s="1101" t="n"/>
      <c r="Y149" s="1101" t="n"/>
      <c r="Z149" s="1101" t="n"/>
      <c r="AA149" s="1101" t="n"/>
      <c r="AB149" s="1101" t="n"/>
      <c r="AC149" s="1101" t="n"/>
      <c r="AD149" s="1101" t="n"/>
      <c r="AE149" s="1101" t="n"/>
      <c r="AF149" s="1101" t="n"/>
      <c r="AG149" s="1101" t="n"/>
      <c r="AH149" s="1101" t="n"/>
      <c r="AI149" s="1101" t="n"/>
      <c r="AJ149" s="1101" t="n"/>
      <c r="AK149" s="1101" t="n"/>
      <c r="AL149" s="1101" t="n"/>
      <c r="AM149" s="1101" t="n"/>
      <c r="AN149" s="1101" t="n"/>
      <c r="AO149" s="1101" t="n"/>
      <c r="AP149" s="1101" t="n"/>
      <c r="AQ149" s="1101" t="n"/>
      <c r="AR149" s="1101" t="n"/>
      <c r="AS149" s="1101" t="n"/>
      <c r="AT149" s="1101" t="n"/>
      <c r="AU149" s="1101" t="n"/>
      <c r="AV149" s="1101" t="n"/>
      <c r="AW149" s="1101" t="n"/>
      <c r="AX149" s="1101" t="n"/>
      <c r="AY149" s="1101" t="n"/>
      <c r="AZ149" s="1101" t="n"/>
      <c r="BA149" s="1101" t="n"/>
      <c r="BB149" s="1101" t="n"/>
      <c r="BC149" s="1101" t="n"/>
      <c r="BD149" s="1101" t="n"/>
      <c r="BE149" s="1101" t="n"/>
      <c r="BF149" s="1101" t="n"/>
      <c r="BG149" s="1101" t="n"/>
      <c r="BH149" s="1101" t="n"/>
      <c r="BI149" s="1101" t="n"/>
      <c r="BJ149" s="1101" t="n"/>
    </row>
    <row r="150" ht="6" customHeight="1" s="340">
      <c r="O150" s="393" t="n"/>
      <c r="P150" s="393" t="n"/>
      <c r="Q150" s="393" t="n"/>
      <c r="R150" s="393" t="n"/>
      <c r="S150" s="393" t="n"/>
      <c r="T150" s="1101" t="n"/>
      <c r="U150" s="1101" t="n"/>
      <c r="V150" s="1101" t="n"/>
      <c r="W150" s="1101" t="n"/>
      <c r="X150" s="1101" t="n"/>
      <c r="Y150" s="1101" t="n"/>
      <c r="Z150" s="1101" t="n"/>
      <c r="AA150" s="1101" t="n"/>
      <c r="AB150" s="1101" t="n"/>
      <c r="AC150" s="1101" t="n"/>
      <c r="AD150" s="1101" t="n"/>
      <c r="AE150" s="1101" t="n"/>
      <c r="AF150" s="1101" t="n"/>
      <c r="AG150" s="1101" t="n"/>
      <c r="AH150" s="1101" t="n"/>
      <c r="AI150" s="1101" t="n"/>
      <c r="AJ150" s="1101" t="n"/>
      <c r="AK150" s="1101" t="n"/>
      <c r="AL150" s="1101" t="n"/>
      <c r="AM150" s="1101" t="n"/>
      <c r="AN150" s="1101" t="n"/>
      <c r="AO150" s="1101" t="n"/>
      <c r="AP150" s="1101" t="n"/>
      <c r="AQ150" s="1101" t="n"/>
      <c r="AR150" s="1101" t="n"/>
      <c r="AS150" s="1101" t="n"/>
      <c r="AT150" s="1101" t="n"/>
      <c r="AU150" s="1101" t="n"/>
      <c r="AV150" s="1101" t="n"/>
      <c r="AW150" s="1101" t="n"/>
      <c r="AX150" s="1101" t="n"/>
      <c r="AY150" s="1101" t="n"/>
      <c r="AZ150" s="1101" t="n"/>
      <c r="BA150" s="1101" t="n"/>
      <c r="BB150" s="1101" t="n"/>
      <c r="BC150" s="1101" t="n"/>
      <c r="BD150" s="1101" t="n"/>
      <c r="BE150" s="1101" t="n"/>
      <c r="BF150" s="1101" t="n"/>
      <c r="BG150" s="1101" t="n"/>
      <c r="BH150" s="1101" t="n"/>
      <c r="BI150" s="1101" t="n"/>
      <c r="BJ150" s="1101" t="n"/>
    </row>
    <row r="151" ht="6" customHeight="1" s="340">
      <c r="O151" s="393" t="n"/>
      <c r="P151" s="393" t="n"/>
      <c r="Q151" s="393" t="n"/>
      <c r="R151" s="393" t="n"/>
      <c r="S151" s="393" t="n"/>
      <c r="T151" s="1101" t="n"/>
      <c r="U151" s="1101" t="n"/>
      <c r="V151" s="1101" t="n"/>
      <c r="W151" s="1101" t="n"/>
      <c r="X151" s="1101" t="n"/>
      <c r="Y151" s="1101" t="n"/>
      <c r="Z151" s="1101" t="n"/>
      <c r="AA151" s="1101" t="n"/>
      <c r="AB151" s="1101" t="n"/>
      <c r="AC151" s="1101" t="n"/>
      <c r="AD151" s="1101" t="n"/>
      <c r="AE151" s="1101" t="n"/>
      <c r="AF151" s="1101" t="n"/>
      <c r="AG151" s="1101" t="n"/>
      <c r="AH151" s="1101" t="n"/>
      <c r="AI151" s="1101" t="n"/>
      <c r="AJ151" s="1101" t="n"/>
      <c r="AK151" s="1101" t="n"/>
      <c r="AL151" s="1101" t="n"/>
      <c r="AM151" s="1101" t="n"/>
      <c r="AN151" s="1101" t="n"/>
      <c r="AO151" s="1101" t="n"/>
      <c r="AP151" s="1101" t="n"/>
      <c r="AQ151" s="1101" t="n"/>
      <c r="AR151" s="1101" t="n"/>
      <c r="AS151" s="1101" t="n"/>
      <c r="AT151" s="1101" t="n"/>
      <c r="AU151" s="1101" t="n"/>
      <c r="AV151" s="1101" t="n"/>
      <c r="AW151" s="1101" t="n"/>
      <c r="AX151" s="1101" t="n"/>
      <c r="AY151" s="1101" t="n"/>
      <c r="AZ151" s="1101" t="n"/>
      <c r="BA151" s="1101" t="n"/>
      <c r="BB151" s="1101" t="n"/>
      <c r="BC151" s="1101" t="n"/>
      <c r="BD151" s="1101" t="n"/>
      <c r="BE151" s="1101" t="n"/>
      <c r="BF151" s="1101" t="n"/>
      <c r="BG151" s="1101" t="n"/>
      <c r="BH151" s="1101" t="n"/>
      <c r="BI151" s="1101" t="n"/>
      <c r="BJ151" s="1101" t="n"/>
    </row>
    <row r="152" ht="6" customHeight="1" s="340">
      <c r="O152" s="393" t="n"/>
      <c r="P152" s="393" t="n"/>
      <c r="Q152" s="393" t="n"/>
      <c r="R152" s="393" t="n"/>
      <c r="S152" s="393" t="n"/>
      <c r="T152" s="1101" t="n"/>
      <c r="U152" s="1101" t="n"/>
      <c r="V152" s="1101" t="n"/>
      <c r="W152" s="1101" t="n"/>
      <c r="X152" s="1101" t="n"/>
      <c r="Y152" s="1101" t="n"/>
      <c r="Z152" s="1101" t="n"/>
      <c r="AA152" s="1101" t="n"/>
      <c r="AB152" s="1101" t="n"/>
      <c r="AC152" s="1101" t="n"/>
      <c r="AD152" s="1101" t="n"/>
      <c r="AE152" s="1101" t="n"/>
      <c r="AF152" s="1101" t="n"/>
      <c r="AG152" s="1101" t="n"/>
      <c r="AH152" s="1101" t="n"/>
      <c r="AI152" s="1101" t="n"/>
      <c r="AJ152" s="1101" t="n"/>
      <c r="AK152" s="1101" t="n"/>
      <c r="AL152" s="1101" t="n"/>
      <c r="AM152" s="1101" t="n"/>
      <c r="AN152" s="1101" t="n"/>
      <c r="AO152" s="1101" t="n"/>
      <c r="AP152" s="1101" t="n"/>
      <c r="AQ152" s="1101" t="n"/>
      <c r="AR152" s="1101" t="n"/>
      <c r="AS152" s="1101" t="n"/>
      <c r="AT152" s="1101" t="n"/>
      <c r="AU152" s="1101" t="n"/>
      <c r="AV152" s="1101" t="n"/>
      <c r="AW152" s="1101" t="n"/>
      <c r="AX152" s="1101" t="n"/>
      <c r="AY152" s="1101" t="n"/>
      <c r="AZ152" s="1101" t="n"/>
      <c r="BA152" s="1101" t="n"/>
      <c r="BB152" s="1101" t="n"/>
      <c r="BC152" s="1101" t="n"/>
      <c r="BD152" s="1101" t="n"/>
      <c r="BE152" s="1101" t="n"/>
      <c r="BF152" s="1101" t="n"/>
      <c r="BG152" s="1101" t="n"/>
      <c r="BH152" s="1101" t="n"/>
      <c r="BI152" s="1101" t="n"/>
      <c r="BJ152" s="1101" t="n"/>
    </row>
    <row r="153" ht="6" customHeight="1" s="340">
      <c r="O153" s="393" t="n"/>
      <c r="P153" s="393" t="n"/>
      <c r="Q153" s="393" t="n"/>
      <c r="R153" s="393" t="n"/>
      <c r="S153" s="393" t="n"/>
      <c r="T153" s="1101" t="n"/>
      <c r="U153" s="1101" t="n"/>
      <c r="V153" s="1101" t="n"/>
      <c r="W153" s="1101" t="n"/>
      <c r="X153" s="1101" t="n"/>
      <c r="Y153" s="1101" t="n"/>
      <c r="Z153" s="1101" t="n"/>
      <c r="AA153" s="1101" t="n"/>
      <c r="AB153" s="1101" t="n"/>
      <c r="AC153" s="1101" t="n"/>
      <c r="AD153" s="1101" t="n"/>
      <c r="AE153" s="1101" t="n"/>
      <c r="AF153" s="1101" t="n"/>
      <c r="AG153" s="1101" t="n"/>
      <c r="AH153" s="1101" t="n"/>
      <c r="AI153" s="1101" t="n"/>
      <c r="AJ153" s="1101" t="n"/>
      <c r="AK153" s="1101" t="n"/>
      <c r="AL153" s="1101" t="n"/>
      <c r="AM153" s="1101" t="n"/>
      <c r="AN153" s="1101" t="n"/>
      <c r="AO153" s="1101" t="n"/>
      <c r="AP153" s="1101" t="n"/>
      <c r="AQ153" s="1101" t="n"/>
      <c r="AR153" s="1101" t="n"/>
      <c r="AS153" s="1101" t="n"/>
      <c r="AT153" s="1101" t="n"/>
      <c r="AU153" s="1101" t="n"/>
      <c r="AV153" s="1101" t="n"/>
      <c r="AW153" s="1101" t="n"/>
      <c r="AX153" s="1101" t="n"/>
      <c r="AY153" s="1101" t="n"/>
      <c r="AZ153" s="1101" t="n"/>
      <c r="BA153" s="1101" t="n"/>
      <c r="BB153" s="1101" t="n"/>
      <c r="BC153" s="1101" t="n"/>
      <c r="BD153" s="1101" t="n"/>
      <c r="BE153" s="1101" t="n"/>
      <c r="BF153" s="1101" t="n"/>
      <c r="BG153" s="1101" t="n"/>
      <c r="BH153" s="1101" t="n"/>
      <c r="BI153" s="1101" t="n"/>
      <c r="BJ153" s="1101" t="n"/>
    </row>
    <row r="154" ht="6" customHeight="1" s="340">
      <c r="O154" s="393" t="n"/>
      <c r="P154" s="393" t="n"/>
      <c r="Q154" s="393" t="n"/>
      <c r="R154" s="393" t="n"/>
      <c r="S154" s="393" t="n"/>
      <c r="T154" s="1101" t="n"/>
      <c r="U154" s="1101" t="n"/>
      <c r="V154" s="1101" t="n"/>
      <c r="W154" s="1101" t="n"/>
      <c r="X154" s="1101" t="n"/>
      <c r="Y154" s="1101" t="n"/>
      <c r="Z154" s="1101" t="n"/>
      <c r="AA154" s="1101" t="n"/>
      <c r="AB154" s="1101" t="n"/>
      <c r="AC154" s="1101" t="n"/>
      <c r="AD154" s="1101" t="n"/>
      <c r="AE154" s="1101" t="n"/>
      <c r="AF154" s="1101" t="n"/>
      <c r="AG154" s="1101" t="n"/>
      <c r="AH154" s="1101" t="n"/>
      <c r="AI154" s="1101" t="n"/>
      <c r="AJ154" s="1101" t="n"/>
      <c r="AK154" s="1101" t="n"/>
      <c r="AL154" s="1101" t="n"/>
      <c r="AM154" s="1101" t="n"/>
      <c r="AN154" s="1101" t="n"/>
      <c r="AO154" s="1101" t="n"/>
      <c r="AP154" s="1101" t="n"/>
      <c r="AQ154" s="1101" t="n"/>
      <c r="AR154" s="1101" t="n"/>
      <c r="AS154" s="1101" t="n"/>
      <c r="AT154" s="1101" t="n"/>
      <c r="AU154" s="1101" t="n"/>
      <c r="AV154" s="1101" t="n"/>
      <c r="AW154" s="1101" t="n"/>
      <c r="AX154" s="1101" t="n"/>
      <c r="AY154" s="1101" t="n"/>
      <c r="AZ154" s="1101" t="n"/>
      <c r="BA154" s="1101" t="n"/>
      <c r="BB154" s="1101" t="n"/>
      <c r="BC154" s="1101" t="n"/>
      <c r="BD154" s="1101" t="n"/>
      <c r="BE154" s="1101" t="n"/>
      <c r="BF154" s="1101" t="n"/>
      <c r="BG154" s="1101" t="n"/>
      <c r="BH154" s="1101" t="n"/>
      <c r="BI154" s="1101" t="n"/>
      <c r="BJ154" s="1101" t="n"/>
    </row>
    <row r="155" ht="6" customHeight="1" s="340">
      <c r="O155" s="393" t="n"/>
      <c r="P155" s="393" t="n"/>
      <c r="Q155" s="393" t="n"/>
      <c r="R155" s="393" t="n"/>
      <c r="S155" s="393" t="n"/>
      <c r="T155" s="1101" t="n"/>
      <c r="U155" s="1101" t="n"/>
      <c r="V155" s="1101" t="n"/>
      <c r="W155" s="1101" t="n"/>
      <c r="X155" s="1101" t="n"/>
      <c r="Y155" s="1101" t="n"/>
      <c r="Z155" s="1101" t="n"/>
      <c r="AA155" s="1101" t="n"/>
      <c r="AB155" s="1101" t="n"/>
      <c r="AC155" s="1101" t="n"/>
      <c r="AD155" s="1101" t="n"/>
      <c r="AE155" s="1101" t="n"/>
      <c r="AF155" s="1101" t="n"/>
      <c r="AG155" s="1101" t="n"/>
      <c r="AH155" s="1101" t="n"/>
      <c r="AI155" s="1101" t="n"/>
      <c r="AJ155" s="1101" t="n"/>
      <c r="AK155" s="1101" t="n"/>
      <c r="AL155" s="1101" t="n"/>
      <c r="AM155" s="1101" t="n"/>
      <c r="AN155" s="1101" t="n"/>
      <c r="AO155" s="1101" t="n"/>
      <c r="AP155" s="1101" t="n"/>
      <c r="AQ155" s="1101" t="n"/>
      <c r="AR155" s="1101" t="n"/>
      <c r="AS155" s="1101" t="n"/>
      <c r="AT155" s="1101" t="n"/>
      <c r="AU155" s="1101" t="n"/>
      <c r="AV155" s="1101" t="n"/>
      <c r="AW155" s="1101" t="n"/>
      <c r="AX155" s="1101" t="n"/>
      <c r="AY155" s="1101" t="n"/>
      <c r="AZ155" s="1101" t="n"/>
      <c r="BA155" s="1101" t="n"/>
      <c r="BB155" s="1101" t="n"/>
      <c r="BC155" s="1101" t="n"/>
      <c r="BD155" s="1101" t="n"/>
      <c r="BE155" s="1101" t="n"/>
      <c r="BF155" s="1101" t="n"/>
      <c r="BG155" s="1101" t="n"/>
      <c r="BH155" s="1101" t="n"/>
      <c r="BI155" s="1101" t="n"/>
      <c r="BJ155" s="1101" t="n"/>
    </row>
    <row r="156" ht="6" customHeight="1" s="340">
      <c r="O156" s="393" t="n"/>
      <c r="P156" s="393" t="n"/>
      <c r="Q156" s="393" t="n"/>
      <c r="R156" s="393" t="n"/>
      <c r="S156" s="393" t="n"/>
      <c r="T156" s="1101" t="n"/>
      <c r="U156" s="1101" t="n"/>
      <c r="V156" s="1101" t="n"/>
      <c r="W156" s="1101" t="n"/>
      <c r="X156" s="1101" t="n"/>
      <c r="Y156" s="1101" t="n"/>
      <c r="Z156" s="1101" t="n"/>
      <c r="AA156" s="1101" t="n"/>
      <c r="AB156" s="1101" t="n"/>
      <c r="AC156" s="1101" t="n"/>
      <c r="AD156" s="1101" t="n"/>
      <c r="AE156" s="1101" t="n"/>
      <c r="AF156" s="1101" t="n"/>
      <c r="AG156" s="1101" t="n"/>
      <c r="AH156" s="1101" t="n"/>
      <c r="AI156" s="1101" t="n"/>
      <c r="AJ156" s="1101" t="n"/>
      <c r="AK156" s="1101" t="n"/>
      <c r="AL156" s="1101" t="n"/>
      <c r="AM156" s="1101" t="n"/>
      <c r="AN156" s="1101" t="n"/>
      <c r="AO156" s="1101" t="n"/>
      <c r="AP156" s="1101" t="n"/>
      <c r="AQ156" s="1101" t="n"/>
      <c r="AR156" s="1101" t="n"/>
      <c r="AS156" s="1101" t="n"/>
      <c r="AT156" s="1101" t="n"/>
      <c r="AU156" s="1101" t="n"/>
      <c r="AV156" s="1101" t="n"/>
      <c r="AW156" s="1101" t="n"/>
      <c r="AX156" s="1101" t="n"/>
      <c r="AY156" s="1101" t="n"/>
      <c r="AZ156" s="1101" t="n"/>
      <c r="BA156" s="1101" t="n"/>
      <c r="BB156" s="1101" t="n"/>
      <c r="BC156" s="1101" t="n"/>
      <c r="BD156" s="1101" t="n"/>
      <c r="BE156" s="1101" t="n"/>
      <c r="BF156" s="1101" t="n"/>
      <c r="BG156" s="1101" t="n"/>
      <c r="BH156" s="1101" t="n"/>
      <c r="BI156" s="1101" t="n"/>
      <c r="BJ156" s="1101" t="n"/>
    </row>
    <row r="157" ht="6" customHeight="1" s="340">
      <c r="O157" s="393" t="n"/>
      <c r="P157" s="393" t="n"/>
      <c r="Q157" s="393" t="n"/>
      <c r="R157" s="393" t="n"/>
      <c r="S157" s="393" t="n"/>
      <c r="T157" s="1101" t="n"/>
      <c r="U157" s="1101" t="n"/>
      <c r="V157" s="1101" t="n"/>
      <c r="W157" s="1101" t="n"/>
      <c r="X157" s="1101" t="n"/>
      <c r="Y157" s="1101" t="n"/>
      <c r="Z157" s="1101" t="n"/>
      <c r="AA157" s="1101" t="n"/>
      <c r="AB157" s="1101" t="n"/>
      <c r="AC157" s="1101" t="n"/>
      <c r="AD157" s="1101" t="n"/>
      <c r="AE157" s="1101" t="n"/>
      <c r="AF157" s="1101" t="n"/>
      <c r="AG157" s="1101" t="n"/>
      <c r="AH157" s="1101" t="n"/>
      <c r="AI157" s="1101" t="n"/>
      <c r="AJ157" s="1101" t="n"/>
      <c r="AK157" s="1101" t="n"/>
      <c r="AL157" s="1101" t="n"/>
      <c r="AM157" s="1101" t="n"/>
      <c r="AN157" s="1101" t="n"/>
      <c r="AO157" s="1101" t="n"/>
      <c r="AP157" s="1101" t="n"/>
      <c r="AQ157" s="1101" t="n"/>
      <c r="AR157" s="1101" t="n"/>
      <c r="AS157" s="1101" t="n"/>
      <c r="AT157" s="1101" t="n"/>
      <c r="AU157" s="1101" t="n"/>
      <c r="AV157" s="1101" t="n"/>
      <c r="AW157" s="1101" t="n"/>
      <c r="AX157" s="1101" t="n"/>
      <c r="AY157" s="1101" t="n"/>
      <c r="AZ157" s="1101" t="n"/>
      <c r="BA157" s="1101" t="n"/>
      <c r="BB157" s="1101" t="n"/>
      <c r="BC157" s="1101" t="n"/>
      <c r="BD157" s="1101" t="n"/>
      <c r="BE157" s="1101" t="n"/>
      <c r="BF157" s="1101" t="n"/>
      <c r="BG157" s="1101" t="n"/>
      <c r="BH157" s="1101" t="n"/>
      <c r="BI157" s="1101" t="n"/>
      <c r="BJ157" s="1101" t="n"/>
    </row>
    <row r="158" ht="6" customHeight="1" s="340">
      <c r="O158" s="393" t="n"/>
      <c r="P158" s="393" t="n"/>
      <c r="Q158" s="393" t="n"/>
      <c r="R158" s="393" t="n"/>
      <c r="S158" s="393" t="n"/>
      <c r="T158" s="1101" t="n"/>
      <c r="U158" s="1101" t="n"/>
      <c r="V158" s="1101" t="n"/>
      <c r="W158" s="1101" t="n"/>
      <c r="X158" s="1101" t="n"/>
      <c r="Y158" s="1101" t="n"/>
      <c r="Z158" s="1101" t="n"/>
      <c r="AA158" s="1101" t="n"/>
      <c r="AB158" s="1101" t="n"/>
      <c r="AC158" s="1101" t="n"/>
      <c r="AD158" s="1101" t="n"/>
      <c r="AE158" s="1101" t="n"/>
      <c r="AF158" s="1101" t="n"/>
      <c r="AG158" s="1101" t="n"/>
      <c r="AH158" s="1101" t="n"/>
      <c r="AI158" s="1101" t="n"/>
      <c r="AJ158" s="1101" t="n"/>
      <c r="AK158" s="1101" t="n"/>
      <c r="AL158" s="1101" t="n"/>
      <c r="AM158" s="1101" t="n"/>
      <c r="AN158" s="1101" t="n"/>
      <c r="AO158" s="1101" t="n"/>
      <c r="AP158" s="1101" t="n"/>
      <c r="AQ158" s="1101" t="n"/>
      <c r="AR158" s="1101" t="n"/>
      <c r="AS158" s="1101" t="n"/>
      <c r="AT158" s="1101" t="n"/>
      <c r="AU158" s="1101" t="n"/>
      <c r="AV158" s="1101" t="n"/>
      <c r="AW158" s="1101" t="n"/>
      <c r="AX158" s="1101" t="n"/>
      <c r="AY158" s="1101" t="n"/>
      <c r="AZ158" s="1101" t="n"/>
      <c r="BA158" s="1101" t="n"/>
      <c r="BB158" s="1101" t="n"/>
      <c r="BC158" s="1101" t="n"/>
      <c r="BD158" s="1101" t="n"/>
      <c r="BE158" s="1101" t="n"/>
      <c r="BF158" s="1101" t="n"/>
      <c r="BG158" s="1101" t="n"/>
      <c r="BH158" s="1101" t="n"/>
      <c r="BI158" s="1101" t="n"/>
      <c r="BJ158" s="1101" t="n"/>
    </row>
    <row r="159" ht="6" customHeight="1" s="340">
      <c r="O159" s="393" t="n"/>
      <c r="P159" s="393" t="n"/>
      <c r="Q159" s="393" t="n"/>
      <c r="R159" s="393" t="n"/>
      <c r="S159" s="393" t="n"/>
      <c r="T159" s="1101" t="n"/>
      <c r="U159" s="1101" t="n"/>
      <c r="V159" s="1101" t="n"/>
      <c r="W159" s="1101" t="n"/>
      <c r="X159" s="1101" t="n"/>
      <c r="Y159" s="1101" t="n"/>
      <c r="Z159" s="1101" t="n"/>
      <c r="AA159" s="1101" t="n"/>
      <c r="AB159" s="1101" t="n"/>
      <c r="AC159" s="1101" t="n"/>
      <c r="AD159" s="1101" t="n"/>
      <c r="AE159" s="1101" t="n"/>
      <c r="AF159" s="1101" t="n"/>
      <c r="AG159" s="1101" t="n"/>
      <c r="AH159" s="1101" t="n"/>
      <c r="AI159" s="1101" t="n"/>
      <c r="AJ159" s="1101" t="n"/>
      <c r="AK159" s="1101" t="n"/>
      <c r="AL159" s="1101" t="n"/>
      <c r="AM159" s="1101" t="n"/>
      <c r="AN159" s="1101" t="n"/>
      <c r="AO159" s="1101" t="n"/>
      <c r="AP159" s="1101" t="n"/>
      <c r="AQ159" s="1101" t="n"/>
      <c r="AR159" s="1101" t="n"/>
      <c r="AS159" s="1101" t="n"/>
      <c r="AT159" s="1101" t="n"/>
      <c r="AU159" s="1101" t="n"/>
      <c r="AV159" s="1101" t="n"/>
      <c r="AW159" s="1101" t="n"/>
      <c r="AX159" s="1101" t="n"/>
      <c r="AY159" s="1101" t="n"/>
      <c r="AZ159" s="1101" t="n"/>
      <c r="BA159" s="1101" t="n"/>
      <c r="BB159" s="1101" t="n"/>
      <c r="BC159" s="1101" t="n"/>
      <c r="BD159" s="1101" t="n"/>
      <c r="BE159" s="1101" t="n"/>
      <c r="BF159" s="1101" t="n"/>
      <c r="BG159" s="1101" t="n"/>
      <c r="BH159" s="1101" t="n"/>
      <c r="BI159" s="1101" t="n"/>
      <c r="BJ159" s="1101" t="n"/>
    </row>
    <row r="160" ht="6" customHeight="1" s="340">
      <c r="O160" s="393" t="n"/>
      <c r="P160" s="393" t="n"/>
      <c r="Q160" s="393" t="n"/>
      <c r="R160" s="393" t="n"/>
      <c r="S160" s="393" t="n"/>
      <c r="T160" s="1101" t="n"/>
      <c r="U160" s="1101" t="n"/>
      <c r="V160" s="1101" t="n"/>
      <c r="W160" s="1101" t="n"/>
      <c r="X160" s="1101" t="n"/>
      <c r="Y160" s="1101" t="n"/>
      <c r="Z160" s="1101" t="n"/>
      <c r="AA160" s="1101" t="n"/>
      <c r="AB160" s="1101" t="n"/>
      <c r="AC160" s="1101" t="n"/>
      <c r="AD160" s="1101" t="n"/>
      <c r="AE160" s="1101" t="n"/>
      <c r="AF160" s="1101" t="n"/>
      <c r="AG160" s="1101" t="n"/>
      <c r="AH160" s="1101" t="n"/>
      <c r="AI160" s="1101" t="n"/>
      <c r="AJ160" s="1101" t="n"/>
      <c r="AK160" s="1101" t="n"/>
      <c r="AL160" s="1101" t="n"/>
      <c r="AM160" s="1101" t="n"/>
      <c r="AN160" s="1101" t="n"/>
      <c r="AO160" s="1101" t="n"/>
      <c r="AP160" s="1101" t="n"/>
      <c r="AQ160" s="1101" t="n"/>
      <c r="AR160" s="1101" t="n"/>
      <c r="AS160" s="1101" t="n"/>
      <c r="AT160" s="1101" t="n"/>
      <c r="AU160" s="1101" t="n"/>
      <c r="AV160" s="1101" t="n"/>
      <c r="AW160" s="1101" t="n"/>
      <c r="AX160" s="1101" t="n"/>
      <c r="AY160" s="1101" t="n"/>
      <c r="AZ160" s="1101" t="n"/>
      <c r="BA160" s="1101" t="n"/>
      <c r="BB160" s="1101" t="n"/>
      <c r="BC160" s="1101" t="n"/>
      <c r="BD160" s="1101" t="n"/>
      <c r="BE160" s="1101" t="n"/>
      <c r="BF160" s="1101" t="n"/>
      <c r="BG160" s="1101" t="n"/>
      <c r="BH160" s="1101" t="n"/>
      <c r="BI160" s="1101" t="n"/>
      <c r="BJ160" s="1101" t="n"/>
    </row>
    <row r="161" ht="6" customHeight="1" s="340">
      <c r="O161" s="393" t="n"/>
      <c r="P161" s="393" t="n"/>
      <c r="Q161" s="393" t="n"/>
      <c r="R161" s="393" t="n"/>
      <c r="S161" s="393" t="n"/>
      <c r="T161" s="1101" t="n"/>
      <c r="U161" s="1101" t="n"/>
      <c r="V161" s="1101" t="n"/>
      <c r="W161" s="1101" t="n"/>
      <c r="X161" s="1101" t="n"/>
      <c r="Y161" s="1101" t="n"/>
      <c r="Z161" s="1101" t="n"/>
      <c r="AA161" s="1101" t="n"/>
      <c r="AB161" s="1101" t="n"/>
      <c r="AC161" s="1101" t="n"/>
      <c r="AD161" s="1101" t="n"/>
      <c r="AE161" s="1101" t="n"/>
      <c r="AF161" s="1101" t="n"/>
      <c r="AG161" s="1101" t="n"/>
      <c r="AH161" s="1101" t="n"/>
      <c r="AI161" s="1101" t="n"/>
      <c r="AJ161" s="1101" t="n"/>
      <c r="AK161" s="1101" t="n"/>
      <c r="AL161" s="1101" t="n"/>
      <c r="AM161" s="1101" t="n"/>
      <c r="AN161" s="1101" t="n"/>
      <c r="AO161" s="1101" t="n"/>
      <c r="AP161" s="1101" t="n"/>
      <c r="AQ161" s="1101" t="n"/>
      <c r="AR161" s="1101" t="n"/>
      <c r="AS161" s="1101" t="n"/>
      <c r="AT161" s="1101" t="n"/>
      <c r="AU161" s="1101" t="n"/>
      <c r="AV161" s="1101" t="n"/>
      <c r="AW161" s="1101" t="n"/>
      <c r="AX161" s="1101" t="n"/>
      <c r="AY161" s="1101" t="n"/>
      <c r="AZ161" s="1101" t="n"/>
      <c r="BA161" s="1101" t="n"/>
      <c r="BB161" s="1101" t="n"/>
      <c r="BC161" s="1101" t="n"/>
      <c r="BD161" s="1101" t="n"/>
      <c r="BE161" s="1101" t="n"/>
      <c r="BF161" s="1101" t="n"/>
      <c r="BG161" s="1101" t="n"/>
      <c r="BH161" s="1101" t="n"/>
      <c r="BI161" s="1101" t="n"/>
      <c r="BJ161" s="1101" t="n"/>
    </row>
    <row r="162" ht="6" customHeight="1" s="340">
      <c r="O162" s="393" t="n"/>
      <c r="P162" s="393" t="n"/>
      <c r="Q162" s="393" t="n"/>
      <c r="R162" s="393" t="n"/>
      <c r="S162" s="393" t="n"/>
      <c r="T162" s="1101" t="n"/>
      <c r="U162" s="1101" t="n"/>
      <c r="V162" s="1101" t="n"/>
      <c r="W162" s="1101" t="n"/>
      <c r="X162" s="1101" t="n"/>
      <c r="Y162" s="1101" t="n"/>
      <c r="Z162" s="1101" t="n"/>
      <c r="AA162" s="1101" t="n"/>
      <c r="AB162" s="1101" t="n"/>
      <c r="AC162" s="1101" t="n"/>
      <c r="AD162" s="1101" t="n"/>
      <c r="AE162" s="1101" t="n"/>
      <c r="AF162" s="1101" t="n"/>
      <c r="AG162" s="1101" t="n"/>
      <c r="AH162" s="1101" t="n"/>
      <c r="AI162" s="1101" t="n"/>
      <c r="AJ162" s="1101" t="n"/>
      <c r="AK162" s="1101" t="n"/>
      <c r="AL162" s="1101" t="n"/>
      <c r="AM162" s="1101" t="n"/>
      <c r="AN162" s="1101" t="n"/>
      <c r="AO162" s="1101" t="n"/>
      <c r="AP162" s="1101" t="n"/>
      <c r="AQ162" s="1101" t="n"/>
      <c r="AR162" s="1101" t="n"/>
      <c r="AS162" s="1101" t="n"/>
      <c r="AT162" s="1101" t="n"/>
      <c r="AU162" s="1101" t="n"/>
      <c r="AV162" s="1101" t="n"/>
      <c r="AW162" s="1101" t="n"/>
      <c r="AX162" s="1101" t="n"/>
      <c r="AY162" s="1101" t="n"/>
      <c r="AZ162" s="1101" t="n"/>
      <c r="BA162" s="1101" t="n"/>
      <c r="BB162" s="1101" t="n"/>
      <c r="BC162" s="1101" t="n"/>
      <c r="BD162" s="1101" t="n"/>
      <c r="BE162" s="1101" t="n"/>
      <c r="BF162" s="1101" t="n"/>
      <c r="BG162" s="1101" t="n"/>
      <c r="BH162" s="1101" t="n"/>
      <c r="BI162" s="1101" t="n"/>
      <c r="BJ162" s="1101" t="n"/>
    </row>
    <row r="163" ht="6" customHeight="1" s="340">
      <c r="O163" s="393" t="n"/>
      <c r="P163" s="393" t="n"/>
      <c r="Q163" s="393" t="n"/>
      <c r="R163" s="393" t="n"/>
      <c r="S163" s="393" t="n"/>
      <c r="T163" s="1101" t="n"/>
      <c r="U163" s="1101" t="n"/>
      <c r="V163" s="1101" t="n"/>
      <c r="W163" s="1101" t="n"/>
      <c r="X163" s="1101" t="n"/>
      <c r="Y163" s="1101" t="n"/>
      <c r="Z163" s="1101" t="n"/>
      <c r="AA163" s="1101" t="n"/>
      <c r="AB163" s="1101" t="n"/>
      <c r="AC163" s="1101" t="n"/>
      <c r="AD163" s="1101" t="n"/>
      <c r="AE163" s="1101" t="n"/>
      <c r="AF163" s="1101" t="n"/>
      <c r="AG163" s="1101" t="n"/>
      <c r="AH163" s="1101" t="n"/>
      <c r="AI163" s="1101" t="n"/>
      <c r="AJ163" s="1101" t="n"/>
      <c r="AK163" s="1101" t="n"/>
      <c r="AL163" s="1101" t="n"/>
      <c r="AM163" s="1101" t="n"/>
      <c r="AN163" s="1101" t="n"/>
      <c r="AO163" s="1101" t="n"/>
      <c r="AP163" s="1101" t="n"/>
      <c r="AQ163" s="1101" t="n"/>
      <c r="AR163" s="1101" t="n"/>
      <c r="AS163" s="1101" t="n"/>
      <c r="AT163" s="1101" t="n"/>
      <c r="AU163" s="1101" t="n"/>
      <c r="AV163" s="1101" t="n"/>
      <c r="AW163" s="1101" t="n"/>
      <c r="AX163" s="1101" t="n"/>
      <c r="AY163" s="1101" t="n"/>
      <c r="AZ163" s="1101" t="n"/>
      <c r="BA163" s="1101" t="n"/>
      <c r="BB163" s="1101" t="n"/>
      <c r="BC163" s="1101" t="n"/>
      <c r="BD163" s="1101" t="n"/>
      <c r="BE163" s="1101" t="n"/>
      <c r="BF163" s="1101" t="n"/>
      <c r="BG163" s="1101" t="n"/>
      <c r="BH163" s="1101" t="n"/>
      <c r="BI163" s="1101" t="n"/>
      <c r="BJ163" s="1101" t="n"/>
    </row>
    <row r="164" ht="6" customHeight="1" s="340">
      <c r="O164" s="393" t="n"/>
      <c r="P164" s="393" t="n"/>
      <c r="Q164" s="393" t="n"/>
      <c r="R164" s="393" t="n"/>
      <c r="S164" s="393" t="n"/>
      <c r="T164" s="1101" t="n"/>
      <c r="U164" s="1101" t="n"/>
      <c r="V164" s="1101" t="n"/>
      <c r="W164" s="1101" t="n"/>
      <c r="X164" s="1101" t="n"/>
      <c r="Y164" s="1101" t="n"/>
      <c r="Z164" s="1101" t="n"/>
      <c r="AA164" s="1101" t="n"/>
      <c r="AB164" s="1101" t="n"/>
      <c r="AC164" s="1101" t="n"/>
      <c r="AD164" s="1101" t="n"/>
      <c r="AE164" s="1101" t="n"/>
      <c r="AF164" s="1101" t="n"/>
      <c r="AG164" s="1101" t="n"/>
      <c r="AH164" s="1101" t="n"/>
      <c r="AI164" s="1101" t="n"/>
      <c r="AJ164" s="1101" t="n"/>
      <c r="AK164" s="1101" t="n"/>
      <c r="AL164" s="1101" t="n"/>
      <c r="AM164" s="1101" t="n"/>
      <c r="AN164" s="1101" t="n"/>
      <c r="AO164" s="1101" t="n"/>
      <c r="AP164" s="1101" t="n"/>
      <c r="AQ164" s="1101" t="n"/>
      <c r="AR164" s="1101" t="n"/>
      <c r="AS164" s="1101" t="n"/>
      <c r="AT164" s="1101" t="n"/>
      <c r="AU164" s="1101" t="n"/>
      <c r="AV164" s="1101" t="n"/>
      <c r="AW164" s="1101" t="n"/>
      <c r="AX164" s="1101" t="n"/>
      <c r="AY164" s="1101" t="n"/>
      <c r="AZ164" s="1101" t="n"/>
      <c r="BA164" s="1101" t="n"/>
      <c r="BB164" s="1101" t="n"/>
      <c r="BC164" s="1101" t="n"/>
      <c r="BD164" s="1101" t="n"/>
      <c r="BE164" s="1101" t="n"/>
      <c r="BF164" s="1101" t="n"/>
      <c r="BG164" s="1101" t="n"/>
      <c r="BH164" s="1101" t="n"/>
      <c r="BI164" s="1101" t="n"/>
      <c r="BJ164" s="1101" t="n"/>
    </row>
    <row r="165" ht="6" customHeight="1" s="340">
      <c r="O165" s="393" t="n"/>
      <c r="P165" s="393" t="n"/>
      <c r="Q165" s="393" t="n"/>
      <c r="R165" s="393" t="n"/>
      <c r="S165" s="393" t="n"/>
      <c r="T165" s="1101" t="n"/>
      <c r="U165" s="1101" t="n"/>
      <c r="V165" s="1101" t="n"/>
      <c r="W165" s="1101" t="n"/>
      <c r="X165" s="1101" t="n"/>
      <c r="Y165" s="1101" t="n"/>
      <c r="Z165" s="1101" t="n"/>
      <c r="AA165" s="1101" t="n"/>
      <c r="AB165" s="1101" t="n"/>
      <c r="AC165" s="1101" t="n"/>
      <c r="AD165" s="1101" t="n"/>
      <c r="AE165" s="1101" t="n"/>
      <c r="AF165" s="1101" t="n"/>
      <c r="AG165" s="1101" t="n"/>
      <c r="AH165" s="1101" t="n"/>
      <c r="AI165" s="1101" t="n"/>
      <c r="AJ165" s="1101" t="n"/>
      <c r="AK165" s="1101" t="n"/>
      <c r="AL165" s="1101" t="n"/>
      <c r="AM165" s="1101" t="n"/>
      <c r="AN165" s="1101" t="n"/>
      <c r="AO165" s="1101" t="n"/>
      <c r="AP165" s="1101" t="n"/>
      <c r="AQ165" s="1101" t="n"/>
      <c r="AR165" s="1101" t="n"/>
      <c r="AS165" s="1101" t="n"/>
      <c r="AT165" s="1101" t="n"/>
      <c r="AU165" s="1101" t="n"/>
      <c r="AV165" s="1101" t="n"/>
      <c r="AW165" s="1101" t="n"/>
      <c r="AX165" s="1101" t="n"/>
      <c r="AY165" s="1101" t="n"/>
      <c r="AZ165" s="1101" t="n"/>
      <c r="BA165" s="1101" t="n"/>
      <c r="BB165" s="1101" t="n"/>
      <c r="BC165" s="1101" t="n"/>
      <c r="BD165" s="1101" t="n"/>
      <c r="BE165" s="1101" t="n"/>
      <c r="BF165" s="1101" t="n"/>
      <c r="BG165" s="1101" t="n"/>
      <c r="BH165" s="1101" t="n"/>
      <c r="BI165" s="1101" t="n"/>
      <c r="BJ165" s="1101" t="n"/>
    </row>
    <row r="166" ht="6" customHeight="1" s="340">
      <c r="O166" s="393" t="n"/>
      <c r="P166" s="393" t="n"/>
      <c r="Q166" s="393" t="n"/>
      <c r="R166" s="393" t="n"/>
      <c r="S166" s="393" t="n"/>
      <c r="T166" s="1101" t="n"/>
      <c r="U166" s="1101" t="n"/>
      <c r="V166" s="1101" t="n"/>
      <c r="W166" s="1101" t="n"/>
      <c r="X166" s="1101" t="n"/>
      <c r="Y166" s="1101" t="n"/>
      <c r="Z166" s="1101" t="n"/>
      <c r="AA166" s="1101" t="n"/>
      <c r="AB166" s="1101" t="n"/>
      <c r="AC166" s="1101" t="n"/>
      <c r="AD166" s="1101" t="n"/>
      <c r="AE166" s="1101" t="n"/>
      <c r="AF166" s="1101" t="n"/>
      <c r="AG166" s="1101" t="n"/>
      <c r="AH166" s="1101" t="n"/>
      <c r="AI166" s="1101" t="n"/>
      <c r="AJ166" s="1101" t="n"/>
      <c r="AK166" s="1101" t="n"/>
      <c r="AL166" s="1101" t="n"/>
      <c r="AM166" s="1101" t="n"/>
      <c r="AN166" s="1101" t="n"/>
      <c r="AO166" s="1101" t="n"/>
      <c r="AP166" s="1101" t="n"/>
      <c r="AQ166" s="1101" t="n"/>
      <c r="AR166" s="1101" t="n"/>
      <c r="AS166" s="1101" t="n"/>
      <c r="AT166" s="1101" t="n"/>
      <c r="AU166" s="1101" t="n"/>
      <c r="AV166" s="1101" t="n"/>
      <c r="AW166" s="1101" t="n"/>
      <c r="AX166" s="1101" t="n"/>
      <c r="AY166" s="1101" t="n"/>
      <c r="AZ166" s="1101" t="n"/>
      <c r="BA166" s="1101" t="n"/>
      <c r="BB166" s="1101" t="n"/>
      <c r="BC166" s="1101" t="n"/>
      <c r="BD166" s="1101" t="n"/>
      <c r="BE166" s="1101" t="n"/>
      <c r="BF166" s="1101" t="n"/>
      <c r="BG166" s="1101" t="n"/>
      <c r="BH166" s="1101" t="n"/>
      <c r="BI166" s="1101" t="n"/>
      <c r="BJ166" s="1101" t="n"/>
    </row>
    <row r="167" ht="6" customHeight="1" s="340">
      <c r="O167" s="393" t="n"/>
      <c r="P167" s="393" t="n"/>
      <c r="Q167" s="393" t="n"/>
      <c r="R167" s="393" t="n"/>
      <c r="S167" s="393" t="n"/>
      <c r="T167" s="1101" t="n"/>
      <c r="U167" s="1101" t="n"/>
      <c r="V167" s="1101" t="n"/>
      <c r="W167" s="1101" t="n"/>
      <c r="X167" s="1101" t="n"/>
      <c r="Y167" s="1101" t="n"/>
      <c r="Z167" s="1101" t="n"/>
      <c r="AA167" s="1101" t="n"/>
      <c r="AB167" s="1101" t="n"/>
      <c r="AC167" s="1101" t="n"/>
      <c r="AD167" s="1101" t="n"/>
      <c r="AE167" s="1101" t="n"/>
      <c r="AF167" s="1101" t="n"/>
      <c r="AG167" s="1101" t="n"/>
      <c r="AH167" s="1101" t="n"/>
      <c r="AI167" s="1101" t="n"/>
      <c r="AJ167" s="1101" t="n"/>
      <c r="AK167" s="1101" t="n"/>
      <c r="AL167" s="1101" t="n"/>
      <c r="AM167" s="1101" t="n"/>
      <c r="AN167" s="1101" t="n"/>
      <c r="AO167" s="1101" t="n"/>
      <c r="AP167" s="1101" t="n"/>
      <c r="AQ167" s="1101" t="n"/>
      <c r="AR167" s="1101" t="n"/>
      <c r="AS167" s="1101" t="n"/>
      <c r="AT167" s="1101" t="n"/>
      <c r="AU167" s="1101" t="n"/>
      <c r="AV167" s="1101" t="n"/>
      <c r="AW167" s="1101" t="n"/>
      <c r="AX167" s="1101" t="n"/>
      <c r="AY167" s="1101" t="n"/>
      <c r="AZ167" s="1101" t="n"/>
      <c r="BA167" s="1101" t="n"/>
      <c r="BB167" s="1101" t="n"/>
      <c r="BC167" s="1101" t="n"/>
      <c r="BD167" s="1101" t="n"/>
      <c r="BE167" s="1101" t="n"/>
      <c r="BF167" s="1101" t="n"/>
      <c r="BG167" s="1101" t="n"/>
      <c r="BH167" s="1101" t="n"/>
      <c r="BI167" s="1101" t="n"/>
      <c r="BJ167" s="1101" t="n"/>
    </row>
    <row r="168" ht="6" customHeight="1" s="340">
      <c r="O168" s="393" t="n"/>
      <c r="P168" s="393" t="n"/>
      <c r="Q168" s="393" t="n"/>
      <c r="R168" s="393" t="n"/>
      <c r="S168" s="393" t="n"/>
      <c r="T168" s="1101" t="n"/>
      <c r="U168" s="1101" t="n"/>
      <c r="V168" s="1101" t="n"/>
      <c r="W168" s="1101" t="n"/>
      <c r="X168" s="1101" t="n"/>
      <c r="Y168" s="1101" t="n"/>
      <c r="Z168" s="1101" t="n"/>
      <c r="AA168" s="1101" t="n"/>
      <c r="AB168" s="1101" t="n"/>
      <c r="AC168" s="1101" t="n"/>
      <c r="AD168" s="1101" t="n"/>
      <c r="AE168" s="1101" t="n"/>
      <c r="AF168" s="1101" t="n"/>
      <c r="AG168" s="1101" t="n"/>
      <c r="AH168" s="1101" t="n"/>
      <c r="AI168" s="1101" t="n"/>
      <c r="AJ168" s="1101" t="n"/>
      <c r="AK168" s="1101" t="n"/>
      <c r="AL168" s="1101" t="n"/>
      <c r="AM168" s="1101" t="n"/>
      <c r="AN168" s="1101" t="n"/>
      <c r="AO168" s="1101" t="n"/>
      <c r="AP168" s="1101" t="n"/>
      <c r="AQ168" s="1101" t="n"/>
      <c r="AR168" s="1101" t="n"/>
      <c r="AS168" s="1101" t="n"/>
      <c r="AT168" s="1101" t="n"/>
      <c r="AU168" s="1101" t="n"/>
      <c r="AV168" s="1101" t="n"/>
      <c r="AW168" s="1101" t="n"/>
      <c r="AX168" s="1101" t="n"/>
      <c r="AY168" s="1101" t="n"/>
      <c r="AZ168" s="1101" t="n"/>
      <c r="BA168" s="1101" t="n"/>
      <c r="BB168" s="1101" t="n"/>
      <c r="BC168" s="1101" t="n"/>
      <c r="BD168" s="1101" t="n"/>
      <c r="BE168" s="1101" t="n"/>
      <c r="BF168" s="1101" t="n"/>
      <c r="BG168" s="1101" t="n"/>
      <c r="BH168" s="1101" t="n"/>
      <c r="BI168" s="1101" t="n"/>
      <c r="BJ168" s="1101" t="n"/>
    </row>
    <row r="169" ht="6" customHeight="1" s="340">
      <c r="O169" s="393" t="n"/>
      <c r="P169" s="393" t="n"/>
      <c r="Q169" s="393" t="n"/>
      <c r="R169" s="393" t="n"/>
      <c r="S169" s="393" t="n"/>
      <c r="T169" s="1101" t="n"/>
      <c r="U169" s="1101" t="n"/>
      <c r="V169" s="1101" t="n"/>
      <c r="W169" s="1101" t="n"/>
      <c r="X169" s="1101" t="n"/>
      <c r="Y169" s="1101" t="n"/>
      <c r="Z169" s="1101" t="n"/>
      <c r="AA169" s="1101" t="n"/>
      <c r="AB169" s="1101" t="n"/>
      <c r="AC169" s="1101" t="n"/>
      <c r="AD169" s="1101" t="n"/>
      <c r="AE169" s="1101" t="n"/>
      <c r="AF169" s="1101" t="n"/>
      <c r="AG169" s="1101" t="n"/>
      <c r="AH169" s="1101" t="n"/>
      <c r="AI169" s="1101" t="n"/>
      <c r="AJ169" s="1101" t="n"/>
      <c r="AK169" s="1101" t="n"/>
      <c r="AL169" s="1101" t="n"/>
      <c r="AM169" s="1101" t="n"/>
      <c r="AN169" s="1101" t="n"/>
      <c r="AO169" s="1101" t="n"/>
      <c r="AP169" s="1101" t="n"/>
      <c r="AQ169" s="1101" t="n"/>
      <c r="AR169" s="1101" t="n"/>
      <c r="AS169" s="1101" t="n"/>
      <c r="AT169" s="1101" t="n"/>
      <c r="AU169" s="1101" t="n"/>
      <c r="AV169" s="1101" t="n"/>
      <c r="AW169" s="1101" t="n"/>
      <c r="AX169" s="1101" t="n"/>
      <c r="AY169" s="1101" t="n"/>
      <c r="AZ169" s="1101" t="n"/>
      <c r="BA169" s="1101" t="n"/>
      <c r="BB169" s="1101" t="n"/>
      <c r="BC169" s="1101" t="n"/>
      <c r="BD169" s="1101" t="n"/>
      <c r="BE169" s="1101" t="n"/>
      <c r="BF169" s="1101" t="n"/>
      <c r="BG169" s="1101" t="n"/>
      <c r="BH169" s="1101" t="n"/>
      <c r="BI169" s="1101" t="n"/>
      <c r="BJ169" s="1101" t="n"/>
    </row>
    <row r="170" ht="6" customHeight="1" s="340">
      <c r="O170" s="393" t="n"/>
      <c r="P170" s="393" t="n"/>
      <c r="Q170" s="393" t="n"/>
      <c r="R170" s="393" t="n"/>
      <c r="S170" s="393" t="n"/>
      <c r="T170" s="1101" t="n"/>
      <c r="U170" s="1101" t="n"/>
      <c r="V170" s="1101" t="n"/>
      <c r="W170" s="1101" t="n"/>
      <c r="X170" s="1101" t="n"/>
      <c r="Y170" s="1101" t="n"/>
      <c r="Z170" s="1101" t="n"/>
      <c r="AA170" s="1101" t="n"/>
      <c r="AB170" s="1101" t="n"/>
      <c r="AC170" s="1101" t="n"/>
      <c r="AD170" s="1101" t="n"/>
      <c r="AE170" s="1101" t="n"/>
      <c r="AF170" s="1101" t="n"/>
      <c r="AG170" s="1101" t="n"/>
      <c r="AH170" s="1101" t="n"/>
      <c r="AI170" s="1101" t="n"/>
      <c r="AJ170" s="1101" t="n"/>
      <c r="AK170" s="1101" t="n"/>
      <c r="AL170" s="1101" t="n"/>
      <c r="AM170" s="1101" t="n"/>
      <c r="AN170" s="1101" t="n"/>
      <c r="AO170" s="1101" t="n"/>
      <c r="AP170" s="1101" t="n"/>
      <c r="AQ170" s="1101" t="n"/>
      <c r="AR170" s="1101" t="n"/>
      <c r="AS170" s="1101" t="n"/>
      <c r="AT170" s="1101" t="n"/>
      <c r="AU170" s="1101" t="n"/>
      <c r="AV170" s="1101" t="n"/>
      <c r="AW170" s="1101" t="n"/>
      <c r="AX170" s="1101" t="n"/>
      <c r="AY170" s="1101" t="n"/>
      <c r="AZ170" s="1101" t="n"/>
      <c r="BA170" s="1101" t="n"/>
      <c r="BB170" s="1101" t="n"/>
      <c r="BC170" s="1101" t="n"/>
      <c r="BD170" s="1101" t="n"/>
      <c r="BE170" s="1101" t="n"/>
      <c r="BF170" s="1101" t="n"/>
      <c r="BG170" s="1101" t="n"/>
      <c r="BH170" s="1101" t="n"/>
      <c r="BI170" s="1101" t="n"/>
      <c r="BJ170" s="1101" t="n"/>
    </row>
    <row r="171" ht="6" customHeight="1" s="340">
      <c r="O171" s="393" t="n"/>
      <c r="P171" s="393" t="n"/>
      <c r="Q171" s="393" t="n"/>
      <c r="R171" s="393" t="n"/>
      <c r="S171" s="393" t="n"/>
      <c r="T171" s="1101" t="n"/>
      <c r="U171" s="1101" t="n"/>
      <c r="V171" s="1101" t="n"/>
      <c r="W171" s="1101" t="n"/>
      <c r="X171" s="1101" t="n"/>
      <c r="Y171" s="1101" t="n"/>
      <c r="Z171" s="1101" t="n"/>
      <c r="AA171" s="1101" t="n"/>
      <c r="AB171" s="1101" t="n"/>
      <c r="AC171" s="1101" t="n"/>
      <c r="AD171" s="1101" t="n"/>
      <c r="AE171" s="1101" t="n"/>
      <c r="AF171" s="1101" t="n"/>
      <c r="AG171" s="1101" t="n"/>
      <c r="AH171" s="1101" t="n"/>
      <c r="AI171" s="1101" t="n"/>
      <c r="AJ171" s="1101" t="n"/>
      <c r="AK171" s="1101" t="n"/>
      <c r="AL171" s="1101" t="n"/>
      <c r="AM171" s="1101" t="n"/>
      <c r="AN171" s="1101" t="n"/>
      <c r="AO171" s="1101" t="n"/>
      <c r="AP171" s="1101" t="n"/>
      <c r="AQ171" s="1101" t="n"/>
      <c r="AR171" s="1101" t="n"/>
      <c r="AS171" s="1101" t="n"/>
      <c r="AT171" s="1101" t="n"/>
      <c r="AU171" s="1101" t="n"/>
      <c r="AV171" s="1101" t="n"/>
      <c r="AW171" s="1101" t="n"/>
      <c r="AX171" s="1101" t="n"/>
      <c r="AY171" s="1101" t="n"/>
      <c r="AZ171" s="1101" t="n"/>
      <c r="BA171" s="1101" t="n"/>
      <c r="BB171" s="1101" t="n"/>
      <c r="BC171" s="1101" t="n"/>
      <c r="BD171" s="1101" t="n"/>
      <c r="BE171" s="1101" t="n"/>
      <c r="BF171" s="1101" t="n"/>
      <c r="BG171" s="1101" t="n"/>
      <c r="BH171" s="1101" t="n"/>
      <c r="BI171" s="1101" t="n"/>
      <c r="BJ171" s="1101" t="n"/>
    </row>
    <row r="172" ht="6" customHeight="1" s="340">
      <c r="O172" s="393" t="n"/>
      <c r="P172" s="393" t="n"/>
      <c r="Q172" s="393" t="n"/>
      <c r="R172" s="393" t="n"/>
      <c r="S172" s="393" t="n"/>
      <c r="T172" s="1101" t="n"/>
      <c r="U172" s="1101" t="n"/>
      <c r="V172" s="1101" t="n"/>
      <c r="W172" s="1101" t="n"/>
      <c r="X172" s="1101" t="n"/>
      <c r="Y172" s="1101" t="n"/>
      <c r="Z172" s="1101" t="n"/>
      <c r="AA172" s="1101" t="n"/>
      <c r="AB172" s="1101" t="n"/>
      <c r="AC172" s="1101" t="n"/>
      <c r="AD172" s="1101" t="n"/>
      <c r="AE172" s="1101" t="n"/>
      <c r="AF172" s="1101" t="n"/>
      <c r="AG172" s="1101" t="n"/>
      <c r="AH172" s="1101" t="n"/>
      <c r="AI172" s="1101" t="n"/>
      <c r="AJ172" s="1101" t="n"/>
      <c r="AK172" s="1101" t="n"/>
      <c r="AL172" s="1101" t="n"/>
      <c r="AM172" s="1101" t="n"/>
      <c r="AN172" s="1101" t="n"/>
      <c r="AO172" s="1101" t="n"/>
      <c r="AP172" s="1101" t="n"/>
      <c r="AQ172" s="1101" t="n"/>
      <c r="AR172" s="1101" t="n"/>
      <c r="AS172" s="1101" t="n"/>
      <c r="AT172" s="1101" t="n"/>
      <c r="AU172" s="1101" t="n"/>
      <c r="AV172" s="1101" t="n"/>
      <c r="AW172" s="1101" t="n"/>
      <c r="AX172" s="1101" t="n"/>
      <c r="AY172" s="1101" t="n"/>
      <c r="AZ172" s="1101" t="n"/>
      <c r="BA172" s="1101" t="n"/>
      <c r="BB172" s="1101" t="n"/>
      <c r="BC172" s="1101" t="n"/>
      <c r="BD172" s="1101" t="n"/>
      <c r="BE172" s="1101" t="n"/>
      <c r="BF172" s="1101" t="n"/>
      <c r="BG172" s="1101" t="n"/>
      <c r="BH172" s="1101" t="n"/>
      <c r="BI172" s="1101" t="n"/>
      <c r="BJ172" s="1101" t="n"/>
    </row>
    <row r="173" ht="6" customHeight="1" s="340">
      <c r="O173" s="393" t="n"/>
      <c r="P173" s="393" t="n"/>
      <c r="Q173" s="393" t="n"/>
      <c r="R173" s="393" t="n"/>
      <c r="S173" s="393" t="n"/>
      <c r="T173" s="1101" t="n"/>
      <c r="U173" s="1101" t="n"/>
      <c r="V173" s="1101" t="n"/>
      <c r="W173" s="1101" t="n"/>
      <c r="X173" s="1101" t="n"/>
      <c r="Y173" s="1101" t="n"/>
      <c r="Z173" s="1101" t="n"/>
      <c r="AA173" s="1101" t="n"/>
    </row>
    <row r="174" ht="6" customHeight="1" s="340">
      <c r="O174" s="393" t="n"/>
      <c r="P174" s="393" t="n"/>
      <c r="Q174" s="393" t="n"/>
      <c r="R174" s="393" t="n"/>
      <c r="S174" s="393" t="n"/>
      <c r="T174" s="1101" t="n"/>
      <c r="U174" s="1101" t="n"/>
      <c r="V174" s="1101" t="n"/>
      <c r="W174" s="1101" t="n"/>
      <c r="X174" s="1101" t="n"/>
      <c r="Y174" s="1101" t="n"/>
      <c r="Z174" s="1101" t="n"/>
      <c r="AA174" s="1101" t="n"/>
    </row>
    <row r="175" ht="6" customHeight="1" s="340">
      <c r="O175" s="393" t="n"/>
      <c r="P175" s="393" t="n"/>
      <c r="Q175" s="393" t="n"/>
      <c r="R175" s="393" t="n"/>
      <c r="S175" s="393" t="n"/>
      <c r="T175" s="1101" t="n"/>
      <c r="U175" s="1101" t="n"/>
      <c r="V175" s="1101" t="n"/>
      <c r="W175" s="1101" t="n"/>
      <c r="X175" s="1101" t="n"/>
      <c r="Y175" s="1101" t="n"/>
      <c r="Z175" s="1101" t="n"/>
    </row>
    <row r="176" ht="6" customHeight="1" s="340">
      <c r="O176" s="393" t="n"/>
      <c r="P176" s="393" t="n"/>
      <c r="Q176" s="393" t="n"/>
      <c r="R176" s="393" t="n"/>
      <c r="S176" s="393" t="n"/>
      <c r="T176" s="1101" t="n"/>
      <c r="U176" s="1101" t="n"/>
      <c r="V176" s="1101" t="n"/>
      <c r="W176" s="1101" t="n"/>
      <c r="X176" s="1101" t="n"/>
      <c r="Y176" s="1101" t="n"/>
      <c r="Z176" s="1101" t="n"/>
    </row>
    <row r="177" ht="6" customHeight="1" s="340">
      <c r="O177" s="393" t="n"/>
      <c r="P177" s="393" t="n"/>
      <c r="Q177" s="393" t="n"/>
      <c r="R177" s="393" t="n"/>
      <c r="S177" s="393" t="n"/>
      <c r="T177" s="1101" t="n"/>
      <c r="U177" s="1101" t="n"/>
      <c r="V177" s="1101" t="n"/>
      <c r="W177" s="1101" t="n"/>
      <c r="X177" s="1101" t="n"/>
      <c r="Y177" s="1101" t="n"/>
      <c r="Z177" s="1101" t="n"/>
    </row>
    <row r="178" ht="6" customHeight="1" s="340">
      <c r="O178" s="393" t="n"/>
      <c r="P178" s="393" t="n"/>
      <c r="Q178" s="393" t="n"/>
      <c r="R178" s="393" t="n"/>
      <c r="S178" s="393" t="n"/>
      <c r="T178" s="1101" t="n"/>
      <c r="U178" s="1101" t="n"/>
      <c r="V178" s="1101" t="n"/>
      <c r="W178" s="1101" t="n"/>
      <c r="X178" s="1101" t="n"/>
      <c r="Y178" s="1101" t="n"/>
      <c r="Z178" s="1101" t="n"/>
    </row>
    <row r="179" ht="6" customHeight="1" s="340">
      <c r="O179" s="393" t="n"/>
      <c r="P179" s="393" t="n"/>
      <c r="Q179" s="393" t="n"/>
      <c r="R179" s="393" t="n"/>
      <c r="S179" s="393" t="n"/>
      <c r="T179" s="1101" t="n"/>
      <c r="U179" s="1101" t="n"/>
      <c r="V179" s="1101" t="n"/>
      <c r="W179" s="1101" t="n"/>
      <c r="X179" s="1101" t="n"/>
      <c r="Y179" s="1101" t="n"/>
    </row>
    <row r="180" ht="6" customHeight="1" s="340">
      <c r="O180" s="393" t="n"/>
      <c r="P180" s="393" t="n"/>
      <c r="Q180" s="393" t="n"/>
      <c r="R180" s="393" t="n"/>
      <c r="S180" s="393" t="n"/>
      <c r="T180" s="1101" t="n"/>
      <c r="U180" s="1101" t="n"/>
      <c r="V180" s="1101" t="n"/>
      <c r="W180" s="1101" t="n"/>
      <c r="X180" s="1101" t="n"/>
      <c r="Y180" s="1101" t="n"/>
    </row>
    <row r="181" ht="6" customHeight="1" s="340">
      <c r="O181" s="393" t="n"/>
      <c r="P181" s="393" t="n"/>
      <c r="Q181" s="393" t="n"/>
      <c r="R181" s="393" t="n"/>
      <c r="S181" s="393" t="n"/>
      <c r="T181" s="1101" t="n"/>
      <c r="U181" s="1101" t="n"/>
      <c r="V181" s="1101" t="n"/>
      <c r="W181" s="1101" t="n"/>
      <c r="X181" s="1101" t="n"/>
      <c r="Y181" s="1101" t="n"/>
    </row>
    <row r="182" ht="6" customHeight="1" s="340">
      <c r="O182" s="393" t="n"/>
      <c r="P182" s="393" t="n"/>
      <c r="Q182" s="393" t="n"/>
      <c r="R182" s="393" t="n"/>
      <c r="S182" s="393" t="n"/>
      <c r="T182" s="1101" t="n"/>
      <c r="U182" s="1101" t="n"/>
      <c r="V182" s="1101" t="n"/>
      <c r="W182" s="1101" t="n"/>
      <c r="X182" s="1101" t="n"/>
      <c r="Y182" s="1101" t="n"/>
    </row>
    <row r="183" ht="6" customHeight="1" s="340">
      <c r="O183" s="393" t="n"/>
      <c r="P183" s="393" t="n"/>
      <c r="Q183" s="393" t="n"/>
      <c r="R183" s="393" t="n"/>
      <c r="S183" s="393" t="n"/>
      <c r="T183" s="1101" t="n"/>
      <c r="U183" s="1101" t="n"/>
      <c r="V183" s="1101" t="n"/>
      <c r="W183" s="1101" t="n"/>
      <c r="X183" s="1101" t="n"/>
      <c r="Y183" s="1101" t="n"/>
    </row>
    <row r="184" ht="6" customHeight="1" s="340">
      <c r="O184" s="393" t="n"/>
      <c r="P184" s="393" t="n"/>
      <c r="Q184" s="393" t="n"/>
      <c r="R184" s="393" t="n"/>
      <c r="S184" s="393" t="n"/>
      <c r="T184" s="1101" t="n"/>
      <c r="U184" s="1101" t="n"/>
      <c r="V184" s="1101" t="n"/>
      <c r="W184" s="1101" t="n"/>
      <c r="X184" s="1101" t="n"/>
      <c r="Y184" s="1101" t="n"/>
    </row>
    <row r="185" ht="6" customHeight="1" s="340">
      <c r="O185" s="393" t="n"/>
      <c r="P185" s="393" t="n"/>
      <c r="Q185" s="393" t="n"/>
      <c r="R185" s="393" t="n"/>
      <c r="S185" s="393" t="n"/>
      <c r="T185" s="1101" t="n"/>
      <c r="U185" s="1101" t="n"/>
      <c r="V185" s="1101" t="n"/>
      <c r="W185" s="1101" t="n"/>
    </row>
    <row r="186" ht="6" customHeight="1" s="340">
      <c r="O186" s="393" t="n"/>
      <c r="P186" s="393" t="n"/>
      <c r="Q186" s="393" t="n"/>
      <c r="R186" s="393" t="n"/>
      <c r="S186" s="393" t="n"/>
      <c r="T186" s="1101" t="n"/>
      <c r="U186" s="1101" t="n"/>
      <c r="V186" s="1101" t="n"/>
      <c r="W186" s="1101" t="n"/>
    </row>
    <row r="187" ht="6" customHeight="1" s="340">
      <c r="O187" s="393" t="n"/>
      <c r="P187" s="393" t="n"/>
      <c r="Q187" s="393" t="n"/>
      <c r="R187" s="393" t="n"/>
      <c r="S187" s="393" t="n"/>
      <c r="T187" s="1101" t="n"/>
      <c r="U187" s="1101" t="n"/>
      <c r="V187" s="1101" t="n"/>
      <c r="W187" s="1101" t="n"/>
    </row>
    <row r="188" ht="6" customHeight="1" s="340">
      <c r="O188" s="393" t="n"/>
      <c r="P188" s="393" t="n"/>
      <c r="Q188" s="393" t="n"/>
      <c r="R188" s="393" t="n"/>
      <c r="S188" s="393" t="n"/>
      <c r="T188" s="1101" t="n"/>
      <c r="U188" s="1101" t="n"/>
      <c r="V188" s="1101" t="n"/>
      <c r="W188" s="1101" t="n"/>
    </row>
    <row r="189" ht="6" customHeight="1" s="340">
      <c r="O189" s="393" t="n"/>
      <c r="P189" s="393" t="n"/>
      <c r="Q189" s="393" t="n"/>
      <c r="R189" s="393" t="n"/>
      <c r="S189" s="393" t="n"/>
      <c r="T189" s="1101" t="n"/>
      <c r="U189" s="1101" t="n"/>
      <c r="V189" s="1101" t="n"/>
      <c r="W189" s="1101" t="n"/>
    </row>
    <row r="190" ht="6" customHeight="1" s="340">
      <c r="O190" s="393" t="n"/>
      <c r="P190" s="393" t="n"/>
      <c r="Q190" s="393" t="n"/>
      <c r="R190" s="393" t="n"/>
      <c r="S190" s="393" t="n"/>
      <c r="T190" s="1101" t="n"/>
      <c r="U190" s="1101" t="n"/>
      <c r="V190" s="1101" t="n"/>
      <c r="W190" s="1101" t="n"/>
    </row>
    <row r="191" ht="6" customHeight="1" s="340">
      <c r="O191" s="393" t="n"/>
      <c r="P191" s="393" t="n"/>
      <c r="Q191" s="393" t="n"/>
      <c r="R191" s="393" t="n"/>
      <c r="S191" s="393" t="n"/>
      <c r="T191" s="1101" t="n"/>
      <c r="U191" s="1101" t="n"/>
      <c r="V191" s="1101" t="n"/>
    </row>
    <row r="192" ht="6" customHeight="1" s="340">
      <c r="O192" s="393" t="n"/>
      <c r="P192" s="393" t="n"/>
      <c r="Q192" s="393" t="n"/>
      <c r="R192" s="393" t="n"/>
      <c r="S192" s="393" t="n"/>
      <c r="T192" s="1101" t="n"/>
      <c r="U192" s="1101" t="n"/>
      <c r="V192" s="1101" t="n"/>
    </row>
    <row r="193" ht="6" customHeight="1" s="340">
      <c r="O193" s="393" t="n"/>
      <c r="P193" s="393" t="n"/>
      <c r="Q193" s="393" t="n"/>
      <c r="R193" s="393" t="n"/>
      <c r="S193" s="393" t="n"/>
      <c r="T193" s="1101" t="n"/>
      <c r="U193" s="1101" t="n"/>
      <c r="V193" s="1101" t="n"/>
    </row>
    <row r="194" ht="6" customHeight="1" s="340">
      <c r="O194" s="393" t="n"/>
      <c r="P194" s="393" t="n"/>
      <c r="Q194" s="393" t="n"/>
      <c r="R194" s="393" t="n"/>
      <c r="S194" s="393" t="n"/>
      <c r="T194" s="1101" t="n"/>
      <c r="U194" s="1101" t="n"/>
    </row>
    <row r="195" ht="6" customHeight="1" s="340">
      <c r="O195" s="393" t="n"/>
      <c r="P195" s="393" t="n"/>
      <c r="Q195" s="393" t="n"/>
      <c r="R195" s="393" t="n"/>
      <c r="S195" s="393" t="n"/>
      <c r="T195" s="1101"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101"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101"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4">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U87:AD88"/>
    <mergeCell ref="DY87:EY88"/>
    <mergeCell ref="DY90:EY91"/>
    <mergeCell ref="EZ90:FL91"/>
    <mergeCell ref="DY92:EY93"/>
    <mergeCell ref="A96:M96"/>
    <mergeCell ref="N96:S96"/>
    <mergeCell ref="V96:AL96"/>
    <mergeCell ref="AM96:AZ96"/>
    <mergeCell ref="FA96:FL96"/>
  </mergeCells>
  <dataValidations count="2">
    <dataValidation sqref="EZ31:FL34 EZ73:FL76" showErrorMessage="1" showInputMessage="1" allowBlank="0" operator="greaterThan">
      <formula1>0</formula1>
      <formula2>0</formula2>
    </dataValidation>
    <dataValidation sqref="N96:S96" showErrorMessage="1" showInputMessage="1" allowBlank="0" type="list">
      <formula1>"　,ＭＢ,ＭＡ"</formula1>
      <formula2>0</formula2>
    </dataValidation>
  </dataValidations>
  <pageMargins left="0.196527777777778" right="0.196527777777778" top="0.529861111111111" bottom="0" header="0" footer="0"/>
  <pageSetup orientation="landscape" paperSize="9" scale="81" horizontalDpi="300" verticalDpi="300"/>
  <headerFooter>
    <oddHeader>&amp;C&amp;"ＭＳ ゴシック,Regular"Check Sheet for Unrealized Gains/Losses（General Corporate）&amp;R&amp;10 Form3-1</oddHeader>
    <oddFooter>&amp;RNov 2015</oddFooter>
    <evenHeader/>
    <evenFooter/>
    <firstHeader/>
    <firstFooter/>
  </headerFooter>
</worksheet>
</file>

<file path=xl/worksheets/sheet17.xml><?xml version="1.0" encoding="utf-8"?>
<worksheet xmlns="http://schemas.openxmlformats.org/spreadsheetml/2006/main">
  <sheetPr codeName="Sheet17">
    <outlinePr summaryBelow="1" summaryRight="1"/>
    <pageSetUpPr/>
  </sheetPr>
  <dimension ref="A1:FQ63"/>
  <sheetViews>
    <sheetView view="pageBreakPreview" zoomScale="95" zoomScaleNormal="140" zoomScalePageLayoutView="95" workbookViewId="0">
      <selection activeCell="EH28" sqref="EH28"/>
    </sheetView>
  </sheetViews>
  <sheetFormatPr baseColWidth="8" defaultColWidth="0.875" defaultRowHeight="13.5"/>
  <cols>
    <col width="0.875" customWidth="1" style="433" min="1" max="137"/>
    <col width="3.875" customWidth="1" style="433" min="138" max="138"/>
    <col width="0.875" customWidth="1" style="433" min="139" max="1024"/>
  </cols>
  <sheetData>
    <row r="1" ht="15" customFormat="1" customHeight="1" s="434">
      <c r="AU1" s="435" t="n"/>
      <c r="BQ1" s="435" t="inlineStr">
        <is>
          <t>&lt;Control Office&gt;</t>
        </is>
      </c>
      <c r="BZ1" s="435" t="n"/>
    </row>
    <row r="2" ht="13.5" customHeight="1" s="340">
      <c r="A2" s="752" t="inlineStr">
        <is>
          <t xml:space="preserve"> Date</t>
        </is>
      </c>
      <c r="B2" s="1051" t="n"/>
      <c r="C2" s="1051" t="n"/>
      <c r="D2" s="1051" t="n"/>
      <c r="E2" s="1051" t="n"/>
      <c r="F2" s="1051" t="n"/>
      <c r="G2" s="1051" t="n"/>
      <c r="H2" s="1051" t="n"/>
      <c r="I2" s="1051" t="n"/>
      <c r="J2" s="1052" t="n"/>
      <c r="K2" s="1105">
        <f>TODAY()</f>
        <v/>
      </c>
      <c r="L2" s="1051" t="n"/>
      <c r="M2" s="1051" t="n"/>
      <c r="N2" s="1051" t="n"/>
      <c r="O2" s="1051" t="n"/>
      <c r="P2" s="1051" t="n"/>
      <c r="Q2" s="1051" t="n"/>
      <c r="R2" s="1051" t="n"/>
      <c r="S2" s="1051" t="n"/>
      <c r="T2" s="1051" t="n"/>
      <c r="U2" s="1051" t="n"/>
      <c r="V2" s="1051" t="n"/>
      <c r="W2" s="1051" t="n"/>
      <c r="X2" s="1051" t="n"/>
      <c r="Y2" s="1052" t="n"/>
      <c r="AC2" s="436" t="inlineStr">
        <is>
          <t>Accounts Type</t>
        </is>
      </c>
      <c r="AD2" s="437" t="n"/>
      <c r="AE2" s="437" t="n"/>
      <c r="AF2" s="437" t="n"/>
      <c r="AG2" s="437" t="n"/>
      <c r="AH2" s="437" t="n"/>
      <c r="AI2" s="437" t="n"/>
      <c r="AJ2" s="437" t="n"/>
      <c r="AK2" s="437" t="n"/>
      <c r="AL2" s="437" t="n"/>
      <c r="AM2" s="437" t="n"/>
      <c r="AN2" s="437" t="n"/>
      <c r="AO2" s="437" t="n"/>
      <c r="AP2" s="437" t="n"/>
      <c r="AQ2" s="437" t="n"/>
      <c r="AR2" s="754" t="inlineStr">
        <is>
          <t>Standalone</t>
        </is>
      </c>
      <c r="AS2" s="1051" t="n"/>
      <c r="AT2" s="1051" t="n"/>
      <c r="AU2" s="1051" t="n"/>
      <c r="AV2" s="1051" t="n"/>
      <c r="AW2" s="1051" t="n"/>
      <c r="AX2" s="1051" t="n"/>
      <c r="AY2" s="1051" t="n"/>
      <c r="AZ2" s="1051" t="n"/>
      <c r="BA2" s="1051" t="n"/>
      <c r="BB2" s="1051" t="n"/>
      <c r="BC2" s="1051" t="n"/>
      <c r="BD2" s="1051" t="n"/>
      <c r="BE2" s="1051" t="n"/>
      <c r="BF2" s="1052" t="n"/>
      <c r="BM2" s="438" t="n"/>
      <c r="BN2" s="438" t="n"/>
      <c r="BO2" s="438" t="n"/>
      <c r="BP2" s="438" t="n"/>
      <c r="BQ2" s="726" t="n"/>
      <c r="BZ2" s="755" t="n"/>
    </row>
    <row r="3" ht="6.75" customHeight="1" s="340">
      <c r="A3" s="752" t="inlineStr">
        <is>
          <t xml:space="preserve"> Currency</t>
        </is>
      </c>
      <c r="B3" s="1057" t="n"/>
      <c r="C3" s="1057" t="n"/>
      <c r="D3" s="1057" t="n"/>
      <c r="E3" s="1057" t="n"/>
      <c r="F3" s="1057" t="n"/>
      <c r="G3" s="1057" t="n"/>
      <c r="H3" s="1057" t="n"/>
      <c r="I3" s="1057" t="n"/>
      <c r="J3" s="1058" t="n"/>
      <c r="K3" s="756">
        <f>+#REF!</f>
        <v/>
      </c>
      <c r="L3" s="1057" t="n"/>
      <c r="M3" s="1057" t="n"/>
      <c r="N3" s="1057" t="n"/>
      <c r="O3" s="1057" t="n"/>
      <c r="P3" s="1057" t="n"/>
      <c r="Q3" s="1057" t="n"/>
      <c r="R3" s="1057" t="n"/>
      <c r="S3" s="1057" t="n"/>
      <c r="T3" s="1057" t="n"/>
      <c r="U3" s="1057" t="n"/>
      <c r="V3" s="1057" t="n"/>
      <c r="W3" s="1057" t="n"/>
      <c r="X3" s="1057" t="n"/>
      <c r="Y3" s="1058" t="n"/>
      <c r="AC3" s="757" t="inlineStr">
        <is>
          <t>The latest period</t>
        </is>
      </c>
      <c r="AD3" s="1057" t="n"/>
      <c r="AE3" s="1057" t="n"/>
      <c r="AF3" s="1057" t="n"/>
      <c r="AG3" s="1057" t="n"/>
      <c r="AH3" s="1057" t="n"/>
      <c r="AI3" s="1057" t="n"/>
      <c r="AJ3" s="1057" t="n"/>
      <c r="AK3" s="1057" t="n"/>
      <c r="AL3" s="1057" t="n"/>
      <c r="AM3" s="1057" t="n"/>
      <c r="AN3" s="1057" t="n"/>
      <c r="AO3" s="1057" t="n"/>
      <c r="AP3" s="1057" t="n"/>
      <c r="AQ3" s="1058" t="n"/>
      <c r="AR3" s="756">
        <f>+#REF!</f>
        <v/>
      </c>
      <c r="AS3" s="1057" t="n"/>
      <c r="AT3" s="1057" t="n"/>
      <c r="AU3" s="1057" t="n"/>
      <c r="AV3" s="1057" t="n"/>
      <c r="AW3" s="1057" t="n"/>
      <c r="AX3" s="1057" t="n"/>
      <c r="AY3" s="1057" t="n"/>
      <c r="AZ3" s="1057" t="n"/>
      <c r="BA3" s="1057" t="n"/>
      <c r="BB3" s="1057" t="n"/>
      <c r="BC3" s="1057" t="n"/>
      <c r="BD3" s="1057" t="n"/>
      <c r="BE3" s="1057" t="n"/>
      <c r="BF3" s="1058" t="n"/>
      <c r="BM3" s="438" t="n"/>
      <c r="BN3" s="438" t="n"/>
      <c r="BO3" s="438" t="n"/>
      <c r="BP3" s="438" t="n"/>
      <c r="BQ3" s="726" t="n"/>
      <c r="BZ3" s="726" t="n"/>
    </row>
    <row r="4" ht="6.75" customHeight="1" s="340">
      <c r="A4" s="1067" t="n"/>
      <c r="B4" s="1068" t="n"/>
      <c r="C4" s="1068" t="n"/>
      <c r="D4" s="1068" t="n"/>
      <c r="E4" s="1068" t="n"/>
      <c r="F4" s="1068" t="n"/>
      <c r="G4" s="1068" t="n"/>
      <c r="H4" s="1068" t="n"/>
      <c r="I4" s="1068" t="n"/>
      <c r="J4" s="1069" t="n"/>
      <c r="K4" s="1067" t="n"/>
      <c r="L4" s="1068" t="n"/>
      <c r="M4" s="1068" t="n"/>
      <c r="N4" s="1068" t="n"/>
      <c r="O4" s="1068" t="n"/>
      <c r="P4" s="1068" t="n"/>
      <c r="Q4" s="1068" t="n"/>
      <c r="R4" s="1068" t="n"/>
      <c r="S4" s="1068" t="n"/>
      <c r="T4" s="1068" t="n"/>
      <c r="U4" s="1068" t="n"/>
      <c r="V4" s="1068" t="n"/>
      <c r="W4" s="1068" t="n"/>
      <c r="X4" s="1068" t="n"/>
      <c r="Y4" s="1069" t="n"/>
      <c r="AC4" s="1067" t="n"/>
      <c r="AD4" s="1068" t="n"/>
      <c r="AE4" s="1068" t="n"/>
      <c r="AF4" s="1068" t="n"/>
      <c r="AG4" s="1068" t="n"/>
      <c r="AH4" s="1068" t="n"/>
      <c r="AI4" s="1068" t="n"/>
      <c r="AJ4" s="1068" t="n"/>
      <c r="AK4" s="1068" t="n"/>
      <c r="AL4" s="1068" t="n"/>
      <c r="AM4" s="1068" t="n"/>
      <c r="AN4" s="1068" t="n"/>
      <c r="AO4" s="1068" t="n"/>
      <c r="AP4" s="1068" t="n"/>
      <c r="AQ4" s="1069" t="n"/>
      <c r="AR4" s="1067" t="n"/>
      <c r="AS4" s="1068" t="n"/>
      <c r="AT4" s="1068" t="n"/>
      <c r="AU4" s="1068" t="n"/>
      <c r="AV4" s="1068" t="n"/>
      <c r="AW4" s="1068" t="n"/>
      <c r="AX4" s="1068" t="n"/>
      <c r="AY4" s="1068" t="n"/>
      <c r="AZ4" s="1068" t="n"/>
      <c r="BA4" s="1068" t="n"/>
      <c r="BB4" s="1068" t="n"/>
      <c r="BC4" s="1068" t="n"/>
      <c r="BD4" s="1068" t="n"/>
      <c r="BE4" s="1068" t="n"/>
      <c r="BF4" s="1069" t="n"/>
      <c r="BM4" s="438" t="n"/>
      <c r="BN4" s="438" t="n"/>
      <c r="BO4" s="438" t="n"/>
      <c r="BP4" s="438" t="n"/>
    </row>
    <row r="5" ht="6.75" customHeight="1" s="340">
      <c r="A5" s="752" t="inlineStr">
        <is>
          <t xml:space="preserve"> Unit</t>
        </is>
      </c>
      <c r="B5" s="1057" t="n"/>
      <c r="C5" s="1057" t="n"/>
      <c r="D5" s="1057" t="n"/>
      <c r="E5" s="1057" t="n"/>
      <c r="F5" s="1057" t="n"/>
      <c r="G5" s="1057" t="n"/>
      <c r="H5" s="1057" t="n"/>
      <c r="I5" s="1057" t="n"/>
      <c r="J5" s="1058" t="n"/>
      <c r="K5" s="756">
        <f>+#REF!</f>
        <v/>
      </c>
      <c r="L5" s="1057" t="n"/>
      <c r="M5" s="1057" t="n"/>
      <c r="N5" s="1057" t="n"/>
      <c r="O5" s="1057" t="n"/>
      <c r="P5" s="1057" t="n"/>
      <c r="Q5" s="1057" t="n"/>
      <c r="R5" s="1057" t="n"/>
      <c r="S5" s="1057" t="n"/>
      <c r="T5" s="1057" t="n"/>
      <c r="U5" s="1057" t="n"/>
      <c r="V5" s="1057" t="n"/>
      <c r="W5" s="1057" t="n"/>
      <c r="X5" s="1057" t="n"/>
      <c r="Y5" s="1058" t="n"/>
      <c r="AJ5" s="440" t="n"/>
      <c r="AK5" s="440" t="n"/>
      <c r="AL5" s="440" t="n"/>
      <c r="AM5" s="440" t="n"/>
      <c r="AN5" s="440" t="n"/>
      <c r="AO5" s="440" t="n"/>
      <c r="AP5" s="440" t="n"/>
      <c r="AQ5" s="440" t="n"/>
      <c r="AR5" s="440" t="n"/>
      <c r="AS5" s="440" t="n"/>
      <c r="BM5" s="438" t="n"/>
      <c r="BN5" s="438" t="n"/>
      <c r="BO5" s="438" t="n"/>
      <c r="BP5" s="438" t="n"/>
    </row>
    <row r="6" ht="6.75" customHeight="1" s="340">
      <c r="A6" s="1067" t="n"/>
      <c r="B6" s="1068" t="n"/>
      <c r="C6" s="1068" t="n"/>
      <c r="D6" s="1068" t="n"/>
      <c r="E6" s="1068" t="n"/>
      <c r="F6" s="1068" t="n"/>
      <c r="G6" s="1068" t="n"/>
      <c r="H6" s="1068" t="n"/>
      <c r="I6" s="1068" t="n"/>
      <c r="J6" s="1069" t="n"/>
      <c r="K6" s="1067" t="n"/>
      <c r="L6" s="1068" t="n"/>
      <c r="M6" s="1068" t="n"/>
      <c r="N6" s="1068" t="n"/>
      <c r="O6" s="1068" t="n"/>
      <c r="P6" s="1068" t="n"/>
      <c r="Q6" s="1068" t="n"/>
      <c r="R6" s="1068" t="n"/>
      <c r="S6" s="1068" t="n"/>
      <c r="T6" s="1068" t="n"/>
      <c r="U6" s="1068" t="n"/>
      <c r="V6" s="1068" t="n"/>
      <c r="W6" s="1068" t="n"/>
      <c r="X6" s="1068" t="n"/>
      <c r="Y6" s="1069" t="n"/>
      <c r="AJ6" s="440" t="n"/>
      <c r="AK6" s="440" t="n"/>
      <c r="AL6" s="440" t="n"/>
      <c r="AM6" s="440" t="n"/>
      <c r="AN6" s="440" t="n"/>
      <c r="AO6" s="440" t="n"/>
      <c r="AP6" s="440" t="n"/>
      <c r="AQ6" s="440" t="n"/>
      <c r="AR6" s="440" t="n"/>
      <c r="AS6" s="440" t="n"/>
      <c r="BM6" s="438" t="n"/>
      <c r="BN6" s="438" t="n"/>
      <c r="BO6" s="438" t="n"/>
      <c r="BP6" s="438" t="n"/>
    </row>
    <row r="7" ht="9" customHeight="1" s="340">
      <c r="L7" s="438" t="n"/>
      <c r="M7" s="438" t="n"/>
      <c r="N7" s="438" t="n"/>
      <c r="O7" s="438" t="n"/>
      <c r="P7" s="438" t="n"/>
      <c r="Q7" s="438" t="n"/>
      <c r="R7" s="438" t="n"/>
      <c r="S7" s="438" t="n"/>
      <c r="T7" s="438" t="n"/>
      <c r="U7" s="438" t="n"/>
      <c r="V7" s="438" t="n"/>
      <c r="W7" s="438" t="n"/>
      <c r="X7" s="438" t="n"/>
      <c r="Y7" s="438" t="n"/>
      <c r="Z7" s="438" t="n"/>
      <c r="BM7" s="438" t="n"/>
      <c r="BN7" s="438" t="n"/>
      <c r="BO7" s="438" t="n"/>
      <c r="BP7" s="438" t="n"/>
    </row>
    <row r="8" ht="4.5" customHeight="1" s="340"/>
    <row r="9" ht="15" customHeight="1" s="340">
      <c r="A9" s="749" t="inlineStr">
        <is>
          <t>MIZUHO C-CIF Number</t>
        </is>
      </c>
      <c r="B9" s="1051" t="n"/>
      <c r="C9" s="1051" t="n"/>
      <c r="D9" s="1051" t="n"/>
      <c r="E9" s="1051" t="n"/>
      <c r="F9" s="1051" t="n"/>
      <c r="G9" s="1051" t="n"/>
      <c r="H9" s="1051" t="n"/>
      <c r="I9" s="1051" t="n"/>
      <c r="J9" s="1051" t="n"/>
      <c r="K9" s="1051" t="n"/>
      <c r="L9" s="1052" t="n"/>
      <c r="M9" s="750"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750"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751">
        <f>+#REF!</f>
        <v/>
      </c>
      <c r="B10" s="1051" t="n"/>
      <c r="C10" s="1051" t="n"/>
      <c r="D10" s="1051" t="n"/>
      <c r="E10" s="1051" t="n"/>
      <c r="F10" s="1051" t="n"/>
      <c r="G10" s="1051" t="n"/>
      <c r="H10" s="1051" t="n"/>
      <c r="I10" s="1051" t="n"/>
      <c r="J10" s="1051" t="n"/>
      <c r="K10" s="1051" t="n"/>
      <c r="L10" s="1052" t="n"/>
      <c r="M10" s="751">
        <f>+#REF!</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751">
        <f>+#REF!</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9.75" customHeight="1" s="340"/>
    <row r="12" ht="19.5" customHeight="1" s="340">
      <c r="A12" s="734" t="inlineStr">
        <is>
          <t>1.</t>
        </is>
      </c>
      <c r="B12" s="1063" t="n"/>
      <c r="C12" s="1063" t="n"/>
      <c r="D12" s="441" t="inlineStr">
        <is>
          <t>Interest Bearing Liabilities</t>
        </is>
      </c>
      <c r="E12" s="442" t="n"/>
      <c r="F12" s="442" t="n"/>
      <c r="G12" s="442" t="n"/>
      <c r="H12" s="442" t="n"/>
      <c r="I12" s="442" t="n"/>
      <c r="J12" s="442" t="n"/>
      <c r="K12" s="442" t="n"/>
      <c r="L12" s="442" t="n"/>
      <c r="M12" s="442" t="n"/>
      <c r="N12" s="442" t="n"/>
      <c r="O12" s="442" t="n"/>
      <c r="P12" s="442" t="n"/>
      <c r="Q12" s="442" t="n"/>
      <c r="R12" s="442" t="n"/>
      <c r="S12" s="442" t="n"/>
      <c r="T12" s="442" t="n"/>
      <c r="U12" s="442" t="n"/>
      <c r="V12" s="442" t="n"/>
      <c r="W12" s="442" t="n"/>
      <c r="X12" s="442" t="n"/>
      <c r="Y12" s="442" t="n"/>
      <c r="Z12" s="442" t="n"/>
      <c r="AA12" s="442" t="n"/>
      <c r="AB12" s="442" t="n"/>
      <c r="AC12" s="442" t="n"/>
      <c r="AD12" s="442" t="n"/>
      <c r="AE12" s="442" t="n"/>
      <c r="AF12" s="442" t="n"/>
      <c r="AG12" s="442" t="n"/>
      <c r="AH12" s="442" t="n"/>
      <c r="AI12" s="442" t="n"/>
      <c r="AJ12" s="442" t="n"/>
      <c r="AK12" s="442" t="n"/>
      <c r="AL12" s="442" t="n"/>
      <c r="AM12" s="442" t="n"/>
      <c r="AN12" s="442" t="n"/>
      <c r="AO12" s="442" t="n"/>
      <c r="AP12" s="442" t="n"/>
      <c r="AQ12" s="442" t="n"/>
      <c r="AR12" s="442" t="n"/>
      <c r="AS12" s="442" t="n"/>
      <c r="AT12" s="442" t="n"/>
      <c r="AU12" s="442" t="n"/>
      <c r="AV12" s="442" t="n"/>
      <c r="AW12" s="442" t="n"/>
      <c r="AX12" s="442" t="n"/>
      <c r="AY12" s="442" t="n"/>
      <c r="AZ12" s="442" t="n"/>
      <c r="BA12" s="442" t="n"/>
      <c r="BB12" s="442" t="n"/>
      <c r="BC12" s="442" t="n"/>
      <c r="BD12" s="442" t="n"/>
      <c r="BE12" s="442" t="n"/>
      <c r="BF12" s="442" t="n"/>
      <c r="BG12" s="442" t="n"/>
      <c r="BH12" s="442" t="n"/>
      <c r="BI12" s="442" t="n"/>
      <c r="BJ12" s="442" t="n"/>
      <c r="BK12" s="442" t="n"/>
      <c r="BL12" s="442" t="n"/>
      <c r="BM12" s="442" t="n"/>
      <c r="BN12" s="442" t="n"/>
      <c r="BO12" s="442" t="n"/>
      <c r="BP12" s="442" t="n"/>
      <c r="BQ12" s="442" t="n"/>
      <c r="BR12" s="442" t="n"/>
      <c r="BS12" s="442" t="n"/>
      <c r="BT12" s="442" t="n"/>
      <c r="BU12" s="442" t="n"/>
      <c r="BV12" s="442" t="n"/>
      <c r="BW12" s="442" t="n"/>
      <c r="BX12" s="442" t="n"/>
      <c r="BY12" s="442" t="n"/>
      <c r="BZ12" s="442" t="n"/>
      <c r="CA12" s="442" t="n"/>
      <c r="CB12" s="442" t="n"/>
      <c r="CC12" s="442" t="n"/>
      <c r="CD12" s="442" t="n"/>
      <c r="CE12" s="442" t="n"/>
      <c r="CF12" s="442" t="n"/>
      <c r="CG12" s="442" t="n"/>
      <c r="CH12" s="442" t="n"/>
      <c r="CI12" s="442" t="n"/>
      <c r="CJ12" s="442" t="n"/>
      <c r="CK12" s="442" t="n"/>
      <c r="CL12" s="442" t="n"/>
      <c r="CM12" s="442" t="n"/>
      <c r="CN12" s="442" t="n"/>
      <c r="CO12" s="442" t="n"/>
      <c r="CP12" s="442" t="n"/>
      <c r="CQ12" s="442" t="n"/>
      <c r="CR12" s="442" t="n"/>
      <c r="CS12" s="442" t="n"/>
      <c r="CT12" s="442" t="n"/>
      <c r="CU12" s="442" t="n"/>
      <c r="CV12" s="442" t="n"/>
      <c r="CW12" s="442" t="n"/>
      <c r="CX12" s="442" t="n"/>
      <c r="CY12" s="442" t="n"/>
      <c r="CZ12" s="442" t="n"/>
      <c r="DA12" s="442" t="n"/>
      <c r="DB12" s="442" t="n"/>
      <c r="DC12" s="442" t="n"/>
      <c r="DD12" s="442" t="n"/>
      <c r="DE12" s="442" t="n"/>
      <c r="DF12" s="442" t="n"/>
      <c r="DG12" s="442" t="n"/>
    </row>
    <row r="13" ht="4.5" customHeight="1" s="340"/>
    <row r="14" ht="27" customHeight="1" s="340">
      <c r="C14" s="726" t="inlineStr">
        <is>
          <t>Short Term Debt</t>
        </is>
      </c>
      <c r="R14" s="728" t="inlineStr">
        <is>
          <t>Long Term Debt
due in one year</t>
        </is>
      </c>
      <c r="AD14" s="444" t="n"/>
      <c r="AE14" s="444" t="n"/>
      <c r="AF14" s="444" t="n"/>
      <c r="AG14" s="728" t="inlineStr">
        <is>
          <t>Long Term Debt</t>
        </is>
      </c>
      <c r="AV14" s="726" t="inlineStr">
        <is>
          <t>Bond</t>
        </is>
      </c>
      <c r="BK14" s="726" t="inlineStr">
        <is>
          <t>Lease Obligations</t>
        </is>
      </c>
      <c r="BZ14" s="726" t="inlineStr">
        <is>
          <t>Other Related Items</t>
        </is>
      </c>
      <c r="CO14" s="728" t="inlineStr">
        <is>
          <t>Interest Bearing
Liabilities</t>
        </is>
      </c>
    </row>
    <row r="15" ht="4.5" customHeight="1" s="340">
      <c r="C15" s="726" t="n"/>
      <c r="D15" s="726" t="n"/>
      <c r="E15" s="726" t="n"/>
      <c r="F15" s="726" t="n"/>
      <c r="G15" s="726" t="n"/>
      <c r="H15" s="726" t="n"/>
      <c r="I15" s="726" t="n"/>
      <c r="J15" s="726" t="n"/>
      <c r="K15" s="726" t="n"/>
      <c r="L15" s="726" t="n"/>
      <c r="M15" s="726" t="n"/>
      <c r="N15" s="726" t="n"/>
      <c r="O15" s="726" t="n"/>
      <c r="P15" s="726" t="n"/>
      <c r="Q15" s="726" t="n"/>
      <c r="R15" s="726" t="n"/>
      <c r="S15" s="726" t="n"/>
      <c r="T15" s="726" t="n"/>
      <c r="U15" s="726" t="n"/>
      <c r="V15" s="726" t="n"/>
      <c r="W15" s="726" t="n"/>
      <c r="X15" s="726" t="n"/>
      <c r="Y15" s="726" t="n"/>
      <c r="Z15" s="726" t="n"/>
      <c r="AA15" s="726" t="n"/>
      <c r="AB15" s="726" t="n"/>
      <c r="AC15" s="726" t="n"/>
      <c r="AD15" s="726" t="n"/>
      <c r="AE15" s="726" t="n"/>
      <c r="AF15" s="726" t="n"/>
      <c r="AG15" s="726" t="n"/>
      <c r="AH15" s="726" t="n"/>
      <c r="AI15" s="726" t="n"/>
      <c r="AJ15" s="726" t="n"/>
      <c r="AK15" s="726" t="n"/>
      <c r="AL15" s="726" t="n"/>
      <c r="AM15" s="726" t="n"/>
      <c r="AN15" s="726" t="n"/>
      <c r="AO15" s="726" t="n"/>
      <c r="AP15" s="726" t="n"/>
      <c r="AQ15" s="726" t="n"/>
      <c r="AR15" s="726" t="n"/>
      <c r="AS15" s="726" t="n"/>
      <c r="AT15" s="726" t="n"/>
      <c r="AU15" s="726" t="n"/>
      <c r="AV15" s="726" t="n"/>
      <c r="AW15" s="726" t="n"/>
      <c r="AX15" s="726" t="n"/>
      <c r="AY15" s="726" t="n"/>
      <c r="AZ15" s="726" t="n"/>
      <c r="BA15" s="726" t="n"/>
      <c r="BB15" s="726" t="n"/>
      <c r="BC15" s="726" t="n"/>
      <c r="BD15" s="726" t="n"/>
      <c r="BE15" s="726" t="n"/>
      <c r="BF15" s="726" t="n"/>
      <c r="BG15" s="726" t="n"/>
      <c r="BH15" s="726" t="n"/>
      <c r="BI15" s="726" t="n"/>
      <c r="BJ15" s="726" t="n"/>
      <c r="BK15" s="726" t="n"/>
      <c r="BL15" s="726" t="n"/>
      <c r="BM15" s="726" t="n"/>
      <c r="BN15" s="726" t="n"/>
      <c r="BO15" s="726" t="n"/>
      <c r="BP15" s="726" t="n"/>
      <c r="BQ15" s="726" t="n"/>
      <c r="BR15" s="726" t="n"/>
      <c r="BS15" s="726" t="n"/>
      <c r="BT15" s="726" t="n"/>
      <c r="BU15" s="726" t="n"/>
      <c r="BV15" s="726" t="n"/>
      <c r="BW15" s="726" t="n"/>
      <c r="BX15" s="726" t="n"/>
      <c r="BY15" s="726" t="n"/>
      <c r="BZ15" s="726" t="n"/>
      <c r="CA15" s="726" t="n"/>
      <c r="CB15" s="726" t="n"/>
      <c r="CC15" s="726" t="n"/>
      <c r="CD15" s="726" t="n"/>
      <c r="CE15" s="726" t="n"/>
      <c r="CF15" s="726" t="n"/>
      <c r="CG15" s="726" t="n"/>
      <c r="CH15" s="726" t="n"/>
      <c r="CI15" s="726" t="n"/>
      <c r="CJ15" s="726" t="n"/>
      <c r="CK15" s="726" t="n"/>
    </row>
    <row r="16" ht="13.5" customHeight="1" s="340">
      <c r="C16" s="747" t="n">
        <v>53680</v>
      </c>
      <c r="D16" s="1051" t="n"/>
      <c r="E16" s="1051" t="n"/>
      <c r="F16" s="1051" t="n"/>
      <c r="G16" s="1051" t="n"/>
      <c r="H16" s="1051" t="n"/>
      <c r="I16" s="1051" t="n"/>
      <c r="J16" s="1051" t="n"/>
      <c r="K16" s="1051" t="n"/>
      <c r="L16" s="1051" t="n"/>
      <c r="M16" s="1051" t="n"/>
      <c r="N16" s="1052" t="n"/>
      <c r="O16" s="742" t="inlineStr">
        <is>
          <t>+</t>
        </is>
      </c>
      <c r="R16" s="747" t="n">
        <v>98210</v>
      </c>
      <c r="S16" s="1051" t="n"/>
      <c r="T16" s="1051" t="n"/>
      <c r="U16" s="1051" t="n"/>
      <c r="V16" s="1051" t="n"/>
      <c r="W16" s="1051" t="n"/>
      <c r="X16" s="1051" t="n"/>
      <c r="Y16" s="1051" t="n"/>
      <c r="Z16" s="1051" t="n"/>
      <c r="AA16" s="1051" t="n"/>
      <c r="AB16" s="1051" t="n"/>
      <c r="AC16" s="1052" t="n"/>
      <c r="AD16" s="742" t="inlineStr">
        <is>
          <t>+</t>
        </is>
      </c>
      <c r="AG16" s="747" t="n">
        <v>267480</v>
      </c>
      <c r="AH16" s="1051" t="n"/>
      <c r="AI16" s="1051" t="n"/>
      <c r="AJ16" s="1051" t="n"/>
      <c r="AK16" s="1051" t="n"/>
      <c r="AL16" s="1051" t="n"/>
      <c r="AM16" s="1051" t="n"/>
      <c r="AN16" s="1051" t="n"/>
      <c r="AO16" s="1051" t="n"/>
      <c r="AP16" s="1051" t="n"/>
      <c r="AQ16" s="1051" t="n"/>
      <c r="AR16" s="1052" t="n"/>
      <c r="AS16" s="742" t="inlineStr">
        <is>
          <t>+</t>
        </is>
      </c>
      <c r="AV16" s="747" t="n"/>
      <c r="AW16" s="1051" t="n"/>
      <c r="AX16" s="1051" t="n"/>
      <c r="AY16" s="1051" t="n"/>
      <c r="AZ16" s="1051" t="n"/>
      <c r="BA16" s="1051" t="n"/>
      <c r="BB16" s="1051" t="n"/>
      <c r="BC16" s="1051" t="n"/>
      <c r="BD16" s="1051" t="n"/>
      <c r="BE16" s="1051" t="n"/>
      <c r="BF16" s="1051" t="n"/>
      <c r="BG16" s="1052" t="n"/>
      <c r="BH16" s="742" t="inlineStr">
        <is>
          <t>+</t>
        </is>
      </c>
      <c r="BK16" s="747" t="n"/>
      <c r="BL16" s="1051" t="n"/>
      <c r="BM16" s="1051" t="n"/>
      <c r="BN16" s="1051" t="n"/>
      <c r="BO16" s="1051" t="n"/>
      <c r="BP16" s="1051" t="n"/>
      <c r="BQ16" s="1051" t="n"/>
      <c r="BR16" s="1051" t="n"/>
      <c r="BS16" s="1051" t="n"/>
      <c r="BT16" s="1051" t="n"/>
      <c r="BU16" s="1051" t="n"/>
      <c r="BV16" s="1052" t="n"/>
      <c r="BW16" s="742" t="inlineStr">
        <is>
          <t>+</t>
        </is>
      </c>
      <c r="BZ16" s="747" t="n"/>
      <c r="CA16" s="1051" t="n"/>
      <c r="CB16" s="1051" t="n"/>
      <c r="CC16" s="1051" t="n"/>
      <c r="CD16" s="1051" t="n"/>
      <c r="CE16" s="1051" t="n"/>
      <c r="CF16" s="1051" t="n"/>
      <c r="CG16" s="1051" t="n"/>
      <c r="CH16" s="1051" t="n"/>
      <c r="CI16" s="1051" t="n"/>
      <c r="CJ16" s="1051" t="n"/>
      <c r="CK16" s="1052" t="n"/>
      <c r="CL16" s="742" t="inlineStr">
        <is>
          <t>=</t>
        </is>
      </c>
      <c r="CO16" s="746">
        <f>C16+R16+AG16+AV16+BK16+BZ16</f>
        <v/>
      </c>
      <c r="CP16" s="1106" t="n"/>
      <c r="CQ16" s="1106" t="n"/>
      <c r="CR16" s="1106" t="n"/>
      <c r="CS16" s="1106" t="n"/>
      <c r="CT16" s="1106" t="n"/>
      <c r="CU16" s="1106" t="n"/>
      <c r="CV16" s="1106" t="n"/>
      <c r="CW16" s="1106" t="n"/>
      <c r="CX16" s="1106" t="n"/>
      <c r="CY16" s="1106" t="n"/>
      <c r="CZ16" s="1107" t="n"/>
      <c r="DA16" s="445" t="n"/>
      <c r="DR16" s="446" t="n"/>
      <c r="DS16" s="446" t="n"/>
      <c r="DT16" s="446" t="n"/>
      <c r="DU16" s="446" t="n"/>
      <c r="DV16" s="446" t="n"/>
      <c r="DW16" s="446" t="n"/>
    </row>
    <row r="17" ht="15" customHeight="1" s="340"/>
    <row r="18" ht="19.5" customHeight="1" s="340">
      <c r="A18" s="734" t="inlineStr">
        <is>
          <t>2.</t>
        </is>
      </c>
      <c r="B18" s="1063" t="n"/>
      <c r="C18" s="1063" t="n"/>
      <c r="D18" s="441" t="inlineStr">
        <is>
          <t>Ordinary Working Capital     * If "Ordinary Working Capital" turns negative, this shall be zero.</t>
        </is>
      </c>
      <c r="E18" s="442" t="n"/>
      <c r="F18" s="442" t="n"/>
      <c r="G18" s="442" t="n"/>
      <c r="H18" s="442" t="n"/>
      <c r="I18" s="442" t="n"/>
      <c r="J18" s="442" t="n"/>
      <c r="K18" s="442" t="n"/>
      <c r="L18" s="442" t="n"/>
      <c r="M18" s="442" t="n"/>
      <c r="N18" s="442" t="n"/>
      <c r="O18" s="442" t="n"/>
      <c r="P18" s="442" t="n"/>
      <c r="Q18" s="442" t="n"/>
      <c r="R18" s="442" t="n"/>
      <c r="S18" s="442" t="n"/>
      <c r="T18" s="442" t="n"/>
      <c r="U18" s="442" t="n"/>
      <c r="V18" s="442" t="n"/>
      <c r="W18" s="442" t="n"/>
      <c r="X18" s="442" t="n"/>
      <c r="Y18" s="442" t="n"/>
      <c r="Z18" s="442" t="n"/>
      <c r="AA18" s="442" t="n"/>
      <c r="AB18" s="442" t="n"/>
      <c r="AC18" s="442" t="n"/>
      <c r="AD18" s="442" t="n"/>
      <c r="AE18" s="442" t="n"/>
      <c r="AF18" s="442" t="n"/>
      <c r="AG18" s="442" t="n"/>
      <c r="AH18" s="442" t="n"/>
      <c r="AI18" s="442" t="n"/>
      <c r="AJ18" s="442" t="n"/>
      <c r="AK18" s="442" t="n"/>
      <c r="AL18" s="442" t="n"/>
      <c r="AM18" s="442" t="n"/>
      <c r="AN18" s="442" t="n"/>
      <c r="AO18" s="442" t="n"/>
      <c r="AP18" s="442" t="n"/>
      <c r="AQ18" s="442" t="n"/>
      <c r="AR18" s="442" t="n"/>
      <c r="AS18" s="442" t="n"/>
      <c r="AT18" s="442" t="n"/>
      <c r="AU18" s="442" t="n"/>
      <c r="AV18" s="442" t="n"/>
      <c r="AW18" s="442" t="n"/>
      <c r="AX18" s="442" t="n"/>
      <c r="AY18" s="442" t="n"/>
      <c r="AZ18" s="442" t="n"/>
      <c r="BA18" s="442" t="n"/>
      <c r="BB18" s="442" t="n"/>
      <c r="BC18" s="442" t="n"/>
      <c r="BD18" s="442" t="n"/>
      <c r="BE18" s="442" t="n"/>
      <c r="BF18" s="442" t="n"/>
      <c r="BG18" s="442" t="n"/>
      <c r="BH18" s="442" t="n"/>
      <c r="BI18" s="442" t="n"/>
      <c r="BJ18" s="442" t="n"/>
      <c r="BK18" s="442" t="n"/>
      <c r="BL18" s="442" t="n"/>
      <c r="BM18" s="442" t="n"/>
      <c r="BN18" s="442" t="n"/>
      <c r="BO18" s="442" t="n"/>
      <c r="BP18" s="442" t="n"/>
      <c r="BQ18" s="442" t="n"/>
      <c r="BR18" s="442" t="n"/>
      <c r="BS18" s="442" t="n"/>
      <c r="BT18" s="442" t="n"/>
      <c r="BU18" s="442" t="n"/>
      <c r="BV18" s="442" t="n"/>
      <c r="BW18" s="442" t="n"/>
      <c r="BX18" s="442" t="n"/>
      <c r="BY18" s="442" t="n"/>
      <c r="BZ18" s="442" t="n"/>
      <c r="CA18" s="442" t="n"/>
      <c r="CB18" s="442" t="n"/>
      <c r="CC18" s="442" t="n"/>
      <c r="CD18" s="442" t="n"/>
      <c r="CE18" s="442" t="n"/>
      <c r="CF18" s="442" t="n"/>
      <c r="CG18" s="442" t="n"/>
      <c r="CH18" s="442" t="n"/>
      <c r="CI18" s="442" t="n"/>
      <c r="CJ18" s="442" t="n"/>
      <c r="CK18" s="442" t="n"/>
      <c r="CL18" s="442" t="n"/>
      <c r="CM18" s="442" t="n"/>
      <c r="CN18" s="442" t="n"/>
      <c r="CO18" s="442" t="n"/>
      <c r="CP18" s="442" t="n"/>
      <c r="CQ18" s="442" t="n"/>
      <c r="CR18" s="442" t="n"/>
      <c r="CS18" s="442" t="n"/>
      <c r="CT18" s="442" t="n"/>
      <c r="CU18" s="442" t="n"/>
      <c r="CV18" s="442" t="n"/>
      <c r="CW18" s="442" t="n"/>
      <c r="CX18" s="442" t="n"/>
      <c r="CY18" s="442" t="n"/>
      <c r="CZ18" s="442" t="n"/>
      <c r="DA18" s="442" t="n"/>
      <c r="DB18" s="442" t="n"/>
      <c r="DC18" s="442" t="n"/>
      <c r="DD18" s="442" t="n"/>
      <c r="DE18" s="442" t="n"/>
      <c r="DF18" s="442" t="n"/>
      <c r="DG18" s="442" t="n"/>
    </row>
    <row r="19" ht="4.5" customHeight="1" s="340"/>
    <row r="20" ht="30" customHeight="1" s="340">
      <c r="C20" s="726" t="inlineStr">
        <is>
          <t>Acconts Receivables</t>
        </is>
      </c>
      <c r="T20" s="728" t="inlineStr">
        <is>
          <t>Inventories</t>
        </is>
      </c>
      <c r="AJ20" s="444" t="n"/>
      <c r="AK20" s="444" t="n"/>
      <c r="AL20" s="444" t="n"/>
      <c r="AM20" s="726" t="inlineStr">
        <is>
          <t>Note Payable</t>
        </is>
      </c>
      <c r="BE20" s="726" t="inlineStr">
        <is>
          <t>Accounts Payable</t>
        </is>
      </c>
      <c r="BV20" s="748" t="inlineStr">
        <is>
          <t>Dead Stock and Bad Debt
relation to Acconts Receivables and Inventories</t>
        </is>
      </c>
      <c r="CR20" s="726" t="inlineStr">
        <is>
          <t>Ordinary Working Capital</t>
        </is>
      </c>
    </row>
    <row r="21" ht="4.5" customHeight="1" s="340">
      <c r="B21" s="726" t="n"/>
      <c r="C21" s="726" t="n"/>
      <c r="D21" s="726" t="n"/>
      <c r="E21" s="726" t="n"/>
      <c r="F21" s="726" t="n"/>
      <c r="G21" s="726" t="n"/>
      <c r="H21" s="726" t="n"/>
      <c r="I21" s="726" t="n"/>
      <c r="J21" s="726" t="n"/>
      <c r="K21" s="726" t="n"/>
      <c r="L21" s="726" t="n"/>
      <c r="M21" s="726" t="n"/>
      <c r="N21" s="726" t="n"/>
      <c r="O21" s="726" t="n"/>
      <c r="P21" s="726" t="n"/>
      <c r="Q21" s="726" t="n"/>
      <c r="R21" s="726" t="n"/>
      <c r="S21" s="726" t="n"/>
      <c r="T21" s="726" t="n"/>
      <c r="U21" s="726" t="n"/>
      <c r="V21" s="726" t="n"/>
      <c r="W21" s="726" t="n"/>
      <c r="X21" s="726" t="n"/>
      <c r="Y21" s="726" t="n"/>
      <c r="Z21" s="726" t="n"/>
      <c r="AA21" s="726" t="n"/>
      <c r="AB21" s="726" t="n"/>
      <c r="AC21" s="726" t="n"/>
      <c r="AD21" s="726" t="n"/>
      <c r="AE21" s="726" t="n"/>
      <c r="AF21" s="726" t="n"/>
      <c r="AG21" s="726" t="n"/>
      <c r="AH21" s="726" t="n"/>
      <c r="AI21" s="726" t="n"/>
      <c r="AJ21" s="726" t="n"/>
      <c r="AK21" s="726" t="n"/>
      <c r="AL21" s="726" t="n"/>
      <c r="AM21" s="726" t="n"/>
      <c r="AN21" s="726" t="n"/>
      <c r="AO21" s="726" t="n"/>
      <c r="AP21" s="726" t="n"/>
      <c r="AQ21" s="726" t="n"/>
      <c r="AR21" s="726" t="n"/>
      <c r="AS21" s="726" t="n"/>
      <c r="AT21" s="726" t="n"/>
      <c r="AU21" s="726" t="n"/>
      <c r="AV21" s="726" t="n"/>
      <c r="AW21" s="726" t="n"/>
      <c r="AX21" s="726" t="n"/>
      <c r="AY21" s="726" t="n"/>
      <c r="AZ21" s="726" t="n"/>
      <c r="BA21" s="726" t="n"/>
      <c r="BB21" s="726" t="n"/>
      <c r="BC21" s="726" t="n"/>
      <c r="BD21" s="726" t="n"/>
      <c r="BE21" s="726" t="n"/>
      <c r="BF21" s="726" t="n"/>
      <c r="BG21" s="726" t="n"/>
      <c r="BH21" s="726" t="n"/>
      <c r="BI21" s="726" t="n"/>
      <c r="BJ21" s="726" t="n"/>
      <c r="BK21" s="726" t="n"/>
      <c r="BL21" s="726" t="n"/>
      <c r="BM21" s="726" t="n"/>
      <c r="BN21" s="726" t="n"/>
      <c r="BO21" s="726" t="n"/>
      <c r="BP21" s="726" t="n"/>
      <c r="BQ21" s="726" t="n"/>
      <c r="BR21" s="726" t="n"/>
      <c r="BS21" s="726" t="n"/>
      <c r="BT21" s="726" t="n"/>
      <c r="BU21" s="726" t="n"/>
      <c r="BV21" s="726" t="n"/>
      <c r="BW21" s="726" t="n"/>
      <c r="BX21" s="726" t="n"/>
      <c r="BY21" s="726" t="n"/>
      <c r="BZ21" s="726" t="n"/>
      <c r="CA21" s="726" t="n"/>
      <c r="CB21" s="726" t="n"/>
      <c r="CC21" s="726" t="n"/>
      <c r="CD21" s="726" t="n"/>
      <c r="CE21" s="726" t="n"/>
      <c r="CF21" s="726" t="n"/>
      <c r="CG21" s="726" t="n"/>
      <c r="CH21" s="726" t="n"/>
      <c r="CI21" s="726" t="n"/>
      <c r="CJ21" s="726" t="n"/>
      <c r="CK21" s="726" t="n"/>
      <c r="CL21" s="726" t="n"/>
      <c r="CM21" s="726" t="n"/>
      <c r="CN21" s="726" t="n"/>
      <c r="CO21" s="726" t="n"/>
      <c r="CP21" s="726" t="n"/>
      <c r="CQ21" s="726" t="n"/>
      <c r="CR21" s="726" t="n"/>
    </row>
    <row r="22" ht="13.5" customHeight="1" s="340">
      <c r="B22" s="445" t="n"/>
      <c r="C22" s="741" t="n">
        <v>67460</v>
      </c>
      <c r="D22" s="1051" t="n"/>
      <c r="E22" s="1051" t="n"/>
      <c r="F22" s="1051" t="n"/>
      <c r="G22" s="1051" t="n"/>
      <c r="H22" s="1051" t="n"/>
      <c r="I22" s="1051" t="n"/>
      <c r="J22" s="1051" t="n"/>
      <c r="K22" s="1051" t="n"/>
      <c r="L22" s="1051" t="n"/>
      <c r="M22" s="1051" t="n"/>
      <c r="N22" s="1051" t="n"/>
      <c r="O22" s="1051" t="n"/>
      <c r="P22" s="1052" t="n"/>
      <c r="Q22" s="742" t="inlineStr">
        <is>
          <t>+</t>
        </is>
      </c>
      <c r="T22" s="741" t="n">
        <v>105990</v>
      </c>
      <c r="U22" s="1051" t="n"/>
      <c r="V22" s="1051" t="n"/>
      <c r="W22" s="1051" t="n"/>
      <c r="X22" s="1051" t="n"/>
      <c r="Y22" s="1051" t="n"/>
      <c r="Z22" s="1051" t="n"/>
      <c r="AA22" s="1051" t="n"/>
      <c r="AB22" s="1051" t="n"/>
      <c r="AC22" s="1051" t="n"/>
      <c r="AD22" s="1051" t="n"/>
      <c r="AE22" s="1051" t="n"/>
      <c r="AF22" s="1051" t="n"/>
      <c r="AG22" s="1051" t="n"/>
      <c r="AH22" s="1051" t="n"/>
      <c r="AI22" s="1052" t="n"/>
      <c r="AJ22" s="742" t="inlineStr">
        <is>
          <t>-</t>
        </is>
      </c>
      <c r="AM22" s="741" t="n"/>
      <c r="AN22" s="1051" t="n"/>
      <c r="AO22" s="1051" t="n"/>
      <c r="AP22" s="1051" t="n"/>
      <c r="AQ22" s="1051" t="n"/>
      <c r="AR22" s="1051" t="n"/>
      <c r="AS22" s="1051" t="n"/>
      <c r="AT22" s="1051" t="n"/>
      <c r="AU22" s="1051" t="n"/>
      <c r="AV22" s="1051" t="n"/>
      <c r="AW22" s="1051" t="n"/>
      <c r="AX22" s="1051" t="n"/>
      <c r="AY22" s="1051" t="n"/>
      <c r="AZ22" s="1051" t="n"/>
      <c r="BA22" s="1052" t="n"/>
      <c r="BB22" s="742" t="inlineStr">
        <is>
          <t>-</t>
        </is>
      </c>
      <c r="BE22" s="741">
        <f>300+130220</f>
        <v/>
      </c>
      <c r="BF22" s="1051" t="n"/>
      <c r="BG22" s="1051" t="n"/>
      <c r="BH22" s="1051" t="n"/>
      <c r="BI22" s="1051" t="n"/>
      <c r="BJ22" s="1051" t="n"/>
      <c r="BK22" s="1051" t="n"/>
      <c r="BL22" s="1051" t="n"/>
      <c r="BM22" s="1051" t="n"/>
      <c r="BN22" s="1051" t="n"/>
      <c r="BO22" s="1051" t="n"/>
      <c r="BP22" s="1051" t="n"/>
      <c r="BQ22" s="1051" t="n"/>
      <c r="BR22" s="1052" t="n"/>
      <c r="BS22" s="742" t="inlineStr">
        <is>
          <t>-</t>
        </is>
      </c>
      <c r="BV22" s="741" t="n"/>
      <c r="BW22" s="1051" t="n"/>
      <c r="BX22" s="1051" t="n"/>
      <c r="BY22" s="1051" t="n"/>
      <c r="BZ22" s="1051" t="n"/>
      <c r="CA22" s="1051" t="n"/>
      <c r="CB22" s="1051" t="n"/>
      <c r="CC22" s="1051" t="n"/>
      <c r="CD22" s="1051" t="n"/>
      <c r="CE22" s="1051" t="n"/>
      <c r="CF22" s="1051" t="n"/>
      <c r="CG22" s="1051" t="n"/>
      <c r="CH22" s="1051" t="n"/>
      <c r="CI22" s="1051" t="n"/>
      <c r="CJ22" s="1051" t="n"/>
      <c r="CK22" s="1051" t="n"/>
      <c r="CL22" s="1051" t="n"/>
      <c r="CM22" s="1051" t="n"/>
      <c r="CN22" s="1052" t="n"/>
      <c r="CO22" s="742" t="inlineStr">
        <is>
          <t>=</t>
        </is>
      </c>
      <c r="CR22" s="746">
        <f>C22+T22-AM22-BE22-BV22</f>
        <v/>
      </c>
      <c r="CS22" s="1106" t="n"/>
      <c r="CT22" s="1106" t="n"/>
      <c r="CU22" s="1106" t="n"/>
      <c r="CV22" s="1106" t="n"/>
      <c r="CW22" s="1106" t="n"/>
      <c r="CX22" s="1106" t="n"/>
      <c r="CY22" s="1106" t="n"/>
      <c r="CZ22" s="1106" t="n"/>
      <c r="DA22" s="1106" t="n"/>
      <c r="DB22" s="1106" t="n"/>
      <c r="DC22" s="1106" t="n"/>
      <c r="DD22" s="1106" t="n"/>
      <c r="DE22" s="1107" t="n"/>
      <c r="DF22" s="445" t="n"/>
      <c r="DW22" s="446" t="n"/>
      <c r="DX22" s="446" t="n"/>
      <c r="DY22" s="446" t="n"/>
      <c r="DZ22" s="446" t="n"/>
      <c r="EA22" s="446" t="n"/>
      <c r="EB22" s="446" t="n"/>
    </row>
    <row r="23" ht="15" customHeight="1" s="340"/>
    <row r="24" ht="19.5" customHeight="1" s="340">
      <c r="A24" s="734" t="inlineStr">
        <is>
          <t>3.</t>
        </is>
      </c>
      <c r="B24" s="1063" t="n"/>
      <c r="C24" s="1063" t="n"/>
      <c r="D24" s="441" t="inlineStr">
        <is>
          <t>Disposable Amount, Other Deductible Items</t>
        </is>
      </c>
      <c r="E24" s="442" t="n"/>
      <c r="F24" s="442" t="n"/>
      <c r="G24" s="442" t="n"/>
      <c r="H24" s="442" t="n"/>
      <c r="I24" s="442" t="n"/>
      <c r="J24" s="442" t="n"/>
      <c r="K24" s="442" t="n"/>
      <c r="L24" s="442" t="n"/>
      <c r="M24" s="442" t="n"/>
      <c r="N24" s="442" t="n"/>
      <c r="O24" s="442" t="n"/>
      <c r="P24" s="442" t="n"/>
      <c r="Q24" s="442" t="n"/>
      <c r="R24" s="442" t="n"/>
      <c r="S24" s="442" t="n"/>
      <c r="T24" s="442" t="n"/>
      <c r="U24" s="442" t="n"/>
      <c r="V24" s="442" t="n"/>
      <c r="W24" s="442" t="n"/>
      <c r="X24" s="442" t="n"/>
      <c r="Y24" s="442" t="n"/>
      <c r="Z24" s="442" t="n"/>
      <c r="AA24" s="442" t="n"/>
      <c r="AB24" s="442" t="n"/>
      <c r="AC24" s="442" t="n"/>
      <c r="AD24" s="442" t="n"/>
      <c r="AE24" s="442" t="n"/>
      <c r="AF24" s="442" t="n"/>
      <c r="AG24" s="442" t="n"/>
      <c r="AH24" s="442" t="n"/>
      <c r="AI24" s="442" t="n"/>
      <c r="AJ24" s="442" t="n"/>
      <c r="AK24" s="442" t="n"/>
      <c r="AL24" s="442" t="n"/>
      <c r="AM24" s="442" t="n"/>
      <c r="AN24" s="442" t="n"/>
      <c r="AO24" s="442" t="n"/>
      <c r="AP24" s="442" t="n"/>
      <c r="AQ24" s="442" t="n"/>
      <c r="AR24" s="442" t="n"/>
      <c r="AS24" s="442" t="n"/>
      <c r="AT24" s="442" t="n"/>
      <c r="AU24" s="442" t="n"/>
      <c r="AV24" s="442" t="n"/>
      <c r="AW24" s="442" t="n"/>
      <c r="AX24" s="442" t="n"/>
      <c r="AY24" s="442" t="n"/>
      <c r="AZ24" s="442" t="n"/>
      <c r="BA24" s="442" t="n"/>
      <c r="BB24" s="442" t="n"/>
      <c r="BC24" s="442" t="n"/>
      <c r="BD24" s="442" t="n"/>
      <c r="BE24" s="442" t="n"/>
      <c r="BF24" s="442" t="n"/>
      <c r="BG24" s="442" t="n"/>
      <c r="BH24" s="442" t="n"/>
      <c r="BI24" s="442" t="n"/>
      <c r="BJ24" s="442" t="n"/>
      <c r="BK24" s="442" t="n"/>
      <c r="BL24" s="442" t="n"/>
      <c r="BM24" s="442" t="n"/>
      <c r="BN24" s="442" t="n"/>
      <c r="BO24" s="442" t="n"/>
      <c r="BP24" s="442" t="n"/>
      <c r="BQ24" s="442" t="n"/>
      <c r="BR24" s="442" t="n"/>
      <c r="BS24" s="442" t="n"/>
      <c r="BT24" s="442" t="n"/>
      <c r="BU24" s="442" t="n"/>
      <c r="BV24" s="442" t="n"/>
      <c r="BW24" s="442" t="n"/>
      <c r="BX24" s="442" t="n"/>
      <c r="BY24" s="442" t="n"/>
      <c r="BZ24" s="442" t="n"/>
      <c r="CA24" s="442" t="n"/>
      <c r="CB24" s="442" t="n"/>
      <c r="CC24" s="442" t="n"/>
      <c r="CD24" s="442" t="n"/>
      <c r="CE24" s="442" t="n"/>
      <c r="CF24" s="442" t="n"/>
      <c r="CG24" s="442" t="n"/>
      <c r="CH24" s="442" t="n"/>
      <c r="CI24" s="442" t="n"/>
      <c r="CJ24" s="442" t="n"/>
      <c r="CK24" s="442" t="n"/>
      <c r="CL24" s="442" t="n"/>
      <c r="CM24" s="442" t="n"/>
      <c r="CN24" s="442" t="n"/>
      <c r="CO24" s="442" t="n"/>
      <c r="CP24" s="442" t="n"/>
      <c r="CQ24" s="442" t="n"/>
      <c r="CR24" s="442" t="n"/>
      <c r="CS24" s="442" t="n"/>
      <c r="CT24" s="442" t="n"/>
      <c r="CU24" s="442" t="n"/>
      <c r="CV24" s="442" t="n"/>
      <c r="CW24" s="442" t="n"/>
      <c r="CX24" s="442" t="n"/>
      <c r="CY24" s="442" t="n"/>
      <c r="CZ24" s="442" t="n"/>
      <c r="DA24" s="442" t="n"/>
      <c r="DB24" s="442" t="n"/>
      <c r="DC24" s="442" t="n"/>
      <c r="DD24" s="442" t="n"/>
      <c r="DE24" s="442" t="n"/>
      <c r="DF24" s="442" t="n"/>
      <c r="DG24" s="442" t="n"/>
    </row>
    <row r="25" ht="4.5" customHeight="1" s="340"/>
    <row r="26" ht="30" customHeight="1" s="340">
      <c r="C26" s="728" t="inlineStr">
        <is>
          <t>Cash and
Cash Equivalents</t>
        </is>
      </c>
      <c r="V26" s="728" t="n"/>
      <c r="W26" s="728" t="n"/>
      <c r="X26" s="726" t="inlineStr">
        <is>
          <t>Securities for Sale</t>
        </is>
      </c>
      <c r="AS26" s="728" t="inlineStr">
        <is>
          <t>Negative
Working Capital</t>
        </is>
      </c>
      <c r="BN26" s="726" t="inlineStr">
        <is>
          <t>Other Related Items</t>
        </is>
      </c>
      <c r="CI26" s="728" t="inlineStr">
        <is>
          <t>Disposable Amount,
Other Deductible Items</t>
        </is>
      </c>
    </row>
    <row r="27" ht="4.5" customHeight="1" s="340">
      <c r="C27" s="726" t="n"/>
      <c r="D27" s="726" t="n"/>
      <c r="E27" s="726" t="n"/>
      <c r="F27" s="726" t="n"/>
      <c r="G27" s="726" t="n"/>
      <c r="H27" s="726" t="n"/>
      <c r="I27" s="726" t="n"/>
      <c r="J27" s="726" t="n"/>
      <c r="K27" s="726" t="n"/>
      <c r="L27" s="726" t="n"/>
      <c r="M27" s="726" t="n"/>
      <c r="N27" s="726" t="n"/>
      <c r="O27" s="726" t="n"/>
      <c r="P27" s="726" t="n"/>
      <c r="Q27" s="726" t="n"/>
      <c r="R27" s="726" t="n"/>
      <c r="S27" s="726" t="n"/>
      <c r="T27" s="726" t="n"/>
      <c r="U27" s="726" t="n"/>
      <c r="V27" s="726" t="n"/>
      <c r="W27" s="726" t="n"/>
      <c r="X27" s="726" t="n"/>
      <c r="Y27" s="726" t="n"/>
      <c r="Z27" s="726" t="n"/>
      <c r="AA27" s="726" t="n"/>
      <c r="AB27" s="726" t="n"/>
      <c r="AC27" s="726" t="n"/>
      <c r="AD27" s="726" t="n"/>
      <c r="AE27" s="726" t="n"/>
      <c r="AF27" s="726" t="n"/>
      <c r="AG27" s="726" t="n"/>
      <c r="AH27" s="726" t="n"/>
      <c r="AI27" s="726" t="n"/>
      <c r="AJ27" s="726" t="n"/>
      <c r="AK27" s="726" t="n"/>
      <c r="AL27" s="726" t="n"/>
      <c r="AM27" s="726" t="n"/>
      <c r="AN27" s="726" t="n"/>
      <c r="AO27" s="726" t="n"/>
      <c r="AP27" s="726" t="n"/>
      <c r="AQ27" s="726" t="n"/>
      <c r="AR27" s="726" t="n"/>
      <c r="AS27" s="726" t="n"/>
      <c r="AT27" s="726" t="n"/>
      <c r="AU27" s="726" t="n"/>
      <c r="AV27" s="726" t="n"/>
      <c r="AW27" s="726" t="n"/>
      <c r="AX27" s="726" t="n"/>
      <c r="AY27" s="726" t="n"/>
      <c r="AZ27" s="726" t="n"/>
      <c r="BA27" s="726" t="n"/>
      <c r="BB27" s="726" t="n"/>
      <c r="BC27" s="726" t="n"/>
      <c r="BD27" s="726" t="n"/>
      <c r="BE27" s="726" t="n"/>
      <c r="BF27" s="726" t="n"/>
      <c r="BG27" s="726" t="n"/>
      <c r="BH27" s="726" t="n"/>
      <c r="BI27" s="726" t="n"/>
      <c r="BJ27" s="726" t="n"/>
      <c r="BK27" s="726" t="n"/>
      <c r="BL27" s="726" t="n"/>
      <c r="BM27" s="726" t="n"/>
      <c r="BN27" s="726" t="n"/>
      <c r="BO27" s="726" t="n"/>
      <c r="BP27" s="726" t="n"/>
      <c r="BQ27" s="726" t="n"/>
      <c r="BR27" s="726" t="n"/>
      <c r="BS27" s="726" t="n"/>
      <c r="BT27" s="726" t="n"/>
      <c r="BU27" s="726" t="n"/>
      <c r="BV27" s="726" t="n"/>
      <c r="BW27" s="726" t="n"/>
      <c r="BX27" s="726" t="n"/>
      <c r="BY27" s="726" t="n"/>
      <c r="BZ27" s="726" t="n"/>
      <c r="CA27" s="726" t="n"/>
      <c r="CB27" s="726" t="n"/>
      <c r="CC27" s="726" t="n"/>
      <c r="CD27" s="726" t="n"/>
      <c r="CE27" s="726" t="n"/>
      <c r="CF27" s="726" t="n"/>
      <c r="CG27" s="726" t="n"/>
      <c r="CH27" s="726" t="n"/>
      <c r="CI27" s="726" t="n"/>
      <c r="CJ27" s="726" t="n"/>
      <c r="CK27" s="726" t="n"/>
    </row>
    <row r="28" ht="13.5" customHeight="1" s="340">
      <c r="B28" s="445" t="n"/>
      <c r="C28" s="741">
        <f>52580+4220</f>
        <v/>
      </c>
      <c r="D28" s="1051" t="n"/>
      <c r="E28" s="1051" t="n"/>
      <c r="F28" s="1051" t="n"/>
      <c r="G28" s="1051" t="n"/>
      <c r="H28" s="1051" t="n"/>
      <c r="I28" s="1051" t="n"/>
      <c r="J28" s="1051" t="n"/>
      <c r="K28" s="1051" t="n"/>
      <c r="L28" s="1051" t="n"/>
      <c r="M28" s="1051" t="n"/>
      <c r="N28" s="1051" t="n"/>
      <c r="O28" s="1051" t="n"/>
      <c r="P28" s="1051" t="n"/>
      <c r="Q28" s="1051" t="n"/>
      <c r="R28" s="1051" t="n"/>
      <c r="S28" s="1051" t="n"/>
      <c r="T28" s="1052" t="n"/>
      <c r="U28" s="744" t="inlineStr">
        <is>
          <t>+</t>
        </is>
      </c>
      <c r="X28" s="74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2" t="n"/>
      <c r="AP28" s="744" t="inlineStr">
        <is>
          <t>+</t>
        </is>
      </c>
      <c r="AS28" s="745">
        <f>IF(CR22&lt;0,CR22,0)</f>
        <v/>
      </c>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2" t="n"/>
      <c r="BK28" s="744" t="inlineStr">
        <is>
          <t>+</t>
        </is>
      </c>
      <c r="BN28" s="74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2" t="n"/>
      <c r="CF28" s="744" t="inlineStr">
        <is>
          <t>=</t>
        </is>
      </c>
      <c r="CI28" s="746">
        <f>C28+X28+AS28+BN28</f>
        <v/>
      </c>
      <c r="CJ28" s="1106" t="n"/>
      <c r="CK28" s="1106" t="n"/>
      <c r="CL28" s="1106" t="n"/>
      <c r="CM28" s="1106" t="n"/>
      <c r="CN28" s="1106" t="n"/>
      <c r="CO28" s="1106" t="n"/>
      <c r="CP28" s="1106" t="n"/>
      <c r="CQ28" s="1106" t="n"/>
      <c r="CR28" s="1106" t="n"/>
      <c r="CS28" s="1106" t="n"/>
      <c r="CT28" s="1106" t="n"/>
      <c r="CU28" s="1106" t="n"/>
      <c r="CV28" s="1106" t="n"/>
      <c r="CW28" s="1106" t="n"/>
      <c r="CX28" s="1106" t="n"/>
      <c r="CY28" s="1106" t="n"/>
      <c r="CZ28" s="1107" t="n"/>
      <c r="DA28" s="445" t="n"/>
    </row>
    <row r="29" ht="15" customHeight="1" s="340"/>
    <row r="30" ht="27" customHeight="1" s="340">
      <c r="A30" s="734" t="inlineStr">
        <is>
          <t>4.</t>
        </is>
      </c>
      <c r="B30" s="1063" t="n"/>
      <c r="C30" s="1063" t="n"/>
      <c r="D30" s="441" t="inlineStr">
        <is>
          <t>Profit from Core Business Operations</t>
        </is>
      </c>
      <c r="E30" s="447" t="n"/>
      <c r="F30" s="447" t="n"/>
      <c r="G30" s="447" t="n"/>
      <c r="H30" s="447" t="n"/>
      <c r="I30" s="447" t="n"/>
      <c r="J30" s="447" t="n"/>
      <c r="K30" s="447" t="n"/>
      <c r="L30" s="447" t="n"/>
      <c r="M30" s="447" t="n"/>
      <c r="N30" s="447" t="n"/>
      <c r="O30" s="447" t="n"/>
      <c r="P30" s="447" t="n"/>
      <c r="Q30" s="447" t="n"/>
      <c r="R30" s="447" t="n"/>
      <c r="S30" s="447" t="n"/>
      <c r="T30" s="447" t="n"/>
      <c r="U30" s="447" t="n"/>
      <c r="V30" s="447" t="n"/>
      <c r="W30" s="447" t="n"/>
      <c r="X30" s="447" t="n"/>
      <c r="Y30" s="447" t="n"/>
      <c r="Z30" s="447" t="n"/>
      <c r="AA30" s="447" t="n"/>
      <c r="AB30" s="447" t="n"/>
      <c r="AC30" s="447" t="n"/>
      <c r="AD30" s="447" t="n"/>
      <c r="AE30" s="447" t="n"/>
      <c r="AF30" s="447" t="n"/>
      <c r="AG30" s="447" t="n"/>
      <c r="AH30" s="447" t="n"/>
      <c r="AI30" s="447" t="n"/>
      <c r="AJ30" s="447" t="n"/>
      <c r="AK30" s="743" t="n"/>
      <c r="AL30" s="1063" t="n"/>
      <c r="AM30" s="1063" t="n"/>
      <c r="AN30" s="1063" t="n"/>
      <c r="AO30" s="1063" t="n"/>
      <c r="AP30" s="1063" t="n"/>
      <c r="AQ30" s="1063" t="n"/>
      <c r="AR30" s="1063" t="n"/>
      <c r="AS30" s="1063" t="n"/>
      <c r="AT30" s="1063" t="n"/>
      <c r="AU30" s="1063" t="n"/>
      <c r="AV30" s="1063" t="n"/>
      <c r="AW30" s="1063" t="n"/>
      <c r="AX30" s="1063" t="n"/>
      <c r="AY30" s="1063" t="n"/>
      <c r="AZ30" s="1063" t="n"/>
      <c r="BA30" s="1063" t="n"/>
      <c r="BB30" s="1063" t="n"/>
      <c r="BC30" s="1063" t="n"/>
      <c r="BD30" s="1063" t="n"/>
      <c r="BE30" s="1063" t="n"/>
      <c r="BF30" s="1063" t="n"/>
      <c r="BG30" s="1063" t="n"/>
      <c r="BH30" s="1063" t="n"/>
      <c r="BI30" s="1063" t="n"/>
      <c r="BJ30" s="1063" t="n"/>
      <c r="BK30" s="1063" t="n"/>
      <c r="BL30" s="1063" t="n"/>
      <c r="BM30" s="1063" t="n"/>
      <c r="BN30" s="1063" t="n"/>
      <c r="BO30" s="1063" t="n"/>
      <c r="BP30" s="1063" t="n"/>
      <c r="BQ30" s="1063" t="n"/>
      <c r="BR30" s="1063" t="n"/>
      <c r="BS30" s="1063" t="n"/>
      <c r="BT30" s="1063" t="n"/>
      <c r="BU30" s="1063" t="n"/>
      <c r="BV30" s="1063" t="n"/>
      <c r="BW30" s="1063" t="n"/>
      <c r="BX30" s="1063" t="n"/>
      <c r="BY30" s="1063" t="n"/>
      <c r="BZ30" s="1063" t="n"/>
      <c r="CA30" s="1063" t="n"/>
      <c r="CB30" s="1063" t="n"/>
      <c r="CC30" s="1063" t="n"/>
      <c r="CD30" s="1063" t="n"/>
      <c r="CE30" s="1063" t="n"/>
      <c r="CF30" s="1063" t="n"/>
      <c r="CG30" s="1063" t="n"/>
      <c r="CH30" s="1063" t="n"/>
      <c r="CI30" s="1063" t="n"/>
      <c r="CJ30" s="1063" t="n"/>
      <c r="CK30" s="1063" t="n"/>
      <c r="CL30" s="1063" t="n"/>
      <c r="CM30" s="1063" t="n"/>
      <c r="CN30" s="1063" t="n"/>
      <c r="CO30" s="1063" t="n"/>
      <c r="CP30" s="1063" t="n"/>
      <c r="CQ30" s="1063" t="n"/>
      <c r="CR30" s="1063" t="n"/>
      <c r="CS30" s="1063" t="n"/>
      <c r="CT30" s="1063" t="n"/>
      <c r="CU30" s="1063" t="n"/>
      <c r="CV30" s="1063" t="n"/>
      <c r="CW30" s="1063" t="n"/>
      <c r="CX30" s="1063" t="n"/>
      <c r="CY30" s="1063" t="n"/>
      <c r="CZ30" s="1063" t="n"/>
      <c r="DA30" s="1063" t="n"/>
      <c r="DB30" s="1063" t="n"/>
      <c r="DC30" s="1063" t="n"/>
      <c r="DD30" s="1063" t="n"/>
      <c r="DE30" s="1063" t="n"/>
      <c r="DF30" s="1063" t="n"/>
      <c r="DG30" s="1063" t="n"/>
    </row>
    <row r="31" ht="4.5" customHeight="1" s="340">
      <c r="B31" s="448" t="n"/>
    </row>
    <row r="32" ht="3" customHeight="1" s="340">
      <c r="E32" s="448" t="n"/>
    </row>
    <row r="33" ht="12" customHeight="1" s="340">
      <c r="E33" s="436" t="inlineStr">
        <is>
          <t xml:space="preserve">　Settlement Period</t>
        </is>
      </c>
      <c r="F33" s="437" t="n"/>
      <c r="G33" s="437" t="n"/>
      <c r="H33" s="437" t="n"/>
      <c r="I33" s="437" t="n"/>
      <c r="J33" s="437" t="n"/>
      <c r="K33" s="437" t="n"/>
      <c r="L33" s="437" t="n"/>
      <c r="M33" s="437" t="n"/>
      <c r="N33" s="437" t="n"/>
      <c r="O33" s="437" t="n"/>
      <c r="P33" s="437" t="n"/>
      <c r="Q33" s="437" t="n"/>
      <c r="R33" s="437" t="n"/>
      <c r="S33" s="437" t="n"/>
      <c r="T33" s="437" t="n"/>
      <c r="U33" s="437" t="n"/>
      <c r="V33" s="437" t="n"/>
      <c r="W33" s="437" t="n"/>
      <c r="X33" s="437" t="n"/>
      <c r="Y33" s="437" t="n"/>
      <c r="Z33" s="437" t="n"/>
      <c r="AA33" s="437" t="n"/>
      <c r="AB33" s="437" t="n"/>
      <c r="AC33" s="437" t="n"/>
      <c r="AD33" s="437" t="n"/>
      <c r="AE33" s="738">
        <f>#REF!</f>
        <v/>
      </c>
      <c r="AF33" s="1051" t="n"/>
      <c r="AG33" s="1051" t="n"/>
      <c r="AH33" s="1051" t="n"/>
      <c r="AI33" s="1051" t="n"/>
      <c r="AJ33" s="1051" t="n"/>
      <c r="AK33" s="1051" t="n"/>
      <c r="AL33" s="1051" t="n"/>
      <c r="AM33" s="1051" t="n"/>
      <c r="AN33" s="1051" t="n"/>
      <c r="AO33" s="1051" t="n"/>
      <c r="AP33" s="1051" t="n"/>
      <c r="AQ33" s="1052" t="n"/>
      <c r="AR33" s="738">
        <f>#REF!</f>
        <v/>
      </c>
      <c r="AS33" s="1051" t="n"/>
      <c r="AT33" s="1051" t="n"/>
      <c r="AU33" s="1051" t="n"/>
      <c r="AV33" s="1051" t="n"/>
      <c r="AW33" s="1051" t="n"/>
      <c r="AX33" s="1051" t="n"/>
      <c r="AY33" s="1051" t="n"/>
      <c r="AZ33" s="1051" t="n"/>
      <c r="BA33" s="1051" t="n"/>
      <c r="BB33" s="1051" t="n"/>
      <c r="BC33" s="1051" t="n"/>
      <c r="BD33" s="1052" t="n"/>
      <c r="BE33" s="739" t="inlineStr">
        <is>
          <t>The latest period</t>
        </is>
      </c>
      <c r="BF33" s="1051" t="n"/>
      <c r="BG33" s="1051" t="n"/>
      <c r="BH33" s="1051" t="n"/>
      <c r="BI33" s="1051" t="n"/>
      <c r="BJ33" s="1051" t="n"/>
      <c r="BK33" s="1051" t="n"/>
      <c r="BL33" s="1051" t="n"/>
      <c r="BM33" s="1051" t="n"/>
      <c r="BN33" s="1051" t="n"/>
      <c r="BO33" s="1051" t="n"/>
      <c r="BP33" s="1051" t="n"/>
      <c r="BQ33" s="1052" t="n"/>
      <c r="BR33" s="740" t="inlineStr">
        <is>
          <t>Average</t>
        </is>
      </c>
      <c r="BS33" s="1051" t="n"/>
      <c r="BT33" s="1051" t="n"/>
      <c r="BU33" s="1051" t="n"/>
      <c r="BV33" s="1051" t="n"/>
      <c r="BW33" s="1051" t="n"/>
      <c r="BX33" s="1051" t="n"/>
      <c r="BY33" s="1051" t="n"/>
      <c r="BZ33" s="1051" t="n"/>
      <c r="CA33" s="1051" t="n"/>
      <c r="CB33" s="1052" t="n"/>
      <c r="CC33" s="449" t="n"/>
      <c r="CD33" s="449" t="n"/>
      <c r="CE33" s="449" t="n"/>
      <c r="CF33" s="450" t="n"/>
      <c r="CG33" s="450" t="n"/>
      <c r="CH33" s="450" t="n"/>
      <c r="CI33" s="450" t="n"/>
      <c r="CJ33" s="450" t="n"/>
      <c r="CK33" s="450" t="n"/>
      <c r="CL33" s="450" t="n"/>
      <c r="CM33" s="450" t="n"/>
      <c r="CN33" s="450" t="n"/>
      <c r="CO33" s="450" t="n"/>
      <c r="CP33" s="450" t="n"/>
      <c r="CQ33" s="450" t="n"/>
      <c r="CR33" s="450" t="n"/>
      <c r="CS33" s="450" t="n"/>
      <c r="CT33" s="450" t="n"/>
      <c r="CU33" s="450" t="n"/>
      <c r="CV33" s="450" t="n"/>
      <c r="CW33" s="450" t="n"/>
      <c r="CX33" s="450" t="n"/>
      <c r="CY33" s="450" t="n"/>
      <c r="CZ33" s="450" t="n"/>
      <c r="DA33" s="450" t="n"/>
      <c r="DB33" s="450" t="n"/>
      <c r="DC33" s="450" t="n"/>
      <c r="DD33" s="450" t="n"/>
      <c r="DE33" s="450" t="n"/>
      <c r="DF33" s="450" t="n"/>
      <c r="DG33" s="450" t="n"/>
      <c r="DH33" s="450" t="n"/>
      <c r="DI33" s="450" t="n"/>
      <c r="DJ33" s="450" t="n"/>
      <c r="DK33" s="450" t="n"/>
      <c r="DL33" s="450" t="n"/>
      <c r="EF33" s="451" t="n"/>
      <c r="EG33" s="451" t="n"/>
      <c r="EH33" s="452" t="n"/>
      <c r="EI33" s="451" t="n"/>
      <c r="EJ33" s="451" t="n"/>
      <c r="EK33" s="451" t="n"/>
      <c r="EL33" s="451" t="n"/>
      <c r="EM33" s="451" t="n"/>
      <c r="EN33" s="451" t="n"/>
      <c r="EO33" s="451" t="n"/>
      <c r="EP33" s="451" t="n"/>
      <c r="EQ33" s="451" t="n"/>
      <c r="ER33" s="451" t="n"/>
      <c r="ES33" s="451" t="n"/>
      <c r="ET33" s="451" t="n"/>
      <c r="EU33" s="451" t="n"/>
      <c r="EV33" s="451" t="n"/>
      <c r="EW33" s="451" t="n"/>
      <c r="EX33" s="451" t="n"/>
      <c r="EY33" s="451" t="n"/>
      <c r="EZ33" s="451" t="n"/>
      <c r="FA33" s="451" t="n"/>
      <c r="FB33" s="451" t="n"/>
      <c r="FC33" s="451" t="n"/>
      <c r="FD33" s="451" t="n"/>
      <c r="FE33" s="451" t="n"/>
      <c r="FF33" s="451" t="n"/>
      <c r="FG33" s="451" t="n"/>
      <c r="FH33" s="451" t="n"/>
      <c r="FI33" s="451" t="n"/>
      <c r="FJ33" s="451" t="n"/>
      <c r="FK33" s="451" t="n"/>
      <c r="FQ33" s="453" t="n"/>
    </row>
    <row r="34" ht="12" customHeight="1" s="340">
      <c r="E34" s="436" t="inlineStr">
        <is>
          <t xml:space="preserve">　Operating Income</t>
        </is>
      </c>
      <c r="F34" s="437" t="n"/>
      <c r="G34" s="437" t="n"/>
      <c r="H34" s="437" t="n"/>
      <c r="I34" s="437" t="n"/>
      <c r="J34" s="437" t="n"/>
      <c r="K34" s="437" t="n"/>
      <c r="L34" s="437" t="n"/>
      <c r="M34" s="437" t="n"/>
      <c r="N34" s="437" t="n"/>
      <c r="O34" s="437" t="n"/>
      <c r="P34" s="437" t="n"/>
      <c r="Q34" s="437" t="n"/>
      <c r="R34" s="437" t="n"/>
      <c r="S34" s="437" t="n"/>
      <c r="T34" s="437" t="n"/>
      <c r="U34" s="437" t="n"/>
      <c r="V34" s="437" t="n"/>
      <c r="W34" s="437" t="n"/>
      <c r="X34" s="437" t="n"/>
      <c r="Y34" s="437" t="n"/>
      <c r="Z34" s="437" t="n"/>
      <c r="AA34" s="437" t="n"/>
      <c r="AB34" s="437" t="n"/>
      <c r="AC34" s="437" t="n"/>
      <c r="AD34" s="437" t="n"/>
      <c r="AE34" s="736">
        <f>51310+30250</f>
        <v/>
      </c>
      <c r="AF34" s="1051" t="n"/>
      <c r="AG34" s="1051" t="n"/>
      <c r="AH34" s="1051" t="n"/>
      <c r="AI34" s="1051" t="n"/>
      <c r="AJ34" s="1051" t="n"/>
      <c r="AK34" s="1051" t="n"/>
      <c r="AL34" s="1051" t="n"/>
      <c r="AM34" s="1051" t="n"/>
      <c r="AN34" s="1051" t="n"/>
      <c r="AO34" s="1051" t="n"/>
      <c r="AP34" s="1051" t="n"/>
      <c r="AQ34" s="1052" t="n"/>
      <c r="AR34" s="736">
        <f>73090+35910</f>
        <v/>
      </c>
      <c r="AS34" s="1051" t="n"/>
      <c r="AT34" s="1051" t="n"/>
      <c r="AU34" s="1051" t="n"/>
      <c r="AV34" s="1051" t="n"/>
      <c r="AW34" s="1051" t="n"/>
      <c r="AX34" s="1051" t="n"/>
      <c r="AY34" s="1051" t="n"/>
      <c r="AZ34" s="1051" t="n"/>
      <c r="BA34" s="1051" t="n"/>
      <c r="BB34" s="1051" t="n"/>
      <c r="BC34" s="1051" t="n"/>
      <c r="BD34" s="1052" t="n"/>
      <c r="BE34" s="736">
        <f>118170+37080</f>
        <v/>
      </c>
      <c r="BF34" s="1051" t="n"/>
      <c r="BG34" s="1051" t="n"/>
      <c r="BH34" s="1051" t="n"/>
      <c r="BI34" s="1051" t="n"/>
      <c r="BJ34" s="1051" t="n"/>
      <c r="BK34" s="1051" t="n"/>
      <c r="BL34" s="1051" t="n"/>
      <c r="BM34" s="1051" t="n"/>
      <c r="BN34" s="1051" t="n"/>
      <c r="BO34" s="1051" t="n"/>
      <c r="BP34" s="1051" t="n"/>
      <c r="BQ34" s="1052" t="n"/>
      <c r="BR34" s="737" t="n"/>
      <c r="BS34" s="1051" t="n"/>
      <c r="BT34" s="1051" t="n"/>
      <c r="BU34" s="1051" t="n"/>
      <c r="BV34" s="1051" t="n"/>
      <c r="BW34" s="1051" t="n"/>
      <c r="BX34" s="1051" t="n"/>
      <c r="BY34" s="1051" t="n"/>
      <c r="BZ34" s="1051" t="n"/>
      <c r="CA34" s="1051" t="n"/>
      <c r="CB34" s="1052" t="n"/>
      <c r="CC34" s="454" t="n"/>
      <c r="CD34" s="454" t="n"/>
      <c r="CE34" s="454" t="n"/>
      <c r="CF34" s="455" t="n"/>
      <c r="CG34" s="455" t="n"/>
      <c r="CH34" s="455" t="n"/>
      <c r="CI34" s="455" t="n"/>
      <c r="CJ34" s="455" t="n"/>
      <c r="CK34" s="455" t="n"/>
      <c r="CL34" s="455" t="n"/>
      <c r="CM34" s="455" t="n"/>
      <c r="CN34" s="455" t="n"/>
      <c r="CO34" s="455" t="n"/>
      <c r="CP34" s="455" t="n"/>
      <c r="CQ34" s="455" t="n"/>
      <c r="CR34" s="455" t="n"/>
      <c r="CS34" s="455" t="n"/>
      <c r="CT34" s="455" t="n"/>
      <c r="CU34" s="455" t="n"/>
      <c r="CV34" s="455" t="n"/>
      <c r="CW34" s="455" t="n"/>
      <c r="CX34" s="455" t="n"/>
      <c r="CY34" s="455" t="n"/>
      <c r="CZ34" s="455" t="n"/>
      <c r="DA34" s="455" t="n"/>
      <c r="DB34" s="455" t="n"/>
      <c r="DC34" s="455" t="n"/>
      <c r="DD34" s="455" t="n"/>
      <c r="DE34" s="455" t="n"/>
      <c r="DF34" s="455" t="n"/>
      <c r="DG34" s="455" t="n"/>
      <c r="DH34" s="455" t="n"/>
      <c r="DI34" s="455" t="n"/>
      <c r="DJ34" s="455" t="n"/>
      <c r="DK34" s="455" t="n"/>
      <c r="DL34" s="455" t="n"/>
      <c r="DM34" s="456" t="n"/>
      <c r="DN34" s="455" t="n"/>
      <c r="DO34" s="455" t="n"/>
      <c r="DP34" s="455" t="n"/>
      <c r="DQ34" s="455" t="n"/>
      <c r="DR34" s="455" t="n"/>
      <c r="DS34" s="455" t="n"/>
      <c r="DT34" s="455" t="n"/>
      <c r="DU34" s="455" t="n"/>
      <c r="DV34" s="455" t="n"/>
      <c r="DW34" s="455" t="n"/>
      <c r="EF34" s="451" t="n"/>
      <c r="EG34" s="451" t="n"/>
      <c r="EH34" s="452" t="n"/>
      <c r="EI34" s="451" t="n"/>
      <c r="EJ34" s="451" t="n"/>
      <c r="EK34" s="451" t="n"/>
      <c r="EL34" s="451" t="n"/>
      <c r="EM34" s="451" t="n"/>
      <c r="EN34" s="451" t="n"/>
      <c r="EO34" s="451" t="n"/>
      <c r="EP34" s="451" t="n"/>
      <c r="EQ34" s="451" t="n"/>
      <c r="ER34" s="451" t="n"/>
      <c r="ES34" s="451" t="n"/>
      <c r="ET34" s="451" t="n"/>
      <c r="EU34" s="451" t="n"/>
      <c r="EV34" s="451" t="n"/>
      <c r="EW34" s="451" t="n"/>
      <c r="EX34" s="451" t="n"/>
      <c r="EY34" s="451" t="n"/>
      <c r="EZ34" s="451" t="n"/>
      <c r="FA34" s="451" t="n"/>
      <c r="FB34" s="451" t="n"/>
      <c r="FC34" s="451" t="n"/>
      <c r="FD34" s="451" t="n"/>
      <c r="FE34" s="451" t="n"/>
      <c r="FF34" s="451" t="n"/>
      <c r="FG34" s="451" t="n"/>
      <c r="FH34" s="451" t="n"/>
      <c r="FI34" s="451" t="n"/>
      <c r="FJ34" s="451" t="n"/>
      <c r="FK34" s="451" t="n"/>
      <c r="FQ34" s="453" t="n"/>
    </row>
    <row r="35" ht="12" customHeight="1" s="340">
      <c r="E35" s="735" t="inlineStr">
        <is>
          <t>A</t>
        </is>
      </c>
      <c r="F35" s="1051" t="n"/>
      <c r="G35" s="1052" t="n"/>
      <c r="H35" s="436" t="inlineStr">
        <is>
          <t xml:space="preserve"> Net Income</t>
        </is>
      </c>
      <c r="I35" s="437" t="n"/>
      <c r="J35" s="437" t="n"/>
      <c r="K35" s="437" t="n"/>
      <c r="L35" s="437" t="n"/>
      <c r="M35" s="437" t="n"/>
      <c r="N35" s="437" t="n"/>
      <c r="O35" s="437" t="n"/>
      <c r="P35" s="437" t="n"/>
      <c r="Q35" s="437" t="n"/>
      <c r="R35" s="437" t="n"/>
      <c r="S35" s="437" t="n"/>
      <c r="T35" s="437" t="n"/>
      <c r="U35" s="437" t="n"/>
      <c r="V35" s="437" t="n"/>
      <c r="W35" s="437" t="n"/>
      <c r="X35" s="437" t="n"/>
      <c r="Y35" s="437" t="n"/>
      <c r="Z35" s="437" t="n"/>
      <c r="AA35" s="437" t="n"/>
      <c r="AB35" s="437" t="n"/>
      <c r="AC35" s="437" t="n"/>
      <c r="AD35" s="437" t="n"/>
      <c r="AE35" s="736" t="n">
        <v>35770</v>
      </c>
      <c r="AF35" s="1051" t="n"/>
      <c r="AG35" s="1051" t="n"/>
      <c r="AH35" s="1051" t="n"/>
      <c r="AI35" s="1051" t="n"/>
      <c r="AJ35" s="1051" t="n"/>
      <c r="AK35" s="1051" t="n"/>
      <c r="AL35" s="1051" t="n"/>
      <c r="AM35" s="1051" t="n"/>
      <c r="AN35" s="1051" t="n"/>
      <c r="AO35" s="1051" t="n"/>
      <c r="AP35" s="1051" t="n"/>
      <c r="AQ35" s="1052" t="n"/>
      <c r="AR35" s="736" t="n">
        <v>46250</v>
      </c>
      <c r="AS35" s="1051" t="n"/>
      <c r="AT35" s="1051" t="n"/>
      <c r="AU35" s="1051" t="n"/>
      <c r="AV35" s="1051" t="n"/>
      <c r="AW35" s="1051" t="n"/>
      <c r="AX35" s="1051" t="n"/>
      <c r="AY35" s="1051" t="n"/>
      <c r="AZ35" s="1051" t="n"/>
      <c r="BA35" s="1051" t="n"/>
      <c r="BB35" s="1051" t="n"/>
      <c r="BC35" s="1051" t="n"/>
      <c r="BD35" s="1052" t="n"/>
      <c r="BE35" s="736" t="n">
        <v>82590</v>
      </c>
      <c r="BF35" s="1051" t="n"/>
      <c r="BG35" s="1051" t="n"/>
      <c r="BH35" s="1051" t="n"/>
      <c r="BI35" s="1051" t="n"/>
      <c r="BJ35" s="1051" t="n"/>
      <c r="BK35" s="1051" t="n"/>
      <c r="BL35" s="1051" t="n"/>
      <c r="BM35" s="1051" t="n"/>
      <c r="BN35" s="1051" t="n"/>
      <c r="BO35" s="1051" t="n"/>
      <c r="BP35" s="1051" t="n"/>
      <c r="BQ35" s="1052" t="n"/>
      <c r="BR35" s="737">
        <f>IF(ISBLANK(AE35),IF(ISBLANK(AR35),BE35,AVERAGE(AR35:BE35)),AVERAGE(AE35:BE35))</f>
        <v/>
      </c>
      <c r="BS35" s="1051" t="n"/>
      <c r="BT35" s="1051" t="n"/>
      <c r="BU35" s="1051" t="n"/>
      <c r="BV35" s="1051" t="n"/>
      <c r="BW35" s="1051" t="n"/>
      <c r="BX35" s="1051" t="n"/>
      <c r="BY35" s="1051" t="n"/>
      <c r="BZ35" s="1051" t="n"/>
      <c r="CA35" s="1051" t="n"/>
      <c r="CB35" s="1052" t="n"/>
      <c r="CC35" s="456" t="n"/>
      <c r="CD35" s="457" t="n"/>
      <c r="CE35" s="457" t="n"/>
      <c r="CF35" s="455" t="n"/>
      <c r="CG35" s="455" t="n"/>
      <c r="CH35" s="455" t="n"/>
      <c r="CI35" s="455" t="n"/>
      <c r="CJ35" s="455" t="n"/>
      <c r="CK35" s="455" t="n"/>
      <c r="CL35" s="455" t="n"/>
      <c r="CM35" s="455" t="n"/>
      <c r="CN35" s="455" t="n"/>
      <c r="CO35" s="455" t="n"/>
      <c r="CP35" s="455" t="n"/>
      <c r="CQ35" s="455" t="n"/>
      <c r="CR35" s="455" t="n"/>
      <c r="CS35" s="455" t="n"/>
      <c r="CT35" s="455" t="n"/>
      <c r="CU35" s="455" t="n"/>
      <c r="CV35" s="455" t="n"/>
      <c r="CW35" s="455" t="n"/>
      <c r="CX35" s="455" t="n"/>
      <c r="CY35" s="455" t="n"/>
      <c r="CZ35" s="455" t="n"/>
      <c r="DA35" s="455" t="n"/>
      <c r="DB35" s="455" t="n"/>
      <c r="DC35" s="455" t="n"/>
      <c r="DD35" s="455" t="n"/>
      <c r="DE35" s="455" t="n"/>
      <c r="DF35" s="455" t="n"/>
      <c r="DG35" s="455" t="n"/>
      <c r="DH35" s="455" t="n"/>
      <c r="DI35" s="455" t="n"/>
      <c r="DJ35" s="455" t="n"/>
      <c r="DK35" s="455" t="n"/>
      <c r="DL35" s="455" t="n"/>
      <c r="DM35" s="456" t="n"/>
      <c r="DN35" s="455" t="n"/>
      <c r="DO35" s="455" t="n"/>
      <c r="DP35" s="455" t="n"/>
      <c r="DQ35" s="455" t="n"/>
      <c r="DR35" s="455" t="n"/>
      <c r="DS35" s="455" t="n"/>
      <c r="DT35" s="455" t="n"/>
      <c r="DU35" s="455" t="n"/>
      <c r="DV35" s="455" t="n"/>
      <c r="DW35" s="455" t="n"/>
      <c r="EF35" s="451" t="n"/>
      <c r="EG35" s="451" t="n"/>
      <c r="EH35" s="452" t="n"/>
      <c r="EI35" s="451" t="n"/>
      <c r="EJ35" s="451" t="n"/>
      <c r="EK35" s="451" t="n"/>
      <c r="EL35" s="451" t="n"/>
      <c r="EM35" s="451" t="n"/>
      <c r="EN35" s="451" t="n"/>
      <c r="EO35" s="451" t="n"/>
      <c r="EP35" s="451" t="n"/>
      <c r="EQ35" s="451" t="n"/>
      <c r="ER35" s="451" t="n"/>
      <c r="ES35" s="451" t="n"/>
      <c r="ET35" s="451" t="n"/>
      <c r="EU35" s="451" t="n"/>
      <c r="EV35" s="451" t="n"/>
      <c r="EW35" s="451" t="n"/>
      <c r="EX35" s="451" t="n"/>
      <c r="EY35" s="451" t="n"/>
      <c r="EZ35" s="451" t="n"/>
      <c r="FA35" s="451" t="n"/>
      <c r="FB35" s="451" t="n"/>
      <c r="FC35" s="451" t="n"/>
      <c r="FD35" s="451" t="n"/>
      <c r="FE35" s="451" t="n"/>
      <c r="FF35" s="451" t="n"/>
      <c r="FG35" s="451" t="n"/>
      <c r="FH35" s="451" t="n"/>
      <c r="FI35" s="451" t="n"/>
      <c r="FJ35" s="451" t="n"/>
      <c r="FK35" s="451" t="n"/>
      <c r="FQ35" s="453" t="n"/>
    </row>
    <row r="36" ht="12" customHeight="1" s="340">
      <c r="E36" s="735" t="inlineStr">
        <is>
          <t>B</t>
        </is>
      </c>
      <c r="F36" s="1051" t="n"/>
      <c r="G36" s="1052" t="n"/>
      <c r="H36" s="1108" t="inlineStr">
        <is>
          <t xml:space="preserve"> Depreciation and Amortisation</t>
        </is>
      </c>
      <c r="I36" s="1109" t="n"/>
      <c r="J36" s="1109" t="n"/>
      <c r="K36" s="1109" t="n"/>
      <c r="L36" s="1109" t="n"/>
      <c r="M36" s="1109" t="n"/>
      <c r="N36" s="1109" t="n"/>
      <c r="O36" s="1109" t="n"/>
      <c r="P36" s="1109" t="n"/>
      <c r="Q36" s="1109" t="n"/>
      <c r="R36" s="1109" t="n"/>
      <c r="S36" s="1109" t="n"/>
      <c r="T36" s="1109" t="n"/>
      <c r="U36" s="1109" t="n"/>
      <c r="V36" s="1109" t="n"/>
      <c r="W36" s="1109" t="n"/>
      <c r="X36" s="1109" t="n"/>
      <c r="Y36" s="1109" t="n"/>
      <c r="Z36" s="1109" t="n"/>
      <c r="AA36" s="1109" t="n"/>
      <c r="AB36" s="1109" t="n"/>
      <c r="AC36" s="1109" t="n"/>
      <c r="AD36" s="1109" t="n"/>
      <c r="AE36" s="736" t="n">
        <v>30250</v>
      </c>
      <c r="AF36" s="1051" t="n"/>
      <c r="AG36" s="1051" t="n"/>
      <c r="AH36" s="1051" t="n"/>
      <c r="AI36" s="1051" t="n"/>
      <c r="AJ36" s="1051" t="n"/>
      <c r="AK36" s="1051" t="n"/>
      <c r="AL36" s="1051" t="n"/>
      <c r="AM36" s="1051" t="n"/>
      <c r="AN36" s="1051" t="n"/>
      <c r="AO36" s="1051" t="n"/>
      <c r="AP36" s="1051" t="n"/>
      <c r="AQ36" s="1052" t="n"/>
      <c r="AR36" s="736" t="n">
        <v>30540</v>
      </c>
      <c r="AS36" s="1051" t="n"/>
      <c r="AT36" s="1051" t="n"/>
      <c r="AU36" s="1051" t="n"/>
      <c r="AV36" s="1051" t="n"/>
      <c r="AW36" s="1051" t="n"/>
      <c r="AX36" s="1051" t="n"/>
      <c r="AY36" s="1051" t="n"/>
      <c r="AZ36" s="1051" t="n"/>
      <c r="BA36" s="1051" t="n"/>
      <c r="BB36" s="1051" t="n"/>
      <c r="BC36" s="1051" t="n"/>
      <c r="BD36" s="1052" t="n"/>
      <c r="BE36" s="736" t="n">
        <v>33970</v>
      </c>
      <c r="BF36" s="1051" t="n"/>
      <c r="BG36" s="1051" t="n"/>
      <c r="BH36" s="1051" t="n"/>
      <c r="BI36" s="1051" t="n"/>
      <c r="BJ36" s="1051" t="n"/>
      <c r="BK36" s="1051" t="n"/>
      <c r="BL36" s="1051" t="n"/>
      <c r="BM36" s="1051" t="n"/>
      <c r="BN36" s="1051" t="n"/>
      <c r="BO36" s="1051" t="n"/>
      <c r="BP36" s="1051" t="n"/>
      <c r="BQ36" s="1052" t="n"/>
      <c r="BR36" s="737">
        <f>IF(ISBLANK(AE36),IF(ISBLANK(AR36),BE36,AVERAGE(AR36:BE36)),AVERAGE(AE36:BE36))</f>
        <v/>
      </c>
      <c r="BS36" s="1051" t="n"/>
      <c r="BT36" s="1051" t="n"/>
      <c r="BU36" s="1051" t="n"/>
      <c r="BV36" s="1051" t="n"/>
      <c r="BW36" s="1051" t="n"/>
      <c r="BX36" s="1051" t="n"/>
      <c r="BY36" s="1051" t="n"/>
      <c r="BZ36" s="1051" t="n"/>
      <c r="CA36" s="1051" t="n"/>
      <c r="CB36" s="1052" t="n"/>
      <c r="CC36" s="456" t="n"/>
      <c r="CD36" s="457" t="n"/>
      <c r="CE36" s="457" t="n"/>
      <c r="DM36" s="455" t="n"/>
      <c r="DN36" s="455" t="n"/>
      <c r="DO36" s="455" t="n"/>
      <c r="DP36" s="455" t="n"/>
      <c r="DQ36" s="455" t="n"/>
      <c r="DR36" s="455" t="n"/>
      <c r="DS36" s="455" t="n"/>
      <c r="DT36" s="455" t="n"/>
      <c r="DU36" s="455" t="n"/>
      <c r="DV36" s="455" t="n"/>
      <c r="DW36" s="455" t="n"/>
      <c r="DX36" s="455" t="n"/>
      <c r="EF36" s="451" t="n"/>
      <c r="EG36" s="452" t="n"/>
      <c r="EH36" s="451" t="n"/>
      <c r="EI36" s="451" t="n"/>
      <c r="EJ36" s="451" t="n"/>
      <c r="EK36" s="451" t="n"/>
      <c r="EL36" s="451" t="n"/>
      <c r="EM36" s="451" t="n"/>
      <c r="EN36" s="451" t="n"/>
      <c r="EO36" s="451" t="n"/>
      <c r="EP36" s="451" t="n"/>
      <c r="EQ36" s="451" t="n"/>
      <c r="ER36" s="451" t="n"/>
      <c r="ES36" s="451" t="n"/>
      <c r="ET36" s="451" t="n"/>
      <c r="EU36" s="451" t="n"/>
      <c r="EV36" s="451" t="n"/>
      <c r="EW36" s="451" t="n"/>
      <c r="EX36" s="451" t="n"/>
      <c r="EY36" s="451" t="n"/>
      <c r="EZ36" s="451" t="n"/>
      <c r="FA36" s="451" t="n"/>
      <c r="FB36" s="451" t="n"/>
      <c r="FC36" s="451" t="n"/>
      <c r="FD36" s="451" t="n"/>
      <c r="FE36" s="451" t="n"/>
      <c r="FF36" s="451" t="n"/>
      <c r="FG36" s="451" t="n"/>
      <c r="FH36" s="451" t="n"/>
      <c r="FI36" s="451" t="n"/>
      <c r="FJ36" s="451" t="n"/>
      <c r="FP36" s="453" t="n"/>
    </row>
    <row r="37" ht="12" customHeight="1" s="340">
      <c r="E37" s="436" t="inlineStr">
        <is>
          <t xml:space="preserve">　A＋B</t>
        </is>
      </c>
      <c r="F37" s="437" t="n"/>
      <c r="G37" s="437" t="n"/>
      <c r="H37" s="437" t="n"/>
      <c r="I37" s="437" t="n"/>
      <c r="J37" s="437" t="n"/>
      <c r="K37" s="437" t="n"/>
      <c r="L37" s="437" t="n"/>
      <c r="M37" s="437" t="n"/>
      <c r="N37" s="437" t="n"/>
      <c r="O37" s="437" t="n"/>
      <c r="P37" s="437" t="n"/>
      <c r="Q37" s="437" t="n"/>
      <c r="R37" s="437" t="n"/>
      <c r="S37" s="437" t="n"/>
      <c r="T37" s="437" t="n"/>
      <c r="U37" s="437" t="n"/>
      <c r="V37" s="437" t="n"/>
      <c r="W37" s="437" t="n"/>
      <c r="X37" s="437" t="n"/>
      <c r="Y37" s="437" t="n"/>
      <c r="Z37" s="437" t="n"/>
      <c r="AA37" s="437" t="n"/>
      <c r="AB37" s="437" t="n"/>
      <c r="AC37" s="437" t="n"/>
      <c r="AD37" s="437" t="n"/>
      <c r="AE37" s="736">
        <f>IF(AE35="","",SUM(AE35:AE36))</f>
        <v/>
      </c>
      <c r="AF37" s="1051" t="n"/>
      <c r="AG37" s="1051" t="n"/>
      <c r="AH37" s="1051" t="n"/>
      <c r="AI37" s="1051" t="n"/>
      <c r="AJ37" s="1051" t="n"/>
      <c r="AK37" s="1051" t="n"/>
      <c r="AL37" s="1051" t="n"/>
      <c r="AM37" s="1051" t="n"/>
      <c r="AN37" s="1051" t="n"/>
      <c r="AO37" s="1051" t="n"/>
      <c r="AP37" s="1051" t="n"/>
      <c r="AQ37" s="1052" t="n"/>
      <c r="AR37" s="736">
        <f>IF(AR35="","",SUM(AR35:AR36))</f>
        <v/>
      </c>
      <c r="AS37" s="1051" t="n"/>
      <c r="AT37" s="1051" t="n"/>
      <c r="AU37" s="1051" t="n"/>
      <c r="AV37" s="1051" t="n"/>
      <c r="AW37" s="1051" t="n"/>
      <c r="AX37" s="1051" t="n"/>
      <c r="AY37" s="1051" t="n"/>
      <c r="AZ37" s="1051" t="n"/>
      <c r="BA37" s="1051" t="n"/>
      <c r="BB37" s="1051" t="n"/>
      <c r="BC37" s="1051" t="n"/>
      <c r="BD37" s="1052" t="n"/>
      <c r="BE37" s="736">
        <f>IF(BE35="","",SUM(BE35:BE36))</f>
        <v/>
      </c>
      <c r="BF37" s="1051" t="n"/>
      <c r="BG37" s="1051" t="n"/>
      <c r="BH37" s="1051" t="n"/>
      <c r="BI37" s="1051" t="n"/>
      <c r="BJ37" s="1051" t="n"/>
      <c r="BK37" s="1051" t="n"/>
      <c r="BL37" s="1051" t="n"/>
      <c r="BM37" s="1051" t="n"/>
      <c r="BN37" s="1051" t="n"/>
      <c r="BO37" s="1051" t="n"/>
      <c r="BP37" s="1051" t="n"/>
      <c r="BQ37" s="1052" t="n"/>
      <c r="BR37" s="737">
        <f>IF(ISBLANK(AE37),IF(ISBLANK(AR37),BE37,AVERAGE(AR37:BE37)),AVERAGE(AE37:BE37))</f>
        <v/>
      </c>
      <c r="BS37" s="1051" t="n"/>
      <c r="BT37" s="1051" t="n"/>
      <c r="BU37" s="1051" t="n"/>
      <c r="BV37" s="1051" t="n"/>
      <c r="BW37" s="1051" t="n"/>
      <c r="BX37" s="1051" t="n"/>
      <c r="BY37" s="1051" t="n"/>
      <c r="BZ37" s="1051" t="n"/>
      <c r="CA37" s="1051" t="n"/>
      <c r="CB37" s="1052" t="n"/>
      <c r="CC37" s="456" t="n"/>
      <c r="CD37" s="457" t="n"/>
      <c r="CE37" s="457" t="n"/>
      <c r="DM37" s="455" t="n"/>
      <c r="DN37" s="455" t="n"/>
      <c r="DO37" s="455" t="n"/>
      <c r="DP37" s="455" t="n"/>
      <c r="DQ37" s="455" t="n"/>
      <c r="DR37" s="455" t="n"/>
      <c r="DS37" s="455" t="n"/>
      <c r="DT37" s="455" t="n"/>
      <c r="DU37" s="455" t="n"/>
      <c r="DV37" s="455" t="n"/>
      <c r="DW37" s="455" t="n"/>
      <c r="DX37" s="455" t="n"/>
      <c r="DY37" s="455" t="n"/>
      <c r="DZ37" s="455" t="n"/>
      <c r="EA37" s="455" t="n"/>
      <c r="EF37" s="451" t="n"/>
      <c r="EG37" s="452" t="n"/>
      <c r="EH37" s="451" t="n"/>
      <c r="EI37" s="451" t="n"/>
      <c r="EJ37" s="451" t="n"/>
      <c r="EK37" s="451" t="n"/>
      <c r="EL37" s="451" t="n"/>
      <c r="EM37" s="451" t="n"/>
      <c r="EN37" s="451" t="n"/>
      <c r="EO37" s="451" t="n"/>
      <c r="EP37" s="451" t="n"/>
      <c r="EQ37" s="451" t="n"/>
      <c r="ER37" s="451" t="n"/>
      <c r="ES37" s="451" t="n"/>
      <c r="ET37" s="451" t="n"/>
      <c r="EU37" s="451" t="n"/>
      <c r="EV37" s="451" t="n"/>
      <c r="EW37" s="451" t="n"/>
      <c r="EX37" s="451" t="n"/>
      <c r="EY37" s="451" t="n"/>
      <c r="EZ37" s="451" t="n"/>
      <c r="FA37" s="451" t="n"/>
      <c r="FB37" s="451" t="n"/>
      <c r="FC37" s="451" t="n"/>
      <c r="FD37" s="451" t="n"/>
      <c r="FE37" s="451" t="n"/>
      <c r="FF37" s="451" t="n"/>
      <c r="FG37" s="451" t="n"/>
      <c r="FH37" s="451" t="n"/>
      <c r="FI37" s="451" t="n"/>
      <c r="FJ37" s="451" t="n"/>
    </row>
    <row r="38" ht="9.75" customHeight="1" s="340"/>
    <row r="39" ht="19.5" customHeight="1" s="340">
      <c r="E39" s="436" t="inlineStr">
        <is>
          <t xml:space="preserve">　Core Business Operations</t>
        </is>
      </c>
      <c r="F39" s="437" t="n"/>
      <c r="G39" s="437" t="n"/>
      <c r="H39" s="437" t="n"/>
      <c r="I39" s="437" t="n"/>
      <c r="J39" s="437" t="n"/>
      <c r="K39" s="437" t="n"/>
      <c r="L39" s="437" t="n"/>
      <c r="M39" s="437" t="n"/>
      <c r="N39" s="437" t="n"/>
      <c r="O39" s="437" t="n"/>
      <c r="P39" s="437" t="n"/>
      <c r="Q39" s="437" t="n"/>
      <c r="R39" s="437" t="n"/>
      <c r="S39" s="437" t="n"/>
      <c r="T39" s="437" t="n"/>
      <c r="U39" s="437" t="n"/>
      <c r="V39" s="437" t="n"/>
      <c r="W39" s="437" t="n"/>
      <c r="X39" s="437" t="n"/>
      <c r="Y39" s="437" t="n"/>
      <c r="Z39" s="437" t="n"/>
      <c r="AA39" s="437" t="n"/>
      <c r="AB39" s="437" t="n"/>
      <c r="AC39" s="437" t="n"/>
      <c r="AD39" s="437" t="n"/>
      <c r="AE39" s="730">
        <f>MIN(BE37,BR37)</f>
        <v/>
      </c>
      <c r="AF39" s="1051" t="n"/>
      <c r="AG39" s="1051" t="n"/>
      <c r="AH39" s="1051" t="n"/>
      <c r="AI39" s="1051" t="n"/>
      <c r="AJ39" s="1051" t="n"/>
      <c r="AK39" s="1051" t="n"/>
      <c r="AL39" s="1051" t="n"/>
      <c r="AM39" s="1051" t="n"/>
      <c r="AN39" s="1051" t="n"/>
      <c r="AO39" s="1051" t="n"/>
      <c r="AP39" s="1051" t="n"/>
      <c r="AQ39" s="1051" t="n"/>
      <c r="AR39" s="1051" t="n"/>
      <c r="AS39" s="1051" t="n"/>
      <c r="AT39" s="1051" t="n"/>
      <c r="AU39" s="1051" t="n"/>
      <c r="AV39" s="1051" t="n"/>
      <c r="AW39" s="1051" t="n"/>
      <c r="AX39" s="1051" t="n"/>
      <c r="AY39" s="1051" t="n"/>
      <c r="AZ39" s="1052" t="n"/>
    </row>
    <row r="40" ht="9.75" customHeight="1" s="340"/>
    <row r="41" ht="12" customHeight="1" s="340">
      <c r="E41" s="731" t="inlineStr">
        <is>
          <t>･</t>
        </is>
      </c>
      <c r="G41" s="732" t="inlineStr">
        <is>
          <t>Profit from the customer's core business is to be calculated as net profit /loss after tax plus depreciation and amortization*. This calculation should be considered in the setting of performance for past accounting periods and future forecast(s).
In particular, careful examination is required at the calculation stage where historical performance has varied widely, profits have changed based on one-off losses/gains or provisions and there have been increases or falls in base level profit.</t>
        </is>
      </c>
    </row>
    <row r="42" ht="12" customHeight="1" s="340">
      <c r="E42" s="726" t="n"/>
      <c r="F42" s="726" t="n"/>
    </row>
    <row r="43" ht="12" customHeight="1" s="340"/>
    <row r="44" ht="12" customHeight="1" s="340"/>
    <row r="45" ht="12" customHeight="1" s="340">
      <c r="E45" s="731" t="inlineStr">
        <is>
          <t>･</t>
        </is>
      </c>
      <c r="G45" s="729" t="inlineStr">
        <is>
          <t>In cases where the appropriateness of the projections cannot be verified, profit from the customer's core business is to be calculated at the lower end of ordinary profit/loss plus depreciation and amortization for the most recent accounting period, and the average of that amount being taken for the past three accounting periods.</t>
        </is>
      </c>
    </row>
    <row r="46" ht="19.5" customHeight="1" s="340">
      <c r="E46" s="731" t="n"/>
      <c r="F46" s="726" t="n"/>
    </row>
    <row r="47" ht="4.5" customHeight="1" s="340"/>
    <row r="48" ht="12" customHeight="1" s="340">
      <c r="A48" s="461" t="inlineStr">
        <is>
          <t>《Remarks column》</t>
        </is>
      </c>
    </row>
    <row r="49" ht="1.5" customHeight="1" s="340"/>
    <row r="50" ht="69.75" customHeight="1" s="340">
      <c r="A50" s="733" t="n"/>
      <c r="B50" s="1051" t="n"/>
      <c r="C50" s="1051" t="n"/>
      <c r="D50" s="1051" t="n"/>
      <c r="E50" s="1051" t="n"/>
      <c r="F50" s="1051" t="n"/>
      <c r="G50" s="1051" t="n"/>
      <c r="H50" s="1051" t="n"/>
      <c r="I50" s="1051" t="n"/>
      <c r="J50" s="1051" t="n"/>
      <c r="K50" s="1051" t="n"/>
      <c r="L50" s="1051" t="n"/>
      <c r="M50" s="1051" t="n"/>
      <c r="N50" s="1051" t="n"/>
      <c r="O50" s="1051" t="n"/>
      <c r="P50" s="1051" t="n"/>
      <c r="Q50" s="1051" t="n"/>
      <c r="R50" s="1051" t="n"/>
      <c r="S50" s="1051" t="n"/>
      <c r="T50" s="1051" t="n"/>
      <c r="U50" s="1051" t="n"/>
      <c r="V50" s="1051" t="n"/>
      <c r="W50" s="1051" t="n"/>
      <c r="X50" s="1051" t="n"/>
      <c r="Y50" s="1051" t="n"/>
      <c r="Z50" s="1051" t="n"/>
      <c r="AA50" s="1051" t="n"/>
      <c r="AB50" s="1051" t="n"/>
      <c r="AC50" s="1051" t="n"/>
      <c r="AD50" s="1051" t="n"/>
      <c r="AE50" s="1051" t="n"/>
      <c r="AF50" s="1051" t="n"/>
      <c r="AG50" s="1051" t="n"/>
      <c r="AH50" s="1051" t="n"/>
      <c r="AI50" s="1051" t="n"/>
      <c r="AJ50" s="1051" t="n"/>
      <c r="AK50" s="1051" t="n"/>
      <c r="AL50" s="1051" t="n"/>
      <c r="AM50" s="1051" t="n"/>
      <c r="AN50" s="1051" t="n"/>
      <c r="AO50" s="1051" t="n"/>
      <c r="AP50" s="1051" t="n"/>
      <c r="AQ50" s="1051" t="n"/>
      <c r="AR50" s="1051" t="n"/>
      <c r="AS50" s="1051" t="n"/>
      <c r="AT50" s="1051" t="n"/>
      <c r="AU50" s="1051" t="n"/>
      <c r="AV50" s="1051" t="n"/>
      <c r="AW50" s="1051" t="n"/>
      <c r="AX50" s="1051" t="n"/>
      <c r="AY50" s="1051" t="n"/>
      <c r="AZ50" s="1051" t="n"/>
      <c r="BA50" s="1051" t="n"/>
      <c r="BB50" s="1051" t="n"/>
      <c r="BC50" s="1051" t="n"/>
      <c r="BD50" s="1051" t="n"/>
      <c r="BE50" s="1051" t="n"/>
      <c r="BF50" s="1051" t="n"/>
      <c r="BG50" s="1051" t="n"/>
      <c r="BH50" s="1051" t="n"/>
      <c r="BI50" s="1051" t="n"/>
      <c r="BJ50" s="1051" t="n"/>
      <c r="BK50" s="1051" t="n"/>
      <c r="BL50" s="1051" t="n"/>
      <c r="BM50" s="1051" t="n"/>
      <c r="BN50" s="1051" t="n"/>
      <c r="BO50" s="1051" t="n"/>
      <c r="BP50" s="1051" t="n"/>
      <c r="BQ50" s="1051" t="n"/>
      <c r="BR50" s="1051" t="n"/>
      <c r="BS50" s="1051" t="n"/>
      <c r="BT50" s="1051" t="n"/>
      <c r="BU50" s="1051" t="n"/>
      <c r="BV50" s="1051" t="n"/>
      <c r="BW50" s="1051" t="n"/>
      <c r="BX50" s="1051" t="n"/>
      <c r="BY50" s="1051" t="n"/>
      <c r="BZ50" s="1051" t="n"/>
      <c r="CA50" s="1051" t="n"/>
      <c r="CB50" s="1051" t="n"/>
      <c r="CC50" s="1051" t="n"/>
      <c r="CD50" s="1051" t="n"/>
      <c r="CE50" s="1051" t="n"/>
      <c r="CF50" s="1051" t="n"/>
      <c r="CG50" s="1051" t="n"/>
      <c r="CH50" s="1051" t="n"/>
      <c r="CI50" s="1051" t="n"/>
      <c r="CJ50" s="1051" t="n"/>
      <c r="CK50" s="1051" t="n"/>
      <c r="CL50" s="1051" t="n"/>
      <c r="CM50" s="1051" t="n"/>
      <c r="CN50" s="1051" t="n"/>
      <c r="CO50" s="1051" t="n"/>
      <c r="CP50" s="1051" t="n"/>
      <c r="CQ50" s="1051" t="n"/>
      <c r="CR50" s="1051" t="n"/>
      <c r="CS50" s="1051" t="n"/>
      <c r="CT50" s="1051" t="n"/>
      <c r="CU50" s="1051" t="n"/>
      <c r="CV50" s="1051" t="n"/>
      <c r="CW50" s="1051" t="n"/>
      <c r="CX50" s="1051" t="n"/>
      <c r="CY50" s="1051" t="n"/>
      <c r="CZ50" s="1051" t="n"/>
      <c r="DA50" s="1051" t="n"/>
      <c r="DB50" s="1051" t="n"/>
      <c r="DC50" s="1051" t="n"/>
      <c r="DD50" s="1051" t="n"/>
      <c r="DE50" s="1051" t="n"/>
      <c r="DF50" s="1051" t="n"/>
      <c r="DG50" s="1052" t="n"/>
    </row>
    <row r="51" ht="9.75" customHeight="1" s="340"/>
    <row r="52" ht="19.5" customHeight="1" s="340">
      <c r="A52" s="734" t="inlineStr">
        <is>
          <t>5.</t>
        </is>
      </c>
      <c r="B52" s="1063" t="n"/>
      <c r="C52" s="1063" t="n"/>
      <c r="D52" s="441" t="inlineStr">
        <is>
          <t>Calculation of the number of years required to fully repay debts</t>
        </is>
      </c>
      <c r="E52" s="442" t="n"/>
      <c r="F52" s="442" t="n"/>
      <c r="G52" s="442" t="n"/>
      <c r="H52" s="442" t="n"/>
      <c r="I52" s="442" t="n"/>
      <c r="J52" s="442" t="n"/>
      <c r="K52" s="442" t="n"/>
      <c r="L52" s="442" t="n"/>
      <c r="M52" s="442" t="n"/>
      <c r="N52" s="442" t="n"/>
      <c r="O52" s="442" t="n"/>
      <c r="P52" s="442" t="n"/>
      <c r="Q52" s="442" t="n"/>
      <c r="R52" s="442" t="n"/>
      <c r="S52" s="442" t="n"/>
      <c r="T52" s="442" t="n"/>
      <c r="U52" s="442" t="n"/>
      <c r="V52" s="442" t="n"/>
      <c r="W52" s="442" t="n"/>
      <c r="X52" s="442" t="n"/>
      <c r="Y52" s="442" t="n"/>
      <c r="Z52" s="442" t="n"/>
      <c r="AA52" s="442" t="n"/>
      <c r="AB52" s="442" t="n"/>
      <c r="AC52" s="442" t="n"/>
      <c r="AD52" s="442" t="n"/>
      <c r="AE52" s="442" t="n"/>
      <c r="AF52" s="442" t="n"/>
      <c r="AG52" s="442" t="n"/>
      <c r="AH52" s="442" t="n"/>
      <c r="AI52" s="442" t="n"/>
      <c r="AJ52" s="442" t="n"/>
      <c r="AK52" s="442" t="n"/>
      <c r="AL52" s="442" t="n"/>
      <c r="AM52" s="442" t="n"/>
      <c r="AN52" s="442" t="n"/>
      <c r="AO52" s="442" t="n"/>
      <c r="AP52" s="442" t="n"/>
      <c r="AQ52" s="442" t="n"/>
      <c r="AR52" s="442" t="n"/>
      <c r="AS52" s="442" t="n"/>
      <c r="AT52" s="442" t="n"/>
      <c r="AU52" s="442" t="n"/>
      <c r="AV52" s="442" t="n"/>
      <c r="AW52" s="442" t="n"/>
      <c r="AX52" s="442" t="n"/>
      <c r="AY52" s="442" t="n"/>
      <c r="AZ52" s="442" t="n"/>
      <c r="BA52" s="442" t="n"/>
      <c r="BB52" s="442" t="n"/>
      <c r="BC52" s="442" t="n"/>
      <c r="BD52" s="442" t="n"/>
      <c r="BE52" s="442" t="n"/>
      <c r="BF52" s="442" t="n"/>
      <c r="BG52" s="442" t="n"/>
      <c r="BH52" s="442" t="n"/>
      <c r="BI52" s="442" t="n"/>
      <c r="BJ52" s="442" t="n"/>
      <c r="BK52" s="442" t="n"/>
      <c r="BL52" s="442" t="n"/>
      <c r="BM52" s="442" t="n"/>
      <c r="BN52" s="442" t="n"/>
      <c r="BO52" s="442" t="n"/>
      <c r="BP52" s="442" t="n"/>
      <c r="BQ52" s="442" t="n"/>
      <c r="BR52" s="442" t="n"/>
      <c r="BS52" s="442" t="n"/>
      <c r="BT52" s="442" t="n"/>
      <c r="BU52" s="442" t="n"/>
      <c r="BV52" s="442" t="n"/>
      <c r="BW52" s="442" t="n"/>
      <c r="BX52" s="442" t="n"/>
      <c r="BY52" s="442" t="n"/>
      <c r="BZ52" s="442" t="n"/>
      <c r="CA52" s="442" t="n"/>
      <c r="CB52" s="442" t="n"/>
      <c r="CC52" s="442" t="n"/>
      <c r="CD52" s="442" t="n"/>
      <c r="CE52" s="442" t="n"/>
      <c r="CF52" s="442" t="n"/>
      <c r="CG52" s="442" t="n"/>
      <c r="CH52" s="442" t="n"/>
      <c r="CI52" s="442" t="n"/>
      <c r="CJ52" s="442" t="n"/>
      <c r="CK52" s="442" t="n"/>
      <c r="CL52" s="442" t="n"/>
      <c r="CM52" s="442" t="n"/>
      <c r="CN52" s="442" t="n"/>
      <c r="CO52" s="442" t="n"/>
      <c r="CP52" s="442" t="n"/>
      <c r="CQ52" s="442" t="n"/>
      <c r="CR52" s="442" t="n"/>
      <c r="CS52" s="442" t="n"/>
      <c r="CT52" s="442" t="n"/>
      <c r="CU52" s="442" t="n"/>
      <c r="CV52" s="442" t="n"/>
      <c r="CW52" s="442" t="n"/>
      <c r="CX52" s="442" t="n"/>
      <c r="CY52" s="442" t="n"/>
      <c r="CZ52" s="442" t="n"/>
      <c r="DA52" s="442" t="n"/>
      <c r="DB52" s="442" t="n"/>
      <c r="DC52" s="442" t="n"/>
      <c r="DD52" s="442" t="n"/>
      <c r="DE52" s="442" t="n"/>
      <c r="DF52" s="442" t="n"/>
      <c r="DG52" s="442" t="n"/>
    </row>
    <row r="53" ht="9.75" customHeight="1" s="340">
      <c r="A53" s="461" t="n"/>
      <c r="B53" s="462" t="n"/>
    </row>
    <row r="54" ht="30" customHeight="1" s="340">
      <c r="G54" s="461" t="n"/>
      <c r="H54" s="462" t="n"/>
      <c r="I54" s="726" t="inlineStr">
        <is>
          <t>Interest Bearing Liabilities</t>
        </is>
      </c>
      <c r="AE54" s="726" t="inlineStr">
        <is>
          <t>Ordinary Working Capital</t>
        </is>
      </c>
      <c r="BA54" s="728" t="inlineStr">
        <is>
          <t>Disposable Amount,
Other Deductible Items</t>
        </is>
      </c>
      <c r="BW54" s="728" t="inlineStr">
        <is>
          <t>Interest Bearing Liabilities
that should be Repaid out of Profits</t>
        </is>
      </c>
      <c r="DI54" s="726" t="n"/>
      <c r="DJ54" s="726" t="n"/>
      <c r="DK54" s="726" t="n"/>
    </row>
    <row r="55" ht="3" customHeight="1" s="340">
      <c r="G55" s="461" t="n"/>
    </row>
    <row r="56" ht="19.5" customHeight="1" s="340">
      <c r="I56" s="725">
        <f>CO16</f>
        <v/>
      </c>
      <c r="J56" s="1051" t="n"/>
      <c r="K56" s="1051" t="n"/>
      <c r="L56" s="1051" t="n"/>
      <c r="M56" s="1051" t="n"/>
      <c r="N56" s="1051" t="n"/>
      <c r="O56" s="1051" t="n"/>
      <c r="P56" s="1051" t="n"/>
      <c r="Q56" s="1051" t="n"/>
      <c r="R56" s="1051" t="n"/>
      <c r="S56" s="1051" t="n"/>
      <c r="T56" s="1051" t="n"/>
      <c r="U56" s="1051" t="n"/>
      <c r="V56" s="1051" t="n"/>
      <c r="W56" s="1051" t="n"/>
      <c r="X56" s="1051" t="n"/>
      <c r="Y56" s="1051" t="n"/>
      <c r="Z56" s="1051" t="n"/>
      <c r="AA56" s="1110" t="n"/>
      <c r="AB56" s="726" t="inlineStr">
        <is>
          <t>-</t>
        </is>
      </c>
      <c r="AE56" s="727">
        <f>IF(CR22&gt;=0,CR22,0)</f>
        <v/>
      </c>
      <c r="AF56" s="1051" t="n"/>
      <c r="AG56" s="1051" t="n"/>
      <c r="AH56" s="1051" t="n"/>
      <c r="AI56" s="1051" t="n"/>
      <c r="AJ56" s="1051" t="n"/>
      <c r="AK56" s="1051" t="n"/>
      <c r="AL56" s="1051" t="n"/>
      <c r="AM56" s="1051" t="n"/>
      <c r="AN56" s="1051" t="n"/>
      <c r="AO56" s="1051" t="n"/>
      <c r="AP56" s="1051" t="n"/>
      <c r="AQ56" s="1051" t="n"/>
      <c r="AR56" s="1051" t="n"/>
      <c r="AS56" s="1051" t="n"/>
      <c r="AT56" s="1051" t="n"/>
      <c r="AU56" s="1051" t="n"/>
      <c r="AV56" s="1051" t="n"/>
      <c r="AW56" s="1110" t="n"/>
      <c r="AX56" s="726" t="inlineStr">
        <is>
          <t>-</t>
        </is>
      </c>
      <c r="BA56" s="725">
        <f>IF(CI28&gt;=0,CI28,0)</f>
        <v/>
      </c>
      <c r="BB56" s="1051" t="n"/>
      <c r="BC56" s="1051" t="n"/>
      <c r="BD56" s="1051" t="n"/>
      <c r="BE56" s="1051" t="n"/>
      <c r="BF56" s="1051" t="n"/>
      <c r="BG56" s="1051" t="n"/>
      <c r="BH56" s="1051" t="n"/>
      <c r="BI56" s="1051" t="n"/>
      <c r="BJ56" s="1051" t="n"/>
      <c r="BK56" s="1051" t="n"/>
      <c r="BL56" s="1051" t="n"/>
      <c r="BM56" s="1051" t="n"/>
      <c r="BN56" s="1051" t="n"/>
      <c r="BO56" s="1051" t="n"/>
      <c r="BP56" s="1051" t="n"/>
      <c r="BQ56" s="1051" t="n"/>
      <c r="BR56" s="1051" t="n"/>
      <c r="BS56" s="1110" t="n"/>
      <c r="BT56" s="726" t="inlineStr">
        <is>
          <t>=</t>
        </is>
      </c>
      <c r="BW56" s="720">
        <f>I56-AE56-BA56</f>
        <v/>
      </c>
      <c r="BX56" s="1051" t="n"/>
      <c r="BY56" s="1051" t="n"/>
      <c r="BZ56" s="1051" t="n"/>
      <c r="CA56" s="1051" t="n"/>
      <c r="CB56" s="1051" t="n"/>
      <c r="CC56" s="1051" t="n"/>
      <c r="CD56" s="1051" t="n"/>
      <c r="CE56" s="1051" t="n"/>
      <c r="CF56" s="1051" t="n"/>
      <c r="CG56" s="1051" t="n"/>
      <c r="CH56" s="1051" t="n"/>
      <c r="CI56" s="1051" t="n"/>
      <c r="CJ56" s="1051" t="n"/>
      <c r="CK56" s="1051" t="n"/>
      <c r="CL56" s="1051" t="n"/>
      <c r="CM56" s="1051" t="n"/>
      <c r="CN56" s="1051" t="n"/>
      <c r="CO56" s="1051" t="n"/>
      <c r="CP56" s="1051" t="n"/>
      <c r="CQ56" s="1051" t="n"/>
      <c r="CR56" s="1051" t="n"/>
      <c r="CS56" s="1052" t="n"/>
      <c r="CT56" s="446" t="n"/>
      <c r="CU56" s="446" t="n"/>
      <c r="CV56" s="446" t="n"/>
      <c r="CW56" s="446" t="n"/>
      <c r="CX56" s="446" t="n"/>
      <c r="CY56" s="446" t="n"/>
      <c r="CZ56" s="446" t="n"/>
      <c r="DA56" s="446" t="n"/>
      <c r="DB56" s="446" t="n"/>
      <c r="DC56" s="446" t="n"/>
      <c r="DD56" s="446" t="n"/>
      <c r="DE56" s="446" t="n"/>
      <c r="DF56" s="446" t="n"/>
      <c r="DG56" s="446" t="n"/>
      <c r="DH56" s="446" t="n"/>
      <c r="DI56" s="446" t="n"/>
      <c r="DJ56" s="446" t="n"/>
    </row>
    <row r="57" ht="9.75" customHeight="1" s="340"/>
    <row r="58" ht="24.75" customHeight="1" s="340">
      <c r="C58" s="728" t="n"/>
      <c r="D58" s="726" t="n"/>
      <c r="E58" s="726" t="n"/>
      <c r="F58" s="726" t="n"/>
      <c r="G58" s="726" t="n"/>
      <c r="H58" s="726" t="n"/>
      <c r="I58" s="728" t="inlineStr">
        <is>
          <t>Interest Bearing Liabilities
that should be Repaid out of Profits</t>
        </is>
      </c>
      <c r="AB58" s="726" t="n"/>
      <c r="AC58" s="726" t="n"/>
      <c r="AD58" s="726" t="n"/>
      <c r="AE58" s="726" t="n"/>
      <c r="AF58" s="726" t="n"/>
      <c r="AG58" s="726" t="n"/>
      <c r="AH58" s="726" t="n"/>
      <c r="AL58" s="728" t="inlineStr">
        <is>
          <t>Profit from Core Business Operations</t>
        </is>
      </c>
      <c r="BE58" s="728" t="n"/>
      <c r="BF58" s="728" t="n"/>
      <c r="BG58" s="728" t="n"/>
      <c r="BH58" s="444" t="n"/>
      <c r="BI58" s="444" t="n"/>
      <c r="BJ58" s="444" t="n"/>
      <c r="BK58" s="729" t="inlineStr">
        <is>
          <t>The number of years required to fully repay debts</t>
        </is>
      </c>
    </row>
    <row r="59" ht="12" customHeight="1" s="340">
      <c r="D59" s="726" t="n"/>
      <c r="E59" s="726" t="n"/>
      <c r="F59" s="726" t="n"/>
      <c r="G59" s="726" t="n"/>
      <c r="H59" s="726" t="n"/>
      <c r="AB59" s="463" t="n"/>
      <c r="AC59" s="463" t="n"/>
      <c r="AD59" s="463" t="n"/>
      <c r="AE59" s="463" t="n"/>
      <c r="AF59" s="463" t="n"/>
      <c r="AG59" s="463" t="n"/>
      <c r="AH59" s="463" t="n"/>
      <c r="BE59" s="728" t="n"/>
      <c r="BF59" s="728" t="n"/>
      <c r="BG59" s="728" t="n"/>
      <c r="BH59" s="444" t="n"/>
      <c r="BI59" s="444" t="n"/>
      <c r="BJ59" s="444" t="n"/>
    </row>
    <row r="60" ht="3" customHeight="1" s="340"/>
    <row r="61" ht="19.5" customHeight="1" s="340">
      <c r="I61" s="720">
        <f>IF(I56-AE56-BA56&gt;=0,I56-AE56-BA56,0)</f>
        <v/>
      </c>
      <c r="J61" s="1051" t="n"/>
      <c r="K61" s="1051" t="n"/>
      <c r="L61" s="1051" t="n"/>
      <c r="M61" s="1051" t="n"/>
      <c r="N61" s="1051" t="n"/>
      <c r="O61" s="1051" t="n"/>
      <c r="P61" s="1051" t="n"/>
      <c r="Q61" s="1051" t="n"/>
      <c r="R61" s="1051" t="n"/>
      <c r="S61" s="1051" t="n"/>
      <c r="T61" s="1051" t="n"/>
      <c r="U61" s="1051" t="n"/>
      <c r="V61" s="1051" t="n"/>
      <c r="W61" s="1051" t="n"/>
      <c r="X61" s="1051" t="n"/>
      <c r="Y61" s="1051" t="n"/>
      <c r="Z61" s="1051" t="n"/>
      <c r="AA61" s="1052" t="n"/>
      <c r="AB61" s="721" t="inlineStr">
        <is>
          <t>÷</t>
        </is>
      </c>
      <c r="AK61" s="1061" t="n"/>
      <c r="AL61" s="720">
        <f>AE39</f>
        <v/>
      </c>
      <c r="AM61" s="1051" t="n"/>
      <c r="AN61" s="1051" t="n"/>
      <c r="AO61" s="1051" t="n"/>
      <c r="AP61" s="1051" t="n"/>
      <c r="AQ61" s="1051" t="n"/>
      <c r="AR61" s="1051" t="n"/>
      <c r="AS61" s="1051" t="n"/>
      <c r="AT61" s="1051" t="n"/>
      <c r="AU61" s="1051" t="n"/>
      <c r="AV61" s="1051" t="n"/>
      <c r="AW61" s="1051" t="n"/>
      <c r="AX61" s="1051" t="n"/>
      <c r="AY61" s="1051" t="n"/>
      <c r="AZ61" s="1051" t="n"/>
      <c r="BA61" s="1051" t="n"/>
      <c r="BB61" s="1051" t="n"/>
      <c r="BC61" s="1051" t="n"/>
      <c r="BD61" s="1052" t="n"/>
      <c r="BE61" s="722" t="inlineStr">
        <is>
          <t>=</t>
        </is>
      </c>
      <c r="BJ61" s="1111" t="n"/>
      <c r="BK61" s="1112">
        <f>IF(AE39&lt;=0,999.9,I61/AL61)</f>
        <v/>
      </c>
      <c r="BL61" s="1113" t="n"/>
      <c r="BM61" s="1113" t="n"/>
      <c r="BN61" s="1113" t="n"/>
      <c r="BO61" s="1113" t="n"/>
      <c r="BP61" s="1113" t="n"/>
      <c r="BQ61" s="1113" t="n"/>
      <c r="BR61" s="1113" t="n"/>
      <c r="BS61" s="1113" t="n"/>
      <c r="BT61" s="1113" t="n"/>
      <c r="BU61" s="1113" t="n"/>
      <c r="BV61" s="1113" t="n"/>
      <c r="BW61" s="1113" t="n"/>
      <c r="BX61" s="1113" t="n"/>
      <c r="BY61" s="1113" t="n"/>
      <c r="BZ61" s="1113" t="n"/>
      <c r="CA61" s="1113" t="n"/>
      <c r="CB61" s="1113" t="n"/>
      <c r="CC61" s="1114" t="n"/>
      <c r="CD61" s="724" t="inlineStr">
        <is>
          <t>years</t>
        </is>
      </c>
    </row>
    <row r="62" ht="4.5" customHeight="1" s="340"/>
    <row r="63" ht="9.75" customHeight="1" s="340">
      <c r="A63" s="461" t="n"/>
      <c r="B63" s="462" t="n"/>
    </row>
  </sheetData>
  <mergeCells count="124">
    <mergeCell ref="A2:J2"/>
    <mergeCell ref="K2:Y2"/>
    <mergeCell ref="AR2:BF2"/>
    <mergeCell ref="BQ2:BY2"/>
    <mergeCell ref="BZ2:DG2"/>
    <mergeCell ref="A3:J4"/>
    <mergeCell ref="K3:Y4"/>
    <mergeCell ref="AC3:AQ4"/>
    <mergeCell ref="AR3:BF4"/>
    <mergeCell ref="BQ3:BY7"/>
    <mergeCell ref="BZ3:DG7"/>
    <mergeCell ref="A5:J6"/>
    <mergeCell ref="K5:Y6"/>
    <mergeCell ref="A9:L9"/>
    <mergeCell ref="M9:AS9"/>
    <mergeCell ref="AT9:DG9"/>
    <mergeCell ref="A10:L10"/>
    <mergeCell ref="M10:AS10"/>
    <mergeCell ref="AT10:DG10"/>
    <mergeCell ref="A12:C12"/>
    <mergeCell ref="C14:N14"/>
    <mergeCell ref="R14:AC14"/>
    <mergeCell ref="AG14:AR14"/>
    <mergeCell ref="AV14:BG14"/>
    <mergeCell ref="BK14:BU14"/>
    <mergeCell ref="BZ14:CK14"/>
    <mergeCell ref="CO14:CZ14"/>
    <mergeCell ref="BS22:BU22"/>
    <mergeCell ref="BV22:CN22"/>
    <mergeCell ref="BW16:BY16"/>
    <mergeCell ref="BZ16:CK16"/>
    <mergeCell ref="CL16:CN16"/>
    <mergeCell ref="CO16:CZ16"/>
    <mergeCell ref="A18:C18"/>
    <mergeCell ref="C20:P20"/>
    <mergeCell ref="T20:AI20"/>
    <mergeCell ref="AM20:BA20"/>
    <mergeCell ref="BE20:BR20"/>
    <mergeCell ref="BV20:CN20"/>
    <mergeCell ref="CR20:DE20"/>
    <mergeCell ref="C16:N16"/>
    <mergeCell ref="O16:Q16"/>
    <mergeCell ref="R16:AC16"/>
    <mergeCell ref="AD16:AF16"/>
    <mergeCell ref="AG16:AR16"/>
    <mergeCell ref="AS16:AU16"/>
    <mergeCell ref="AV16:BG16"/>
    <mergeCell ref="BH16:BJ16"/>
    <mergeCell ref="BK16:BV16"/>
    <mergeCell ref="CO22:CQ22"/>
    <mergeCell ref="CR22:DE22"/>
    <mergeCell ref="C22:P22"/>
    <mergeCell ref="Q22:S22"/>
    <mergeCell ref="T22:AI22"/>
    <mergeCell ref="AJ22:AL22"/>
    <mergeCell ref="AM22:BA22"/>
    <mergeCell ref="BB22:BD22"/>
    <mergeCell ref="BE22:BR22"/>
    <mergeCell ref="A30:C30"/>
    <mergeCell ref="AK30:DG30"/>
    <mergeCell ref="A24:C24"/>
    <mergeCell ref="C26:T26"/>
    <mergeCell ref="X26:AQ26"/>
    <mergeCell ref="AS26:BJ26"/>
    <mergeCell ref="BN26:CE26"/>
    <mergeCell ref="CI26:CZ26"/>
    <mergeCell ref="C28:T28"/>
    <mergeCell ref="U28:W28"/>
    <mergeCell ref="X28:AO28"/>
    <mergeCell ref="AP28:AR28"/>
    <mergeCell ref="AS28:BJ28"/>
    <mergeCell ref="BK28:BM28"/>
    <mergeCell ref="BN28:CE28"/>
    <mergeCell ref="CF28:CH28"/>
    <mergeCell ref="CI28:CZ28"/>
    <mergeCell ref="AE33:AQ33"/>
    <mergeCell ref="AR33:BD33"/>
    <mergeCell ref="BE33:BQ33"/>
    <mergeCell ref="BR33:CB33"/>
    <mergeCell ref="AE34:AQ34"/>
    <mergeCell ref="AR34:BD34"/>
    <mergeCell ref="BE34:BQ34"/>
    <mergeCell ref="BR34:CB34"/>
    <mergeCell ref="E35:G35"/>
    <mergeCell ref="AE35:AQ35"/>
    <mergeCell ref="AR35:BD35"/>
    <mergeCell ref="BE35:BQ35"/>
    <mergeCell ref="BR35:CB35"/>
    <mergeCell ref="E36:G36"/>
    <mergeCell ref="AE36:AQ36"/>
    <mergeCell ref="AR36:BD36"/>
    <mergeCell ref="BE36:BQ36"/>
    <mergeCell ref="BR36:CB36"/>
    <mergeCell ref="AE37:AQ37"/>
    <mergeCell ref="AR37:BD37"/>
    <mergeCell ref="BE37:BQ37"/>
    <mergeCell ref="BR37:CB37"/>
    <mergeCell ref="AE39:AZ39"/>
    <mergeCell ref="E41:F41"/>
    <mergeCell ref="G41:DG44"/>
    <mergeCell ref="E45:F45"/>
    <mergeCell ref="G45:DG46"/>
    <mergeCell ref="A50:DG50"/>
    <mergeCell ref="A52:C52"/>
    <mergeCell ref="I54:AA54"/>
    <mergeCell ref="AE54:AW54"/>
    <mergeCell ref="BA54:BS54"/>
    <mergeCell ref="BW54:CT54"/>
    <mergeCell ref="I61:AA61"/>
    <mergeCell ref="AB61:AK61"/>
    <mergeCell ref="AL61:BD61"/>
    <mergeCell ref="BE61:BJ61"/>
    <mergeCell ref="BK61:CC61"/>
    <mergeCell ref="CD61:CK61"/>
    <mergeCell ref="I56:AA56"/>
    <mergeCell ref="AB56:AD56"/>
    <mergeCell ref="AE56:AW56"/>
    <mergeCell ref="AX56:AZ56"/>
    <mergeCell ref="BA56:BS56"/>
    <mergeCell ref="BT56:BV56"/>
    <mergeCell ref="BW56:CS56"/>
    <mergeCell ref="I58:AA59"/>
    <mergeCell ref="AL58:BD59"/>
    <mergeCell ref="BK58:CK59"/>
  </mergeCells>
  <pageMargins left="0.590277777777778" right="0.196527777777778" top="0.39375" bottom="0.0395833333333333" header="0" footer="0"/>
  <pageSetup orientation="portrait" paperSize="9" horizontalDpi="300" verticalDpi="300"/>
  <headerFooter>
    <oddHeader>&amp;C&amp;"ＭＳ ゴシック,Regular"&amp;13 Worksheet for Estimating the Number of Years to Fully Repay Debts&amp;R&amp;10 Form4</oddHeader>
    <oddFooter>&amp;RNov 2015</oddFooter>
    <evenHeader/>
    <evenFooter/>
    <firstHeader/>
    <firstFooter/>
  </headerFooter>
</worksheet>
</file>

<file path=xl/worksheets/sheet18.xml><?xml version="1.0" encoding="utf-8"?>
<worksheet xmlns="http://schemas.openxmlformats.org/spreadsheetml/2006/main">
  <sheetPr codeName="Sheet18">
    <outlinePr summaryBelow="1" summaryRight="1"/>
    <pageSetUpPr/>
  </sheetPr>
  <dimension ref="A1:BH137"/>
  <sheetViews>
    <sheetView showGridLines="0" view="pageBreakPreview" zoomScale="95" zoomScaleNormal="85" zoomScalePageLayoutView="95" workbookViewId="0">
      <selection activeCell="A4" sqref="A4"/>
    </sheetView>
  </sheetViews>
  <sheetFormatPr baseColWidth="8" defaultColWidth="9" defaultRowHeight="14.25"/>
  <cols>
    <col width="2.125" customWidth="1" style="464" min="1" max="1"/>
    <col width="2.375" customWidth="1" style="464" min="2" max="2"/>
    <col width="3.75" customWidth="1" style="464" min="3" max="9"/>
    <col width="4.125" customWidth="1" style="464" min="10" max="17"/>
    <col width="3.75" customWidth="1" style="464" min="18" max="42"/>
    <col hidden="1" width="7.75" customWidth="1" style="464" min="43" max="43"/>
    <col hidden="1" width="11.5" customWidth="1" style="464" min="44" max="44"/>
    <col hidden="1" width="14.125" customWidth="1" style="464" min="45" max="45"/>
    <col hidden="1" width="10.875" customWidth="1" style="464" min="46" max="46"/>
    <col hidden="1" width="12.875" customWidth="1" style="465" min="47" max="47"/>
    <col width="2.625" customWidth="1" style="464" min="48" max="51"/>
    <col width="4.125" customWidth="1" style="464" min="52" max="52"/>
    <col width="2.625" customWidth="1" style="464" min="53" max="78"/>
    <col width="9" customWidth="1" style="464" min="79" max="256"/>
    <col width="2.125" customWidth="1" style="464" min="257" max="257"/>
    <col width="2.375" customWidth="1" style="464" min="258" max="258"/>
    <col width="3.75" customWidth="1" style="464" min="259" max="265"/>
    <col width="4.125" customWidth="1" style="464" min="266" max="273"/>
    <col width="3.75" customWidth="1" style="464" min="274" max="298"/>
    <col hidden="1" width="10.5" customWidth="1" style="464" min="299" max="303"/>
    <col width="2.625" customWidth="1" style="464" min="304" max="307"/>
    <col width="4.125" customWidth="1" style="464" min="308" max="308"/>
    <col width="2.625" customWidth="1" style="464" min="309" max="334"/>
    <col width="9" customWidth="1" style="464" min="335" max="512"/>
    <col width="2.125" customWidth="1" style="464" min="513" max="513"/>
    <col width="2.375" customWidth="1" style="464" min="514" max="514"/>
    <col width="3.75" customWidth="1" style="464" min="515" max="521"/>
    <col width="4.125" customWidth="1" style="464" min="522" max="529"/>
    <col width="3.75" customWidth="1" style="464" min="530" max="554"/>
    <col hidden="1" width="10.5" customWidth="1" style="464" min="555" max="559"/>
    <col width="2.625" customWidth="1" style="464" min="560" max="563"/>
    <col width="4.125" customWidth="1" style="464" min="564" max="564"/>
    <col width="2.625" customWidth="1" style="464" min="565" max="590"/>
    <col width="9" customWidth="1" style="464" min="591" max="768"/>
    <col width="2.125" customWidth="1" style="464" min="769" max="769"/>
    <col width="2.375" customWidth="1" style="464" min="770" max="770"/>
    <col width="3.75" customWidth="1" style="464" min="771" max="777"/>
    <col width="4.125" customWidth="1" style="464" min="778" max="785"/>
    <col width="3.75" customWidth="1" style="464" min="786" max="810"/>
    <col hidden="1" width="10.5" customWidth="1" style="464" min="811" max="815"/>
    <col width="2.625" customWidth="1" style="464" min="816" max="819"/>
    <col width="4.125" customWidth="1" style="464" min="820" max="820"/>
    <col width="2.625" customWidth="1" style="464" min="821" max="846"/>
    <col width="9" customWidth="1" style="464" min="847" max="1024"/>
  </cols>
  <sheetData>
    <row r="1" ht="16.5" customHeight="1" s="340">
      <c r="AJ1" s="831" t="inlineStr">
        <is>
          <t>Unit：US$ M</t>
        </is>
      </c>
      <c r="AK1" s="1035" t="n"/>
      <c r="AL1" s="1035" t="n"/>
      <c r="AM1" s="1035" t="n"/>
      <c r="AN1" s="1035" t="n"/>
    </row>
    <row r="2" ht="27.75" customFormat="1" customHeight="1" s="466">
      <c r="C2" s="832" t="inlineStr">
        <is>
          <t>Credit Approval Authority Determination Worksheet</t>
        </is>
      </c>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c r="AL2" s="1035" t="n"/>
      <c r="AM2" s="1035" t="n"/>
      <c r="AN2" s="1035" t="n"/>
      <c r="AU2" s="467" t="n"/>
      <c r="AV2" s="464" t="n"/>
      <c r="AW2" s="464" t="n"/>
      <c r="AX2" s="464" t="n"/>
      <c r="AY2" s="464" t="n"/>
    </row>
    <row r="3" ht="17.25" customHeight="1" s="340">
      <c r="O3" s="468" t="n"/>
      <c r="AE3" s="827" t="inlineStr">
        <is>
          <t>Date</t>
        </is>
      </c>
      <c r="AF3" s="1115" t="n"/>
      <c r="AG3" s="1116" t="n"/>
      <c r="AH3" s="833">
        <f>BS!H3</f>
        <v/>
      </c>
      <c r="AI3" s="1115" t="n"/>
      <c r="AJ3" s="1115" t="n"/>
      <c r="AK3" s="1115" t="n"/>
      <c r="AL3" s="1115" t="n"/>
      <c r="AM3" s="1115" t="n"/>
      <c r="AN3" s="1116" t="n"/>
    </row>
    <row r="4" ht="17.25" customHeight="1" s="340">
      <c r="C4" s="764" t="inlineStr">
        <is>
          <t xml:space="preserve">Input ○ </t>
        </is>
      </c>
      <c r="D4" s="1115" t="n"/>
      <c r="E4" s="1115" t="n"/>
      <c r="F4" s="1115" t="n"/>
      <c r="G4" s="1116" t="n"/>
      <c r="AE4" s="827" t="inlineStr">
        <is>
          <t>Office/Dept</t>
        </is>
      </c>
      <c r="AF4" s="1115" t="n"/>
      <c r="AG4" s="1116" t="n"/>
      <c r="AH4" s="817">
        <f>BS!H5</f>
        <v/>
      </c>
      <c r="AI4" s="1115" t="n"/>
      <c r="AJ4" s="1115" t="n"/>
      <c r="AK4" s="1115" t="n"/>
      <c r="AL4" s="1115" t="n"/>
      <c r="AM4" s="1115" t="n"/>
      <c r="AN4" s="1116" t="n"/>
      <c r="AV4" s="466" t="n"/>
      <c r="AW4" s="466" t="n"/>
      <c r="AX4" s="466" t="n"/>
      <c r="AY4" s="466" t="n"/>
    </row>
    <row r="5" ht="17.25" customHeight="1" s="340">
      <c r="C5" s="469" t="inlineStr">
        <is>
          <t xml:space="preserve">　</t>
        </is>
      </c>
      <c r="D5" s="827" t="inlineStr">
        <is>
          <t>Credit Application</t>
        </is>
      </c>
      <c r="E5" s="1115" t="n"/>
      <c r="F5" s="1115" t="n"/>
      <c r="G5" s="1115" t="n"/>
      <c r="H5" s="1115" t="n"/>
      <c r="I5" s="1115" t="n"/>
      <c r="J5" s="1116" t="n"/>
      <c r="K5" s="834" t="inlineStr">
        <is>
          <t>Input A～I</t>
        </is>
      </c>
      <c r="L5" s="1115" t="n"/>
      <c r="M5" s="1115" t="n"/>
      <c r="N5" s="1115" t="n"/>
      <c r="O5" s="1115" t="n"/>
      <c r="P5" s="796" t="inlineStr">
        <is>
          <t>Table</t>
        </is>
      </c>
      <c r="Q5" s="1115" t="n"/>
      <c r="R5" s="1115" t="n"/>
      <c r="S5" s="1116" t="n"/>
      <c r="T5" s="805" t="n"/>
      <c r="U5" s="1115" t="n"/>
      <c r="V5" s="1115" t="n"/>
      <c r="W5" s="1116" t="n"/>
      <c r="AE5" s="827" t="inlineStr">
        <is>
          <t>Officer</t>
        </is>
      </c>
      <c r="AF5" s="1115" t="n"/>
      <c r="AG5" s="1116" t="n"/>
      <c r="AH5" s="817">
        <f>BS!H6</f>
        <v/>
      </c>
      <c r="AI5" s="1115" t="n"/>
      <c r="AJ5" s="1115" t="n"/>
      <c r="AK5" s="1115" t="n"/>
      <c r="AL5" s="1115" t="n"/>
      <c r="AM5" s="1115" t="n"/>
      <c r="AN5" s="1116" t="n"/>
      <c r="AV5" s="466" t="n"/>
      <c r="AW5" s="466" t="n"/>
      <c r="AX5" s="466" t="n"/>
      <c r="AY5" s="466" t="n"/>
    </row>
    <row r="6" ht="17.25" customHeight="1" s="340">
      <c r="C6" s="470" t="inlineStr">
        <is>
          <t>○</t>
        </is>
      </c>
      <c r="D6" s="827" t="inlineStr">
        <is>
          <t>Rating Application</t>
        </is>
      </c>
      <c r="E6" s="1115" t="n"/>
      <c r="F6" s="1115" t="n"/>
      <c r="G6" s="1115" t="n"/>
      <c r="H6" s="1115" t="n"/>
      <c r="I6" s="1115" t="n"/>
      <c r="J6" s="1116" t="n"/>
      <c r="K6" s="764" t="inlineStr">
        <is>
          <t>Input A&amp;C</t>
        </is>
      </c>
      <c r="L6" s="1115" t="n"/>
      <c r="M6" s="1115" t="n"/>
      <c r="N6" s="1115" t="n"/>
      <c r="O6" s="1116" t="n"/>
      <c r="AG6" s="471" t="inlineStr">
        <is>
          <t>Extension Number</t>
        </is>
      </c>
      <c r="AH6" s="472" t="inlineStr">
        <is>
          <t xml:space="preserve"> (</t>
        </is>
      </c>
      <c r="AI6" s="828">
        <f>BS!H7</f>
        <v/>
      </c>
      <c r="AJ6" s="1117" t="n"/>
      <c r="AK6" s="1117" t="n"/>
      <c r="AL6" s="1117" t="n"/>
      <c r="AM6" s="1117" t="n"/>
      <c r="AN6" s="472" t="inlineStr">
        <is>
          <t>)</t>
        </is>
      </c>
      <c r="AV6" s="466" t="n"/>
      <c r="AW6" s="466" t="n"/>
      <c r="AX6" s="466" t="n"/>
      <c r="AY6" s="466" t="n"/>
    </row>
    <row r="7" ht="5.25" customHeight="1" s="340">
      <c r="AV7" s="473" t="n"/>
      <c r="AW7" s="812" t="n"/>
      <c r="AX7" s="1035" t="n"/>
      <c r="AY7" s="1035" t="n"/>
    </row>
    <row r="8" ht="19.5" customHeight="1" s="340">
      <c r="C8" s="814" t="inlineStr">
        <is>
          <t>Mizuho C-CIF</t>
        </is>
      </c>
      <c r="D8" s="1115" t="n"/>
      <c r="E8" s="1115" t="n"/>
      <c r="F8" s="1115" t="n"/>
      <c r="G8" s="829">
        <f>BS!B3</f>
        <v/>
      </c>
      <c r="H8" s="1115" t="n"/>
      <c r="I8" s="1115" t="n"/>
      <c r="J8" s="1116" t="n"/>
      <c r="K8" s="797" t="inlineStr">
        <is>
          <t>Customer Name</t>
        </is>
      </c>
      <c r="L8" s="1115" t="n"/>
      <c r="M8" s="1115" t="n"/>
      <c r="N8" s="1116" t="n"/>
      <c r="O8" s="817">
        <f>BS!B2</f>
        <v/>
      </c>
      <c r="P8" s="1115" t="n"/>
      <c r="Q8" s="1115" t="n"/>
      <c r="R8" s="1115" t="n"/>
      <c r="S8" s="1115" t="n"/>
      <c r="T8" s="1115" t="n"/>
      <c r="U8" s="1115" t="n"/>
      <c r="V8" s="1115" t="n"/>
      <c r="W8" s="1115" t="n"/>
      <c r="X8" s="1115" t="n"/>
      <c r="Y8" s="1115" t="n"/>
      <c r="Z8" s="1115" t="n"/>
      <c r="AA8" s="1115" t="n"/>
      <c r="AB8" s="1115" t="n"/>
      <c r="AC8" s="1115" t="n"/>
      <c r="AD8" s="1115" t="n"/>
      <c r="AE8" s="1115" t="n"/>
      <c r="AF8" s="1115" t="n"/>
      <c r="AG8" s="1116" t="n"/>
      <c r="AH8" s="797" t="inlineStr">
        <is>
          <t>Rating</t>
        </is>
      </c>
      <c r="AI8" s="1115" t="n"/>
      <c r="AJ8" s="1116" t="n"/>
      <c r="AK8" s="830" t="n"/>
      <c r="AL8" s="1117" t="n"/>
      <c r="AM8" s="1117" t="n"/>
      <c r="AN8" s="1118" t="n"/>
      <c r="AV8" s="473" t="n"/>
      <c r="AW8" s="812" t="n"/>
      <c r="AX8" s="1035" t="n"/>
      <c r="AY8" s="1035" t="n"/>
    </row>
    <row r="9" ht="19.5" customHeight="1" s="340">
      <c r="C9" s="818" t="inlineStr">
        <is>
          <t>Mizuho C-CIF(s) of customer(s) to be combined under one name with the obligor</t>
        </is>
      </c>
      <c r="D9" s="1117" t="n"/>
      <c r="E9" s="1117" t="n"/>
      <c r="F9" s="1117" t="n"/>
      <c r="G9" s="1117" t="n"/>
      <c r="H9" s="1117" t="n"/>
      <c r="I9" s="1119" t="n"/>
      <c r="J9" s="819" t="inlineStr">
        <is>
          <t>Belongs to own office</t>
        </is>
      </c>
      <c r="K9" s="1120" t="n"/>
      <c r="L9" s="1120" t="n"/>
      <c r="M9" s="1120" t="n"/>
      <c r="N9" s="1121" t="n"/>
      <c r="O9" s="475" t="inlineStr">
        <is>
          <t>YES</t>
        </is>
      </c>
      <c r="P9" s="476" t="n"/>
      <c r="Q9" s="477" t="inlineStr">
        <is>
          <t>NO</t>
        </is>
      </c>
      <c r="R9" s="476" t="n"/>
      <c r="S9" s="820" t="n"/>
      <c r="T9" s="1120" t="n"/>
      <c r="U9" s="1120" t="n"/>
      <c r="V9" s="1120" t="n"/>
      <c r="W9" s="821" t="n"/>
      <c r="X9" s="1120" t="n"/>
      <c r="Y9" s="1120" t="n"/>
      <c r="Z9" s="1120" t="n"/>
      <c r="AA9" s="1120" t="n"/>
      <c r="AB9" s="1120" t="n"/>
      <c r="AC9" s="1120" t="n"/>
      <c r="AD9" s="1120" t="n"/>
      <c r="AE9" s="1120" t="n"/>
      <c r="AF9" s="1120" t="n"/>
      <c r="AG9" s="1122" t="n"/>
      <c r="AH9" s="822" t="inlineStr">
        <is>
          <t>Company 
G Rating*</t>
        </is>
      </c>
      <c r="AI9" s="1117" t="n"/>
      <c r="AJ9" s="1118" t="n"/>
      <c r="AK9" s="823" t="n"/>
      <c r="AL9" s="1117" t="n"/>
      <c r="AM9" s="1117" t="n"/>
      <c r="AN9" s="1118" t="n"/>
      <c r="AV9" s="473" t="n"/>
      <c r="AW9" s="812" t="n"/>
      <c r="AX9" s="812" t="n"/>
      <c r="AY9" s="812" t="n"/>
    </row>
    <row r="10" ht="19.5" customHeight="1" s="340">
      <c r="C10" s="1123" t="n"/>
      <c r="D10" s="1124" t="n"/>
      <c r="E10" s="1124" t="n"/>
      <c r="F10" s="1124" t="n"/>
      <c r="G10" s="1124" t="n"/>
      <c r="H10" s="1124" t="n"/>
      <c r="I10" s="1125" t="n"/>
      <c r="J10" s="824" t="inlineStr">
        <is>
          <t>Belongs to other office</t>
        </is>
      </c>
      <c r="K10" s="1126" t="n"/>
      <c r="L10" s="1126" t="n"/>
      <c r="M10" s="1126" t="n"/>
      <c r="N10" s="1127" t="n"/>
      <c r="O10" s="478" t="inlineStr">
        <is>
          <t>YES</t>
        </is>
      </c>
      <c r="P10" s="479" t="n"/>
      <c r="Q10" s="480" t="inlineStr">
        <is>
          <t>NO</t>
        </is>
      </c>
      <c r="R10" s="479" t="n"/>
      <c r="S10" s="825" t="n"/>
      <c r="T10" s="1126" t="n"/>
      <c r="U10" s="1126" t="n"/>
      <c r="V10" s="1127" t="n"/>
      <c r="W10" s="826" t="n"/>
      <c r="X10" s="1126" t="n"/>
      <c r="Y10" s="1126" t="n"/>
      <c r="Z10" s="1126" t="n"/>
      <c r="AA10" s="1126" t="n"/>
      <c r="AB10" s="1126" t="n"/>
      <c r="AC10" s="1126" t="n"/>
      <c r="AD10" s="1126" t="n"/>
      <c r="AE10" s="1126" t="n"/>
      <c r="AF10" s="1126" t="n"/>
      <c r="AG10" s="1128" t="n"/>
      <c r="AH10" s="1124" t="n"/>
      <c r="AI10" s="1124" t="n"/>
      <c r="AJ10" s="1129" t="n"/>
      <c r="AK10" s="1123" t="n"/>
      <c r="AL10" s="1124" t="n"/>
      <c r="AM10" s="1124" t="n"/>
      <c r="AN10" s="1129" t="n"/>
      <c r="AV10" s="473" t="n"/>
      <c r="AW10" s="812" t="n"/>
      <c r="AX10" s="1035" t="n"/>
      <c r="AY10" s="1035" t="n"/>
    </row>
    <row r="11" ht="15" customFormat="1" customHeight="1" s="464">
      <c r="C11" s="481" t="n"/>
      <c r="D11" s="481" t="n"/>
      <c r="E11" s="481" t="n"/>
      <c r="F11" s="481" t="n"/>
      <c r="G11" s="481" t="n"/>
      <c r="H11" s="481" t="n"/>
      <c r="I11" s="481" t="n"/>
      <c r="J11" s="481" t="n"/>
      <c r="K11" s="481" t="n"/>
      <c r="L11" s="481" t="n"/>
      <c r="M11" s="481" t="n"/>
      <c r="N11" s="481" t="n"/>
      <c r="O11" s="481" t="n"/>
      <c r="P11" s="481" t="n"/>
      <c r="Q11" s="481" t="n"/>
      <c r="R11" s="481" t="n"/>
      <c r="S11" s="481" t="n"/>
      <c r="T11" s="481" t="n"/>
      <c r="U11" s="481" t="n"/>
      <c r="V11" s="481" t="n"/>
      <c r="W11" s="481" t="n"/>
      <c r="X11" s="481" t="n"/>
      <c r="Y11" s="481" t="n"/>
      <c r="Z11" s="481" t="n"/>
      <c r="AA11" s="481" t="n"/>
      <c r="AB11" s="481" t="n"/>
      <c r="AC11" s="481" t="n"/>
      <c r="AD11" s="813" t="inlineStr">
        <is>
          <t>(*)Financial Institutions only</t>
        </is>
      </c>
      <c r="AE11" s="1035" t="n"/>
      <c r="AF11" s="1035" t="n"/>
      <c r="AG11" s="1035" t="n"/>
      <c r="AH11" s="1035" t="n"/>
      <c r="AI11" s="1035" t="n"/>
      <c r="AJ11" s="1035" t="n"/>
      <c r="AK11" s="1035" t="n"/>
      <c r="AL11" s="1035" t="n"/>
      <c r="AM11" s="1035" t="n"/>
      <c r="AN11" s="1035" t="n"/>
      <c r="AU11" s="465" t="n"/>
      <c r="AV11" s="473" t="n"/>
      <c r="AW11" s="812" t="n"/>
      <c r="AX11" s="812" t="n"/>
      <c r="AY11" s="812" t="n"/>
    </row>
    <row r="12" ht="19.5" customHeight="1" s="340">
      <c r="C12" s="814" t="inlineStr">
        <is>
          <t>Collateral</t>
        </is>
      </c>
      <c r="D12" s="1115" t="n"/>
      <c r="E12" s="1115" t="n"/>
      <c r="F12" s="1115" t="n"/>
      <c r="G12" s="815" t="inlineStr">
        <is>
          <t>No</t>
        </is>
      </c>
      <c r="H12" s="1115" t="n"/>
      <c r="I12" s="816">
        <f>IF(G12="Yes","Create 「Collateral Category Determination Worksheet」(W-4)(Only for Quality/General)","-")</f>
        <v/>
      </c>
      <c r="J12" s="1106" t="n"/>
      <c r="K12" s="1106" t="n"/>
      <c r="L12" s="1106" t="n"/>
      <c r="M12" s="1106" t="n"/>
      <c r="N12" s="1106" t="n"/>
      <c r="O12" s="1106" t="n"/>
      <c r="P12" s="1106" t="n"/>
      <c r="Q12" s="1106" t="n"/>
      <c r="R12" s="1106" t="n"/>
      <c r="S12" s="1106" t="n"/>
      <c r="T12" s="1106" t="n"/>
      <c r="U12" s="1107" t="n"/>
      <c r="V12" s="814" t="inlineStr">
        <is>
          <t>Guarantee</t>
        </is>
      </c>
      <c r="W12" s="1115" t="n"/>
      <c r="X12" s="1115" t="n"/>
      <c r="Y12" s="1115" t="n"/>
      <c r="Z12" s="817" t="n"/>
      <c r="AA12" s="1115" t="n"/>
      <c r="AB12" s="1115" t="n"/>
      <c r="AC12" s="1116" t="n"/>
      <c r="AD12" s="816">
        <f>IF(Z12="Reflect","Create 「Check Sheet for Effectiveness of Guarantees」","-")</f>
        <v/>
      </c>
      <c r="AE12" s="1106" t="n"/>
      <c r="AF12" s="1106" t="n"/>
      <c r="AG12" s="1106" t="n"/>
      <c r="AH12" s="1106" t="n"/>
      <c r="AI12" s="1106" t="n"/>
      <c r="AJ12" s="1106" t="n"/>
      <c r="AK12" s="1106" t="n"/>
      <c r="AL12" s="1106" t="n"/>
      <c r="AM12" s="1106" t="n"/>
      <c r="AN12" s="1107" t="n"/>
      <c r="AV12" s="473" t="n"/>
      <c r="AW12" s="812" t="n"/>
      <c r="AX12" s="812" t="n"/>
      <c r="AY12" s="812" t="n"/>
    </row>
    <row r="13" ht="6" customFormat="1" customHeight="1" s="464">
      <c r="C13" s="481" t="n"/>
      <c r="D13" s="481" t="n"/>
      <c r="E13" s="481" t="n"/>
      <c r="F13" s="481" t="n"/>
      <c r="G13" s="481" t="n"/>
      <c r="H13" s="481" t="n"/>
      <c r="I13" s="481" t="n"/>
      <c r="J13" s="481" t="n"/>
      <c r="K13" s="481" t="n"/>
      <c r="L13" s="481" t="n"/>
      <c r="M13" s="481" t="n"/>
      <c r="N13" s="481" t="n"/>
      <c r="O13" s="481" t="n"/>
      <c r="P13" s="481" t="n"/>
      <c r="Q13" s="481" t="n"/>
      <c r="R13" s="481" t="n"/>
      <c r="S13" s="481" t="n"/>
      <c r="T13" s="481" t="n"/>
      <c r="U13" s="481" t="n"/>
      <c r="V13" s="481" t="n"/>
      <c r="W13" s="481" t="n"/>
      <c r="X13" s="481" t="n"/>
      <c r="Y13" s="481" t="n"/>
      <c r="Z13" s="481" t="n"/>
      <c r="AA13" s="481" t="n"/>
      <c r="AB13" s="481" t="n"/>
      <c r="AC13" s="481" t="n"/>
      <c r="AD13" s="481" t="n"/>
      <c r="AE13" s="481" t="n"/>
      <c r="AF13" s="481" t="n"/>
      <c r="AG13" s="481" t="n"/>
      <c r="AH13" s="481" t="n"/>
      <c r="AI13" s="481" t="n"/>
      <c r="AJ13" s="481" t="n"/>
      <c r="AK13" s="481" t="n"/>
      <c r="AL13" s="481" t="n"/>
      <c r="AM13" s="481" t="n"/>
      <c r="AN13" s="481" t="n"/>
      <c r="AU13" s="465" t="n"/>
      <c r="AV13" s="473" t="n"/>
      <c r="AW13" s="812" t="n"/>
      <c r="AX13" s="812" t="n"/>
      <c r="AY13" s="812" t="n"/>
    </row>
    <row r="14" ht="24" customFormat="1" customHeight="1" s="464">
      <c r="B14" s="482" t="inlineStr">
        <is>
          <t>1. CAA Determination</t>
        </is>
      </c>
      <c r="C14" s="481" t="n"/>
      <c r="D14" s="481" t="n"/>
      <c r="E14" s="481" t="n"/>
      <c r="F14" s="481" t="n"/>
      <c r="G14" s="481" t="n"/>
      <c r="H14" s="481" t="n"/>
      <c r="I14" s="481" t="n"/>
      <c r="J14" s="481" t="n"/>
      <c r="K14" s="481" t="n"/>
      <c r="L14" s="481" t="n"/>
      <c r="M14" s="481" t="n"/>
      <c r="N14" s="481" t="n"/>
      <c r="O14" s="481" t="n"/>
      <c r="P14" s="481" t="n"/>
      <c r="Q14" s="481" t="n"/>
      <c r="R14" s="481" t="n"/>
      <c r="S14" s="481" t="n"/>
      <c r="T14" s="481" t="n"/>
      <c r="U14" s="481" t="n"/>
      <c r="V14" s="481" t="n"/>
      <c r="W14" s="481" t="n"/>
      <c r="X14" s="481" t="n"/>
      <c r="Y14" s="481" t="n"/>
      <c r="Z14" s="481" t="n"/>
      <c r="AA14" s="481" t="n"/>
      <c r="AB14" s="481" t="n"/>
      <c r="AC14" s="481" t="n"/>
      <c r="AD14" s="481" t="n"/>
      <c r="AE14" s="481" t="n"/>
      <c r="AF14" s="481" t="n"/>
      <c r="AG14" s="481" t="n"/>
      <c r="AH14" s="481" t="n"/>
      <c r="AI14" s="481" t="n"/>
      <c r="AJ14" s="481" t="n"/>
      <c r="AK14" s="481" t="n"/>
      <c r="AL14" s="481" t="n"/>
      <c r="AM14" s="481" t="n"/>
      <c r="AN14" s="481" t="n"/>
      <c r="AU14" s="465" t="n"/>
      <c r="AV14" s="473" t="n"/>
      <c r="AW14" s="812" t="n"/>
      <c r="AX14" s="812" t="n"/>
      <c r="AY14" s="812" t="n"/>
    </row>
    <row r="15" ht="15" customFormat="1" customHeight="1" s="464">
      <c r="C15" s="483" t="inlineStr">
        <is>
          <t>A. Calculation of DMS Exposure（Before Execution）</t>
        </is>
      </c>
      <c r="N15" s="484" t="n"/>
      <c r="O15" s="484" t="n"/>
      <c r="P15" s="484" t="n"/>
      <c r="Q15" s="484" t="n"/>
      <c r="R15" s="484" t="n"/>
      <c r="S15" s="484" t="n"/>
      <c r="T15" s="485" t="n"/>
      <c r="U15" s="792" t="n"/>
      <c r="V15" s="1124" t="n"/>
      <c r="W15" s="1124" t="n"/>
      <c r="X15" s="1124" t="n"/>
      <c r="Y15" s="1124" t="n"/>
      <c r="Z15" s="1124" t="n"/>
      <c r="AA15" s="484" t="n"/>
      <c r="AB15" s="484" t="n"/>
      <c r="AC15" s="484" t="n"/>
      <c r="AD15" s="484" t="n"/>
      <c r="AE15" s="484" t="n"/>
      <c r="AF15" s="484" t="n"/>
      <c r="AG15" s="484" t="n"/>
      <c r="AH15" s="484" t="n"/>
      <c r="AI15" s="484" t="n"/>
      <c r="AJ15" s="484" t="n"/>
      <c r="AK15" s="484" t="n"/>
      <c r="AL15" s="484" t="n"/>
    </row>
    <row r="16" ht="9" customHeight="1" s="340">
      <c r="C16" s="486" t="n"/>
      <c r="D16" s="795" t="n"/>
      <c r="E16" s="1117" t="n"/>
      <c r="F16" s="1117" t="n"/>
      <c r="G16" s="1117" t="n"/>
      <c r="H16" s="1117" t="n"/>
      <c r="I16" s="1118" t="n"/>
      <c r="J16" s="796" t="inlineStr">
        <is>
          <t>Total Credit Exposure</t>
        </is>
      </c>
      <c r="K16" s="1117" t="n"/>
      <c r="L16" s="1117" t="n"/>
      <c r="M16" s="1117" t="n"/>
      <c r="N16" s="1117" t="n"/>
      <c r="O16" s="1117" t="n"/>
      <c r="P16" s="1117" t="n"/>
      <c r="Q16" s="1118" t="n"/>
      <c r="R16" s="797" t="inlineStr">
        <is>
          <t>Collateral(Quality+General)</t>
        </is>
      </c>
      <c r="S16" s="1117" t="n"/>
      <c r="T16" s="1117" t="n"/>
      <c r="U16" s="1117" t="n"/>
      <c r="V16" s="1117" t="n"/>
      <c r="W16" s="1117" t="n"/>
      <c r="X16" s="1118" t="n"/>
      <c r="Y16" s="796" t="inlineStr">
        <is>
          <t>Quality Guarantee</t>
        </is>
      </c>
      <c r="Z16" s="1117" t="n"/>
      <c r="AA16" s="1117" t="n"/>
      <c r="AB16" s="1117" t="n"/>
      <c r="AC16" s="1117" t="n"/>
      <c r="AD16" s="1117" t="n"/>
      <c r="AE16" s="1118" t="n"/>
      <c r="AF16" s="796" t="inlineStr">
        <is>
          <t>Unsecured Credit</t>
        </is>
      </c>
      <c r="AG16" s="1117" t="n"/>
      <c r="AH16" s="1117" t="n"/>
      <c r="AI16" s="1117" t="n"/>
      <c r="AJ16" s="1117" t="n"/>
      <c r="AK16" s="1117" t="n"/>
      <c r="AL16" s="1118" t="n"/>
      <c r="AN16" s="798" t="inlineStr">
        <is>
          <t>Exchange rate
（*2）</t>
        </is>
      </c>
      <c r="AO16" s="1117" t="n"/>
      <c r="AP16" s="1118" t="n"/>
    </row>
    <row r="17" ht="9" customHeight="1" s="340">
      <c r="C17" s="486" t="n"/>
      <c r="D17" s="1035" t="n"/>
      <c r="E17" s="1035" t="n"/>
      <c r="F17" s="1035" t="n"/>
      <c r="G17" s="1035" t="n"/>
      <c r="H17" s="1035" t="n"/>
      <c r="I17" s="1130" t="n"/>
      <c r="J17" s="1123" t="n"/>
      <c r="K17" s="1124" t="n"/>
      <c r="L17" s="1124" t="n"/>
      <c r="M17" s="1124" t="n"/>
      <c r="N17" s="1124" t="n"/>
      <c r="O17" s="1124" t="n"/>
      <c r="P17" s="1124" t="n"/>
      <c r="Q17" s="1129" t="n"/>
      <c r="R17" s="1131" t="n"/>
      <c r="S17" s="1035" t="n"/>
      <c r="T17" s="1035" t="n"/>
      <c r="U17" s="1035" t="n"/>
      <c r="V17" s="1035" t="n"/>
      <c r="W17" s="1035" t="n"/>
      <c r="X17" s="1130" t="n"/>
      <c r="Y17" s="1131" t="n"/>
      <c r="Z17" s="1035" t="n"/>
      <c r="AA17" s="1035" t="n"/>
      <c r="AB17" s="1035" t="n"/>
      <c r="AC17" s="1035" t="n"/>
      <c r="AD17" s="1035" t="n"/>
      <c r="AE17" s="1130" t="n"/>
      <c r="AF17" s="1131" t="n"/>
      <c r="AG17" s="1035" t="n"/>
      <c r="AH17" s="1035" t="n"/>
      <c r="AI17" s="1035" t="n"/>
      <c r="AJ17" s="1035" t="n"/>
      <c r="AK17" s="1035" t="n"/>
      <c r="AL17" s="1130" t="n"/>
      <c r="AN17" s="1131" t="n"/>
      <c r="AO17" s="1035" t="n"/>
      <c r="AP17" s="1130" t="n"/>
    </row>
    <row r="18" ht="14.25" customHeight="1" s="340">
      <c r="C18" s="486" t="n"/>
      <c r="D18" s="1035" t="n"/>
      <c r="E18" s="1035" t="n"/>
      <c r="F18" s="1035" t="n"/>
      <c r="G18" s="1035" t="n"/>
      <c r="H18" s="1035" t="n"/>
      <c r="I18" s="1130" t="n"/>
      <c r="J18" s="799" t="inlineStr">
        <is>
          <t>Before Adjustment</t>
        </is>
      </c>
      <c r="K18" s="1117" t="n"/>
      <c r="L18" s="1117" t="n"/>
      <c r="M18" s="1117" t="n"/>
      <c r="N18" s="800" t="inlineStr">
        <is>
          <t>After Adjustment</t>
        </is>
      </c>
      <c r="O18" s="1117" t="n"/>
      <c r="P18" s="1117" t="n"/>
      <c r="Q18" s="1118" t="n"/>
      <c r="R18" s="1131" t="n"/>
      <c r="S18" s="1035" t="n"/>
      <c r="T18" s="1035" t="n"/>
      <c r="U18" s="1035" t="n"/>
      <c r="V18" s="1035" t="n"/>
      <c r="W18" s="1035" t="n"/>
      <c r="X18" s="1130" t="n"/>
      <c r="Y18" s="1131" t="n"/>
      <c r="Z18" s="1035" t="n"/>
      <c r="AA18" s="1035" t="n"/>
      <c r="AB18" s="1035" t="n"/>
      <c r="AC18" s="1035" t="n"/>
      <c r="AD18" s="1035" t="n"/>
      <c r="AE18" s="1130" t="n"/>
      <c r="AF18" s="1131" t="n"/>
      <c r="AG18" s="1035" t="n"/>
      <c r="AH18" s="1035" t="n"/>
      <c r="AI18" s="1035" t="n"/>
      <c r="AJ18" s="1035" t="n"/>
      <c r="AK18" s="1035" t="n"/>
      <c r="AL18" s="1130" t="n"/>
      <c r="AN18" s="1131" t="n"/>
      <c r="AO18" s="1035" t="n"/>
      <c r="AP18" s="1130" t="n"/>
    </row>
    <row r="19" ht="14.25" customHeight="1" s="340">
      <c r="C19" s="487" t="n"/>
      <c r="D19" s="1124" t="n"/>
      <c r="E19" s="1124" t="n"/>
      <c r="F19" s="1124" t="n"/>
      <c r="G19" s="1124" t="n"/>
      <c r="H19" s="1124" t="n"/>
      <c r="I19" s="1129" t="n"/>
      <c r="J19" s="1123" t="n"/>
      <c r="K19" s="1124" t="n"/>
      <c r="L19" s="1124" t="n"/>
      <c r="M19" s="1124" t="n"/>
      <c r="N19" s="1123" t="n"/>
      <c r="O19" s="1124" t="n"/>
      <c r="P19" s="1124" t="n"/>
      <c r="Q19" s="1129" t="n"/>
      <c r="R19" s="1123" t="n"/>
      <c r="S19" s="1124" t="n"/>
      <c r="T19" s="1124" t="n"/>
      <c r="U19" s="1124" t="n"/>
      <c r="V19" s="1124" t="n"/>
      <c r="W19" s="1124" t="n"/>
      <c r="X19" s="1129" t="n"/>
      <c r="Y19" s="1123" t="n"/>
      <c r="Z19" s="1124" t="n"/>
      <c r="AA19" s="1124" t="n"/>
      <c r="AB19" s="1124" t="n"/>
      <c r="AC19" s="1124" t="n"/>
      <c r="AD19" s="1124" t="n"/>
      <c r="AE19" s="1129" t="n"/>
      <c r="AF19" s="1123" t="n"/>
      <c r="AG19" s="1124" t="n"/>
      <c r="AH19" s="1124" t="n"/>
      <c r="AI19" s="1124" t="n"/>
      <c r="AJ19" s="1124" t="n"/>
      <c r="AK19" s="1124" t="n"/>
      <c r="AL19" s="1129" t="n"/>
      <c r="AN19" s="1123" t="n"/>
      <c r="AO19" s="1124" t="n"/>
      <c r="AP19" s="1129" t="n"/>
    </row>
    <row r="20" ht="9" customHeight="1" s="340">
      <c r="C20" s="487" t="n"/>
      <c r="D20" s="1132" t="inlineStr">
        <is>
          <t>On Balance</t>
        </is>
      </c>
      <c r="E20" s="1117" t="n"/>
      <c r="F20" s="1117" t="n"/>
      <c r="G20" s="1117" t="n"/>
      <c r="H20" s="1117" t="n"/>
      <c r="I20" s="1118" t="n"/>
      <c r="J20" s="802" t="n"/>
      <c r="K20" s="1117" t="n"/>
      <c r="L20" s="1117" t="n"/>
      <c r="M20" s="1117" t="n"/>
      <c r="N20" s="803">
        <f>J20</f>
        <v/>
      </c>
      <c r="O20" s="1053" t="n"/>
      <c r="P20" s="1053" t="n"/>
      <c r="Q20" s="1054" t="n"/>
      <c r="R20" s="804" t="n"/>
      <c r="S20" s="1117" t="n"/>
      <c r="T20" s="1117" t="n"/>
      <c r="U20" s="1117" t="n"/>
      <c r="V20" s="1117" t="n"/>
      <c r="W20" s="1117" t="n"/>
      <c r="X20" s="1118" t="n"/>
      <c r="Y20" s="804" t="n"/>
      <c r="Z20" s="1117" t="n"/>
      <c r="AA20" s="1117" t="n"/>
      <c r="AB20" s="1117" t="n"/>
      <c r="AC20" s="1117" t="n"/>
      <c r="AD20" s="1117" t="n"/>
      <c r="AE20" s="1118" t="n"/>
      <c r="AF20" s="773">
        <f>N24-SUM(R20:AE21)</f>
        <v/>
      </c>
      <c r="AG20" s="1053" t="n"/>
      <c r="AH20" s="1053" t="n"/>
      <c r="AI20" s="1053" t="n"/>
      <c r="AJ20" s="1053" t="n"/>
      <c r="AK20" s="1053" t="n"/>
      <c r="AL20" s="1054" t="n"/>
      <c r="AN20" s="805">
        <f>BS!H8</f>
        <v/>
      </c>
      <c r="AO20" s="1117" t="n"/>
      <c r="AP20" s="1118" t="n"/>
    </row>
    <row r="21" ht="9" customHeight="1" s="340">
      <c r="C21" s="487" t="n"/>
      <c r="D21" s="1133" t="n"/>
      <c r="E21" s="1134" t="n"/>
      <c r="F21" s="1134" t="n"/>
      <c r="G21" s="1134" t="n"/>
      <c r="H21" s="1134" t="n"/>
      <c r="I21" s="1135" t="n"/>
      <c r="J21" s="1133" t="n"/>
      <c r="K21" s="1134" t="n"/>
      <c r="L21" s="1134" t="n"/>
      <c r="M21" s="1134" t="n"/>
      <c r="N21" s="1074" t="n"/>
      <c r="O21" s="1068" t="n"/>
      <c r="P21" s="1068" t="n"/>
      <c r="Q21" s="1075" t="n"/>
      <c r="R21" s="1131" t="n"/>
      <c r="S21" s="1035" t="n"/>
      <c r="T21" s="1035" t="n"/>
      <c r="U21" s="1035" t="n"/>
      <c r="V21" s="1035" t="n"/>
      <c r="W21" s="1035" t="n"/>
      <c r="X21" s="1130" t="n"/>
      <c r="Y21" s="1131" t="n"/>
      <c r="Z21" s="1035" t="n"/>
      <c r="AA21" s="1035" t="n"/>
      <c r="AB21" s="1035" t="n"/>
      <c r="AC21" s="1035" t="n"/>
      <c r="AD21" s="1035" t="n"/>
      <c r="AE21" s="1130" t="n"/>
      <c r="AF21" s="1055" t="n"/>
      <c r="AL21" s="1056" t="n"/>
      <c r="AN21" s="1131" t="n"/>
      <c r="AO21" s="1035" t="n"/>
      <c r="AP21" s="1130" t="n"/>
    </row>
    <row r="22" ht="9" customHeight="1" s="340">
      <c r="C22" s="486" t="n"/>
      <c r="D22" s="1136" t="inlineStr">
        <is>
          <t>Off Balance</t>
        </is>
      </c>
      <c r="E22" s="1137" t="n"/>
      <c r="F22" s="1137" t="n"/>
      <c r="G22" s="1137" t="n"/>
      <c r="H22" s="1137" t="n"/>
      <c r="I22" s="1138" t="n"/>
      <c r="J22" s="807" t="n"/>
      <c r="K22" s="1137" t="n"/>
      <c r="L22" s="1137" t="n"/>
      <c r="M22" s="1137" t="n"/>
      <c r="N22" s="808">
        <f>J22*0.7</f>
        <v/>
      </c>
      <c r="O22" s="1057" t="n"/>
      <c r="P22" s="1057" t="n"/>
      <c r="Q22" s="1078" t="n"/>
      <c r="R22" s="1131" t="n"/>
      <c r="S22" s="1035" t="n"/>
      <c r="T22" s="1035" t="n"/>
      <c r="U22" s="1035" t="n"/>
      <c r="V22" s="1035" t="n"/>
      <c r="W22" s="1035" t="n"/>
      <c r="X22" s="1130" t="n"/>
      <c r="Y22" s="1131" t="n"/>
      <c r="Z22" s="1035" t="n"/>
      <c r="AA22" s="1035" t="n"/>
      <c r="AB22" s="1035" t="n"/>
      <c r="AC22" s="1035" t="n"/>
      <c r="AD22" s="1035" t="n"/>
      <c r="AE22" s="1130" t="n"/>
      <c r="AF22" s="1055" t="n"/>
      <c r="AL22" s="1056" t="n"/>
      <c r="AN22" s="1123" t="n"/>
      <c r="AO22" s="1124" t="n"/>
      <c r="AP22" s="1129" t="n"/>
    </row>
    <row r="23" ht="9" customHeight="1" s="340">
      <c r="C23" s="486" t="n"/>
      <c r="D23" s="1133" t="n"/>
      <c r="E23" s="1134" t="n"/>
      <c r="F23" s="1134" t="n"/>
      <c r="G23" s="1134" t="n"/>
      <c r="H23" s="1134" t="n"/>
      <c r="I23" s="1135" t="n"/>
      <c r="J23" s="1133" t="n"/>
      <c r="K23" s="1134" t="n"/>
      <c r="L23" s="1134" t="n"/>
      <c r="M23" s="1134" t="n"/>
      <c r="N23" s="1074" t="n"/>
      <c r="O23" s="1068" t="n"/>
      <c r="P23" s="1068" t="n"/>
      <c r="Q23" s="1075" t="n"/>
      <c r="R23" s="1131" t="n"/>
      <c r="S23" s="1035" t="n"/>
      <c r="T23" s="1035" t="n"/>
      <c r="U23" s="1035" t="n"/>
      <c r="V23" s="1035" t="n"/>
      <c r="W23" s="1035" t="n"/>
      <c r="X23" s="1130" t="n"/>
      <c r="Y23" s="1131" t="n"/>
      <c r="Z23" s="1035" t="n"/>
      <c r="AA23" s="1035" t="n"/>
      <c r="AB23" s="1035" t="n"/>
      <c r="AC23" s="1035" t="n"/>
      <c r="AD23" s="1035" t="n"/>
      <c r="AE23" s="1130" t="n"/>
      <c r="AF23" s="1055" t="n"/>
      <c r="AL23" s="1056" t="n"/>
    </row>
    <row r="24" ht="9" customHeight="1" s="340">
      <c r="C24" s="486" t="n"/>
      <c r="D24" s="1139" t="inlineStr">
        <is>
          <t>Total(*1)</t>
        </is>
      </c>
      <c r="E24" s="1137" t="n"/>
      <c r="F24" s="1137" t="n"/>
      <c r="G24" s="1137" t="n"/>
      <c r="H24" s="1137" t="n"/>
      <c r="I24" s="1138" t="n"/>
      <c r="J24" s="810">
        <f>SUM(J20,J22)</f>
        <v/>
      </c>
      <c r="K24" s="1057" t="n"/>
      <c r="L24" s="1057" t="n"/>
      <c r="M24" s="1057" t="n"/>
      <c r="N24" s="811">
        <f>N20+N22</f>
        <v/>
      </c>
      <c r="O24" s="1057" t="n"/>
      <c r="P24" s="1057" t="n"/>
      <c r="Q24" s="1078" t="n"/>
      <c r="R24" s="1131" t="n"/>
      <c r="S24" s="1035" t="n"/>
      <c r="T24" s="1035" t="n"/>
      <c r="U24" s="1035" t="n"/>
      <c r="V24" s="1035" t="n"/>
      <c r="W24" s="1035" t="n"/>
      <c r="X24" s="1130" t="n"/>
      <c r="Y24" s="1131" t="n"/>
      <c r="Z24" s="1035" t="n"/>
      <c r="AA24" s="1035" t="n"/>
      <c r="AB24" s="1035" t="n"/>
      <c r="AC24" s="1035" t="n"/>
      <c r="AD24" s="1035" t="n"/>
      <c r="AE24" s="1130" t="n"/>
      <c r="AF24" s="1055" t="n"/>
      <c r="AL24" s="1056" t="n"/>
    </row>
    <row r="25" ht="9" customHeight="1" s="340">
      <c r="C25" s="487" t="n"/>
      <c r="D25" s="1123" t="n"/>
      <c r="E25" s="1124" t="n"/>
      <c r="F25" s="1124" t="n"/>
      <c r="G25" s="1124" t="n"/>
      <c r="H25" s="1124" t="n"/>
      <c r="I25" s="1129" t="n"/>
      <c r="J25" s="1062" t="n"/>
      <c r="K25" s="1063" t="n"/>
      <c r="L25" s="1063" t="n"/>
      <c r="M25" s="1063" t="n"/>
      <c r="N25" s="1062" t="n"/>
      <c r="O25" s="1063" t="n"/>
      <c r="P25" s="1063" t="n"/>
      <c r="Q25" s="1066" t="n"/>
      <c r="R25" s="1123" t="n"/>
      <c r="S25" s="1124" t="n"/>
      <c r="T25" s="1124" t="n"/>
      <c r="U25" s="1124" t="n"/>
      <c r="V25" s="1124" t="n"/>
      <c r="W25" s="1124" t="n"/>
      <c r="X25" s="1129" t="n"/>
      <c r="Y25" s="1123" t="n"/>
      <c r="Z25" s="1124" t="n"/>
      <c r="AA25" s="1124" t="n"/>
      <c r="AB25" s="1124" t="n"/>
      <c r="AC25" s="1124" t="n"/>
      <c r="AD25" s="1124" t="n"/>
      <c r="AE25" s="1129" t="n"/>
      <c r="AF25" s="1062" t="n"/>
      <c r="AG25" s="1063" t="n"/>
      <c r="AH25" s="1063" t="n"/>
      <c r="AI25" s="1063" t="n"/>
      <c r="AJ25" s="1063" t="n"/>
      <c r="AK25" s="1063" t="n"/>
      <c r="AL25" s="1066" t="n"/>
    </row>
    <row r="26" ht="15" customHeight="1" s="340">
      <c r="C26" s="488" t="n"/>
      <c r="D26" s="1140" t="inlineStr">
        <is>
          <t>(*1)Make sure to match the total credit exposure before adjustment with the DMS Total Limit in DMS Group Exposure List / Exposure List (byCompany) output from CDM.</t>
        </is>
      </c>
      <c r="E26" s="1035" t="n"/>
      <c r="F26" s="1035" t="n"/>
      <c r="G26" s="1035" t="n"/>
      <c r="H26" s="1035" t="n"/>
      <c r="I26" s="1035" t="n"/>
      <c r="J26" s="1035" t="n"/>
      <c r="K26" s="1035" t="n"/>
      <c r="L26" s="1035" t="n"/>
      <c r="M26" s="1035" t="n"/>
      <c r="N26" s="1035" t="n"/>
      <c r="O26" s="1035" t="n"/>
      <c r="P26" s="1035" t="n"/>
      <c r="Q26" s="1035" t="n"/>
      <c r="R26" s="1035" t="n"/>
      <c r="S26" s="1035" t="n"/>
      <c r="T26" s="1035" t="n"/>
      <c r="U26" s="1035" t="n"/>
      <c r="V26" s="1035" t="n"/>
      <c r="W26" s="1035" t="n"/>
      <c r="X26" s="1035" t="n"/>
      <c r="Y26" s="1035" t="n"/>
      <c r="Z26" s="1035" t="n"/>
      <c r="AA26" s="1035" t="n"/>
      <c r="AB26" s="1035" t="n"/>
      <c r="AC26" s="1035" t="n"/>
      <c r="AD26" s="1035" t="n"/>
      <c r="AE26" s="1035" t="n"/>
      <c r="AF26" s="1035" t="n"/>
      <c r="AG26" s="1035" t="n"/>
      <c r="AH26" s="1035" t="n"/>
      <c r="AI26" s="1035" t="n"/>
      <c r="AJ26" s="1035" t="n"/>
      <c r="AK26" s="1035" t="n"/>
      <c r="AL26" s="1035" t="n"/>
      <c r="AM26" s="1035" t="n"/>
      <c r="AN26" s="1141" t="n"/>
      <c r="AO26" s="1141" t="n"/>
      <c r="AP26" s="1141" t="n"/>
    </row>
    <row r="27" ht="15" customHeight="1" s="340">
      <c r="C27" s="488" t="n"/>
      <c r="D27" s="1140" t="inlineStr">
        <is>
          <t>(*2)Input exchange rate to convert DMS Exposure into Japanese Yen, be sure to use the latest Mizuho Special Rates.</t>
        </is>
      </c>
      <c r="E27" s="1035" t="n"/>
      <c r="F27" s="1035" t="n"/>
      <c r="G27" s="1035" t="n"/>
      <c r="H27" s="1035" t="n"/>
      <c r="I27" s="1035" t="n"/>
      <c r="J27" s="1035" t="n"/>
      <c r="K27" s="1035" t="n"/>
      <c r="L27" s="1035" t="n"/>
      <c r="M27" s="1035" t="n"/>
      <c r="N27" s="1035" t="n"/>
      <c r="O27" s="1035" t="n"/>
      <c r="P27" s="1035" t="n"/>
      <c r="Q27" s="1035" t="n"/>
      <c r="R27" s="1035" t="n"/>
      <c r="S27" s="1035" t="n"/>
      <c r="T27" s="1035" t="n"/>
      <c r="U27" s="1035" t="n"/>
      <c r="V27" s="1035" t="n"/>
      <c r="W27" s="1035" t="n"/>
      <c r="X27" s="1035" t="n"/>
      <c r="Y27" s="1035" t="n"/>
      <c r="Z27" s="1035" t="n"/>
      <c r="AA27" s="1035" t="n"/>
      <c r="AB27" s="1035" t="n"/>
      <c r="AC27" s="1035" t="n"/>
      <c r="AD27" s="1035" t="n"/>
      <c r="AE27" s="1035" t="n"/>
      <c r="AF27" s="1035" t="n"/>
      <c r="AG27" s="1035" t="n"/>
      <c r="AH27" s="1035" t="n"/>
      <c r="AI27" s="1035" t="n"/>
      <c r="AJ27" s="1035" t="n"/>
      <c r="AK27" s="1035" t="n"/>
      <c r="AL27" s="1035" t="n"/>
      <c r="AM27" s="1035" t="n"/>
      <c r="AN27" s="1141" t="n"/>
      <c r="AO27" s="1141" t="n"/>
      <c r="AP27" s="1141" t="n"/>
    </row>
    <row r="28" ht="7.5" customHeight="1" s="340">
      <c r="C28" s="1142" t="n"/>
      <c r="D28" s="1141" t="n"/>
      <c r="E28" s="1141" t="n"/>
      <c r="F28" s="1141" t="n"/>
      <c r="G28" s="1141" t="n"/>
      <c r="H28" s="1141" t="n"/>
      <c r="I28" s="1141" t="n"/>
      <c r="J28" s="1141" t="n"/>
      <c r="K28" s="1141" t="n"/>
      <c r="L28" s="1141" t="n"/>
      <c r="M28" s="1141" t="n"/>
      <c r="N28" s="1141" t="n"/>
      <c r="O28" s="1141" t="n"/>
      <c r="P28" s="1141" t="n"/>
      <c r="Q28" s="1141" t="n"/>
      <c r="R28" s="1141" t="n"/>
      <c r="S28" s="1141" t="n"/>
      <c r="T28" s="1141" t="n"/>
      <c r="U28" s="1141" t="n"/>
      <c r="V28" s="1141" t="n"/>
      <c r="W28" s="1141" t="n"/>
      <c r="X28" s="1141" t="n"/>
      <c r="Y28" s="1141" t="n"/>
      <c r="Z28" s="1141" t="n"/>
      <c r="AA28" s="1141" t="n"/>
      <c r="AB28" s="1141" t="n"/>
      <c r="AC28" s="1141" t="n"/>
      <c r="AD28" s="1141" t="n"/>
      <c r="AE28" s="1141" t="n"/>
      <c r="AF28" s="1141" t="n"/>
      <c r="AG28" s="1141" t="n"/>
      <c r="AH28" s="1141" t="n"/>
      <c r="AI28" s="1141" t="n"/>
      <c r="AJ28" s="1141" t="n"/>
      <c r="AK28" s="1141" t="n"/>
      <c r="AL28" s="1141" t="n"/>
      <c r="AM28" s="1141" t="n"/>
      <c r="AN28" s="1141" t="n"/>
      <c r="AO28" s="1141" t="n"/>
      <c r="AP28" s="1141" t="n"/>
    </row>
    <row r="29" ht="15" customFormat="1" customHeight="1" s="464">
      <c r="C29" s="1143" t="inlineStr">
        <is>
          <t>B. Calculation of Net Credit Increase / Decrease</t>
        </is>
      </c>
      <c r="D29" s="1142" t="n"/>
      <c r="E29" s="1142" t="n"/>
      <c r="F29" s="1142" t="n"/>
      <c r="G29" s="1142" t="n"/>
      <c r="H29" s="1142" t="n"/>
      <c r="I29" s="484" t="n"/>
      <c r="J29" s="484" t="n"/>
      <c r="K29" s="484" t="n"/>
      <c r="L29" s="484" t="n"/>
      <c r="M29" s="484" t="n"/>
      <c r="N29" s="484" t="n"/>
      <c r="O29" s="1142" t="n"/>
      <c r="P29" s="1142" t="n"/>
      <c r="Q29" s="1142" t="n"/>
      <c r="R29" s="1142" t="n"/>
      <c r="S29" s="1142" t="n"/>
      <c r="T29" s="1142" t="n"/>
      <c r="U29" s="792" t="n"/>
      <c r="V29" s="1124" t="n"/>
      <c r="W29" s="1124" t="n"/>
      <c r="X29" s="1124" t="n"/>
      <c r="Y29" s="1124" t="n"/>
      <c r="Z29" s="1124" t="n"/>
      <c r="AA29" s="1142" t="n"/>
      <c r="AB29" s="1142" t="n"/>
      <c r="AC29" s="1142" t="n"/>
      <c r="AD29" s="1142" t="n"/>
      <c r="AE29" s="1142" t="n"/>
      <c r="AF29" s="1142" t="n"/>
      <c r="AG29" s="1142" t="n"/>
      <c r="AH29" s="1142" t="n"/>
      <c r="AI29" s="1142" t="n"/>
      <c r="AJ29" s="1142" t="n"/>
      <c r="AK29" s="1142" t="n"/>
      <c r="AL29" s="1142" t="n"/>
    </row>
    <row r="30" ht="9" customHeight="1" s="340">
      <c r="C30" s="1144" t="n"/>
      <c r="D30" s="1145" t="inlineStr">
        <is>
          <t>This Transaction</t>
        </is>
      </c>
      <c r="E30" s="1117" t="n"/>
      <c r="F30" s="1117" t="n"/>
      <c r="G30" s="1117" t="n"/>
      <c r="H30" s="1117" t="n"/>
      <c r="I30" s="1118" t="n"/>
      <c r="J30" s="1145">
        <f>J16</f>
        <v/>
      </c>
      <c r="K30" s="1117" t="n"/>
      <c r="L30" s="1117" t="n"/>
      <c r="M30" s="1117" t="n"/>
      <c r="N30" s="1117" t="n"/>
      <c r="O30" s="1117" t="n"/>
      <c r="P30" s="1117" t="n"/>
      <c r="Q30" s="1118" t="n"/>
      <c r="R30" s="1146">
        <f>R16</f>
        <v/>
      </c>
      <c r="S30" s="1117" t="n"/>
      <c r="T30" s="1117" t="n"/>
      <c r="U30" s="1117" t="n"/>
      <c r="V30" s="1117" t="n"/>
      <c r="W30" s="1117" t="n"/>
      <c r="X30" s="1118" t="n"/>
      <c r="Y30" s="1145">
        <f>Y16</f>
        <v/>
      </c>
      <c r="Z30" s="1117" t="n"/>
      <c r="AA30" s="1117" t="n"/>
      <c r="AB30" s="1117" t="n"/>
      <c r="AC30" s="1117" t="n"/>
      <c r="AD30" s="1117" t="n"/>
      <c r="AE30" s="1118" t="n"/>
      <c r="AF30" s="1145">
        <f>AF16</f>
        <v/>
      </c>
      <c r="AG30" s="1117" t="n"/>
      <c r="AH30" s="1117" t="n"/>
      <c r="AI30" s="1117" t="n"/>
      <c r="AJ30" s="1117" t="n"/>
      <c r="AK30" s="1117" t="n"/>
      <c r="AL30" s="1118" t="n"/>
    </row>
    <row r="31" ht="9" customHeight="1" s="340">
      <c r="C31" s="1144" t="n"/>
      <c r="D31" s="1123" t="n"/>
      <c r="E31" s="1124" t="n"/>
      <c r="F31" s="1124" t="n"/>
      <c r="G31" s="1124" t="n"/>
      <c r="H31" s="1124" t="n"/>
      <c r="I31" s="1129" t="n"/>
      <c r="J31" s="1123" t="n"/>
      <c r="K31" s="1124" t="n"/>
      <c r="L31" s="1124" t="n"/>
      <c r="M31" s="1124" t="n"/>
      <c r="N31" s="1124" t="n"/>
      <c r="O31" s="1124" t="n"/>
      <c r="P31" s="1124" t="n"/>
      <c r="Q31" s="1129" t="n"/>
      <c r="R31" s="1123" t="n"/>
      <c r="S31" s="1124" t="n"/>
      <c r="T31" s="1124" t="n"/>
      <c r="U31" s="1124" t="n"/>
      <c r="V31" s="1124" t="n"/>
      <c r="W31" s="1124" t="n"/>
      <c r="X31" s="1129" t="n"/>
      <c r="Y31" s="1123" t="n"/>
      <c r="Z31" s="1124" t="n"/>
      <c r="AA31" s="1124" t="n"/>
      <c r="AB31" s="1124" t="n"/>
      <c r="AC31" s="1124" t="n"/>
      <c r="AD31" s="1124" t="n"/>
      <c r="AE31" s="1129" t="n"/>
      <c r="AF31" s="1123" t="n"/>
      <c r="AG31" s="1124" t="n"/>
      <c r="AH31" s="1124" t="n"/>
      <c r="AI31" s="1124" t="n"/>
      <c r="AJ31" s="1124" t="n"/>
      <c r="AK31" s="1124" t="n"/>
      <c r="AL31" s="1129" t="n"/>
    </row>
    <row r="32" ht="9" customHeight="1" s="340">
      <c r="C32" s="1144" t="n"/>
      <c r="D32" s="1147" t="n"/>
      <c r="E32" s="1117" t="n"/>
      <c r="F32" s="1117" t="n"/>
      <c r="G32" s="1117" t="n"/>
      <c r="H32" s="1117" t="n"/>
      <c r="I32" s="1118" t="n"/>
      <c r="J32" s="1148" t="n"/>
      <c r="K32" s="1117" t="n"/>
      <c r="L32" s="1117" t="n"/>
      <c r="M32" s="1117" t="n"/>
      <c r="N32" s="1117" t="n"/>
      <c r="O32" s="1117" t="n"/>
      <c r="P32" s="1117" t="n"/>
      <c r="Q32" s="1118" t="n"/>
      <c r="R32" s="1148" t="n"/>
      <c r="S32" s="1117" t="n"/>
      <c r="T32" s="1117" t="n"/>
      <c r="U32" s="1117" t="n"/>
      <c r="V32" s="1117" t="n"/>
      <c r="W32" s="1117" t="n"/>
      <c r="X32" s="1118" t="n"/>
      <c r="Y32" s="1148" t="n"/>
      <c r="Z32" s="1117" t="n"/>
      <c r="AA32" s="1117" t="n"/>
      <c r="AB32" s="1117" t="n"/>
      <c r="AC32" s="1117" t="n"/>
      <c r="AD32" s="1117" t="n"/>
      <c r="AE32" s="1118" t="n"/>
      <c r="AF32" s="1149">
        <f>J32-SUM(R32:AE33)</f>
        <v/>
      </c>
      <c r="AG32" s="1053" t="n"/>
      <c r="AH32" s="1053" t="n"/>
      <c r="AI32" s="1053" t="n"/>
      <c r="AJ32" s="1053" t="n"/>
      <c r="AK32" s="1053" t="n"/>
      <c r="AL32" s="1054" t="n"/>
    </row>
    <row r="33" ht="9" customHeight="1" s="340">
      <c r="C33" s="1144" t="n"/>
      <c r="D33" s="1131" t="n"/>
      <c r="E33" s="1035" t="n"/>
      <c r="F33" s="1035" t="n"/>
      <c r="G33" s="1035" t="n"/>
      <c r="H33" s="1035" t="n"/>
      <c r="I33" s="1130" t="n"/>
      <c r="J33" s="1123" t="n"/>
      <c r="K33" s="1124" t="n"/>
      <c r="L33" s="1124" t="n"/>
      <c r="M33" s="1124" t="n"/>
      <c r="N33" s="1124" t="n"/>
      <c r="O33" s="1124" t="n"/>
      <c r="P33" s="1124" t="n"/>
      <c r="Q33" s="1129" t="n"/>
      <c r="R33" s="1123" t="n"/>
      <c r="S33" s="1124" t="n"/>
      <c r="T33" s="1124" t="n"/>
      <c r="U33" s="1124" t="n"/>
      <c r="V33" s="1124" t="n"/>
      <c r="W33" s="1124" t="n"/>
      <c r="X33" s="1129" t="n"/>
      <c r="Y33" s="1123" t="n"/>
      <c r="Z33" s="1124" t="n"/>
      <c r="AA33" s="1124" t="n"/>
      <c r="AB33" s="1124" t="n"/>
      <c r="AC33" s="1124" t="n"/>
      <c r="AD33" s="1124" t="n"/>
      <c r="AE33" s="1129" t="n"/>
      <c r="AF33" s="1055" t="n"/>
      <c r="AL33" s="1056" t="n"/>
    </row>
    <row r="34" ht="9" customHeight="1" s="340">
      <c r="C34" s="1144" t="n"/>
      <c r="D34" s="1150" t="n"/>
      <c r="E34" s="1117" t="n"/>
      <c r="F34" s="1117" t="n"/>
      <c r="G34" s="1117" t="n"/>
      <c r="H34" s="1117" t="n"/>
      <c r="I34" s="1118" t="n"/>
      <c r="J34" s="1148" t="n"/>
      <c r="K34" s="1117" t="n"/>
      <c r="L34" s="1117" t="n"/>
      <c r="M34" s="1117" t="n"/>
      <c r="N34" s="1117" t="n"/>
      <c r="O34" s="1117" t="n"/>
      <c r="P34" s="1117" t="n"/>
      <c r="Q34" s="1118" t="n"/>
      <c r="R34" s="1148" t="n"/>
      <c r="S34" s="1117" t="n"/>
      <c r="T34" s="1117" t="n"/>
      <c r="U34" s="1117" t="n"/>
      <c r="V34" s="1117" t="n"/>
      <c r="W34" s="1117" t="n"/>
      <c r="X34" s="1118" t="n"/>
      <c r="Y34" s="1148" t="n"/>
      <c r="Z34" s="1117" t="n"/>
      <c r="AA34" s="1117" t="n"/>
      <c r="AB34" s="1117" t="n"/>
      <c r="AC34" s="1117" t="n"/>
      <c r="AD34" s="1117" t="n"/>
      <c r="AE34" s="1118" t="n"/>
      <c r="AF34" s="1151">
        <f>J34-SUM(R34:AE35)</f>
        <v/>
      </c>
      <c r="AG34" s="1053" t="n"/>
      <c r="AH34" s="1053" t="n"/>
      <c r="AI34" s="1053" t="n"/>
      <c r="AJ34" s="1053" t="n"/>
      <c r="AK34" s="1053" t="n"/>
      <c r="AL34" s="1054" t="n"/>
    </row>
    <row r="35" ht="9" customHeight="1" s="340">
      <c r="C35" s="1144" t="n"/>
      <c r="D35" s="1123" t="n"/>
      <c r="E35" s="1124" t="n"/>
      <c r="F35" s="1124" t="n"/>
      <c r="G35" s="1124" t="n"/>
      <c r="H35" s="1124" t="n"/>
      <c r="I35" s="1129" t="n"/>
      <c r="J35" s="1123" t="n"/>
      <c r="K35" s="1124" t="n"/>
      <c r="L35" s="1124" t="n"/>
      <c r="M35" s="1124" t="n"/>
      <c r="N35" s="1124" t="n"/>
      <c r="O35" s="1124" t="n"/>
      <c r="P35" s="1124" t="n"/>
      <c r="Q35" s="1129" t="n"/>
      <c r="R35" s="1123" t="n"/>
      <c r="S35" s="1124" t="n"/>
      <c r="T35" s="1124" t="n"/>
      <c r="U35" s="1124" t="n"/>
      <c r="V35" s="1124" t="n"/>
      <c r="W35" s="1124" t="n"/>
      <c r="X35" s="1129" t="n"/>
      <c r="Y35" s="1123" t="n"/>
      <c r="Z35" s="1124" t="n"/>
      <c r="AA35" s="1124" t="n"/>
      <c r="AB35" s="1124" t="n"/>
      <c r="AC35" s="1124" t="n"/>
      <c r="AD35" s="1124" t="n"/>
      <c r="AE35" s="1129" t="n"/>
      <c r="AF35" s="1062" t="n"/>
      <c r="AG35" s="1063" t="n"/>
      <c r="AH35" s="1063" t="n"/>
      <c r="AI35" s="1063" t="n"/>
      <c r="AJ35" s="1063" t="n"/>
      <c r="AK35" s="1063" t="n"/>
      <c r="AL35" s="1066" t="n"/>
    </row>
    <row r="36" ht="9" customHeight="1" s="340">
      <c r="C36" s="1144" t="n"/>
      <c r="D36" s="1152" t="n"/>
      <c r="E36" s="1117" t="n"/>
      <c r="F36" s="1117" t="n"/>
      <c r="G36" s="1117" t="n"/>
      <c r="H36" s="1117" t="n"/>
      <c r="I36" s="1118" t="n"/>
      <c r="J36" s="1148" t="n"/>
      <c r="K36" s="1117" t="n"/>
      <c r="L36" s="1117" t="n"/>
      <c r="M36" s="1117" t="n"/>
      <c r="N36" s="1117" t="n"/>
      <c r="O36" s="1117" t="n"/>
      <c r="P36" s="1117" t="n"/>
      <c r="Q36" s="1118" t="n"/>
      <c r="R36" s="1148" t="n"/>
      <c r="S36" s="1117" t="n"/>
      <c r="T36" s="1117" t="n"/>
      <c r="U36" s="1117" t="n"/>
      <c r="V36" s="1117" t="n"/>
      <c r="W36" s="1117" t="n"/>
      <c r="X36" s="1118" t="n"/>
      <c r="Y36" s="1148" t="n"/>
      <c r="Z36" s="1117" t="n"/>
      <c r="AA36" s="1117" t="n"/>
      <c r="AB36" s="1117" t="n"/>
      <c r="AC36" s="1117" t="n"/>
      <c r="AD36" s="1117" t="n"/>
      <c r="AE36" s="1118" t="n"/>
      <c r="AF36" s="1151">
        <f>J36-SUM(R36:AE37)</f>
        <v/>
      </c>
      <c r="AG36" s="1053" t="n"/>
      <c r="AH36" s="1053" t="n"/>
      <c r="AI36" s="1053" t="n"/>
      <c r="AJ36" s="1053" t="n"/>
      <c r="AK36" s="1053" t="n"/>
      <c r="AL36" s="1054" t="n"/>
      <c r="AN36" s="780" t="inlineStr">
        <is>
          <t>Net Credit
Increase</t>
        </is>
      </c>
      <c r="AO36" s="1117" t="n"/>
      <c r="AP36" s="1118" t="n"/>
    </row>
    <row r="37" ht="9" customHeight="1" s="340">
      <c r="C37" s="1144" t="n"/>
      <c r="D37" s="1123" t="n"/>
      <c r="E37" s="1124" t="n"/>
      <c r="F37" s="1124" t="n"/>
      <c r="G37" s="1124" t="n"/>
      <c r="H37" s="1124" t="n"/>
      <c r="I37" s="1129" t="n"/>
      <c r="J37" s="1123" t="n"/>
      <c r="K37" s="1124" t="n"/>
      <c r="L37" s="1124" t="n"/>
      <c r="M37" s="1124" t="n"/>
      <c r="N37" s="1124" t="n"/>
      <c r="O37" s="1124" t="n"/>
      <c r="P37" s="1124" t="n"/>
      <c r="Q37" s="1129" t="n"/>
      <c r="R37" s="1123" t="n"/>
      <c r="S37" s="1124" t="n"/>
      <c r="T37" s="1124" t="n"/>
      <c r="U37" s="1124" t="n"/>
      <c r="V37" s="1124" t="n"/>
      <c r="W37" s="1124" t="n"/>
      <c r="X37" s="1129" t="n"/>
      <c r="Y37" s="1123" t="n"/>
      <c r="Z37" s="1124" t="n"/>
      <c r="AA37" s="1124" t="n"/>
      <c r="AB37" s="1124" t="n"/>
      <c r="AC37" s="1124" t="n"/>
      <c r="AD37" s="1124" t="n"/>
      <c r="AE37" s="1129" t="n"/>
      <c r="AF37" s="1062" t="n"/>
      <c r="AG37" s="1063" t="n"/>
      <c r="AH37" s="1063" t="n"/>
      <c r="AI37" s="1063" t="n"/>
      <c r="AJ37" s="1063" t="n"/>
      <c r="AK37" s="1063" t="n"/>
      <c r="AL37" s="1066" t="n"/>
      <c r="AN37" s="1131" t="n"/>
      <c r="AO37" s="1035" t="n"/>
      <c r="AP37" s="1130" t="n"/>
    </row>
    <row r="38" ht="17.25" customHeight="1" s="340">
      <c r="C38" s="1144" t="n"/>
      <c r="D38" s="1153" t="inlineStr">
        <is>
          <t>Off Balance</t>
        </is>
      </c>
      <c r="E38" s="1035" t="n"/>
      <c r="F38" s="1035" t="n"/>
      <c r="G38" s="1035" t="n"/>
      <c r="H38" s="1035" t="n"/>
      <c r="I38" s="1130" t="n"/>
      <c r="J38" s="1154" t="inlineStr">
        <is>
          <t>Before Adjustment</t>
        </is>
      </c>
      <c r="K38" s="1117" t="n"/>
      <c r="L38" s="1117" t="n"/>
      <c r="M38" s="1117" t="n"/>
      <c r="N38" s="1155" t="inlineStr">
        <is>
          <t>After Adjustment</t>
        </is>
      </c>
      <c r="O38" s="1120" t="n"/>
      <c r="P38" s="1120" t="n"/>
      <c r="Q38" s="1122" t="n"/>
      <c r="R38" s="1148" t="n"/>
      <c r="S38" s="1117" t="n"/>
      <c r="T38" s="1117" t="n"/>
      <c r="U38" s="1117" t="n"/>
      <c r="V38" s="1117" t="n"/>
      <c r="W38" s="1117" t="n"/>
      <c r="X38" s="1118" t="n"/>
      <c r="Y38" s="1148" t="n"/>
      <c r="Z38" s="1117" t="n"/>
      <c r="AA38" s="1117" t="n"/>
      <c r="AB38" s="1117" t="n"/>
      <c r="AC38" s="1117" t="n"/>
      <c r="AD38" s="1117" t="n"/>
      <c r="AE38" s="1118" t="n"/>
      <c r="AF38" s="1151">
        <f>N39-SUM(R38:AE39)</f>
        <v/>
      </c>
      <c r="AG38" s="1053" t="n"/>
      <c r="AH38" s="1053" t="n"/>
      <c r="AI38" s="1053" t="n"/>
      <c r="AJ38" s="1053" t="n"/>
      <c r="AK38" s="1053" t="n"/>
      <c r="AL38" s="1054" t="n"/>
      <c r="AN38" s="1123" t="n"/>
      <c r="AO38" s="1124" t="n"/>
      <c r="AP38" s="1129" t="n"/>
    </row>
    <row r="39" ht="17.25" customHeight="1" s="340">
      <c r="C39" s="1144" t="n"/>
      <c r="D39" s="1123" t="n"/>
      <c r="E39" s="1124" t="n"/>
      <c r="F39" s="1124" t="n"/>
      <c r="G39" s="1124" t="n"/>
      <c r="H39" s="1124" t="n"/>
      <c r="I39" s="1129" t="n"/>
      <c r="J39" s="1156" t="n"/>
      <c r="K39" s="1126" t="n"/>
      <c r="L39" s="1126" t="n"/>
      <c r="M39" s="1126" t="n"/>
      <c r="N39" s="1157">
        <f>J39*0.7</f>
        <v/>
      </c>
      <c r="O39" s="1158" t="n"/>
      <c r="P39" s="1158" t="n"/>
      <c r="Q39" s="1159" t="n"/>
      <c r="R39" s="1123" t="n"/>
      <c r="S39" s="1124" t="n"/>
      <c r="T39" s="1124" t="n"/>
      <c r="U39" s="1124" t="n"/>
      <c r="V39" s="1124" t="n"/>
      <c r="W39" s="1124" t="n"/>
      <c r="X39" s="1129" t="n"/>
      <c r="Y39" s="1123" t="n"/>
      <c r="Z39" s="1124" t="n"/>
      <c r="AA39" s="1124" t="n"/>
      <c r="AB39" s="1124" t="n"/>
      <c r="AC39" s="1124" t="n"/>
      <c r="AD39" s="1124" t="n"/>
      <c r="AE39" s="1129" t="n"/>
      <c r="AF39" s="1062" t="n"/>
      <c r="AG39" s="1063" t="n"/>
      <c r="AH39" s="1063" t="n"/>
      <c r="AI39" s="1063" t="n"/>
      <c r="AJ39" s="1063" t="n"/>
      <c r="AK39" s="1063" t="n"/>
      <c r="AL39" s="1066" t="n"/>
      <c r="AN39" s="788">
        <f>IF(OR(AT46="H.O.",AU46="H.O."),"H.O.","In-house")</f>
        <v/>
      </c>
      <c r="AO39" s="1106" t="n"/>
      <c r="AP39" s="1107" t="n"/>
    </row>
    <row r="40" ht="3.75" customHeight="1" s="340">
      <c r="C40" s="1142" t="n"/>
      <c r="D40" s="1160" t="n"/>
      <c r="E40" s="1035" t="n"/>
      <c r="F40" s="1035" t="n"/>
      <c r="G40" s="1035" t="n"/>
      <c r="H40" s="1035" t="n"/>
      <c r="I40" s="1035" t="n"/>
      <c r="J40" s="1035" t="n"/>
      <c r="K40" s="1035" t="n"/>
      <c r="L40" s="1035" t="n"/>
      <c r="M40" s="1035" t="n"/>
      <c r="N40" s="1035" t="n"/>
      <c r="O40" s="1035" t="n"/>
      <c r="P40" s="1035" t="n"/>
      <c r="Q40" s="1035" t="n"/>
      <c r="R40" s="1035" t="n"/>
      <c r="S40" s="1035" t="n"/>
      <c r="T40" s="1035" t="n"/>
      <c r="U40" s="1035" t="n"/>
      <c r="V40" s="1035" t="n"/>
      <c r="W40" s="1035" t="n"/>
      <c r="X40" s="1035" t="n"/>
      <c r="Y40" s="1035" t="n"/>
      <c r="Z40" s="1035" t="n"/>
      <c r="AA40" s="1035" t="n"/>
      <c r="AB40" s="1035" t="n"/>
      <c r="AC40" s="1035" t="n"/>
      <c r="AD40" s="1035" t="n"/>
      <c r="AE40" s="1035" t="n"/>
      <c r="AF40" s="1035" t="n"/>
      <c r="AG40" s="1035" t="n"/>
      <c r="AH40" s="1035" t="n"/>
      <c r="AI40" s="1035" t="n"/>
      <c r="AJ40" s="1035" t="n"/>
      <c r="AK40" s="1035" t="n"/>
      <c r="AL40" s="1035" t="n"/>
    </row>
    <row r="41" ht="15" customHeight="1" s="340">
      <c r="C41" s="1143" t="inlineStr">
        <is>
          <t>C. Calculation of DMS Exposure（After Execution）</t>
        </is>
      </c>
      <c r="D41" s="1142" t="n"/>
      <c r="E41" s="1142" t="n"/>
      <c r="F41" s="1142" t="n"/>
      <c r="G41" s="1142" t="n"/>
      <c r="H41" s="1142" t="n"/>
      <c r="I41" s="1142" t="n"/>
      <c r="J41" s="1142" t="n"/>
      <c r="K41" s="1142" t="n"/>
      <c r="L41" s="1142" t="n"/>
      <c r="M41" s="1142" t="n"/>
      <c r="N41" s="1142" t="n"/>
      <c r="P41" s="484" t="n"/>
      <c r="Q41" s="484" t="n"/>
      <c r="R41" s="484" t="n"/>
      <c r="S41" s="484">
        <f>IF(AND($G$12="No",$Z$12="Not reflect"),"[Input the same amount for the Total Credit Exposure and Unsecured Credit]","　")</f>
        <v/>
      </c>
      <c r="T41" s="484" t="n"/>
      <c r="V41" s="484" t="n"/>
      <c r="W41" s="484" t="n"/>
      <c r="X41" s="484" t="n"/>
      <c r="Y41" s="484" t="n"/>
      <c r="Z41" s="484" t="n"/>
      <c r="AA41" s="484" t="n"/>
      <c r="AB41" s="484" t="n"/>
      <c r="AC41" s="484" t="n"/>
      <c r="AD41" s="484" t="n"/>
      <c r="AE41" s="484" t="n"/>
      <c r="AF41" s="484" t="n"/>
      <c r="AG41" s="484" t="n"/>
      <c r="AH41" s="484" t="n"/>
      <c r="AI41" s="484" t="n"/>
      <c r="AJ41" s="484" t="n"/>
      <c r="AK41" s="484" t="n"/>
      <c r="AL41" s="484" t="n"/>
      <c r="AN41" s="493" t="n"/>
      <c r="AO41" s="493" t="n"/>
      <c r="AP41" s="493" t="n"/>
      <c r="AQ41" s="494" t="n"/>
      <c r="AR41" s="777" t="inlineStr">
        <is>
          <t>Limit</t>
        </is>
      </c>
      <c r="AS41" s="1116" t="n"/>
      <c r="AT41" s="778" t="inlineStr">
        <is>
          <t>Determination</t>
        </is>
      </c>
      <c r="AU41" s="1118" t="n"/>
    </row>
    <row r="42" ht="9" customHeight="1" s="340">
      <c r="D42" s="1145" t="n"/>
      <c r="E42" s="1117" t="n"/>
      <c r="F42" s="1117" t="n"/>
      <c r="G42" s="1117" t="n"/>
      <c r="H42" s="1117" t="n"/>
      <c r="I42" s="1118" t="n"/>
      <c r="J42" s="1145">
        <f>J16</f>
        <v/>
      </c>
      <c r="K42" s="1117" t="n"/>
      <c r="L42" s="1117" t="n"/>
      <c r="M42" s="1117" t="n"/>
      <c r="N42" s="1117" t="n"/>
      <c r="O42" s="1117" t="n"/>
      <c r="P42" s="1117" t="n"/>
      <c r="Q42" s="1118" t="n"/>
      <c r="R42" s="1146">
        <f>R16</f>
        <v/>
      </c>
      <c r="S42" s="1117" t="n"/>
      <c r="T42" s="1117" t="n"/>
      <c r="U42" s="1117" t="n"/>
      <c r="V42" s="1117" t="n"/>
      <c r="W42" s="1117" t="n"/>
      <c r="X42" s="1118" t="n"/>
      <c r="Y42" s="1145">
        <f>Y16</f>
        <v/>
      </c>
      <c r="Z42" s="1117" t="n"/>
      <c r="AA42" s="1117" t="n"/>
      <c r="AB42" s="1117" t="n"/>
      <c r="AC42" s="1117" t="n"/>
      <c r="AD42" s="1117" t="n"/>
      <c r="AE42" s="1118" t="n"/>
      <c r="AF42" s="1145">
        <f>AF16</f>
        <v/>
      </c>
      <c r="AG42" s="1117" t="n"/>
      <c r="AH42" s="1117" t="n"/>
      <c r="AI42" s="1117" t="n"/>
      <c r="AJ42" s="1117" t="n"/>
      <c r="AK42" s="1117" t="n"/>
      <c r="AL42" s="1118" t="n"/>
      <c r="AN42" s="780" t="inlineStr">
        <is>
          <t>Credit Exposure</t>
        </is>
      </c>
      <c r="AO42" s="1117" t="n"/>
      <c r="AP42" s="1118" t="n"/>
      <c r="AQ42" s="1161" t="n"/>
      <c r="AR42" s="777">
        <f>T5&amp;"_Total"</f>
        <v/>
      </c>
      <c r="AS42" s="777">
        <f>T5&amp;"_Unsecured"</f>
        <v/>
      </c>
      <c r="AT42" s="1131" t="n"/>
      <c r="AU42" s="1130" t="n"/>
    </row>
    <row r="43" ht="9" customHeight="1" s="340">
      <c r="D43" s="1123" t="n"/>
      <c r="E43" s="1124" t="n"/>
      <c r="F43" s="1124" t="n"/>
      <c r="G43" s="1124" t="n"/>
      <c r="H43" s="1124" t="n"/>
      <c r="I43" s="1129" t="n"/>
      <c r="J43" s="1123" t="n"/>
      <c r="K43" s="1124" t="n"/>
      <c r="L43" s="1124" t="n"/>
      <c r="M43" s="1124" t="n"/>
      <c r="N43" s="1124" t="n"/>
      <c r="O43" s="1124" t="n"/>
      <c r="P43" s="1124" t="n"/>
      <c r="Q43" s="1129" t="n"/>
      <c r="R43" s="1123" t="n"/>
      <c r="S43" s="1124" t="n"/>
      <c r="T43" s="1124" t="n"/>
      <c r="U43" s="1124" t="n"/>
      <c r="V43" s="1124" t="n"/>
      <c r="W43" s="1124" t="n"/>
      <c r="X43" s="1129" t="n"/>
      <c r="Y43" s="1123" t="n"/>
      <c r="Z43" s="1124" t="n"/>
      <c r="AA43" s="1124" t="n"/>
      <c r="AB43" s="1124" t="n"/>
      <c r="AC43" s="1124" t="n"/>
      <c r="AD43" s="1124" t="n"/>
      <c r="AE43" s="1129" t="n"/>
      <c r="AF43" s="1123" t="n"/>
      <c r="AG43" s="1124" t="n"/>
      <c r="AH43" s="1124" t="n"/>
      <c r="AI43" s="1124" t="n"/>
      <c r="AJ43" s="1124" t="n"/>
      <c r="AK43" s="1124" t="n"/>
      <c r="AL43" s="1129" t="n"/>
      <c r="AN43" s="1131" t="n"/>
      <c r="AO43" s="1035" t="n"/>
      <c r="AP43" s="1130" t="n"/>
      <c r="AQ43" s="1161" t="n"/>
      <c r="AR43" s="1162" t="n"/>
      <c r="AS43" s="1162" t="n"/>
      <c r="AT43" s="1123" t="n"/>
      <c r="AU43" s="1129" t="n"/>
    </row>
    <row r="44" ht="9.75" customHeight="1" s="340">
      <c r="D44" s="1146" t="inlineStr">
        <is>
          <t>DMS Exposure</t>
        </is>
      </c>
      <c r="E44" s="1117" t="n"/>
      <c r="F44" s="1117" t="n"/>
      <c r="G44" s="1117" t="n"/>
      <c r="H44" s="1117" t="n"/>
      <c r="I44" s="1118" t="n"/>
      <c r="J44" s="773">
        <f>SUM(N24,J32,J34,N39,J36)</f>
        <v/>
      </c>
      <c r="K44" s="1053" t="n"/>
      <c r="L44" s="1053" t="n"/>
      <c r="M44" s="1053" t="n"/>
      <c r="N44" s="1053" t="n"/>
      <c r="O44" s="1053" t="n"/>
      <c r="P44" s="1053" t="n"/>
      <c r="Q44" s="1054" t="n"/>
      <c r="R44" s="773">
        <f>SUM(R20:X25,R32:X37,R38)</f>
        <v/>
      </c>
      <c r="S44" s="1053" t="n"/>
      <c r="T44" s="1053" t="n"/>
      <c r="U44" s="1053" t="n"/>
      <c r="V44" s="1053" t="n"/>
      <c r="W44" s="1053" t="n"/>
      <c r="X44" s="1054" t="n"/>
      <c r="Y44" s="773">
        <f>SUM(Y20,Y32:AE37,Y38)</f>
        <v/>
      </c>
      <c r="Z44" s="1053" t="n"/>
      <c r="AA44" s="1053" t="n"/>
      <c r="AB44" s="1053" t="n"/>
      <c r="AC44" s="1053" t="n"/>
      <c r="AD44" s="1053" t="n"/>
      <c r="AE44" s="1054" t="n"/>
      <c r="AF44" s="773">
        <f>J44-SUM(R44:AE45)</f>
        <v/>
      </c>
      <c r="AG44" s="1053" t="n"/>
      <c r="AH44" s="1053" t="n"/>
      <c r="AI44" s="1053" t="n"/>
      <c r="AJ44" s="1053" t="n"/>
      <c r="AK44" s="1053" t="n"/>
      <c r="AL44" s="1054" t="n"/>
      <c r="AN44" s="1131" t="n"/>
      <c r="AO44" s="1035" t="n"/>
      <c r="AP44" s="1130" t="n"/>
      <c r="AQ44" s="1163">
        <f>LEFT(AK8,1)&amp;"_EXP"</f>
        <v/>
      </c>
      <c r="AR44" s="1164">
        <f>INDEX('[25]CAA determination Table'!$D$6:$K$11,MATCH('CAA Determination Worksheet'!AR$42,'[25]CAA determination Table'!$A$6:$A$11,0),MATCH('CAA Determination Worksheet'!$AQ44,'[25]CAA determination Table'!$D$2:$K$2,0))</f>
        <v/>
      </c>
      <c r="AS44" s="1164">
        <f>INDEX('[25]CAA determination Table'!$D$6:$K$11,MATCH('CAA Determination Worksheet'!AS$42,'[25]CAA determination Table'!$A$6:$A$11,0),MATCH('CAA Determination Worksheet'!$AQ44,'[25]CAA determination Table'!$D$2:$K$2,0))</f>
        <v/>
      </c>
      <c r="AT44" s="764">
        <f>IF(J44&gt;AR44,"H.O.","In-house")</f>
        <v/>
      </c>
      <c r="AU44" s="764">
        <f>IF(AF44&gt;AS44,"H.O.","In-house")</f>
        <v/>
      </c>
    </row>
    <row r="45" ht="9.75" customHeight="1" s="340">
      <c r="D45" s="1123" t="n"/>
      <c r="E45" s="1124" t="n"/>
      <c r="F45" s="1124" t="n"/>
      <c r="G45" s="1124" t="n"/>
      <c r="H45" s="1124" t="n"/>
      <c r="I45" s="1129" t="n"/>
      <c r="J45" s="1062" t="n"/>
      <c r="K45" s="1063" t="n"/>
      <c r="L45" s="1063" t="n"/>
      <c r="M45" s="1063" t="n"/>
      <c r="N45" s="1063" t="n"/>
      <c r="O45" s="1063" t="n"/>
      <c r="P45" s="1063" t="n"/>
      <c r="Q45" s="1066" t="n"/>
      <c r="R45" s="1062" t="n"/>
      <c r="S45" s="1063" t="n"/>
      <c r="T45" s="1063" t="n"/>
      <c r="U45" s="1063" t="n"/>
      <c r="V45" s="1063" t="n"/>
      <c r="W45" s="1063" t="n"/>
      <c r="X45" s="1066" t="n"/>
      <c r="Y45" s="1062" t="n"/>
      <c r="Z45" s="1063" t="n"/>
      <c r="AA45" s="1063" t="n"/>
      <c r="AB45" s="1063" t="n"/>
      <c r="AC45" s="1063" t="n"/>
      <c r="AD45" s="1063" t="n"/>
      <c r="AE45" s="1066" t="n"/>
      <c r="AF45" s="1062" t="n"/>
      <c r="AG45" s="1063" t="n"/>
      <c r="AH45" s="1063" t="n"/>
      <c r="AI45" s="1063" t="n"/>
      <c r="AJ45" s="1063" t="n"/>
      <c r="AK45" s="1063" t="n"/>
      <c r="AL45" s="1066" t="n"/>
      <c r="AN45" s="1123" t="n"/>
      <c r="AO45" s="1124" t="n"/>
      <c r="AP45" s="1129" t="n"/>
      <c r="AQ45" s="1129" t="n"/>
      <c r="AR45" s="1129" t="n"/>
      <c r="AS45" s="1129" t="n"/>
      <c r="AT45" s="1162" t="n"/>
      <c r="AU45" s="1162" t="n"/>
    </row>
    <row r="46" ht="9.75" customHeight="1" s="340">
      <c r="D46" s="1146" t="inlineStr">
        <is>
          <t>Net Credit increase/decrease</t>
        </is>
      </c>
      <c r="E46" s="1117" t="n"/>
      <c r="F46" s="1117" t="n"/>
      <c r="G46" s="1117" t="n"/>
      <c r="H46" s="1117" t="n"/>
      <c r="I46" s="1118" t="n"/>
      <c r="J46" s="773">
        <f>SUM(J32,J34,N39,J36)</f>
        <v/>
      </c>
      <c r="K46" s="1053" t="n"/>
      <c r="L46" s="1053" t="n"/>
      <c r="M46" s="1053" t="n"/>
      <c r="N46" s="1053" t="n"/>
      <c r="O46" s="1053" t="n"/>
      <c r="P46" s="1053" t="n"/>
      <c r="Q46" s="1054" t="n"/>
      <c r="R46" s="773">
        <f>SUM(R32:X39)</f>
        <v/>
      </c>
      <c r="S46" s="1053" t="n"/>
      <c r="T46" s="1053" t="n"/>
      <c r="U46" s="1053" t="n"/>
      <c r="V46" s="1053" t="n"/>
      <c r="W46" s="1053" t="n"/>
      <c r="X46" s="1054" t="n"/>
      <c r="Y46" s="773">
        <f>SUM(Y32:AE39)</f>
        <v/>
      </c>
      <c r="Z46" s="1053" t="n"/>
      <c r="AA46" s="1053" t="n"/>
      <c r="AB46" s="1053" t="n"/>
      <c r="AC46" s="1053" t="n"/>
      <c r="AD46" s="1053" t="n"/>
      <c r="AE46" s="1054" t="n"/>
      <c r="AF46" s="773">
        <f>SUM(AF32:AL39)</f>
        <v/>
      </c>
      <c r="AG46" s="1053" t="n"/>
      <c r="AH46" s="1053" t="n"/>
      <c r="AI46" s="1053" t="n"/>
      <c r="AJ46" s="1053" t="n"/>
      <c r="AK46" s="1053" t="n"/>
      <c r="AL46" s="1054" t="n"/>
      <c r="AN46" s="774">
        <f>IF(OR(AT44="H.O.",AU44="H.O."),"H.O.","In-house")</f>
        <v/>
      </c>
      <c r="AO46" s="1053" t="n"/>
      <c r="AP46" s="1054" t="n"/>
      <c r="AQ46" s="1163">
        <f>LEFT(AK8,1)&amp;"_Net"</f>
        <v/>
      </c>
      <c r="AR46" s="1164">
        <f>INDEX('[25]CAA determination Table'!$D$6:$K$11,MATCH('CAA Determination Worksheet'!AR$42,'[25]CAA determination Table'!$A$6:$A$11,0),MATCH('CAA Determination Worksheet'!$AQ46,'[25]CAA determination Table'!$D$2:$K$2,0))</f>
        <v/>
      </c>
      <c r="AS46" s="1164">
        <f>INDEX('[25]CAA determination Table'!$D$6:$K$11,MATCH('CAA Determination Worksheet'!AS$42,'[25]CAA determination Table'!$A$6:$A$11,0),MATCH('CAA Determination Worksheet'!$AQ46,'[25]CAA determination Table'!$D$2:$K$2,0))</f>
        <v/>
      </c>
      <c r="AT46" s="764">
        <f>IF(J46&gt;AR46,"H.O.","In-house")</f>
        <v/>
      </c>
      <c r="AU46" s="764">
        <f>IF(AF46&gt;AS46,"H.O.","In-house")</f>
        <v/>
      </c>
    </row>
    <row r="47" ht="9.75" customHeight="1" s="340">
      <c r="D47" s="1123" t="n"/>
      <c r="E47" s="1124" t="n"/>
      <c r="F47" s="1124" t="n"/>
      <c r="G47" s="1124" t="n"/>
      <c r="H47" s="1124" t="n"/>
      <c r="I47" s="1129" t="n"/>
      <c r="J47" s="1062" t="n"/>
      <c r="K47" s="1063" t="n"/>
      <c r="L47" s="1063" t="n"/>
      <c r="M47" s="1063" t="n"/>
      <c r="N47" s="1063" t="n"/>
      <c r="O47" s="1063" t="n"/>
      <c r="P47" s="1063" t="n"/>
      <c r="Q47" s="1066" t="n"/>
      <c r="R47" s="1062" t="n"/>
      <c r="S47" s="1063" t="n"/>
      <c r="T47" s="1063" t="n"/>
      <c r="U47" s="1063" t="n"/>
      <c r="V47" s="1063" t="n"/>
      <c r="W47" s="1063" t="n"/>
      <c r="X47" s="1066" t="n"/>
      <c r="Y47" s="1062" t="n"/>
      <c r="Z47" s="1063" t="n"/>
      <c r="AA47" s="1063" t="n"/>
      <c r="AB47" s="1063" t="n"/>
      <c r="AC47" s="1063" t="n"/>
      <c r="AD47" s="1063" t="n"/>
      <c r="AE47" s="1066" t="n"/>
      <c r="AF47" s="1062" t="n"/>
      <c r="AG47" s="1063" t="n"/>
      <c r="AH47" s="1063" t="n"/>
      <c r="AI47" s="1063" t="n"/>
      <c r="AJ47" s="1063" t="n"/>
      <c r="AK47" s="1063" t="n"/>
      <c r="AL47" s="1066" t="n"/>
      <c r="AN47" s="1062" t="n"/>
      <c r="AO47" s="1063" t="n"/>
      <c r="AP47" s="1066" t="n"/>
      <c r="AQ47" s="1129" t="n"/>
      <c r="AR47" s="1129" t="n"/>
      <c r="AS47" s="1129" t="n"/>
      <c r="AT47" s="1162" t="n"/>
      <c r="AU47" s="1162" t="n"/>
    </row>
    <row r="48" ht="12.75" customHeight="1" s="340">
      <c r="D48" s="1160" t="n"/>
      <c r="E48" s="1035" t="n"/>
      <c r="F48" s="1035" t="n"/>
      <c r="G48" s="1035" t="n"/>
      <c r="H48" s="1035" t="n"/>
      <c r="I48" s="1035" t="n"/>
      <c r="J48" s="1035" t="n"/>
      <c r="K48" s="1035" t="n"/>
      <c r="L48" s="1035" t="n"/>
      <c r="M48" s="1035" t="n"/>
      <c r="N48" s="1035" t="n"/>
      <c r="O48" s="1035" t="n"/>
      <c r="P48" s="1035" t="n"/>
      <c r="Q48" s="1035" t="n"/>
      <c r="R48" s="1035" t="n"/>
      <c r="S48" s="1035" t="n"/>
      <c r="T48" s="1035" t="n"/>
      <c r="U48" s="1035" t="n"/>
      <c r="V48" s="1035" t="n"/>
      <c r="W48" s="1035" t="n"/>
      <c r="X48" s="1035" t="n"/>
      <c r="Y48" s="1035" t="n"/>
      <c r="Z48" s="1035" t="n"/>
      <c r="AA48" s="1035" t="n"/>
      <c r="AB48" s="1035" t="n"/>
      <c r="AC48" s="1035" t="n"/>
      <c r="AD48" s="1035" t="n"/>
      <c r="AE48" s="1035" t="n"/>
      <c r="AF48" s="1035" t="n"/>
      <c r="AG48" s="1035" t="n"/>
      <c r="AH48" s="1035" t="n"/>
      <c r="AI48" s="1035" t="n"/>
      <c r="AJ48" s="1035" t="n"/>
      <c r="AK48" s="1035" t="n"/>
      <c r="AL48" s="1035" t="n"/>
      <c r="AM48" s="1035" t="n"/>
      <c r="AN48" s="1035" t="n"/>
      <c r="AO48" s="1035" t="n"/>
      <c r="AP48" s="1035" t="n"/>
    </row>
    <row r="49" ht="3" customHeight="1" s="340">
      <c r="D49" s="1035" t="n"/>
      <c r="E49" s="1035" t="n"/>
      <c r="F49" s="1035" t="n"/>
      <c r="G49" s="1035" t="n"/>
      <c r="H49" s="1035" t="n"/>
      <c r="I49" s="1035" t="n"/>
      <c r="J49" s="1035" t="n"/>
      <c r="K49" s="1035" t="n"/>
      <c r="L49" s="1035" t="n"/>
      <c r="M49" s="1035" t="n"/>
      <c r="N49" s="1035" t="n"/>
      <c r="O49" s="1035" t="n"/>
      <c r="P49" s="1035" t="n"/>
      <c r="Q49" s="1035" t="n"/>
      <c r="R49" s="1035" t="n"/>
      <c r="S49" s="1035" t="n"/>
      <c r="T49" s="1035" t="n"/>
      <c r="U49" s="1035" t="n"/>
      <c r="V49" s="1035" t="n"/>
      <c r="W49" s="1035" t="n"/>
      <c r="X49" s="1035" t="n"/>
      <c r="Y49" s="1035" t="n"/>
      <c r="Z49" s="1035" t="n"/>
      <c r="AA49" s="1035" t="n"/>
      <c r="AB49" s="1035" t="n"/>
      <c r="AC49" s="1035" t="n"/>
      <c r="AD49" s="1035" t="n"/>
      <c r="AE49" s="1035" t="n"/>
      <c r="AF49" s="1035" t="n"/>
      <c r="AG49" s="1035" t="n"/>
      <c r="AH49" s="1035" t="n"/>
      <c r="AI49" s="1035" t="n"/>
      <c r="AJ49" s="1035" t="n"/>
      <c r="AK49" s="1035" t="n"/>
      <c r="AL49" s="1035" t="n"/>
      <c r="AM49" s="1035" t="n"/>
      <c r="AN49" s="1035" t="n"/>
      <c r="AO49" s="1035" t="n"/>
      <c r="AP49" s="1035" t="n"/>
    </row>
    <row r="50" ht="14.25" customFormat="1" customHeight="1" s="464">
      <c r="C50" s="483" t="inlineStr">
        <is>
          <t xml:space="preserve">D. Customers or Transactions Subject to Head Office Approval  * In-house Approval is NOT permitted. </t>
        </is>
      </c>
      <c r="AI50" s="496" t="n"/>
      <c r="AJ50" s="496" t="n"/>
      <c r="AK50" s="496" t="n"/>
      <c r="AL50" s="496" t="n"/>
      <c r="AM50" s="496" t="n"/>
    </row>
    <row r="51" ht="14.25" customFormat="1" customHeight="1" s="468">
      <c r="C51" s="497" t="n"/>
      <c r="D51" s="498" t="inlineStr">
        <is>
          <t xml:space="preserve">＜I. Customers Subject to Head Office Approval＞ </t>
        </is>
      </c>
      <c r="E51" s="499" t="n"/>
      <c r="F51" s="499" t="n"/>
      <c r="G51" s="499" t="n"/>
      <c r="H51" s="499" t="n"/>
      <c r="I51" s="499" t="n"/>
      <c r="J51" s="499" t="n"/>
      <c r="K51" s="499" t="n"/>
      <c r="L51" s="499" t="n"/>
      <c r="M51" s="499" t="n"/>
      <c r="N51" s="499" t="n"/>
      <c r="O51" s="499" t="n"/>
      <c r="P51" s="499" t="n"/>
      <c r="Q51" s="499" t="n"/>
      <c r="R51" s="499" t="n"/>
      <c r="S51" s="499" t="n"/>
      <c r="T51" s="499" t="n"/>
      <c r="U51" s="499" t="n"/>
      <c r="V51" s="499" t="n"/>
      <c r="W51" s="499" t="n"/>
      <c r="X51" s="499" t="n"/>
      <c r="Y51" s="499" t="n"/>
      <c r="Z51" s="499" t="n"/>
      <c r="AA51" s="499" t="n"/>
      <c r="AB51" s="499" t="n"/>
      <c r="AC51" s="499" t="n"/>
      <c r="AD51" s="499" t="n"/>
      <c r="AE51" s="499" t="n"/>
      <c r="AF51" s="499" t="n"/>
      <c r="AG51" s="499" t="n"/>
      <c r="AH51" s="499" t="n"/>
      <c r="AI51" s="499" t="n"/>
      <c r="AJ51" s="499" t="n"/>
      <c r="AK51" s="499" t="n"/>
      <c r="AL51" s="499" t="n"/>
      <c r="AM51" s="499" t="n"/>
      <c r="AN51" s="500" t="n"/>
      <c r="AO51" s="464" t="n"/>
      <c r="AP51" s="501" t="n"/>
    </row>
    <row r="52" ht="14.25" customFormat="1" customHeight="1" s="468">
      <c r="C52" s="497" t="n"/>
      <c r="D52" s="502" t="n"/>
      <c r="E52" s="503" t="n"/>
      <c r="F52" s="504" t="inlineStr">
        <is>
          <t xml:space="preserve">  1.Customer categorization is Special Attention or below</t>
        </is>
      </c>
      <c r="G52" s="473" t="n"/>
      <c r="H52" s="473" t="n"/>
      <c r="I52" s="473" t="n"/>
      <c r="J52" s="473" t="n"/>
      <c r="K52" s="473" t="n"/>
      <c r="L52" s="473" t="n"/>
      <c r="M52" s="473" t="n"/>
      <c r="N52" s="473" t="n"/>
      <c r="O52" s="473" t="n"/>
      <c r="P52" s="473" t="n"/>
      <c r="Q52" s="473" t="n"/>
      <c r="Y52" s="473" t="n"/>
      <c r="Z52" s="473" t="n"/>
      <c r="AE52" s="473" t="n"/>
      <c r="AF52" s="473" t="n"/>
      <c r="AG52" s="473" t="n"/>
      <c r="AH52" s="473" t="n"/>
      <c r="AI52" s="473" t="n"/>
      <c r="AJ52" s="473" t="n"/>
      <c r="AK52" s="473" t="n"/>
      <c r="AL52" s="473" t="n"/>
      <c r="AM52" s="473" t="n"/>
      <c r="AN52" s="505" t="n"/>
      <c r="AO52" s="464" t="n"/>
      <c r="AP52" s="501" t="n"/>
    </row>
    <row r="53" ht="14.25" customFormat="1" customHeight="1" s="468">
      <c r="C53" s="497" t="n"/>
      <c r="D53" s="502" t="n"/>
      <c r="E53" s="503" t="n"/>
      <c r="F53" s="504" t="inlineStr">
        <is>
          <t xml:space="preserve">  2.New Credit Customer</t>
        </is>
      </c>
      <c r="G53" s="473" t="n"/>
      <c r="H53" s="473" t="n"/>
      <c r="I53" s="473" t="n"/>
      <c r="J53" s="473" t="n"/>
      <c r="K53" s="473" t="n"/>
      <c r="L53" s="473" t="n"/>
      <c r="M53" s="473" t="n"/>
      <c r="N53" s="473" t="n"/>
      <c r="O53" s="473" t="n"/>
      <c r="P53" s="473" t="n"/>
      <c r="Q53" s="473" t="n"/>
      <c r="Y53" s="473" t="n"/>
      <c r="Z53" s="473" t="n"/>
      <c r="AE53" s="473" t="n"/>
      <c r="AF53" s="473" t="n"/>
      <c r="AG53" s="473" t="n"/>
      <c r="AH53" s="473" t="n"/>
      <c r="AI53" s="473" t="n"/>
      <c r="AJ53" s="473" t="n"/>
      <c r="AK53" s="473" t="n"/>
      <c r="AL53" s="473" t="n"/>
      <c r="AM53" s="473" t="n"/>
      <c r="AN53" s="505" t="n"/>
      <c r="AO53" s="464" t="n"/>
      <c r="AP53" s="501" t="n"/>
    </row>
    <row r="54" ht="14.25" customFormat="1" customHeight="1" s="468">
      <c r="C54" s="497" t="n"/>
      <c r="D54" s="502" t="n"/>
      <c r="E54" s="503" t="n"/>
      <c r="F54" s="504" t="inlineStr">
        <is>
          <t xml:space="preserve">  3.Customers with credit transactions within Multi-offices</t>
        </is>
      </c>
      <c r="G54" s="473" t="n"/>
      <c r="H54" s="473" t="n"/>
      <c r="I54" s="473" t="n"/>
      <c r="J54" s="473" t="n"/>
      <c r="K54" s="473" t="n"/>
      <c r="L54" s="473" t="n"/>
      <c r="M54" s="473" t="n"/>
      <c r="N54" s="473" t="n"/>
      <c r="O54" s="473" t="n"/>
      <c r="P54" s="473" t="n"/>
      <c r="Q54" s="473" t="n"/>
      <c r="W54" s="473" t="n"/>
      <c r="X54" s="473" t="n"/>
      <c r="Y54" s="473" t="n"/>
      <c r="Z54" s="473" t="n"/>
      <c r="AE54" s="473" t="n"/>
      <c r="AF54" s="473" t="n"/>
      <c r="AG54" s="473" t="n"/>
      <c r="AH54" s="473" t="n"/>
      <c r="AI54" s="473" t="n"/>
      <c r="AJ54" s="473" t="n"/>
      <c r="AK54" s="473" t="n"/>
      <c r="AL54" s="473" t="n"/>
      <c r="AM54" s="473" t="n"/>
      <c r="AN54" s="505" t="n"/>
      <c r="AO54" s="464" t="n"/>
      <c r="AP54" s="501" t="n"/>
    </row>
    <row r="55" ht="14.25" customFormat="1" customHeight="1" s="468">
      <c r="C55" s="497" t="n"/>
      <c r="D55" s="502" t="n"/>
      <c r="E55" s="503" t="n"/>
      <c r="F55" s="504" t="inlineStr">
        <is>
          <t xml:space="preserve">  4.Financial Institutions</t>
        </is>
      </c>
      <c r="G55" s="473" t="n"/>
      <c r="H55" s="473" t="n"/>
      <c r="I55" s="473" t="n"/>
      <c r="J55" s="473" t="n"/>
      <c r="K55" s="473" t="n"/>
      <c r="L55" s="473" t="n"/>
      <c r="M55" s="473" t="n"/>
      <c r="N55" s="473" t="n"/>
      <c r="O55" s="473" t="n"/>
      <c r="P55" s="473" t="n"/>
      <c r="Q55" s="473" t="n"/>
      <c r="W55" s="473" t="n"/>
      <c r="X55" s="473" t="n"/>
      <c r="Y55" s="473" t="n"/>
      <c r="Z55" s="473" t="n"/>
      <c r="AE55" s="473" t="n"/>
      <c r="AF55" s="473" t="n"/>
      <c r="AG55" s="473" t="n"/>
      <c r="AH55" s="473" t="n"/>
      <c r="AI55" s="473" t="n"/>
      <c r="AJ55" s="473" t="n"/>
      <c r="AK55" s="473" t="n"/>
      <c r="AL55" s="473" t="n"/>
      <c r="AM55" s="473" t="n"/>
      <c r="AN55" s="505" t="n"/>
      <c r="AO55" s="464" t="n"/>
      <c r="AP55" s="501" t="n"/>
    </row>
    <row r="56" ht="14.25" customFormat="1" customHeight="1" s="468">
      <c r="C56" s="497" t="n"/>
      <c r="D56" s="502" t="n"/>
      <c r="E56" s="503" t="n"/>
      <c r="F56" s="504" t="inlineStr">
        <is>
          <t xml:space="preserve">  5.Companies that Mizuho group's former/current officers and staff members serve as a representative (President)</t>
        </is>
      </c>
      <c r="G56" s="473" t="n"/>
      <c r="H56" s="473" t="n"/>
      <c r="I56" s="473" t="n"/>
      <c r="J56" s="473" t="n"/>
      <c r="K56" s="473" t="n"/>
      <c r="L56" s="473" t="n"/>
      <c r="M56" s="473" t="n"/>
      <c r="N56" s="473" t="n"/>
      <c r="O56" s="473" t="n"/>
      <c r="P56" s="473" t="n"/>
      <c r="Q56" s="473" t="n"/>
      <c r="W56" s="473" t="n"/>
      <c r="X56" s="473" t="n"/>
      <c r="Y56" s="473" t="n"/>
      <c r="Z56" s="473" t="n"/>
      <c r="AE56" s="473" t="n"/>
      <c r="AF56" s="473" t="n"/>
      <c r="AG56" s="473" t="n"/>
      <c r="AH56" s="473" t="n"/>
      <c r="AI56" s="473" t="n"/>
      <c r="AJ56" s="473" t="n"/>
      <c r="AK56" s="473" t="n"/>
      <c r="AL56" s="473" t="n"/>
      <c r="AM56" s="473" t="n"/>
      <c r="AN56" s="505" t="n"/>
      <c r="AO56" s="464" t="n"/>
      <c r="AP56" s="501" t="n"/>
    </row>
    <row r="57" ht="14.25" customFormat="1" customHeight="1" s="468">
      <c r="C57" s="497" t="n"/>
      <c r="D57" s="502" t="n"/>
      <c r="E57" s="503" t="n"/>
      <c r="F57" s="504" t="inlineStr">
        <is>
          <t xml:space="preserve">  6.Consumer finance company</t>
        </is>
      </c>
      <c r="G57" s="506" t="n"/>
      <c r="H57" s="473" t="n"/>
      <c r="I57" s="473" t="n"/>
      <c r="J57" s="473" t="n"/>
      <c r="K57" s="473" t="n"/>
      <c r="L57" s="473" t="n"/>
      <c r="M57" s="473" t="n"/>
      <c r="N57" s="473" t="n"/>
      <c r="O57" s="473" t="n"/>
      <c r="P57" s="473" t="n"/>
      <c r="Q57" s="473" t="n"/>
      <c r="W57" s="473" t="n"/>
      <c r="X57" s="473" t="n"/>
      <c r="Y57" s="473" t="n"/>
      <c r="Z57" s="473" t="n"/>
      <c r="AE57" s="473" t="n"/>
      <c r="AF57" s="473" t="n"/>
      <c r="AG57" s="473" t="n"/>
      <c r="AH57" s="473" t="n"/>
      <c r="AI57" s="473" t="n"/>
      <c r="AJ57" s="473" t="n"/>
      <c r="AK57" s="473" t="n"/>
      <c r="AL57" s="473" t="n"/>
      <c r="AM57" s="473" t="n"/>
      <c r="AN57" s="505" t="n"/>
      <c r="AO57" s="464" t="n"/>
      <c r="AP57" s="501" t="n"/>
    </row>
    <row r="58" ht="14.25" customFormat="1" customHeight="1" s="468">
      <c r="C58" s="497" t="n"/>
      <c r="D58" s="502" t="n"/>
      <c r="E58" s="503" t="n"/>
      <c r="F58" s="504" t="inlineStr">
        <is>
          <t xml:space="preserve">  7.Customer who is anti-social element or suspected of being anti-social element</t>
        </is>
      </c>
      <c r="G58" s="506" t="n"/>
      <c r="H58" s="473" t="n"/>
      <c r="I58" s="473" t="n"/>
      <c r="J58" s="473" t="n"/>
      <c r="K58" s="473" t="n"/>
      <c r="L58" s="473" t="n"/>
      <c r="M58" s="473" t="n"/>
      <c r="N58" s="473" t="n"/>
      <c r="O58" s="473" t="n"/>
      <c r="P58" s="473" t="n"/>
      <c r="Q58" s="473" t="n"/>
      <c r="W58" s="473" t="n"/>
      <c r="X58" s="473" t="n"/>
      <c r="Y58" s="473" t="n"/>
      <c r="Z58" s="473" t="n"/>
      <c r="AE58" s="473" t="n"/>
      <c r="AF58" s="473" t="n"/>
      <c r="AG58" s="473" t="n"/>
      <c r="AH58" s="473" t="n"/>
      <c r="AI58" s="473" t="n"/>
      <c r="AJ58" s="473" t="n"/>
      <c r="AK58" s="473" t="n"/>
      <c r="AL58" s="473" t="n"/>
      <c r="AM58" s="473" t="n"/>
      <c r="AN58" s="505" t="n"/>
      <c r="AO58" s="464" t="n"/>
      <c r="AP58" s="501" t="n"/>
    </row>
    <row r="59" ht="14.25" customFormat="1" customHeight="1" s="468">
      <c r="C59" s="497" t="n"/>
      <c r="D59" s="502" t="n"/>
      <c r="E59" s="503" t="n"/>
      <c r="F59" s="504" t="inlineStr">
        <is>
          <t xml:space="preserve">  8.Fund Transactions</t>
        </is>
      </c>
      <c r="G59" s="506" t="n"/>
      <c r="H59" s="473" t="n"/>
      <c r="I59" s="473" t="n"/>
      <c r="J59" s="473" t="n"/>
      <c r="K59" s="473" t="n"/>
      <c r="L59" s="473" t="n"/>
      <c r="M59" s="473" t="n"/>
      <c r="N59" s="473" t="n"/>
      <c r="O59" s="473" t="n"/>
      <c r="P59" s="473" t="n"/>
      <c r="Q59" s="473" t="n"/>
      <c r="W59" s="473" t="n"/>
      <c r="X59" s="473" t="n"/>
      <c r="Y59" s="473" t="n"/>
      <c r="Z59" s="473" t="n"/>
      <c r="AE59" s="473" t="n"/>
      <c r="AF59" s="473" t="n"/>
      <c r="AG59" s="473" t="n"/>
      <c r="AH59" s="473" t="n"/>
      <c r="AI59" s="473" t="n"/>
      <c r="AJ59" s="473" t="n"/>
      <c r="AK59" s="473" t="n"/>
      <c r="AL59" s="473" t="n"/>
      <c r="AM59" s="473" t="n"/>
      <c r="AN59" s="505" t="n"/>
      <c r="AO59" s="464" t="n"/>
      <c r="AP59" s="501" t="n"/>
    </row>
    <row r="60" ht="14.25" customFormat="1" customHeight="1" s="468">
      <c r="C60" s="497" t="n"/>
      <c r="D60" s="502" t="n"/>
      <c r="E60" s="507" t="n"/>
      <c r="F60" s="473" t="n"/>
      <c r="G60" s="473" t="n"/>
      <c r="H60" s="473" t="n"/>
      <c r="I60" s="473" t="n"/>
      <c r="J60" s="473" t="n"/>
      <c r="K60" s="473" t="n"/>
      <c r="L60" s="473" t="n"/>
      <c r="M60" s="473" t="n"/>
      <c r="N60" s="473" t="n"/>
      <c r="O60" s="473" t="n"/>
      <c r="P60" s="473" t="n"/>
      <c r="Q60" s="473" t="n"/>
      <c r="R60" s="507" t="n"/>
      <c r="S60" s="473" t="n"/>
      <c r="T60" s="473" t="n"/>
      <c r="U60" s="473" t="n"/>
      <c r="V60" s="473" t="n"/>
      <c r="W60" s="473" t="n"/>
      <c r="X60" s="473" t="n"/>
      <c r="AD60" s="473" t="n"/>
      <c r="AE60" s="473" t="n"/>
      <c r="AF60" s="473" t="n"/>
      <c r="AG60" s="473" t="n"/>
      <c r="AH60" s="473" t="n"/>
      <c r="AI60" s="473" t="n"/>
      <c r="AJ60" s="473" t="n"/>
      <c r="AK60" s="473" t="n"/>
      <c r="AL60" s="473" t="n"/>
      <c r="AM60" s="473" t="n"/>
      <c r="AN60" s="505" t="n"/>
      <c r="AO60" s="464" t="n"/>
      <c r="AP60" s="501" t="n"/>
    </row>
    <row r="61" ht="14.25" customFormat="1" customHeight="1" s="468">
      <c r="C61" s="497" t="n"/>
      <c r="D61" s="508" t="inlineStr">
        <is>
          <t>＜II. Credit Transactions Subject to Head Office Approval＞</t>
        </is>
      </c>
      <c r="E61" s="473" t="n"/>
      <c r="F61" s="473" t="n"/>
      <c r="G61" s="473" t="n"/>
      <c r="H61" s="473" t="n"/>
      <c r="I61" s="473" t="n"/>
      <c r="J61" s="473" t="n"/>
      <c r="K61" s="473" t="n"/>
      <c r="L61" s="473" t="n"/>
      <c r="M61" s="473" t="n"/>
      <c r="N61" s="473" t="n"/>
      <c r="O61" s="473" t="n"/>
      <c r="P61" s="473" t="n"/>
      <c r="Q61" s="473" t="n"/>
      <c r="R61" s="473" t="n"/>
      <c r="S61" s="473" t="n"/>
      <c r="T61" s="473" t="n"/>
      <c r="U61" s="473" t="n"/>
      <c r="V61" s="473" t="n"/>
      <c r="W61" s="473" t="n"/>
      <c r="X61" s="473" t="n"/>
      <c r="Y61" s="473" t="n"/>
      <c r="Z61" s="473" t="n"/>
      <c r="AA61" s="473" t="n"/>
      <c r="AB61" s="473" t="n"/>
      <c r="AC61" s="473" t="n"/>
      <c r="AD61" s="473" t="n"/>
      <c r="AE61" s="473" t="n"/>
      <c r="AF61" s="473" t="n"/>
      <c r="AG61" s="473" t="n"/>
      <c r="AH61" s="473" t="n"/>
      <c r="AI61" s="473" t="n"/>
      <c r="AJ61" s="473" t="n"/>
      <c r="AK61" s="473" t="n"/>
      <c r="AL61" s="473" t="n"/>
      <c r="AM61" s="473" t="n"/>
      <c r="AN61" s="505" t="n"/>
      <c r="AO61" s="464" t="n"/>
      <c r="AP61" s="501" t="n"/>
    </row>
    <row r="62" ht="14.25" customFormat="1" customHeight="1" s="468">
      <c r="C62" s="497" t="n"/>
      <c r="D62" s="508" t="n"/>
      <c r="E62" s="503" t="n"/>
      <c r="F62" s="473" t="inlineStr">
        <is>
          <t xml:space="preserve">  1.Within loans and purchase of private bonds, transaction having bullet repayments or a balloon payments</t>
        </is>
      </c>
      <c r="G62" s="473" t="n"/>
      <c r="H62" s="473" t="n"/>
      <c r="I62" s="473" t="n"/>
      <c r="J62" s="473" t="n"/>
      <c r="K62" s="473" t="n"/>
      <c r="L62" s="473" t="n"/>
      <c r="M62" s="473" t="n"/>
      <c r="N62" s="473" t="n"/>
      <c r="O62" s="473" t="n"/>
      <c r="P62" s="473" t="n"/>
      <c r="Q62" s="473" t="n"/>
      <c r="R62" s="473" t="n"/>
      <c r="S62" s="473" t="n"/>
      <c r="T62" s="473" t="n"/>
      <c r="U62" s="473" t="n"/>
      <c r="V62" s="473" t="n"/>
      <c r="W62" s="473" t="n"/>
      <c r="X62" s="473" t="n"/>
      <c r="Y62" s="473" t="n"/>
      <c r="Z62" s="473" t="n"/>
      <c r="AA62" s="473" t="n"/>
      <c r="AB62" s="473" t="n"/>
      <c r="AC62" s="473" t="n"/>
      <c r="AD62" s="473" t="n"/>
      <c r="AE62" s="473" t="n"/>
      <c r="AF62" s="473" t="n"/>
      <c r="AG62" s="473" t="n"/>
      <c r="AH62" s="473" t="n"/>
      <c r="AI62" s="473" t="n"/>
      <c r="AJ62" s="473" t="n"/>
      <c r="AK62" s="473" t="n"/>
      <c r="AL62" s="473" t="n"/>
      <c r="AM62" s="473" t="n"/>
      <c r="AN62" s="505" t="n"/>
      <c r="AO62" s="464" t="n"/>
      <c r="AP62" s="501" t="n"/>
    </row>
    <row r="63" ht="14.25" customFormat="1" customHeight="1" s="468">
      <c r="C63" s="497" t="n"/>
      <c r="D63" s="508" t="n"/>
      <c r="E63" s="473" t="n"/>
      <c r="F63" s="473" t="n"/>
      <c r="G63" s="766" t="inlineStr">
        <is>
          <t>However, the below cases are exempt - (a) Credit  term  for term-loan facility is 1 year or under (3 years or under in the case of customers rated A or B)</t>
        </is>
      </c>
      <c r="H63" s="1035" t="n"/>
      <c r="I63" s="1035" t="n"/>
      <c r="J63" s="1035" t="n"/>
      <c r="K63" s="1035" t="n"/>
      <c r="L63" s="1035" t="n"/>
      <c r="M63" s="1035" t="n"/>
      <c r="N63" s="1035" t="n"/>
      <c r="O63" s="1035" t="n"/>
      <c r="P63" s="1035" t="n"/>
      <c r="Q63" s="1035" t="n"/>
      <c r="R63" s="1035" t="n"/>
      <c r="S63" s="1035" t="n"/>
      <c r="T63" s="1035" t="n"/>
      <c r="U63" s="1035" t="n"/>
      <c r="V63" s="1035" t="n"/>
      <c r="W63" s="1035" t="n"/>
      <c r="X63" s="1035" t="n"/>
      <c r="Y63" s="1035" t="n"/>
      <c r="Z63" s="1035" t="n"/>
      <c r="AA63" s="1035" t="n"/>
      <c r="AB63" s="1035" t="n"/>
      <c r="AC63" s="1035" t="n"/>
      <c r="AD63" s="1035" t="n"/>
      <c r="AE63" s="1035" t="n"/>
      <c r="AF63" s="1035" t="n"/>
      <c r="AG63" s="1035" t="n"/>
      <c r="AH63" s="1035" t="n"/>
      <c r="AI63" s="473" t="n"/>
      <c r="AJ63" s="473" t="n"/>
      <c r="AK63" s="473" t="n"/>
      <c r="AL63" s="473" t="n"/>
      <c r="AM63" s="473" t="n"/>
      <c r="AN63" s="505" t="n"/>
      <c r="AO63" s="464" t="n"/>
      <c r="AP63" s="501" t="n"/>
    </row>
    <row r="64" ht="14.25" customFormat="1" customHeight="1" s="468">
      <c r="C64" s="497" t="n"/>
      <c r="D64" s="508" t="n"/>
      <c r="E64" s="509" t="n"/>
      <c r="F64" s="509" t="n"/>
      <c r="G64" s="767" t="inlineStr">
        <is>
          <t xml:space="preserve">                                                                  (b) Revolving facility within 1 year of maximum drawdown period</t>
        </is>
      </c>
      <c r="H64" s="1035" t="n"/>
      <c r="I64" s="1035" t="n"/>
      <c r="J64" s="1035" t="n"/>
      <c r="K64" s="1035" t="n"/>
      <c r="L64" s="1035" t="n"/>
      <c r="M64" s="1035" t="n"/>
      <c r="N64" s="1035" t="n"/>
      <c r="O64" s="1035" t="n"/>
      <c r="P64" s="1035" t="n"/>
      <c r="Q64" s="1035" t="n"/>
      <c r="R64" s="1035" t="n"/>
      <c r="S64" s="1035" t="n"/>
      <c r="T64" s="1035" t="n"/>
      <c r="U64" s="1035" t="n"/>
      <c r="V64" s="1035" t="n"/>
      <c r="W64" s="1035" t="n"/>
      <c r="X64" s="1035" t="n"/>
      <c r="Y64" s="1035" t="n"/>
      <c r="Z64" s="1035" t="n"/>
      <c r="AA64" s="1035" t="n"/>
      <c r="AB64" s="1035" t="n"/>
      <c r="AC64" s="1035" t="n"/>
      <c r="AD64" s="1035" t="n"/>
      <c r="AE64" s="1035" t="n"/>
      <c r="AF64" s="1035" t="n"/>
      <c r="AG64" s="1035" t="n"/>
      <c r="AH64" s="1035" t="n"/>
      <c r="AI64" s="1035" t="n"/>
      <c r="AJ64" s="1035" t="n"/>
      <c r="AK64" s="1035" t="n"/>
      <c r="AL64" s="1035" t="n"/>
      <c r="AM64" s="1035" t="n"/>
      <c r="AN64" s="505" t="n"/>
      <c r="AO64" s="464" t="n"/>
      <c r="AP64" s="501" t="n"/>
    </row>
    <row r="65" ht="14.25" customFormat="1" customHeight="1" s="468">
      <c r="C65" s="497" t="n"/>
      <c r="D65" s="508" t="n"/>
      <c r="E65" s="503" t="n"/>
      <c r="F65" s="473" t="inlineStr">
        <is>
          <t xml:space="preserve">  2.Within loans and purchase of private bonds, transaction having over 5 years of credit term or maximum drawdown period </t>
        </is>
      </c>
      <c r="G65" s="473" t="n"/>
      <c r="H65" s="473" t="n"/>
      <c r="I65" s="473" t="n"/>
      <c r="J65" s="473" t="n"/>
      <c r="K65" s="473" t="n"/>
      <c r="L65" s="473" t="n"/>
      <c r="M65" s="473" t="n"/>
      <c r="N65" s="473" t="n"/>
      <c r="O65" s="473" t="n"/>
      <c r="P65" s="473" t="n"/>
      <c r="Q65" s="473" t="n"/>
      <c r="R65" s="473" t="n"/>
      <c r="S65" s="473" t="n"/>
      <c r="T65" s="473" t="n"/>
      <c r="U65" s="473" t="n"/>
      <c r="V65" s="473" t="n"/>
      <c r="W65" s="473" t="n"/>
      <c r="X65" s="473" t="n"/>
      <c r="Y65" s="473" t="n"/>
      <c r="Z65" s="473" t="n"/>
      <c r="AA65" s="473" t="n"/>
      <c r="AB65" s="473" t="n"/>
      <c r="AC65" s="473" t="n"/>
      <c r="AD65" s="473" t="n"/>
      <c r="AE65" s="473" t="n"/>
      <c r="AF65" s="473" t="n"/>
      <c r="AG65" s="767" t="n"/>
      <c r="AH65" s="767" t="n"/>
      <c r="AI65" s="767" t="n"/>
      <c r="AJ65" s="767" t="n"/>
      <c r="AK65" s="767" t="n"/>
      <c r="AL65" s="767" t="n"/>
      <c r="AM65" s="767" t="n"/>
      <c r="AN65" s="505" t="n"/>
      <c r="AO65" s="464" t="n"/>
      <c r="AP65" s="501" t="n"/>
    </row>
    <row r="66" ht="14.25" customFormat="1" customHeight="1" s="468">
      <c r="C66" s="497" t="n"/>
      <c r="D66" s="508" t="n"/>
      <c r="E66" s="473" t="n"/>
      <c r="F66" s="473" t="n"/>
      <c r="G66" s="473" t="inlineStr">
        <is>
          <t xml:space="preserve"> (excluding credit to customers with A or B rating), when any of the following is selected for Purpose in CDM:</t>
        </is>
      </c>
      <c r="H66" s="473" t="n"/>
      <c r="I66" s="473" t="n"/>
      <c r="J66" s="473" t="n"/>
      <c r="K66" s="473" t="n"/>
      <c r="L66" s="473" t="n"/>
      <c r="M66" s="473" t="n"/>
      <c r="N66" s="473" t="n"/>
      <c r="O66" s="473" t="n"/>
      <c r="P66" s="473" t="n"/>
      <c r="Q66" s="473" t="n"/>
      <c r="R66" s="473" t="n"/>
      <c r="S66" s="473" t="n"/>
      <c r="T66" s="473" t="n"/>
      <c r="U66" s="473" t="n"/>
      <c r="V66" s="473" t="n"/>
      <c r="W66" s="473" t="n"/>
      <c r="X66" s="473" t="n"/>
      <c r="Y66" s="473" t="n"/>
      <c r="Z66" s="473" t="n"/>
      <c r="AA66" s="473" t="n"/>
      <c r="AB66" s="473" t="n"/>
      <c r="AC66" s="473" t="n"/>
      <c r="AD66" s="473" t="n"/>
      <c r="AE66" s="473" t="n"/>
      <c r="AF66" s="473" t="n"/>
      <c r="AG66" s="767" t="n"/>
      <c r="AH66" s="767" t="n"/>
      <c r="AI66" s="767" t="n"/>
      <c r="AJ66" s="767" t="n"/>
      <c r="AK66" s="767" t="n"/>
      <c r="AL66" s="767" t="n"/>
      <c r="AM66" s="767" t="n"/>
      <c r="AN66" s="505" t="n"/>
      <c r="AO66" s="464" t="n"/>
      <c r="AP66" s="501" t="n"/>
    </row>
    <row r="67" ht="14.25" customFormat="1" customHeight="1" s="468">
      <c r="C67" s="497" t="n"/>
      <c r="D67" s="508" t="n"/>
      <c r="E67" s="473" t="n"/>
      <c r="F67" s="473" t="n"/>
      <c r="G67" s="473" t="inlineStr">
        <is>
          <t>Purpse in CDM:  Working Capital (long-term), Bridge Loan, Trading (export), Trading (import),  Others</t>
        </is>
      </c>
      <c r="H67" s="473" t="n"/>
      <c r="I67" s="473" t="n"/>
      <c r="J67" s="473" t="n"/>
      <c r="K67" s="473" t="n"/>
      <c r="L67" s="473" t="n"/>
      <c r="M67" s="473" t="n"/>
      <c r="N67" s="473" t="n"/>
      <c r="O67" s="473" t="n"/>
      <c r="P67" s="473" t="n"/>
      <c r="Q67" s="473" t="n"/>
      <c r="R67" s="473" t="n"/>
      <c r="S67" s="473" t="n"/>
      <c r="T67" s="473" t="n"/>
      <c r="U67" s="473" t="n"/>
      <c r="V67" s="473" t="n"/>
      <c r="W67" s="473" t="n"/>
      <c r="X67" s="473" t="n"/>
      <c r="Y67" s="473" t="n"/>
      <c r="Z67" s="473" t="n"/>
      <c r="AA67" s="473" t="n"/>
      <c r="AB67" s="473" t="n"/>
      <c r="AC67" s="473" t="n"/>
      <c r="AD67" s="473" t="n"/>
      <c r="AE67" s="473" t="n"/>
      <c r="AF67" s="473" t="n"/>
      <c r="AG67" s="767" t="n"/>
      <c r="AH67" s="767" t="n"/>
      <c r="AI67" s="767" t="n"/>
      <c r="AJ67" s="767" t="n"/>
      <c r="AK67" s="767" t="n"/>
      <c r="AL67" s="767" t="n"/>
      <c r="AM67" s="767" t="n"/>
      <c r="AN67" s="505" t="n"/>
      <c r="AO67" s="464" t="n"/>
      <c r="AP67" s="501" t="n"/>
    </row>
    <row r="68" ht="14.25" customFormat="1" customHeight="1" s="468">
      <c r="C68" s="497" t="n"/>
      <c r="D68" s="502" t="n"/>
      <c r="E68" s="511" t="inlineStr">
        <is>
          <t xml:space="preserve">　</t>
        </is>
      </c>
      <c r="F68" s="473" t="inlineStr">
        <is>
          <t xml:space="preserve">  3.Credit extension for a period of more than ten years</t>
        </is>
      </c>
      <c r="G68" s="473" t="n"/>
      <c r="H68" s="473" t="n"/>
      <c r="I68" s="473" t="n"/>
      <c r="J68" s="473" t="n"/>
      <c r="K68" s="473" t="n"/>
      <c r="L68" s="473" t="n"/>
      <c r="M68" s="473" t="n"/>
      <c r="N68" s="473" t="n"/>
      <c r="O68" s="473" t="n"/>
      <c r="P68" s="473" t="n"/>
      <c r="Q68" s="473" t="n"/>
      <c r="R68" s="473" t="n"/>
      <c r="S68" s="473" t="n"/>
      <c r="T68" s="473" t="n"/>
      <c r="U68" s="473" t="n"/>
      <c r="V68" s="473" t="n"/>
      <c r="W68" s="473" t="n"/>
      <c r="X68" s="473" t="n"/>
      <c r="Y68" s="473" t="n"/>
      <c r="Z68" s="473" t="n"/>
      <c r="AA68" s="473" t="n"/>
      <c r="AB68" s="473" t="n"/>
      <c r="AC68" s="473" t="n"/>
      <c r="AD68" s="473" t="n"/>
      <c r="AE68" s="473" t="n"/>
      <c r="AF68" s="473" t="n"/>
      <c r="AG68" s="473" t="n"/>
      <c r="AH68" s="473" t="n"/>
      <c r="AI68" s="473" t="n"/>
      <c r="AJ68" s="473" t="n"/>
      <c r="AK68" s="473" t="n"/>
      <c r="AL68" s="473" t="n"/>
      <c r="AM68" s="473" t="n"/>
      <c r="AN68" s="505" t="n"/>
      <c r="AO68" s="464" t="n"/>
      <c r="AP68" s="501" t="n"/>
      <c r="AU68" s="465" t="n"/>
      <c r="AV68" s="473" t="n"/>
      <c r="AW68" s="812" t="n"/>
      <c r="AX68" s="812" t="n"/>
      <c r="AY68" s="812" t="n"/>
    </row>
    <row r="69" ht="14.25" customFormat="1" customHeight="1" s="468">
      <c r="C69" s="497" t="n"/>
      <c r="D69" s="502" t="n"/>
      <c r="E69" s="473" t="n"/>
      <c r="F69" s="473" t="n"/>
      <c r="G69" s="512" t="inlineStr">
        <is>
          <t xml:space="preserve">However, all of following conditions are met, twenty years - (a)It is secured 100% by collateral and guarantee on a collateral value basis </t>
        </is>
      </c>
      <c r="H69" s="473" t="n"/>
      <c r="I69" s="473" t="n"/>
      <c r="J69" s="473" t="n"/>
      <c r="K69" s="473" t="n"/>
      <c r="L69" s="473" t="n"/>
      <c r="M69" s="473" t="n"/>
      <c r="N69" s="473" t="n"/>
      <c r="O69" s="473" t="n"/>
      <c r="P69" s="473" t="n"/>
      <c r="Q69" s="473" t="n"/>
      <c r="R69" s="473" t="n"/>
      <c r="S69" s="473" t="n"/>
      <c r="T69" s="473" t="n"/>
      <c r="U69" s="473" t="n"/>
      <c r="V69" s="473" t="n"/>
      <c r="W69" s="473" t="n"/>
      <c r="X69" s="473" t="n"/>
      <c r="Y69" s="473" t="n"/>
      <c r="Z69" s="473" t="n"/>
      <c r="AA69" s="473" t="n"/>
      <c r="AB69" s="473" t="n"/>
      <c r="AC69" s="473" t="n"/>
      <c r="AD69" s="473" t="n"/>
      <c r="AE69" s="473" t="n"/>
      <c r="AF69" s="473" t="n"/>
      <c r="AG69" s="473" t="n"/>
      <c r="AH69" s="473" t="n"/>
      <c r="AI69" s="473" t="n"/>
      <c r="AJ69" s="473" t="n"/>
      <c r="AK69" s="473" t="n"/>
      <c r="AL69" s="473" t="n"/>
      <c r="AM69" s="473" t="n"/>
      <c r="AN69" s="505" t="n"/>
      <c r="AO69" s="464" t="n"/>
      <c r="AP69" s="501" t="n"/>
      <c r="AU69" s="465" t="n"/>
      <c r="AV69" s="473" t="n"/>
      <c r="AW69" s="812" t="n"/>
      <c r="AX69" s="812" t="n"/>
      <c r="AY69" s="812" t="n"/>
    </row>
    <row r="70" ht="14.25" customFormat="1" customHeight="1" s="468">
      <c r="C70" s="497" t="n"/>
      <c r="D70" s="502" t="n"/>
      <c r="E70" s="473" t="n"/>
      <c r="F70" s="473" t="n"/>
      <c r="G70" s="513" t="inlineStr">
        <is>
          <t xml:space="preserve">　　　　　　　　　　　　　　　　　　　　　　　　　　　　　　　　　　　　　　　　　　(b)Purpose in CDM is Equipment Fund, or a derivatives transaction related to a lending for the use of equipment fund</t>
        </is>
      </c>
      <c r="H70" s="473" t="n"/>
      <c r="I70" s="473" t="n"/>
      <c r="J70" s="473" t="n"/>
      <c r="K70" s="473" t="n"/>
      <c r="L70" s="473" t="n"/>
      <c r="M70" s="473" t="n"/>
      <c r="N70" s="473" t="n"/>
      <c r="O70" s="473" t="n"/>
      <c r="P70" s="473" t="n"/>
      <c r="Q70" s="473" t="n"/>
      <c r="R70" s="473" t="n"/>
      <c r="S70" s="473" t="n"/>
      <c r="T70" s="473" t="n"/>
      <c r="U70" s="473" t="n"/>
      <c r="V70" s="473" t="n"/>
      <c r="W70" s="473" t="n"/>
      <c r="X70" s="473" t="n"/>
      <c r="Y70" s="473" t="n"/>
      <c r="Z70" s="473" t="n"/>
      <c r="AA70" s="473" t="n"/>
      <c r="AB70" s="473" t="n"/>
      <c r="AC70" s="473" t="n"/>
      <c r="AD70" s="473" t="n"/>
      <c r="AE70" s="473" t="n"/>
      <c r="AF70" s="473" t="n"/>
      <c r="AG70" s="473" t="n"/>
      <c r="AH70" s="473" t="n"/>
      <c r="AI70" s="473" t="n"/>
      <c r="AJ70" s="473" t="n"/>
      <c r="AK70" s="473" t="n"/>
      <c r="AL70" s="473" t="n"/>
      <c r="AM70" s="473" t="n"/>
      <c r="AN70" s="505" t="n"/>
      <c r="AO70" s="464" t="n"/>
      <c r="AP70" s="501" t="n"/>
      <c r="AU70" s="465" t="n"/>
      <c r="AV70" s="473" t="n"/>
      <c r="AW70" s="812" t="n"/>
      <c r="AX70" s="812" t="n"/>
      <c r="AY70" s="812" t="n"/>
    </row>
    <row r="71" ht="14.25" customFormat="1" customHeight="1" s="468">
      <c r="C71" s="497" t="n"/>
      <c r="D71" s="502" t="n"/>
      <c r="E71" s="473" t="n"/>
      <c r="F71" s="473" t="n"/>
      <c r="G71" s="513" t="inlineStr">
        <is>
          <t xml:space="preserve">　　　　　　　　　　　　　　　　　　　　　　　　　　　　　　　　　　　　　　　　　　(c)At the time of renewal or amendment, credit term shall not exceed 20 years in total</t>
        </is>
      </c>
      <c r="H71" s="473" t="n"/>
      <c r="I71" s="473" t="n"/>
      <c r="J71" s="473" t="n"/>
      <c r="K71" s="473" t="n"/>
      <c r="L71" s="473" t="n"/>
      <c r="M71" s="473" t="n"/>
      <c r="N71" s="473" t="n"/>
      <c r="O71" s="473" t="n"/>
      <c r="P71" s="473" t="n"/>
      <c r="Q71" s="473" t="n"/>
      <c r="R71" s="473" t="n"/>
      <c r="S71" s="473" t="n"/>
      <c r="T71" s="473" t="n"/>
      <c r="U71" s="473" t="n"/>
      <c r="V71" s="473" t="n"/>
      <c r="W71" s="473" t="n"/>
      <c r="X71" s="473" t="n"/>
      <c r="Y71" s="473" t="n"/>
      <c r="Z71" s="473" t="n"/>
      <c r="AA71" s="473" t="n"/>
      <c r="AB71" s="473" t="n"/>
      <c r="AC71" s="473" t="n"/>
      <c r="AD71" s="473" t="n"/>
      <c r="AE71" s="473" t="n"/>
      <c r="AF71" s="473" t="n"/>
      <c r="AG71" s="473" t="n"/>
      <c r="AH71" s="473" t="n"/>
      <c r="AI71" s="473" t="n"/>
      <c r="AJ71" s="473" t="n"/>
      <c r="AK71" s="473" t="n"/>
      <c r="AL71" s="473" t="n"/>
      <c r="AM71" s="473" t="n"/>
      <c r="AN71" s="505" t="n"/>
      <c r="AO71" s="464" t="n"/>
      <c r="AP71" s="501" t="n"/>
      <c r="AU71" s="465" t="n"/>
      <c r="AV71" s="473" t="n"/>
      <c r="AW71" s="812" t="n"/>
      <c r="AX71" s="812" t="n"/>
      <c r="AY71" s="812" t="n"/>
    </row>
    <row r="72" ht="14.25" customFormat="1" customHeight="1" s="468">
      <c r="C72" s="497" t="n"/>
      <c r="D72" s="502" t="n"/>
      <c r="E72" s="511" t="n"/>
      <c r="F72" s="473" t="inlineStr">
        <is>
          <t xml:space="preserve">  4.Securities lending</t>
        </is>
      </c>
      <c r="G72" s="473" t="n"/>
      <c r="H72" s="473" t="n"/>
      <c r="I72" s="473" t="n"/>
      <c r="J72" s="473" t="n"/>
      <c r="K72" s="473" t="n"/>
      <c r="L72" s="473" t="n"/>
      <c r="M72" s="473" t="n"/>
      <c r="N72" s="473" t="n"/>
      <c r="O72" s="473" t="n"/>
      <c r="P72" s="473" t="n"/>
      <c r="Q72" s="473" t="n"/>
      <c r="R72" s="473" t="n"/>
      <c r="S72" s="473" t="n"/>
      <c r="T72" s="473" t="n"/>
      <c r="U72" s="473" t="n"/>
      <c r="V72" s="473" t="n"/>
      <c r="W72" s="473" t="n"/>
      <c r="X72" s="473" t="n"/>
      <c r="Y72" s="473" t="n"/>
      <c r="Z72" s="473" t="n"/>
      <c r="AA72" s="473" t="n"/>
      <c r="AB72" s="473" t="n"/>
      <c r="AC72" s="473" t="n"/>
      <c r="AD72" s="473" t="n"/>
      <c r="AE72" s="473" t="n"/>
      <c r="AF72" s="473" t="n"/>
      <c r="AG72" s="473" t="n"/>
      <c r="AH72" s="473" t="n"/>
      <c r="AI72" s="473" t="n"/>
      <c r="AJ72" s="473" t="n"/>
      <c r="AK72" s="473" t="n"/>
      <c r="AL72" s="473" t="n"/>
      <c r="AM72" s="473" t="n"/>
      <c r="AN72" s="505" t="n"/>
      <c r="AO72" s="464" t="n"/>
      <c r="AP72" s="501" t="n"/>
      <c r="AU72" s="465" t="n"/>
      <c r="AV72" s="473" t="n"/>
      <c r="AW72" s="812" t="n"/>
      <c r="AX72" s="812" t="n"/>
      <c r="AY72" s="812" t="n"/>
    </row>
    <row r="73" ht="14.25" customFormat="1" customHeight="1" s="468">
      <c r="C73" s="497" t="n"/>
      <c r="D73" s="502" t="n"/>
      <c r="E73" s="511" t="n"/>
      <c r="F73" s="473" t="inlineStr">
        <is>
          <t xml:space="preserve">  5.Noteless products (applies only within Japan)</t>
        </is>
      </c>
      <c r="G73" s="473" t="n"/>
      <c r="H73" s="473" t="n"/>
      <c r="I73" s="473" t="n"/>
      <c r="J73" s="473" t="n"/>
      <c r="K73" s="473" t="n"/>
      <c r="L73" s="473" t="n"/>
      <c r="M73" s="473" t="n"/>
      <c r="N73" s="473" t="n"/>
      <c r="O73" s="473" t="n"/>
      <c r="P73" s="473" t="n"/>
      <c r="Q73" s="473" t="n"/>
      <c r="R73" s="473" t="n"/>
      <c r="S73" s="473" t="n"/>
      <c r="T73" s="473" t="n"/>
      <c r="U73" s="473" t="n"/>
      <c r="V73" s="473" t="n"/>
      <c r="W73" s="473" t="n"/>
      <c r="X73" s="473" t="n"/>
      <c r="Y73" s="473" t="n"/>
      <c r="Z73" s="473" t="n"/>
      <c r="AA73" s="473" t="n"/>
      <c r="AB73" s="473" t="n"/>
      <c r="AC73" s="473" t="n"/>
      <c r="AD73" s="473" t="n"/>
      <c r="AE73" s="473" t="n"/>
      <c r="AF73" s="473" t="n"/>
      <c r="AG73" s="473" t="n"/>
      <c r="AH73" s="473" t="n"/>
      <c r="AI73" s="473" t="n"/>
      <c r="AJ73" s="473" t="n"/>
      <c r="AK73" s="473" t="n"/>
      <c r="AL73" s="473" t="n"/>
      <c r="AM73" s="473" t="n"/>
      <c r="AN73" s="505" t="n"/>
      <c r="AO73" s="464" t="n"/>
      <c r="AP73" s="501" t="n"/>
      <c r="AU73" s="465" t="n"/>
      <c r="AV73" s="473" t="n"/>
      <c r="AW73" s="812" t="n"/>
      <c r="AX73" s="812" t="n"/>
      <c r="AY73" s="812" t="n"/>
    </row>
    <row r="74" ht="14.25" customFormat="1" customHeight="1" s="468">
      <c r="C74" s="497" t="n"/>
      <c r="D74" s="502" t="n"/>
      <c r="E74" s="511" t="n"/>
      <c r="F74" s="473" t="inlineStr">
        <is>
          <t xml:space="preserve">  6.Customer credit securitization(except for  recourse type and third party recourse type)</t>
        </is>
      </c>
      <c r="G74" s="473" t="n"/>
      <c r="H74" s="473" t="n"/>
      <c r="I74" s="473" t="n"/>
      <c r="J74" s="473" t="n"/>
      <c r="K74" s="473" t="n"/>
      <c r="L74" s="473" t="n"/>
      <c r="M74" s="473" t="n"/>
      <c r="N74" s="473" t="n"/>
      <c r="O74" s="473" t="n"/>
      <c r="P74" s="473" t="n"/>
      <c r="Q74" s="473" t="n"/>
      <c r="R74" s="473" t="n"/>
      <c r="S74" s="473" t="n"/>
      <c r="T74" s="473" t="n"/>
      <c r="U74" s="473" t="n"/>
      <c r="V74" s="473" t="n"/>
      <c r="W74" s="473" t="n"/>
      <c r="X74" s="473" t="n"/>
      <c r="Y74" s="473" t="n"/>
      <c r="Z74" s="473" t="n"/>
      <c r="AA74" s="473" t="n"/>
      <c r="AB74" s="473" t="n"/>
      <c r="AC74" s="473" t="n"/>
      <c r="AD74" s="473" t="n"/>
      <c r="AE74" s="473" t="n"/>
      <c r="AF74" s="473" t="n"/>
      <c r="AG74" s="473" t="n"/>
      <c r="AH74" s="473" t="n"/>
      <c r="AI74" s="473" t="n"/>
      <c r="AJ74" s="473" t="n"/>
      <c r="AK74" s="473" t="n"/>
      <c r="AL74" s="473" t="n"/>
      <c r="AM74" s="473" t="n"/>
      <c r="AN74" s="505" t="n"/>
      <c r="AO74" s="464" t="n"/>
      <c r="AP74" s="501" t="n"/>
      <c r="AR74" s="473" t="n"/>
      <c r="AU74" s="465" t="n"/>
      <c r="AV74" s="473" t="n"/>
      <c r="AW74" s="812" t="n"/>
      <c r="AX74" s="812" t="n"/>
      <c r="AY74" s="812" t="n"/>
    </row>
    <row r="75" ht="14.25" customFormat="1" customHeight="1" s="468">
      <c r="C75" s="497" t="n"/>
      <c r="D75" s="502" t="n"/>
      <c r="E75" s="511" t="n"/>
      <c r="F75" s="473" t="inlineStr">
        <is>
          <t xml:space="preserve">  7.Acquiring deposit collateral from other banks</t>
        </is>
      </c>
      <c r="G75" s="473" t="n"/>
      <c r="H75" s="473" t="n"/>
      <c r="I75" s="473" t="n"/>
      <c r="J75" s="473" t="n"/>
      <c r="K75" s="473" t="n"/>
      <c r="L75" s="473" t="n"/>
      <c r="M75" s="473" t="n"/>
      <c r="N75" s="473" t="n"/>
      <c r="O75" s="473" t="n"/>
      <c r="P75" s="473" t="n"/>
      <c r="Q75" s="473" t="n"/>
      <c r="R75" s="473" t="n"/>
      <c r="S75" s="473" t="n"/>
      <c r="T75" s="473" t="n"/>
      <c r="U75" s="473" t="n"/>
      <c r="V75" s="473" t="n"/>
      <c r="W75" s="473" t="n"/>
      <c r="X75" s="473" t="n"/>
      <c r="Y75" s="473" t="n"/>
      <c r="Z75" s="473" t="n"/>
      <c r="AA75" s="473" t="n"/>
      <c r="AB75" s="473" t="n"/>
      <c r="AC75" s="473" t="n"/>
      <c r="AD75" s="473" t="n"/>
      <c r="AE75" s="473" t="n"/>
      <c r="AF75" s="473" t="n"/>
      <c r="AG75" s="473" t="n"/>
      <c r="AH75" s="473" t="n"/>
      <c r="AI75" s="473" t="n"/>
      <c r="AJ75" s="473" t="n"/>
      <c r="AK75" s="473" t="n"/>
      <c r="AL75" s="473" t="n"/>
      <c r="AM75" s="473" t="n"/>
      <c r="AN75" s="505" t="n"/>
      <c r="AO75" s="464" t="n"/>
      <c r="AP75" s="501" t="n"/>
      <c r="AV75" s="473" t="n"/>
      <c r="AW75" s="812" t="n"/>
      <c r="AX75" s="812" t="n"/>
      <c r="AY75" s="812" t="n"/>
    </row>
    <row r="76" ht="14.25" customFormat="1" customHeight="1" s="468">
      <c r="C76" s="497" t="n"/>
      <c r="D76" s="502" t="n"/>
      <c r="E76" s="511" t="n"/>
      <c r="F76" s="504" t="inlineStr">
        <is>
          <t xml:space="preserve">  8.Transaction guaranteed by a customer on CRMD list; transaction collateralizing securities (quality/general collateral only) issued by such customer</t>
        </is>
      </c>
      <c r="G76" s="473" t="n"/>
      <c r="H76" s="473" t="n"/>
      <c r="I76" s="473" t="n"/>
      <c r="J76" s="473" t="n"/>
      <c r="K76" s="473" t="n"/>
      <c r="L76" s="473" t="n"/>
      <c r="M76" s="473" t="n"/>
      <c r="N76" s="473" t="n"/>
      <c r="O76" s="473" t="n"/>
      <c r="P76" s="473" t="n"/>
      <c r="Q76" s="473" t="n"/>
      <c r="R76" s="473" t="n"/>
      <c r="S76" s="473" t="n"/>
      <c r="T76" s="473" t="n"/>
      <c r="U76" s="473" t="n"/>
      <c r="V76" s="473" t="n"/>
      <c r="W76" s="473" t="n"/>
      <c r="X76" s="473" t="n"/>
      <c r="Y76" s="473" t="n"/>
      <c r="Z76" s="473" t="n"/>
      <c r="AA76" s="473" t="n"/>
      <c r="AB76" s="473" t="n"/>
      <c r="AC76" s="473" t="n"/>
      <c r="AD76" s="473" t="n"/>
      <c r="AE76" s="473" t="n"/>
      <c r="AF76" s="473" t="n"/>
      <c r="AG76" s="473" t="n"/>
      <c r="AH76" s="473" t="n"/>
      <c r="AI76" s="473" t="n"/>
      <c r="AJ76" s="473" t="n"/>
      <c r="AK76" s="473" t="n"/>
      <c r="AL76" s="473" t="n"/>
      <c r="AM76" s="473" t="n"/>
      <c r="AN76" s="505" t="n"/>
      <c r="AO76" s="464" t="n"/>
      <c r="AP76" s="501" t="n"/>
      <c r="AV76" s="473" t="n"/>
      <c r="AW76" s="812" t="n"/>
      <c r="AX76" s="812" t="n"/>
      <c r="AY76" s="812" t="n"/>
    </row>
    <row r="77" ht="14.25" customFormat="1" customHeight="1" s="468">
      <c r="C77" s="497" t="n"/>
      <c r="D77" s="502" t="n"/>
      <c r="E77" s="511" t="n"/>
      <c r="F77" s="504" t="inlineStr">
        <is>
          <t xml:space="preserve">  9.Establishment/renewal of Interbank Credit Line</t>
        </is>
      </c>
      <c r="G77" s="473" t="n"/>
      <c r="H77" s="473" t="n"/>
      <c r="I77" s="473" t="n"/>
      <c r="J77" s="473" t="n"/>
      <c r="K77" s="473" t="n"/>
      <c r="L77" s="473" t="n"/>
      <c r="M77" s="473" t="n"/>
      <c r="N77" s="473" t="n"/>
      <c r="O77" s="473" t="n"/>
      <c r="P77" s="473" t="n"/>
      <c r="Q77" s="473" t="n"/>
      <c r="R77" s="473" t="n"/>
      <c r="S77" s="473" t="n"/>
      <c r="T77" s="473" t="n"/>
      <c r="U77" s="473" t="n"/>
      <c r="V77" s="473" t="n"/>
      <c r="W77" s="473" t="n"/>
      <c r="X77" s="473" t="n"/>
      <c r="Y77" s="473" t="n"/>
      <c r="Z77" s="473" t="n"/>
      <c r="AA77" s="473" t="n"/>
      <c r="AB77" s="473" t="n"/>
      <c r="AC77" s="473" t="n"/>
      <c r="AD77" s="473" t="n"/>
      <c r="AE77" s="473" t="n"/>
      <c r="AF77" s="473" t="n"/>
      <c r="AG77" s="473" t="n"/>
      <c r="AH77" s="473" t="n"/>
      <c r="AI77" s="473" t="n"/>
      <c r="AJ77" s="473" t="n"/>
      <c r="AK77" s="473" t="n"/>
      <c r="AL77" s="473" t="n"/>
      <c r="AM77" s="473" t="n"/>
      <c r="AN77" s="505" t="n"/>
      <c r="AO77" s="464" t="n"/>
      <c r="AP77" s="501" t="n"/>
      <c r="AV77" s="473" t="n"/>
      <c r="AW77" s="812" t="n"/>
      <c r="AX77" s="812" t="n"/>
      <c r="AY77" s="812" t="n"/>
    </row>
    <row r="78" ht="14.25" customFormat="1" customHeight="1" s="468">
      <c r="C78" s="497" t="n"/>
      <c r="D78" s="502" t="n"/>
      <c r="E78" s="511" t="n"/>
      <c r="F78" s="504" t="inlineStr">
        <is>
          <t xml:space="preserve">  10.Establishment/renewal of Mizuho Trade Line (MTL)</t>
        </is>
      </c>
      <c r="G78" s="473" t="n"/>
      <c r="H78" s="473" t="n"/>
      <c r="I78" s="473" t="n"/>
      <c r="J78" s="473" t="n"/>
      <c r="K78" s="473" t="n"/>
      <c r="L78" s="473" t="n"/>
      <c r="M78" s="473" t="n"/>
      <c r="N78" s="473" t="n"/>
      <c r="O78" s="473" t="n"/>
      <c r="P78" s="473" t="n"/>
      <c r="Q78" s="473" t="n"/>
      <c r="R78" s="473" t="n"/>
      <c r="S78" s="473" t="n"/>
      <c r="T78" s="473" t="n"/>
      <c r="U78" s="473" t="n"/>
      <c r="V78" s="473" t="n"/>
      <c r="W78" s="473" t="n"/>
      <c r="X78" s="473" t="n"/>
      <c r="Y78" s="473" t="n"/>
      <c r="Z78" s="473" t="n"/>
      <c r="AA78" s="473" t="n"/>
      <c r="AB78" s="473" t="n"/>
      <c r="AC78" s="473" t="n"/>
      <c r="AD78" s="473" t="n"/>
      <c r="AE78" s="473" t="n"/>
      <c r="AF78" s="473" t="n"/>
      <c r="AG78" s="473" t="n"/>
      <c r="AH78" s="473" t="n"/>
      <c r="AI78" s="473" t="n"/>
      <c r="AJ78" s="473" t="n"/>
      <c r="AK78" s="473" t="n"/>
      <c r="AL78" s="473" t="n"/>
      <c r="AM78" s="473" t="n"/>
      <c r="AN78" s="505" t="n"/>
      <c r="AO78" s="464" t="n"/>
      <c r="AP78" s="501" t="n"/>
      <c r="AQ78" s="473" t="n"/>
      <c r="AV78" s="473" t="n"/>
      <c r="AW78" s="812" t="n"/>
      <c r="AX78" s="812" t="n"/>
      <c r="AY78" s="812" t="n"/>
    </row>
    <row r="79" ht="14.25" customFormat="1" customHeight="1" s="468">
      <c r="C79" s="497" t="n"/>
      <c r="D79" s="502" t="n"/>
      <c r="E79" s="511" t="n"/>
      <c r="F79" s="504" t="inlineStr">
        <is>
          <t xml:space="preserve">  11.Establishment of credit derivatives limits and equity derivatives limits</t>
        </is>
      </c>
      <c r="G79" s="473" t="n"/>
      <c r="H79" s="473" t="n"/>
      <c r="I79" s="473" t="n"/>
      <c r="J79" s="473" t="n"/>
      <c r="K79" s="473" t="n"/>
      <c r="L79" s="473" t="n"/>
      <c r="M79" s="473" t="n"/>
      <c r="N79" s="473" t="n"/>
      <c r="O79" s="473" t="n"/>
      <c r="P79" s="473" t="n"/>
      <c r="Q79" s="473" t="n"/>
      <c r="R79" s="473" t="n"/>
      <c r="S79" s="473" t="n"/>
      <c r="T79" s="473" t="n"/>
      <c r="U79" s="473" t="n"/>
      <c r="V79" s="473" t="n"/>
      <c r="W79" s="473" t="n"/>
      <c r="X79" s="473" t="n"/>
      <c r="Y79" s="473" t="n"/>
      <c r="Z79" s="473" t="n"/>
      <c r="AA79" s="473" t="n"/>
      <c r="AB79" s="473" t="n"/>
      <c r="AC79" s="473" t="n"/>
      <c r="AD79" s="473" t="n"/>
      <c r="AE79" s="473" t="n"/>
      <c r="AF79" s="473" t="n"/>
      <c r="AG79" s="473" t="n"/>
      <c r="AH79" s="473" t="n"/>
      <c r="AI79" s="473" t="n"/>
      <c r="AJ79" s="473" t="n"/>
      <c r="AK79" s="473" t="n"/>
      <c r="AL79" s="473" t="n"/>
      <c r="AM79" s="473" t="n"/>
      <c r="AN79" s="505" t="n"/>
      <c r="AO79" s="464" t="n"/>
      <c r="AP79" s="501" t="n"/>
      <c r="AQ79" s="473" t="n"/>
      <c r="AU79" s="465" t="n"/>
      <c r="AV79" s="464" t="n"/>
      <c r="AW79" s="464" t="n"/>
      <c r="AX79" s="464" t="n"/>
      <c r="AY79" s="812" t="n"/>
    </row>
    <row r="80" ht="14.25" customFormat="1" customHeight="1" s="509">
      <c r="C80" s="514" t="n"/>
      <c r="D80" s="502" t="n"/>
      <c r="E80" s="511" t="n"/>
      <c r="F80" s="504" t="inlineStr">
        <is>
          <t xml:space="preserve">  12.Repo transactions</t>
        </is>
      </c>
      <c r="G80" s="473" t="n"/>
      <c r="H80" s="473" t="n"/>
      <c r="I80" s="473" t="n"/>
      <c r="J80" s="473" t="n"/>
      <c r="K80" s="473" t="n"/>
      <c r="L80" s="473" t="n"/>
      <c r="M80" s="473" t="n"/>
      <c r="N80" s="473" t="n"/>
      <c r="O80" s="473" t="n"/>
      <c r="P80" s="473" t="n"/>
      <c r="Q80" s="473" t="n"/>
      <c r="R80" s="473" t="n"/>
      <c r="S80" s="473" t="n"/>
      <c r="T80" s="473" t="n"/>
      <c r="U80" s="473" t="n"/>
      <c r="V80" s="473" t="n"/>
      <c r="W80" s="473" t="n"/>
      <c r="X80" s="473" t="n"/>
      <c r="Y80" s="473" t="n"/>
      <c r="Z80" s="473" t="n"/>
      <c r="AA80" s="473" t="n"/>
      <c r="AB80" s="473" t="n"/>
      <c r="AC80" s="473" t="n"/>
      <c r="AD80" s="473" t="n"/>
      <c r="AE80" s="473" t="n"/>
      <c r="AF80" s="473" t="n"/>
      <c r="AG80" s="473" t="n"/>
      <c r="AH80" s="473" t="n"/>
      <c r="AI80" s="473" t="n"/>
      <c r="AJ80" s="473" t="n"/>
      <c r="AK80" s="473" t="n"/>
      <c r="AL80" s="473" t="n"/>
      <c r="AM80" s="473" t="n"/>
      <c r="AN80" s="505" t="n"/>
      <c r="AO80" s="515" t="n"/>
      <c r="AP80" s="501" t="n"/>
      <c r="AQ80" s="473" t="n"/>
      <c r="AU80" s="465" t="n"/>
      <c r="AV80" s="464" t="n"/>
      <c r="AW80" s="464" t="n"/>
      <c r="AX80" s="464" t="n"/>
      <c r="AY80" s="812" t="n"/>
      <c r="AZ80" s="468" t="n"/>
      <c r="BA80" s="468" t="n"/>
      <c r="BB80" s="468" t="n"/>
      <c r="BC80" s="468" t="n"/>
    </row>
    <row r="81" ht="14.25" customFormat="1" customHeight="1" s="468">
      <c r="C81" s="497" t="n"/>
      <c r="D81" s="502" t="n"/>
      <c r="E81" s="511" t="n"/>
      <c r="F81" s="504" t="inlineStr">
        <is>
          <t xml:space="preserve">  13.Specialized lending (except for recourse type)</t>
        </is>
      </c>
      <c r="G81" s="473" t="n"/>
      <c r="H81" s="473" t="n"/>
      <c r="I81" s="473" t="n"/>
      <c r="J81" s="473" t="n"/>
      <c r="K81" s="473" t="n"/>
      <c r="L81" s="473" t="n"/>
      <c r="M81" s="473" t="n"/>
      <c r="N81" s="473" t="n"/>
      <c r="O81" s="473" t="n"/>
      <c r="P81" s="473" t="n"/>
      <c r="Q81" s="473" t="n"/>
      <c r="R81" s="473" t="n"/>
      <c r="S81" s="473" t="n"/>
      <c r="T81" s="473" t="n"/>
      <c r="U81" s="473" t="n"/>
      <c r="V81" s="473" t="n"/>
      <c r="W81" s="473" t="n"/>
      <c r="X81" s="473" t="n"/>
      <c r="Y81" s="473" t="n"/>
      <c r="Z81" s="473" t="n"/>
      <c r="AA81" s="473" t="n"/>
      <c r="AB81" s="473" t="n"/>
      <c r="AC81" s="473" t="n"/>
      <c r="AD81" s="473" t="n"/>
      <c r="AE81" s="473" t="n"/>
      <c r="AF81" s="473" t="n"/>
      <c r="AG81" s="473" t="n"/>
      <c r="AH81" s="473" t="n"/>
      <c r="AI81" s="473" t="n"/>
      <c r="AJ81" s="473" t="n"/>
      <c r="AK81" s="473" t="n"/>
      <c r="AL81" s="473" t="n"/>
      <c r="AM81" s="473" t="n"/>
      <c r="AN81" s="505" t="n"/>
      <c r="AO81" s="464" t="n"/>
      <c r="AP81" s="501" t="n"/>
      <c r="AQ81" s="473" t="n"/>
      <c r="AU81" s="465" t="n"/>
      <c r="AV81" s="464" t="n"/>
      <c r="AW81" s="464" t="n"/>
      <c r="AX81" s="464" t="n"/>
      <c r="AY81" s="812" t="n"/>
    </row>
    <row r="82" ht="14.25" customFormat="1" customHeight="1" s="468">
      <c r="C82" s="497" t="n"/>
      <c r="D82" s="502" t="n"/>
      <c r="E82" s="511" t="n"/>
      <c r="F82" s="473" t="inlineStr">
        <is>
          <t xml:space="preserve">  14.Project Finance</t>
        </is>
      </c>
      <c r="G82" s="473" t="n"/>
      <c r="H82" s="473" t="n"/>
      <c r="I82" s="473" t="n"/>
      <c r="J82" s="473" t="n"/>
      <c r="K82" s="473" t="n"/>
      <c r="L82" s="473" t="n"/>
      <c r="M82" s="473" t="n"/>
      <c r="N82" s="473" t="n"/>
      <c r="O82" s="473" t="n"/>
      <c r="P82" s="473" t="n"/>
      <c r="Q82" s="473" t="n"/>
      <c r="R82" s="473" t="n"/>
      <c r="S82" s="473" t="n"/>
      <c r="T82" s="473" t="n"/>
      <c r="U82" s="473" t="n"/>
      <c r="V82" s="473" t="n"/>
      <c r="W82" s="473" t="n"/>
      <c r="X82" s="473" t="n"/>
      <c r="Y82" s="473" t="n"/>
      <c r="Z82" s="473" t="n"/>
      <c r="AA82" s="473" t="n"/>
      <c r="AB82" s="473" t="n"/>
      <c r="AC82" s="473" t="n"/>
      <c r="AD82" s="473" t="n"/>
      <c r="AE82" s="473" t="n"/>
      <c r="AF82" s="473" t="n"/>
      <c r="AG82" s="473" t="n"/>
      <c r="AH82" s="473" t="n"/>
      <c r="AI82" s="473" t="n"/>
      <c r="AJ82" s="473" t="n"/>
      <c r="AK82" s="473" t="n"/>
      <c r="AL82" s="473" t="n"/>
      <c r="AM82" s="473" t="n"/>
      <c r="AN82" s="505" t="n"/>
      <c r="AO82" s="464" t="n"/>
      <c r="AP82" s="501" t="n"/>
      <c r="AQ82" s="473" t="n"/>
      <c r="AU82" s="465" t="n"/>
      <c r="AV82" s="464" t="n"/>
      <c r="AW82" s="464" t="n"/>
      <c r="AX82" s="464" t="n"/>
      <c r="AY82" s="812" t="n"/>
    </row>
    <row r="83" ht="14.25" customFormat="1" customHeight="1" s="468">
      <c r="C83" s="497" t="n"/>
      <c r="D83" s="502" t="n"/>
      <c r="E83" s="511" t="n"/>
      <c r="F83" s="473" t="inlineStr">
        <is>
          <t xml:space="preserve">  15.Acquisition Finance</t>
        </is>
      </c>
      <c r="G83" s="473" t="n"/>
      <c r="H83" s="473" t="n"/>
      <c r="I83" s="473" t="n"/>
      <c r="J83" s="473" t="n"/>
      <c r="K83" s="473" t="n"/>
      <c r="L83" s="473" t="n"/>
      <c r="M83" s="473" t="n"/>
      <c r="N83" s="473" t="n"/>
      <c r="O83" s="473" t="n"/>
      <c r="P83" s="473" t="n"/>
      <c r="Q83" s="473" t="n"/>
      <c r="R83" s="473" t="n"/>
      <c r="S83" s="473" t="n"/>
      <c r="T83" s="473" t="n"/>
      <c r="U83" s="473" t="n"/>
      <c r="V83" s="473" t="n"/>
      <c r="W83" s="473" t="n"/>
      <c r="X83" s="473" t="n"/>
      <c r="Y83" s="473" t="n"/>
      <c r="Z83" s="473" t="n"/>
      <c r="AA83" s="473" t="n"/>
      <c r="AB83" s="473" t="n"/>
      <c r="AC83" s="473" t="n"/>
      <c r="AD83" s="473" t="n"/>
      <c r="AE83" s="473" t="n"/>
      <c r="AF83" s="473" t="n"/>
      <c r="AG83" s="473" t="n"/>
      <c r="AH83" s="473" t="n"/>
      <c r="AI83" s="473" t="n"/>
      <c r="AJ83" s="473" t="n"/>
      <c r="AK83" s="473" t="n"/>
      <c r="AL83" s="473" t="n"/>
      <c r="AM83" s="473" t="n"/>
      <c r="AN83" s="505" t="n"/>
      <c r="AO83" s="464" t="n"/>
      <c r="AP83" s="501" t="n"/>
      <c r="AQ83" s="506" t="n"/>
      <c r="AU83" s="465" t="n"/>
      <c r="AV83" s="464" t="n"/>
      <c r="AW83" s="464" t="n"/>
      <c r="AX83" s="464" t="n"/>
      <c r="AY83" s="812" t="n"/>
    </row>
    <row r="84" ht="14.25" customFormat="1" customHeight="1" s="468">
      <c r="C84" s="497" t="n"/>
      <c r="D84" s="502" t="n"/>
      <c r="E84" s="511" t="n"/>
      <c r="F84" s="473" t="inlineStr">
        <is>
          <t xml:space="preserve">  16.Ship SPV transactions(excluding customers with A or B rating)</t>
        </is>
      </c>
      <c r="G84" s="473" t="n"/>
      <c r="H84" s="473" t="n"/>
      <c r="I84" s="473" t="n"/>
      <c r="J84" s="473" t="n"/>
      <c r="K84" s="473" t="n"/>
      <c r="L84" s="473" t="n"/>
      <c r="M84" s="473" t="n"/>
      <c r="N84" s="473" t="n"/>
      <c r="O84" s="473" t="n"/>
      <c r="P84" s="473" t="n"/>
      <c r="Q84" s="473" t="n"/>
      <c r="R84" s="473" t="n"/>
      <c r="S84" s="473" t="n"/>
      <c r="T84" s="473" t="n"/>
      <c r="U84" s="473" t="n"/>
      <c r="V84" s="473" t="n"/>
      <c r="W84" s="473" t="n"/>
      <c r="X84" s="473" t="n"/>
      <c r="Y84" s="473" t="n"/>
      <c r="Z84" s="473" t="n"/>
      <c r="AA84" s="473" t="n"/>
      <c r="AB84" s="473" t="n"/>
      <c r="AC84" s="473" t="n"/>
      <c r="AD84" s="473" t="n"/>
      <c r="AE84" s="473" t="n"/>
      <c r="AF84" s="473" t="n"/>
      <c r="AG84" s="473" t="n"/>
      <c r="AH84" s="473" t="n"/>
      <c r="AI84" s="473" t="n"/>
      <c r="AJ84" s="473" t="n"/>
      <c r="AK84" s="473" t="n"/>
      <c r="AL84" s="473" t="n"/>
      <c r="AM84" s="473" t="n"/>
      <c r="AN84" s="505" t="n"/>
      <c r="AO84" s="464" t="n"/>
      <c r="AP84" s="501" t="n"/>
      <c r="AQ84" s="506" t="n"/>
      <c r="AU84" s="465" t="n"/>
      <c r="AV84" s="473" t="n"/>
      <c r="AW84" s="812" t="n"/>
      <c r="AX84" s="812" t="n"/>
      <c r="AY84" s="464" t="n"/>
      <c r="AZ84" s="464" t="n"/>
      <c r="BA84" s="464" t="n"/>
      <c r="BB84" s="464" t="n"/>
      <c r="BC84" s="464" t="n"/>
    </row>
    <row r="85" ht="14.25" customFormat="1" customHeight="1" s="468">
      <c r="C85" s="497" t="n"/>
      <c r="D85" s="502" t="n"/>
      <c r="E85" s="511" t="n"/>
      <c r="F85" s="473" t="inlineStr">
        <is>
          <t xml:space="preserve">  17.Real estate finance involving receipt of loan origination fee (excluding customers with A or B rating)</t>
        </is>
      </c>
      <c r="G85" s="473" t="n"/>
      <c r="H85" s="473" t="n"/>
      <c r="I85" s="473" t="n"/>
      <c r="J85" s="473" t="n"/>
      <c r="K85" s="473" t="n"/>
      <c r="L85" s="473" t="n"/>
      <c r="M85" s="473" t="n"/>
      <c r="N85" s="473" t="n"/>
      <c r="O85" s="473" t="n"/>
      <c r="P85" s="473" t="n"/>
      <c r="Q85" s="473" t="n"/>
      <c r="R85" s="473" t="n"/>
      <c r="S85" s="473" t="n"/>
      <c r="T85" s="473" t="n"/>
      <c r="U85" s="473" t="n"/>
      <c r="V85" s="473" t="n"/>
      <c r="W85" s="473" t="n"/>
      <c r="X85" s="473" t="n"/>
      <c r="Y85" s="473" t="n"/>
      <c r="Z85" s="473" t="n"/>
      <c r="AA85" s="473" t="n"/>
      <c r="AB85" s="473" t="n"/>
      <c r="AC85" s="473" t="n"/>
      <c r="AD85" s="473" t="n"/>
      <c r="AE85" s="473" t="n"/>
      <c r="AF85" s="473" t="n"/>
      <c r="AG85" s="473" t="n"/>
      <c r="AH85" s="473" t="n"/>
      <c r="AI85" s="473" t="n"/>
      <c r="AJ85" s="473" t="n"/>
      <c r="AK85" s="473" t="n"/>
      <c r="AL85" s="473" t="n"/>
      <c r="AM85" s="473" t="n"/>
      <c r="AN85" s="505" t="n"/>
      <c r="AO85" s="464" t="n"/>
      <c r="AP85" s="501" t="n"/>
      <c r="AQ85" s="473" t="n"/>
      <c r="AU85" s="465" t="n"/>
      <c r="AV85" s="473" t="n"/>
      <c r="AW85" s="812" t="n"/>
      <c r="AX85" s="812" t="n"/>
      <c r="AY85" s="464" t="n"/>
      <c r="AZ85" s="464" t="n"/>
      <c r="BA85" s="464" t="n"/>
      <c r="BB85" s="464" t="n"/>
      <c r="BC85" s="464" t="n"/>
    </row>
    <row r="86" ht="14.25" customFormat="1" customHeight="1" s="468">
      <c r="C86" s="497" t="n"/>
      <c r="D86" s="502" t="n"/>
      <c r="E86" s="511" t="n"/>
      <c r="F86" s="473" t="inlineStr">
        <is>
          <t xml:space="preserve">  18.Asset-based finance involving receipt of loan origination fee (excluding customers with A or B rating)</t>
        </is>
      </c>
      <c r="G86" s="473" t="n"/>
      <c r="H86" s="473" t="n"/>
      <c r="I86" s="473" t="n"/>
      <c r="J86" s="473" t="n"/>
      <c r="K86" s="473" t="n"/>
      <c r="L86" s="473" t="n"/>
      <c r="M86" s="473" t="n"/>
      <c r="N86" s="473" t="n"/>
      <c r="O86" s="473" t="n"/>
      <c r="P86" s="473" t="n"/>
      <c r="Q86" s="473" t="n"/>
      <c r="R86" s="473" t="n"/>
      <c r="S86" s="473" t="n"/>
      <c r="T86" s="473" t="n"/>
      <c r="U86" s="473" t="n"/>
      <c r="V86" s="473" t="n"/>
      <c r="W86" s="473" t="n"/>
      <c r="X86" s="473" t="n"/>
      <c r="Y86" s="473" t="n"/>
      <c r="Z86" s="473" t="n"/>
      <c r="AA86" s="473" t="n"/>
      <c r="AB86" s="473" t="n"/>
      <c r="AC86" s="473" t="n"/>
      <c r="AD86" s="473" t="n"/>
      <c r="AE86" s="473" t="n"/>
      <c r="AF86" s="473" t="n"/>
      <c r="AG86" s="473" t="n"/>
      <c r="AH86" s="473" t="n"/>
      <c r="AI86" s="473" t="n"/>
      <c r="AJ86" s="473" t="n"/>
      <c r="AK86" s="473" t="n"/>
      <c r="AL86" s="473" t="n"/>
      <c r="AM86" s="473" t="n"/>
      <c r="AN86" s="505" t="n"/>
      <c r="AO86" s="464" t="n"/>
      <c r="AP86" s="501" t="n"/>
      <c r="AQ86" s="473" t="n"/>
      <c r="AU86" s="465" t="n"/>
      <c r="AV86" s="473" t="n"/>
      <c r="AW86" s="812" t="n"/>
      <c r="AX86" s="812" t="n"/>
      <c r="AY86" s="464" t="n"/>
      <c r="AZ86" s="464" t="n"/>
      <c r="BA86" s="464" t="n"/>
      <c r="BB86" s="464" t="n"/>
      <c r="BC86" s="464" t="n"/>
    </row>
    <row r="87" ht="14.25" customFormat="1" customHeight="1" s="468">
      <c r="C87" s="497" t="n"/>
      <c r="D87" s="502" t="n"/>
      <c r="E87" s="511" t="n"/>
      <c r="F87" s="473" t="inlineStr">
        <is>
          <t xml:space="preserve">  19."Credit Lines for Corporate Customers" and "Credit Line for Japanese Financial Institutions"</t>
        </is>
      </c>
      <c r="G87" s="473" t="n"/>
      <c r="H87" s="473" t="n"/>
      <c r="I87" s="473" t="n"/>
      <c r="J87" s="473" t="n"/>
      <c r="K87" s="473" t="n"/>
      <c r="L87" s="473" t="n"/>
      <c r="M87" s="473" t="n"/>
      <c r="N87" s="473" t="n"/>
      <c r="O87" s="473" t="n"/>
      <c r="P87" s="473" t="n"/>
      <c r="Q87" s="473" t="n"/>
      <c r="R87" s="473" t="n"/>
      <c r="S87" s="473" t="n"/>
      <c r="T87" s="473" t="n"/>
      <c r="U87" s="473" t="n"/>
      <c r="V87" s="473" t="n"/>
      <c r="W87" s="473" t="n"/>
      <c r="X87" s="473" t="n"/>
      <c r="Y87" s="473" t="n"/>
      <c r="Z87" s="473" t="n"/>
      <c r="AA87" s="473" t="n"/>
      <c r="AB87" s="473" t="n"/>
      <c r="AC87" s="473" t="n"/>
      <c r="AD87" s="473" t="n"/>
      <c r="AE87" s="473" t="n"/>
      <c r="AF87" s="473" t="n"/>
      <c r="AG87" s="473" t="n"/>
      <c r="AH87" s="473" t="n"/>
      <c r="AI87" s="473" t="n"/>
      <c r="AJ87" s="473" t="n"/>
      <c r="AK87" s="473" t="n"/>
      <c r="AL87" s="473" t="n"/>
      <c r="AM87" s="473" t="n"/>
      <c r="AN87" s="505" t="n"/>
      <c r="AO87" s="464" t="n"/>
      <c r="AP87" s="501" t="n"/>
      <c r="AQ87" s="473" t="n"/>
      <c r="AU87" s="465" t="n"/>
      <c r="AV87" s="473" t="n"/>
      <c r="AW87" s="812" t="n"/>
      <c r="AX87" s="812" t="n"/>
      <c r="AY87" s="464" t="n"/>
      <c r="AZ87" s="464" t="n"/>
      <c r="BA87" s="464" t="n"/>
      <c r="BB87" s="464" t="n"/>
      <c r="BC87" s="464" t="n"/>
    </row>
    <row r="88" ht="14.25" customFormat="1" customHeight="1" s="468">
      <c r="C88" s="497" t="n"/>
      <c r="D88" s="502" t="n"/>
      <c r="E88" s="511" t="n"/>
      <c r="F88" s="473" t="inlineStr">
        <is>
          <t xml:space="preserve">  20.Credit transactions under "Credit Lines for Corporate Customers" or "Credit Line for Japanese Financial Institutions", which do not fulfill </t>
        </is>
      </c>
      <c r="G88" s="473" t="n"/>
      <c r="H88" s="473" t="n"/>
      <c r="I88" s="473" t="n"/>
      <c r="J88" s="473" t="n"/>
      <c r="K88" s="473" t="n"/>
      <c r="L88" s="473" t="n"/>
      <c r="M88" s="473" t="n"/>
      <c r="N88" s="473" t="n"/>
      <c r="O88" s="473" t="n"/>
      <c r="P88" s="473" t="n"/>
      <c r="Q88" s="473" t="n"/>
      <c r="R88" s="473" t="n"/>
      <c r="S88" s="473" t="n"/>
      <c r="T88" s="473" t="n"/>
      <c r="U88" s="473" t="n"/>
      <c r="V88" s="473" t="n"/>
      <c r="W88" s="473" t="n"/>
      <c r="X88" s="473" t="n"/>
      <c r="Y88" s="473" t="n"/>
      <c r="Z88" s="473" t="n"/>
      <c r="AA88" s="473" t="n"/>
      <c r="AB88" s="473" t="n"/>
      <c r="AC88" s="473" t="n"/>
      <c r="AD88" s="473" t="n"/>
      <c r="AE88" s="473" t="n"/>
      <c r="AF88" s="473" t="n"/>
      <c r="AG88" s="473" t="n"/>
      <c r="AH88" s="473" t="n"/>
      <c r="AI88" s="473" t="n"/>
      <c r="AJ88" s="473" t="n"/>
      <c r="AK88" s="473" t="n"/>
      <c r="AL88" s="473" t="n"/>
      <c r="AM88" s="473" t="n"/>
      <c r="AN88" s="505" t="n"/>
      <c r="AO88" s="464" t="n"/>
      <c r="AP88" s="501" t="n"/>
      <c r="AQ88" s="473" t="n"/>
      <c r="AU88" s="465" t="n"/>
      <c r="AV88" s="473" t="n"/>
      <c r="AW88" s="812" t="n"/>
      <c r="AX88" s="812" t="n"/>
      <c r="AY88" s="464" t="n"/>
      <c r="AZ88" s="464" t="n"/>
      <c r="BA88" s="464" t="n"/>
      <c r="BB88" s="464" t="n"/>
      <c r="BC88" s="464" t="n"/>
    </row>
    <row r="89" ht="14.25" customFormat="1" customHeight="1" s="468">
      <c r="C89" s="497" t="n"/>
      <c r="D89" s="502" t="n"/>
      <c r="E89" s="473" t="n"/>
      <c r="F89" s="473" t="inlineStr">
        <is>
          <t xml:space="preserve">      the standard conditions</t>
        </is>
      </c>
      <c r="G89" s="473" t="n"/>
      <c r="H89" s="473" t="n"/>
      <c r="I89" s="473" t="n"/>
      <c r="J89" s="473" t="n"/>
      <c r="K89" s="473" t="n"/>
      <c r="L89" s="473" t="n"/>
      <c r="M89" s="473" t="n"/>
      <c r="N89" s="473" t="n"/>
      <c r="O89" s="473" t="n"/>
      <c r="P89" s="473" t="n"/>
      <c r="Q89" s="473" t="n"/>
      <c r="R89" s="473" t="n"/>
      <c r="S89" s="473" t="n"/>
      <c r="T89" s="473" t="n"/>
      <c r="U89" s="473" t="n"/>
      <c r="V89" s="473" t="n"/>
      <c r="W89" s="473" t="n"/>
      <c r="X89" s="473" t="n"/>
      <c r="Y89" s="473" t="n"/>
      <c r="Z89" s="473" t="n"/>
      <c r="AA89" s="473" t="n"/>
      <c r="AB89" s="473" t="n"/>
      <c r="AC89" s="473" t="n"/>
      <c r="AD89" s="473" t="n"/>
      <c r="AE89" s="473" t="n"/>
      <c r="AF89" s="473" t="n"/>
      <c r="AG89" s="473" t="n"/>
      <c r="AH89" s="473" t="n"/>
      <c r="AI89" s="473" t="n"/>
      <c r="AJ89" s="473" t="n"/>
      <c r="AK89" s="473" t="n"/>
      <c r="AL89" s="473" t="n"/>
      <c r="AM89" s="473" t="n"/>
      <c r="AN89" s="505" t="n"/>
      <c r="AO89" s="464" t="n"/>
      <c r="AP89" s="501" t="n"/>
      <c r="AQ89" s="473" t="n"/>
      <c r="AU89" s="465" t="n"/>
      <c r="AV89" s="473" t="n"/>
      <c r="AW89" s="812" t="n"/>
      <c r="AX89" s="812" t="n"/>
      <c r="AY89" s="464" t="n"/>
      <c r="AZ89" s="464" t="n"/>
      <c r="BA89" s="464" t="n"/>
      <c r="BB89" s="464" t="n"/>
      <c r="BC89" s="464" t="n"/>
    </row>
    <row r="90" ht="14.25" customFormat="1" customHeight="1" s="468">
      <c r="C90" s="497" t="n"/>
      <c r="D90" s="502" t="n"/>
      <c r="E90" s="511" t="n"/>
      <c r="F90" s="473" t="inlineStr">
        <is>
          <t xml:space="preserve">  21.Transactions subject to double-gearing regulations</t>
        </is>
      </c>
      <c r="G90" s="473" t="n"/>
      <c r="H90" s="473" t="n"/>
      <c r="I90" s="473" t="n"/>
      <c r="J90" s="473" t="n"/>
      <c r="K90" s="473" t="n"/>
      <c r="L90" s="473" t="n"/>
      <c r="M90" s="473" t="n"/>
      <c r="N90" s="473" t="n"/>
      <c r="O90" s="473" t="n"/>
      <c r="P90" s="473" t="n"/>
      <c r="Q90" s="473" t="n"/>
      <c r="R90" s="473" t="n"/>
      <c r="S90" s="473" t="n"/>
      <c r="T90" s="473" t="n"/>
      <c r="U90" s="473" t="n"/>
      <c r="V90" s="473" t="n"/>
      <c r="W90" s="473" t="n"/>
      <c r="X90" s="473" t="n"/>
      <c r="Y90" s="473" t="n"/>
      <c r="Z90" s="473" t="n"/>
      <c r="AA90" s="473" t="n"/>
      <c r="AB90" s="473" t="n"/>
      <c r="AC90" s="473" t="n"/>
      <c r="AD90" s="473" t="n"/>
      <c r="AE90" s="473" t="n"/>
      <c r="AF90" s="473" t="n"/>
      <c r="AG90" s="473" t="n"/>
      <c r="AH90" s="473" t="n"/>
      <c r="AI90" s="473" t="n"/>
      <c r="AJ90" s="473" t="n"/>
      <c r="AK90" s="473" t="n"/>
      <c r="AL90" s="473" t="n"/>
      <c r="AM90" s="473" t="n"/>
      <c r="AN90" s="505" t="n"/>
      <c r="AO90" s="464" t="n"/>
      <c r="AP90" s="501" t="n"/>
      <c r="AQ90" s="473" t="n"/>
      <c r="AU90" s="465" t="n"/>
      <c r="AV90" s="473" t="n"/>
      <c r="AW90" s="812" t="n"/>
      <c r="AX90" s="812" t="n"/>
      <c r="AY90" s="464" t="n"/>
      <c r="AZ90" s="464" t="n"/>
      <c r="BA90" s="464" t="n"/>
      <c r="BB90" s="464" t="n"/>
      <c r="BC90" s="464" t="n"/>
    </row>
    <row r="91" ht="14.25" customFormat="1" customHeight="1" s="468">
      <c r="C91" s="497" t="n"/>
      <c r="D91" s="502" t="n"/>
      <c r="E91" s="511" t="n"/>
      <c r="F91" s="473" t="inlineStr">
        <is>
          <t xml:space="preserve">  22.Determination of customers whose loan conditions had been eased which require the H.O. approval</t>
        </is>
      </c>
      <c r="G91" s="473" t="n"/>
      <c r="H91" s="473" t="n"/>
      <c r="I91" s="473" t="n"/>
      <c r="J91" s="473" t="n"/>
      <c r="K91" s="473" t="n"/>
      <c r="L91" s="473" t="n"/>
      <c r="M91" s="473" t="n"/>
      <c r="N91" s="473" t="n"/>
      <c r="O91" s="473" t="n"/>
      <c r="P91" s="473" t="n"/>
      <c r="Q91" s="473" t="n"/>
      <c r="R91" s="473" t="n"/>
      <c r="S91" s="473" t="n"/>
      <c r="T91" s="473" t="n"/>
      <c r="U91" s="473" t="n"/>
      <c r="V91" s="473" t="n"/>
      <c r="W91" s="473" t="n"/>
      <c r="X91" s="473" t="n"/>
      <c r="Y91" s="473" t="n"/>
      <c r="Z91" s="473" t="n"/>
      <c r="AA91" s="473" t="n"/>
      <c r="AB91" s="473" t="n"/>
      <c r="AC91" s="473" t="n"/>
      <c r="AD91" s="473" t="n"/>
      <c r="AE91" s="473" t="n"/>
      <c r="AF91" s="473" t="n"/>
      <c r="AG91" s="473" t="n"/>
      <c r="AH91" s="473" t="n"/>
      <c r="AI91" s="473" t="n"/>
      <c r="AJ91" s="473" t="n"/>
      <c r="AK91" s="473" t="n"/>
      <c r="AL91" s="473" t="n"/>
      <c r="AM91" s="473" t="n"/>
      <c r="AN91" s="505" t="n"/>
      <c r="AO91" s="464" t="n"/>
      <c r="AP91" s="501" t="n"/>
      <c r="AQ91" s="516" t="n"/>
      <c r="AU91" s="465" t="n"/>
      <c r="AV91" s="473" t="n"/>
      <c r="AW91" s="812" t="n"/>
      <c r="AX91" s="812" t="n"/>
      <c r="AY91" s="464" t="n"/>
      <c r="AZ91" s="464" t="n"/>
      <c r="BA91" s="464" t="n"/>
      <c r="BB91" s="464" t="n"/>
      <c r="BC91" s="464" t="n"/>
    </row>
    <row r="92" ht="14.25" customFormat="1" customHeight="1" s="468">
      <c r="C92" s="497" t="n"/>
      <c r="D92" s="502" t="n"/>
      <c r="E92" s="511" t="n"/>
      <c r="F92" s="473" t="inlineStr">
        <is>
          <t xml:space="preserve">  23.Credit transactions or credit risk transferring transactions with Mizuho Group companies</t>
        </is>
      </c>
      <c r="G92" s="473" t="n"/>
      <c r="H92" s="473" t="n"/>
      <c r="I92" s="473" t="n"/>
      <c r="J92" s="473" t="n"/>
      <c r="K92" s="473" t="n"/>
      <c r="L92" s="473" t="n"/>
      <c r="M92" s="473" t="n"/>
      <c r="N92" s="473" t="n"/>
      <c r="O92" s="473" t="n"/>
      <c r="P92" s="473" t="n"/>
      <c r="Q92" s="473" t="n"/>
      <c r="R92" s="473" t="n"/>
      <c r="S92" s="473" t="n"/>
      <c r="T92" s="473" t="n"/>
      <c r="U92" s="473" t="n"/>
      <c r="V92" s="473" t="n"/>
      <c r="W92" s="473" t="n"/>
      <c r="X92" s="473" t="n"/>
      <c r="Y92" s="473" t="n"/>
      <c r="Z92" s="473" t="n"/>
      <c r="AA92" s="473" t="n"/>
      <c r="AB92" s="473" t="n"/>
      <c r="AC92" s="473" t="n"/>
      <c r="AD92" s="473" t="n"/>
      <c r="AE92" s="473" t="n"/>
      <c r="AF92" s="473" t="n"/>
      <c r="AG92" s="473" t="n"/>
      <c r="AH92" s="473" t="n"/>
      <c r="AI92" s="473" t="n"/>
      <c r="AJ92" s="473" t="n"/>
      <c r="AK92" s="473" t="n"/>
      <c r="AL92" s="473" t="n"/>
      <c r="AM92" s="473" t="n"/>
      <c r="AN92" s="505" t="n"/>
      <c r="AO92" s="464" t="n"/>
      <c r="AP92" s="501" t="n"/>
      <c r="AU92" s="517" t="n"/>
      <c r="AV92" s="517" t="n"/>
      <c r="AW92" s="517" t="n"/>
      <c r="AX92" s="518" t="n"/>
      <c r="AY92" s="812" t="n"/>
      <c r="AZ92" s="464" t="n"/>
      <c r="BA92" s="464" t="n"/>
      <c r="BB92" s="464" t="n"/>
      <c r="BC92" s="464" t="n"/>
    </row>
    <row r="93" ht="14.25" customFormat="1" customHeight="1" s="468">
      <c r="C93" s="497" t="n"/>
      <c r="D93" s="502" t="n"/>
      <c r="E93" s="511" t="n"/>
      <c r="F93" s="473" t="inlineStr">
        <is>
          <t xml:space="preserve">  24.Subordinated Loans/Acquisition of Subordinated Bonds</t>
        </is>
      </c>
      <c r="G93" s="473" t="n"/>
      <c r="H93" s="473" t="n"/>
      <c r="I93" s="473" t="n"/>
      <c r="J93" s="473" t="n"/>
      <c r="K93" s="473" t="n"/>
      <c r="L93" s="473" t="n"/>
      <c r="M93" s="473" t="n"/>
      <c r="N93" s="473" t="n"/>
      <c r="O93" s="473" t="n"/>
      <c r="P93" s="473" t="n"/>
      <c r="Q93" s="473" t="n"/>
      <c r="R93" s="473" t="n"/>
      <c r="S93" s="473" t="n"/>
      <c r="T93" s="473" t="n"/>
      <c r="U93" s="473" t="n"/>
      <c r="V93" s="473" t="n"/>
      <c r="W93" s="473" t="n"/>
      <c r="X93" s="473" t="n"/>
      <c r="Y93" s="473" t="n"/>
      <c r="Z93" s="473" t="n"/>
      <c r="AA93" s="473" t="n"/>
      <c r="AB93" s="473" t="n"/>
      <c r="AC93" s="473" t="n"/>
      <c r="AD93" s="473" t="n"/>
      <c r="AE93" s="473" t="n"/>
      <c r="AF93" s="473" t="n"/>
      <c r="AG93" s="473" t="n"/>
      <c r="AH93" s="473" t="n"/>
      <c r="AI93" s="473" t="n"/>
      <c r="AJ93" s="473" t="n"/>
      <c r="AK93" s="473" t="n"/>
      <c r="AL93" s="473" t="n"/>
      <c r="AM93" s="473" t="n"/>
      <c r="AN93" s="505" t="n"/>
      <c r="AO93" s="464" t="n"/>
      <c r="AP93" s="501" t="n"/>
      <c r="AU93" s="517" t="n"/>
      <c r="AV93" s="517" t="n"/>
      <c r="AW93" s="517" t="n"/>
      <c r="AX93" s="518" t="n"/>
      <c r="AY93" s="812" t="n"/>
      <c r="AZ93" s="464" t="n"/>
      <c r="BA93" s="464" t="n"/>
      <c r="BB93" s="464" t="n"/>
      <c r="BC93" s="464" t="n"/>
    </row>
    <row r="94" ht="14.25" customFormat="1" customHeight="1" s="468">
      <c r="C94" s="497" t="n"/>
      <c r="D94" s="519" t="n"/>
      <c r="E94" s="511" t="n"/>
      <c r="F94" s="473" t="inlineStr">
        <is>
          <t xml:space="preserve">  25.Other transactions which are indicated as H.O. approval in Administrative Guidelines for CAA Determination(including Amendment and Specific cases)</t>
        </is>
      </c>
      <c r="G94" s="473" t="n"/>
      <c r="H94" s="464" t="n"/>
      <c r="I94" s="464" t="n"/>
      <c r="J94" s="464" t="n"/>
      <c r="K94" s="464" t="n"/>
      <c r="L94" s="464" t="n"/>
      <c r="M94" s="464" t="n"/>
      <c r="N94" s="464" t="n"/>
      <c r="O94" s="464" t="n"/>
      <c r="P94" s="464" t="n"/>
      <c r="Q94" s="464" t="n"/>
      <c r="R94" s="464" t="n"/>
      <c r="S94" s="464" t="n"/>
      <c r="T94" s="464" t="n"/>
      <c r="U94" s="464" t="n"/>
      <c r="V94" s="464" t="n"/>
      <c r="W94" s="464" t="n"/>
      <c r="X94" s="464" t="n"/>
      <c r="Y94" s="464" t="n"/>
      <c r="Z94" s="464" t="n"/>
      <c r="AA94" s="464" t="n"/>
      <c r="AB94" s="464" t="n"/>
      <c r="AC94" s="464" t="n"/>
      <c r="AD94" s="464" t="n"/>
      <c r="AE94" s="464" t="n"/>
      <c r="AF94" s="464" t="n"/>
      <c r="AG94" s="464" t="n"/>
      <c r="AH94" s="464" t="n"/>
      <c r="AI94" s="464" t="n"/>
      <c r="AJ94" s="464" t="n"/>
      <c r="AK94" s="464" t="n"/>
      <c r="AL94" s="464" t="n"/>
      <c r="AM94" s="464" t="n"/>
      <c r="AN94" s="486" t="n"/>
      <c r="AO94" s="464" t="n"/>
      <c r="AP94" s="501" t="n"/>
      <c r="AU94" s="465" t="n"/>
      <c r="AV94" s="473" t="n"/>
      <c r="AW94" s="812" t="n"/>
      <c r="AX94" s="812" t="n"/>
      <c r="AY94" s="518" t="n"/>
      <c r="AZ94" s="464" t="n"/>
      <c r="BA94" s="464" t="n"/>
      <c r="BB94" s="464" t="n"/>
      <c r="BC94" s="464" t="n"/>
    </row>
    <row r="95" ht="6.75" customFormat="1" customHeight="1" s="468">
      <c r="C95" s="497" t="n"/>
      <c r="D95" s="520" t="n"/>
      <c r="E95" s="521" t="n"/>
      <c r="F95" s="522" t="n"/>
      <c r="G95" s="523" t="n"/>
      <c r="H95" s="484" t="n"/>
      <c r="I95" s="484" t="n"/>
      <c r="J95" s="484" t="n"/>
      <c r="K95" s="484" t="n"/>
      <c r="L95" s="484" t="n"/>
      <c r="M95" s="484" t="n"/>
      <c r="N95" s="484" t="n"/>
      <c r="O95" s="484" t="n"/>
      <c r="P95" s="484" t="n"/>
      <c r="Q95" s="484" t="n"/>
      <c r="R95" s="484" t="n"/>
      <c r="S95" s="484" t="n"/>
      <c r="T95" s="484" t="n"/>
      <c r="U95" s="484" t="n"/>
      <c r="V95" s="484" t="n"/>
      <c r="W95" s="484" t="n"/>
      <c r="X95" s="484" t="n"/>
      <c r="Y95" s="484" t="n"/>
      <c r="Z95" s="484" t="n"/>
      <c r="AA95" s="484" t="n"/>
      <c r="AB95" s="484" t="n"/>
      <c r="AC95" s="484" t="n"/>
      <c r="AD95" s="484" t="n"/>
      <c r="AE95" s="484" t="n"/>
      <c r="AF95" s="484" t="n"/>
      <c r="AG95" s="484" t="n"/>
      <c r="AH95" s="484" t="n"/>
      <c r="AI95" s="484" t="n"/>
      <c r="AJ95" s="484" t="n"/>
      <c r="AK95" s="484" t="n"/>
      <c r="AL95" s="484" t="n"/>
      <c r="AM95" s="484" t="n"/>
      <c r="AN95" s="524" t="n"/>
      <c r="AO95" s="464" t="n"/>
      <c r="AP95" s="501" t="n"/>
      <c r="AU95" s="464" t="n"/>
      <c r="AV95" s="464" t="n"/>
      <c r="AW95" s="525" t="n"/>
      <c r="AX95" s="525" t="n"/>
      <c r="AY95" s="812" t="n"/>
      <c r="AZ95" s="464" t="n"/>
      <c r="BA95" s="464" t="n"/>
      <c r="BB95" s="464" t="n"/>
      <c r="BC95" s="464" t="n"/>
    </row>
    <row r="96" ht="14.25" customFormat="1" customHeight="1" s="468">
      <c r="C96" s="526" t="inlineStr">
        <is>
          <t xml:space="preserve">E. Credit Transactions Subject to In-house Approval  </t>
        </is>
      </c>
      <c r="D96" s="472" t="n"/>
      <c r="E96" s="527" t="n"/>
      <c r="F96" s="499" t="n"/>
      <c r="G96" s="499" t="n"/>
      <c r="H96" s="472" t="n"/>
      <c r="I96" s="472" t="n"/>
      <c r="J96" s="472" t="n"/>
      <c r="K96" s="472" t="n"/>
      <c r="L96" s="472" t="n"/>
      <c r="M96" s="472" t="n"/>
      <c r="N96" s="472" t="n"/>
      <c r="O96" s="472" t="n"/>
      <c r="P96" s="472" t="n"/>
      <c r="Q96" s="472" t="n"/>
      <c r="R96" s="472" t="n"/>
      <c r="S96" s="472" t="n"/>
      <c r="T96" s="472" t="n"/>
      <c r="U96" s="472" t="n"/>
      <c r="V96" s="472" t="n"/>
      <c r="W96" s="472" t="n"/>
      <c r="X96" s="472" t="n"/>
      <c r="Y96" s="472" t="n"/>
      <c r="Z96" s="472" t="n"/>
      <c r="AA96" s="472" t="n"/>
      <c r="AB96" s="472" t="n"/>
      <c r="AC96" s="472" t="n"/>
      <c r="AD96" s="472" t="n"/>
      <c r="AE96" s="472" t="n"/>
      <c r="AF96" s="472" t="n"/>
      <c r="AG96" s="472" t="n"/>
      <c r="AH96" s="472" t="n"/>
      <c r="AI96" s="472" t="n"/>
      <c r="AJ96" s="472" t="n"/>
      <c r="AK96" s="472" t="n"/>
      <c r="AL96" s="472" t="n"/>
      <c r="AM96" s="472" t="n"/>
      <c r="AN96" s="472" t="n"/>
      <c r="AO96" s="464" t="n"/>
      <c r="AP96" s="501" t="n"/>
      <c r="AU96" s="464" t="n"/>
      <c r="AV96" s="464" t="n"/>
      <c r="AW96" s="525" t="n"/>
      <c r="AX96" s="525" t="n"/>
      <c r="AY96" s="812" t="n"/>
      <c r="AZ96" s="464" t="n"/>
      <c r="BA96" s="464" t="n"/>
      <c r="BB96" s="464" t="n"/>
      <c r="BC96" s="464" t="n"/>
    </row>
    <row r="97" ht="12" customFormat="1" customHeight="1" s="468">
      <c r="C97" s="528" t="inlineStr">
        <is>
          <t xml:space="preserve">　　*If it does not fall under D above, the CAA is In-house regardless of the DMS Exposure.(Some transactions are in-house approval even if D above applied.)</t>
        </is>
      </c>
      <c r="D97" s="484" t="n"/>
      <c r="E97" s="521" t="n"/>
      <c r="F97" s="523" t="n"/>
      <c r="G97" s="523" t="n"/>
      <c r="H97" s="484" t="n"/>
      <c r="I97" s="484" t="n"/>
      <c r="J97" s="484" t="n"/>
      <c r="K97" s="484" t="n"/>
      <c r="L97" s="484" t="n"/>
      <c r="M97" s="484" t="n"/>
      <c r="N97" s="484" t="n"/>
      <c r="O97" s="484" t="n"/>
      <c r="P97" s="484" t="n"/>
      <c r="Q97" s="484" t="n"/>
      <c r="R97" s="484" t="n"/>
      <c r="S97" s="484" t="n"/>
      <c r="T97" s="484" t="n"/>
      <c r="U97" s="484" t="n"/>
      <c r="V97" s="484" t="n"/>
      <c r="W97" s="484" t="n"/>
      <c r="X97" s="484" t="n"/>
      <c r="Y97" s="484" t="n"/>
      <c r="Z97" s="484" t="n"/>
      <c r="AA97" s="484" t="n"/>
      <c r="AB97" s="484" t="n"/>
      <c r="AC97" s="484" t="n"/>
      <c r="AD97" s="484" t="n"/>
      <c r="AE97" s="484" t="n"/>
      <c r="AF97" s="484" t="n"/>
      <c r="AG97" s="484" t="n"/>
      <c r="AH97" s="484" t="n"/>
      <c r="AI97" s="484" t="n"/>
      <c r="AJ97" s="484" t="n"/>
      <c r="AK97" s="484" t="n"/>
      <c r="AL97" s="484" t="n"/>
      <c r="AM97" s="484" t="n"/>
      <c r="AN97" s="484" t="n"/>
      <c r="AO97" s="464" t="n"/>
      <c r="AP97" s="501" t="n"/>
      <c r="AU97" s="464" t="n"/>
      <c r="AV97" s="464" t="n"/>
      <c r="AW97" s="525" t="n"/>
      <c r="AX97" s="525" t="n"/>
      <c r="AY97" s="812" t="n"/>
      <c r="AZ97" s="464" t="n"/>
      <c r="BA97" s="464" t="n"/>
      <c r="BB97" s="464" t="n"/>
      <c r="BC97" s="464" t="n"/>
    </row>
    <row r="98" ht="3.75" customFormat="1" customHeight="1" s="468">
      <c r="C98" s="497" t="n"/>
      <c r="D98" s="529" t="n"/>
      <c r="E98" s="507" t="n"/>
      <c r="F98" s="473" t="n"/>
      <c r="G98" s="473" t="n"/>
      <c r="H98" s="464" t="n"/>
      <c r="I98" s="464" t="n"/>
      <c r="J98" s="464" t="n"/>
      <c r="K98" s="464" t="n"/>
      <c r="L98" s="464" t="n"/>
      <c r="M98" s="464" t="n"/>
      <c r="N98" s="464" t="n"/>
      <c r="O98" s="464" t="n"/>
      <c r="P98" s="464" t="n"/>
      <c r="Q98" s="464" t="n"/>
      <c r="R98" s="464" t="n"/>
      <c r="S98" s="464" t="n"/>
      <c r="T98" s="464" t="n"/>
      <c r="U98" s="464" t="n"/>
      <c r="V98" s="464" t="n"/>
      <c r="W98" s="464" t="n"/>
      <c r="X98" s="464" t="n"/>
      <c r="Y98" s="464" t="n"/>
      <c r="Z98" s="464" t="n"/>
      <c r="AA98" s="464" t="n"/>
      <c r="AB98" s="464" t="n"/>
      <c r="AC98" s="464" t="n"/>
      <c r="AD98" s="464" t="n"/>
      <c r="AE98" s="464" t="n"/>
      <c r="AF98" s="464" t="n"/>
      <c r="AG98" s="464" t="n"/>
      <c r="AH98" s="464" t="n"/>
      <c r="AI98" s="464" t="n"/>
      <c r="AJ98" s="464" t="n"/>
      <c r="AK98" s="464" t="n"/>
      <c r="AL98" s="464" t="n"/>
      <c r="AM98" s="464" t="n"/>
      <c r="AN98" s="486" t="n"/>
      <c r="AO98" s="464" t="n"/>
      <c r="AP98" s="501" t="n"/>
      <c r="AU98" s="464" t="n"/>
      <c r="AV98" s="464" t="n"/>
      <c r="AW98" s="525" t="n"/>
      <c r="AX98" s="525" t="n"/>
      <c r="AY98" s="812" t="n"/>
      <c r="AZ98" s="464" t="n"/>
      <c r="BA98" s="464" t="n"/>
      <c r="BB98" s="464" t="n"/>
      <c r="BC98" s="464" t="n"/>
    </row>
    <row r="99" ht="14.25" customFormat="1" customHeight="1" s="468">
      <c r="C99" s="497" t="n"/>
      <c r="D99" s="519" t="n"/>
      <c r="E99" s="511" t="n"/>
      <c r="F99" s="530" t="inlineStr">
        <is>
          <t xml:space="preserve">  1.Renewal (same amount / decrease in credit amount) of a revolving application that satisfies all of the conditions below.         
</t>
        </is>
      </c>
      <c r="G99" s="530" t="n"/>
      <c r="H99" s="530" t="n"/>
      <c r="I99" s="530" t="n"/>
      <c r="J99" s="530" t="n"/>
      <c r="K99" s="530" t="n"/>
      <c r="L99" s="530" t="n"/>
      <c r="M99" s="530" t="n"/>
      <c r="N99" s="530" t="n"/>
      <c r="O99" s="530" t="n"/>
      <c r="P99" s="530" t="n"/>
      <c r="Q99" s="530" t="n"/>
      <c r="R99" s="530" t="n"/>
      <c r="S99" s="530" t="n"/>
      <c r="T99" s="530" t="n"/>
      <c r="U99" s="530" t="n"/>
      <c r="V99" s="530" t="n"/>
      <c r="W99" s="530" t="n"/>
      <c r="X99" s="530" t="n"/>
      <c r="Y99" s="530" t="n"/>
      <c r="Z99" s="530" t="n"/>
      <c r="AA99" s="530" t="n"/>
      <c r="AB99" s="530" t="n"/>
      <c r="AC99" s="530" t="n"/>
      <c r="AD99" s="530" t="n"/>
      <c r="AE99" s="530" t="n"/>
      <c r="AF99" s="530" t="n"/>
      <c r="AG99" s="530" t="n"/>
      <c r="AH99" s="530" t="n"/>
      <c r="AI99" s="530" t="n"/>
      <c r="AJ99" s="530" t="n"/>
      <c r="AK99" s="530" t="n"/>
      <c r="AL99" s="530" t="n"/>
      <c r="AM99" s="530" t="n"/>
      <c r="AN99" s="531" t="n"/>
      <c r="AO99" s="464" t="n"/>
      <c r="AP99" s="501" t="n"/>
      <c r="AU99" s="464" t="n"/>
      <c r="AV99" s="464" t="n"/>
      <c r="AW99" s="525" t="n"/>
      <c r="AX99" s="525" t="n"/>
      <c r="AY99" s="812" t="n"/>
      <c r="AZ99" s="464" t="n"/>
      <c r="BA99" s="464" t="n"/>
      <c r="BB99" s="464" t="n"/>
      <c r="BC99" s="464" t="n"/>
    </row>
    <row r="100" ht="14.25" customFormat="1" customHeight="1" s="468">
      <c r="C100" s="497" t="n"/>
      <c r="D100" s="519" t="n"/>
      <c r="E100" s="507" t="n"/>
      <c r="F100" s="530" t="inlineStr">
        <is>
          <t xml:space="preserve">     (a)The customer's rating is A1 – C3.</t>
        </is>
      </c>
      <c r="G100" s="530" t="n"/>
      <c r="H100" s="530" t="n"/>
      <c r="I100" s="530" t="n"/>
      <c r="J100" s="530" t="n"/>
      <c r="K100" s="530" t="n"/>
      <c r="L100" s="530" t="n"/>
      <c r="M100" s="530" t="n"/>
      <c r="N100" s="530" t="n"/>
      <c r="O100" s="530" t="n"/>
      <c r="P100" s="530" t="n"/>
      <c r="Q100" s="530" t="n"/>
      <c r="R100" s="530" t="n"/>
      <c r="S100" s="530" t="n"/>
      <c r="T100" s="530" t="n"/>
      <c r="U100" s="530" t="n"/>
      <c r="V100" s="530" t="n"/>
      <c r="W100" s="530" t="n"/>
      <c r="X100" s="530" t="n"/>
      <c r="Y100" s="530" t="n"/>
      <c r="Z100" s="530" t="n"/>
      <c r="AA100" s="530" t="n"/>
      <c r="AB100" s="530" t="n"/>
      <c r="AC100" s="530" t="n"/>
      <c r="AD100" s="530" t="n"/>
      <c r="AE100" s="530" t="n"/>
      <c r="AF100" s="530" t="n"/>
      <c r="AG100" s="530" t="n"/>
      <c r="AH100" s="530" t="n"/>
      <c r="AI100" s="530" t="n"/>
      <c r="AJ100" s="530" t="n"/>
      <c r="AK100" s="530" t="n"/>
      <c r="AL100" s="530" t="n"/>
      <c r="AM100" s="530" t="n"/>
      <c r="AN100" s="531" t="n"/>
      <c r="AO100" s="464" t="n"/>
      <c r="AP100" s="501" t="n"/>
      <c r="AU100" s="464" t="n"/>
      <c r="AV100" s="464" t="n"/>
      <c r="AW100" s="525" t="n"/>
      <c r="AX100" s="525" t="n"/>
      <c r="AY100" s="812" t="n"/>
      <c r="AZ100" s="464" t="n"/>
      <c r="BA100" s="464" t="n"/>
      <c r="BB100" s="464" t="n"/>
      <c r="BC100" s="464" t="n"/>
    </row>
    <row r="101" ht="14.25" customFormat="1" customHeight="1" s="468">
      <c r="C101" s="497" t="n"/>
      <c r="D101" s="519" t="n"/>
      <c r="E101" s="507" t="n"/>
      <c r="F101" s="530" t="inlineStr">
        <is>
          <t xml:space="preserve">     (b)No deterioration from those in the previous credit application</t>
        </is>
      </c>
      <c r="G101" s="530" t="n"/>
      <c r="H101" s="530" t="n"/>
      <c r="I101" s="530" t="n"/>
      <c r="J101" s="530" t="n"/>
      <c r="K101" s="530" t="n"/>
      <c r="L101" s="530" t="n"/>
      <c r="M101" s="530" t="n"/>
      <c r="N101" s="530" t="n"/>
      <c r="O101" s="530" t="n"/>
      <c r="P101" s="530" t="n"/>
      <c r="Q101" s="530" t="n"/>
      <c r="R101" s="530" t="n"/>
      <c r="S101" s="530" t="n"/>
      <c r="T101" s="530" t="n"/>
      <c r="U101" s="530" t="n"/>
      <c r="V101" s="530" t="n"/>
      <c r="W101" s="530" t="n"/>
      <c r="X101" s="530" t="n"/>
      <c r="Y101" s="530" t="n"/>
      <c r="Z101" s="530" t="n"/>
      <c r="AA101" s="530" t="n"/>
      <c r="AB101" s="530" t="n"/>
      <c r="AC101" s="530" t="n"/>
      <c r="AD101" s="530" t="n"/>
      <c r="AE101" s="530" t="n"/>
      <c r="AF101" s="530" t="n"/>
      <c r="AG101" s="530" t="n"/>
      <c r="AH101" s="530" t="n"/>
      <c r="AI101" s="530" t="n"/>
      <c r="AJ101" s="530" t="n"/>
      <c r="AK101" s="530" t="n"/>
      <c r="AL101" s="530" t="n"/>
      <c r="AM101" s="530" t="n"/>
      <c r="AN101" s="531" t="n"/>
      <c r="AO101" s="464" t="n"/>
      <c r="AP101" s="501" t="n"/>
      <c r="AU101" s="464" t="n"/>
      <c r="AV101" s="464" t="n"/>
      <c r="AW101" s="525" t="n"/>
      <c r="AX101" s="525" t="n"/>
      <c r="AY101" s="812" t="n"/>
      <c r="AZ101" s="464" t="n"/>
      <c r="BA101" s="464" t="n"/>
      <c r="BB101" s="464" t="n"/>
      <c r="BC101" s="464" t="n"/>
    </row>
    <row r="102" ht="14.25" customFormat="1" customHeight="1" s="468">
      <c r="C102" s="497" t="n"/>
      <c r="D102" s="519" t="n"/>
      <c r="E102" s="507" t="n"/>
      <c r="F102" s="530" t="inlineStr">
        <is>
          <t xml:space="preserve">     (c)Credit term and the maximum drawdown period does not exceed one year</t>
        </is>
      </c>
      <c r="G102" s="530" t="n"/>
      <c r="H102" s="530" t="n"/>
      <c r="I102" s="530" t="n"/>
      <c r="J102" s="530" t="n"/>
      <c r="K102" s="530" t="n"/>
      <c r="L102" s="530" t="n"/>
      <c r="M102" s="530" t="n"/>
      <c r="N102" s="530" t="n"/>
      <c r="O102" s="530" t="n"/>
      <c r="P102" s="530" t="n"/>
      <c r="Q102" s="530" t="n"/>
      <c r="R102" s="530" t="n"/>
      <c r="S102" s="530" t="n"/>
      <c r="T102" s="530" t="n"/>
      <c r="U102" s="530" t="n"/>
      <c r="V102" s="530" t="n"/>
      <c r="W102" s="530" t="n"/>
      <c r="X102" s="530" t="n"/>
      <c r="Y102" s="530" t="n"/>
      <c r="Z102" s="530" t="n"/>
      <c r="AA102" s="530" t="n"/>
      <c r="AB102" s="530" t="n"/>
      <c r="AC102" s="530" t="n"/>
      <c r="AD102" s="530" t="n"/>
      <c r="AE102" s="530" t="n"/>
      <c r="AF102" s="530" t="n"/>
      <c r="AG102" s="530" t="n"/>
      <c r="AH102" s="530" t="n"/>
      <c r="AI102" s="530" t="n"/>
      <c r="AJ102" s="530" t="n"/>
      <c r="AK102" s="530" t="n"/>
      <c r="AL102" s="530" t="n"/>
      <c r="AM102" s="530" t="n"/>
      <c r="AN102" s="531" t="n"/>
      <c r="AO102" s="464" t="n"/>
      <c r="AP102" s="501" t="n"/>
      <c r="AU102" s="464" t="n"/>
      <c r="AV102" s="464" t="n"/>
      <c r="AW102" s="525" t="n"/>
      <c r="AX102" s="525" t="n"/>
      <c r="AY102" s="812" t="n"/>
      <c r="AZ102" s="464" t="n"/>
      <c r="BA102" s="464" t="n"/>
      <c r="BB102" s="464" t="n"/>
      <c r="BC102" s="464" t="n"/>
    </row>
    <row r="103" ht="14.25" customFormat="1" customHeight="1" s="468">
      <c r="C103" s="497" t="n"/>
      <c r="D103" s="519" t="n"/>
      <c r="E103" s="511" t="n"/>
      <c r="F103" s="530" t="inlineStr">
        <is>
          <t xml:space="preserve">  2.Renewal application of general credit line for financial institution at same/decreased amount, which satisfies all conditions below.         
</t>
        </is>
      </c>
      <c r="G103" s="530" t="n"/>
      <c r="H103" s="530" t="n"/>
      <c r="I103" s="530" t="n"/>
      <c r="J103" s="530" t="n"/>
      <c r="K103" s="530" t="n"/>
      <c r="L103" s="530" t="n"/>
      <c r="M103" s="530" t="n"/>
      <c r="N103" s="530" t="n"/>
      <c r="O103" s="530" t="n"/>
      <c r="P103" s="530" t="n"/>
      <c r="Q103" s="530" t="n"/>
      <c r="R103" s="530" t="n"/>
      <c r="S103" s="530" t="n"/>
      <c r="T103" s="530" t="n"/>
      <c r="U103" s="530" t="n"/>
      <c r="V103" s="530" t="n"/>
      <c r="W103" s="530" t="n"/>
      <c r="X103" s="530" t="n"/>
      <c r="Y103" s="530" t="n"/>
      <c r="Z103" s="530" t="n"/>
      <c r="AA103" s="530" t="n"/>
      <c r="AB103" s="530" t="n"/>
      <c r="AC103" s="530" t="n"/>
      <c r="AD103" s="530" t="n"/>
      <c r="AE103" s="530" t="n"/>
      <c r="AF103" s="530" t="n"/>
      <c r="AG103" s="530" t="n"/>
      <c r="AH103" s="530" t="n"/>
      <c r="AI103" s="530" t="n"/>
      <c r="AJ103" s="530" t="n"/>
      <c r="AK103" s="530" t="n"/>
      <c r="AL103" s="530" t="n"/>
      <c r="AM103" s="530" t="n"/>
      <c r="AN103" s="531" t="n"/>
      <c r="AO103" s="464" t="n"/>
      <c r="AP103" s="501" t="n"/>
      <c r="AU103" s="464" t="n"/>
      <c r="AV103" s="464" t="n"/>
      <c r="AW103" s="525" t="n"/>
      <c r="AX103" s="525" t="n"/>
      <c r="AY103" s="812" t="n"/>
      <c r="AZ103" s="464" t="n"/>
      <c r="BA103" s="464" t="n"/>
      <c r="BB103" s="464" t="n"/>
      <c r="BC103" s="464" t="n"/>
    </row>
    <row r="104" ht="14.25" customFormat="1" customHeight="1" s="468">
      <c r="C104" s="497" t="n"/>
      <c r="D104" s="519" t="n"/>
      <c r="E104" s="507" t="n"/>
      <c r="F104" s="530" t="inlineStr">
        <is>
          <t xml:space="preserve">     (a)The customer’s rating A1 – B2  (b)No deterioration of credit rating compared with previous application</t>
        </is>
      </c>
      <c r="G104" s="530" t="n"/>
      <c r="H104" s="530" t="n"/>
      <c r="I104" s="530" t="n"/>
      <c r="J104" s="530" t="n"/>
      <c r="K104" s="530" t="n"/>
      <c r="L104" s="530" t="n"/>
      <c r="M104" s="530" t="n"/>
      <c r="N104" s="530" t="n"/>
      <c r="O104" s="530" t="n"/>
      <c r="P104" s="530" t="n"/>
      <c r="Q104" s="530" t="n"/>
      <c r="R104" s="530" t="n"/>
      <c r="S104" s="530" t="n"/>
      <c r="T104" s="530" t="n"/>
      <c r="U104" s="530" t="n"/>
      <c r="V104" s="530" t="n"/>
      <c r="W104" s="530" t="n"/>
      <c r="X104" s="530" t="n"/>
      <c r="Y104" s="530" t="n"/>
      <c r="Z104" s="530" t="n"/>
      <c r="AA104" s="530" t="n"/>
      <c r="AB104" s="530" t="n"/>
      <c r="AC104" s="530" t="n"/>
      <c r="AD104" s="530" t="n"/>
      <c r="AE104" s="530" t="n"/>
      <c r="AF104" s="530" t="n"/>
      <c r="AG104" s="530" t="n"/>
      <c r="AH104" s="530" t="n"/>
      <c r="AI104" s="530" t="n"/>
      <c r="AJ104" s="530" t="n"/>
      <c r="AK104" s="530" t="n"/>
      <c r="AL104" s="530" t="n"/>
      <c r="AM104" s="530" t="n"/>
      <c r="AN104" s="531" t="n"/>
      <c r="AO104" s="464" t="n"/>
      <c r="AP104" s="501" t="n"/>
      <c r="AU104" s="464" t="n"/>
      <c r="AV104" s="464" t="n"/>
      <c r="AW104" s="525" t="n"/>
      <c r="AX104" s="525" t="n"/>
      <c r="AY104" s="812" t="n"/>
      <c r="AZ104" s="464" t="n"/>
      <c r="BA104" s="464" t="n"/>
      <c r="BB104" s="464" t="n"/>
      <c r="BC104" s="464" t="n"/>
    </row>
    <row r="105" ht="14.25" customFormat="1" customHeight="1" s="468">
      <c r="C105" s="497" t="n"/>
      <c r="D105" s="519" t="n"/>
      <c r="E105" s="507" t="n"/>
      <c r="F105" s="530" t="inlineStr">
        <is>
          <t xml:space="preserve">     (c)No deterioration from those in the previous credit application (d)Credit term and the maximum drawdown period does not exceed one year</t>
        </is>
      </c>
      <c r="G105" s="530" t="n"/>
      <c r="H105" s="530" t="n"/>
      <c r="I105" s="530" t="n"/>
      <c r="J105" s="530" t="n"/>
      <c r="K105" s="530" t="n"/>
      <c r="L105" s="530" t="n"/>
      <c r="M105" s="530" t="n"/>
      <c r="N105" s="530" t="n"/>
      <c r="O105" s="530" t="n"/>
      <c r="P105" s="530" t="n"/>
      <c r="Q105" s="530" t="n"/>
      <c r="R105" s="530" t="n"/>
      <c r="S105" s="530" t="n"/>
      <c r="T105" s="530" t="n"/>
      <c r="U105" s="530" t="n"/>
      <c r="V105" s="530" t="n"/>
      <c r="W105" s="530" t="n"/>
      <c r="X105" s="530" t="n"/>
      <c r="Y105" s="530" t="n"/>
      <c r="Z105" s="530" t="n"/>
      <c r="AA105" s="530" t="n"/>
      <c r="AB105" s="530" t="n"/>
      <c r="AC105" s="530" t="n"/>
      <c r="AD105" s="530" t="n"/>
      <c r="AE105" s="530" t="n"/>
      <c r="AF105" s="530" t="n"/>
      <c r="AG105" s="530" t="n"/>
      <c r="AH105" s="530" t="n"/>
      <c r="AI105" s="530" t="n"/>
      <c r="AJ105" s="530" t="n"/>
      <c r="AK105" s="530" t="n"/>
      <c r="AL105" s="530" t="n"/>
      <c r="AM105" s="530" t="n"/>
      <c r="AN105" s="531" t="n"/>
      <c r="AO105" s="464" t="n"/>
      <c r="AP105" s="501" t="n"/>
      <c r="AQ105" s="473" t="inlineStr">
        <is>
          <t>STEP1</t>
        </is>
      </c>
      <c r="AR105" s="473" t="inlineStr">
        <is>
          <t>Customers Subject to H.O. Approval</t>
        </is>
      </c>
      <c r="AS105" s="501" t="n"/>
      <c r="AT105" s="468">
        <f>IF(COUNTIF(E52:E60,"○"),"applicable","not applicable")</f>
        <v/>
      </c>
      <c r="AU105" s="464" t="n"/>
      <c r="AV105" s="464" t="n"/>
      <c r="AW105" s="525" t="n"/>
      <c r="AX105" s="525" t="n"/>
      <c r="AY105" s="812" t="n"/>
      <c r="AZ105" s="464" t="n"/>
      <c r="BA105" s="464" t="n"/>
      <c r="BB105" s="464" t="n"/>
      <c r="BC105" s="464" t="n"/>
    </row>
    <row r="106" ht="14.25" customFormat="1" customHeight="1" s="468">
      <c r="C106" s="497" t="n"/>
      <c r="D106" s="519" t="n"/>
      <c r="E106" s="507" t="n"/>
      <c r="F106" s="530" t="inlineStr">
        <is>
          <t xml:space="preserve">     (e)Customer is not categorized in “Control Stage” in financial institution monitoring defined in Credit Management Procedures</t>
        </is>
      </c>
      <c r="G106" s="530" t="n"/>
      <c r="H106" s="530" t="n"/>
      <c r="I106" s="530" t="n"/>
      <c r="J106" s="530" t="n"/>
      <c r="K106" s="530" t="n"/>
      <c r="L106" s="530" t="n"/>
      <c r="M106" s="530" t="n"/>
      <c r="N106" s="530" t="n"/>
      <c r="O106" s="530" t="n"/>
      <c r="P106" s="530" t="n"/>
      <c r="Q106" s="530" t="n"/>
      <c r="R106" s="530" t="n"/>
      <c r="S106" s="530" t="n"/>
      <c r="T106" s="530" t="n"/>
      <c r="U106" s="530" t="n"/>
      <c r="V106" s="530" t="n"/>
      <c r="W106" s="530" t="n"/>
      <c r="X106" s="530" t="n"/>
      <c r="Y106" s="530" t="n"/>
      <c r="Z106" s="530" t="n"/>
      <c r="AA106" s="530" t="n"/>
      <c r="AB106" s="530" t="n"/>
      <c r="AC106" s="530" t="n"/>
      <c r="AD106" s="530" t="n"/>
      <c r="AE106" s="530" t="n"/>
      <c r="AF106" s="530" t="n"/>
      <c r="AG106" s="530" t="n"/>
      <c r="AH106" s="530" t="n"/>
      <c r="AI106" s="530" t="n"/>
      <c r="AJ106" s="530" t="n"/>
      <c r="AK106" s="530" t="n"/>
      <c r="AL106" s="530" t="n"/>
      <c r="AM106" s="530" t="n"/>
      <c r="AN106" s="531" t="n"/>
      <c r="AO106" s="464" t="n"/>
      <c r="AP106" s="501" t="n"/>
      <c r="AQ106" s="473" t="inlineStr">
        <is>
          <t>STEP2</t>
        </is>
      </c>
      <c r="AR106" s="473" t="inlineStr">
        <is>
          <t>Transactions Subject to H.O. Approval</t>
        </is>
      </c>
      <c r="AS106" s="501" t="n"/>
      <c r="AT106" s="468">
        <f>IF(COUNTIF(E62:E94,"○"),"applicable","not applicable")</f>
        <v/>
      </c>
      <c r="AU106" s="464" t="n"/>
      <c r="AV106" s="464" t="n"/>
      <c r="AW106" s="525" t="n"/>
      <c r="AX106" s="525" t="n"/>
      <c r="AY106" s="812" t="n"/>
      <c r="AZ106" s="464" t="n"/>
      <c r="BA106" s="464" t="n"/>
      <c r="BB106" s="464" t="n"/>
      <c r="BC106" s="464" t="n"/>
    </row>
    <row r="107" ht="14.25" customFormat="1" customHeight="1" s="468">
      <c r="C107" s="497" t="n"/>
      <c r="D107" s="519" t="n"/>
      <c r="E107" s="507" t="n"/>
      <c r="F107" s="530" t="inlineStr">
        <is>
          <t xml:space="preserve">         for Market Transactions with Financial Institutions</t>
        </is>
      </c>
      <c r="G107" s="530" t="n"/>
      <c r="H107" s="530" t="n"/>
      <c r="I107" s="530" t="n"/>
      <c r="J107" s="530" t="n"/>
      <c r="K107" s="530" t="n"/>
      <c r="L107" s="530" t="n"/>
      <c r="M107" s="530" t="n"/>
      <c r="N107" s="530" t="n"/>
      <c r="O107" s="530" t="n"/>
      <c r="P107" s="530" t="n"/>
      <c r="Q107" s="530" t="n"/>
      <c r="R107" s="530" t="n"/>
      <c r="S107" s="530" t="n"/>
      <c r="T107" s="530" t="n"/>
      <c r="U107" s="530" t="n"/>
      <c r="V107" s="530" t="n"/>
      <c r="W107" s="530" t="n"/>
      <c r="X107" s="530" t="n"/>
      <c r="Y107" s="530" t="n"/>
      <c r="Z107" s="530" t="n"/>
      <c r="AA107" s="530" t="n"/>
      <c r="AB107" s="530" t="n"/>
      <c r="AC107" s="530" t="n"/>
      <c r="AD107" s="530" t="n"/>
      <c r="AE107" s="530" t="n"/>
      <c r="AF107" s="530" t="n"/>
      <c r="AG107" s="530" t="n"/>
      <c r="AH107" s="530" t="n"/>
      <c r="AI107" s="530" t="n"/>
      <c r="AJ107" s="530" t="n"/>
      <c r="AK107" s="530" t="n"/>
      <c r="AL107" s="530" t="n"/>
      <c r="AM107" s="530" t="n"/>
      <c r="AN107" s="531" t="n"/>
      <c r="AO107" s="464" t="n"/>
      <c r="AP107" s="501" t="n"/>
      <c r="AQ107" s="473" t="n"/>
      <c r="AR107" s="473" t="n"/>
      <c r="AS107" s="501" t="n"/>
      <c r="AU107" s="464" t="n"/>
      <c r="AV107" s="464" t="n"/>
      <c r="AW107" s="525" t="n"/>
      <c r="AX107" s="525" t="n"/>
      <c r="AY107" s="812" t="n"/>
      <c r="AZ107" s="464" t="n"/>
      <c r="BA107" s="464" t="n"/>
      <c r="BB107" s="464" t="n"/>
      <c r="BC107" s="464" t="n"/>
    </row>
    <row r="108" ht="14.25" customFormat="1" customHeight="1" s="468">
      <c r="C108" s="497" t="n"/>
      <c r="D108" s="519" t="n"/>
      <c r="E108" s="511" t="n"/>
      <c r="F108" s="530" t="inlineStr">
        <is>
          <t xml:space="preserve">  3.Credit transactions under credit lines for general corporations and Japanese financial institutions, which fulfill the standard conditions</t>
        </is>
      </c>
      <c r="G108" s="530" t="n"/>
      <c r="H108" s="530" t="n"/>
      <c r="I108" s="530" t="n"/>
      <c r="J108" s="530" t="n"/>
      <c r="K108" s="530" t="n"/>
      <c r="L108" s="530" t="n"/>
      <c r="M108" s="530" t="n"/>
      <c r="N108" s="530" t="n"/>
      <c r="O108" s="530" t="n"/>
      <c r="P108" s="530" t="n"/>
      <c r="Q108" s="530" t="n"/>
      <c r="R108" s="530" t="n"/>
      <c r="S108" s="530" t="n"/>
      <c r="T108" s="530" t="n"/>
      <c r="U108" s="530" t="n"/>
      <c r="V108" s="530" t="n"/>
      <c r="W108" s="530" t="n"/>
      <c r="X108" s="530" t="n"/>
      <c r="Y108" s="530" t="n"/>
      <c r="Z108" s="530" t="n"/>
      <c r="AA108" s="530" t="n"/>
      <c r="AB108" s="530" t="n"/>
      <c r="AC108" s="530" t="n"/>
      <c r="AD108" s="530" t="n"/>
      <c r="AE108" s="530" t="n"/>
      <c r="AF108" s="530" t="n"/>
      <c r="AG108" s="530" t="n"/>
      <c r="AH108" s="530" t="n"/>
      <c r="AI108" s="530" t="n"/>
      <c r="AJ108" s="530" t="n"/>
      <c r="AK108" s="530" t="n"/>
      <c r="AL108" s="530" t="n"/>
      <c r="AM108" s="530" t="n"/>
      <c r="AN108" s="531" t="n"/>
      <c r="AO108" s="464" t="n"/>
      <c r="AP108" s="501" t="n"/>
      <c r="AQ108" s="473" t="inlineStr">
        <is>
          <t>STEP3</t>
        </is>
      </c>
      <c r="AR108" s="473" t="inlineStr">
        <is>
          <t>Credit Transactions Subject to In-house Approval</t>
        </is>
      </c>
      <c r="AS108" s="501" t="n"/>
      <c r="AT108" s="468">
        <f>IF(COUNTIF(E99:E113,"○"),"applicable","not applicable")</f>
        <v/>
      </c>
      <c r="AU108" s="464" t="n"/>
      <c r="AV108" s="464" t="n"/>
      <c r="AW108" s="525" t="n"/>
      <c r="AX108" s="525" t="n"/>
      <c r="AY108" s="525" t="n"/>
      <c r="AZ108" s="464" t="n"/>
      <c r="BA108" s="464" t="n"/>
      <c r="BB108" s="464" t="n"/>
      <c r="BC108" s="464" t="n"/>
    </row>
    <row r="109" ht="14.25" customFormat="1" customHeight="1" s="468">
      <c r="C109" s="497" t="n"/>
      <c r="D109" s="519" t="n"/>
      <c r="E109" s="511" t="n"/>
      <c r="F109" s="530" t="inlineStr">
        <is>
          <t xml:space="preserve">  4.The foreign bills bought indicated below:</t>
        </is>
      </c>
      <c r="G109" s="530" t="n"/>
      <c r="H109" s="530" t="n"/>
      <c r="I109" s="530" t="n"/>
      <c r="J109" s="530" t="n"/>
      <c r="K109" s="530" t="n"/>
      <c r="L109" s="530" t="n"/>
      <c r="M109" s="530" t="n"/>
      <c r="N109" s="530" t="n"/>
      <c r="O109" s="530" t="n"/>
      <c r="P109" s="530" t="n"/>
      <c r="Q109" s="530" t="n"/>
      <c r="R109" s="530" t="n"/>
      <c r="S109" s="530" t="n"/>
      <c r="T109" s="530" t="n"/>
      <c r="U109" s="530" t="n"/>
      <c r="V109" s="530" t="n"/>
      <c r="W109" s="530" t="n"/>
      <c r="X109" s="530" t="n"/>
      <c r="Y109" s="530" t="n"/>
      <c r="Z109" s="530" t="n"/>
      <c r="AA109" s="530" t="n"/>
      <c r="AB109" s="530" t="n"/>
      <c r="AC109" s="530" t="n"/>
      <c r="AD109" s="530" t="n"/>
      <c r="AE109" s="530" t="n"/>
      <c r="AF109" s="530" t="n"/>
      <c r="AG109" s="530" t="n"/>
      <c r="AH109" s="530" t="n"/>
      <c r="AI109" s="530" t="n"/>
      <c r="AJ109" s="530" t="n"/>
      <c r="AK109" s="530" t="n"/>
      <c r="AL109" s="530" t="n"/>
      <c r="AM109" s="530" t="n"/>
      <c r="AN109" s="531" t="n"/>
      <c r="AO109" s="464" t="n"/>
      <c r="AP109" s="501" t="n"/>
      <c r="AQ109" s="473" t="inlineStr">
        <is>
          <t>STEP4</t>
        </is>
      </c>
      <c r="AR109" s="473" t="inlineStr">
        <is>
          <t>CAA Determination Table</t>
        </is>
      </c>
      <c r="AS109" s="501" t="n"/>
      <c r="AT109" s="468">
        <f>IF(COUNTIF(AT44:AU47,"H.O."),"H.O.","In-house")</f>
        <v/>
      </c>
      <c r="AU109" s="465" t="n"/>
      <c r="AV109" s="464" t="n"/>
      <c r="AW109" s="532" t="n"/>
      <c r="AX109" s="532" t="n"/>
      <c r="AY109" s="533" t="n"/>
      <c r="AZ109" s="533" t="n"/>
      <c r="BA109" s="533" t="n"/>
      <c r="BB109" s="533" t="n"/>
      <c r="BC109" s="464" t="n"/>
    </row>
    <row r="110" ht="14.25" customFormat="1" customHeight="1" s="468">
      <c r="C110" s="497" t="n"/>
      <c r="D110" s="519" t="n"/>
      <c r="E110" s="507" t="n"/>
      <c r="F110" s="530" t="inlineStr">
        <is>
          <t xml:space="preserve">    -Export bills issued under letter of credit   -Treasury checks or equivalent  -Remittance checks issued by the banks to be designated separately
</t>
        </is>
      </c>
      <c r="G110" s="530" t="n"/>
      <c r="H110" s="530" t="n"/>
      <c r="I110" s="530" t="n"/>
      <c r="J110" s="530" t="n"/>
      <c r="K110" s="530" t="n"/>
      <c r="L110" s="530" t="n"/>
      <c r="M110" s="530" t="n"/>
      <c r="N110" s="530" t="n"/>
      <c r="O110" s="530" t="n"/>
      <c r="P110" s="530" t="n"/>
      <c r="Q110" s="530" t="n"/>
      <c r="R110" s="530" t="n"/>
      <c r="S110" s="530" t="n"/>
      <c r="T110" s="530" t="n"/>
      <c r="U110" s="530" t="n"/>
      <c r="V110" s="530" t="n"/>
      <c r="W110" s="530" t="n"/>
      <c r="X110" s="530" t="n"/>
      <c r="Y110" s="530" t="n"/>
      <c r="Z110" s="530" t="n"/>
      <c r="AA110" s="530" t="n"/>
      <c r="AB110" s="530" t="n"/>
      <c r="AC110" s="530" t="n"/>
      <c r="AD110" s="530" t="n"/>
      <c r="AE110" s="530" t="n"/>
      <c r="AF110" s="530" t="n"/>
      <c r="AG110" s="530" t="n"/>
      <c r="AH110" s="530" t="n"/>
      <c r="AI110" s="530" t="n"/>
      <c r="AJ110" s="530" t="n"/>
      <c r="AK110" s="530" t="n"/>
      <c r="AL110" s="530" t="n"/>
      <c r="AM110" s="530" t="n"/>
      <c r="AN110" s="531" t="n"/>
      <c r="AO110" s="464" t="n"/>
      <c r="AP110" s="501" t="n"/>
      <c r="AU110" s="465" t="n"/>
      <c r="AV110" s="464" t="n"/>
      <c r="AW110" s="532" t="n"/>
      <c r="AX110" s="532" t="n"/>
      <c r="AY110" s="533" t="n"/>
      <c r="AZ110" s="533" t="n"/>
      <c r="BA110" s="533" t="n"/>
      <c r="BB110" s="533" t="n"/>
      <c r="BC110" s="464" t="n"/>
    </row>
    <row r="111" ht="14.25" customFormat="1" customHeight="1" s="468">
      <c r="C111" s="497" t="n"/>
      <c r="D111" s="519" t="n"/>
      <c r="E111" s="507" t="n"/>
      <c r="F111" s="530" t="inlineStr">
        <is>
          <t xml:space="preserve">    -Traveler’s checks  -Bills drawn based on traveler’s letter of credit
</t>
        </is>
      </c>
      <c r="G111" s="530" t="n"/>
      <c r="H111" s="530" t="n"/>
      <c r="I111" s="530" t="n"/>
      <c r="J111" s="530" t="n"/>
      <c r="K111" s="530" t="n"/>
      <c r="L111" s="530" t="n"/>
      <c r="M111" s="530" t="n"/>
      <c r="N111" s="530" t="n"/>
      <c r="O111" s="530" t="n"/>
      <c r="P111" s="530" t="n"/>
      <c r="Q111" s="530" t="n"/>
      <c r="R111" s="530" t="n"/>
      <c r="S111" s="530" t="n"/>
      <c r="T111" s="530" t="n"/>
      <c r="U111" s="530" t="n"/>
      <c r="V111" s="530" t="n"/>
      <c r="W111" s="530" t="n"/>
      <c r="X111" s="530" t="n"/>
      <c r="Y111" s="530" t="n"/>
      <c r="Z111" s="530" t="n"/>
      <c r="AA111" s="530" t="n"/>
      <c r="AB111" s="530" t="n"/>
      <c r="AC111" s="530" t="n"/>
      <c r="AD111" s="530" t="n"/>
      <c r="AE111" s="530" t="n"/>
      <c r="AF111" s="530" t="n"/>
      <c r="AG111" s="530" t="n"/>
      <c r="AH111" s="530" t="n"/>
      <c r="AI111" s="530" t="n"/>
      <c r="AJ111" s="530" t="n"/>
      <c r="AK111" s="530" t="n"/>
      <c r="AL111" s="530" t="n"/>
      <c r="AM111" s="530" t="n"/>
      <c r="AN111" s="531" t="n"/>
      <c r="AO111" s="464" t="n"/>
      <c r="AP111" s="501" t="n"/>
      <c r="AU111" s="465" t="n"/>
      <c r="AV111" s="464" t="n"/>
      <c r="AW111" s="532" t="n"/>
      <c r="AX111" s="532" t="n"/>
      <c r="AY111" s="533" t="n"/>
      <c r="AZ111" s="533" t="n"/>
      <c r="BA111" s="533" t="n"/>
      <c r="BB111" s="533" t="n"/>
      <c r="BC111" s="464" t="n"/>
    </row>
    <row r="112" ht="14.25" customFormat="1" customHeight="1" s="468">
      <c r="C112" s="497" t="n"/>
      <c r="D112" s="519" t="n"/>
      <c r="E112" s="511" t="n"/>
      <c r="F112" s="530" t="inlineStr">
        <is>
          <t xml:space="preserve">  5.Limits of options written by MHBK for which option premium is paid in lump-sum two business days after trade date</t>
        </is>
      </c>
      <c r="G112" s="530" t="n"/>
      <c r="H112" s="530" t="n"/>
      <c r="I112" s="530" t="n"/>
      <c r="J112" s="530" t="n"/>
      <c r="K112" s="530" t="n"/>
      <c r="L112" s="530" t="n"/>
      <c r="M112" s="530" t="n"/>
      <c r="N112" s="530" t="n"/>
      <c r="O112" s="530" t="n"/>
      <c r="P112" s="530" t="n"/>
      <c r="Q112" s="530" t="n"/>
      <c r="R112" s="530" t="n"/>
      <c r="S112" s="530" t="n"/>
      <c r="T112" s="530" t="n"/>
      <c r="U112" s="530" t="n"/>
      <c r="V112" s="530" t="n"/>
      <c r="W112" s="530" t="n"/>
      <c r="X112" s="530" t="n"/>
      <c r="Y112" s="530" t="n"/>
      <c r="Z112" s="530" t="n"/>
      <c r="AA112" s="530" t="n"/>
      <c r="AB112" s="530" t="n"/>
      <c r="AC112" s="530" t="n"/>
      <c r="AD112" s="530" t="n"/>
      <c r="AE112" s="530" t="n"/>
      <c r="AF112" s="530" t="n"/>
      <c r="AG112" s="530" t="n"/>
      <c r="AH112" s="530" t="n"/>
      <c r="AI112" s="530" t="n"/>
      <c r="AJ112" s="530" t="n"/>
      <c r="AK112" s="530" t="n"/>
      <c r="AL112" s="530" t="n"/>
      <c r="AM112" s="530" t="n"/>
      <c r="AN112" s="531" t="n"/>
      <c r="AO112" s="464" t="n"/>
      <c r="AP112" s="501" t="n"/>
      <c r="AU112" s="465" t="n"/>
      <c r="AV112" s="464" t="n"/>
      <c r="AW112" s="532" t="n"/>
      <c r="AX112" s="532" t="n"/>
      <c r="AY112" s="533" t="n"/>
      <c r="AZ112" s="533" t="n"/>
      <c r="BA112" s="533" t="n"/>
      <c r="BB112" s="533" t="n"/>
      <c r="BC112" s="464" t="n"/>
    </row>
    <row r="113" ht="14.25" customFormat="1" customHeight="1" s="468">
      <c r="C113" s="497" t="n"/>
      <c r="D113" s="519" t="n"/>
      <c r="E113" s="511" t="n"/>
      <c r="F113" s="530" t="inlineStr">
        <is>
          <t xml:space="preserve">  6.Other transactions which are indicated as In-house approval in Administrative Guidelines for CAA Determination (including Amendment and Specific cases)</t>
        </is>
      </c>
      <c r="G113" s="530" t="n"/>
      <c r="H113" s="530" t="n"/>
      <c r="I113" s="530" t="n"/>
      <c r="J113" s="530" t="n"/>
      <c r="K113" s="530" t="n"/>
      <c r="L113" s="530" t="n"/>
      <c r="M113" s="530" t="n"/>
      <c r="N113" s="530" t="n"/>
      <c r="O113" s="530" t="n"/>
      <c r="P113" s="530" t="n"/>
      <c r="Q113" s="530" t="n"/>
      <c r="R113" s="530" t="n"/>
      <c r="S113" s="530" t="n"/>
      <c r="T113" s="530" t="n"/>
      <c r="U113" s="530" t="n"/>
      <c r="V113" s="530" t="n"/>
      <c r="W113" s="530" t="n"/>
      <c r="X113" s="530" t="n"/>
      <c r="Y113" s="530" t="n"/>
      <c r="Z113" s="530" t="n"/>
      <c r="AA113" s="530" t="n"/>
      <c r="AB113" s="530" t="n"/>
      <c r="AC113" s="530" t="n"/>
      <c r="AD113" s="530" t="n"/>
      <c r="AE113" s="530" t="n"/>
      <c r="AF113" s="530" t="n"/>
      <c r="AG113" s="530" t="n"/>
      <c r="AH113" s="530" t="n"/>
      <c r="AI113" s="530" t="n"/>
      <c r="AJ113" s="530" t="n"/>
      <c r="AK113" s="530" t="n"/>
      <c r="AL113" s="530" t="n"/>
      <c r="AM113" s="530" t="n"/>
      <c r="AN113" s="531" t="n"/>
      <c r="AO113" s="464" t="n"/>
      <c r="AP113" s="501" t="n"/>
      <c r="AU113" s="465" t="n"/>
      <c r="AV113" s="464" t="n"/>
      <c r="AW113" s="532" t="n"/>
      <c r="AX113" s="532" t="n"/>
      <c r="AY113" s="533" t="n"/>
      <c r="AZ113" s="533" t="n"/>
      <c r="BA113" s="533" t="n"/>
      <c r="BB113" s="533" t="n"/>
      <c r="BC113" s="464" t="n"/>
    </row>
    <row r="114" ht="4.5" customHeight="1" s="340">
      <c r="D114" s="520" t="n"/>
      <c r="E114" s="521" t="n"/>
      <c r="F114" s="534" t="n"/>
      <c r="G114" s="534" t="n"/>
      <c r="H114" s="534" t="n"/>
      <c r="I114" s="534" t="n"/>
      <c r="J114" s="534" t="n"/>
      <c r="K114" s="534" t="n"/>
      <c r="L114" s="534" t="n"/>
      <c r="M114" s="534" t="n"/>
      <c r="N114" s="534" t="n"/>
      <c r="O114" s="534" t="n"/>
      <c r="P114" s="534" t="n"/>
      <c r="Q114" s="534" t="n"/>
      <c r="R114" s="534" t="n"/>
      <c r="S114" s="534" t="n"/>
      <c r="T114" s="534" t="n"/>
      <c r="U114" s="534" t="n"/>
      <c r="V114" s="534" t="n"/>
      <c r="W114" s="534" t="n"/>
      <c r="X114" s="534" t="n"/>
      <c r="Y114" s="534" t="n"/>
      <c r="Z114" s="534" t="n"/>
      <c r="AA114" s="534" t="n"/>
      <c r="AB114" s="534" t="n"/>
      <c r="AC114" s="534" t="n"/>
      <c r="AD114" s="534" t="n"/>
      <c r="AE114" s="534" t="n"/>
      <c r="AF114" s="534" t="n"/>
      <c r="AG114" s="534" t="n"/>
      <c r="AH114" s="534" t="n"/>
      <c r="AI114" s="534" t="n"/>
      <c r="AJ114" s="534" t="n"/>
      <c r="AK114" s="534" t="n"/>
      <c r="AL114" s="534" t="n"/>
      <c r="AM114" s="534" t="n"/>
      <c r="AN114" s="535" t="n"/>
      <c r="AW114" s="532" t="n"/>
      <c r="AX114" s="532" t="n"/>
      <c r="AY114" s="533" t="n"/>
      <c r="AZ114" s="533" t="n"/>
      <c r="BA114" s="533" t="n"/>
      <c r="BB114" s="533" t="n"/>
    </row>
    <row r="115" ht="4.5" customHeight="1" s="340">
      <c r="E115" s="507" t="n"/>
      <c r="F115" s="530" t="n"/>
      <c r="G115" s="530" t="n"/>
      <c r="H115" s="530" t="n"/>
      <c r="I115" s="530" t="n"/>
      <c r="J115" s="530" t="n"/>
      <c r="K115" s="530" t="n"/>
      <c r="L115" s="530" t="n"/>
      <c r="M115" s="530" t="n"/>
      <c r="N115" s="530" t="n"/>
      <c r="O115" s="530" t="n"/>
      <c r="P115" s="530" t="n"/>
      <c r="Q115" s="530" t="n"/>
      <c r="R115" s="530" t="n"/>
      <c r="S115" s="530" t="n"/>
      <c r="T115" s="530" t="n"/>
      <c r="U115" s="530" t="n"/>
      <c r="V115" s="530" t="n"/>
      <c r="W115" s="530" t="n"/>
      <c r="X115" s="530" t="n"/>
      <c r="Y115" s="530" t="n"/>
      <c r="Z115" s="530" t="n"/>
      <c r="AA115" s="530" t="n"/>
      <c r="AB115" s="530" t="n"/>
      <c r="AC115" s="530" t="n"/>
      <c r="AD115" s="530" t="n"/>
      <c r="AE115" s="530" t="n"/>
      <c r="AF115" s="530" t="n"/>
      <c r="AG115" s="530" t="n"/>
      <c r="AH115" s="530" t="n"/>
      <c r="AI115" s="530" t="n"/>
      <c r="AJ115" s="530" t="n"/>
      <c r="AK115" s="530" t="n"/>
      <c r="AL115" s="530" t="n"/>
      <c r="AM115" s="530" t="n"/>
      <c r="AN115" s="530" t="n"/>
      <c r="AW115" s="532" t="n"/>
      <c r="AX115" s="532" t="n"/>
      <c r="AY115" s="533" t="n"/>
      <c r="AZ115" s="533" t="n"/>
      <c r="BA115" s="533" t="n"/>
      <c r="BB115" s="533" t="n"/>
    </row>
    <row r="116" ht="6.75" customHeight="1" s="340">
      <c r="AI116" s="471" t="n"/>
      <c r="AJ116" s="471" t="n"/>
      <c r="AK116" s="471" t="n"/>
      <c r="AL116" s="471" t="n"/>
      <c r="AM116" s="471" t="n"/>
      <c r="AN116" s="471" t="n"/>
      <c r="AY116" s="533" t="n"/>
      <c r="AZ116" s="533" t="n"/>
      <c r="BA116" s="533" t="n"/>
      <c r="BB116" s="533" t="n"/>
    </row>
    <row r="117" ht="24" customHeight="1" s="340">
      <c r="C117" s="483" t="inlineStr">
        <is>
          <t>F. Determination</t>
        </is>
      </c>
      <c r="D117" s="525" t="n"/>
      <c r="E117" s="525" t="n"/>
      <c r="F117" s="525" t="n"/>
      <c r="G117" s="525" t="n"/>
      <c r="H117" s="525" t="n"/>
      <c r="I117" s="768" t="inlineStr">
        <is>
          <t>Auto Determination</t>
        </is>
      </c>
      <c r="J117" s="1035" t="n"/>
      <c r="K117" s="1035" t="n"/>
      <c r="L117" s="1035" t="n"/>
      <c r="M117" s="769">
        <f>IF(AT105="applicable","H.O.",IF(AT106="applicable","H.O.",IF(AT108="applicable","In-house",IF(AT109="H.O.","H.O.","In-house"))))</f>
        <v/>
      </c>
      <c r="N117" s="1106" t="n"/>
      <c r="O117" s="1106" t="n"/>
      <c r="P117" s="1106" t="n"/>
      <c r="Q117" s="1106" t="n"/>
      <c r="R117" s="1106" t="n"/>
      <c r="S117" s="1106" t="n"/>
      <c r="T117" s="1106" t="n"/>
      <c r="U117" s="1106" t="n"/>
      <c r="V117" s="1107" t="n"/>
      <c r="W117" s="525" t="n"/>
      <c r="X117" s="525" t="n"/>
      <c r="Y117" s="525" t="n"/>
      <c r="Z117" s="525" t="n"/>
      <c r="AA117" s="525" t="n"/>
      <c r="AB117" s="525" t="n"/>
      <c r="AC117" s="525" t="n"/>
      <c r="AD117" s="525" t="n"/>
      <c r="AE117" s="525" t="n"/>
      <c r="AF117" s="525" t="n"/>
      <c r="AG117" s="525" t="n"/>
      <c r="AH117" s="525" t="n"/>
      <c r="AI117" s="525" t="n"/>
      <c r="AJ117" s="525" t="n"/>
      <c r="AK117" s="525" t="n"/>
      <c r="AL117" s="525" t="n"/>
      <c r="AM117" s="525" t="n"/>
      <c r="AN117" s="525" t="n"/>
    </row>
    <row r="118" ht="8.25" customHeight="1" s="340">
      <c r="C118" s="483" t="n"/>
      <c r="D118" s="525" t="n"/>
      <c r="E118" s="525" t="n"/>
      <c r="F118" s="525" t="n"/>
      <c r="G118" s="525" t="n"/>
      <c r="H118" s="525" t="n"/>
      <c r="I118" s="525" t="n"/>
      <c r="J118" s="525" t="n"/>
      <c r="K118" s="525" t="n"/>
      <c r="L118" s="525" t="n"/>
      <c r="M118" s="525" t="n"/>
      <c r="N118" s="525" t="n"/>
      <c r="O118" s="525" t="n"/>
      <c r="P118" s="525" t="n"/>
      <c r="Q118" s="525" t="n"/>
      <c r="R118" s="525" t="n"/>
      <c r="S118" s="536" t="n"/>
      <c r="T118" s="536" t="n"/>
      <c r="U118" s="536" t="n"/>
      <c r="V118" s="536" t="n"/>
      <c r="W118" s="536" t="n"/>
      <c r="X118" s="536" t="n"/>
      <c r="Y118" s="536" t="n"/>
      <c r="Z118" s="536" t="n"/>
      <c r="AA118" s="536" t="n"/>
      <c r="AB118" s="536" t="n"/>
      <c r="AC118" s="517" t="n"/>
      <c r="AD118" s="517" t="n"/>
      <c r="AE118" s="536" t="n"/>
      <c r="AF118" s="536" t="n"/>
      <c r="AG118" s="536" t="n"/>
      <c r="AH118" s="536" t="n"/>
      <c r="AI118" s="536" t="n"/>
      <c r="AJ118" s="536" t="n"/>
      <c r="AK118" s="536" t="n"/>
      <c r="AL118" s="536" t="n"/>
      <c r="AM118" s="536" t="n"/>
      <c r="AN118" s="536" t="n"/>
    </row>
    <row r="119" ht="24" customHeight="1" s="340">
      <c r="C119" s="483" t="n"/>
      <c r="D119" s="525" t="n"/>
      <c r="E119" s="525" t="n"/>
      <c r="F119" s="525" t="n"/>
      <c r="G119" s="525" t="n"/>
      <c r="H119" s="525" t="n"/>
      <c r="I119" s="768" t="inlineStr">
        <is>
          <t>Final Determination</t>
        </is>
      </c>
      <c r="J119" s="1035" t="n"/>
      <c r="K119" s="1035" t="n"/>
      <c r="L119" s="1035" t="n"/>
      <c r="M119" s="770" t="n"/>
      <c r="N119" s="1115" t="n"/>
      <c r="O119" s="1115" t="n"/>
      <c r="P119" s="1115" t="n"/>
      <c r="Q119" s="1115" t="n"/>
      <c r="R119" s="1115" t="n"/>
      <c r="S119" s="1115" t="n"/>
      <c r="T119" s="1115" t="n"/>
      <c r="U119" s="1115" t="n"/>
      <c r="V119" s="1116" t="n"/>
      <c r="W119" s="536" t="n"/>
      <c r="X119" s="537" t="n"/>
      <c r="Y119" s="538" t="inlineStr">
        <is>
          <t>Notes</t>
        </is>
      </c>
      <c r="Z119" s="771" t="n"/>
      <c r="AA119" s="1117" t="n"/>
      <c r="AB119" s="1117" t="n"/>
      <c r="AC119" s="1117" t="n"/>
      <c r="AD119" s="1117" t="n"/>
      <c r="AE119" s="1117" t="n"/>
      <c r="AF119" s="1117" t="n"/>
      <c r="AG119" s="1117" t="n"/>
      <c r="AH119" s="1117" t="n"/>
      <c r="AI119" s="1117" t="n"/>
      <c r="AJ119" s="1117" t="n"/>
      <c r="AK119" s="1117" t="n"/>
      <c r="AL119" s="1117" t="n"/>
      <c r="AM119" s="1117" t="n"/>
      <c r="AN119" s="1118" t="n"/>
    </row>
    <row r="120" ht="14.25" customHeight="1" s="340">
      <c r="C120" s="483" t="n"/>
      <c r="D120" s="525" t="n"/>
      <c r="E120" s="525" t="n"/>
      <c r="F120" s="525" t="n"/>
      <c r="G120" s="525" t="n"/>
      <c r="H120" s="525" t="n"/>
      <c r="I120" s="525" t="n"/>
      <c r="J120" s="525" t="n"/>
      <c r="K120" s="525" t="n"/>
      <c r="L120" s="525" t="n"/>
      <c r="M120" s="525" t="n"/>
      <c r="N120" s="525" t="n"/>
      <c r="O120" s="525" t="n"/>
      <c r="P120" s="525" t="n"/>
      <c r="Q120" s="525" t="n"/>
      <c r="R120" s="525" t="n"/>
      <c r="S120" s="536" t="n"/>
      <c r="T120" s="536" t="n"/>
      <c r="U120" s="536" t="n"/>
      <c r="V120" s="536" t="n"/>
      <c r="W120" s="536" t="n"/>
      <c r="X120" s="536" t="n"/>
      <c r="Y120" s="536" t="n"/>
      <c r="Z120" s="1123" t="n"/>
      <c r="AA120" s="1124" t="n"/>
      <c r="AB120" s="1124" t="n"/>
      <c r="AC120" s="1124" t="n"/>
      <c r="AD120" s="1124" t="n"/>
      <c r="AE120" s="1124" t="n"/>
      <c r="AF120" s="1124" t="n"/>
      <c r="AG120" s="1124" t="n"/>
      <c r="AH120" s="1124" t="n"/>
      <c r="AI120" s="1124" t="n"/>
      <c r="AJ120" s="1124" t="n"/>
      <c r="AK120" s="1124" t="n"/>
      <c r="AL120" s="1124" t="n"/>
      <c r="AM120" s="1124" t="n"/>
      <c r="AN120" s="1129" t="n"/>
    </row>
    <row r="121" ht="14.25" customHeight="1" s="340">
      <c r="Z121" s="539" t="inlineStr">
        <is>
          <t>＊When changing Auto Determination, state the reason.</t>
        </is>
      </c>
      <c r="AI121" s="471" t="n"/>
      <c r="AJ121" s="471" t="n"/>
      <c r="AK121" s="471" t="n"/>
      <c r="AL121" s="471" t="n"/>
      <c r="AM121" s="471" t="n"/>
      <c r="AN121" s="471" t="n"/>
    </row>
    <row r="122" ht="24" customFormat="1" customHeight="1" s="464">
      <c r="B122" s="482" t="inlineStr">
        <is>
          <t>2. Other Points</t>
        </is>
      </c>
      <c r="C122" s="481" t="n"/>
      <c r="D122" s="481" t="n"/>
      <c r="E122" s="481" t="n"/>
      <c r="F122" s="481" t="n"/>
      <c r="G122" s="481" t="n"/>
      <c r="H122" s="481" t="n"/>
      <c r="I122" s="481" t="n"/>
      <c r="J122" s="481" t="n"/>
      <c r="K122" s="481" t="n"/>
      <c r="L122" s="481" t="n"/>
      <c r="M122" s="481" t="n"/>
      <c r="N122" s="481" t="n"/>
      <c r="O122" s="481" t="n"/>
      <c r="P122" s="481" t="n"/>
      <c r="Q122" s="481" t="n"/>
      <c r="R122" s="481" t="n"/>
      <c r="S122" s="481" t="n"/>
      <c r="T122" s="481" t="n"/>
      <c r="U122" s="481" t="n"/>
      <c r="V122" s="481" t="n"/>
      <c r="W122" s="481" t="n"/>
      <c r="X122" s="481" t="n"/>
      <c r="Y122" s="481" t="n"/>
      <c r="Z122" s="481" t="n"/>
      <c r="AA122" s="481" t="n"/>
      <c r="AB122" s="481" t="n"/>
      <c r="AC122" s="481" t="n"/>
      <c r="AD122" s="481" t="n"/>
      <c r="AE122" s="481" t="n"/>
      <c r="AF122" s="481" t="n"/>
      <c r="AG122" s="481" t="n"/>
      <c r="AH122" s="481" t="n"/>
      <c r="AI122" s="481" t="n"/>
      <c r="AJ122" s="481" t="n"/>
      <c r="AK122" s="481" t="n"/>
      <c r="AL122" s="481" t="n"/>
      <c r="AM122" s="481" t="n"/>
      <c r="AN122" s="481" t="n"/>
      <c r="AU122" s="465" t="n"/>
      <c r="AV122" s="473" t="n"/>
      <c r="AW122" s="812" t="n"/>
      <c r="AX122" s="812" t="n"/>
      <c r="AY122" s="812" t="n"/>
    </row>
    <row r="123" ht="14.25" customHeight="1" s="340">
      <c r="A123" s="540" t="n"/>
      <c r="B123" s="540" t="n"/>
      <c r="C123" s="483" t="inlineStr">
        <is>
          <t>G. Credit Transactions Subjected in the Credit Policies   (No effect on Approval determination)</t>
        </is>
      </c>
      <c r="D123" s="540" t="n"/>
      <c r="E123" s="540" t="n"/>
      <c r="F123" s="540" t="n"/>
      <c r="G123" s="540" t="n"/>
      <c r="H123" s="540" t="n"/>
      <c r="I123" s="540" t="n"/>
      <c r="J123" s="540" t="n"/>
      <c r="K123" s="540" t="n"/>
      <c r="L123" s="540" t="n"/>
      <c r="M123" s="540" t="n"/>
      <c r="N123" s="540" t="n"/>
      <c r="O123" s="540" t="n"/>
      <c r="P123" s="540" t="n"/>
      <c r="Q123" s="540" t="n"/>
      <c r="R123" s="540" t="n"/>
      <c r="S123" s="540" t="n"/>
      <c r="T123" s="540" t="n"/>
      <c r="U123" s="540" t="n"/>
      <c r="V123" s="540" t="n"/>
      <c r="W123" s="540" t="n"/>
      <c r="X123" s="540" t="n"/>
      <c r="Y123" s="540" t="n"/>
      <c r="Z123" s="540" t="n"/>
      <c r="AA123" s="540" t="n"/>
      <c r="AB123" s="540" t="n"/>
      <c r="AC123" s="540" t="n"/>
      <c r="AD123" s="540" t="n"/>
      <c r="AE123" s="540" t="n"/>
      <c r="AF123" s="540" t="n"/>
      <c r="AG123" s="540" t="n"/>
      <c r="AH123" s="540" t="n"/>
      <c r="AI123" s="540" t="n"/>
      <c r="AJ123" s="540" t="n"/>
      <c r="AK123" s="540" t="n"/>
      <c r="AL123" s="540" t="n"/>
      <c r="AM123" s="540" t="n"/>
      <c r="AN123" s="540" t="n"/>
      <c r="AO123" s="540" t="n"/>
      <c r="AP123" s="540" t="n"/>
    </row>
    <row r="124" ht="18.75" customHeight="1" s="340">
      <c r="A124" s="541" t="n"/>
      <c r="B124" s="541" t="n"/>
      <c r="C124" s="540" t="n"/>
      <c r="D124" s="542" t="n"/>
      <c r="E124" s="540" t="n"/>
      <c r="F124" s="540" t="n"/>
      <c r="G124" s="540" t="n"/>
      <c r="H124" s="540" t="n"/>
      <c r="I124" s="540" t="n"/>
      <c r="J124" s="543" t="n"/>
      <c r="K124" s="543" t="n"/>
      <c r="L124" s="543" t="n"/>
      <c r="M124" s="543" t="n"/>
      <c r="N124" s="540" t="n"/>
      <c r="O124" s="544" t="n"/>
      <c r="P124" s="760" t="n"/>
      <c r="Q124" s="1165" t="n"/>
      <c r="R124" s="761" t="inlineStr">
        <is>
          <t>Yes</t>
        </is>
      </c>
      <c r="S124" s="1115" t="n"/>
      <c r="T124" s="1115" t="n"/>
      <c r="U124" s="1115" t="n"/>
      <c r="V124" s="1115" t="n"/>
      <c r="W124" s="1115" t="n"/>
      <c r="X124" s="1115" t="n"/>
      <c r="Y124" s="1115" t="n"/>
      <c r="Z124" s="1116" t="n"/>
      <c r="AA124" s="543" t="n"/>
      <c r="AB124" s="543" t="n"/>
      <c r="AC124" s="760" t="n"/>
      <c r="AD124" s="1165" t="n"/>
      <c r="AE124" s="761" t="inlineStr">
        <is>
          <t>No</t>
        </is>
      </c>
      <c r="AF124" s="1115" t="n"/>
      <c r="AG124" s="1115" t="n"/>
      <c r="AH124" s="1115" t="n"/>
      <c r="AI124" s="1115" t="n"/>
      <c r="AJ124" s="1115" t="n"/>
      <c r="AK124" s="1115" t="n"/>
      <c r="AL124" s="1115" t="n"/>
      <c r="AM124" s="1116" t="n"/>
      <c r="AN124" s="543" t="n"/>
      <c r="AO124" s="543" t="n"/>
      <c r="AP124" s="543" t="n"/>
    </row>
    <row r="125" ht="14.25" customHeight="1" s="340">
      <c r="A125" s="541" t="n"/>
      <c r="B125" s="541" t="n"/>
      <c r="C125" s="540" t="n"/>
      <c r="D125" s="545" t="inlineStr">
        <is>
          <t>＊If Yes, create ES Credit Policy Check Sheet/ Check Sheet for Transition Risk/Human Rights Due Diligence Sheet.</t>
        </is>
      </c>
      <c r="E125" s="540" t="n"/>
      <c r="F125" s="540" t="n"/>
      <c r="G125" s="540" t="n"/>
      <c r="H125" s="540" t="n"/>
      <c r="I125" s="540" t="n"/>
      <c r="J125" s="543" t="n"/>
      <c r="K125" s="543" t="n"/>
      <c r="L125" s="543" t="n"/>
      <c r="M125" s="543" t="n"/>
      <c r="N125" s="540" t="n"/>
      <c r="O125" s="544" t="n"/>
      <c r="P125" s="546" t="n"/>
      <c r="Q125" s="546" t="n"/>
      <c r="R125" s="547" t="n"/>
      <c r="S125" s="547" t="n"/>
      <c r="T125" s="547" t="n"/>
      <c r="U125" s="547" t="n"/>
      <c r="V125" s="547" t="n"/>
      <c r="W125" s="547" t="n"/>
      <c r="X125" s="547" t="n"/>
      <c r="Y125" s="547" t="n"/>
      <c r="Z125" s="547" t="n"/>
      <c r="AA125" s="543" t="n"/>
      <c r="AB125" s="543" t="n"/>
      <c r="AC125" s="546" t="n"/>
      <c r="AD125" s="546" t="n"/>
      <c r="AE125" s="547" t="n"/>
      <c r="AF125" s="547" t="n"/>
      <c r="AG125" s="547" t="n"/>
      <c r="AH125" s="547" t="n"/>
      <c r="AI125" s="547" t="n"/>
      <c r="AJ125" s="547" t="n"/>
      <c r="AK125" s="547" t="n"/>
      <c r="AL125" s="547" t="n"/>
      <c r="AM125" s="547" t="n"/>
      <c r="AN125" s="543" t="n"/>
      <c r="AO125" s="543" t="n"/>
      <c r="AP125" s="543" t="n"/>
    </row>
    <row r="126">
      <c r="A126" s="540" t="n"/>
      <c r="B126" s="540" t="n"/>
      <c r="C126" s="540" t="n"/>
      <c r="D126" s="540" t="n"/>
      <c r="E126" s="540" t="n"/>
      <c r="F126" s="540" t="n"/>
      <c r="G126" s="540" t="n"/>
      <c r="H126" s="540" t="n"/>
      <c r="I126" s="540" t="n"/>
      <c r="J126" s="540" t="n"/>
      <c r="K126" s="540" t="n"/>
      <c r="L126" s="540" t="n"/>
      <c r="M126" s="540" t="n"/>
      <c r="N126" s="540" t="n"/>
      <c r="O126" s="540" t="n"/>
      <c r="P126" s="540" t="n"/>
      <c r="Q126" s="540" t="n"/>
      <c r="R126" s="540" t="n"/>
      <c r="S126" s="540" t="n"/>
      <c r="T126" s="540" t="n"/>
      <c r="U126" s="540" t="n"/>
      <c r="V126" s="540" t="n"/>
      <c r="W126" s="540" t="n"/>
      <c r="X126" s="540" t="n"/>
      <c r="Y126" s="540" t="n"/>
      <c r="Z126" s="540" t="n"/>
      <c r="AA126" s="540" t="n"/>
      <c r="AB126" s="540" t="n"/>
      <c r="AC126" s="540" t="n"/>
      <c r="AD126" s="540" t="n"/>
      <c r="AE126" s="540" t="n"/>
      <c r="AF126" s="540" t="n"/>
      <c r="AG126" s="540" t="n"/>
      <c r="AH126" s="540" t="n"/>
      <c r="AI126" s="762" t="n"/>
      <c r="AJ126" s="1035" t="n"/>
      <c r="AK126" s="1035" t="n"/>
      <c r="AL126" s="1035" t="n"/>
      <c r="AM126" s="1035" t="n"/>
      <c r="AN126" s="1035" t="n"/>
      <c r="AO126" s="1035" t="n"/>
      <c r="AP126" s="540" t="n"/>
    </row>
    <row r="127" ht="20.25" customHeight="1" s="340">
      <c r="A127" s="540" t="n"/>
      <c r="B127" s="540" t="n"/>
      <c r="C127" s="548" t="inlineStr">
        <is>
          <t>H.Credit Transactions subjected in the Equator Principles Check   (No effect on Approval determination)</t>
        </is>
      </c>
      <c r="D127" s="540" t="n"/>
      <c r="E127" s="540" t="n"/>
      <c r="F127" s="540" t="n"/>
      <c r="G127" s="540" t="n"/>
      <c r="H127" s="540" t="n"/>
      <c r="I127" s="540" t="n"/>
      <c r="J127" s="540" t="n"/>
      <c r="K127" s="540" t="n"/>
      <c r="L127" s="540" t="n"/>
      <c r="M127" s="540" t="n"/>
      <c r="N127" s="540" t="n"/>
      <c r="O127" s="540" t="n"/>
      <c r="P127" s="540" t="n"/>
      <c r="Q127" s="540" t="n"/>
      <c r="R127" s="540" t="n"/>
      <c r="S127" s="540" t="n"/>
      <c r="T127" s="540" t="n"/>
      <c r="U127" s="540" t="n"/>
      <c r="V127" s="540" t="n"/>
      <c r="W127" s="540" t="n"/>
      <c r="X127" s="540" t="n"/>
      <c r="Y127" s="540" t="n"/>
      <c r="Z127" s="540" t="n"/>
      <c r="AA127" s="540" t="n"/>
      <c r="AB127" s="540" t="n"/>
      <c r="AC127" s="540" t="n"/>
      <c r="AD127" s="540" t="n"/>
      <c r="AE127" s="540" t="n"/>
      <c r="AF127" s="540" t="n"/>
      <c r="AG127" s="540" t="n"/>
      <c r="AH127" s="540" t="n"/>
      <c r="AI127" s="540" t="n"/>
      <c r="AJ127" s="540" t="n"/>
      <c r="AK127" s="540" t="n"/>
      <c r="AL127" s="540" t="n"/>
      <c r="AM127" s="540" t="n"/>
      <c r="AN127" s="540" t="n"/>
      <c r="AO127" s="540" t="n"/>
      <c r="AP127" s="540" t="n"/>
    </row>
    <row r="128" ht="18.75" customFormat="1" customHeight="1" s="464">
      <c r="A128" s="541" t="n"/>
      <c r="B128" s="541" t="n"/>
      <c r="C128" s="540" t="n"/>
      <c r="D128" s="542" t="n"/>
      <c r="E128" s="540" t="n"/>
      <c r="F128" s="540" t="n"/>
      <c r="G128" s="540" t="n"/>
      <c r="H128" s="540" t="n"/>
      <c r="I128" s="540" t="n"/>
      <c r="J128" s="543" t="n"/>
      <c r="K128" s="543" t="n"/>
      <c r="L128" s="543" t="n"/>
      <c r="M128" s="543" t="n"/>
      <c r="N128" s="540" t="n"/>
      <c r="O128" s="544" t="n"/>
      <c r="P128" s="763" t="inlineStr">
        <is>
          <t xml:space="preserve">　</t>
        </is>
      </c>
      <c r="Q128" s="1165" t="n"/>
      <c r="R128" s="761" t="inlineStr">
        <is>
          <t>Yes</t>
        </is>
      </c>
      <c r="S128" s="1115" t="n"/>
      <c r="T128" s="1115" t="n"/>
      <c r="U128" s="1115" t="n"/>
      <c r="V128" s="1115" t="n"/>
      <c r="W128" s="1115" t="n"/>
      <c r="X128" s="1115" t="n"/>
      <c r="Y128" s="1115" t="n"/>
      <c r="Z128" s="1116" t="n"/>
      <c r="AA128" s="543" t="n"/>
      <c r="AB128" s="543" t="n"/>
      <c r="AC128" s="760" t="n"/>
      <c r="AD128" s="1165" t="n"/>
      <c r="AE128" s="761" t="inlineStr">
        <is>
          <t>No</t>
        </is>
      </c>
      <c r="AF128" s="1115" t="n"/>
      <c r="AG128" s="1115" t="n"/>
      <c r="AH128" s="1115" t="n"/>
      <c r="AI128" s="1115" t="n"/>
      <c r="AJ128" s="1115" t="n"/>
      <c r="AK128" s="1115" t="n"/>
      <c r="AL128" s="1115" t="n"/>
      <c r="AM128" s="1116" t="n"/>
      <c r="AN128" s="543" t="n"/>
      <c r="AO128" s="543" t="n"/>
      <c r="AP128" s="543" t="n"/>
      <c r="AQ128" s="517" t="n"/>
      <c r="AR128" s="517" t="n"/>
      <c r="AS128" s="517" t="n"/>
      <c r="AT128" s="517" t="n"/>
      <c r="AU128" s="465" t="n"/>
      <c r="BF128" s="525" t="n"/>
      <c r="BG128" s="525" t="n"/>
      <c r="BH128" s="525" t="n"/>
    </row>
    <row r="129" ht="21.75" customHeight="1" s="340">
      <c r="A129" s="541" t="n"/>
      <c r="B129" s="541" t="n"/>
      <c r="C129" s="540" t="n"/>
      <c r="D129" s="549" t="inlineStr">
        <is>
          <t>＊If Yes, follow the Equator Principles Implementation Manual</t>
        </is>
      </c>
      <c r="E129" s="540" t="n"/>
      <c r="F129" s="540" t="n"/>
      <c r="G129" s="540" t="n"/>
      <c r="H129" s="540" t="n"/>
      <c r="I129" s="540" t="n"/>
      <c r="J129" s="540" t="n"/>
      <c r="K129" s="540" t="n"/>
      <c r="L129" s="540" t="n"/>
      <c r="M129" s="540" t="n"/>
      <c r="N129" s="540" t="n"/>
      <c r="O129" s="540" t="n"/>
      <c r="P129" s="540" t="n"/>
      <c r="Q129" s="540" t="n"/>
      <c r="R129" s="540" t="n"/>
      <c r="S129" s="540" t="n"/>
      <c r="T129" s="540" t="n"/>
      <c r="U129" s="540" t="n"/>
      <c r="V129" s="540" t="n"/>
      <c r="W129" s="540" t="n"/>
      <c r="X129" s="540" t="n"/>
      <c r="Y129" s="540" t="n"/>
      <c r="Z129" s="540" t="n"/>
      <c r="AA129" s="540" t="n"/>
      <c r="AB129" s="540" t="n"/>
      <c r="AC129" s="540" t="n"/>
      <c r="AD129" s="540" t="n"/>
      <c r="AE129" s="540" t="n"/>
      <c r="AF129" s="540" t="n"/>
      <c r="AG129" s="540" t="n"/>
      <c r="AH129" s="540" t="n"/>
      <c r="AI129" s="540" t="n"/>
      <c r="AJ129" s="540" t="n"/>
      <c r="AK129" s="540" t="n"/>
      <c r="AL129" s="540" t="n"/>
      <c r="AM129" s="540" t="n"/>
      <c r="AN129" s="540" t="n"/>
      <c r="AO129" s="540" t="n"/>
      <c r="AP129" s="540" t="n"/>
    </row>
    <row r="130" ht="8.25" customFormat="1" customHeight="1" s="464">
      <c r="AI130" s="471" t="n"/>
      <c r="AJ130" s="471" t="n"/>
      <c r="AK130" s="471" t="n"/>
      <c r="AL130" s="471" t="n"/>
      <c r="AM130" s="471" t="n"/>
      <c r="AN130" s="471" t="n"/>
      <c r="AU130" s="465" t="n"/>
    </row>
    <row r="131" ht="19.5" customFormat="1" customHeight="1" s="464">
      <c r="C131" s="483" t="inlineStr">
        <is>
          <t>I. Check if Credit Exposure Limits by Rating (CELR) is exceeded   (No effect on Approval determination)</t>
        </is>
      </c>
      <c r="D131" s="525" t="n"/>
      <c r="E131" s="525" t="n"/>
      <c r="F131" s="525" t="n"/>
      <c r="G131" s="525" t="n"/>
      <c r="H131" s="525" t="n"/>
      <c r="I131" s="525" t="n"/>
      <c r="J131" s="525" t="n"/>
      <c r="K131" s="525" t="n"/>
      <c r="L131" s="525" t="n"/>
      <c r="M131" s="517" t="n"/>
      <c r="N131" s="517" t="n"/>
      <c r="O131" s="517" t="n"/>
      <c r="P131" s="517" t="n"/>
      <c r="Q131" s="517" t="n"/>
      <c r="R131" s="517" t="n"/>
      <c r="S131" s="517" t="n"/>
      <c r="T131" s="517" t="n"/>
      <c r="U131" s="517" t="n"/>
      <c r="V131" s="517" t="n"/>
      <c r="W131" s="517" t="n"/>
      <c r="X131" s="517" t="n"/>
      <c r="Y131" s="517" t="n"/>
      <c r="Z131" s="517" t="n"/>
      <c r="AA131" s="517" t="n"/>
      <c r="AB131" s="517" t="n"/>
      <c r="AC131" s="517" t="n"/>
      <c r="AD131" s="517" t="n"/>
      <c r="AE131" s="517" t="n"/>
      <c r="AF131" s="517" t="n"/>
      <c r="AG131" s="517" t="n"/>
      <c r="AH131" s="517" t="n"/>
      <c r="AI131" s="517" t="n"/>
      <c r="AP131" s="465" t="n"/>
    </row>
    <row r="132" ht="19.5" customFormat="1" customHeight="1" s="464">
      <c r="D132" s="550" t="n"/>
      <c r="E132" s="551" t="n"/>
      <c r="F132" s="551" t="n"/>
      <c r="G132" s="551" t="n"/>
      <c r="H132" s="551" t="n"/>
      <c r="I132" s="551" t="n"/>
      <c r="J132" s="552" t="n"/>
      <c r="K132" s="553" t="n"/>
      <c r="L132" s="553" t="n"/>
      <c r="M132" s="553" t="n"/>
      <c r="N132" s="551" t="n"/>
      <c r="O132" s="554" t="n"/>
      <c r="P132" s="758" t="n"/>
      <c r="Q132" s="1165" t="n"/>
      <c r="R132" s="759" t="inlineStr">
        <is>
          <t>Exceeded</t>
        </is>
      </c>
      <c r="S132" s="1115" t="n"/>
      <c r="T132" s="1115" t="n"/>
      <c r="U132" s="1115" t="n"/>
      <c r="V132" s="1115" t="n"/>
      <c r="W132" s="1115" t="n"/>
      <c r="X132" s="1115" t="n"/>
      <c r="Y132" s="1115" t="n"/>
      <c r="Z132" s="1116" t="n"/>
      <c r="AA132" s="553" t="n"/>
      <c r="AB132" s="553" t="n"/>
      <c r="AC132" s="758" t="n"/>
      <c r="AD132" s="1165" t="n"/>
      <c r="AE132" s="759" t="inlineStr">
        <is>
          <t>Not exceeded/Not applicabe</t>
        </is>
      </c>
      <c r="AF132" s="1115" t="n"/>
      <c r="AG132" s="1115" t="n"/>
      <c r="AH132" s="1115" t="n"/>
      <c r="AI132" s="1115" t="n"/>
      <c r="AJ132" s="1115" t="n"/>
      <c r="AK132" s="1115" t="n"/>
      <c r="AL132" s="1115" t="n"/>
      <c r="AM132" s="1116" t="n"/>
      <c r="AU132" s="465" t="n"/>
    </row>
    <row r="133" ht="20.25" customHeight="1" s="340">
      <c r="D133" s="551" t="inlineStr">
        <is>
          <t>＊If a Company Group EXP exceeds the applicable CELR, the control office needs to develop an ACP for the group. （See：Operating Procedures for Annual Credit Policy）</t>
        </is>
      </c>
      <c r="E133" s="1166" t="n"/>
      <c r="F133" s="1166" t="n"/>
      <c r="G133" s="1166" t="n"/>
      <c r="H133" s="1166" t="n"/>
      <c r="I133" s="1166" t="n"/>
      <c r="J133" s="1166" t="n"/>
      <c r="K133" s="1166" t="n"/>
      <c r="L133" s="1166" t="n"/>
      <c r="M133" s="1166" t="n"/>
      <c r="N133" s="1166" t="n"/>
      <c r="O133" s="1166" t="n"/>
      <c r="P133" s="1166" t="n"/>
      <c r="Q133" s="1166" t="n"/>
      <c r="R133" s="1166" t="n"/>
      <c r="S133" s="1166" t="n"/>
      <c r="T133" s="1166" t="n"/>
      <c r="U133" s="1166" t="n"/>
      <c r="V133" s="1166" t="n"/>
      <c r="W133" s="1166" t="n"/>
      <c r="X133" s="1166" t="n"/>
      <c r="Y133" s="1166" t="n"/>
      <c r="Z133" s="1166" t="n"/>
      <c r="AA133" s="1166" t="n"/>
      <c r="AB133" s="1166" t="n"/>
      <c r="AC133" s="1166" t="n"/>
      <c r="AD133" s="1166" t="n"/>
      <c r="AE133" s="1166" t="n"/>
      <c r="AF133" s="1166" t="n"/>
      <c r="AG133" s="1166" t="n"/>
      <c r="AH133" s="1166" t="n"/>
      <c r="AI133" s="1166" t="n"/>
      <c r="AJ133" s="1166" t="n"/>
      <c r="AK133" s="1166" t="n"/>
      <c r="AL133" s="1166" t="n"/>
      <c r="AM133" s="1166" t="n"/>
      <c r="AO133" s="471" t="n"/>
    </row>
    <row r="134" ht="20.25" customHeight="1" s="340">
      <c r="D134" s="556" t="n"/>
      <c r="E134" s="1166" t="inlineStr">
        <is>
          <t>【ECLR】　the parent company’s credit rating A1・2:16,000　A3:10,000　B:5,000　C:1,500　D:600　E or below:Not Applicable　(Yens in 100 millions)</t>
        </is>
      </c>
      <c r="F134" s="1166" t="n"/>
      <c r="G134" s="1166" t="n"/>
      <c r="H134" s="1166" t="n"/>
      <c r="I134" s="1166" t="n"/>
      <c r="J134" s="1166" t="n"/>
      <c r="K134" s="1166" t="n"/>
      <c r="L134" s="1166" t="n"/>
      <c r="M134" s="1166" t="n"/>
      <c r="N134" s="1166" t="n"/>
      <c r="O134" s="1166" t="n"/>
      <c r="P134" s="1166" t="n"/>
      <c r="Q134" s="1166" t="n"/>
      <c r="R134" s="1166" t="n"/>
      <c r="S134" s="1166" t="n"/>
      <c r="T134" s="1166" t="n"/>
      <c r="U134" s="1166" t="n"/>
      <c r="V134" s="1166" t="n"/>
      <c r="W134" s="1166" t="n"/>
      <c r="X134" s="1166" t="n"/>
      <c r="Y134" s="1166" t="n"/>
      <c r="Z134" s="1166" t="n"/>
      <c r="AA134" s="1166" t="n"/>
      <c r="AB134" s="1166" t="n"/>
      <c r="AC134" s="1166" t="n"/>
      <c r="AD134" s="1166" t="n"/>
      <c r="AE134" s="1166" t="n"/>
      <c r="AF134" s="1166" t="n"/>
      <c r="AG134" s="1166" t="n"/>
      <c r="AH134" s="1166" t="n"/>
      <c r="AI134" s="1166" t="n"/>
      <c r="AJ134" s="1166" t="n"/>
      <c r="AK134" s="1166" t="n"/>
      <c r="AL134" s="1166" t="n"/>
      <c r="AM134" s="1166" t="n"/>
      <c r="AO134" s="471" t="n"/>
    </row>
    <row r="135" ht="15" customHeight="1" s="340">
      <c r="A135" s="468" t="n"/>
      <c r="B135" s="468" t="n"/>
      <c r="AO135" s="471" t="inlineStr">
        <is>
          <t>October, 2022 Revision</t>
        </is>
      </c>
    </row>
    <row r="136" ht="15" customHeight="1" s="340">
      <c r="A136" s="468" t="n"/>
      <c r="B136" s="468" t="n"/>
    </row>
    <row r="137" ht="15" customHeight="1" s="340">
      <c r="A137" s="468" t="n"/>
      <c r="B137" s="468" t="n"/>
      <c r="AO137" s="471" t="n"/>
      <c r="AP137" s="471" t="n"/>
    </row>
  </sheetData>
  <sheetProtection selectLockedCells="0" selectUnlockedCells="0" sheet="1" objects="0" insertRows="1" insertHyperlinks="1" autoFilter="1" scenarios="0" formatColumns="1" deleteColumns="1" insertColumns="1" pivotTables="1" deleteRows="1" formatCells="1" formatRows="1" sort="1" password="83AF"/>
  <mergeCells count="149">
    <mergeCell ref="AJ1:AN1"/>
    <mergeCell ref="C2:AN2"/>
    <mergeCell ref="AE3:AG3"/>
    <mergeCell ref="AH3:AN3"/>
    <mergeCell ref="C4:G4"/>
    <mergeCell ref="AE4:AG4"/>
    <mergeCell ref="AH4:AN4"/>
    <mergeCell ref="D5:J5"/>
    <mergeCell ref="K5:O5"/>
    <mergeCell ref="P5:S5"/>
    <mergeCell ref="T5:W5"/>
    <mergeCell ref="AE5:AG5"/>
    <mergeCell ref="AH5:AN5"/>
    <mergeCell ref="D6:J6"/>
    <mergeCell ref="K6:O6"/>
    <mergeCell ref="AI6:AM6"/>
    <mergeCell ref="AW7:AY7"/>
    <mergeCell ref="C8:F8"/>
    <mergeCell ref="G8:J8"/>
    <mergeCell ref="K8:N8"/>
    <mergeCell ref="O8:AG8"/>
    <mergeCell ref="AH8:AJ8"/>
    <mergeCell ref="AK8:AN8"/>
    <mergeCell ref="AW8:AY8"/>
    <mergeCell ref="AW10:AY10"/>
    <mergeCell ref="AD11:AN11"/>
    <mergeCell ref="C12:F12"/>
    <mergeCell ref="G12:H12"/>
    <mergeCell ref="I12:U12"/>
    <mergeCell ref="V12:Y12"/>
    <mergeCell ref="Z12:AC12"/>
    <mergeCell ref="AD12:AN12"/>
    <mergeCell ref="U15:Z15"/>
    <mergeCell ref="C9:I10"/>
    <mergeCell ref="J9:N9"/>
    <mergeCell ref="S9:V9"/>
    <mergeCell ref="W9:AG9"/>
    <mergeCell ref="AH9:AJ10"/>
    <mergeCell ref="AK9:AN10"/>
    <mergeCell ref="J10:N10"/>
    <mergeCell ref="S10:V10"/>
    <mergeCell ref="W10:AG10"/>
    <mergeCell ref="D16:I19"/>
    <mergeCell ref="J16:Q17"/>
    <mergeCell ref="R16:X19"/>
    <mergeCell ref="Y16:AE19"/>
    <mergeCell ref="AF16:AL19"/>
    <mergeCell ref="AN16:AP19"/>
    <mergeCell ref="J18:M19"/>
    <mergeCell ref="N18:Q19"/>
    <mergeCell ref="D20:I21"/>
    <mergeCell ref="J20:M21"/>
    <mergeCell ref="N20:Q21"/>
    <mergeCell ref="R20:X25"/>
    <mergeCell ref="Y20:AE25"/>
    <mergeCell ref="AF20:AL25"/>
    <mergeCell ref="AN20:AP22"/>
    <mergeCell ref="D22:I23"/>
    <mergeCell ref="J22:M23"/>
    <mergeCell ref="N22:Q23"/>
    <mergeCell ref="D24:I25"/>
    <mergeCell ref="J24:M25"/>
    <mergeCell ref="N24:Q25"/>
    <mergeCell ref="D26:AM26"/>
    <mergeCell ref="D27:AM27"/>
    <mergeCell ref="U29:Z29"/>
    <mergeCell ref="D30:I31"/>
    <mergeCell ref="J30:Q31"/>
    <mergeCell ref="R30:X31"/>
    <mergeCell ref="Y30:AE31"/>
    <mergeCell ref="AF30:AL31"/>
    <mergeCell ref="D32:I33"/>
    <mergeCell ref="J32:Q33"/>
    <mergeCell ref="R32:X33"/>
    <mergeCell ref="Y32:AE33"/>
    <mergeCell ref="AF32:AL33"/>
    <mergeCell ref="D34:I35"/>
    <mergeCell ref="J34:Q35"/>
    <mergeCell ref="R34:X35"/>
    <mergeCell ref="Y34:AE35"/>
    <mergeCell ref="AF34:AL35"/>
    <mergeCell ref="D36:I37"/>
    <mergeCell ref="J36:Q37"/>
    <mergeCell ref="R36:X37"/>
    <mergeCell ref="Y36:AE37"/>
    <mergeCell ref="AF36:AL37"/>
    <mergeCell ref="AN36:AP38"/>
    <mergeCell ref="D38:I39"/>
    <mergeCell ref="J38:M38"/>
    <mergeCell ref="N38:Q38"/>
    <mergeCell ref="R38:X39"/>
    <mergeCell ref="Y38:AE39"/>
    <mergeCell ref="AF38:AL39"/>
    <mergeCell ref="J39:M39"/>
    <mergeCell ref="N39:Q39"/>
    <mergeCell ref="AN39:AP39"/>
    <mergeCell ref="D40:AL40"/>
    <mergeCell ref="AR41:AS41"/>
    <mergeCell ref="AT41:AU43"/>
    <mergeCell ref="D42:I43"/>
    <mergeCell ref="J42:Q43"/>
    <mergeCell ref="R42:X43"/>
    <mergeCell ref="Y42:AE43"/>
    <mergeCell ref="AF42:AL43"/>
    <mergeCell ref="AN42:AP45"/>
    <mergeCell ref="AR42:AR43"/>
    <mergeCell ref="AS42:AS43"/>
    <mergeCell ref="D44:I45"/>
    <mergeCell ref="J44:Q45"/>
    <mergeCell ref="R44:X45"/>
    <mergeCell ref="Y44:AE45"/>
    <mergeCell ref="AF44:AL45"/>
    <mergeCell ref="AQ44:AQ45"/>
    <mergeCell ref="AR44:AR45"/>
    <mergeCell ref="AS44:AS45"/>
    <mergeCell ref="AT44:AT45"/>
    <mergeCell ref="AU44:AU45"/>
    <mergeCell ref="AT46:AT47"/>
    <mergeCell ref="AU46:AU47"/>
    <mergeCell ref="D48:AP49"/>
    <mergeCell ref="G63:AH63"/>
    <mergeCell ref="G64:AM64"/>
    <mergeCell ref="I117:L117"/>
    <mergeCell ref="M117:V117"/>
    <mergeCell ref="I119:L119"/>
    <mergeCell ref="M119:V119"/>
    <mergeCell ref="Z119:AN120"/>
    <mergeCell ref="D46:I47"/>
    <mergeCell ref="J46:Q47"/>
    <mergeCell ref="R46:X47"/>
    <mergeCell ref="Y46:AE47"/>
    <mergeCell ref="AF46:AL47"/>
    <mergeCell ref="AN46:AP47"/>
    <mergeCell ref="AQ46:AQ47"/>
    <mergeCell ref="AR46:AR47"/>
    <mergeCell ref="AS46:AS47"/>
    <mergeCell ref="P132:Q132"/>
    <mergeCell ref="R132:Z132"/>
    <mergeCell ref="AC132:AD132"/>
    <mergeCell ref="AE132:AM132"/>
    <mergeCell ref="P124:Q124"/>
    <mergeCell ref="R124:Z124"/>
    <mergeCell ref="AC124:AD124"/>
    <mergeCell ref="AE124:AM124"/>
    <mergeCell ref="AI126:AO126"/>
    <mergeCell ref="P128:Q128"/>
    <mergeCell ref="R128:Z128"/>
    <mergeCell ref="AC128:AD128"/>
    <mergeCell ref="AE128:AM128"/>
  </mergeCells>
  <conditionalFormatting sqref="J20">
    <cfRule type="expression" priority="6" dxfId="0">
      <formula>AND(#REF!="無",#REF!="無")</formula>
    </cfRule>
  </conditionalFormatting>
  <conditionalFormatting sqref="J22">
    <cfRule type="expression" priority="7" dxfId="0">
      <formula>AND(#REF!="無",#REF!="無")</formula>
    </cfRule>
  </conditionalFormatting>
  <conditionalFormatting sqref="J24">
    <cfRule type="expression" priority="8" dxfId="0">
      <formula>AND(#REF!="無",#REF!="無")</formula>
    </cfRule>
  </conditionalFormatting>
  <conditionalFormatting sqref="J32">
    <cfRule type="expression" priority="12" dxfId="0">
      <formula>AND(#REF!="無",#REF!="無")</formula>
    </cfRule>
  </conditionalFormatting>
  <conditionalFormatting sqref="J34">
    <cfRule type="expression" priority="13" dxfId="0">
      <formula>AND(#REF!="無",#REF!="無")</formula>
    </cfRule>
  </conditionalFormatting>
  <conditionalFormatting sqref="J36">
    <cfRule type="expression" priority="14" dxfId="0">
      <formula>AND(#REF!="無",#REF!="無")</formula>
    </cfRule>
  </conditionalFormatting>
  <conditionalFormatting sqref="J39">
    <cfRule type="expression" priority="10" dxfId="0">
      <formula>AND(#REF!="無",#REF!="無")</formula>
    </cfRule>
  </conditionalFormatting>
  <conditionalFormatting sqref="J44 R44 Y44 AF44 J46 R46 Y46 AF46">
    <cfRule type="expression" priority="2" dxfId="0">
      <formula>AND(#REF!="無",#REF!="無")</formula>
    </cfRule>
  </conditionalFormatting>
  <conditionalFormatting sqref="N20">
    <cfRule type="expression" priority="3" dxfId="0">
      <formula>AND(#REF!="無",#REF!="無")</formula>
    </cfRule>
  </conditionalFormatting>
  <conditionalFormatting sqref="N22">
    <cfRule type="expression" priority="4" dxfId="0">
      <formula>AND(#REF!="無",#REF!="無")</formula>
    </cfRule>
  </conditionalFormatting>
  <conditionalFormatting sqref="N24">
    <cfRule type="expression" priority="5" dxfId="0">
      <formula>AND(#REF!="無",#REF!="無")</formula>
    </cfRule>
  </conditionalFormatting>
  <conditionalFormatting sqref="Y20:AE25">
    <cfRule type="expression" priority="15" dxfId="2">
      <formula>$Z$12="Not Reflect"</formula>
    </cfRule>
  </conditionalFormatting>
  <conditionalFormatting sqref="Y32:AE39">
    <cfRule type="expression" priority="16" dxfId="2">
      <formula>$Z$12="Not Reflect"</formula>
    </cfRule>
  </conditionalFormatting>
  <conditionalFormatting sqref="AF20">
    <cfRule type="expression" priority="9" dxfId="0">
      <formula>AND(#REF!="無",#REF!="無")</formula>
    </cfRule>
  </conditionalFormatting>
  <conditionalFormatting sqref="AF38">
    <cfRule type="expression" priority="11" dxfId="0">
      <formula>AND(#REF!="無",#REF!="無")</formula>
    </cfRule>
  </conditionalFormatting>
  <dataValidations count="8">
    <dataValidation sqref="AK8:AN10 KG8:KJ10 UC8:UF10 ADY8:AEB10" showErrorMessage="1" showInputMessage="1" allowBlank="1" type="list">
      <formula1>"A1,A2,A3,B1,B2,C1,C2,C3,D1,D2,D3,E1,E2,E2R,F1,G1,H1"</formula1>
      <formula2>0</formula2>
    </dataValidation>
    <dataValidation sqref="S10 JO10 TK10 ADG10" showErrorMessage="1" showInputMessage="1" allowBlank="1" prompt="Register a credit transaction subject to DMS exposure-based grouping, by selecting Included in Parent Company Decision Making Standard field on WINCS’s MIZUHO C-CIF GROUP MANAGEMENT Menu._x000a_">
      <formula1>0</formula1>
      <formula2>0</formula2>
    </dataValidation>
    <dataValidation sqref="M119:V119 JI119:JR119 TE119:TN119 ADA119:ADJ119" showErrorMessage="1" showInputMessage="1" allowBlank="1" type="list">
      <formula1>"H.O.,In-house"</formula1>
      <formula2>0</formula2>
    </dataValidation>
    <dataValidation sqref="T5:W5 JP5:JS5 TL5:TO5 ADH5:ADK5" showErrorMessage="1" showInputMessage="1" allowBlank="1" type="list">
      <formula1>"I,II,III"</formula1>
      <formula2>0</formula2>
    </dataValidation>
    <dataValidation sqref="Z12:AC12 JV12:JY12 TR12:TU12 ADN12:ADQ12" showErrorMessage="1" showInputMessage="1" allowBlank="1" type="list">
      <formula1>"Reflect,Not Reflect"</formula1>
      <formula2>0</formula2>
    </dataValidation>
    <dataValidation sqref="C5:C6 IY5:IY6 SU5:SU6 ACQ5:ACQ6" showErrorMessage="1" showInputMessage="1" allowBlank="1" type="list">
      <formula1>"○,　"</formula1>
      <formula2>0</formula2>
    </dataValidation>
    <dataValidation sqref="G12 JC12 SY12 ACU12" showErrorMessage="1" showInputMessage="1" allowBlank="1" type="list">
      <formula1>"Yes,No"</formula1>
      <formula2>0</formula2>
    </dataValidation>
    <dataValidation sqref="E52:E60 JA52:JA60 SW52:SW60 ACS52:ACS60 R60 JN60 TJ60 ADF60 E62 JA62 SW62 ACS62 E65 JA65 SW65 ACS65 E68 JA68 SW68 ACS68 E72:E88 JA72:JA88 SW72:SW88 ACS72:ACS88 E90:E115 JA90:JA115 SW90:SW115 ACS90:ACS115 S118 AE118 JO118 KA118 TK118 TW118 ADG118 ADS118 S120 JO120 TK120 ADG120 P124:P125 AC124:AC125 JL124:JL125 JY124:JY125 TH124:TH125 TU124:TU125 ADD124:ADD125 ADQ124:ADQ125 P128 AC128 JL128 JY128 TH128 TU128 ADD128 ADQ128 P132 AC132 JL132 JY132 TH132 TU132 ADD132 ADQ132" showErrorMessage="1" showInputMessage="1" allowBlank="0" type="list">
      <formula1>"○,　"</formula1>
      <formula2>0</formula2>
    </dataValidation>
  </dataValidations>
  <printOptions horizontalCentered="1"/>
  <pageMargins left="0.275694444444444" right="0.07847222222222219" top="0.275694444444444" bottom="0.196527777777778" header="0.511811023622047" footer="0.511811023622047"/>
  <pageSetup orientation="portrait" paperSize="9" scale="57" horizontalDpi="300" verticalDpi="300"/>
  <rowBreaks count="1" manualBreakCount="1">
    <brk id="115" min="0" max="16383" man="1"/>
  </rowBreaks>
</worksheet>
</file>

<file path=xl/worksheets/sheet19.xml><?xml version="1.0" encoding="utf-8"?>
<worksheet xmlns="http://schemas.openxmlformats.org/spreadsheetml/2006/main">
  <sheetPr codeName="Sheet19">
    <outlinePr summaryBelow="1" summaryRight="1"/>
    <pageSetUpPr/>
  </sheetPr>
  <dimension ref="A1:AZ59"/>
  <sheetViews>
    <sheetView showGridLines="0" view="pageBreakPreview" topLeftCell="A31" zoomScale="95" zoomScaleNormal="100" zoomScalePageLayoutView="95" workbookViewId="0">
      <selection activeCell="F8" sqref="F8:V8"/>
    </sheetView>
  </sheetViews>
  <sheetFormatPr baseColWidth="8" defaultColWidth="9" defaultRowHeight="13.5"/>
  <cols>
    <col width="3.125" customWidth="1" style="557" min="1" max="40"/>
    <col width="2.625" customWidth="1" style="557" min="41" max="63"/>
    <col width="9" customWidth="1" style="557" min="64" max="256"/>
    <col width="3.125" customWidth="1" style="557" min="257" max="296"/>
    <col width="2.625" customWidth="1" style="557" min="297" max="319"/>
    <col width="9" customWidth="1" style="557" min="320" max="512"/>
    <col width="3.125" customWidth="1" style="557" min="513" max="552"/>
    <col width="2.625" customWidth="1" style="557" min="553" max="575"/>
    <col width="9" customWidth="1" style="557" min="576" max="768"/>
    <col width="3.125" customWidth="1" style="557" min="769" max="808"/>
    <col width="2.625" customWidth="1" style="557" min="809" max="831"/>
    <col width="9" customWidth="1" style="557" min="832" max="1024"/>
  </cols>
  <sheetData>
    <row r="1" ht="18.75" customHeight="1" s="340">
      <c r="AH1" s="856" t="n"/>
    </row>
    <row r="2" ht="44.25" customFormat="1" customHeight="1" s="558">
      <c r="B2" s="1167">
        <f>"Check Sheet for Effectiveness of Guarantees （Date:  "&amp;TEXT(BS!H3,"dd/mm/yyyy")&amp;" )"</f>
        <v/>
      </c>
      <c r="C2" s="1035" t="n"/>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row>
    <row r="3" ht="15.75" customHeight="1" s="340">
      <c r="N3" s="559" t="n"/>
      <c r="AC3" s="858" t="inlineStr">
        <is>
          <t>Office/Dept</t>
        </is>
      </c>
      <c r="AD3" s="1115" t="n"/>
      <c r="AE3" s="1115" t="n"/>
      <c r="AF3" s="1116" t="n"/>
      <c r="AG3" s="855">
        <f>BS!H5</f>
        <v/>
      </c>
      <c r="AH3" s="1115" t="n"/>
      <c r="AI3" s="1115" t="n"/>
      <c r="AJ3" s="1115" t="n"/>
      <c r="AK3" s="1115" t="n"/>
      <c r="AL3" s="1116" t="n"/>
    </row>
    <row r="4" ht="17.25" customHeight="1" s="340">
      <c r="AC4" s="858" t="inlineStr">
        <is>
          <t>Officer</t>
        </is>
      </c>
      <c r="AD4" s="1115" t="n"/>
      <c r="AE4" s="1115" t="n"/>
      <c r="AF4" s="1116" t="n"/>
      <c r="AG4" s="859">
        <f>BS!H6</f>
        <v/>
      </c>
      <c r="AH4" s="1115" t="n"/>
      <c r="AI4" s="1115" t="n"/>
      <c r="AJ4" s="1115" t="n"/>
      <c r="AK4" s="1115" t="n"/>
      <c r="AL4" s="1116" t="n"/>
    </row>
    <row r="5" ht="18" customHeight="1" s="340">
      <c r="B5" s="560" t="n"/>
      <c r="AC5" s="561" t="n"/>
      <c r="AD5" s="562" t="inlineStr">
        <is>
          <t xml:space="preserve">   Extension Number (</t>
        </is>
      </c>
      <c r="AE5" s="563" t="n"/>
      <c r="AF5" s="850">
        <f>BS!H7</f>
        <v/>
      </c>
      <c r="AG5" s="1053" t="n"/>
      <c r="AH5" s="1053" t="n"/>
      <c r="AI5" s="1053" t="n"/>
      <c r="AJ5" s="1053" t="n"/>
      <c r="AK5" s="1053" t="n"/>
      <c r="AL5" s="563" t="inlineStr">
        <is>
          <t>)</t>
        </is>
      </c>
    </row>
    <row r="6" ht="33" customHeight="1" s="340">
      <c r="B6" s="851" t="n"/>
      <c r="F6" s="837" t="n"/>
    </row>
    <row r="7" ht="11.25" customHeight="1" s="340">
      <c r="B7" s="565" t="n"/>
      <c r="C7" s="565" t="n"/>
      <c r="D7" s="565" t="n"/>
      <c r="E7" s="565" t="n"/>
      <c r="F7" s="565" t="n"/>
      <c r="G7" s="565" t="n"/>
      <c r="H7" s="565" t="n"/>
      <c r="I7" s="565" t="n"/>
      <c r="J7" s="565" t="n"/>
      <c r="K7" s="565" t="n"/>
    </row>
    <row r="8" ht="30" customHeight="1" s="340">
      <c r="B8" s="852" t="inlineStr">
        <is>
          <t>Guarantor Name</t>
        </is>
      </c>
      <c r="C8" s="1106" t="n"/>
      <c r="D8" s="1106" t="n"/>
      <c r="E8" s="1107" t="n"/>
      <c r="F8" s="853" t="n"/>
      <c r="G8" s="1106" t="n"/>
      <c r="H8" s="1106" t="n"/>
      <c r="I8" s="1106" t="n"/>
      <c r="J8" s="1106" t="n"/>
      <c r="K8" s="1106" t="n"/>
      <c r="L8" s="1106" t="n"/>
      <c r="M8" s="1106" t="n"/>
      <c r="N8" s="1106" t="n"/>
      <c r="O8" s="1106" t="n"/>
      <c r="P8" s="1106" t="n"/>
      <c r="Q8" s="1106" t="n"/>
      <c r="R8" s="1106" t="n"/>
      <c r="S8" s="1106" t="n"/>
      <c r="T8" s="1106" t="n"/>
      <c r="U8" s="1106" t="n"/>
      <c r="V8" s="1107" t="n"/>
      <c r="W8" s="854" t="inlineStr">
        <is>
          <t>Mizuho C-CIF</t>
        </is>
      </c>
      <c r="X8" s="1115" t="n"/>
      <c r="Y8" s="1116" t="n"/>
      <c r="Z8" s="855" t="n"/>
      <c r="AA8" s="1115" t="n"/>
      <c r="AB8" s="1115" t="n"/>
      <c r="AC8" s="1115" t="n"/>
      <c r="AD8" s="1115" t="n"/>
      <c r="AE8" s="1116" t="n"/>
      <c r="AF8" s="852" t="inlineStr">
        <is>
          <t>Rating</t>
        </is>
      </c>
      <c r="AG8" s="1106" t="n"/>
      <c r="AH8" s="1107" t="n"/>
      <c r="AI8" s="855" t="n"/>
      <c r="AJ8" s="1115" t="n"/>
      <c r="AK8" s="1115" t="n"/>
      <c r="AL8" s="1116" t="n"/>
    </row>
    <row r="9" ht="31.5" customHeight="1" s="340">
      <c r="AG9" s="841" t="n"/>
    </row>
    <row r="10" ht="18.75" customHeight="1" s="340">
      <c r="B10" s="848" t="inlineStr">
        <is>
          <t>Does the guarantee satisfy the conditions for Quality guarantee?</t>
        </is>
      </c>
      <c r="C10" s="1168" t="n"/>
      <c r="D10" s="1168" t="n"/>
      <c r="E10" s="1168" t="n"/>
      <c r="F10" s="1168" t="n"/>
      <c r="G10" s="1168" t="n"/>
      <c r="H10" s="1168" t="n"/>
      <c r="I10" s="1168" t="n"/>
      <c r="J10" s="1168" t="n"/>
      <c r="K10" s="1168" t="n"/>
      <c r="L10" s="1168" t="n"/>
      <c r="M10" s="1168" t="n"/>
      <c r="N10" s="1168" t="n"/>
      <c r="O10" s="1168" t="n"/>
      <c r="P10" s="1168" t="n"/>
      <c r="Q10" s="1168" t="n"/>
      <c r="R10" s="1168" t="n"/>
      <c r="S10" s="1168" t="n"/>
      <c r="T10" s="1168" t="n"/>
      <c r="U10" s="1168" t="n"/>
      <c r="V10" s="1168" t="n"/>
      <c r="W10" s="1168" t="n"/>
      <c r="X10" s="1168" t="n"/>
      <c r="Y10" s="1168" t="n"/>
      <c r="Z10" s="1168" t="n"/>
      <c r="AA10" s="1168" t="n"/>
      <c r="AB10" s="1168" t="n"/>
      <c r="AC10" s="1168" t="n"/>
      <c r="AD10" s="1168" t="n"/>
      <c r="AE10" s="1168" t="n"/>
      <c r="AF10" s="1168" t="n"/>
      <c r="AG10" s="1168" t="n"/>
      <c r="AH10" s="1168" t="n"/>
      <c r="AI10" s="1168" t="n"/>
      <c r="AJ10" s="1168" t="n"/>
      <c r="AK10" s="1168" t="n"/>
      <c r="AL10" s="1169" t="n"/>
    </row>
    <row r="11" ht="18.75" customHeight="1" s="340">
      <c r="B11" s="1170" t="n"/>
      <c r="AL11" s="1111" t="n"/>
    </row>
    <row r="12" ht="18.75" customHeight="1" s="340">
      <c r="B12" s="1171" t="n"/>
      <c r="C12" s="1172" t="n"/>
      <c r="D12" s="1172" t="n"/>
      <c r="E12" s="1172" t="n"/>
      <c r="F12" s="1172" t="n"/>
      <c r="G12" s="1172" t="n"/>
      <c r="H12" s="1172" t="n"/>
      <c r="I12" s="1172" t="n"/>
      <c r="J12" s="1172" t="n"/>
      <c r="K12" s="1172" t="n"/>
      <c r="L12" s="1172" t="n"/>
      <c r="M12" s="1172" t="n"/>
      <c r="N12" s="1172" t="n"/>
      <c r="O12" s="1172" t="n"/>
      <c r="P12" s="1172" t="n"/>
      <c r="Q12" s="1172" t="n"/>
      <c r="R12" s="1172" t="n"/>
      <c r="S12" s="1172" t="n"/>
      <c r="T12" s="1172" t="n"/>
      <c r="U12" s="1172" t="n"/>
      <c r="V12" s="1172" t="n"/>
      <c r="W12" s="1172" t="n"/>
      <c r="X12" s="1172" t="n"/>
      <c r="Y12" s="1172" t="n"/>
      <c r="Z12" s="1172" t="n"/>
      <c r="AA12" s="1172" t="n"/>
      <c r="AB12" s="1172" t="n"/>
      <c r="AC12" s="1172" t="n"/>
      <c r="AD12" s="1172" t="n"/>
      <c r="AE12" s="1172" t="n"/>
      <c r="AF12" s="1172" t="n"/>
      <c r="AG12" s="1172" t="n"/>
      <c r="AH12" s="1172" t="n"/>
      <c r="AI12" s="1172" t="n"/>
      <c r="AJ12" s="1172" t="n"/>
      <c r="AK12" s="1172" t="n"/>
      <c r="AL12" s="1173" t="n"/>
    </row>
    <row r="13" ht="18.75" customHeight="1" s="340">
      <c r="B13" s="566" t="n"/>
      <c r="C13" s="566" t="n"/>
      <c r="D13" s="566" t="n"/>
      <c r="E13" s="566" t="n"/>
      <c r="F13" s="566" t="n"/>
      <c r="G13" s="566" t="n"/>
      <c r="H13" s="566" t="n"/>
      <c r="I13" s="566" t="n"/>
      <c r="J13" s="566" t="n"/>
      <c r="K13" s="566" t="n"/>
      <c r="L13" s="566" t="n"/>
      <c r="M13" s="566" t="n"/>
      <c r="N13" s="566" t="n"/>
      <c r="O13" s="566" t="n"/>
      <c r="P13" s="566" t="n"/>
      <c r="Q13" s="566" t="n"/>
      <c r="R13" s="566" t="n"/>
      <c r="S13" s="566" t="n"/>
      <c r="T13" s="566" t="n"/>
      <c r="U13" s="566" t="n"/>
      <c r="V13" s="566" t="n"/>
      <c r="W13" s="566" t="n"/>
      <c r="X13" s="566" t="n"/>
      <c r="Y13" s="566" t="n"/>
      <c r="Z13" s="566" t="n"/>
      <c r="AA13" s="566" t="n"/>
      <c r="AB13" s="566" t="n"/>
      <c r="AC13" s="566" t="n"/>
      <c r="AD13" s="566" t="n"/>
      <c r="AE13" s="566" t="n"/>
      <c r="AF13" s="566" t="n"/>
      <c r="AG13" s="566" t="n"/>
      <c r="AH13" s="566" t="n"/>
      <c r="AI13" s="566" t="n"/>
      <c r="AJ13" s="566" t="n"/>
      <c r="AK13" s="566" t="n"/>
      <c r="AL13" s="566" t="n"/>
    </row>
    <row r="14" ht="18.75" customHeight="1" s="340">
      <c r="N14" s="561" t="n"/>
      <c r="O14" s="567" t="inlineStr">
        <is>
          <t>YES</t>
        </is>
      </c>
      <c r="P14" s="561" t="n"/>
      <c r="Q14" s="561" t="n"/>
    </row>
    <row r="15" ht="18.75" customHeight="1" s="340"/>
    <row r="16" ht="18.75" customHeight="1" s="340">
      <c r="B16" s="849" t="inlineStr">
        <is>
          <t>Is the guarantee for the below facilities?
- Noteless products
- Customer credit securitization (recourse type, third party recourse type are excluded)
- Specialized lending (recourse type are excluded)
- Project Finance
- Acquisition Finance
-A lending transaction to be used as interim financing until the facility mentioned above is structured(bridge finance)
- Guarantees (e.g. credit insurance, credit default swap) obtained based on Securitization of the Bank’s Claims</t>
        </is>
      </c>
      <c r="C16" s="1168" t="n"/>
      <c r="D16" s="1168" t="n"/>
      <c r="E16" s="1168" t="n"/>
      <c r="F16" s="1168" t="n"/>
      <c r="G16" s="1168" t="n"/>
      <c r="H16" s="1168" t="n"/>
      <c r="I16" s="1168" t="n"/>
      <c r="J16" s="1168" t="n"/>
      <c r="K16" s="1168" t="n"/>
      <c r="L16" s="1168" t="n"/>
      <c r="M16" s="1168" t="n"/>
      <c r="N16" s="1168" t="n"/>
      <c r="O16" s="1168" t="n"/>
      <c r="P16" s="1168" t="n"/>
      <c r="Q16" s="1168" t="n"/>
      <c r="R16" s="1168" t="n"/>
      <c r="S16" s="1168" t="n"/>
      <c r="T16" s="1168" t="n"/>
      <c r="U16" s="1168" t="n"/>
      <c r="V16" s="1168" t="n"/>
      <c r="W16" s="1169" t="n"/>
      <c r="AI16" s="561" t="n"/>
      <c r="AJ16" s="567" t="inlineStr">
        <is>
          <t>NO</t>
        </is>
      </c>
      <c r="AK16" s="561" t="n"/>
    </row>
    <row r="17" ht="18.75" customHeight="1" s="340">
      <c r="B17" s="1170" t="n"/>
      <c r="W17" s="1111" t="n"/>
    </row>
    <row r="18" ht="18.75" customHeight="1" s="340">
      <c r="B18" s="1170" t="n"/>
      <c r="W18" s="1111" t="n"/>
      <c r="AD18" s="568" t="n"/>
      <c r="AE18" s="568" t="n"/>
      <c r="AF18" s="568" t="n"/>
      <c r="AG18" s="568" t="n"/>
      <c r="AH18" s="568" t="n"/>
      <c r="AI18" s="568" t="n"/>
      <c r="AJ18" s="568" t="n"/>
      <c r="AK18" s="568" t="n"/>
      <c r="AL18" s="568" t="n"/>
    </row>
    <row r="19" ht="18.75" customHeight="1" s="340">
      <c r="B19" s="1170" t="n"/>
      <c r="W19" s="1111" t="n"/>
      <c r="Y19" s="561" t="n"/>
      <c r="Z19" s="567" t="inlineStr">
        <is>
          <t>YES</t>
        </is>
      </c>
      <c r="AA19" s="561" t="n"/>
      <c r="AB19" s="561" t="n"/>
      <c r="AD19" s="840" t="inlineStr">
        <is>
          <t>Effectiveness of the guarantee cannot be considered</t>
        </is>
      </c>
      <c r="AE19" s="1168" t="n"/>
      <c r="AF19" s="1168" t="n"/>
      <c r="AG19" s="1168" t="n"/>
      <c r="AH19" s="1168" t="n"/>
      <c r="AI19" s="1168" t="n"/>
      <c r="AJ19" s="1168" t="n"/>
      <c r="AK19" s="1168" t="n"/>
      <c r="AL19" s="1169" t="n"/>
    </row>
    <row r="20" ht="18.75" customHeight="1" s="340">
      <c r="B20" s="1170" t="n"/>
      <c r="W20" s="1111" t="n"/>
      <c r="AD20" s="1170" t="n"/>
      <c r="AL20" s="1111" t="n"/>
    </row>
    <row r="21" ht="18.75" customHeight="1" s="340">
      <c r="B21" s="1170" t="n"/>
      <c r="W21" s="1111" t="n"/>
      <c r="AD21" s="1171" t="n"/>
      <c r="AE21" s="1172" t="n"/>
      <c r="AF21" s="1172" t="n"/>
      <c r="AG21" s="1172" t="n"/>
      <c r="AH21" s="1172" t="n"/>
      <c r="AI21" s="1172" t="n"/>
      <c r="AJ21" s="1172" t="n"/>
      <c r="AK21" s="1172" t="n"/>
      <c r="AL21" s="1173" t="n"/>
    </row>
    <row r="22" ht="18.75" customHeight="1" s="340">
      <c r="B22" s="1171" t="n"/>
      <c r="C22" s="1172" t="n"/>
      <c r="D22" s="1172" t="n"/>
      <c r="E22" s="1172" t="n"/>
      <c r="F22" s="1172" t="n"/>
      <c r="G22" s="1172" t="n"/>
      <c r="H22" s="1172" t="n"/>
      <c r="I22" s="1172" t="n"/>
      <c r="J22" s="1172" t="n"/>
      <c r="K22" s="1172" t="n"/>
      <c r="L22" s="1172" t="n"/>
      <c r="M22" s="1172" t="n"/>
      <c r="N22" s="1172" t="n"/>
      <c r="O22" s="1172" t="n"/>
      <c r="P22" s="1172" t="n"/>
      <c r="Q22" s="1172" t="n"/>
      <c r="R22" s="1172" t="n"/>
      <c r="S22" s="1172" t="n"/>
      <c r="T22" s="1172" t="n"/>
      <c r="U22" s="1172" t="n"/>
      <c r="V22" s="1172" t="n"/>
      <c r="W22" s="1173" t="n"/>
    </row>
    <row r="23" ht="18.75" customHeight="1" s="340">
      <c r="N23" s="561" t="n"/>
      <c r="O23" s="567" t="inlineStr">
        <is>
          <t>NO</t>
        </is>
      </c>
      <c r="P23" s="561" t="n"/>
      <c r="Q23" s="561" t="n"/>
    </row>
    <row r="24" ht="18.75" customHeight="1" s="340"/>
    <row r="25" ht="18.75" customHeight="1" s="340">
      <c r="B25" s="848" t="inlineStr">
        <is>
          <t>Is the guarantor a member of the same customer group as the obligor?</t>
        </is>
      </c>
      <c r="C25" s="1168" t="n"/>
      <c r="D25" s="1168" t="n"/>
      <c r="E25" s="1168" t="n"/>
      <c r="F25" s="1168" t="n"/>
      <c r="G25" s="1168" t="n"/>
      <c r="H25" s="1168" t="n"/>
      <c r="I25" s="1168" t="n"/>
      <c r="J25" s="1168" t="n"/>
      <c r="K25" s="1168" t="n"/>
      <c r="L25" s="1168" t="n"/>
      <c r="M25" s="1168" t="n"/>
      <c r="N25" s="1168" t="n"/>
      <c r="O25" s="1168" t="n"/>
      <c r="P25" s="1168" t="n"/>
      <c r="Q25" s="1168" t="n"/>
      <c r="R25" s="1168" t="n"/>
      <c r="S25" s="1168" t="n"/>
      <c r="T25" s="1168" t="n"/>
      <c r="U25" s="1168" t="n"/>
      <c r="V25" s="1168" t="n"/>
      <c r="W25" s="1168" t="n"/>
      <c r="X25" s="1168" t="n"/>
      <c r="Y25" s="1168" t="n"/>
      <c r="Z25" s="1168" t="n"/>
      <c r="AA25" s="1168" t="n"/>
      <c r="AB25" s="1168" t="n"/>
      <c r="AC25" s="1168" t="n"/>
      <c r="AD25" s="1168" t="n"/>
      <c r="AE25" s="1168" t="n"/>
      <c r="AF25" s="1168" t="n"/>
      <c r="AG25" s="1168" t="n"/>
      <c r="AH25" s="1168" t="n"/>
      <c r="AI25" s="1168" t="n"/>
      <c r="AJ25" s="1168" t="n"/>
      <c r="AK25" s="1168" t="n"/>
      <c r="AL25" s="1169" t="n"/>
    </row>
    <row r="26" ht="18.75" customHeight="1" s="340">
      <c r="B26" s="1170" t="n"/>
      <c r="AL26" s="1111" t="n"/>
    </row>
    <row r="27" ht="18.75" customHeight="1" s="340">
      <c r="B27" s="1171" t="n"/>
      <c r="C27" s="1172" t="n"/>
      <c r="D27" s="1172" t="n"/>
      <c r="E27" s="1172" t="n"/>
      <c r="F27" s="1172" t="n"/>
      <c r="G27" s="1172" t="n"/>
      <c r="H27" s="1172" t="n"/>
      <c r="I27" s="1172" t="n"/>
      <c r="J27" s="1172" t="n"/>
      <c r="K27" s="1172" t="n"/>
      <c r="L27" s="1172" t="n"/>
      <c r="M27" s="1172" t="n"/>
      <c r="N27" s="1172" t="n"/>
      <c r="O27" s="1172" t="n"/>
      <c r="P27" s="1172" t="n"/>
      <c r="Q27" s="1172" t="n"/>
      <c r="R27" s="1172" t="n"/>
      <c r="S27" s="1172" t="n"/>
      <c r="T27" s="1172" t="n"/>
      <c r="U27" s="1172" t="n"/>
      <c r="V27" s="1172" t="n"/>
      <c r="W27" s="1172" t="n"/>
      <c r="X27" s="1172" t="n"/>
      <c r="Y27" s="1172" t="n"/>
      <c r="Z27" s="1172" t="n"/>
      <c r="AA27" s="1172" t="n"/>
      <c r="AB27" s="1172" t="n"/>
      <c r="AC27" s="1172" t="n"/>
      <c r="AD27" s="1172" t="n"/>
      <c r="AE27" s="1172" t="n"/>
      <c r="AF27" s="1172" t="n"/>
      <c r="AG27" s="1172" t="n"/>
      <c r="AH27" s="1172" t="n"/>
      <c r="AI27" s="1172" t="n"/>
      <c r="AJ27" s="1172" t="n"/>
      <c r="AK27" s="1172" t="n"/>
      <c r="AL27" s="1173" t="n"/>
    </row>
    <row r="28" ht="18.75" customHeight="1" s="340"/>
    <row r="29" ht="18.75" customHeight="1" s="340">
      <c r="N29" s="561" t="n"/>
      <c r="O29" s="567" t="inlineStr">
        <is>
          <t>YES</t>
        </is>
      </c>
      <c r="P29" s="561" t="n"/>
      <c r="Q29" s="561" t="n"/>
      <c r="AI29" s="561" t="n"/>
      <c r="AJ29" s="567" t="inlineStr">
        <is>
          <t>NO</t>
        </is>
      </c>
      <c r="AK29" s="561" t="n"/>
      <c r="AL29" s="561" t="n"/>
    </row>
    <row r="30" ht="18.75" customHeight="1" s="340"/>
    <row r="31" ht="18.75" customHeight="1" s="340">
      <c r="B31" s="844" t="inlineStr">
        <is>
          <t>Is the MHBK Rating of the obligor decided based on the Top Down Approach (TDA)?
Is the MHBK Rating of the obligor reflecting the creditworthiness of the credit enhaner (e.g. a party with recourse obligation)?</t>
        </is>
      </c>
      <c r="C31" s="1168" t="n"/>
      <c r="D31" s="1168" t="n"/>
      <c r="E31" s="1168" t="n"/>
      <c r="F31" s="1168" t="n"/>
      <c r="G31" s="1168" t="n"/>
      <c r="H31" s="1168" t="n"/>
      <c r="I31" s="1168" t="n"/>
      <c r="J31" s="1168" t="n"/>
      <c r="K31" s="1168" t="n"/>
      <c r="L31" s="1168" t="n"/>
      <c r="M31" s="1168" t="n"/>
      <c r="N31" s="1168" t="n"/>
      <c r="O31" s="1168" t="n"/>
      <c r="P31" s="1168" t="n"/>
      <c r="Q31" s="1168" t="n"/>
      <c r="R31" s="1168" t="n"/>
      <c r="S31" s="1168" t="n"/>
      <c r="T31" s="1168" t="n"/>
      <c r="U31" s="1168" t="n"/>
      <c r="V31" s="1168" t="n"/>
      <c r="W31" s="1168" t="n"/>
      <c r="X31" s="1168" t="n"/>
      <c r="Y31" s="1168" t="n"/>
      <c r="Z31" s="1168" t="n"/>
      <c r="AA31" s="1169" t="n"/>
      <c r="AD31" s="845" t="inlineStr">
        <is>
          <t>Effectivenss can be considered</t>
        </is>
      </c>
      <c r="AE31" s="1168" t="n"/>
      <c r="AF31" s="1168" t="n"/>
      <c r="AG31" s="1168" t="n"/>
      <c r="AH31" s="1168" t="n"/>
      <c r="AI31" s="1168" t="n"/>
      <c r="AJ31" s="1168" t="n"/>
      <c r="AK31" s="1168" t="n"/>
      <c r="AL31" s="1169" t="n"/>
    </row>
    <row r="32" ht="18.75" customHeight="1" s="340">
      <c r="B32" s="1170" t="n"/>
      <c r="AA32" s="1111" t="n"/>
      <c r="AD32" s="1170" t="n"/>
      <c r="AL32" s="1111" t="n"/>
    </row>
    <row r="33" ht="18.75" customHeight="1" s="340">
      <c r="B33" s="1171" t="n"/>
      <c r="C33" s="1172" t="n"/>
      <c r="D33" s="1172" t="n"/>
      <c r="E33" s="1172" t="n"/>
      <c r="F33" s="1172" t="n"/>
      <c r="G33" s="1172" t="n"/>
      <c r="H33" s="1172" t="n"/>
      <c r="I33" s="1172" t="n"/>
      <c r="J33" s="1172" t="n"/>
      <c r="K33" s="1172" t="n"/>
      <c r="L33" s="1172" t="n"/>
      <c r="M33" s="1172" t="n"/>
      <c r="N33" s="1172" t="n"/>
      <c r="O33" s="1172" t="n"/>
      <c r="P33" s="1172" t="n"/>
      <c r="Q33" s="1172" t="n"/>
      <c r="R33" s="1172" t="n"/>
      <c r="S33" s="1172" t="n"/>
      <c r="T33" s="1172" t="n"/>
      <c r="U33" s="1172" t="n"/>
      <c r="V33" s="1172" t="n"/>
      <c r="W33" s="1172" t="n"/>
      <c r="X33" s="1172" t="n"/>
      <c r="Y33" s="1172" t="n"/>
      <c r="Z33" s="1172" t="n"/>
      <c r="AA33" s="1173" t="n"/>
      <c r="AD33" s="1171" t="n"/>
      <c r="AE33" s="1172" t="n"/>
      <c r="AF33" s="1172" t="n"/>
      <c r="AG33" s="1172" t="n"/>
      <c r="AH33" s="1172" t="n"/>
      <c r="AI33" s="1172" t="n"/>
      <c r="AJ33" s="1172" t="n"/>
      <c r="AK33" s="1172" t="n"/>
      <c r="AL33" s="1173" t="n"/>
    </row>
    <row r="34" ht="18.75" customHeight="1" s="340"/>
    <row r="35" ht="18.75" customHeight="1" s="340">
      <c r="G35" s="561" t="n"/>
      <c r="H35" s="567" t="inlineStr">
        <is>
          <t>YES</t>
        </is>
      </c>
      <c r="I35" s="561" t="n"/>
      <c r="U35" s="561" t="n"/>
      <c r="V35" s="567" t="inlineStr">
        <is>
          <t>NO</t>
        </is>
      </c>
      <c r="W35" s="561" t="n"/>
      <c r="X35" s="561" t="n"/>
    </row>
    <row r="36" ht="18.75" customHeight="1" s="340"/>
    <row r="37" ht="18.75" customHeight="1" s="340">
      <c r="B37" s="840" t="inlineStr">
        <is>
          <t>*Effectiveness of the guarantee cannot be considered</t>
        </is>
      </c>
      <c r="C37" s="1168" t="n"/>
      <c r="D37" s="1168" t="n"/>
      <c r="E37" s="1168" t="n"/>
      <c r="F37" s="1168" t="n"/>
      <c r="G37" s="1168" t="n"/>
      <c r="H37" s="1168" t="n"/>
      <c r="I37" s="1168" t="n"/>
      <c r="J37" s="1169" t="n"/>
      <c r="M37" s="846" t="inlineStr">
        <is>
          <t>Is the MHBK Rating of the guarantor decided based on the Top Down Approach (TDA)?</t>
        </is>
      </c>
      <c r="N37" s="1168" t="n"/>
      <c r="O37" s="1168" t="n"/>
      <c r="P37" s="1168" t="n"/>
      <c r="Q37" s="1168" t="n"/>
      <c r="R37" s="1168" t="n"/>
      <c r="S37" s="1168" t="n"/>
      <c r="T37" s="1168" t="n"/>
      <c r="U37" s="1168" t="n"/>
      <c r="V37" s="1168" t="n"/>
      <c r="W37" s="1168" t="n"/>
      <c r="X37" s="1168" t="n"/>
      <c r="Y37" s="1168" t="n"/>
      <c r="Z37" s="1168" t="n"/>
      <c r="AA37" s="1168" t="n"/>
      <c r="AB37" s="1168" t="n"/>
      <c r="AC37" s="1168" t="n"/>
      <c r="AD37" s="1168" t="n"/>
      <c r="AE37" s="1168" t="n"/>
      <c r="AF37" s="1168" t="n"/>
      <c r="AG37" s="1168" t="n"/>
      <c r="AH37" s="1168" t="n"/>
      <c r="AI37" s="1168" t="n"/>
      <c r="AJ37" s="1168" t="n"/>
      <c r="AK37" s="1168" t="n"/>
      <c r="AL37" s="1169" t="n"/>
    </row>
    <row r="38" ht="18.75" customHeight="1" s="340">
      <c r="B38" s="1170" t="n"/>
      <c r="J38" s="1111" t="n"/>
      <c r="M38" s="1170" t="n"/>
      <c r="AL38" s="1111" t="n"/>
    </row>
    <row r="39" ht="18.75" customHeight="1" s="340">
      <c r="B39" s="1171" t="n"/>
      <c r="C39" s="1172" t="n"/>
      <c r="D39" s="1172" t="n"/>
      <c r="E39" s="1172" t="n"/>
      <c r="F39" s="1172" t="n"/>
      <c r="G39" s="1172" t="n"/>
      <c r="H39" s="1172" t="n"/>
      <c r="I39" s="1172" t="n"/>
      <c r="J39" s="1173" t="n"/>
      <c r="M39" s="1171" t="n"/>
      <c r="N39" s="1172" t="n"/>
      <c r="O39" s="1172" t="n"/>
      <c r="P39" s="1172" t="n"/>
      <c r="Q39" s="1172" t="n"/>
      <c r="R39" s="1172" t="n"/>
      <c r="S39" s="1172" t="n"/>
      <c r="T39" s="1172" t="n"/>
      <c r="U39" s="1172" t="n"/>
      <c r="V39" s="1172" t="n"/>
      <c r="W39" s="1172" t="n"/>
      <c r="X39" s="1172" t="n"/>
      <c r="Y39" s="1172" t="n"/>
      <c r="Z39" s="1172" t="n"/>
      <c r="AA39" s="1172" t="n"/>
      <c r="AB39" s="1172" t="n"/>
      <c r="AC39" s="1172" t="n"/>
      <c r="AD39" s="1172" t="n"/>
      <c r="AE39" s="1172" t="n"/>
      <c r="AF39" s="1172" t="n"/>
      <c r="AG39" s="1172" t="n"/>
      <c r="AH39" s="1172" t="n"/>
      <c r="AI39" s="1172" t="n"/>
      <c r="AJ39" s="1172" t="n"/>
      <c r="AK39" s="1172" t="n"/>
      <c r="AL39" s="1173" t="n"/>
    </row>
    <row r="40" ht="18.75" customHeight="1" s="340">
      <c r="M40" s="837" t="n"/>
      <c r="N40" s="837" t="n"/>
      <c r="O40" s="837" t="n"/>
      <c r="P40" s="837" t="n"/>
      <c r="Q40" s="837" t="n"/>
      <c r="R40" s="837" t="n"/>
      <c r="S40" s="837" t="n"/>
      <c r="T40" s="837" t="n"/>
      <c r="U40" s="837" t="n"/>
      <c r="V40" s="837" t="n"/>
      <c r="W40" s="837" t="n"/>
      <c r="X40" s="837" t="n"/>
      <c r="Y40" s="837" t="n"/>
      <c r="Z40" s="837" t="n"/>
      <c r="AA40" s="837" t="n"/>
      <c r="AB40" s="837" t="n"/>
      <c r="AC40" s="837" t="n"/>
      <c r="AD40" s="837" t="n"/>
      <c r="AE40" s="837" t="n"/>
      <c r="AF40" s="837" t="n"/>
      <c r="AG40" s="837" t="n"/>
      <c r="AH40" s="837" t="n"/>
      <c r="AI40" s="837" t="n"/>
      <c r="AJ40" s="837" t="n"/>
      <c r="AK40" s="837" t="n"/>
      <c r="AL40" s="837" t="n"/>
    </row>
    <row r="41" ht="18.75" customHeight="1" s="340">
      <c r="R41" s="561" t="n"/>
      <c r="S41" s="567" t="inlineStr">
        <is>
          <t>YES</t>
        </is>
      </c>
      <c r="T41" s="561" t="n"/>
      <c r="U41" s="561" t="n"/>
      <c r="AI41" s="561" t="n"/>
      <c r="AJ41" s="567" t="inlineStr">
        <is>
          <t>NO</t>
        </is>
      </c>
      <c r="AK41" s="561" t="n"/>
    </row>
    <row r="42" ht="18.75" customHeight="1" s="340"/>
    <row r="43" ht="18.75" customHeight="1" s="340">
      <c r="M43" s="847" t="inlineStr">
        <is>
          <t>Is the obligor a parent company?</t>
        </is>
      </c>
      <c r="N43" s="1168" t="n"/>
      <c r="O43" s="1168" t="n"/>
      <c r="P43" s="1168" t="n"/>
      <c r="Q43" s="1168" t="n"/>
      <c r="R43" s="1168" t="n"/>
      <c r="S43" s="1168" t="n"/>
      <c r="T43" s="1168" t="n"/>
      <c r="U43" s="1168" t="n"/>
      <c r="V43" s="1168" t="n"/>
      <c r="W43" s="1168" t="n"/>
      <c r="X43" s="1169" t="n"/>
      <c r="Z43" s="561" t="n"/>
      <c r="AA43" s="567" t="inlineStr">
        <is>
          <t>NO</t>
        </is>
      </c>
      <c r="AB43" s="561" t="n"/>
      <c r="AD43" s="845" t="inlineStr">
        <is>
          <t>Effectivenss can be considered</t>
        </is>
      </c>
      <c r="AE43" s="1168" t="n"/>
      <c r="AF43" s="1168" t="n"/>
      <c r="AG43" s="1168" t="n"/>
      <c r="AH43" s="1168" t="n"/>
      <c r="AI43" s="1168" t="n"/>
      <c r="AJ43" s="1168" t="n"/>
      <c r="AK43" s="1168" t="n"/>
      <c r="AL43" s="1169" t="n"/>
    </row>
    <row r="44" ht="18.75" customHeight="1" s="340">
      <c r="M44" s="1170" t="n"/>
      <c r="X44" s="1111" t="n"/>
      <c r="Y44" s="569" t="n"/>
      <c r="Z44" s="569" t="n"/>
      <c r="AD44" s="1170" t="n"/>
      <c r="AL44" s="1111" t="n"/>
    </row>
    <row r="45" ht="18.75" customHeight="1" s="340">
      <c r="M45" s="1171" t="n"/>
      <c r="N45" s="1172" t="n"/>
      <c r="O45" s="1172" t="n"/>
      <c r="P45" s="1172" t="n"/>
      <c r="Q45" s="1172" t="n"/>
      <c r="R45" s="1172" t="n"/>
      <c r="S45" s="1172" t="n"/>
      <c r="T45" s="1172" t="n"/>
      <c r="U45" s="1172" t="n"/>
      <c r="V45" s="1172" t="n"/>
      <c r="W45" s="1172" t="n"/>
      <c r="X45" s="1173" t="n"/>
      <c r="Y45" s="569" t="n"/>
      <c r="Z45" s="569" t="n"/>
      <c r="AD45" s="1171" t="n"/>
      <c r="AE45" s="1172" t="n"/>
      <c r="AF45" s="1172" t="n"/>
      <c r="AG45" s="1172" t="n"/>
      <c r="AH45" s="1172" t="n"/>
      <c r="AI45" s="1172" t="n"/>
      <c r="AJ45" s="1172" t="n"/>
      <c r="AK45" s="1172" t="n"/>
      <c r="AL45" s="1173" t="n"/>
    </row>
    <row r="46" ht="18.75" customHeight="1" s="340">
      <c r="M46" s="570" t="n"/>
      <c r="N46" s="570" t="n"/>
      <c r="O46" s="570" t="n"/>
      <c r="P46" s="570" t="n"/>
      <c r="Q46" s="570" t="n"/>
      <c r="R46" s="570" t="n"/>
      <c r="S46" s="570" t="n"/>
      <c r="T46" s="570" t="n"/>
      <c r="U46" s="570" t="n"/>
      <c r="V46" s="570" t="n"/>
      <c r="W46" s="570" t="n"/>
      <c r="X46" s="570" t="n"/>
      <c r="Y46" s="569" t="n"/>
      <c r="Z46" s="569" t="n"/>
      <c r="AI46" s="568" t="n"/>
      <c r="AJ46" s="558" t="n"/>
    </row>
    <row r="47" ht="18.75" customHeight="1" s="340">
      <c r="R47" s="561" t="n"/>
      <c r="S47" s="567" t="inlineStr">
        <is>
          <t>YES</t>
        </is>
      </c>
      <c r="T47" s="561" t="n"/>
      <c r="U47" s="561" t="n"/>
    </row>
    <row r="48" ht="18.75" customHeight="1" s="340"/>
    <row r="49" ht="18.75" customHeight="1" s="340">
      <c r="M49" s="840" t="inlineStr">
        <is>
          <t>*Effectiveness of the guarantee cannot be considered</t>
        </is>
      </c>
      <c r="N49" s="1168" t="n"/>
      <c r="O49" s="1168" t="n"/>
      <c r="P49" s="1168" t="n"/>
      <c r="Q49" s="1168" t="n"/>
      <c r="R49" s="1168" t="n"/>
      <c r="S49" s="1168" t="n"/>
      <c r="T49" s="1168" t="n"/>
      <c r="U49" s="1169" t="n"/>
    </row>
    <row r="50" ht="18.75" customHeight="1" s="340">
      <c r="M50" s="1170" t="n"/>
      <c r="U50" s="1111" t="n"/>
    </row>
    <row r="51" ht="18.75" customHeight="1" s="340">
      <c r="M51" s="1171" t="n"/>
      <c r="N51" s="1172" t="n"/>
      <c r="O51" s="1172" t="n"/>
      <c r="P51" s="1172" t="n"/>
      <c r="Q51" s="1172" t="n"/>
      <c r="R51" s="1172" t="n"/>
      <c r="S51" s="1172" t="n"/>
      <c r="T51" s="1172" t="n"/>
      <c r="U51" s="1173" t="n"/>
    </row>
    <row r="52" ht="18.75" customHeight="1" s="340">
      <c r="AG52" s="841" t="n"/>
      <c r="AS52" s="571" t="n"/>
      <c r="AT52" s="572" t="n"/>
      <c r="AU52" s="842" t="n"/>
    </row>
    <row r="53" ht="18.75" customHeight="1" s="340">
      <c r="AC53" s="839" t="n"/>
      <c r="AS53" s="571" t="n"/>
      <c r="AU53" s="573" t="n"/>
      <c r="AV53" s="573" t="n"/>
      <c r="AW53" s="837" t="n"/>
      <c r="AX53" s="837" t="n"/>
      <c r="AY53" s="837" t="n"/>
      <c r="AZ53" s="837" t="n"/>
    </row>
    <row r="54" ht="18.75" customHeight="1" s="340">
      <c r="A54" s="561" t="n"/>
      <c r="B54" s="574" t="n"/>
      <c r="C54" s="561" t="n"/>
      <c r="D54" s="561" t="n"/>
      <c r="E54" s="561" t="n"/>
      <c r="F54" s="561" t="n"/>
      <c r="G54" s="561" t="n"/>
      <c r="H54" s="561" t="n"/>
      <c r="I54" s="561" t="n"/>
      <c r="J54" s="561" t="n"/>
      <c r="K54" s="561" t="n"/>
      <c r="L54" s="561" t="n"/>
      <c r="M54" s="561" t="n"/>
      <c r="N54" s="561" t="n"/>
      <c r="O54" s="561" t="n"/>
      <c r="P54" s="561" t="n"/>
      <c r="Q54" s="561" t="n"/>
      <c r="R54" s="561" t="n"/>
      <c r="S54" s="561" t="n"/>
      <c r="T54" s="561" t="n"/>
      <c r="AC54" s="843" t="n"/>
      <c r="AG54" s="838" t="n"/>
      <c r="AS54" s="571" t="n"/>
      <c r="AU54" s="573" t="n"/>
      <c r="AV54" s="573" t="n"/>
      <c r="AW54" s="837" t="n"/>
      <c r="AX54" s="837" t="n"/>
      <c r="AY54" s="837" t="n"/>
      <c r="AZ54" s="837" t="n"/>
    </row>
    <row r="55" ht="18.75" customHeight="1" s="340">
      <c r="A55" s="561" t="n"/>
      <c r="B55" s="561" t="n"/>
      <c r="C55" s="561" t="n"/>
      <c r="D55" s="561" t="n"/>
      <c r="E55" s="561" t="n"/>
      <c r="F55" s="561" t="n"/>
      <c r="G55" s="561" t="n"/>
      <c r="H55" s="561" t="n"/>
      <c r="I55" s="561" t="n"/>
      <c r="J55" s="561" t="n"/>
      <c r="K55" s="561" t="n"/>
      <c r="L55" s="561" t="n"/>
      <c r="M55" s="561" t="n"/>
      <c r="N55" s="561" t="n"/>
      <c r="O55" s="561" t="n"/>
      <c r="P55" s="561" t="n"/>
      <c r="Q55" s="561" t="n"/>
      <c r="R55" s="561" t="n"/>
      <c r="S55" s="561" t="n"/>
      <c r="T55" s="561" t="n"/>
      <c r="AC55" s="836" t="n"/>
      <c r="AH55" s="836" t="n"/>
      <c r="AS55" s="571" t="n"/>
      <c r="AU55" s="573" t="n"/>
      <c r="AV55" s="573" t="n"/>
      <c r="AW55" s="837" t="n"/>
      <c r="AX55" s="837" t="n"/>
      <c r="AY55" s="837" t="n"/>
      <c r="AZ55" s="837" t="n"/>
    </row>
    <row r="56" ht="26.25" customHeight="1" s="340">
      <c r="A56" s="561" t="n"/>
      <c r="B56" s="561" t="n"/>
      <c r="C56" s="561" t="n"/>
      <c r="D56" s="561" t="n"/>
      <c r="E56" s="561" t="n"/>
      <c r="F56" s="561" t="n"/>
      <c r="G56" s="561" t="n"/>
      <c r="H56" s="561" t="n"/>
      <c r="I56" s="561" t="n"/>
      <c r="J56" s="561" t="n"/>
      <c r="K56" s="561" t="n"/>
      <c r="L56" s="561" t="n"/>
      <c r="M56" s="561" t="n"/>
      <c r="N56" s="561" t="n"/>
      <c r="O56" s="561" t="n"/>
      <c r="P56" s="561" t="n"/>
      <c r="Q56" s="561" t="n"/>
      <c r="R56" s="561" t="n"/>
      <c r="S56" s="561" t="n"/>
      <c r="T56" s="561" t="n"/>
      <c r="AC56" s="837" t="n"/>
      <c r="AH56" s="838" t="n"/>
      <c r="AS56" s="571" t="n"/>
      <c r="AU56" s="573" t="n"/>
      <c r="AV56" s="573" t="n"/>
      <c r="AW56" s="837" t="n"/>
      <c r="AX56" s="837" t="n"/>
      <c r="AY56" s="837" t="n"/>
      <c r="AZ56" s="837" t="n"/>
    </row>
    <row r="57" ht="26.25" customHeight="1" s="340">
      <c r="A57" s="561" t="n"/>
      <c r="B57" s="561" t="n"/>
      <c r="C57" s="561" t="n"/>
      <c r="D57" s="561" t="n"/>
      <c r="E57" s="561" t="n"/>
      <c r="F57" s="561" t="n"/>
      <c r="G57" s="561" t="n"/>
      <c r="H57" s="561" t="n"/>
      <c r="I57" s="561" t="n"/>
      <c r="J57" s="561" t="n"/>
      <c r="K57" s="561" t="n"/>
      <c r="L57" s="561" t="n"/>
      <c r="M57" s="561" t="n"/>
      <c r="N57" s="561" t="n"/>
      <c r="O57" s="561" t="n"/>
      <c r="P57" s="561" t="n"/>
      <c r="Q57" s="561" t="n"/>
      <c r="R57" s="561" t="n"/>
      <c r="S57" s="561" t="n"/>
      <c r="T57" s="561" t="n"/>
      <c r="AS57" s="571" t="n"/>
      <c r="AU57" s="573" t="n"/>
      <c r="AV57" s="573" t="n"/>
      <c r="AW57" s="837" t="n"/>
      <c r="AX57" s="837" t="n"/>
      <c r="AY57" s="837" t="n"/>
      <c r="AZ57" s="837" t="n"/>
    </row>
    <row r="58" ht="18.75" customHeight="1" s="340">
      <c r="A58" s="561" t="n"/>
      <c r="B58" s="561" t="n"/>
      <c r="C58" s="561" t="n"/>
      <c r="D58" s="561" t="n"/>
      <c r="E58" s="561" t="n"/>
      <c r="F58" s="561" t="n"/>
      <c r="G58" s="561" t="n"/>
      <c r="H58" s="561" t="n"/>
      <c r="I58" s="561" t="n"/>
      <c r="J58" s="561" t="n"/>
      <c r="K58" s="561" t="n"/>
      <c r="L58" s="561" t="n"/>
      <c r="M58" s="561" t="n"/>
      <c r="N58" s="561" t="n"/>
      <c r="O58" s="561" t="n"/>
      <c r="P58" s="561" t="n"/>
      <c r="Q58" s="561" t="n"/>
      <c r="R58" s="561" t="n"/>
      <c r="S58" s="561" t="n"/>
      <c r="T58" s="561" t="n"/>
      <c r="AC58" s="839" t="inlineStr">
        <is>
          <t>August, 2019(5Y)</t>
        </is>
      </c>
      <c r="AS58" s="571" t="n"/>
      <c r="AU58" s="573" t="n"/>
      <c r="AV58" s="573" t="n"/>
      <c r="AW58" s="837" t="n"/>
      <c r="AX58" s="837" t="n"/>
      <c r="AY58" s="837" t="n"/>
      <c r="AZ58" s="837" t="n"/>
    </row>
    <row r="59" ht="14.25" customHeight="1" s="340">
      <c r="AC59" s="835" t="n"/>
      <c r="AD59" s="1053" t="n"/>
      <c r="AE59" s="1053" t="n"/>
      <c r="AF59" s="1053" t="n"/>
      <c r="AG59" s="1053" t="n"/>
      <c r="AH59" s="1053" t="n"/>
      <c r="AI59" s="1053" t="n"/>
      <c r="AJ59" s="1053" t="n"/>
      <c r="AK59" s="1053" t="n"/>
      <c r="AL59" s="1053" t="n"/>
    </row>
    <row r="60" ht="14.25" customHeight="1" s="340"/>
    <row r="61" ht="14.25" customHeight="1" s="340"/>
    <row r="62" ht="14.25" customHeight="1" s="340"/>
    <row r="63" ht="14.25" customHeight="1" s="340"/>
    <row r="64" ht="14.25" customHeight="1" s="340"/>
    <row r="65" ht="14.25" customHeight="1" s="340"/>
    <row r="66" ht="14.25" customHeight="1" s="340"/>
    <row r="67" ht="14.25" customHeight="1" s="340"/>
    <row r="68" ht="14.25" customHeight="1" s="340"/>
    <row r="69" ht="14.25" customHeight="1" s="340"/>
    <row r="70" ht="14.25" customHeight="1" s="340"/>
    <row r="71" ht="14.25" customHeight="1" s="340"/>
    <row r="72" ht="14.25" customHeight="1" s="340"/>
    <row r="73" ht="14.25" customHeight="1" s="340"/>
    <row r="74" ht="14.25" customHeight="1" s="340"/>
    <row r="75" ht="14.25" customHeight="1" s="340"/>
    <row r="76" ht="14.25" customHeight="1" s="340"/>
    <row r="77" ht="14.25" customHeight="1" s="340"/>
    <row r="78" ht="14.25" customHeight="1" s="340"/>
    <row r="79" ht="14.25" customHeight="1" s="340"/>
    <row r="80" ht="14.25" customHeight="1" s="340"/>
    <row r="81" ht="14.25" customHeight="1" s="340"/>
    <row r="82" ht="14.25" customHeight="1" s="340"/>
    <row r="83" ht="14.25" customHeight="1" s="340"/>
    <row r="84" ht="14.25" customHeight="1" s="340"/>
    <row r="85" ht="14.25" customHeight="1" s="340"/>
    <row r="86" ht="14.25" customHeight="1" s="340"/>
    <row r="87" ht="14.25" customHeight="1" s="340"/>
    <row r="88" ht="14.25" customHeight="1" s="340"/>
    <row r="89" ht="14.25" customHeight="1" s="340"/>
    <row r="90" ht="14.25" customHeight="1" s="340"/>
    <row r="91" ht="14.25" customHeight="1" s="340"/>
    <row r="92" ht="14.25" customHeight="1" s="340"/>
  </sheetData>
  <mergeCells count="38">
    <mergeCell ref="AH1:AL1"/>
    <mergeCell ref="B2:AK2"/>
    <mergeCell ref="AC3:AF3"/>
    <mergeCell ref="AG3:AL3"/>
    <mergeCell ref="AC4:AF4"/>
    <mergeCell ref="AG4:AL4"/>
    <mergeCell ref="AF5:AK5"/>
    <mergeCell ref="B6:E6"/>
    <mergeCell ref="F6:K6"/>
    <mergeCell ref="B8:E8"/>
    <mergeCell ref="F8:V8"/>
    <mergeCell ref="W8:Y8"/>
    <mergeCell ref="Z8:AE8"/>
    <mergeCell ref="AF8:AH8"/>
    <mergeCell ref="AI8:AL8"/>
    <mergeCell ref="AG9:AM9"/>
    <mergeCell ref="B10:AL12"/>
    <mergeCell ref="B16:W22"/>
    <mergeCell ref="AD19:AL21"/>
    <mergeCell ref="B25:AL27"/>
    <mergeCell ref="B31:AA33"/>
    <mergeCell ref="AD31:AL33"/>
    <mergeCell ref="B37:J39"/>
    <mergeCell ref="M37:AL39"/>
    <mergeCell ref="M43:X45"/>
    <mergeCell ref="AD43:AL45"/>
    <mergeCell ref="M49:U51"/>
    <mergeCell ref="AG52:AM52"/>
    <mergeCell ref="AU52:AW52"/>
    <mergeCell ref="AC53:AL53"/>
    <mergeCell ref="AC54:AF54"/>
    <mergeCell ref="AG54:AL54"/>
    <mergeCell ref="AC59:AL59"/>
    <mergeCell ref="AC55:AG55"/>
    <mergeCell ref="AH55:AL55"/>
    <mergeCell ref="AC56:AG57"/>
    <mergeCell ref="AH56:AL57"/>
    <mergeCell ref="AC58:AM58"/>
  </mergeCells>
  <pageMargins left="0.7" right="0.7" top="0.75" bottom="0.75" header="0.511811023622047" footer="0.511811023622047"/>
  <pageSetup orientation="portrait" paperSize="9" scale="70" horizontalDpi="300" verticalDpi="300"/>
  <drawing xmlns:r="http://schemas.openxmlformats.org/officeDocument/2006/relationships" r:id="rId1"/>
</worksheet>
</file>

<file path=xl/worksheets/sheet2.xml><?xml version="1.0" encoding="utf-8"?>
<worksheet xmlns="http://schemas.openxmlformats.org/spreadsheetml/2006/main">
  <sheetPr codeName="Sheet2">
    <tabColor rgb="FF00B050"/>
    <outlinePr summaryBelow="1" summaryRight="1"/>
    <pageSetUpPr/>
  </sheetPr>
  <dimension ref="A2:LS189"/>
  <sheetViews>
    <sheetView showGridLines="0" view="pageBreakPreview" topLeftCell="A61" zoomScale="90" zoomScaleNormal="70" zoomScaleSheetLayoutView="90" zoomScalePageLayoutView="95" workbookViewId="0">
      <selection activeCell="A1" sqref="A1"/>
    </sheetView>
  </sheetViews>
  <sheetFormatPr baseColWidth="8" defaultColWidth="8" defaultRowHeight="14.25"/>
  <cols>
    <col width="11.375" customWidth="1" style="617" min="1" max="1"/>
    <col width="47.5" customWidth="1" style="71" min="2" max="2"/>
    <col width="17.625" customWidth="1" style="70" min="3" max="3"/>
    <col width="18.625" customWidth="1" style="70" min="4" max="4"/>
    <col width="15.375" customWidth="1" style="70" min="5" max="5"/>
    <col width="15.125" customWidth="1" style="70" min="6" max="6"/>
    <col width="18.5" customWidth="1" style="70" min="7" max="7"/>
    <col width="16.5" customWidth="1" style="70" min="8" max="8"/>
    <col width="37.375" customWidth="1" style="70" min="9" max="9"/>
    <col width="16.75" customWidth="1" style="70" min="10" max="10"/>
    <col hidden="1" width="16.5" customWidth="1" style="70" min="11" max="11"/>
    <col hidden="1" width="12.75" customWidth="1" style="70" min="12" max="12"/>
    <col width="8" customWidth="1" style="70" min="13" max="13"/>
    <col width="47.5" customWidth="1" style="71" min="14" max="14"/>
    <col width="14.25" customWidth="1" style="70" min="15" max="15"/>
    <col width="15.125" customWidth="1" style="70" min="16" max="16"/>
    <col width="14" customWidth="1" style="70" min="17" max="17"/>
    <col width="14.5" customWidth="1" style="70" min="18" max="18"/>
    <col width="14" customWidth="1" style="70" min="19" max="19"/>
    <col width="14.875" customWidth="1" style="70" min="20" max="20"/>
    <col width="38.125" customWidth="1" style="70" min="21" max="21"/>
    <col width="11" customWidth="1" style="70" min="22" max="23"/>
    <col width="8" customWidth="1" style="70" min="24" max="1024"/>
  </cols>
  <sheetData>
    <row r="2">
      <c r="B2" s="72" t="inlineStr">
        <is>
          <t xml:space="preserve">CDM Notes Breakdown </t>
        </is>
      </c>
      <c r="C2" s="73" t="n"/>
      <c r="D2" s="73" t="n"/>
      <c r="E2" s="73" t="n"/>
      <c r="F2" s="73" t="n"/>
      <c r="G2" s="73" t="n"/>
      <c r="H2" s="73" t="n"/>
      <c r="I2" s="74" t="n"/>
      <c r="N2" s="72" t="inlineStr">
        <is>
          <t xml:space="preserve">CDM Notes Breakdown </t>
        </is>
      </c>
      <c r="O2" s="73" t="n"/>
      <c r="P2" s="73" t="n"/>
      <c r="Q2" s="73" t="n"/>
      <c r="R2" s="73" t="n"/>
      <c r="S2" s="73" t="n"/>
      <c r="T2" s="73" t="n"/>
      <c r="U2" s="74" t="n"/>
    </row>
    <row r="3">
      <c r="B3" s="75" t="n"/>
      <c r="C3" s="76" t="n"/>
      <c r="D3" s="76" t="n"/>
      <c r="E3" s="76" t="n"/>
      <c r="F3" s="76" t="n"/>
      <c r="G3" s="76" t="n"/>
      <c r="H3" s="76" t="n"/>
      <c r="I3" s="77" t="n"/>
      <c r="L3" s="78" t="n"/>
      <c r="N3" s="75" t="n"/>
      <c r="O3" s="76" t="n"/>
      <c r="P3" s="76" t="n"/>
      <c r="Q3" s="76" t="n"/>
      <c r="R3" s="76" t="n"/>
      <c r="S3" s="76" t="n"/>
      <c r="T3" s="76" t="n"/>
      <c r="U3" s="77" t="n"/>
    </row>
    <row r="4" ht="14.25" customHeight="1" s="340">
      <c r="B4" s="631" t="inlineStr">
        <is>
          <t>Mizuho CCIF No.</t>
        </is>
      </c>
      <c r="C4" s="635">
        <f>BS!$B$3</f>
        <v/>
      </c>
      <c r="D4" s="919" t="n"/>
      <c r="E4" s="919" t="n"/>
      <c r="F4" s="919" t="n"/>
      <c r="G4" s="919" t="n"/>
      <c r="H4" s="919" t="n"/>
      <c r="I4" s="920" t="n"/>
      <c r="L4" s="78" t="n"/>
      <c r="N4" s="631" t="inlineStr">
        <is>
          <t>Mizuho CCIF No.</t>
        </is>
      </c>
      <c r="O4" s="635">
        <f>BS!$B$3</f>
        <v/>
      </c>
      <c r="P4" s="919" t="n"/>
      <c r="Q4" s="919" t="n"/>
      <c r="R4" s="919" t="n"/>
      <c r="S4" s="919" t="n"/>
      <c r="T4" s="919" t="n"/>
      <c r="U4" s="920" t="n"/>
    </row>
    <row r="5" ht="9.75" customHeight="1" s="340">
      <c r="B5" s="921" t="n"/>
      <c r="C5" s="922" t="n"/>
      <c r="D5" s="923" t="n"/>
      <c r="E5" s="923" t="n"/>
      <c r="F5" s="923" t="n"/>
      <c r="G5" s="923" t="n"/>
      <c r="H5" s="923" t="n"/>
      <c r="I5" s="924" t="n"/>
      <c r="N5" s="921" t="n"/>
      <c r="O5" s="922" t="n"/>
      <c r="P5" s="923" t="n"/>
      <c r="Q5" s="923" t="n"/>
      <c r="R5" s="923" t="n"/>
      <c r="S5" s="923" t="n"/>
      <c r="T5" s="923" t="n"/>
      <c r="U5" s="924" t="n"/>
    </row>
    <row r="6" ht="9.7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t="9.75" customHeight="1" s="340">
      <c r="B7" s="921" t="n"/>
      <c r="C7" s="922" t="n"/>
      <c r="D7" s="923" t="n"/>
      <c r="E7" s="923" t="n"/>
      <c r="F7" s="923" t="n"/>
      <c r="G7" s="923" t="n"/>
      <c r="H7" s="923" t="n"/>
      <c r="I7" s="924" t="n"/>
      <c r="N7" s="921" t="n"/>
      <c r="O7" s="922" t="n"/>
      <c r="P7" s="923" t="n"/>
      <c r="Q7" s="923" t="n"/>
      <c r="R7" s="923" t="n"/>
      <c r="S7" s="923" t="n"/>
      <c r="T7" s="923" t="n"/>
      <c r="U7" s="924" t="n"/>
    </row>
    <row r="8" ht="21.75" customHeight="1" s="340">
      <c r="B8" s="631" t="inlineStr">
        <is>
          <t xml:space="preserve">Account Type </t>
        </is>
      </c>
      <c r="C8" s="630" t="inlineStr">
        <is>
          <t>Consolidated</t>
        </is>
      </c>
      <c r="D8" s="925" t="n"/>
      <c r="E8" s="925" t="n"/>
      <c r="F8" s="925" t="n"/>
      <c r="G8" s="925" t="n"/>
      <c r="H8" s="925" t="n"/>
      <c r="I8" s="926" t="n"/>
      <c r="K8" s="70" t="inlineStr">
        <is>
          <t>Consolidated</t>
        </is>
      </c>
      <c r="N8" s="631" t="inlineStr">
        <is>
          <t xml:space="preserve">Account Type </t>
        </is>
      </c>
      <c r="O8" s="630">
        <f>$C$8</f>
        <v/>
      </c>
      <c r="P8" s="925" t="n"/>
      <c r="Q8" s="925" t="n"/>
      <c r="R8" s="925" t="n"/>
      <c r="S8" s="925" t="n"/>
      <c r="T8" s="925" t="n"/>
      <c r="U8" s="926" t="n"/>
      <c r="X8" s="79" t="n"/>
      <c r="Y8" s="79" t="n"/>
      <c r="Z8" s="79" t="n"/>
      <c r="AA8" s="79" t="n"/>
      <c r="AB8" s="79" t="n"/>
      <c r="AC8" s="79" t="n"/>
      <c r="AD8" s="79" t="n"/>
      <c r="AE8" s="79" t="n"/>
    </row>
    <row r="9" ht="14.25" customHeight="1" s="340">
      <c r="B9" s="631" t="inlineStr">
        <is>
          <t>Unit</t>
        </is>
      </c>
      <c r="C9" s="632">
        <f>BS!$B$7</f>
        <v/>
      </c>
      <c r="D9" s="633">
        <f>BS!$B$8</f>
        <v/>
      </c>
      <c r="E9" s="634" t="n"/>
      <c r="F9" s="919" t="n"/>
      <c r="G9" s="919" t="n"/>
      <c r="H9" s="919" t="n"/>
      <c r="I9" s="920" t="n"/>
      <c r="K9" s="70" t="inlineStr">
        <is>
          <t xml:space="preserve">Non Consolidated </t>
        </is>
      </c>
      <c r="N9" s="631" t="inlineStr">
        <is>
          <t>Unit</t>
        </is>
      </c>
      <c r="O9" s="632">
        <f>BS!$B$7</f>
        <v/>
      </c>
      <c r="P9" s="633">
        <f>BS!$B$10</f>
        <v/>
      </c>
      <c r="Q9" s="634" t="n"/>
      <c r="R9" s="919" t="n"/>
      <c r="S9" s="919" t="n"/>
      <c r="T9" s="919" t="n"/>
      <c r="U9" s="920" t="n"/>
      <c r="X9" s="79" t="n"/>
      <c r="Y9" s="79" t="n"/>
      <c r="Z9" s="79" t="n"/>
      <c r="AA9" s="79" t="n"/>
      <c r="AB9" s="79" t="n"/>
      <c r="AC9" s="79" t="n"/>
      <c r="AD9" s="79" t="n"/>
      <c r="AE9" s="79" t="n"/>
    </row>
    <row r="10" ht="9.75" customHeight="1" s="340">
      <c r="B10" s="921" t="n"/>
      <c r="C10" s="922" t="n"/>
      <c r="D10" s="923" t="n"/>
      <c r="E10" s="923" t="n"/>
      <c r="F10" s="923" t="n"/>
      <c r="G10" s="923" t="n"/>
      <c r="H10" s="923" t="n"/>
      <c r="I10" s="924" t="n"/>
      <c r="N10" s="921" t="n"/>
      <c r="O10" s="922" t="n"/>
      <c r="P10" s="923" t="n"/>
      <c r="Q10" s="923" t="n"/>
      <c r="R10" s="923" t="n"/>
      <c r="S10" s="923" t="n"/>
      <c r="T10" s="923" t="n"/>
      <c r="U10" s="924" t="n"/>
      <c r="X10" s="79" t="n"/>
      <c r="Y10" s="79" t="n"/>
      <c r="Z10" s="79" t="n"/>
      <c r="AA10" s="79" t="n"/>
      <c r="AB10" s="79" t="n"/>
      <c r="AC10" s="79" t="n"/>
      <c r="AD10" s="79" t="n"/>
      <c r="AE10" s="79" t="n"/>
    </row>
    <row r="11">
      <c r="B11" s="80" t="n"/>
      <c r="C11" s="81" t="n"/>
      <c r="D11" s="81" t="n"/>
      <c r="E11" s="81" t="n"/>
      <c r="F11" s="81" t="n"/>
      <c r="G11" s="81" t="n"/>
      <c r="H11" s="81" t="n"/>
      <c r="I11" s="82" t="n"/>
      <c r="N11" s="83" t="n"/>
      <c r="U11" s="84" t="n"/>
      <c r="X11" s="79" t="n"/>
      <c r="Y11" s="79" t="n"/>
      <c r="Z11" s="79" t="n"/>
      <c r="AA11" s="79" t="n"/>
      <c r="AB11" s="79" t="n"/>
      <c r="AC11" s="79" t="n"/>
      <c r="AD11" s="79" t="n"/>
      <c r="AE11" s="79" t="n"/>
    </row>
    <row r="12" ht="24" customFormat="1" customHeight="1" s="85">
      <c r="A12" s="618" t="n"/>
      <c r="B12" s="86" t="inlineStr">
        <is>
          <t xml:space="preserve">Notes to Balance Sheet </t>
        </is>
      </c>
      <c r="C12" s="87">
        <f>BS!$B$21</f>
        <v/>
      </c>
      <c r="D12" s="87">
        <f>BS!$C$21</f>
        <v/>
      </c>
      <c r="E12" s="87">
        <f>BS!$D$21</f>
        <v/>
      </c>
      <c r="F12" s="87">
        <f>BS!$E$21</f>
        <v/>
      </c>
      <c r="G12" s="87">
        <f>BS!$F$21</f>
        <v/>
      </c>
      <c r="H12" s="87">
        <f>BS!$G$21</f>
        <v/>
      </c>
      <c r="I12" s="88" t="inlineStr">
        <is>
          <t xml:space="preserve">Remarks </t>
        </is>
      </c>
      <c r="J12" s="89" t="n"/>
      <c r="N12" s="86" t="inlineStr">
        <is>
          <t xml:space="preserve">Notes to Balance Sheet </t>
        </is>
      </c>
      <c r="O12" s="87">
        <f>BS!$B$21</f>
        <v/>
      </c>
      <c r="P12" s="87">
        <f>BS!$C$21</f>
        <v/>
      </c>
      <c r="Q12" s="87">
        <f>BS!$D$21</f>
        <v/>
      </c>
      <c r="R12" s="87">
        <f>BS!$E$21</f>
        <v/>
      </c>
      <c r="S12" s="87">
        <f>BS!$F$21</f>
        <v/>
      </c>
      <c r="T12" s="87">
        <f>BS!$G$21</f>
        <v/>
      </c>
      <c r="U12" s="88" t="inlineStr">
        <is>
          <t xml:space="preserve">Remarks </t>
        </is>
      </c>
      <c r="V12" s="79" t="n"/>
      <c r="W12" s="79" t="n"/>
      <c r="X12" s="79" t="n"/>
      <c r="Y12" s="79" t="n"/>
      <c r="Z12" s="79" t="n"/>
      <c r="AA12" s="79" t="n"/>
      <c r="AB12" s="79" t="n"/>
      <c r="AC12" s="79" t="n"/>
      <c r="AD12" s="79" t="n"/>
      <c r="AE12" s="79" t="n"/>
    </row>
    <row r="13" ht="24.75" customFormat="1" customHeight="1" s="79">
      <c r="A13" s="618" t="n"/>
      <c r="B13" s="90" t="inlineStr">
        <is>
          <t xml:space="preserve">Assets </t>
        </is>
      </c>
      <c r="C13" s="91" t="n"/>
      <c r="D13" s="91" t="n"/>
      <c r="E13" s="91" t="n"/>
      <c r="F13" s="91" t="n"/>
      <c r="G13" s="91" t="n"/>
      <c r="H13" s="91" t="n"/>
      <c r="I13" s="92" t="n"/>
      <c r="N13" s="93" t="inlineStr">
        <is>
          <t xml:space="preserve">Assets </t>
        </is>
      </c>
      <c r="O13" s="94" t="n"/>
      <c r="P13" s="94" t="n"/>
      <c r="Q13" s="94" t="n"/>
      <c r="R13" s="94" t="n"/>
      <c r="S13" s="94" t="n"/>
      <c r="T13" s="94" t="n"/>
      <c r="U13" s="95" t="n"/>
    </row>
    <row r="14" customFormat="1" s="79">
      <c r="A14" s="618" t="inlineStr">
        <is>
          <t>K1</t>
        </is>
      </c>
      <c r="B14" s="96" t="inlineStr">
        <is>
          <t xml:space="preserve">Cash and cash equivalents </t>
        </is>
      </c>
      <c r="C14" s="97" t="n"/>
      <c r="D14" s="97" t="n"/>
      <c r="E14" s="97" t="n"/>
      <c r="F14" s="97" t="n"/>
      <c r="G14" s="97" t="n"/>
      <c r="H14" s="97" t="n"/>
      <c r="I14" s="98" t="n"/>
      <c r="N14" s="99" t="inlineStr">
        <is>
          <t xml:space="preserve">Cash and cash equivalents </t>
        </is>
      </c>
      <c r="O14" s="100" t="n"/>
      <c r="P14" s="100" t="n"/>
      <c r="Q14" s="100" t="n"/>
      <c r="R14" s="100" t="n"/>
      <c r="S14" s="100" t="n"/>
      <c r="T14" s="100" t="n"/>
      <c r="U14" s="101" t="n"/>
    </row>
    <row r="15" customFormat="1" s="79">
      <c r="A15" s="618" t="n"/>
      <c r="B15" s="102" t="inlineStr">
        <is>
          <t>Cash and cash equivalents</t>
        </is>
      </c>
      <c r="C15" s="103" t="n"/>
      <c r="D15" s="103" t="n"/>
      <c r="E15" s="103" t="n"/>
      <c r="F15" s="103" t="n"/>
      <c r="G15" s="103" t="n">
        <v>218214</v>
      </c>
      <c r="H15" s="103" t="n">
        <v>403580</v>
      </c>
      <c r="I15" s="104" t="n"/>
      <c r="N15" s="105">
        <f>B15</f>
        <v/>
      </c>
      <c r="O15" s="106" t="inlineStr"/>
      <c r="P15" s="106" t="inlineStr"/>
      <c r="Q15" s="106" t="inlineStr"/>
      <c r="R15" s="106" t="inlineStr"/>
      <c r="S15" s="106">
        <f>G15*BS!$B$9</f>
        <v/>
      </c>
      <c r="T15" s="106">
        <f>H15*BS!$B$9</f>
        <v/>
      </c>
      <c r="U15" s="107">
        <f>I15</f>
        <v/>
      </c>
    </row>
    <row r="16" customFormat="1" s="79">
      <c r="A16" s="618" t="n"/>
      <c r="B16" s="102" t="n"/>
      <c r="C16" s="103" t="n"/>
      <c r="D16" s="103" t="n"/>
      <c r="E16" s="103" t="n"/>
      <c r="F16" s="103" t="n"/>
      <c r="G16" s="103" t="n"/>
      <c r="H16" s="103" t="n"/>
      <c r="I16" s="104" t="n"/>
      <c r="N16" s="105" t="inlineStr"/>
      <c r="O16" s="106" t="inlineStr"/>
      <c r="P16" s="106" t="inlineStr"/>
      <c r="Q16" s="106" t="inlineStr"/>
      <c r="R16" s="106" t="inlineStr"/>
      <c r="S16" s="106" t="inlineStr"/>
      <c r="T16" s="106" t="inlineStr"/>
      <c r="U16" s="107">
        <f>I16</f>
        <v/>
      </c>
    </row>
    <row r="17" customFormat="1" s="79">
      <c r="A17" s="618" t="n"/>
      <c r="B17" s="102" t="n"/>
      <c r="C17" s="103" t="n"/>
      <c r="D17" s="103" t="n"/>
      <c r="E17" s="103" t="n"/>
      <c r="F17" s="103" t="n"/>
      <c r="G17" s="103" t="n"/>
      <c r="H17" s="103" t="n"/>
      <c r="I17" s="104" t="n"/>
      <c r="N17" s="105" t="inlineStr"/>
      <c r="O17" s="106" t="inlineStr"/>
      <c r="P17" s="106" t="inlineStr"/>
      <c r="Q17" s="106" t="inlineStr"/>
      <c r="R17" s="106" t="inlineStr"/>
      <c r="S17" s="106" t="inlineStr"/>
      <c r="T17" s="106" t="inlineStr"/>
      <c r="U17" s="107">
        <f>I17</f>
        <v/>
      </c>
    </row>
    <row r="18" customFormat="1" s="79">
      <c r="A18" s="618" t="n"/>
      <c r="B18" s="102" t="n"/>
      <c r="C18" s="103" t="n"/>
      <c r="D18" s="103" t="n"/>
      <c r="E18" s="103" t="n"/>
      <c r="F18" s="103" t="n"/>
      <c r="G18" s="103" t="n"/>
      <c r="H18" s="103" t="n"/>
      <c r="I18" s="104" t="n"/>
      <c r="N18" s="105" t="inlineStr"/>
      <c r="O18" s="106" t="inlineStr"/>
      <c r="P18" s="106" t="inlineStr"/>
      <c r="Q18" s="106" t="inlineStr"/>
      <c r="R18" s="106" t="inlineStr"/>
      <c r="S18" s="106" t="inlineStr"/>
      <c r="T18" s="106" t="inlineStr"/>
      <c r="U18" s="107">
        <f>I18</f>
        <v/>
      </c>
    </row>
    <row r="19" customFormat="1" s="79">
      <c r="A19" s="618" t="n"/>
      <c r="B19" s="102" t="n"/>
      <c r="C19" s="103" t="n"/>
      <c r="D19" s="103" t="n"/>
      <c r="E19" s="103" t="n"/>
      <c r="F19" s="103" t="n"/>
      <c r="G19" s="103" t="n"/>
      <c r="H19" s="103" t="n"/>
      <c r="I19" s="104" t="n"/>
      <c r="N19" s="105" t="inlineStr"/>
      <c r="O19" s="106" t="inlineStr"/>
      <c r="P19" s="106" t="inlineStr"/>
      <c r="Q19" s="106" t="inlineStr"/>
      <c r="R19" s="106" t="inlineStr"/>
      <c r="S19" s="106" t="inlineStr"/>
      <c r="T19" s="106" t="inlineStr"/>
      <c r="U19" s="107">
        <f>I19</f>
        <v/>
      </c>
    </row>
    <row r="20" customFormat="1" s="79">
      <c r="A20" s="618" t="n"/>
      <c r="B20" s="102" t="n"/>
      <c r="C20" s="103" t="n"/>
      <c r="D20" s="103" t="n"/>
      <c r="E20" s="103" t="n"/>
      <c r="F20" s="103" t="n"/>
      <c r="G20" s="103" t="n"/>
      <c r="H20" s="103" t="n"/>
      <c r="I20" s="104" t="n"/>
      <c r="N20" s="105" t="inlineStr"/>
      <c r="O20" s="106" t="inlineStr"/>
      <c r="P20" s="106" t="inlineStr"/>
      <c r="Q20" s="106" t="inlineStr"/>
      <c r="R20" s="106" t="inlineStr"/>
      <c r="S20" s="106" t="inlineStr"/>
      <c r="T20" s="106" t="inlineStr"/>
      <c r="U20" s="107">
        <f>I20</f>
        <v/>
      </c>
    </row>
    <row r="21" customFormat="1" s="79">
      <c r="A21" s="618" t="n"/>
      <c r="B21" s="102" t="n"/>
      <c r="C21" s="103" t="n"/>
      <c r="D21" s="103" t="n"/>
      <c r="E21" s="103" t="n"/>
      <c r="F21" s="103" t="n"/>
      <c r="G21" s="103" t="n"/>
      <c r="H21" s="103" t="n"/>
      <c r="I21" s="104" t="n"/>
      <c r="N21" s="105" t="inlineStr"/>
      <c r="O21" s="106" t="inlineStr"/>
      <c r="P21" s="106" t="inlineStr"/>
      <c r="Q21" s="106" t="inlineStr"/>
      <c r="R21" s="106" t="inlineStr"/>
      <c r="S21" s="106" t="inlineStr"/>
      <c r="T21" s="106" t="inlineStr"/>
      <c r="U21" s="107">
        <f>I21</f>
        <v/>
      </c>
    </row>
    <row r="22" customFormat="1" s="79">
      <c r="A22" s="618" t="n"/>
      <c r="B22" s="102" t="n"/>
      <c r="C22" s="103" t="n"/>
      <c r="D22" s="103" t="n"/>
      <c r="E22" s="103" t="n"/>
      <c r="F22" s="103" t="n"/>
      <c r="G22" s="103" t="n"/>
      <c r="H22" s="103" t="n"/>
      <c r="I22" s="104" t="n"/>
      <c r="N22" s="105" t="inlineStr"/>
      <c r="O22" s="108" t="inlineStr"/>
      <c r="P22" s="109" t="inlineStr"/>
      <c r="Q22" s="109" t="inlineStr"/>
      <c r="R22" s="109" t="inlineStr"/>
      <c r="S22" s="109" t="inlineStr"/>
      <c r="T22" s="109" t="inlineStr"/>
      <c r="U22" s="110">
        <f>I22</f>
        <v/>
      </c>
    </row>
    <row r="23" customFormat="1" s="79">
      <c r="A23" s="618" t="n"/>
      <c r="B23" s="102" t="n"/>
      <c r="C23" s="103" t="n"/>
      <c r="D23" s="103" t="n"/>
      <c r="E23" s="103" t="n"/>
      <c r="F23" s="103" t="n"/>
      <c r="G23" s="103" t="n"/>
      <c r="H23" s="103" t="n"/>
      <c r="I23" s="104" t="n"/>
      <c r="N23" s="105" t="inlineStr"/>
      <c r="O23" s="109" t="inlineStr"/>
      <c r="P23" s="109" t="inlineStr"/>
      <c r="Q23" s="109" t="inlineStr"/>
      <c r="R23" s="109" t="inlineStr"/>
      <c r="S23" s="109" t="inlineStr"/>
      <c r="T23" s="109" t="inlineStr"/>
      <c r="U23" s="110">
        <f>I23</f>
        <v/>
      </c>
    </row>
    <row r="24" customFormat="1" s="79">
      <c r="A24" s="618" t="n"/>
      <c r="B24" s="102" t="n"/>
      <c r="C24" s="103" t="n"/>
      <c r="D24" s="103" t="n"/>
      <c r="E24" s="103" t="n"/>
      <c r="F24" s="103" t="n"/>
      <c r="G24" s="103" t="n"/>
      <c r="H24" s="103" t="n"/>
      <c r="I24" s="104" t="n"/>
      <c r="N24" s="105" t="inlineStr"/>
      <c r="O24" s="109" t="inlineStr"/>
      <c r="P24" s="109" t="inlineStr"/>
      <c r="Q24" s="109" t="inlineStr"/>
      <c r="R24" s="109" t="inlineStr"/>
      <c r="S24" s="109" t="inlineStr"/>
      <c r="T24" s="109" t="inlineStr"/>
      <c r="U24" s="110">
        <f>I24</f>
        <v/>
      </c>
    </row>
    <row r="25" customFormat="1" s="79">
      <c r="A25" s="618" t="n"/>
      <c r="B25" s="102" t="n"/>
      <c r="C25" s="103" t="n"/>
      <c r="D25" s="103" t="n"/>
      <c r="E25" s="103" t="n"/>
      <c r="F25" s="103" t="n"/>
      <c r="G25" s="103" t="n"/>
      <c r="H25" s="103" t="n"/>
      <c r="I25" s="111" t="n"/>
      <c r="N25" s="105" t="inlineStr"/>
      <c r="O25" s="109" t="inlineStr"/>
      <c r="P25" s="109" t="inlineStr"/>
      <c r="Q25" s="109" t="inlineStr"/>
      <c r="R25" s="109" t="inlineStr"/>
      <c r="S25" s="109" t="inlineStr"/>
      <c r="T25" s="109" t="inlineStr"/>
      <c r="U25" s="110">
        <f>I25</f>
        <v/>
      </c>
    </row>
    <row r="26" customFormat="1" s="117">
      <c r="A26" s="618" t="inlineStr">
        <is>
          <t>K2</t>
        </is>
      </c>
      <c r="B26" s="96" t="inlineStr">
        <is>
          <t xml:space="preserve">Total </t>
        </is>
      </c>
      <c r="C26" s="112">
        <f>SUM(INDIRECT(ADDRESS(MATCH("K1",$A:$A,0)+1,COLUMN(C$12),4)&amp;":"&amp;ADDRESS(MATCH("K2",$A:$A,0)-1,COLUMN(C$12),4)))</f>
        <v/>
      </c>
      <c r="D26" s="112">
        <f>SUM(INDIRECT(ADDRESS(MATCH("K1",$A:$A,0)+1,COLUMN(D$12),4)&amp;":"&amp;ADDRESS(MATCH("K2",$A:$A,0)-1,COLUMN(D$12),4)))</f>
        <v/>
      </c>
      <c r="E26" s="112">
        <f>SUM(INDIRECT(ADDRESS(MATCH("K1",$A:$A,0)+1,COLUMN(E$12),4)&amp;":"&amp;ADDRESS(MATCH("K2",$A:$A,0)-1,COLUMN(E$12),4)))</f>
        <v/>
      </c>
      <c r="F26" s="112">
        <f>SUM(INDIRECT(ADDRESS(MATCH("K1",$A:$A,0)+1,COLUMN(F$12),4)&amp;":"&amp;ADDRESS(MATCH("K2",$A:$A,0)-1,COLUMN(F$12),4)))</f>
        <v/>
      </c>
      <c r="G26" s="112">
        <f>SUM(INDIRECT(ADDRESS(MATCH("K1",$A:$A,0)+1,COLUMN(G$12),4)&amp;":"&amp;ADDRESS(MATCH("K2",$A:$A,0)-1,COLUMN(G$12),4)))</f>
        <v/>
      </c>
      <c r="H26" s="112">
        <f>SUM(INDIRECT(ADDRESS(MATCH("K1",$A:$A,0)+1,COLUMN(H$12),4)&amp;":"&amp;ADDRESS(MATCH("K2",$A:$A,0)-1,COLUMN(H$12),4)))</f>
        <v/>
      </c>
      <c r="I26" s="113" t="n"/>
      <c r="J26" s="85" t="n"/>
      <c r="K26" s="85" t="n"/>
      <c r="L26" s="85" t="n"/>
      <c r="M26" s="85" t="n"/>
      <c r="N26" s="114">
        <f>B26</f>
        <v/>
      </c>
      <c r="O26" s="115">
        <f>C26*BS!$B$9</f>
        <v/>
      </c>
      <c r="P26" s="115">
        <f>D26*BS!$B$9</f>
        <v/>
      </c>
      <c r="Q26" s="115">
        <f>E26*BS!$B$9</f>
        <v/>
      </c>
      <c r="R26" s="115">
        <f>F26*BS!$B$9</f>
        <v/>
      </c>
      <c r="S26" s="115">
        <f>G26*BS!$B$9</f>
        <v/>
      </c>
      <c r="T26" s="115">
        <f>H26*BS!$B$9</f>
        <v/>
      </c>
      <c r="U26" s="116">
        <f>I26</f>
        <v/>
      </c>
      <c r="V26" s="85" t="n"/>
      <c r="W26" s="85" t="n"/>
      <c r="X26" s="85" t="n"/>
      <c r="Y26" s="85" t="n"/>
      <c r="Z26" s="85" t="n"/>
      <c r="AA26" s="85" t="n"/>
      <c r="AB26" s="85" t="n"/>
      <c r="AC26" s="85" t="n"/>
      <c r="AD26" s="85" t="n"/>
      <c r="AE26" s="85" t="n"/>
      <c r="AF26" s="85" t="n"/>
      <c r="AG26" s="85" t="n"/>
      <c r="AH26" s="85" t="n"/>
      <c r="AI26" s="85" t="n"/>
      <c r="AJ26" s="85" t="n"/>
      <c r="AK26" s="85" t="n"/>
      <c r="AL26" s="85" t="n"/>
      <c r="AM26" s="85" t="n"/>
      <c r="AN26" s="85" t="n"/>
      <c r="AO26" s="85" t="n"/>
      <c r="AP26" s="85" t="n"/>
      <c r="AQ26" s="85" t="n"/>
      <c r="AR26" s="85" t="n"/>
      <c r="AS26" s="85" t="n"/>
      <c r="AT26" s="85" t="n"/>
      <c r="AU26" s="85" t="n"/>
      <c r="AV26" s="85" t="n"/>
      <c r="AW26" s="85" t="n"/>
      <c r="AX26" s="85" t="n"/>
      <c r="AY26" s="85" t="n"/>
      <c r="AZ26" s="85" t="n"/>
      <c r="BA26" s="85" t="n"/>
      <c r="BB26" s="85" t="n"/>
      <c r="BC26" s="85" t="n"/>
      <c r="BD26" s="85" t="n"/>
      <c r="BE26" s="85" t="n"/>
      <c r="BF26" s="85" t="n"/>
      <c r="BG26" s="85" t="n"/>
      <c r="BH26" s="85" t="n"/>
      <c r="BI26" s="85" t="n"/>
      <c r="BJ26" s="85" t="n"/>
      <c r="BK26" s="85" t="n"/>
      <c r="BL26" s="85" t="n"/>
      <c r="BM26" s="85" t="n"/>
      <c r="BN26" s="85" t="n"/>
      <c r="BO26" s="85" t="n"/>
      <c r="BP26" s="85" t="n"/>
      <c r="BQ26" s="85" t="n"/>
      <c r="BR26" s="85" t="n"/>
      <c r="BS26" s="85" t="n"/>
      <c r="BT26" s="85" t="n"/>
      <c r="BU26" s="85" t="n"/>
      <c r="BV26" s="85" t="n"/>
      <c r="BW26" s="85" t="n"/>
      <c r="BX26" s="85" t="n"/>
      <c r="BY26" s="85" t="n"/>
      <c r="BZ26" s="85" t="n"/>
      <c r="CA26" s="85" t="n"/>
      <c r="CB26" s="85" t="n"/>
      <c r="CC26" s="85" t="n"/>
      <c r="CD26" s="85" t="n"/>
      <c r="CE26" s="85" t="n"/>
      <c r="CF26" s="85" t="n"/>
      <c r="CG26" s="85" t="n"/>
      <c r="CH26" s="85" t="n"/>
      <c r="CI26" s="85" t="n"/>
      <c r="CJ26" s="85" t="n"/>
      <c r="CK26" s="85" t="n"/>
      <c r="CL26" s="85" t="n"/>
      <c r="CM26" s="85" t="n"/>
      <c r="CN26" s="85" t="n"/>
      <c r="CO26" s="85" t="n"/>
      <c r="CP26" s="85" t="n"/>
      <c r="CQ26" s="85" t="n"/>
      <c r="CR26" s="85" t="n"/>
      <c r="CS26" s="85" t="n"/>
      <c r="CT26" s="85" t="n"/>
      <c r="CU26" s="85" t="n"/>
      <c r="CV26" s="85" t="n"/>
      <c r="CW26" s="85" t="n"/>
      <c r="CX26" s="85" t="n"/>
      <c r="CY26" s="85" t="n"/>
      <c r="CZ26" s="85" t="n"/>
      <c r="DA26" s="85" t="n"/>
      <c r="DB26" s="85" t="n"/>
      <c r="DC26" s="85" t="n"/>
      <c r="DD26" s="85" t="n"/>
      <c r="DE26" s="85" t="n"/>
      <c r="DF26" s="85" t="n"/>
      <c r="DG26" s="85" t="n"/>
      <c r="DH26" s="85" t="n"/>
      <c r="DI26" s="85" t="n"/>
      <c r="DJ26" s="85" t="n"/>
      <c r="DK26" s="85" t="n"/>
      <c r="DL26" s="85" t="n"/>
      <c r="DM26" s="85" t="n"/>
      <c r="DN26" s="85" t="n"/>
      <c r="DO26" s="85" t="n"/>
      <c r="DP26" s="85" t="n"/>
      <c r="DQ26" s="85" t="n"/>
      <c r="DR26" s="85" t="n"/>
      <c r="DS26" s="85" t="n"/>
      <c r="DT26" s="85" t="n"/>
      <c r="DU26" s="85" t="n"/>
      <c r="DV26" s="85" t="n"/>
      <c r="DW26" s="85" t="n"/>
      <c r="DX26" s="85" t="n"/>
      <c r="DY26" s="85" t="n"/>
      <c r="DZ26" s="85" t="n"/>
      <c r="EA26" s="85" t="n"/>
      <c r="EB26" s="85" t="n"/>
      <c r="EC26" s="85" t="n"/>
      <c r="ED26" s="85" t="n"/>
      <c r="EE26" s="85" t="n"/>
      <c r="EF26" s="85" t="n"/>
      <c r="EG26" s="85" t="n"/>
      <c r="EH26" s="85" t="n"/>
      <c r="EI26" s="85" t="n"/>
      <c r="EJ26" s="85" t="n"/>
      <c r="EK26" s="85" t="n"/>
      <c r="EL26" s="85" t="n"/>
      <c r="EM26" s="85" t="n"/>
      <c r="EN26" s="85" t="n"/>
      <c r="EO26" s="85" t="n"/>
      <c r="EP26" s="85" t="n"/>
      <c r="EQ26" s="85" t="n"/>
      <c r="ER26" s="85" t="n"/>
      <c r="ES26" s="85" t="n"/>
      <c r="ET26" s="85" t="n"/>
      <c r="EU26" s="85" t="n"/>
      <c r="EV26" s="85" t="n"/>
      <c r="EW26" s="85" t="n"/>
      <c r="EX26" s="85" t="n"/>
      <c r="EY26" s="85" t="n"/>
      <c r="EZ26" s="85" t="n"/>
      <c r="FA26" s="85" t="n"/>
      <c r="FB26" s="85" t="n"/>
      <c r="FC26" s="85" t="n"/>
      <c r="FD26" s="85" t="n"/>
      <c r="FE26" s="85" t="n"/>
      <c r="FF26" s="85" t="n"/>
      <c r="FG26" s="85" t="n"/>
      <c r="FH26" s="85" t="n"/>
      <c r="FI26" s="85" t="n"/>
      <c r="FJ26" s="85" t="n"/>
      <c r="FK26" s="85" t="n"/>
      <c r="FL26" s="85" t="n"/>
      <c r="FM26" s="85" t="n"/>
      <c r="FN26" s="85" t="n"/>
      <c r="FO26" s="85" t="n"/>
      <c r="FP26" s="85" t="n"/>
      <c r="FQ26" s="85" t="n"/>
      <c r="FR26" s="85" t="n"/>
      <c r="FS26" s="85" t="n"/>
      <c r="FT26" s="85" t="n"/>
      <c r="FU26" s="85" t="n"/>
      <c r="FV26" s="85" t="n"/>
      <c r="FW26" s="85" t="n"/>
      <c r="FX26" s="85" t="n"/>
      <c r="FY26" s="85" t="n"/>
      <c r="FZ26" s="85" t="n"/>
      <c r="GA26" s="85" t="n"/>
      <c r="GB26" s="85" t="n"/>
      <c r="GC26" s="85" t="n"/>
      <c r="GD26" s="85" t="n"/>
      <c r="GE26" s="85" t="n"/>
      <c r="GF26" s="85" t="n"/>
      <c r="GG26" s="85" t="n"/>
      <c r="GH26" s="85" t="n"/>
      <c r="GI26" s="85" t="n"/>
      <c r="GJ26" s="85" t="n"/>
      <c r="GK26" s="85" t="n"/>
      <c r="GL26" s="85" t="n"/>
      <c r="GM26" s="85" t="n"/>
      <c r="GN26" s="85" t="n"/>
      <c r="GO26" s="85" t="n"/>
      <c r="GP26" s="85" t="n"/>
      <c r="GQ26" s="85" t="n"/>
      <c r="GR26" s="85" t="n"/>
      <c r="GS26" s="85" t="n"/>
      <c r="GT26" s="85" t="n"/>
      <c r="GU26" s="85" t="n"/>
      <c r="GV26" s="85" t="n"/>
      <c r="GW26" s="85" t="n"/>
      <c r="GX26" s="85" t="n"/>
      <c r="GY26" s="85" t="n"/>
      <c r="GZ26" s="85" t="n"/>
      <c r="HA26" s="85" t="n"/>
      <c r="HB26" s="85" t="n"/>
      <c r="HC26" s="85" t="n"/>
      <c r="HD26" s="85" t="n"/>
      <c r="HE26" s="85" t="n"/>
      <c r="HF26" s="85" t="n"/>
      <c r="HG26" s="85" t="n"/>
      <c r="HH26" s="85" t="n"/>
      <c r="HI26" s="85" t="n"/>
      <c r="HJ26" s="85" t="n"/>
      <c r="HK26" s="85" t="n"/>
      <c r="HL26" s="85" t="n"/>
      <c r="HM26" s="85" t="n"/>
      <c r="HN26" s="85" t="n"/>
      <c r="HO26" s="85" t="n"/>
      <c r="HP26" s="85" t="n"/>
      <c r="HQ26" s="85" t="n"/>
      <c r="HR26" s="85" t="n"/>
      <c r="HS26" s="85" t="n"/>
      <c r="HT26" s="85" t="n"/>
      <c r="HU26" s="85" t="n"/>
      <c r="HV26" s="85" t="n"/>
      <c r="HW26" s="85" t="n"/>
      <c r="HX26" s="85" t="n"/>
      <c r="HY26" s="85" t="n"/>
      <c r="HZ26" s="85" t="n"/>
      <c r="IA26" s="85" t="n"/>
      <c r="IB26" s="85" t="n"/>
      <c r="IC26" s="85" t="n"/>
      <c r="ID26" s="85" t="n"/>
      <c r="IE26" s="85" t="n"/>
      <c r="IF26" s="85" t="n"/>
      <c r="IG26" s="85" t="n"/>
      <c r="IH26" s="85" t="n"/>
      <c r="II26" s="85" t="n"/>
      <c r="IJ26" s="85" t="n"/>
      <c r="IK26" s="85" t="n"/>
      <c r="IL26" s="85" t="n"/>
      <c r="IM26" s="85" t="n"/>
      <c r="IN26" s="85" t="n"/>
      <c r="IO26" s="85" t="n"/>
      <c r="IP26" s="85" t="n"/>
      <c r="IQ26" s="85" t="n"/>
      <c r="IR26" s="85" t="n"/>
      <c r="IS26" s="85" t="n"/>
      <c r="IT26" s="85" t="n"/>
      <c r="IU26" s="85" t="n"/>
      <c r="IV26" s="85" t="n"/>
      <c r="IW26" s="85" t="n"/>
      <c r="IX26" s="85" t="n"/>
      <c r="IY26" s="85" t="n"/>
      <c r="IZ26" s="85" t="n"/>
      <c r="JA26" s="85" t="n"/>
      <c r="JB26" s="85" t="n"/>
      <c r="JC26" s="85" t="n"/>
      <c r="JD26" s="85" t="n"/>
      <c r="JE26" s="85" t="n"/>
      <c r="JF26" s="85" t="n"/>
      <c r="JG26" s="85" t="n"/>
      <c r="JH26" s="85" t="n"/>
      <c r="JI26" s="85" t="n"/>
      <c r="JJ26" s="85" t="n"/>
      <c r="JK26" s="85" t="n"/>
      <c r="JL26" s="85" t="n"/>
      <c r="JM26" s="85" t="n"/>
      <c r="JN26" s="85" t="n"/>
      <c r="JO26" s="85" t="n"/>
      <c r="JP26" s="85" t="n"/>
      <c r="JQ26" s="85" t="n"/>
      <c r="JR26" s="85" t="n"/>
      <c r="JS26" s="85" t="n"/>
      <c r="JT26" s="85" t="n"/>
      <c r="JU26" s="85" t="n"/>
      <c r="JV26" s="85" t="n"/>
      <c r="JW26" s="85" t="n"/>
      <c r="JX26" s="85" t="n"/>
      <c r="JY26" s="85" t="n"/>
      <c r="JZ26" s="85" t="n"/>
      <c r="KA26" s="85" t="n"/>
      <c r="KB26" s="85" t="n"/>
      <c r="KC26" s="85" t="n"/>
      <c r="KD26" s="85" t="n"/>
      <c r="KE26" s="85" t="n"/>
      <c r="KF26" s="85" t="n"/>
      <c r="KG26" s="85" t="n"/>
      <c r="KH26" s="85" t="n"/>
      <c r="KI26" s="85" t="n"/>
      <c r="KJ26" s="85" t="n"/>
      <c r="KK26" s="85" t="n"/>
      <c r="KL26" s="85" t="n"/>
      <c r="KM26" s="85" t="n"/>
      <c r="KN26" s="85" t="n"/>
      <c r="KO26" s="85" t="n"/>
      <c r="KP26" s="85" t="n"/>
      <c r="KQ26" s="85" t="n"/>
      <c r="KR26" s="85" t="n"/>
      <c r="KS26" s="85" t="n"/>
      <c r="KT26" s="85" t="n"/>
      <c r="KU26" s="85" t="n"/>
      <c r="KV26" s="85" t="n"/>
      <c r="KW26" s="85" t="n"/>
      <c r="KX26" s="85" t="n"/>
      <c r="KY26" s="85" t="n"/>
      <c r="KZ26" s="85" t="n"/>
      <c r="LA26" s="85" t="n"/>
      <c r="LB26" s="85" t="n"/>
      <c r="LC26" s="85" t="n"/>
      <c r="LD26" s="85" t="n"/>
      <c r="LE26" s="85" t="n"/>
      <c r="LF26" s="85" t="n"/>
      <c r="LG26" s="85" t="n"/>
      <c r="LH26" s="85" t="n"/>
      <c r="LI26" s="85" t="n"/>
      <c r="LJ26" s="85" t="n"/>
      <c r="LK26" s="85" t="n"/>
      <c r="LL26" s="85" t="n"/>
      <c r="LM26" s="85" t="n"/>
      <c r="LN26" s="85" t="n"/>
      <c r="LO26" s="85" t="n"/>
      <c r="LP26" s="85" t="n"/>
      <c r="LQ26" s="85" t="n"/>
      <c r="LR26" s="85" t="n"/>
      <c r="LS26" s="85" t="n"/>
    </row>
    <row r="27" customFormat="1" s="79">
      <c r="A27" s="618" t="n"/>
      <c r="B27" s="102" t="n"/>
      <c r="C27" s="118" t="n"/>
      <c r="D27" s="118" t="n"/>
      <c r="E27" s="118" t="n"/>
      <c r="F27" s="118" t="n"/>
      <c r="G27" s="118" t="n"/>
      <c r="H27" s="118" t="n"/>
      <c r="I27" s="111" t="n"/>
      <c r="N27" s="105" t="inlineStr"/>
      <c r="O27" s="106" t="inlineStr"/>
      <c r="P27" s="106" t="inlineStr"/>
      <c r="Q27" s="106" t="inlineStr"/>
      <c r="R27" s="106" t="inlineStr"/>
      <c r="S27" s="106" t="inlineStr"/>
      <c r="T27" s="106" t="inlineStr"/>
      <c r="U27" s="107" t="n"/>
    </row>
    <row r="28" customFormat="1" s="79">
      <c r="A28" s="618" t="inlineStr">
        <is>
          <t>K3</t>
        </is>
      </c>
      <c r="B28" s="119" t="inlineStr">
        <is>
          <t xml:space="preserve">Account Receivables </t>
        </is>
      </c>
      <c r="C28" s="118" t="n"/>
      <c r="D28" s="118" t="n"/>
      <c r="E28" s="118" t="n"/>
      <c r="F28" s="118" t="n"/>
      <c r="G28" s="118" t="n"/>
      <c r="H28" s="118" t="n"/>
      <c r="I28" s="104" t="n"/>
      <c r="N28" s="120">
        <f>B28</f>
        <v/>
      </c>
      <c r="O28" s="106" t="inlineStr"/>
      <c r="P28" s="106" t="inlineStr"/>
      <c r="Q28" s="106" t="inlineStr"/>
      <c r="R28" s="106" t="inlineStr"/>
      <c r="S28" s="106" t="inlineStr"/>
      <c r="T28" s="106" t="inlineStr"/>
      <c r="U28" s="107" t="n"/>
    </row>
    <row r="29" customFormat="1" s="79">
      <c r="A29" s="618" t="n"/>
      <c r="B29" s="102" t="inlineStr">
        <is>
          <t>Trade and other receivables</t>
        </is>
      </c>
      <c r="C29" s="103" t="n"/>
      <c r="D29" s="103" t="n"/>
      <c r="E29" s="103" t="n"/>
      <c r="F29" s="103" t="n"/>
      <c r="G29" s="103" t="n">
        <v>222363</v>
      </c>
      <c r="H29" s="103" t="n">
        <v>247644</v>
      </c>
      <c r="I29" s="104" t="n"/>
      <c r="N29" s="105">
        <f>B29</f>
        <v/>
      </c>
      <c r="O29" s="106" t="inlineStr"/>
      <c r="P29" s="106" t="inlineStr"/>
      <c r="Q29" s="106" t="inlineStr"/>
      <c r="R29" s="106" t="inlineStr"/>
      <c r="S29" s="106">
        <f>G29*BS!$B$9</f>
        <v/>
      </c>
      <c r="T29" s="106">
        <f>H29*BS!$B$9</f>
        <v/>
      </c>
      <c r="U29" s="107">
        <f>I29</f>
        <v/>
      </c>
    </row>
    <row r="30" customFormat="1" s="79">
      <c r="A30" s="618" t="n"/>
      <c r="B30" s="102" t="inlineStr">
        <is>
          <t>Tax related receivables</t>
        </is>
      </c>
      <c r="C30" s="103" t="n"/>
      <c r="D30" s="103" t="n"/>
      <c r="E30" s="103" t="n"/>
      <c r="F30" s="103" t="n"/>
      <c r="G30" s="103" t="n">
        <v>55190</v>
      </c>
      <c r="H30" s="103" t="n">
        <v>65626</v>
      </c>
      <c r="I30" s="104" t="n"/>
      <c r="N30" s="105">
        <f>B30</f>
        <v/>
      </c>
      <c r="O30" s="106" t="inlineStr"/>
      <c r="P30" s="106" t="inlineStr"/>
      <c r="Q30" s="106" t="inlineStr"/>
      <c r="R30" s="106" t="inlineStr"/>
      <c r="S30" s="106">
        <f>G30*BS!$B$9</f>
        <v/>
      </c>
      <c r="T30" s="106">
        <f>H30*BS!$B$9</f>
        <v/>
      </c>
      <c r="U30" s="107">
        <f>I30</f>
        <v/>
      </c>
    </row>
    <row r="31" customFormat="1" s="79">
      <c r="A31" s="618" t="n"/>
      <c r="B31" s="102" t="n"/>
      <c r="C31" s="103" t="n"/>
      <c r="D31" s="103" t="n"/>
      <c r="E31" s="103" t="n"/>
      <c r="F31" s="103" t="n"/>
      <c r="G31" s="103" t="n"/>
      <c r="H31" s="103" t="n"/>
      <c r="I31" s="104" t="n"/>
      <c r="N31" s="105" t="inlineStr"/>
      <c r="O31" s="109" t="inlineStr"/>
      <c r="P31" s="109" t="inlineStr"/>
      <c r="Q31" s="106" t="inlineStr"/>
      <c r="R31" s="106" t="inlineStr"/>
      <c r="S31" s="106" t="inlineStr"/>
      <c r="T31" s="106" t="inlineStr"/>
      <c r="U31" s="121">
        <f>I31</f>
        <v/>
      </c>
    </row>
    <row r="32" customFormat="1" s="79">
      <c r="A32" s="618" t="n"/>
      <c r="B32" s="102" t="n"/>
      <c r="C32" s="103" t="n"/>
      <c r="D32" s="103" t="n"/>
      <c r="E32" s="103" t="n"/>
      <c r="F32" s="103" t="n"/>
      <c r="G32" s="103" t="n"/>
      <c r="H32" s="103" t="n"/>
      <c r="I32" s="104" t="n"/>
      <c r="N32" s="105" t="inlineStr"/>
      <c r="O32" s="109" t="inlineStr"/>
      <c r="P32" s="109" t="inlineStr"/>
      <c r="Q32" s="106" t="inlineStr"/>
      <c r="R32" s="106" t="inlineStr"/>
      <c r="S32" s="106" t="inlineStr"/>
      <c r="T32" s="106" t="inlineStr"/>
      <c r="U32" s="121">
        <f>I32</f>
        <v/>
      </c>
    </row>
    <row r="33" customFormat="1" s="79">
      <c r="A33" s="618" t="n"/>
      <c r="B33" s="102" t="n"/>
      <c r="C33" s="103" t="n"/>
      <c r="D33" s="103" t="n"/>
      <c r="E33" s="103" t="n"/>
      <c r="F33" s="103" t="n"/>
      <c r="G33" s="103" t="n"/>
      <c r="H33" s="103" t="n"/>
      <c r="I33" s="104" t="n"/>
      <c r="N33" s="105" t="inlineStr"/>
      <c r="O33" s="109" t="inlineStr"/>
      <c r="P33" s="109" t="inlineStr"/>
      <c r="Q33" s="106" t="inlineStr"/>
      <c r="R33" s="106" t="inlineStr"/>
      <c r="S33" s="106" t="inlineStr"/>
      <c r="T33" s="106" t="inlineStr"/>
      <c r="U33" s="121">
        <f>I33</f>
        <v/>
      </c>
    </row>
    <row r="34" customFormat="1" s="79">
      <c r="A34" s="618" t="n"/>
      <c r="B34" s="102" t="n"/>
      <c r="C34" s="103" t="n"/>
      <c r="D34" s="103" t="n"/>
      <c r="E34" s="103" t="n"/>
      <c r="F34" s="103" t="n"/>
      <c r="G34" s="103" t="n"/>
      <c r="H34" s="103" t="n"/>
      <c r="I34" s="104" t="n"/>
      <c r="N34" s="105" t="inlineStr"/>
      <c r="O34" s="109" t="inlineStr"/>
      <c r="P34" s="109" t="inlineStr"/>
      <c r="Q34" s="106" t="inlineStr"/>
      <c r="R34" s="106" t="inlineStr"/>
      <c r="S34" s="106" t="inlineStr"/>
      <c r="T34" s="106" t="inlineStr"/>
      <c r="U34" s="121">
        <f>I34</f>
        <v/>
      </c>
    </row>
    <row r="35" customFormat="1" s="79">
      <c r="A35" s="618" t="n"/>
      <c r="B35" s="102" t="n"/>
      <c r="C35" s="103" t="n"/>
      <c r="D35" s="103" t="n"/>
      <c r="E35" s="103" t="n"/>
      <c r="F35" s="103" t="n"/>
      <c r="G35" s="103" t="n"/>
      <c r="H35" s="103" t="n"/>
      <c r="I35" s="104" t="n"/>
      <c r="N35" s="105" t="inlineStr"/>
      <c r="O35" s="109" t="inlineStr"/>
      <c r="P35" s="109" t="inlineStr"/>
      <c r="Q35" s="106" t="inlineStr"/>
      <c r="R35" s="106" t="inlineStr"/>
      <c r="S35" s="106" t="inlineStr"/>
      <c r="T35" s="106" t="inlineStr"/>
      <c r="U35" s="121">
        <f>I35</f>
        <v/>
      </c>
    </row>
    <row r="36" customFormat="1" s="79">
      <c r="A36" s="618" t="n"/>
      <c r="B36" s="102" t="n"/>
      <c r="C36" s="103" t="n"/>
      <c r="D36" s="103" t="n"/>
      <c r="E36" s="103" t="n"/>
      <c r="F36" s="103" t="n"/>
      <c r="G36" s="103" t="n"/>
      <c r="H36" s="103" t="n"/>
      <c r="I36" s="104" t="n"/>
      <c r="N36" s="105" t="inlineStr"/>
      <c r="O36" s="109" t="inlineStr"/>
      <c r="P36" s="109" t="inlineStr"/>
      <c r="Q36" s="106" t="inlineStr"/>
      <c r="R36" s="106" t="inlineStr"/>
      <c r="S36" s="106" t="inlineStr"/>
      <c r="T36" s="106" t="inlineStr"/>
      <c r="U36" s="121">
        <f>I36</f>
        <v/>
      </c>
    </row>
    <row r="37" customFormat="1" s="79">
      <c r="A37" s="618" t="n"/>
      <c r="B37" s="102" t="n"/>
      <c r="C37" s="103" t="n"/>
      <c r="D37" s="103" t="n"/>
      <c r="E37" s="103" t="n"/>
      <c r="F37" s="103" t="n"/>
      <c r="G37" s="103" t="n"/>
      <c r="H37" s="103" t="n"/>
      <c r="I37" s="104" t="n"/>
      <c r="N37" s="105" t="inlineStr"/>
      <c r="O37" s="109" t="inlineStr"/>
      <c r="P37" s="109" t="inlineStr"/>
      <c r="Q37" s="106" t="inlineStr"/>
      <c r="R37" s="106" t="inlineStr"/>
      <c r="S37" s="106" t="inlineStr"/>
      <c r="T37" s="106" t="inlineStr"/>
      <c r="U37" s="121">
        <f>I37</f>
        <v/>
      </c>
    </row>
    <row r="38" customFormat="1" s="79">
      <c r="A38" s="618" t="n"/>
      <c r="B38" s="102" t="n"/>
      <c r="C38" s="103" t="n"/>
      <c r="D38" s="103" t="n"/>
      <c r="E38" s="103" t="n"/>
      <c r="F38" s="103" t="n"/>
      <c r="G38" s="103" t="n"/>
      <c r="H38" s="103" t="n"/>
      <c r="I38" s="104" t="n"/>
      <c r="N38" s="105" t="inlineStr"/>
      <c r="O38" s="109" t="inlineStr"/>
      <c r="P38" s="109" t="inlineStr"/>
      <c r="Q38" s="106" t="inlineStr"/>
      <c r="R38" s="106" t="inlineStr"/>
      <c r="S38" s="106" t="inlineStr"/>
      <c r="T38" s="106" t="inlineStr"/>
      <c r="U38" s="121">
        <f>I38</f>
        <v/>
      </c>
    </row>
    <row r="39" customFormat="1" s="79">
      <c r="A39" s="618" t="n"/>
      <c r="B39" s="102" t="n"/>
      <c r="C39" s="103" t="n"/>
      <c r="D39" s="103" t="n"/>
      <c r="E39" s="103" t="n"/>
      <c r="F39" s="103" t="n"/>
      <c r="G39" s="103" t="n"/>
      <c r="H39" s="103" t="n"/>
      <c r="I39" s="104" t="n"/>
      <c r="N39" s="105" t="inlineStr"/>
      <c r="O39" s="109" t="inlineStr"/>
      <c r="P39" s="109" t="inlineStr"/>
      <c r="Q39" s="106" t="inlineStr"/>
      <c r="R39" s="106" t="inlineStr"/>
      <c r="S39" s="106" t="inlineStr"/>
      <c r="T39" s="106" t="inlineStr"/>
      <c r="U39" s="121">
        <f>I39</f>
        <v/>
      </c>
    </row>
    <row r="40" customFormat="1" s="117">
      <c r="A40" s="618" t="inlineStr">
        <is>
          <t>K4</t>
        </is>
      </c>
      <c r="B40" s="96" t="inlineStr">
        <is>
          <t xml:space="preserve">Total </t>
        </is>
      </c>
      <c r="C40" s="112">
        <f>SUM(INDIRECT(ADDRESS(MATCH("K3",$A:$A,0)+1,COLUMN(C$12),4)&amp;":"&amp;ADDRESS(MATCH("K4",$A:$A,0)-1,COLUMN(C$12),4)))</f>
        <v/>
      </c>
      <c r="D40" s="112">
        <f>SUM(INDIRECT(ADDRESS(MATCH("K3",$A:$A,0)+1,COLUMN(D$12),4)&amp;":"&amp;ADDRESS(MATCH("K4",$A:$A,0)-1,COLUMN(D$12),4)))</f>
        <v/>
      </c>
      <c r="E40" s="112">
        <f>SUM(INDIRECT(ADDRESS(MATCH("K3",$A:$A,0)+1,COLUMN(E$12),4)&amp;":"&amp;ADDRESS(MATCH("K4",$A:$A,0)-1,COLUMN(E$12),4)))</f>
        <v/>
      </c>
      <c r="F40" s="112">
        <f>SUM(INDIRECT(ADDRESS(MATCH("K3",$A:$A,0)+1,COLUMN(F$12),4)&amp;":"&amp;ADDRESS(MATCH("K4",$A:$A,0)-1,COLUMN(F$12),4)))</f>
        <v/>
      </c>
      <c r="G40" s="112">
        <f>SUM(INDIRECT(ADDRESS(MATCH("K3",$A:$A,0)+1,COLUMN(G$12),4)&amp;":"&amp;ADDRESS(MATCH("K4",$A:$A,0)-1,COLUMN(G$12),4)))</f>
        <v/>
      </c>
      <c r="H40" s="112">
        <f>SUM(INDIRECT(ADDRESS(MATCH("K3",$A:$A,0)+1,COLUMN(H$12),4)&amp;":"&amp;ADDRESS(MATCH("K4",$A:$A,0)-1,COLUMN(H$12),4)))</f>
        <v/>
      </c>
      <c r="I40" s="122" t="n"/>
      <c r="J40" s="85" t="n"/>
      <c r="K40" s="85" t="n"/>
      <c r="L40" s="85" t="n"/>
      <c r="M40" s="85" t="n"/>
      <c r="N40" s="114">
        <f>B40</f>
        <v/>
      </c>
      <c r="O40" s="115">
        <f>C40*BS!$B$9</f>
        <v/>
      </c>
      <c r="P40" s="115">
        <f>D40*BS!$B$9</f>
        <v/>
      </c>
      <c r="Q40" s="115">
        <f>E40*BS!$B$9</f>
        <v/>
      </c>
      <c r="R40" s="115">
        <f>F40*BS!$B$9</f>
        <v/>
      </c>
      <c r="S40" s="115">
        <f>G40*BS!$B$9</f>
        <v/>
      </c>
      <c r="T40" s="115">
        <f>H40*BS!$B$9</f>
        <v/>
      </c>
      <c r="U40" s="123">
        <f>I40</f>
        <v/>
      </c>
      <c r="V40" s="85" t="n"/>
      <c r="W40" s="85" t="n"/>
      <c r="X40" s="85" t="n"/>
      <c r="Y40" s="85" t="n"/>
      <c r="Z40" s="85" t="n"/>
      <c r="AA40" s="85" t="n"/>
      <c r="AB40" s="85" t="n"/>
      <c r="AC40" s="85" t="n"/>
      <c r="AD40" s="85" t="n"/>
      <c r="AE40" s="85" t="n"/>
      <c r="AF40" s="85" t="n"/>
      <c r="AG40" s="85" t="n"/>
      <c r="AH40" s="85" t="n"/>
      <c r="AI40" s="85" t="n"/>
      <c r="AJ40" s="85" t="n"/>
      <c r="AK40" s="85" t="n"/>
      <c r="AL40" s="85" t="n"/>
      <c r="AM40" s="85" t="n"/>
      <c r="AN40" s="85" t="n"/>
      <c r="AO40" s="85" t="n"/>
      <c r="AP40" s="85" t="n"/>
      <c r="AQ40" s="85" t="n"/>
      <c r="AR40" s="85" t="n"/>
      <c r="AS40" s="85" t="n"/>
      <c r="AT40" s="85" t="n"/>
      <c r="AU40" s="85" t="n"/>
      <c r="AV40" s="85" t="n"/>
      <c r="AW40" s="85" t="n"/>
      <c r="AX40" s="85" t="n"/>
      <c r="AY40" s="85" t="n"/>
      <c r="AZ40" s="85" t="n"/>
      <c r="BA40" s="85" t="n"/>
      <c r="BB40" s="85" t="n"/>
      <c r="BC40" s="85" t="n"/>
      <c r="BD40" s="85" t="n"/>
      <c r="BE40" s="85" t="n"/>
      <c r="BF40" s="85" t="n"/>
      <c r="BG40" s="85" t="n"/>
      <c r="BH40" s="85" t="n"/>
      <c r="BI40" s="85" t="n"/>
      <c r="BJ40" s="85" t="n"/>
      <c r="BK40" s="85" t="n"/>
      <c r="BL40" s="85" t="n"/>
      <c r="BM40" s="85" t="n"/>
      <c r="BN40" s="85" t="n"/>
      <c r="BO40" s="85" t="n"/>
      <c r="BP40" s="85" t="n"/>
      <c r="BQ40" s="85" t="n"/>
      <c r="BR40" s="85" t="n"/>
      <c r="BS40" s="85" t="n"/>
      <c r="BT40" s="85" t="n"/>
      <c r="BU40" s="85" t="n"/>
      <c r="BV40" s="85" t="n"/>
      <c r="BW40" s="85" t="n"/>
      <c r="BX40" s="85" t="n"/>
      <c r="BY40" s="85" t="n"/>
      <c r="BZ40" s="85" t="n"/>
      <c r="CA40" s="85" t="n"/>
      <c r="CB40" s="85" t="n"/>
      <c r="CC40" s="85" t="n"/>
      <c r="CD40" s="85" t="n"/>
      <c r="CE40" s="85" t="n"/>
      <c r="CF40" s="85" t="n"/>
      <c r="CG40" s="85" t="n"/>
      <c r="CH40" s="85" t="n"/>
      <c r="CI40" s="85" t="n"/>
      <c r="CJ40" s="85" t="n"/>
      <c r="CK40" s="85" t="n"/>
      <c r="CL40" s="85" t="n"/>
      <c r="CM40" s="85" t="n"/>
      <c r="CN40" s="85" t="n"/>
      <c r="CO40" s="85" t="n"/>
      <c r="CP40" s="85" t="n"/>
      <c r="CQ40" s="85" t="n"/>
      <c r="CR40" s="85" t="n"/>
      <c r="CS40" s="85" t="n"/>
      <c r="CT40" s="85" t="n"/>
      <c r="CU40" s="85" t="n"/>
      <c r="CV40" s="85" t="n"/>
      <c r="CW40" s="85" t="n"/>
      <c r="CX40" s="85" t="n"/>
      <c r="CY40" s="85" t="n"/>
      <c r="CZ40" s="85" t="n"/>
      <c r="DA40" s="85" t="n"/>
      <c r="DB40" s="85" t="n"/>
      <c r="DC40" s="85" t="n"/>
      <c r="DD40" s="85" t="n"/>
      <c r="DE40" s="85" t="n"/>
      <c r="DF40" s="85" t="n"/>
      <c r="DG40" s="85" t="n"/>
      <c r="DH40" s="85" t="n"/>
      <c r="DI40" s="85" t="n"/>
      <c r="DJ40" s="85" t="n"/>
      <c r="DK40" s="85" t="n"/>
      <c r="DL40" s="85" t="n"/>
      <c r="DM40" s="85" t="n"/>
      <c r="DN40" s="85" t="n"/>
      <c r="DO40" s="85" t="n"/>
      <c r="DP40" s="85" t="n"/>
      <c r="DQ40" s="85" t="n"/>
      <c r="DR40" s="85" t="n"/>
      <c r="DS40" s="85" t="n"/>
      <c r="DT40" s="85" t="n"/>
      <c r="DU40" s="85" t="n"/>
      <c r="DV40" s="85" t="n"/>
      <c r="DW40" s="85" t="n"/>
      <c r="DX40" s="85" t="n"/>
      <c r="DY40" s="85" t="n"/>
      <c r="DZ40" s="85" t="n"/>
      <c r="EA40" s="85" t="n"/>
      <c r="EB40" s="85" t="n"/>
      <c r="EC40" s="85" t="n"/>
      <c r="ED40" s="85" t="n"/>
      <c r="EE40" s="85" t="n"/>
      <c r="EF40" s="85" t="n"/>
      <c r="EG40" s="85" t="n"/>
      <c r="EH40" s="85" t="n"/>
      <c r="EI40" s="85" t="n"/>
      <c r="EJ40" s="85" t="n"/>
      <c r="EK40" s="85" t="n"/>
      <c r="EL40" s="85" t="n"/>
      <c r="EM40" s="85" t="n"/>
      <c r="EN40" s="85" t="n"/>
      <c r="EO40" s="85" t="n"/>
      <c r="EP40" s="85" t="n"/>
      <c r="EQ40" s="85" t="n"/>
      <c r="ER40" s="85" t="n"/>
      <c r="ES40" s="85" t="n"/>
      <c r="ET40" s="85" t="n"/>
      <c r="EU40" s="85" t="n"/>
      <c r="EV40" s="85" t="n"/>
      <c r="EW40" s="85" t="n"/>
      <c r="EX40" s="85" t="n"/>
      <c r="EY40" s="85" t="n"/>
      <c r="EZ40" s="85" t="n"/>
      <c r="FA40" s="85" t="n"/>
      <c r="FB40" s="85" t="n"/>
      <c r="FC40" s="85" t="n"/>
      <c r="FD40" s="85" t="n"/>
      <c r="FE40" s="85" t="n"/>
      <c r="FF40" s="85" t="n"/>
      <c r="FG40" s="85" t="n"/>
      <c r="FH40" s="85" t="n"/>
      <c r="FI40" s="85" t="n"/>
      <c r="FJ40" s="85" t="n"/>
      <c r="FK40" s="85" t="n"/>
      <c r="FL40" s="85" t="n"/>
      <c r="FM40" s="85" t="n"/>
      <c r="FN40" s="85" t="n"/>
      <c r="FO40" s="85" t="n"/>
      <c r="FP40" s="85" t="n"/>
      <c r="FQ40" s="85" t="n"/>
      <c r="FR40" s="85" t="n"/>
      <c r="FS40" s="85" t="n"/>
      <c r="FT40" s="85" t="n"/>
      <c r="FU40" s="85" t="n"/>
      <c r="FV40" s="85" t="n"/>
      <c r="FW40" s="85" t="n"/>
      <c r="FX40" s="85" t="n"/>
      <c r="FY40" s="85" t="n"/>
      <c r="FZ40" s="85" t="n"/>
      <c r="GA40" s="85" t="n"/>
      <c r="GB40" s="85" t="n"/>
      <c r="GC40" s="85" t="n"/>
      <c r="GD40" s="85" t="n"/>
      <c r="GE40" s="85" t="n"/>
      <c r="GF40" s="85" t="n"/>
      <c r="GG40" s="85" t="n"/>
      <c r="GH40" s="85" t="n"/>
      <c r="GI40" s="85" t="n"/>
      <c r="GJ40" s="85" t="n"/>
      <c r="GK40" s="85" t="n"/>
      <c r="GL40" s="85" t="n"/>
      <c r="GM40" s="85" t="n"/>
      <c r="GN40" s="85" t="n"/>
      <c r="GO40" s="85" t="n"/>
      <c r="GP40" s="85" t="n"/>
      <c r="GQ40" s="85" t="n"/>
      <c r="GR40" s="85" t="n"/>
      <c r="GS40" s="85" t="n"/>
      <c r="GT40" s="85" t="n"/>
      <c r="GU40" s="85" t="n"/>
      <c r="GV40" s="85" t="n"/>
      <c r="GW40" s="85" t="n"/>
      <c r="GX40" s="85" t="n"/>
      <c r="GY40" s="85" t="n"/>
      <c r="GZ40" s="85" t="n"/>
      <c r="HA40" s="85" t="n"/>
      <c r="HB40" s="85" t="n"/>
      <c r="HC40" s="85" t="n"/>
      <c r="HD40" s="85" t="n"/>
      <c r="HE40" s="85" t="n"/>
      <c r="HF40" s="85" t="n"/>
      <c r="HG40" s="85" t="n"/>
      <c r="HH40" s="85" t="n"/>
      <c r="HI40" s="85" t="n"/>
      <c r="HJ40" s="85" t="n"/>
      <c r="HK40" s="85" t="n"/>
      <c r="HL40" s="85" t="n"/>
      <c r="HM40" s="85" t="n"/>
      <c r="HN40" s="85" t="n"/>
      <c r="HO40" s="85" t="n"/>
      <c r="HP40" s="85" t="n"/>
      <c r="HQ40" s="85" t="n"/>
      <c r="HR40" s="85" t="n"/>
      <c r="HS40" s="85" t="n"/>
      <c r="HT40" s="85" t="n"/>
      <c r="HU40" s="85" t="n"/>
      <c r="HV40" s="85" t="n"/>
      <c r="HW40" s="85" t="n"/>
      <c r="HX40" s="85" t="n"/>
      <c r="HY40" s="85" t="n"/>
      <c r="HZ40" s="85" t="n"/>
      <c r="IA40" s="85" t="n"/>
      <c r="IB40" s="85" t="n"/>
      <c r="IC40" s="85" t="n"/>
      <c r="ID40" s="85" t="n"/>
      <c r="IE40" s="85" t="n"/>
      <c r="IF40" s="85" t="n"/>
      <c r="IG40" s="85" t="n"/>
      <c r="IH40" s="85" t="n"/>
      <c r="II40" s="85" t="n"/>
      <c r="IJ40" s="85" t="n"/>
      <c r="IK40" s="85" t="n"/>
      <c r="IL40" s="85" t="n"/>
      <c r="IM40" s="85" t="n"/>
      <c r="IN40" s="85" t="n"/>
      <c r="IO40" s="85" t="n"/>
      <c r="IP40" s="85" t="n"/>
      <c r="IQ40" s="85" t="n"/>
      <c r="IR40" s="85" t="n"/>
      <c r="IS40" s="85" t="n"/>
      <c r="IT40" s="85" t="n"/>
      <c r="IU40" s="85" t="n"/>
      <c r="IV40" s="85" t="n"/>
      <c r="IW40" s="85" t="n"/>
      <c r="IX40" s="85" t="n"/>
      <c r="IY40" s="85" t="n"/>
      <c r="IZ40" s="85" t="n"/>
      <c r="JA40" s="85" t="n"/>
      <c r="JB40" s="85" t="n"/>
      <c r="JC40" s="85" t="n"/>
      <c r="JD40" s="85" t="n"/>
      <c r="JE40" s="85" t="n"/>
      <c r="JF40" s="85" t="n"/>
      <c r="JG40" s="85" t="n"/>
      <c r="JH40" s="85" t="n"/>
      <c r="JI40" s="85" t="n"/>
      <c r="JJ40" s="85" t="n"/>
      <c r="JK40" s="85" t="n"/>
      <c r="JL40" s="85" t="n"/>
      <c r="JM40" s="85" t="n"/>
      <c r="JN40" s="85" t="n"/>
      <c r="JO40" s="85" t="n"/>
      <c r="JP40" s="85" t="n"/>
      <c r="JQ40" s="85" t="n"/>
      <c r="JR40" s="85" t="n"/>
      <c r="JS40" s="85" t="n"/>
      <c r="JT40" s="85" t="n"/>
      <c r="JU40" s="85" t="n"/>
      <c r="JV40" s="85" t="n"/>
      <c r="JW40" s="85" t="n"/>
      <c r="JX40" s="85" t="n"/>
      <c r="JY40" s="85" t="n"/>
      <c r="JZ40" s="85" t="n"/>
      <c r="KA40" s="85" t="n"/>
      <c r="KB40" s="85" t="n"/>
      <c r="KC40" s="85" t="n"/>
      <c r="KD40" s="85" t="n"/>
      <c r="KE40" s="85" t="n"/>
      <c r="KF40" s="85" t="n"/>
      <c r="KG40" s="85" t="n"/>
      <c r="KH40" s="85" t="n"/>
      <c r="KI40" s="85" t="n"/>
      <c r="KJ40" s="85" t="n"/>
      <c r="KK40" s="85" t="n"/>
      <c r="KL40" s="85" t="n"/>
      <c r="KM40" s="85" t="n"/>
      <c r="KN40" s="85" t="n"/>
      <c r="KO40" s="85" t="n"/>
      <c r="KP40" s="85" t="n"/>
      <c r="KQ40" s="85" t="n"/>
      <c r="KR40" s="85" t="n"/>
      <c r="KS40" s="85" t="n"/>
      <c r="KT40" s="85" t="n"/>
      <c r="KU40" s="85" t="n"/>
      <c r="KV40" s="85" t="n"/>
      <c r="KW40" s="85" t="n"/>
      <c r="KX40" s="85" t="n"/>
      <c r="KY40" s="85" t="n"/>
      <c r="KZ40" s="85" t="n"/>
      <c r="LA40" s="85" t="n"/>
      <c r="LB40" s="85" t="n"/>
      <c r="LC40" s="85" t="n"/>
      <c r="LD40" s="85" t="n"/>
      <c r="LE40" s="85" t="n"/>
      <c r="LF40" s="85" t="n"/>
      <c r="LG40" s="85" t="n"/>
      <c r="LH40" s="85" t="n"/>
      <c r="LI40" s="85" t="n"/>
      <c r="LJ40" s="85" t="n"/>
      <c r="LK40" s="85" t="n"/>
      <c r="LL40" s="85" t="n"/>
      <c r="LM40" s="85" t="n"/>
      <c r="LN40" s="85" t="n"/>
      <c r="LO40" s="85" t="n"/>
      <c r="LP40" s="85" t="n"/>
      <c r="LQ40" s="85" t="n"/>
      <c r="LR40" s="85" t="n"/>
      <c r="LS40" s="85" t="n"/>
    </row>
    <row r="41" customFormat="1" s="79">
      <c r="A41" s="618" t="n"/>
      <c r="B41" s="102" t="n"/>
      <c r="C41" s="103" t="n"/>
      <c r="D41" s="103" t="n"/>
      <c r="E41" s="103" t="n"/>
      <c r="F41" s="103" t="n"/>
      <c r="G41" s="103" t="n"/>
      <c r="H41" s="103" t="n"/>
      <c r="I41" s="104" t="n"/>
      <c r="N41" s="105" t="inlineStr"/>
      <c r="O41" s="106" t="inlineStr"/>
      <c r="P41" s="106" t="inlineStr"/>
      <c r="Q41" s="106" t="inlineStr"/>
      <c r="R41" s="106" t="inlineStr"/>
      <c r="S41" s="106" t="inlineStr"/>
      <c r="T41" s="106" t="inlineStr"/>
      <c r="U41" s="107" t="n"/>
    </row>
    <row r="42" customFormat="1" s="79">
      <c r="A42" s="618" t="inlineStr">
        <is>
          <t>K5</t>
        </is>
      </c>
      <c r="B42" s="119" t="inlineStr">
        <is>
          <t>Inventories</t>
        </is>
      </c>
      <c r="C42" s="118" t="n"/>
      <c r="D42" s="118" t="n"/>
      <c r="E42" s="118" t="n"/>
      <c r="F42" s="118" t="n"/>
      <c r="G42" s="118" t="n"/>
      <c r="H42" s="118" t="n"/>
      <c r="I42" s="104" t="n"/>
      <c r="N42" s="120">
        <f>B42</f>
        <v/>
      </c>
      <c r="O42" s="106" t="inlineStr"/>
      <c r="P42" s="106" t="inlineStr"/>
      <c r="Q42" s="106" t="inlineStr"/>
      <c r="R42" s="106" t="inlineStr"/>
      <c r="S42" s="106" t="inlineStr"/>
      <c r="T42" s="106" t="inlineStr"/>
      <c r="U42" s="107" t="n"/>
    </row>
    <row r="43" customFormat="1" s="79">
      <c r="A43" s="618" t="n"/>
      <c r="B43" s="102" t="inlineStr">
        <is>
          <t>Inventories</t>
        </is>
      </c>
      <c r="C43" s="103" t="n"/>
      <c r="D43" s="103" t="n"/>
      <c r="E43" s="103" t="n"/>
      <c r="F43" s="103" t="n"/>
      <c r="G43" s="103" t="n">
        <v>17606</v>
      </c>
      <c r="H43" s="103" t="n">
        <v>45155</v>
      </c>
      <c r="I43" s="104" t="n"/>
      <c r="N43" s="105">
        <f>B43</f>
        <v/>
      </c>
      <c r="O43" s="106" t="inlineStr"/>
      <c r="P43" s="106" t="inlineStr"/>
      <c r="Q43" s="106" t="inlineStr"/>
      <c r="R43" s="106" t="inlineStr"/>
      <c r="S43" s="106">
        <f>G43*BS!$B$9</f>
        <v/>
      </c>
      <c r="T43" s="106">
        <f>H43*BS!$B$9</f>
        <v/>
      </c>
      <c r="U43" s="107">
        <f>I43</f>
        <v/>
      </c>
      <c r="V43" s="927" t="n"/>
      <c r="W43" s="927" t="n"/>
    </row>
    <row r="44" customFormat="1" s="79">
      <c r="A44" s="618" t="n"/>
      <c r="B44" s="102" t="n"/>
      <c r="C44" s="103" t="n"/>
      <c r="D44" s="103" t="n"/>
      <c r="E44" s="103" t="n"/>
      <c r="F44" s="103" t="n"/>
      <c r="G44" s="103" t="n"/>
      <c r="H44" s="103" t="n"/>
      <c r="I44" s="928" t="n"/>
      <c r="N44" s="105" t="inlineStr"/>
      <c r="O44" s="106" t="inlineStr"/>
      <c r="P44" s="106" t="inlineStr"/>
      <c r="Q44" s="106" t="inlineStr"/>
      <c r="R44" s="106" t="inlineStr"/>
      <c r="S44" s="106" t="inlineStr"/>
      <c r="T44" s="106" t="inlineStr"/>
      <c r="U44" s="929">
        <f>I44</f>
        <v/>
      </c>
      <c r="V44" s="927" t="n"/>
      <c r="W44" s="927" t="n"/>
    </row>
    <row r="45" customFormat="1" s="79">
      <c r="A45" s="618" t="n"/>
      <c r="B45" s="102" t="n"/>
      <c r="C45" s="103" t="n"/>
      <c r="D45" s="103" t="n"/>
      <c r="E45" s="103" t="n"/>
      <c r="F45" s="103" t="n"/>
      <c r="G45" s="103" t="n"/>
      <c r="H45" s="103" t="n"/>
      <c r="I45" s="930" t="n"/>
      <c r="N45" s="105" t="inlineStr"/>
      <c r="O45" s="106" t="inlineStr"/>
      <c r="P45" s="106" t="inlineStr"/>
      <c r="Q45" s="106" t="inlineStr"/>
      <c r="R45" s="106" t="inlineStr"/>
      <c r="S45" s="106" t="inlineStr"/>
      <c r="T45" s="106" t="inlineStr"/>
      <c r="U45" s="929">
        <f>I45</f>
        <v/>
      </c>
      <c r="V45" s="927" t="n"/>
      <c r="W45" s="927" t="n"/>
    </row>
    <row r="46" customFormat="1" s="79">
      <c r="A46" s="618" t="n"/>
      <c r="B46" s="102" t="n"/>
      <c r="C46" s="103" t="n"/>
      <c r="D46" s="103" t="n"/>
      <c r="E46" s="103" t="n"/>
      <c r="F46" s="103" t="n"/>
      <c r="G46" s="103" t="n"/>
      <c r="H46" s="103" t="n"/>
      <c r="I46" s="930" t="n"/>
      <c r="N46" s="105" t="inlineStr"/>
      <c r="O46" s="106" t="inlineStr"/>
      <c r="P46" s="106" t="inlineStr"/>
      <c r="Q46" s="106" t="inlineStr"/>
      <c r="R46" s="106" t="inlineStr"/>
      <c r="S46" s="106" t="inlineStr"/>
      <c r="T46" s="106" t="inlineStr"/>
      <c r="U46" s="929">
        <f>I46</f>
        <v/>
      </c>
      <c r="V46" s="927" t="n"/>
      <c r="W46" s="927" t="n"/>
    </row>
    <row r="47" customFormat="1" s="79">
      <c r="A47" s="618" t="n"/>
      <c r="B47" s="102" t="n"/>
      <c r="C47" s="103" t="n"/>
      <c r="D47" s="103" t="n"/>
      <c r="E47" s="103" t="n"/>
      <c r="F47" s="103" t="n"/>
      <c r="G47" s="103" t="n"/>
      <c r="H47" s="103" t="n"/>
      <c r="I47" s="930" t="n"/>
      <c r="N47" s="105" t="inlineStr"/>
      <c r="O47" s="106" t="inlineStr"/>
      <c r="P47" s="106" t="inlineStr"/>
      <c r="Q47" s="106" t="inlineStr"/>
      <c r="R47" s="106" t="inlineStr"/>
      <c r="S47" s="106" t="inlineStr"/>
      <c r="T47" s="106" t="inlineStr"/>
      <c r="U47" s="929">
        <f>I47</f>
        <v/>
      </c>
      <c r="V47" s="927" t="n"/>
      <c r="W47" s="927" t="n"/>
    </row>
    <row r="48" customFormat="1" s="79">
      <c r="A48" s="618" t="n"/>
      <c r="B48" s="102" t="n"/>
      <c r="C48" s="103" t="n"/>
      <c r="D48" s="103" t="n"/>
      <c r="E48" s="103" t="n"/>
      <c r="F48" s="103" t="n"/>
      <c r="G48" s="103" t="n"/>
      <c r="H48" s="103" t="n"/>
      <c r="I48" s="930" t="n"/>
      <c r="N48" s="105" t="inlineStr"/>
      <c r="O48" s="106" t="inlineStr"/>
      <c r="P48" s="106" t="inlineStr"/>
      <c r="Q48" s="106" t="inlineStr"/>
      <c r="R48" s="106" t="inlineStr"/>
      <c r="S48" s="106" t="inlineStr"/>
      <c r="T48" s="106" t="inlineStr"/>
      <c r="U48" s="929">
        <f>I48</f>
        <v/>
      </c>
      <c r="V48" s="927" t="n"/>
      <c r="W48" s="927" t="n"/>
    </row>
    <row r="49" customFormat="1" s="79">
      <c r="A49" s="618" t="n"/>
      <c r="B49" s="102" t="n"/>
      <c r="C49" s="103" t="n"/>
      <c r="D49" s="103" t="n"/>
      <c r="E49" s="103" t="n"/>
      <c r="F49" s="103" t="n"/>
      <c r="G49" s="103" t="n"/>
      <c r="H49" s="103" t="n"/>
      <c r="I49" s="930" t="n"/>
      <c r="N49" s="105" t="inlineStr"/>
      <c r="O49" s="106" t="inlineStr"/>
      <c r="P49" s="106" t="inlineStr"/>
      <c r="Q49" s="106" t="inlineStr"/>
      <c r="R49" s="106" t="inlineStr"/>
      <c r="S49" s="106" t="inlineStr"/>
      <c r="T49" s="106" t="inlineStr"/>
      <c r="U49" s="929">
        <f>I49</f>
        <v/>
      </c>
      <c r="V49" s="927" t="n"/>
      <c r="W49" s="927" t="n"/>
    </row>
    <row r="50" customFormat="1" s="79">
      <c r="A50" s="618" t="n"/>
      <c r="B50" s="102" t="n"/>
      <c r="C50" s="103" t="n"/>
      <c r="D50" s="103" t="n"/>
      <c r="E50" s="103" t="n"/>
      <c r="F50" s="103" t="n"/>
      <c r="G50" s="103" t="n"/>
      <c r="H50" s="103" t="n"/>
      <c r="I50" s="930" t="n"/>
      <c r="N50" s="105" t="inlineStr"/>
      <c r="O50" s="106" t="inlineStr"/>
      <c r="P50" s="106" t="inlineStr"/>
      <c r="Q50" s="106" t="inlineStr"/>
      <c r="R50" s="106" t="inlineStr"/>
      <c r="S50" s="106" t="inlineStr"/>
      <c r="T50" s="106" t="inlineStr"/>
      <c r="U50" s="929">
        <f>I50</f>
        <v/>
      </c>
      <c r="V50" s="927" t="n"/>
      <c r="W50" s="927" t="n"/>
    </row>
    <row r="51" customFormat="1" s="79">
      <c r="A51" s="618" t="n"/>
      <c r="B51" s="102" t="n"/>
      <c r="C51" s="103" t="n"/>
      <c r="D51" s="103" t="n"/>
      <c r="E51" s="103" t="n"/>
      <c r="F51" s="103" t="n"/>
      <c r="G51" s="103" t="n"/>
      <c r="H51" s="103" t="n"/>
      <c r="I51" s="930" t="n"/>
      <c r="N51" s="105" t="inlineStr"/>
      <c r="O51" s="106" t="inlineStr"/>
      <c r="P51" s="106" t="inlineStr"/>
      <c r="Q51" s="106" t="inlineStr"/>
      <c r="R51" s="106" t="inlineStr"/>
      <c r="S51" s="106" t="inlineStr"/>
      <c r="T51" s="106" t="inlineStr"/>
      <c r="U51" s="929">
        <f>I51</f>
        <v/>
      </c>
      <c r="V51" s="927" t="n"/>
      <c r="W51" s="927" t="n"/>
    </row>
    <row r="52" customFormat="1" s="79">
      <c r="A52" s="618" t="n"/>
      <c r="B52" s="102" t="n"/>
      <c r="C52" s="103" t="n"/>
      <c r="D52" s="103" t="n"/>
      <c r="E52" s="103" t="n"/>
      <c r="F52" s="103" t="n"/>
      <c r="G52" s="103" t="n"/>
      <c r="H52" s="103" t="n"/>
      <c r="I52" s="931" t="n"/>
      <c r="N52" s="105" t="inlineStr"/>
      <c r="O52" s="106" t="inlineStr"/>
      <c r="P52" s="106" t="inlineStr"/>
      <c r="Q52" s="106" t="inlineStr"/>
      <c r="R52" s="106" t="inlineStr"/>
      <c r="S52" s="106" t="inlineStr"/>
      <c r="T52" s="106" t="inlineStr"/>
      <c r="U52" s="929">
        <f>I52</f>
        <v/>
      </c>
      <c r="V52" s="932" t="n"/>
      <c r="W52" s="933" t="n"/>
    </row>
    <row r="53" customFormat="1" s="117">
      <c r="A53" s="618" t="inlineStr">
        <is>
          <t>K6</t>
        </is>
      </c>
      <c r="B53" s="96" t="inlineStr">
        <is>
          <t>Total</t>
        </is>
      </c>
      <c r="C53" s="112">
        <f>SUM(INDIRECT(ADDRESS(MATCH("K5",$A:$A,0)+1,COLUMN(C$12),4)&amp;":"&amp;ADDRESS(MATCH("K6",$A:$A,0)-1,COLUMN(C$12),4)))</f>
        <v/>
      </c>
      <c r="D53" s="112">
        <f>SUM(INDIRECT(ADDRESS(MATCH("K5",$A:$A,0)+1,COLUMN(D$12),4)&amp;":"&amp;ADDRESS(MATCH("K6",$A:$A,0)-1,COLUMN(D$12),4)))</f>
        <v/>
      </c>
      <c r="E53" s="112">
        <f>SUM(INDIRECT(ADDRESS(MATCH("K5",$A:$A,0)+1,COLUMN(E$12),4)&amp;":"&amp;ADDRESS(MATCH("K6",$A:$A,0)-1,COLUMN(E$12),4)))</f>
        <v/>
      </c>
      <c r="F53" s="112">
        <f>SUM(INDIRECT(ADDRESS(MATCH("K5",$A:$A,0)+1,COLUMN(F$12),4)&amp;":"&amp;ADDRESS(MATCH("K6",$A:$A,0)-1,COLUMN(F$12),4)))</f>
        <v/>
      </c>
      <c r="G53" s="112">
        <f>SUM(INDIRECT(ADDRESS(MATCH("K5",$A:$A,0)+1,COLUMN(G$12),4)&amp;":"&amp;ADDRESS(MATCH("K6",$A:$A,0)-1,COLUMN(G$12),4)))</f>
        <v/>
      </c>
      <c r="H53" s="112">
        <f>SUM(INDIRECT(ADDRESS(MATCH("K5",$A:$A,0)+1,COLUMN(H$12),4)&amp;":"&amp;ADDRESS(MATCH("K6",$A:$A,0)-1,COLUMN(H$12),4)))</f>
        <v/>
      </c>
      <c r="I53" s="934" t="n"/>
      <c r="J53" s="85" t="n"/>
      <c r="K53" s="85" t="n"/>
      <c r="L53" s="85" t="n"/>
      <c r="M53" s="85" t="n"/>
      <c r="N53" s="114">
        <f>B53</f>
        <v/>
      </c>
      <c r="O53" s="115">
        <f>C53*BS!$B$9</f>
        <v/>
      </c>
      <c r="P53" s="115">
        <f>D53*BS!$B$9</f>
        <v/>
      </c>
      <c r="Q53" s="115">
        <f>E53*BS!$B$9</f>
        <v/>
      </c>
      <c r="R53" s="115">
        <f>F53*BS!$B$9</f>
        <v/>
      </c>
      <c r="S53" s="115">
        <f>G53*BS!$B$9</f>
        <v/>
      </c>
      <c r="T53" s="115">
        <f>H53*BS!$B$9</f>
        <v/>
      </c>
      <c r="U53" s="935">
        <f>I53</f>
        <v/>
      </c>
      <c r="V53" s="936" t="n"/>
      <c r="W53" s="937" t="n"/>
      <c r="X53" s="85" t="n"/>
      <c r="Y53" s="85" t="n"/>
      <c r="Z53" s="85" t="n"/>
      <c r="AA53" s="85" t="n"/>
      <c r="AB53" s="85" t="n"/>
      <c r="AC53" s="85" t="n"/>
      <c r="AD53" s="85" t="n"/>
      <c r="AE53" s="85" t="n"/>
      <c r="AF53" s="85" t="n"/>
      <c r="AG53" s="85" t="n"/>
      <c r="AH53" s="85" t="n"/>
      <c r="AI53" s="85" t="n"/>
      <c r="AJ53" s="85" t="n"/>
      <c r="AK53" s="85" t="n"/>
      <c r="AL53" s="85" t="n"/>
      <c r="AM53" s="85" t="n"/>
      <c r="AN53" s="85" t="n"/>
      <c r="AO53" s="85" t="n"/>
      <c r="AP53" s="85" t="n"/>
      <c r="AQ53" s="85" t="n"/>
      <c r="AR53" s="85" t="n"/>
      <c r="AS53" s="85" t="n"/>
      <c r="AT53" s="85" t="n"/>
      <c r="AU53" s="85" t="n"/>
      <c r="AV53" s="85" t="n"/>
      <c r="AW53" s="85" t="n"/>
      <c r="AX53" s="85" t="n"/>
      <c r="AY53" s="85" t="n"/>
      <c r="AZ53" s="85" t="n"/>
      <c r="BA53" s="85" t="n"/>
      <c r="BB53" s="85" t="n"/>
      <c r="BC53" s="85" t="n"/>
      <c r="BD53" s="85" t="n"/>
      <c r="BE53" s="85" t="n"/>
      <c r="BF53" s="85" t="n"/>
      <c r="BG53" s="85" t="n"/>
      <c r="BH53" s="85" t="n"/>
      <c r="BI53" s="85" t="n"/>
      <c r="BJ53" s="85" t="n"/>
      <c r="BK53" s="85" t="n"/>
      <c r="BL53" s="85" t="n"/>
      <c r="BM53" s="85" t="n"/>
      <c r="BN53" s="85" t="n"/>
      <c r="BO53" s="85" t="n"/>
      <c r="BP53" s="85" t="n"/>
      <c r="BQ53" s="85" t="n"/>
      <c r="BR53" s="85" t="n"/>
      <c r="BS53" s="85" t="n"/>
      <c r="BT53" s="85" t="n"/>
      <c r="BU53" s="85" t="n"/>
      <c r="BV53" s="85" t="n"/>
      <c r="BW53" s="85" t="n"/>
      <c r="BX53" s="85" t="n"/>
      <c r="BY53" s="85" t="n"/>
      <c r="BZ53" s="85" t="n"/>
      <c r="CA53" s="85" t="n"/>
      <c r="CB53" s="85" t="n"/>
      <c r="CC53" s="85" t="n"/>
      <c r="CD53" s="85" t="n"/>
      <c r="CE53" s="85" t="n"/>
      <c r="CF53" s="85" t="n"/>
      <c r="CG53" s="85" t="n"/>
      <c r="CH53" s="85" t="n"/>
      <c r="CI53" s="85" t="n"/>
      <c r="CJ53" s="85" t="n"/>
      <c r="CK53" s="85" t="n"/>
      <c r="CL53" s="85" t="n"/>
      <c r="CM53" s="85" t="n"/>
      <c r="CN53" s="85" t="n"/>
      <c r="CO53" s="85" t="n"/>
      <c r="CP53" s="85" t="n"/>
      <c r="CQ53" s="85" t="n"/>
      <c r="CR53" s="85" t="n"/>
      <c r="CS53" s="85" t="n"/>
      <c r="CT53" s="85" t="n"/>
      <c r="CU53" s="85" t="n"/>
      <c r="CV53" s="85" t="n"/>
      <c r="CW53" s="85" t="n"/>
      <c r="CX53" s="85" t="n"/>
      <c r="CY53" s="85" t="n"/>
      <c r="CZ53" s="85" t="n"/>
      <c r="DA53" s="85" t="n"/>
      <c r="DB53" s="85" t="n"/>
      <c r="DC53" s="85" t="n"/>
      <c r="DD53" s="85" t="n"/>
      <c r="DE53" s="85" t="n"/>
      <c r="DF53" s="85" t="n"/>
      <c r="DG53" s="85" t="n"/>
      <c r="DH53" s="85" t="n"/>
      <c r="DI53" s="85" t="n"/>
      <c r="DJ53" s="85" t="n"/>
      <c r="DK53" s="85" t="n"/>
      <c r="DL53" s="85" t="n"/>
      <c r="DM53" s="85" t="n"/>
      <c r="DN53" s="85" t="n"/>
      <c r="DO53" s="85" t="n"/>
      <c r="DP53" s="85" t="n"/>
      <c r="DQ53" s="85" t="n"/>
      <c r="DR53" s="85" t="n"/>
      <c r="DS53" s="85" t="n"/>
      <c r="DT53" s="85" t="n"/>
      <c r="DU53" s="85" t="n"/>
      <c r="DV53" s="85" t="n"/>
      <c r="DW53" s="85" t="n"/>
      <c r="DX53" s="85" t="n"/>
      <c r="DY53" s="85" t="n"/>
      <c r="DZ53" s="85" t="n"/>
      <c r="EA53" s="85" t="n"/>
      <c r="EB53" s="85" t="n"/>
      <c r="EC53" s="85" t="n"/>
      <c r="ED53" s="85" t="n"/>
      <c r="EE53" s="85" t="n"/>
      <c r="EF53" s="85" t="n"/>
      <c r="EG53" s="85" t="n"/>
      <c r="EH53" s="85" t="n"/>
      <c r="EI53" s="85" t="n"/>
      <c r="EJ53" s="85" t="n"/>
      <c r="EK53" s="85" t="n"/>
      <c r="EL53" s="85" t="n"/>
      <c r="EM53" s="85" t="n"/>
      <c r="EN53" s="85" t="n"/>
      <c r="EO53" s="85" t="n"/>
      <c r="EP53" s="85" t="n"/>
      <c r="EQ53" s="85" t="n"/>
      <c r="ER53" s="85" t="n"/>
      <c r="ES53" s="85" t="n"/>
      <c r="ET53" s="85" t="n"/>
      <c r="EU53" s="85" t="n"/>
      <c r="EV53" s="85" t="n"/>
      <c r="EW53" s="85" t="n"/>
      <c r="EX53" s="85" t="n"/>
      <c r="EY53" s="85" t="n"/>
      <c r="EZ53" s="85" t="n"/>
      <c r="FA53" s="85" t="n"/>
      <c r="FB53" s="85" t="n"/>
      <c r="FC53" s="85" t="n"/>
      <c r="FD53" s="85" t="n"/>
      <c r="FE53" s="85" t="n"/>
      <c r="FF53" s="85" t="n"/>
      <c r="FG53" s="85" t="n"/>
      <c r="FH53" s="85" t="n"/>
      <c r="FI53" s="85" t="n"/>
      <c r="FJ53" s="85" t="n"/>
      <c r="FK53" s="85" t="n"/>
      <c r="FL53" s="85" t="n"/>
      <c r="FM53" s="85" t="n"/>
      <c r="FN53" s="85" t="n"/>
      <c r="FO53" s="85" t="n"/>
      <c r="FP53" s="85" t="n"/>
      <c r="FQ53" s="85" t="n"/>
      <c r="FR53" s="85" t="n"/>
      <c r="FS53" s="85" t="n"/>
      <c r="FT53" s="85" t="n"/>
      <c r="FU53" s="85" t="n"/>
      <c r="FV53" s="85" t="n"/>
      <c r="FW53" s="85" t="n"/>
      <c r="FX53" s="85" t="n"/>
      <c r="FY53" s="85" t="n"/>
      <c r="FZ53" s="85" t="n"/>
      <c r="GA53" s="85" t="n"/>
      <c r="GB53" s="85" t="n"/>
      <c r="GC53" s="85" t="n"/>
      <c r="GD53" s="85" t="n"/>
      <c r="GE53" s="85" t="n"/>
      <c r="GF53" s="85" t="n"/>
      <c r="GG53" s="85" t="n"/>
      <c r="GH53" s="85" t="n"/>
      <c r="GI53" s="85" t="n"/>
      <c r="GJ53" s="85" t="n"/>
      <c r="GK53" s="85" t="n"/>
      <c r="GL53" s="85" t="n"/>
      <c r="GM53" s="85" t="n"/>
      <c r="GN53" s="85" t="n"/>
      <c r="GO53" s="85" t="n"/>
      <c r="GP53" s="85" t="n"/>
      <c r="GQ53" s="85" t="n"/>
      <c r="GR53" s="85" t="n"/>
      <c r="GS53" s="85" t="n"/>
      <c r="GT53" s="85" t="n"/>
      <c r="GU53" s="85" t="n"/>
      <c r="GV53" s="85" t="n"/>
      <c r="GW53" s="85" t="n"/>
      <c r="GX53" s="85" t="n"/>
      <c r="GY53" s="85" t="n"/>
      <c r="GZ53" s="85" t="n"/>
      <c r="HA53" s="85" t="n"/>
      <c r="HB53" s="85" t="n"/>
      <c r="HC53" s="85" t="n"/>
      <c r="HD53" s="85" t="n"/>
      <c r="HE53" s="85" t="n"/>
      <c r="HF53" s="85" t="n"/>
      <c r="HG53" s="85" t="n"/>
      <c r="HH53" s="85" t="n"/>
      <c r="HI53" s="85" t="n"/>
      <c r="HJ53" s="85" t="n"/>
      <c r="HK53" s="85" t="n"/>
      <c r="HL53" s="85" t="n"/>
      <c r="HM53" s="85" t="n"/>
      <c r="HN53" s="85" t="n"/>
      <c r="HO53" s="85" t="n"/>
      <c r="HP53" s="85" t="n"/>
      <c r="HQ53" s="85" t="n"/>
      <c r="HR53" s="85" t="n"/>
      <c r="HS53" s="85" t="n"/>
      <c r="HT53" s="85" t="n"/>
      <c r="HU53" s="85" t="n"/>
      <c r="HV53" s="85" t="n"/>
      <c r="HW53" s="85" t="n"/>
      <c r="HX53" s="85" t="n"/>
      <c r="HY53" s="85" t="n"/>
      <c r="HZ53" s="85" t="n"/>
      <c r="IA53" s="85" t="n"/>
      <c r="IB53" s="85" t="n"/>
      <c r="IC53" s="85" t="n"/>
      <c r="ID53" s="85" t="n"/>
      <c r="IE53" s="85" t="n"/>
      <c r="IF53" s="85" t="n"/>
      <c r="IG53" s="85" t="n"/>
      <c r="IH53" s="85" t="n"/>
      <c r="II53" s="85" t="n"/>
      <c r="IJ53" s="85" t="n"/>
      <c r="IK53" s="85" t="n"/>
      <c r="IL53" s="85" t="n"/>
      <c r="IM53" s="85" t="n"/>
      <c r="IN53" s="85" t="n"/>
      <c r="IO53" s="85" t="n"/>
      <c r="IP53" s="85" t="n"/>
      <c r="IQ53" s="85" t="n"/>
      <c r="IR53" s="85" t="n"/>
      <c r="IS53" s="85" t="n"/>
      <c r="IT53" s="85" t="n"/>
      <c r="IU53" s="85" t="n"/>
      <c r="IV53" s="85" t="n"/>
      <c r="IW53" s="85" t="n"/>
      <c r="IX53" s="85" t="n"/>
      <c r="IY53" s="85" t="n"/>
      <c r="IZ53" s="85" t="n"/>
      <c r="JA53" s="85" t="n"/>
      <c r="JB53" s="85" t="n"/>
      <c r="JC53" s="85" t="n"/>
      <c r="JD53" s="85" t="n"/>
      <c r="JE53" s="85" t="n"/>
      <c r="JF53" s="85" t="n"/>
      <c r="JG53" s="85" t="n"/>
      <c r="JH53" s="85" t="n"/>
      <c r="JI53" s="85" t="n"/>
      <c r="JJ53" s="85" t="n"/>
      <c r="JK53" s="85" t="n"/>
      <c r="JL53" s="85" t="n"/>
      <c r="JM53" s="85" t="n"/>
      <c r="JN53" s="85" t="n"/>
      <c r="JO53" s="85" t="n"/>
      <c r="JP53" s="85" t="n"/>
      <c r="JQ53" s="85" t="n"/>
      <c r="JR53" s="85" t="n"/>
      <c r="JS53" s="85" t="n"/>
      <c r="JT53" s="85" t="n"/>
      <c r="JU53" s="85" t="n"/>
      <c r="JV53" s="85" t="n"/>
      <c r="JW53" s="85" t="n"/>
      <c r="JX53" s="85" t="n"/>
      <c r="JY53" s="85" t="n"/>
      <c r="JZ53" s="85" t="n"/>
      <c r="KA53" s="85" t="n"/>
      <c r="KB53" s="85" t="n"/>
      <c r="KC53" s="85" t="n"/>
      <c r="KD53" s="85" t="n"/>
      <c r="KE53" s="85" t="n"/>
      <c r="KF53" s="85" t="n"/>
      <c r="KG53" s="85" t="n"/>
      <c r="KH53" s="85" t="n"/>
      <c r="KI53" s="85" t="n"/>
      <c r="KJ53" s="85" t="n"/>
      <c r="KK53" s="85" t="n"/>
      <c r="KL53" s="85" t="n"/>
      <c r="KM53" s="85" t="n"/>
      <c r="KN53" s="85" t="n"/>
      <c r="KO53" s="85" t="n"/>
      <c r="KP53" s="85" t="n"/>
      <c r="KQ53" s="85" t="n"/>
      <c r="KR53" s="85" t="n"/>
      <c r="KS53" s="85" t="n"/>
      <c r="KT53" s="85" t="n"/>
      <c r="KU53" s="85" t="n"/>
      <c r="KV53" s="85" t="n"/>
      <c r="KW53" s="85" t="n"/>
      <c r="KX53" s="85" t="n"/>
      <c r="KY53" s="85" t="n"/>
      <c r="KZ53" s="85" t="n"/>
      <c r="LA53" s="85" t="n"/>
      <c r="LB53" s="85" t="n"/>
      <c r="LC53" s="85" t="n"/>
      <c r="LD53" s="85" t="n"/>
      <c r="LE53" s="85" t="n"/>
      <c r="LF53" s="85" t="n"/>
      <c r="LG53" s="85" t="n"/>
      <c r="LH53" s="85" t="n"/>
      <c r="LI53" s="85" t="n"/>
      <c r="LJ53" s="85" t="n"/>
      <c r="LK53" s="85" t="n"/>
      <c r="LL53" s="85" t="n"/>
      <c r="LM53" s="85" t="n"/>
      <c r="LN53" s="85" t="n"/>
      <c r="LO53" s="85" t="n"/>
      <c r="LP53" s="85" t="n"/>
      <c r="LQ53" s="85" t="n"/>
      <c r="LR53" s="85" t="n"/>
      <c r="LS53" s="85" t="n"/>
    </row>
    <row r="54" customFormat="1" s="79">
      <c r="A54" s="618" t="n"/>
      <c r="B54" s="119" t="n"/>
      <c r="C54" s="938" t="n"/>
      <c r="D54" s="938" t="n"/>
      <c r="E54" s="938" t="n"/>
      <c r="F54" s="938" t="n"/>
      <c r="G54" s="938" t="n"/>
      <c r="H54" s="938" t="n"/>
      <c r="I54" s="137" t="n"/>
      <c r="N54" s="105" t="inlineStr"/>
      <c r="O54" s="106" t="inlineStr"/>
      <c r="P54" s="106" t="inlineStr"/>
      <c r="Q54" s="106" t="inlineStr"/>
      <c r="R54" s="106" t="inlineStr"/>
      <c r="S54" s="106" t="inlineStr"/>
      <c r="T54" s="106" t="inlineStr"/>
      <c r="U54" s="107" t="n"/>
      <c r="V54" s="932" t="n"/>
      <c r="W54" s="933" t="n"/>
    </row>
    <row r="55" customFormat="1" s="79">
      <c r="A55" s="618" t="inlineStr">
        <is>
          <t>K7</t>
        </is>
      </c>
      <c r="B55" s="119" t="inlineStr">
        <is>
          <t>Prepaid Expenses</t>
        </is>
      </c>
      <c r="C55" s="938" t="n"/>
      <c r="D55" s="938" t="n"/>
      <c r="E55" s="938" t="n"/>
      <c r="F55" s="938" t="n"/>
      <c r="G55" s="938" t="n"/>
      <c r="H55" s="938" t="n"/>
      <c r="I55" s="137" t="n"/>
      <c r="N55" s="120">
        <f>B55</f>
        <v/>
      </c>
      <c r="O55" s="106" t="inlineStr"/>
      <c r="P55" s="106" t="inlineStr"/>
      <c r="Q55" s="106" t="inlineStr"/>
      <c r="R55" s="106" t="inlineStr"/>
      <c r="S55" s="106" t="inlineStr"/>
      <c r="T55" s="106" t="inlineStr"/>
      <c r="U55" s="107" t="n"/>
      <c r="V55" s="932" t="n"/>
      <c r="W55" s="933" t="n"/>
    </row>
    <row r="56" customFormat="1" s="79">
      <c r="A56" s="618" t="n"/>
      <c r="B56" s="102" t="inlineStr">
        <is>
          <t>Trade and other receivables</t>
        </is>
      </c>
      <c r="C56" s="939" t="n"/>
      <c r="D56" s="939" t="n"/>
      <c r="E56" s="939" t="n"/>
      <c r="F56" s="939" t="n"/>
      <c r="G56" s="939" t="n">
        <v>222363</v>
      </c>
      <c r="H56" s="939" t="n">
        <v>247644</v>
      </c>
      <c r="I56" s="137" t="n"/>
      <c r="N56" s="105">
        <f>B56</f>
        <v/>
      </c>
      <c r="O56" s="106" t="inlineStr"/>
      <c r="P56" s="106" t="inlineStr"/>
      <c r="Q56" s="106" t="inlineStr"/>
      <c r="R56" s="106" t="inlineStr"/>
      <c r="S56" s="106">
        <f>G56*BS!$B$9</f>
        <v/>
      </c>
      <c r="T56" s="106">
        <f>H56*BS!$B$9</f>
        <v/>
      </c>
      <c r="U56" s="107">
        <f>I56</f>
        <v/>
      </c>
      <c r="V56" s="932" t="n"/>
      <c r="W56" s="933" t="n"/>
    </row>
    <row r="57" customFormat="1" s="79">
      <c r="A57" s="618" t="n"/>
      <c r="B57" s="102" t="inlineStr">
        <is>
          <t>Prepayment</t>
        </is>
      </c>
      <c r="C57" s="939" t="n"/>
      <c r="D57" s="939" t="n"/>
      <c r="E57" s="939" t="n"/>
      <c r="F57" s="939" t="n"/>
      <c r="G57" s="939" t="n">
        <v>240</v>
      </c>
      <c r="H57" s="939" t="n">
        <v>182</v>
      </c>
      <c r="I57" s="137" t="n"/>
      <c r="N57" s="105">
        <f>B57</f>
        <v/>
      </c>
      <c r="O57" s="106" t="inlineStr"/>
      <c r="P57" s="106" t="inlineStr"/>
      <c r="Q57" s="106" t="inlineStr"/>
      <c r="R57" s="106" t="inlineStr"/>
      <c r="S57" s="106">
        <f>G57*BS!$B$9</f>
        <v/>
      </c>
      <c r="T57" s="106">
        <f>H57*BS!$B$9</f>
        <v/>
      </c>
      <c r="U57" s="107">
        <f>I57</f>
        <v/>
      </c>
      <c r="V57" s="932" t="n"/>
      <c r="W57" s="933" t="n"/>
    </row>
    <row r="58" customFormat="1" s="79">
      <c r="A58" s="618" t="n"/>
      <c r="B58" s="102" t="n"/>
      <c r="C58" s="939" t="n"/>
      <c r="D58" s="939" t="n"/>
      <c r="E58" s="939" t="n"/>
      <c r="F58" s="939" t="n"/>
      <c r="G58" s="939" t="n"/>
      <c r="H58" s="939" t="n"/>
      <c r="I58" s="137" t="n"/>
      <c r="N58" s="105" t="inlineStr"/>
      <c r="O58" s="106" t="inlineStr"/>
      <c r="P58" s="106" t="inlineStr"/>
      <c r="Q58" s="106" t="inlineStr"/>
      <c r="R58" s="106" t="inlineStr"/>
      <c r="S58" s="106" t="inlineStr"/>
      <c r="T58" s="106" t="inlineStr"/>
      <c r="U58" s="107">
        <f>I58</f>
        <v/>
      </c>
      <c r="V58" s="932" t="n"/>
      <c r="W58" s="933" t="n"/>
    </row>
    <row r="59" customFormat="1" s="79">
      <c r="A59" s="618" t="n"/>
      <c r="B59" s="102" t="n"/>
      <c r="C59" s="939" t="n"/>
      <c r="D59" s="939" t="n"/>
      <c r="E59" s="939" t="n"/>
      <c r="F59" s="939" t="n"/>
      <c r="G59" s="939" t="n"/>
      <c r="H59" s="939" t="n"/>
      <c r="I59" s="137" t="n"/>
      <c r="N59" s="105" t="inlineStr"/>
      <c r="O59" s="106" t="inlineStr"/>
      <c r="P59" s="106" t="inlineStr"/>
      <c r="Q59" s="106" t="inlineStr"/>
      <c r="R59" s="106" t="inlineStr"/>
      <c r="S59" s="106" t="inlineStr"/>
      <c r="T59" s="106" t="inlineStr"/>
      <c r="U59" s="107">
        <f>I59</f>
        <v/>
      </c>
      <c r="V59" s="932" t="n"/>
      <c r="W59" s="933" t="n"/>
    </row>
    <row r="60" customFormat="1" s="79">
      <c r="A60" s="618" t="n"/>
      <c r="B60" s="102" t="n"/>
      <c r="C60" s="939" t="n"/>
      <c r="D60" s="939" t="n"/>
      <c r="E60" s="939" t="n"/>
      <c r="F60" s="939" t="n"/>
      <c r="G60" s="939" t="n"/>
      <c r="H60" s="939" t="n"/>
      <c r="I60" s="137" t="n"/>
      <c r="N60" s="105" t="inlineStr"/>
      <c r="O60" s="106" t="inlineStr"/>
      <c r="P60" s="106" t="inlineStr"/>
      <c r="Q60" s="106" t="inlineStr"/>
      <c r="R60" s="106" t="inlineStr"/>
      <c r="S60" s="106" t="inlineStr"/>
      <c r="T60" s="106" t="inlineStr"/>
      <c r="U60" s="107">
        <f>I60</f>
        <v/>
      </c>
      <c r="V60" s="932" t="n"/>
      <c r="W60" s="933" t="n"/>
    </row>
    <row r="61" customFormat="1" s="79">
      <c r="A61" s="618" t="n"/>
      <c r="B61" s="102" t="n"/>
      <c r="C61" s="939" t="n"/>
      <c r="D61" s="939" t="n"/>
      <c r="E61" s="939" t="n"/>
      <c r="F61" s="939" t="n"/>
      <c r="G61" s="939" t="n"/>
      <c r="H61" s="939" t="n"/>
      <c r="I61" s="137" t="n"/>
      <c r="N61" s="105" t="inlineStr"/>
      <c r="O61" s="106" t="inlineStr"/>
      <c r="P61" s="106" t="inlineStr"/>
      <c r="Q61" s="106" t="inlineStr"/>
      <c r="R61" s="106" t="inlineStr"/>
      <c r="S61" s="106" t="inlineStr"/>
      <c r="T61" s="106" t="inlineStr"/>
      <c r="U61" s="107">
        <f>I61</f>
        <v/>
      </c>
      <c r="V61" s="932" t="n"/>
      <c r="W61" s="933" t="n"/>
    </row>
    <row r="62" customFormat="1" s="79">
      <c r="A62" s="618" t="n"/>
      <c r="B62" s="102" t="n"/>
      <c r="C62" s="103" t="n"/>
      <c r="D62" s="103" t="n"/>
      <c r="E62" s="103" t="n"/>
      <c r="F62" s="103" t="n"/>
      <c r="G62" s="103" t="n"/>
      <c r="H62" s="103" t="n"/>
      <c r="I62" s="137" t="n"/>
      <c r="N62" s="105" t="inlineStr"/>
      <c r="O62" s="106" t="inlineStr"/>
      <c r="P62" s="106" t="inlineStr"/>
      <c r="Q62" s="106" t="inlineStr"/>
      <c r="R62" s="106" t="inlineStr"/>
      <c r="S62" s="106" t="inlineStr"/>
      <c r="T62" s="106" t="inlineStr"/>
      <c r="U62" s="107">
        <f>I62</f>
        <v/>
      </c>
      <c r="V62" s="932" t="n"/>
      <c r="W62" s="933" t="n"/>
    </row>
    <row r="63" customFormat="1" s="79">
      <c r="A63" s="618" t="n"/>
      <c r="B63" s="102" t="n"/>
      <c r="C63" s="939" t="n"/>
      <c r="D63" s="939" t="n"/>
      <c r="E63" s="939" t="n"/>
      <c r="F63" s="939" t="n"/>
      <c r="G63" s="939" t="n"/>
      <c r="H63" s="939" t="n"/>
      <c r="I63" s="137" t="n"/>
      <c r="N63" s="105" t="inlineStr"/>
      <c r="O63" s="106" t="inlineStr"/>
      <c r="P63" s="106" t="inlineStr"/>
      <c r="Q63" s="106" t="inlineStr"/>
      <c r="R63" s="106" t="inlineStr"/>
      <c r="S63" s="106" t="inlineStr"/>
      <c r="T63" s="106" t="inlineStr"/>
      <c r="U63" s="107">
        <f>I63</f>
        <v/>
      </c>
      <c r="V63" s="932" t="n"/>
      <c r="W63" s="933" t="n"/>
    </row>
    <row r="64" customFormat="1" s="79">
      <c r="A64" s="618" t="n"/>
      <c r="B64" s="102" t="n"/>
      <c r="C64" s="939" t="n"/>
      <c r="D64" s="939" t="n"/>
      <c r="E64" s="939" t="n"/>
      <c r="F64" s="939" t="n"/>
      <c r="G64" s="939" t="n"/>
      <c r="H64" s="939" t="n"/>
      <c r="I64" s="137" t="n"/>
      <c r="N64" s="105" t="inlineStr"/>
      <c r="O64" s="106" t="inlineStr"/>
      <c r="P64" s="106" t="inlineStr"/>
      <c r="Q64" s="106" t="inlineStr"/>
      <c r="R64" s="106" t="inlineStr"/>
      <c r="S64" s="106" t="inlineStr"/>
      <c r="T64" s="106" t="inlineStr"/>
      <c r="U64" s="107">
        <f>I64</f>
        <v/>
      </c>
      <c r="V64" s="932" t="n"/>
      <c r="W64" s="933" t="n"/>
    </row>
    <row r="65" customFormat="1" s="79">
      <c r="A65" s="618" t="n"/>
      <c r="B65" s="102" t="n"/>
      <c r="C65" s="939" t="n"/>
      <c r="D65" s="939" t="n"/>
      <c r="E65" s="939" t="n"/>
      <c r="F65" s="939" t="n"/>
      <c r="G65" s="939" t="n"/>
      <c r="H65" s="939" t="n"/>
      <c r="I65" s="137" t="n"/>
      <c r="N65" s="105" t="inlineStr"/>
      <c r="O65" s="106" t="inlineStr"/>
      <c r="P65" s="106" t="inlineStr"/>
      <c r="Q65" s="106" t="inlineStr"/>
      <c r="R65" s="106" t="inlineStr"/>
      <c r="S65" s="106" t="inlineStr"/>
      <c r="T65" s="106" t="inlineStr"/>
      <c r="U65" s="107">
        <f>I65</f>
        <v/>
      </c>
      <c r="V65" s="932" t="n"/>
      <c r="W65" s="933" t="n"/>
    </row>
    <row r="66" customFormat="1" s="79">
      <c r="A66" s="618" t="n"/>
      <c r="B66" s="102" t="n"/>
      <c r="C66" s="939" t="n"/>
      <c r="D66" s="939" t="n"/>
      <c r="E66" s="939" t="n"/>
      <c r="F66" s="939" t="n"/>
      <c r="G66" s="939" t="n"/>
      <c r="H66" s="939" t="n"/>
      <c r="I66" s="137" t="n"/>
      <c r="N66" s="105" t="inlineStr"/>
      <c r="O66" s="106" t="inlineStr"/>
      <c r="P66" s="106" t="inlineStr"/>
      <c r="Q66" s="106" t="inlineStr"/>
      <c r="R66" s="106" t="inlineStr"/>
      <c r="S66" s="106" t="inlineStr"/>
      <c r="T66" s="106" t="inlineStr"/>
      <c r="U66" s="107">
        <f>I66</f>
        <v/>
      </c>
      <c r="V66" s="932" t="n"/>
      <c r="W66" s="933" t="n"/>
    </row>
    <row r="67" customFormat="1" s="117">
      <c r="A67" s="618" t="inlineStr">
        <is>
          <t>K8</t>
        </is>
      </c>
      <c r="B67" s="96" t="inlineStr">
        <is>
          <t xml:space="preserve">Total </t>
        </is>
      </c>
      <c r="C67" s="112">
        <f>SUM(INDIRECT(ADDRESS(MATCH("K7",$A:$A,0)+1,COLUMN(C$12),4)&amp;":"&amp;ADDRESS(MATCH("K8",$A:$A,0)-1,COLUMN(C$12),4)))</f>
        <v/>
      </c>
      <c r="D67" s="112">
        <f>SUM(INDIRECT(ADDRESS(MATCH("K7",$A:$A,0)+1,COLUMN(D$12),4)&amp;":"&amp;ADDRESS(MATCH("K8",$A:$A,0)-1,COLUMN(D$12),4)))</f>
        <v/>
      </c>
      <c r="E67" s="112">
        <f>SUM(INDIRECT(ADDRESS(MATCH("K7",$A:$A,0)+1,COLUMN(E$12),4)&amp;":"&amp;ADDRESS(MATCH("K8",$A:$A,0)-1,COLUMN(E$12),4)))</f>
        <v/>
      </c>
      <c r="F67" s="112">
        <f>SUM(INDIRECT(ADDRESS(MATCH("K7",$A:$A,0)+1,COLUMN(F$12),4)&amp;":"&amp;ADDRESS(MATCH("K8",$A:$A,0)-1,COLUMN(F$12),4)))</f>
        <v/>
      </c>
      <c r="G67" s="112">
        <f>SUM(INDIRECT(ADDRESS(MATCH("K7",$A:$A,0)+1,COLUMN(G$12),4)&amp;":"&amp;ADDRESS(MATCH("K8",$A:$A,0)-1,COLUMN(G$12),4)))</f>
        <v/>
      </c>
      <c r="H67" s="112">
        <f>SUM(INDIRECT(ADDRESS(MATCH("K7",$A:$A,0)+1,COLUMN(H$12),4)&amp;":"&amp;ADDRESS(MATCH("K8",$A:$A,0)-1,COLUMN(H$12),4)))</f>
        <v/>
      </c>
      <c r="I67" s="139" t="n"/>
      <c r="J67" s="85" t="n"/>
      <c r="K67" s="85" t="n"/>
      <c r="L67" s="85" t="n"/>
      <c r="M67" s="85" t="n"/>
      <c r="N67" s="114">
        <f>B67</f>
        <v/>
      </c>
      <c r="O67" s="115">
        <f>C67*BS!$B$9</f>
        <v/>
      </c>
      <c r="P67" s="115">
        <f>D67*BS!$B$9</f>
        <v/>
      </c>
      <c r="Q67" s="115">
        <f>E67*BS!$B$9</f>
        <v/>
      </c>
      <c r="R67" s="115">
        <f>F67*BS!$B$9</f>
        <v/>
      </c>
      <c r="S67" s="115">
        <f>G67*BS!$B$9</f>
        <v/>
      </c>
      <c r="T67" s="115">
        <f>H67*BS!$B$9</f>
        <v/>
      </c>
      <c r="U67" s="123">
        <f>I67</f>
        <v/>
      </c>
      <c r="V67" s="936" t="n"/>
      <c r="W67" s="937" t="n"/>
      <c r="X67" s="85" t="n"/>
      <c r="Y67" s="85" t="n"/>
      <c r="Z67" s="85" t="n"/>
      <c r="AA67" s="85" t="n"/>
      <c r="AB67" s="85" t="n"/>
      <c r="AC67" s="85" t="n"/>
      <c r="AD67" s="85" t="n"/>
      <c r="AE67" s="85" t="n"/>
      <c r="AF67" s="85" t="n"/>
      <c r="AG67" s="85" t="n"/>
      <c r="AH67" s="85" t="n"/>
      <c r="AI67" s="85" t="n"/>
      <c r="AJ67" s="85" t="n"/>
      <c r="AK67" s="85" t="n"/>
      <c r="AL67" s="85" t="n"/>
      <c r="AM67" s="85" t="n"/>
      <c r="AN67" s="85" t="n"/>
      <c r="AO67" s="85" t="n"/>
      <c r="AP67" s="85" t="n"/>
      <c r="AQ67" s="85" t="n"/>
      <c r="AR67" s="85" t="n"/>
      <c r="AS67" s="85" t="n"/>
      <c r="AT67" s="85" t="n"/>
      <c r="AU67" s="85" t="n"/>
      <c r="AV67" s="85" t="n"/>
      <c r="AW67" s="85" t="n"/>
      <c r="AX67" s="85" t="n"/>
      <c r="AY67" s="85" t="n"/>
      <c r="AZ67" s="85" t="n"/>
      <c r="BA67" s="85" t="n"/>
      <c r="BB67" s="85" t="n"/>
      <c r="BC67" s="85" t="n"/>
      <c r="BD67" s="85" t="n"/>
      <c r="BE67" s="85" t="n"/>
      <c r="BF67" s="85" t="n"/>
      <c r="BG67" s="85" t="n"/>
      <c r="BH67" s="85" t="n"/>
      <c r="BI67" s="85" t="n"/>
      <c r="BJ67" s="85" t="n"/>
      <c r="BK67" s="85" t="n"/>
      <c r="BL67" s="85" t="n"/>
      <c r="BM67" s="85" t="n"/>
      <c r="BN67" s="85" t="n"/>
      <c r="BO67" s="85" t="n"/>
      <c r="BP67" s="85" t="n"/>
      <c r="BQ67" s="85" t="n"/>
      <c r="BR67" s="85" t="n"/>
      <c r="BS67" s="85" t="n"/>
      <c r="BT67" s="85" t="n"/>
      <c r="BU67" s="85" t="n"/>
      <c r="BV67" s="85" t="n"/>
      <c r="BW67" s="85" t="n"/>
      <c r="BX67" s="85" t="n"/>
      <c r="BY67" s="85" t="n"/>
      <c r="BZ67" s="85" t="n"/>
      <c r="CA67" s="85" t="n"/>
      <c r="CB67" s="85" t="n"/>
      <c r="CC67" s="85" t="n"/>
      <c r="CD67" s="85" t="n"/>
      <c r="CE67" s="85" t="n"/>
      <c r="CF67" s="85" t="n"/>
      <c r="CG67" s="85" t="n"/>
      <c r="CH67" s="85" t="n"/>
      <c r="CI67" s="85" t="n"/>
      <c r="CJ67" s="85" t="n"/>
      <c r="CK67" s="85" t="n"/>
      <c r="CL67" s="85" t="n"/>
      <c r="CM67" s="85" t="n"/>
      <c r="CN67" s="85" t="n"/>
      <c r="CO67" s="85" t="n"/>
      <c r="CP67" s="85" t="n"/>
      <c r="CQ67" s="85" t="n"/>
      <c r="CR67" s="85" t="n"/>
      <c r="CS67" s="85" t="n"/>
      <c r="CT67" s="85" t="n"/>
      <c r="CU67" s="85" t="n"/>
      <c r="CV67" s="85" t="n"/>
      <c r="CW67" s="85" t="n"/>
      <c r="CX67" s="85" t="n"/>
      <c r="CY67" s="85" t="n"/>
      <c r="CZ67" s="85" t="n"/>
      <c r="DA67" s="85" t="n"/>
      <c r="DB67" s="85" t="n"/>
      <c r="DC67" s="85" t="n"/>
      <c r="DD67" s="85" t="n"/>
      <c r="DE67" s="85" t="n"/>
      <c r="DF67" s="85" t="n"/>
      <c r="DG67" s="85" t="n"/>
      <c r="DH67" s="85" t="n"/>
      <c r="DI67" s="85" t="n"/>
      <c r="DJ67" s="85" t="n"/>
      <c r="DK67" s="85" t="n"/>
      <c r="DL67" s="85" t="n"/>
      <c r="DM67" s="85" t="n"/>
      <c r="DN67" s="85" t="n"/>
      <c r="DO67" s="85" t="n"/>
      <c r="DP67" s="85" t="n"/>
      <c r="DQ67" s="85" t="n"/>
      <c r="DR67" s="85" t="n"/>
      <c r="DS67" s="85" t="n"/>
      <c r="DT67" s="85" t="n"/>
      <c r="DU67" s="85" t="n"/>
      <c r="DV67" s="85" t="n"/>
      <c r="DW67" s="85" t="n"/>
      <c r="DX67" s="85" t="n"/>
      <c r="DY67" s="85" t="n"/>
      <c r="DZ67" s="85" t="n"/>
      <c r="EA67" s="85" t="n"/>
      <c r="EB67" s="85" t="n"/>
      <c r="EC67" s="85" t="n"/>
      <c r="ED67" s="85" t="n"/>
      <c r="EE67" s="85" t="n"/>
      <c r="EF67" s="85" t="n"/>
      <c r="EG67" s="85" t="n"/>
      <c r="EH67" s="85" t="n"/>
      <c r="EI67" s="85" t="n"/>
      <c r="EJ67" s="85" t="n"/>
      <c r="EK67" s="85" t="n"/>
      <c r="EL67" s="85" t="n"/>
      <c r="EM67" s="85" t="n"/>
      <c r="EN67" s="85" t="n"/>
      <c r="EO67" s="85" t="n"/>
      <c r="EP67" s="85" t="n"/>
      <c r="EQ67" s="85" t="n"/>
      <c r="ER67" s="85" t="n"/>
      <c r="ES67" s="85" t="n"/>
      <c r="ET67" s="85" t="n"/>
      <c r="EU67" s="85" t="n"/>
      <c r="EV67" s="85" t="n"/>
      <c r="EW67" s="85" t="n"/>
      <c r="EX67" s="85" t="n"/>
      <c r="EY67" s="85" t="n"/>
      <c r="EZ67" s="85" t="n"/>
      <c r="FA67" s="85" t="n"/>
      <c r="FB67" s="85" t="n"/>
      <c r="FC67" s="85" t="n"/>
      <c r="FD67" s="85" t="n"/>
      <c r="FE67" s="85" t="n"/>
      <c r="FF67" s="85" t="n"/>
      <c r="FG67" s="85" t="n"/>
      <c r="FH67" s="85" t="n"/>
      <c r="FI67" s="85" t="n"/>
      <c r="FJ67" s="85" t="n"/>
      <c r="FK67" s="85" t="n"/>
      <c r="FL67" s="85" t="n"/>
      <c r="FM67" s="85" t="n"/>
      <c r="FN67" s="85" t="n"/>
      <c r="FO67" s="85" t="n"/>
      <c r="FP67" s="85" t="n"/>
      <c r="FQ67" s="85" t="n"/>
      <c r="FR67" s="85" t="n"/>
      <c r="FS67" s="85" t="n"/>
      <c r="FT67" s="85" t="n"/>
      <c r="FU67" s="85" t="n"/>
      <c r="FV67" s="85" t="n"/>
      <c r="FW67" s="85" t="n"/>
      <c r="FX67" s="85" t="n"/>
      <c r="FY67" s="85" t="n"/>
      <c r="FZ67" s="85" t="n"/>
      <c r="GA67" s="85" t="n"/>
      <c r="GB67" s="85" t="n"/>
      <c r="GC67" s="85" t="n"/>
      <c r="GD67" s="85" t="n"/>
      <c r="GE67" s="85" t="n"/>
      <c r="GF67" s="85" t="n"/>
      <c r="GG67" s="85" t="n"/>
      <c r="GH67" s="85" t="n"/>
      <c r="GI67" s="85" t="n"/>
      <c r="GJ67" s="85" t="n"/>
      <c r="GK67" s="85" t="n"/>
      <c r="GL67" s="85" t="n"/>
      <c r="GM67" s="85" t="n"/>
      <c r="GN67" s="85" t="n"/>
      <c r="GO67" s="85" t="n"/>
      <c r="GP67" s="85" t="n"/>
      <c r="GQ67" s="85" t="n"/>
      <c r="GR67" s="85" t="n"/>
      <c r="GS67" s="85" t="n"/>
      <c r="GT67" s="85" t="n"/>
      <c r="GU67" s="85" t="n"/>
      <c r="GV67" s="85" t="n"/>
      <c r="GW67" s="85" t="n"/>
      <c r="GX67" s="85" t="n"/>
      <c r="GY67" s="85" t="n"/>
      <c r="GZ67" s="85" t="n"/>
      <c r="HA67" s="85" t="n"/>
      <c r="HB67" s="85" t="n"/>
      <c r="HC67" s="85" t="n"/>
      <c r="HD67" s="85" t="n"/>
      <c r="HE67" s="85" t="n"/>
      <c r="HF67" s="85" t="n"/>
      <c r="HG67" s="85" t="n"/>
      <c r="HH67" s="85" t="n"/>
      <c r="HI67" s="85" t="n"/>
      <c r="HJ67" s="85" t="n"/>
      <c r="HK67" s="85" t="n"/>
      <c r="HL67" s="85" t="n"/>
      <c r="HM67" s="85" t="n"/>
      <c r="HN67" s="85" t="n"/>
      <c r="HO67" s="85" t="n"/>
      <c r="HP67" s="85" t="n"/>
      <c r="HQ67" s="85" t="n"/>
      <c r="HR67" s="85" t="n"/>
      <c r="HS67" s="85" t="n"/>
      <c r="HT67" s="85" t="n"/>
      <c r="HU67" s="85" t="n"/>
      <c r="HV67" s="85" t="n"/>
      <c r="HW67" s="85" t="n"/>
      <c r="HX67" s="85" t="n"/>
      <c r="HY67" s="85" t="n"/>
      <c r="HZ67" s="85" t="n"/>
      <c r="IA67" s="85" t="n"/>
      <c r="IB67" s="85" t="n"/>
      <c r="IC67" s="85" t="n"/>
      <c r="ID67" s="85" t="n"/>
      <c r="IE67" s="85" t="n"/>
      <c r="IF67" s="85" t="n"/>
      <c r="IG67" s="85" t="n"/>
      <c r="IH67" s="85" t="n"/>
      <c r="II67" s="85" t="n"/>
      <c r="IJ67" s="85" t="n"/>
      <c r="IK67" s="85" t="n"/>
      <c r="IL67" s="85" t="n"/>
      <c r="IM67" s="85" t="n"/>
      <c r="IN67" s="85" t="n"/>
      <c r="IO67" s="85" t="n"/>
      <c r="IP67" s="85" t="n"/>
      <c r="IQ67" s="85" t="n"/>
      <c r="IR67" s="85" t="n"/>
      <c r="IS67" s="85" t="n"/>
      <c r="IT67" s="85" t="n"/>
      <c r="IU67" s="85" t="n"/>
      <c r="IV67" s="85" t="n"/>
      <c r="IW67" s="85" t="n"/>
      <c r="IX67" s="85" t="n"/>
      <c r="IY67" s="85" t="n"/>
      <c r="IZ67" s="85" t="n"/>
      <c r="JA67" s="85" t="n"/>
      <c r="JB67" s="85" t="n"/>
      <c r="JC67" s="85" t="n"/>
      <c r="JD67" s="85" t="n"/>
      <c r="JE67" s="85" t="n"/>
      <c r="JF67" s="85" t="n"/>
      <c r="JG67" s="85" t="n"/>
      <c r="JH67" s="85" t="n"/>
      <c r="JI67" s="85" t="n"/>
      <c r="JJ67" s="85" t="n"/>
      <c r="JK67" s="85" t="n"/>
      <c r="JL67" s="85" t="n"/>
      <c r="JM67" s="85" t="n"/>
      <c r="JN67" s="85" t="n"/>
      <c r="JO67" s="85" t="n"/>
      <c r="JP67" s="85" t="n"/>
      <c r="JQ67" s="85" t="n"/>
      <c r="JR67" s="85" t="n"/>
      <c r="JS67" s="85" t="n"/>
      <c r="JT67" s="85" t="n"/>
      <c r="JU67" s="85" t="n"/>
      <c r="JV67" s="85" t="n"/>
      <c r="JW67" s="85" t="n"/>
      <c r="JX67" s="85" t="n"/>
      <c r="JY67" s="85" t="n"/>
      <c r="JZ67" s="85" t="n"/>
      <c r="KA67" s="85" t="n"/>
      <c r="KB67" s="85" t="n"/>
      <c r="KC67" s="85" t="n"/>
      <c r="KD67" s="85" t="n"/>
      <c r="KE67" s="85" t="n"/>
      <c r="KF67" s="85" t="n"/>
      <c r="KG67" s="85" t="n"/>
      <c r="KH67" s="85" t="n"/>
      <c r="KI67" s="85" t="n"/>
      <c r="KJ67" s="85" t="n"/>
      <c r="KK67" s="85" t="n"/>
      <c r="KL67" s="85" t="n"/>
      <c r="KM67" s="85" t="n"/>
      <c r="KN67" s="85" t="n"/>
      <c r="KO67" s="85" t="n"/>
      <c r="KP67" s="85" t="n"/>
      <c r="KQ67" s="85" t="n"/>
      <c r="KR67" s="85" t="n"/>
      <c r="KS67" s="85" t="n"/>
      <c r="KT67" s="85" t="n"/>
      <c r="KU67" s="85" t="n"/>
      <c r="KV67" s="85" t="n"/>
      <c r="KW67" s="85" t="n"/>
      <c r="KX67" s="85" t="n"/>
      <c r="KY67" s="85" t="n"/>
      <c r="KZ67" s="85" t="n"/>
      <c r="LA67" s="85" t="n"/>
      <c r="LB67" s="85" t="n"/>
      <c r="LC67" s="85" t="n"/>
      <c r="LD67" s="85" t="n"/>
      <c r="LE67" s="85" t="n"/>
      <c r="LF67" s="85" t="n"/>
      <c r="LG67" s="85" t="n"/>
      <c r="LH67" s="85" t="n"/>
      <c r="LI67" s="85" t="n"/>
      <c r="LJ67" s="85" t="n"/>
      <c r="LK67" s="85" t="n"/>
      <c r="LL67" s="85" t="n"/>
      <c r="LM67" s="85" t="n"/>
      <c r="LN67" s="85" t="n"/>
      <c r="LO67" s="85" t="n"/>
      <c r="LP67" s="85" t="n"/>
      <c r="LQ67" s="85" t="n"/>
      <c r="LR67" s="85" t="n"/>
      <c r="LS67" s="85" t="n"/>
    </row>
    <row r="68" customFormat="1" s="79">
      <c r="A68" s="618" t="n"/>
      <c r="B68" s="119" t="n"/>
      <c r="C68" s="938" t="n"/>
      <c r="D68" s="938" t="n"/>
      <c r="E68" s="938" t="n"/>
      <c r="F68" s="938" t="n"/>
      <c r="G68" s="938" t="n"/>
      <c r="H68" s="938" t="n"/>
      <c r="I68" s="137" t="n"/>
      <c r="N68" s="105" t="inlineStr"/>
      <c r="O68" s="106" t="inlineStr"/>
      <c r="P68" s="106" t="inlineStr"/>
      <c r="Q68" s="106" t="inlineStr"/>
      <c r="R68" s="106" t="inlineStr"/>
      <c r="S68" s="106" t="inlineStr"/>
      <c r="T68" s="106" t="inlineStr"/>
      <c r="U68" s="107" t="n"/>
      <c r="V68" s="932" t="n"/>
      <c r="W68" s="933" t="n"/>
    </row>
    <row r="69" customFormat="1" s="79">
      <c r="A69" s="618" t="inlineStr">
        <is>
          <t>K9</t>
        </is>
      </c>
      <c r="B69" s="119" t="inlineStr">
        <is>
          <t>Other Current Assets</t>
        </is>
      </c>
      <c r="C69" s="118" t="n"/>
      <c r="D69" s="118" t="n"/>
      <c r="E69" s="118" t="n"/>
      <c r="F69" s="118" t="n"/>
      <c r="G69" s="118" t="n"/>
      <c r="H69" s="118" t="n"/>
      <c r="I69" s="137" t="n"/>
      <c r="N69" s="120">
        <f>B69</f>
        <v/>
      </c>
      <c r="O69" s="106" t="inlineStr"/>
      <c r="P69" s="106" t="inlineStr"/>
      <c r="Q69" s="106" t="inlineStr"/>
      <c r="R69" s="106" t="inlineStr"/>
      <c r="S69" s="106" t="inlineStr"/>
      <c r="T69" s="106" t="inlineStr"/>
      <c r="U69" s="107">
        <f>I69</f>
        <v/>
      </c>
      <c r="V69" s="932" t="n"/>
      <c r="W69" s="932" t="n"/>
    </row>
    <row r="70" customFormat="1" s="79">
      <c r="A70" s="618" t="n"/>
      <c r="B70" s="140" t="inlineStr">
        <is>
          <t>Other current asset *</t>
        </is>
      </c>
      <c r="C70" s="939" t="n"/>
      <c r="D70" s="939" t="n"/>
      <c r="E70" s="939" t="n"/>
      <c r="F70" s="939" t="n"/>
      <c r="G70" s="939" t="n">
        <v>-167151</v>
      </c>
      <c r="H70" s="939" t="n">
        <v>-181978</v>
      </c>
      <c r="I70" s="137" t="n"/>
      <c r="N70" s="105">
        <f>B70</f>
        <v/>
      </c>
      <c r="O70" s="106" t="inlineStr"/>
      <c r="P70" s="106" t="inlineStr"/>
      <c r="Q70" s="106" t="inlineStr"/>
      <c r="R70" s="106" t="inlineStr"/>
      <c r="S70" s="106">
        <f>G70*BS!$B$9</f>
        <v/>
      </c>
      <c r="T70" s="106">
        <f>H70*BS!$B$9</f>
        <v/>
      </c>
      <c r="U70" s="107">
        <f>I70</f>
        <v/>
      </c>
      <c r="V70" s="927" t="n"/>
      <c r="W70" s="927" t="n"/>
    </row>
    <row r="71" customFormat="1" s="79">
      <c r="A71" s="618" t="n"/>
      <c r="B71" s="102" t="n"/>
      <c r="C71" s="939" t="n"/>
      <c r="D71" s="939" t="n"/>
      <c r="E71" s="939" t="n"/>
      <c r="F71" s="939" t="n"/>
      <c r="G71" s="939" t="n"/>
      <c r="H71" s="939" t="n"/>
      <c r="I71" s="137" t="n"/>
      <c r="N71" s="105" t="inlineStr"/>
      <c r="O71" s="106" t="inlineStr"/>
      <c r="P71" s="106" t="inlineStr"/>
      <c r="Q71" s="106" t="inlineStr"/>
      <c r="R71" s="106" t="inlineStr"/>
      <c r="S71" s="106" t="inlineStr"/>
      <c r="T71" s="106" t="inlineStr"/>
      <c r="U71" s="107">
        <f>I71</f>
        <v/>
      </c>
      <c r="V71" s="927" t="n"/>
      <c r="W71" s="927" t="n"/>
    </row>
    <row r="72" customFormat="1" s="79">
      <c r="A72" s="618" t="n"/>
      <c r="B72" s="102" t="n"/>
      <c r="C72" s="939" t="n"/>
      <c r="D72" s="939" t="n"/>
      <c r="E72" s="939" t="n"/>
      <c r="F72" s="939" t="n"/>
      <c r="G72" s="939" t="n"/>
      <c r="H72" s="939" t="n"/>
      <c r="I72" s="137" t="n"/>
      <c r="N72" s="105" t="inlineStr"/>
      <c r="O72" s="106" t="inlineStr"/>
      <c r="P72" s="106" t="inlineStr"/>
      <c r="Q72" s="106" t="inlineStr"/>
      <c r="R72" s="106" t="inlineStr"/>
      <c r="S72" s="106" t="inlineStr"/>
      <c r="T72" s="106" t="inlineStr"/>
      <c r="U72" s="107">
        <f>I72</f>
        <v/>
      </c>
      <c r="V72" s="927" t="n"/>
      <c r="W72" s="927" t="n"/>
    </row>
    <row r="73" customFormat="1" s="79">
      <c r="A73" s="618" t="n"/>
      <c r="B73" s="102" t="n"/>
      <c r="C73" s="939" t="n"/>
      <c r="D73" s="939" t="n"/>
      <c r="E73" s="939" t="n"/>
      <c r="F73" s="939" t="n"/>
      <c r="G73" s="939" t="n"/>
      <c r="H73" s="939" t="n"/>
      <c r="I73" s="137" t="n"/>
      <c r="N73" s="105" t="inlineStr"/>
      <c r="O73" s="106" t="inlineStr"/>
      <c r="P73" s="106" t="inlineStr"/>
      <c r="Q73" s="106" t="inlineStr"/>
      <c r="R73" s="106" t="inlineStr"/>
      <c r="S73" s="106" t="inlineStr"/>
      <c r="T73" s="106" t="inlineStr"/>
      <c r="U73" s="107">
        <f>I73</f>
        <v/>
      </c>
      <c r="V73" s="927" t="n"/>
      <c r="W73" s="927" t="n"/>
    </row>
    <row r="74" customFormat="1" s="79">
      <c r="A74" s="618" t="n"/>
      <c r="B74" s="102" t="n"/>
      <c r="C74" s="939" t="n"/>
      <c r="D74" s="939" t="n"/>
      <c r="E74" s="939" t="n"/>
      <c r="F74" s="939" t="n"/>
      <c r="G74" s="939" t="n"/>
      <c r="H74" s="939" t="n"/>
      <c r="I74" s="137" t="n"/>
      <c r="N74" s="105" t="inlineStr"/>
      <c r="O74" s="106" t="inlineStr"/>
      <c r="P74" s="106" t="inlineStr"/>
      <c r="Q74" s="106" t="inlineStr"/>
      <c r="R74" s="106" t="inlineStr"/>
      <c r="S74" s="106" t="inlineStr"/>
      <c r="T74" s="106" t="inlineStr"/>
      <c r="U74" s="107">
        <f>I74</f>
        <v/>
      </c>
      <c r="V74" s="927" t="n"/>
      <c r="W74" s="927" t="n"/>
    </row>
    <row r="75" customFormat="1" s="79">
      <c r="A75" s="618" t="n"/>
      <c r="B75" s="102" t="inlineStr">
        <is>
          <t>Tax Receivable</t>
        </is>
      </c>
      <c r="C75" s="103" t="n"/>
      <c r="D75" s="103" t="n"/>
      <c r="E75" s="103" t="n"/>
      <c r="F75" s="103" t="n"/>
      <c r="G75" s="103" t="n"/>
      <c r="H75" s="103" t="n"/>
      <c r="I75" s="137" t="n"/>
      <c r="N75" s="105">
        <f>B75</f>
        <v/>
      </c>
      <c r="O75" s="106" t="inlineStr"/>
      <c r="P75" s="106" t="inlineStr"/>
      <c r="Q75" s="106" t="inlineStr"/>
      <c r="R75" s="106" t="inlineStr"/>
      <c r="S75" s="106" t="inlineStr"/>
      <c r="T75" s="106" t="inlineStr"/>
      <c r="U75" s="107">
        <f>I75</f>
        <v/>
      </c>
      <c r="V75" s="927" t="n"/>
      <c r="W75" s="927" t="n"/>
    </row>
    <row r="76" customFormat="1" s="79">
      <c r="A76" s="618" t="n"/>
      <c r="B76" s="102" t="n"/>
      <c r="C76" s="939" t="n"/>
      <c r="D76" s="939" t="n"/>
      <c r="E76" s="939" t="n"/>
      <c r="F76" s="939" t="n"/>
      <c r="G76" s="939" t="n"/>
      <c r="H76" s="939" t="n"/>
      <c r="I76" s="137" t="n"/>
      <c r="N76" s="105" t="inlineStr"/>
      <c r="O76" s="106" t="inlineStr"/>
      <c r="P76" s="106" t="inlineStr"/>
      <c r="Q76" s="106" t="inlineStr"/>
      <c r="R76" s="106" t="inlineStr"/>
      <c r="S76" s="106" t="inlineStr"/>
      <c r="T76" s="106" t="inlineStr"/>
      <c r="U76" s="107">
        <f>I76</f>
        <v/>
      </c>
      <c r="V76" s="927" t="n"/>
      <c r="W76" s="927" t="n"/>
    </row>
    <row r="77" customFormat="1" s="79">
      <c r="A77" s="618" t="n"/>
      <c r="B77" s="102" t="n"/>
      <c r="C77" s="939" t="n"/>
      <c r="D77" s="939" t="n"/>
      <c r="E77" s="939" t="n"/>
      <c r="F77" s="939" t="n"/>
      <c r="G77" s="939" t="n"/>
      <c r="H77" s="939" t="n"/>
      <c r="I77" s="137" t="n"/>
      <c r="N77" s="105" t="inlineStr"/>
      <c r="O77" s="106" t="inlineStr"/>
      <c r="P77" s="106" t="inlineStr"/>
      <c r="Q77" s="106" t="inlineStr"/>
      <c r="R77" s="106" t="inlineStr"/>
      <c r="S77" s="106" t="inlineStr"/>
      <c r="T77" s="106" t="inlineStr"/>
      <c r="U77" s="107">
        <f>I77</f>
        <v/>
      </c>
      <c r="V77" s="927" t="n"/>
      <c r="W77" s="927" t="n"/>
    </row>
    <row r="78" customFormat="1" s="79">
      <c r="A78" s="618" t="n"/>
      <c r="B78" s="102" t="n"/>
      <c r="C78" s="939" t="n"/>
      <c r="D78" s="939" t="n"/>
      <c r="E78" s="939" t="n"/>
      <c r="F78" s="939" t="n"/>
      <c r="G78" s="939" t="n"/>
      <c r="H78" s="939" t="n"/>
      <c r="I78" s="137" t="n"/>
      <c r="N78" s="105" t="inlineStr"/>
      <c r="O78" s="106" t="inlineStr"/>
      <c r="P78" s="106" t="inlineStr"/>
      <c r="Q78" s="106" t="inlineStr"/>
      <c r="R78" s="106" t="inlineStr"/>
      <c r="S78" s="106" t="inlineStr"/>
      <c r="T78" s="106" t="inlineStr"/>
      <c r="U78" s="107">
        <f>I78</f>
        <v/>
      </c>
      <c r="V78" s="927" t="n"/>
      <c r="W78" s="927" t="n"/>
    </row>
    <row r="79" customFormat="1" s="79">
      <c r="A79" s="618" t="n"/>
      <c r="B79" s="102" t="n"/>
      <c r="C79" s="939" t="n"/>
      <c r="D79" s="939" t="n"/>
      <c r="E79" s="939" t="n"/>
      <c r="F79" s="939" t="n"/>
      <c r="G79" s="939" t="n"/>
      <c r="H79" s="939" t="n"/>
      <c r="I79" s="137" t="n"/>
      <c r="N79" s="105" t="inlineStr"/>
      <c r="O79" s="106" t="inlineStr"/>
      <c r="P79" s="106" t="inlineStr"/>
      <c r="Q79" s="106" t="inlineStr"/>
      <c r="R79" s="106" t="inlineStr"/>
      <c r="S79" s="106" t="inlineStr"/>
      <c r="T79" s="106" t="inlineStr"/>
      <c r="U79" s="107">
        <f>I79</f>
        <v/>
      </c>
      <c r="V79" s="927" t="n"/>
      <c r="W79" s="927" t="n"/>
    </row>
    <row r="80" customFormat="1" s="79">
      <c r="A80" s="618" t="n"/>
      <c r="B80" s="102" t="inlineStr">
        <is>
          <t xml:space="preserve"> Others </t>
        </is>
      </c>
      <c r="C80" s="939" t="n"/>
      <c r="D80" s="939" t="n"/>
      <c r="E80" s="939" t="n"/>
      <c r="F80" s="939" t="n"/>
      <c r="G80" s="939" t="n"/>
      <c r="H80" s="939" t="n"/>
      <c r="I80" s="930" t="n"/>
      <c r="N80" s="105">
        <f>B80</f>
        <v/>
      </c>
      <c r="O80" s="106" t="inlineStr"/>
      <c r="P80" s="106" t="inlineStr"/>
      <c r="Q80" s="106" t="inlineStr"/>
      <c r="R80" s="106" t="inlineStr"/>
      <c r="S80" s="106" t="inlineStr"/>
      <c r="T80" s="106" t="inlineStr"/>
      <c r="U80" s="929">
        <f>I80</f>
        <v/>
      </c>
      <c r="V80" s="927" t="n"/>
      <c r="W80" s="927" t="n"/>
    </row>
    <row r="81" customFormat="1" s="117">
      <c r="A81" s="618" t="inlineStr">
        <is>
          <t>K10</t>
        </is>
      </c>
      <c r="B81" s="96" t="inlineStr">
        <is>
          <t>Total</t>
        </is>
      </c>
      <c r="C81" s="940">
        <f>SUM(INDIRECT(ADDRESS(MATCH("K9",$A:$A,0)+1,COLUMN(C$12),4)&amp;":"&amp;ADDRESS(MATCH("K10",$A:$A,0)-1,COLUMN(C$12),4)))</f>
        <v/>
      </c>
      <c r="D81" s="940">
        <f>SUM(INDIRECT(ADDRESS(MATCH("K9",$A:$A,0)+1,COLUMN(D$12),4)&amp;":"&amp;ADDRESS(MATCH("K10",$A:$A,0)-1,COLUMN(D$12),4)))</f>
        <v/>
      </c>
      <c r="E81" s="940">
        <f>SUM(INDIRECT(ADDRESS(MATCH("K9",$A:$A,0)+1,COLUMN(E$12),4)&amp;":"&amp;ADDRESS(MATCH("K10",$A:$A,0)-1,COLUMN(E$12),4)))</f>
        <v/>
      </c>
      <c r="F81" s="940">
        <f>SUM(INDIRECT(ADDRESS(MATCH("K9",$A:$A,0)+1,COLUMN(F$12),4)&amp;":"&amp;ADDRESS(MATCH("K10",$A:$A,0)-1,COLUMN(F$12),4)))</f>
        <v/>
      </c>
      <c r="G81" s="940">
        <f>SUM(INDIRECT(ADDRESS(MATCH("K9",$A:$A,0)+1,COLUMN(G$12),4)&amp;":"&amp;ADDRESS(MATCH("K10",$A:$A,0)-1,COLUMN(G$12),4)))</f>
        <v/>
      </c>
      <c r="H81" s="940">
        <f>SUM(INDIRECT(ADDRESS(MATCH("K9",$A:$A,0)+1,COLUMN(H$12),4)&amp;":"&amp;ADDRESS(MATCH("K10",$A:$A,0)-1,COLUMN(H$12),4)))</f>
        <v/>
      </c>
      <c r="I81" s="934" t="n"/>
      <c r="J81" s="85" t="n"/>
      <c r="K81" s="85" t="n"/>
      <c r="L81" s="85" t="n"/>
      <c r="M81" s="85" t="n"/>
      <c r="N81" s="114">
        <f>B81</f>
        <v/>
      </c>
      <c r="O81" s="115">
        <f>C81*BS!$B$9</f>
        <v/>
      </c>
      <c r="P81" s="115">
        <f>D81*BS!$B$9</f>
        <v/>
      </c>
      <c r="Q81" s="115">
        <f>E81*BS!$B$9</f>
        <v/>
      </c>
      <c r="R81" s="115">
        <f>F81*BS!$B$9</f>
        <v/>
      </c>
      <c r="S81" s="115">
        <f>G81*BS!$B$9</f>
        <v/>
      </c>
      <c r="T81" s="115">
        <f>H81*BS!$B$9</f>
        <v/>
      </c>
      <c r="U81" s="935">
        <f>I81</f>
        <v/>
      </c>
      <c r="V81" s="941" t="n"/>
      <c r="W81" s="941" t="n"/>
      <c r="X81" s="85" t="n"/>
      <c r="Y81" s="85" t="n"/>
      <c r="Z81" s="85" t="n"/>
      <c r="AA81" s="85" t="n"/>
      <c r="AB81" s="85" t="n"/>
      <c r="AC81" s="85" t="n"/>
      <c r="AD81" s="85" t="n"/>
      <c r="AE81" s="85" t="n"/>
      <c r="AF81" s="85" t="n"/>
      <c r="AG81" s="85" t="n"/>
      <c r="AH81" s="85" t="n"/>
      <c r="AI81" s="85" t="n"/>
      <c r="AJ81" s="85" t="n"/>
      <c r="AK81" s="85" t="n"/>
      <c r="AL81" s="85" t="n"/>
      <c r="AM81" s="85" t="n"/>
      <c r="AN81" s="85" t="n"/>
      <c r="AO81" s="85" t="n"/>
      <c r="AP81" s="85" t="n"/>
      <c r="AQ81" s="85" t="n"/>
      <c r="AR81" s="85" t="n"/>
      <c r="AS81" s="85" t="n"/>
      <c r="AT81" s="85" t="n"/>
      <c r="AU81" s="85" t="n"/>
      <c r="AV81" s="85" t="n"/>
      <c r="AW81" s="85" t="n"/>
      <c r="AX81" s="85" t="n"/>
      <c r="AY81" s="85" t="n"/>
      <c r="AZ81" s="85" t="n"/>
      <c r="BA81" s="85" t="n"/>
      <c r="BB81" s="85" t="n"/>
      <c r="BC81" s="85" t="n"/>
      <c r="BD81" s="85" t="n"/>
      <c r="BE81" s="85" t="n"/>
      <c r="BF81" s="85" t="n"/>
      <c r="BG81" s="85" t="n"/>
      <c r="BH81" s="85" t="n"/>
      <c r="BI81" s="85" t="n"/>
      <c r="BJ81" s="85" t="n"/>
      <c r="BK81" s="85" t="n"/>
      <c r="BL81" s="85" t="n"/>
      <c r="BM81" s="85" t="n"/>
      <c r="BN81" s="85" t="n"/>
      <c r="BO81" s="85" t="n"/>
      <c r="BP81" s="85" t="n"/>
      <c r="BQ81" s="85" t="n"/>
      <c r="BR81" s="85" t="n"/>
      <c r="BS81" s="85" t="n"/>
      <c r="BT81" s="85" t="n"/>
      <c r="BU81" s="85" t="n"/>
      <c r="BV81" s="85" t="n"/>
      <c r="BW81" s="85" t="n"/>
      <c r="BX81" s="85" t="n"/>
      <c r="BY81" s="85" t="n"/>
      <c r="BZ81" s="85" t="n"/>
      <c r="CA81" s="85" t="n"/>
      <c r="CB81" s="85" t="n"/>
      <c r="CC81" s="85" t="n"/>
      <c r="CD81" s="85" t="n"/>
      <c r="CE81" s="85" t="n"/>
      <c r="CF81" s="85" t="n"/>
      <c r="CG81" s="85" t="n"/>
      <c r="CH81" s="85" t="n"/>
      <c r="CI81" s="85" t="n"/>
      <c r="CJ81" s="85" t="n"/>
      <c r="CK81" s="85" t="n"/>
      <c r="CL81" s="85" t="n"/>
      <c r="CM81" s="85" t="n"/>
      <c r="CN81" s="85" t="n"/>
      <c r="CO81" s="85" t="n"/>
      <c r="CP81" s="85" t="n"/>
      <c r="CQ81" s="85" t="n"/>
      <c r="CR81" s="85" t="n"/>
      <c r="CS81" s="85" t="n"/>
      <c r="CT81" s="85" t="n"/>
      <c r="CU81" s="85" t="n"/>
      <c r="CV81" s="85" t="n"/>
      <c r="CW81" s="85" t="n"/>
      <c r="CX81" s="85" t="n"/>
      <c r="CY81" s="85" t="n"/>
      <c r="CZ81" s="85" t="n"/>
      <c r="DA81" s="85" t="n"/>
      <c r="DB81" s="85" t="n"/>
      <c r="DC81" s="85" t="n"/>
      <c r="DD81" s="85" t="n"/>
      <c r="DE81" s="85" t="n"/>
      <c r="DF81" s="85" t="n"/>
      <c r="DG81" s="85" t="n"/>
      <c r="DH81" s="85" t="n"/>
      <c r="DI81" s="85" t="n"/>
      <c r="DJ81" s="85" t="n"/>
      <c r="DK81" s="85" t="n"/>
      <c r="DL81" s="85" t="n"/>
      <c r="DM81" s="85" t="n"/>
      <c r="DN81" s="85" t="n"/>
      <c r="DO81" s="85" t="n"/>
      <c r="DP81" s="85" t="n"/>
      <c r="DQ81" s="85" t="n"/>
      <c r="DR81" s="85" t="n"/>
      <c r="DS81" s="85" t="n"/>
      <c r="DT81" s="85" t="n"/>
      <c r="DU81" s="85" t="n"/>
      <c r="DV81" s="85" t="n"/>
      <c r="DW81" s="85" t="n"/>
      <c r="DX81" s="85" t="n"/>
      <c r="DY81" s="85" t="n"/>
      <c r="DZ81" s="85" t="n"/>
      <c r="EA81" s="85" t="n"/>
      <c r="EB81" s="85" t="n"/>
      <c r="EC81" s="85" t="n"/>
      <c r="ED81" s="85" t="n"/>
      <c r="EE81" s="85" t="n"/>
      <c r="EF81" s="85" t="n"/>
      <c r="EG81" s="85" t="n"/>
      <c r="EH81" s="85" t="n"/>
      <c r="EI81" s="85" t="n"/>
      <c r="EJ81" s="85" t="n"/>
      <c r="EK81" s="85" t="n"/>
      <c r="EL81" s="85" t="n"/>
      <c r="EM81" s="85" t="n"/>
      <c r="EN81" s="85" t="n"/>
      <c r="EO81" s="85" t="n"/>
      <c r="EP81" s="85" t="n"/>
      <c r="EQ81" s="85" t="n"/>
      <c r="ER81" s="85" t="n"/>
      <c r="ES81" s="85" t="n"/>
      <c r="ET81" s="85" t="n"/>
      <c r="EU81" s="85" t="n"/>
      <c r="EV81" s="85" t="n"/>
      <c r="EW81" s="85" t="n"/>
      <c r="EX81" s="85" t="n"/>
      <c r="EY81" s="85" t="n"/>
      <c r="EZ81" s="85" t="n"/>
      <c r="FA81" s="85" t="n"/>
      <c r="FB81" s="85" t="n"/>
      <c r="FC81" s="85" t="n"/>
      <c r="FD81" s="85" t="n"/>
      <c r="FE81" s="85" t="n"/>
      <c r="FF81" s="85" t="n"/>
      <c r="FG81" s="85" t="n"/>
      <c r="FH81" s="85" t="n"/>
      <c r="FI81" s="85" t="n"/>
      <c r="FJ81" s="85" t="n"/>
      <c r="FK81" s="85" t="n"/>
      <c r="FL81" s="85" t="n"/>
      <c r="FM81" s="85" t="n"/>
      <c r="FN81" s="85" t="n"/>
      <c r="FO81" s="85" t="n"/>
      <c r="FP81" s="85" t="n"/>
      <c r="FQ81" s="85" t="n"/>
      <c r="FR81" s="85" t="n"/>
      <c r="FS81" s="85" t="n"/>
      <c r="FT81" s="85" t="n"/>
      <c r="FU81" s="85" t="n"/>
      <c r="FV81" s="85" t="n"/>
      <c r="FW81" s="85" t="n"/>
      <c r="FX81" s="85" t="n"/>
      <c r="FY81" s="85" t="n"/>
      <c r="FZ81" s="85" t="n"/>
      <c r="GA81" s="85" t="n"/>
      <c r="GB81" s="85" t="n"/>
      <c r="GC81" s="85" t="n"/>
      <c r="GD81" s="85" t="n"/>
      <c r="GE81" s="85" t="n"/>
      <c r="GF81" s="85" t="n"/>
      <c r="GG81" s="85" t="n"/>
      <c r="GH81" s="85" t="n"/>
      <c r="GI81" s="85" t="n"/>
      <c r="GJ81" s="85" t="n"/>
      <c r="GK81" s="85" t="n"/>
      <c r="GL81" s="85" t="n"/>
      <c r="GM81" s="85" t="n"/>
      <c r="GN81" s="85" t="n"/>
      <c r="GO81" s="85" t="n"/>
      <c r="GP81" s="85" t="n"/>
      <c r="GQ81" s="85" t="n"/>
      <c r="GR81" s="85" t="n"/>
      <c r="GS81" s="85" t="n"/>
      <c r="GT81" s="85" t="n"/>
      <c r="GU81" s="85" t="n"/>
      <c r="GV81" s="85" t="n"/>
      <c r="GW81" s="85" t="n"/>
      <c r="GX81" s="85" t="n"/>
      <c r="GY81" s="85" t="n"/>
      <c r="GZ81" s="85" t="n"/>
      <c r="HA81" s="85" t="n"/>
      <c r="HB81" s="85" t="n"/>
      <c r="HC81" s="85" t="n"/>
      <c r="HD81" s="85" t="n"/>
      <c r="HE81" s="85" t="n"/>
      <c r="HF81" s="85" t="n"/>
      <c r="HG81" s="85" t="n"/>
      <c r="HH81" s="85" t="n"/>
      <c r="HI81" s="85" t="n"/>
      <c r="HJ81" s="85" t="n"/>
      <c r="HK81" s="85" t="n"/>
      <c r="HL81" s="85" t="n"/>
      <c r="HM81" s="85" t="n"/>
      <c r="HN81" s="85" t="n"/>
      <c r="HO81" s="85" t="n"/>
      <c r="HP81" s="85" t="n"/>
      <c r="HQ81" s="85" t="n"/>
      <c r="HR81" s="85" t="n"/>
      <c r="HS81" s="85" t="n"/>
      <c r="HT81" s="85" t="n"/>
      <c r="HU81" s="85" t="n"/>
      <c r="HV81" s="85" t="n"/>
      <c r="HW81" s="85" t="n"/>
      <c r="HX81" s="85" t="n"/>
      <c r="HY81" s="85" t="n"/>
      <c r="HZ81" s="85" t="n"/>
      <c r="IA81" s="85" t="n"/>
      <c r="IB81" s="85" t="n"/>
      <c r="IC81" s="85" t="n"/>
      <c r="ID81" s="85" t="n"/>
      <c r="IE81" s="85" t="n"/>
      <c r="IF81" s="85" t="n"/>
      <c r="IG81" s="85" t="n"/>
      <c r="IH81" s="85" t="n"/>
      <c r="II81" s="85" t="n"/>
      <c r="IJ81" s="85" t="n"/>
      <c r="IK81" s="85" t="n"/>
      <c r="IL81" s="85" t="n"/>
      <c r="IM81" s="85" t="n"/>
      <c r="IN81" s="85" t="n"/>
      <c r="IO81" s="85" t="n"/>
      <c r="IP81" s="85" t="n"/>
      <c r="IQ81" s="85" t="n"/>
      <c r="IR81" s="85" t="n"/>
      <c r="IS81" s="85" t="n"/>
      <c r="IT81" s="85" t="n"/>
      <c r="IU81" s="85" t="n"/>
      <c r="IV81" s="85" t="n"/>
      <c r="IW81" s="85" t="n"/>
      <c r="IX81" s="85" t="n"/>
      <c r="IY81" s="85" t="n"/>
      <c r="IZ81" s="85" t="n"/>
      <c r="JA81" s="85" t="n"/>
      <c r="JB81" s="85" t="n"/>
      <c r="JC81" s="85" t="n"/>
      <c r="JD81" s="85" t="n"/>
      <c r="JE81" s="85" t="n"/>
      <c r="JF81" s="85" t="n"/>
      <c r="JG81" s="85" t="n"/>
      <c r="JH81" s="85" t="n"/>
      <c r="JI81" s="85" t="n"/>
      <c r="JJ81" s="85" t="n"/>
      <c r="JK81" s="85" t="n"/>
      <c r="JL81" s="85" t="n"/>
      <c r="JM81" s="85" t="n"/>
      <c r="JN81" s="85" t="n"/>
      <c r="JO81" s="85" t="n"/>
      <c r="JP81" s="85" t="n"/>
      <c r="JQ81" s="85" t="n"/>
      <c r="JR81" s="85" t="n"/>
      <c r="JS81" s="85" t="n"/>
      <c r="JT81" s="85" t="n"/>
      <c r="JU81" s="85" t="n"/>
      <c r="JV81" s="85" t="n"/>
      <c r="JW81" s="85" t="n"/>
      <c r="JX81" s="85" t="n"/>
      <c r="JY81" s="85" t="n"/>
      <c r="JZ81" s="85" t="n"/>
      <c r="KA81" s="85" t="n"/>
      <c r="KB81" s="85" t="n"/>
      <c r="KC81" s="85" t="n"/>
      <c r="KD81" s="85" t="n"/>
      <c r="KE81" s="85" t="n"/>
      <c r="KF81" s="85" t="n"/>
      <c r="KG81" s="85" t="n"/>
      <c r="KH81" s="85" t="n"/>
      <c r="KI81" s="85" t="n"/>
      <c r="KJ81" s="85" t="n"/>
      <c r="KK81" s="85" t="n"/>
      <c r="KL81" s="85" t="n"/>
      <c r="KM81" s="85" t="n"/>
      <c r="KN81" s="85" t="n"/>
      <c r="KO81" s="85" t="n"/>
      <c r="KP81" s="85" t="n"/>
      <c r="KQ81" s="85" t="n"/>
      <c r="KR81" s="85" t="n"/>
      <c r="KS81" s="85" t="n"/>
      <c r="KT81" s="85" t="n"/>
      <c r="KU81" s="85" t="n"/>
      <c r="KV81" s="85" t="n"/>
      <c r="KW81" s="85" t="n"/>
      <c r="KX81" s="85" t="n"/>
      <c r="KY81" s="85" t="n"/>
      <c r="KZ81" s="85" t="n"/>
      <c r="LA81" s="85" t="n"/>
      <c r="LB81" s="85" t="n"/>
      <c r="LC81" s="85" t="n"/>
      <c r="LD81" s="85" t="n"/>
      <c r="LE81" s="85" t="n"/>
      <c r="LF81" s="85" t="n"/>
      <c r="LG81" s="85" t="n"/>
      <c r="LH81" s="85" t="n"/>
      <c r="LI81" s="85" t="n"/>
      <c r="LJ81" s="85" t="n"/>
      <c r="LK81" s="85" t="n"/>
      <c r="LL81" s="85" t="n"/>
      <c r="LM81" s="85" t="n"/>
      <c r="LN81" s="85" t="n"/>
      <c r="LO81" s="85" t="n"/>
      <c r="LP81" s="85" t="n"/>
      <c r="LQ81" s="85" t="n"/>
      <c r="LR81" s="85" t="n"/>
      <c r="LS81" s="85" t="n"/>
    </row>
    <row r="82" customFormat="1" s="79">
      <c r="A82" s="618" t="n"/>
      <c r="B82" s="102" t="n"/>
      <c r="C82" s="118" t="n"/>
      <c r="D82" s="118" t="n"/>
      <c r="E82" s="118" t="n"/>
      <c r="F82" s="118" t="n"/>
      <c r="G82" s="118" t="n"/>
      <c r="H82" s="118" t="n"/>
      <c r="I82" s="111" t="n"/>
      <c r="N82" s="105" t="inlineStr"/>
      <c r="O82" s="106" t="inlineStr"/>
      <c r="P82" s="106" t="inlineStr"/>
      <c r="Q82" s="106" t="inlineStr"/>
      <c r="R82" s="106" t="inlineStr"/>
      <c r="S82" s="106" t="inlineStr"/>
      <c r="T82" s="106" t="inlineStr"/>
      <c r="U82" s="107" t="n"/>
      <c r="V82" s="932" t="n"/>
      <c r="W82" s="932" t="n"/>
    </row>
    <row r="83" customFormat="1" s="117">
      <c r="A83" s="618" t="inlineStr">
        <is>
          <t>K11</t>
        </is>
      </c>
      <c r="B83" s="96" t="inlineStr">
        <is>
          <t>Net Plant, Property &amp; Equipment</t>
        </is>
      </c>
      <c r="C83" s="942">
        <f>INDIRECT(ADDRESS(MATCH("K13",$A:$A,0),COLUMN(C$12),4))-INDIRECT(ADDRESS(MATCH("K15",$A:$A,0),COLUMN(C$12),4))</f>
        <v/>
      </c>
      <c r="D83" s="942">
        <f>INDIRECT(ADDRESS(MATCH("K13",$A:$A,0),COLUMN(D$12),4))-INDIRECT(ADDRESS(MATCH("K15",$A:$A,0),COLUMN(D$12),4))</f>
        <v/>
      </c>
      <c r="E83" s="942">
        <f>INDIRECT(ADDRESS(MATCH("K13",$A:$A,0),COLUMN(E$12),4))-INDIRECT(ADDRESS(MATCH("K15",$A:$A,0),COLUMN(E$12),4))</f>
        <v/>
      </c>
      <c r="F83" s="942">
        <f>INDIRECT(ADDRESS(MATCH("K13",$A:$A,0),COLUMN(F$12),4))-INDIRECT(ADDRESS(MATCH("K15",$A:$A,0),COLUMN(F$12),4))</f>
        <v/>
      </c>
      <c r="G83" s="942">
        <f>INDIRECT(ADDRESS(MATCH("K13",$A:$A,0),COLUMN(G$12),4))-INDIRECT(ADDRESS(MATCH("K15",$A:$A,0),COLUMN(G$12),4))</f>
        <v/>
      </c>
      <c r="H83" s="942">
        <f>INDIRECT(ADDRESS(MATCH("K13",$A:$A,0),COLUMN(H$12),4))-INDIRECT(ADDRESS(MATCH("K15",$A:$A,0),COLUMN(H$12),4))</f>
        <v/>
      </c>
      <c r="I83" s="943" t="n"/>
      <c r="J83" s="85" t="n"/>
      <c r="K83" s="85" t="n"/>
      <c r="L83" s="85" t="n"/>
      <c r="M83" s="85" t="n"/>
      <c r="N83" s="114">
        <f>B83</f>
        <v/>
      </c>
      <c r="O83" s="115">
        <f>C83*BS!$B$9</f>
        <v/>
      </c>
      <c r="P83" s="115">
        <f>D83*BS!$B$9</f>
        <v/>
      </c>
      <c r="Q83" s="115">
        <f>E83*BS!$B$9</f>
        <v/>
      </c>
      <c r="R83" s="115">
        <f>F83*BS!$B$9</f>
        <v/>
      </c>
      <c r="S83" s="115">
        <f>G83*BS!$B$9</f>
        <v/>
      </c>
      <c r="T83" s="115">
        <f>H83*BS!$B$9</f>
        <v/>
      </c>
      <c r="U83" s="935">
        <f>I83</f>
        <v/>
      </c>
      <c r="V83" s="936" t="n"/>
      <c r="W83" s="936" t="n"/>
      <c r="X83" s="85" t="n"/>
      <c r="Y83" s="85" t="n"/>
      <c r="Z83" s="85" t="n"/>
      <c r="AA83" s="85" t="n"/>
      <c r="AB83" s="85" t="n"/>
      <c r="AC83" s="85" t="n"/>
      <c r="AD83" s="85" t="n"/>
      <c r="AE83" s="85" t="n"/>
      <c r="AF83" s="85" t="n"/>
      <c r="AG83" s="85" t="n"/>
      <c r="AH83" s="85" t="n"/>
      <c r="AI83" s="85" t="n"/>
      <c r="AJ83" s="85" t="n"/>
      <c r="AK83" s="85" t="n"/>
      <c r="AL83" s="85" t="n"/>
      <c r="AM83" s="85" t="n"/>
      <c r="AN83" s="85" t="n"/>
      <c r="AO83" s="85" t="n"/>
      <c r="AP83" s="85" t="n"/>
      <c r="AQ83" s="85" t="n"/>
      <c r="AR83" s="85" t="n"/>
      <c r="AS83" s="85" t="n"/>
      <c r="AT83" s="85" t="n"/>
      <c r="AU83" s="85" t="n"/>
      <c r="AV83" s="85" t="n"/>
      <c r="AW83" s="85" t="n"/>
      <c r="AX83" s="85" t="n"/>
      <c r="AY83" s="85" t="n"/>
      <c r="AZ83" s="85" t="n"/>
      <c r="BA83" s="85" t="n"/>
      <c r="BB83" s="85" t="n"/>
      <c r="BC83" s="85" t="n"/>
      <c r="BD83" s="85" t="n"/>
      <c r="BE83" s="85" t="n"/>
      <c r="BF83" s="85" t="n"/>
      <c r="BG83" s="85" t="n"/>
      <c r="BH83" s="85" t="n"/>
      <c r="BI83" s="85" t="n"/>
      <c r="BJ83" s="85" t="n"/>
      <c r="BK83" s="85" t="n"/>
      <c r="BL83" s="85" t="n"/>
      <c r="BM83" s="85" t="n"/>
      <c r="BN83" s="85" t="n"/>
      <c r="BO83" s="85" t="n"/>
      <c r="BP83" s="85" t="n"/>
      <c r="BQ83" s="85" t="n"/>
      <c r="BR83" s="85" t="n"/>
      <c r="BS83" s="85" t="n"/>
      <c r="BT83" s="85" t="n"/>
      <c r="BU83" s="85" t="n"/>
      <c r="BV83" s="85" t="n"/>
      <c r="BW83" s="85" t="n"/>
      <c r="BX83" s="85" t="n"/>
      <c r="BY83" s="85" t="n"/>
      <c r="BZ83" s="85" t="n"/>
      <c r="CA83" s="85" t="n"/>
      <c r="CB83" s="85" t="n"/>
      <c r="CC83" s="85" t="n"/>
      <c r="CD83" s="85" t="n"/>
      <c r="CE83" s="85" t="n"/>
      <c r="CF83" s="85" t="n"/>
      <c r="CG83" s="85" t="n"/>
      <c r="CH83" s="85" t="n"/>
      <c r="CI83" s="85" t="n"/>
      <c r="CJ83" s="85" t="n"/>
      <c r="CK83" s="85" t="n"/>
      <c r="CL83" s="85" t="n"/>
      <c r="CM83" s="85" t="n"/>
      <c r="CN83" s="85" t="n"/>
      <c r="CO83" s="85" t="n"/>
      <c r="CP83" s="85" t="n"/>
      <c r="CQ83" s="85" t="n"/>
      <c r="CR83" s="85" t="n"/>
      <c r="CS83" s="85" t="n"/>
      <c r="CT83" s="85" t="n"/>
      <c r="CU83" s="85" t="n"/>
      <c r="CV83" s="85" t="n"/>
      <c r="CW83" s="85" t="n"/>
      <c r="CX83" s="85" t="n"/>
      <c r="CY83" s="85" t="n"/>
      <c r="CZ83" s="85" t="n"/>
      <c r="DA83" s="85" t="n"/>
      <c r="DB83" s="85" t="n"/>
      <c r="DC83" s="85" t="n"/>
      <c r="DD83" s="85" t="n"/>
      <c r="DE83" s="85" t="n"/>
      <c r="DF83" s="85" t="n"/>
      <c r="DG83" s="85" t="n"/>
      <c r="DH83" s="85" t="n"/>
      <c r="DI83" s="85" t="n"/>
      <c r="DJ83" s="85" t="n"/>
      <c r="DK83" s="85" t="n"/>
      <c r="DL83" s="85" t="n"/>
      <c r="DM83" s="85" t="n"/>
      <c r="DN83" s="85" t="n"/>
      <c r="DO83" s="85" t="n"/>
      <c r="DP83" s="85" t="n"/>
      <c r="DQ83" s="85" t="n"/>
      <c r="DR83" s="85" t="n"/>
      <c r="DS83" s="85" t="n"/>
      <c r="DT83" s="85" t="n"/>
      <c r="DU83" s="85" t="n"/>
      <c r="DV83" s="85" t="n"/>
      <c r="DW83" s="85" t="n"/>
      <c r="DX83" s="85" t="n"/>
      <c r="DY83" s="85" t="n"/>
      <c r="DZ83" s="85" t="n"/>
      <c r="EA83" s="85" t="n"/>
      <c r="EB83" s="85" t="n"/>
      <c r="EC83" s="85" t="n"/>
      <c r="ED83" s="85" t="n"/>
      <c r="EE83" s="85" t="n"/>
      <c r="EF83" s="85" t="n"/>
      <c r="EG83" s="85" t="n"/>
      <c r="EH83" s="85" t="n"/>
      <c r="EI83" s="85" t="n"/>
      <c r="EJ83" s="85" t="n"/>
      <c r="EK83" s="85" t="n"/>
      <c r="EL83" s="85" t="n"/>
      <c r="EM83" s="85" t="n"/>
      <c r="EN83" s="85" t="n"/>
      <c r="EO83" s="85" t="n"/>
      <c r="EP83" s="85" t="n"/>
      <c r="EQ83" s="85" t="n"/>
      <c r="ER83" s="85" t="n"/>
      <c r="ES83" s="85" t="n"/>
      <c r="ET83" s="85" t="n"/>
      <c r="EU83" s="85" t="n"/>
      <c r="EV83" s="85" t="n"/>
      <c r="EW83" s="85" t="n"/>
      <c r="EX83" s="85" t="n"/>
      <c r="EY83" s="85" t="n"/>
      <c r="EZ83" s="85" t="n"/>
      <c r="FA83" s="85" t="n"/>
      <c r="FB83" s="85" t="n"/>
      <c r="FC83" s="85" t="n"/>
      <c r="FD83" s="85" t="n"/>
      <c r="FE83" s="85" t="n"/>
      <c r="FF83" s="85" t="n"/>
      <c r="FG83" s="85" t="n"/>
      <c r="FH83" s="85" t="n"/>
      <c r="FI83" s="85" t="n"/>
      <c r="FJ83" s="85" t="n"/>
      <c r="FK83" s="85" t="n"/>
      <c r="FL83" s="85" t="n"/>
      <c r="FM83" s="85" t="n"/>
      <c r="FN83" s="85" t="n"/>
      <c r="FO83" s="85" t="n"/>
      <c r="FP83" s="85" t="n"/>
      <c r="FQ83" s="85" t="n"/>
      <c r="FR83" s="85" t="n"/>
      <c r="FS83" s="85" t="n"/>
      <c r="FT83" s="85" t="n"/>
      <c r="FU83" s="85" t="n"/>
      <c r="FV83" s="85" t="n"/>
      <c r="FW83" s="85" t="n"/>
      <c r="FX83" s="85" t="n"/>
      <c r="FY83" s="85" t="n"/>
      <c r="FZ83" s="85" t="n"/>
      <c r="GA83" s="85" t="n"/>
      <c r="GB83" s="85" t="n"/>
      <c r="GC83" s="85" t="n"/>
      <c r="GD83" s="85" t="n"/>
      <c r="GE83" s="85" t="n"/>
      <c r="GF83" s="85" t="n"/>
      <c r="GG83" s="85" t="n"/>
      <c r="GH83" s="85" t="n"/>
      <c r="GI83" s="85" t="n"/>
      <c r="GJ83" s="85" t="n"/>
      <c r="GK83" s="85" t="n"/>
      <c r="GL83" s="85" t="n"/>
      <c r="GM83" s="85" t="n"/>
      <c r="GN83" s="85" t="n"/>
      <c r="GO83" s="85" t="n"/>
      <c r="GP83" s="85" t="n"/>
      <c r="GQ83" s="85" t="n"/>
      <c r="GR83" s="85" t="n"/>
      <c r="GS83" s="85" t="n"/>
      <c r="GT83" s="85" t="n"/>
      <c r="GU83" s="85" t="n"/>
      <c r="GV83" s="85" t="n"/>
      <c r="GW83" s="85" t="n"/>
      <c r="GX83" s="85" t="n"/>
      <c r="GY83" s="85" t="n"/>
      <c r="GZ83" s="85" t="n"/>
      <c r="HA83" s="85" t="n"/>
      <c r="HB83" s="85" t="n"/>
      <c r="HC83" s="85" t="n"/>
      <c r="HD83" s="85" t="n"/>
      <c r="HE83" s="85" t="n"/>
      <c r="HF83" s="85" t="n"/>
      <c r="HG83" s="85" t="n"/>
      <c r="HH83" s="85" t="n"/>
      <c r="HI83" s="85" t="n"/>
      <c r="HJ83" s="85" t="n"/>
      <c r="HK83" s="85" t="n"/>
      <c r="HL83" s="85" t="n"/>
      <c r="HM83" s="85" t="n"/>
      <c r="HN83" s="85" t="n"/>
      <c r="HO83" s="85" t="n"/>
      <c r="HP83" s="85" t="n"/>
      <c r="HQ83" s="85" t="n"/>
      <c r="HR83" s="85" t="n"/>
      <c r="HS83" s="85" t="n"/>
      <c r="HT83" s="85" t="n"/>
      <c r="HU83" s="85" t="n"/>
      <c r="HV83" s="85" t="n"/>
      <c r="HW83" s="85" t="n"/>
      <c r="HX83" s="85" t="n"/>
      <c r="HY83" s="85" t="n"/>
      <c r="HZ83" s="85" t="n"/>
      <c r="IA83" s="85" t="n"/>
      <c r="IB83" s="85" t="n"/>
      <c r="IC83" s="85" t="n"/>
      <c r="ID83" s="85" t="n"/>
      <c r="IE83" s="85" t="n"/>
      <c r="IF83" s="85" t="n"/>
      <c r="IG83" s="85" t="n"/>
      <c r="IH83" s="85" t="n"/>
      <c r="II83" s="85" t="n"/>
      <c r="IJ83" s="85" t="n"/>
      <c r="IK83" s="85" t="n"/>
      <c r="IL83" s="85" t="n"/>
      <c r="IM83" s="85" t="n"/>
      <c r="IN83" s="85" t="n"/>
      <c r="IO83" s="85" t="n"/>
      <c r="IP83" s="85" t="n"/>
      <c r="IQ83" s="85" t="n"/>
      <c r="IR83" s="85" t="n"/>
      <c r="IS83" s="85" t="n"/>
      <c r="IT83" s="85" t="n"/>
      <c r="IU83" s="85" t="n"/>
      <c r="IV83" s="85" t="n"/>
      <c r="IW83" s="85" t="n"/>
      <c r="IX83" s="85" t="n"/>
      <c r="IY83" s="85" t="n"/>
      <c r="IZ83" s="85" t="n"/>
      <c r="JA83" s="85" t="n"/>
      <c r="JB83" s="85" t="n"/>
      <c r="JC83" s="85" t="n"/>
      <c r="JD83" s="85" t="n"/>
      <c r="JE83" s="85" t="n"/>
      <c r="JF83" s="85" t="n"/>
      <c r="JG83" s="85" t="n"/>
      <c r="JH83" s="85" t="n"/>
      <c r="JI83" s="85" t="n"/>
      <c r="JJ83" s="85" t="n"/>
      <c r="JK83" s="85" t="n"/>
      <c r="JL83" s="85" t="n"/>
      <c r="JM83" s="85" t="n"/>
      <c r="JN83" s="85" t="n"/>
      <c r="JO83" s="85" t="n"/>
      <c r="JP83" s="85" t="n"/>
      <c r="JQ83" s="85" t="n"/>
      <c r="JR83" s="85" t="n"/>
      <c r="JS83" s="85" t="n"/>
      <c r="JT83" s="85" t="n"/>
      <c r="JU83" s="85" t="n"/>
      <c r="JV83" s="85" t="n"/>
      <c r="JW83" s="85" t="n"/>
      <c r="JX83" s="85" t="n"/>
      <c r="JY83" s="85" t="n"/>
      <c r="JZ83" s="85" t="n"/>
      <c r="KA83" s="85" t="n"/>
      <c r="KB83" s="85" t="n"/>
      <c r="KC83" s="85" t="n"/>
      <c r="KD83" s="85" t="n"/>
      <c r="KE83" s="85" t="n"/>
      <c r="KF83" s="85" t="n"/>
      <c r="KG83" s="85" t="n"/>
      <c r="KH83" s="85" t="n"/>
      <c r="KI83" s="85" t="n"/>
      <c r="KJ83" s="85" t="n"/>
      <c r="KK83" s="85" t="n"/>
      <c r="KL83" s="85" t="n"/>
      <c r="KM83" s="85" t="n"/>
      <c r="KN83" s="85" t="n"/>
      <c r="KO83" s="85" t="n"/>
      <c r="KP83" s="85" t="n"/>
      <c r="KQ83" s="85" t="n"/>
      <c r="KR83" s="85" t="n"/>
      <c r="KS83" s="85" t="n"/>
      <c r="KT83" s="85" t="n"/>
      <c r="KU83" s="85" t="n"/>
      <c r="KV83" s="85" t="n"/>
      <c r="KW83" s="85" t="n"/>
      <c r="KX83" s="85" t="n"/>
      <c r="KY83" s="85" t="n"/>
      <c r="KZ83" s="85" t="n"/>
      <c r="LA83" s="85" t="n"/>
      <c r="LB83" s="85" t="n"/>
      <c r="LC83" s="85" t="n"/>
      <c r="LD83" s="85" t="n"/>
      <c r="LE83" s="85" t="n"/>
      <c r="LF83" s="85" t="n"/>
      <c r="LG83" s="85" t="n"/>
      <c r="LH83" s="85" t="n"/>
      <c r="LI83" s="85" t="n"/>
      <c r="LJ83" s="85" t="n"/>
      <c r="LK83" s="85" t="n"/>
      <c r="LL83" s="85" t="n"/>
      <c r="LM83" s="85" t="n"/>
      <c r="LN83" s="85" t="n"/>
      <c r="LO83" s="85" t="n"/>
      <c r="LP83" s="85" t="n"/>
      <c r="LQ83" s="85" t="n"/>
      <c r="LR83" s="85" t="n"/>
      <c r="LS83" s="85" t="n"/>
    </row>
    <row r="84" customFormat="1" s="79">
      <c r="A84" s="618" t="n"/>
      <c r="B84" s="119" t="n"/>
      <c r="C84" s="118" t="n"/>
      <c r="D84" s="118" t="n"/>
      <c r="E84" s="118" t="n"/>
      <c r="F84" s="118" t="n"/>
      <c r="G84" s="118" t="n"/>
      <c r="H84" s="118" t="n"/>
      <c r="I84" s="111" t="n"/>
      <c r="N84" s="105" t="inlineStr"/>
      <c r="O84" s="106" t="inlineStr"/>
      <c r="P84" s="106" t="inlineStr"/>
      <c r="Q84" s="106" t="inlineStr"/>
      <c r="R84" s="106" t="inlineStr"/>
      <c r="S84" s="106" t="inlineStr"/>
      <c r="T84" s="106" t="inlineStr"/>
      <c r="U84" s="107" t="n"/>
      <c r="V84" s="932" t="n"/>
      <c r="W84" s="932" t="n"/>
    </row>
    <row r="85" customFormat="1" s="117">
      <c r="A85" s="618" t="inlineStr">
        <is>
          <t>K12</t>
        </is>
      </c>
      <c r="B85" s="96" t="inlineStr">
        <is>
          <t>Gross Plant, Property &amp; Equipment</t>
        </is>
      </c>
      <c r="C85" s="944" t="n"/>
      <c r="D85" s="944" t="n"/>
      <c r="E85" s="944" t="n"/>
      <c r="F85" s="944" t="n"/>
      <c r="G85" s="944" t="n"/>
      <c r="H85" s="944" t="n"/>
      <c r="I85" s="943" t="n"/>
      <c r="J85" s="85" t="n"/>
      <c r="K85" s="85" t="n"/>
      <c r="L85" s="85" t="n"/>
      <c r="M85" s="85" t="n"/>
      <c r="N85" s="114">
        <f>B85</f>
        <v/>
      </c>
      <c r="O85" s="115" t="inlineStr"/>
      <c r="P85" s="115" t="inlineStr"/>
      <c r="Q85" s="115" t="inlineStr"/>
      <c r="R85" s="115" t="inlineStr"/>
      <c r="S85" s="115" t="inlineStr"/>
      <c r="T85" s="115" t="inlineStr"/>
      <c r="U85" s="935">
        <f>I85</f>
        <v/>
      </c>
      <c r="V85" s="936" t="n"/>
      <c r="W85" s="936" t="n"/>
      <c r="X85" s="85" t="n"/>
      <c r="Y85" s="85" t="n"/>
      <c r="Z85" s="85" t="n"/>
      <c r="AA85" s="85" t="n"/>
      <c r="AB85" s="85" t="n"/>
      <c r="AC85" s="85" t="n"/>
      <c r="AD85" s="85" t="n"/>
      <c r="AE85" s="85" t="n"/>
      <c r="AF85" s="85" t="n"/>
      <c r="AG85" s="85" t="n"/>
      <c r="AH85" s="85" t="n"/>
      <c r="AI85" s="85" t="n"/>
      <c r="AJ85" s="85" t="n"/>
      <c r="AK85" s="85" t="n"/>
      <c r="AL85" s="85" t="n"/>
      <c r="AM85" s="85" t="n"/>
      <c r="AN85" s="85" t="n"/>
      <c r="AO85" s="85" t="n"/>
      <c r="AP85" s="85" t="n"/>
      <c r="AQ85" s="85" t="n"/>
      <c r="AR85" s="85" t="n"/>
      <c r="AS85" s="85" t="n"/>
      <c r="AT85" s="85" t="n"/>
      <c r="AU85" s="85" t="n"/>
      <c r="AV85" s="85" t="n"/>
      <c r="AW85" s="85" t="n"/>
      <c r="AX85" s="85" t="n"/>
      <c r="AY85" s="85" t="n"/>
      <c r="AZ85" s="85" t="n"/>
      <c r="BA85" s="85" t="n"/>
      <c r="BB85" s="85" t="n"/>
      <c r="BC85" s="85" t="n"/>
      <c r="BD85" s="85" t="n"/>
      <c r="BE85" s="85" t="n"/>
      <c r="BF85" s="85" t="n"/>
      <c r="BG85" s="85" t="n"/>
      <c r="BH85" s="85" t="n"/>
      <c r="BI85" s="85" t="n"/>
      <c r="BJ85" s="85" t="n"/>
      <c r="BK85" s="85" t="n"/>
      <c r="BL85" s="85" t="n"/>
      <c r="BM85" s="85" t="n"/>
      <c r="BN85" s="85" t="n"/>
      <c r="BO85" s="85" t="n"/>
      <c r="BP85" s="85" t="n"/>
      <c r="BQ85" s="85" t="n"/>
      <c r="BR85" s="85" t="n"/>
      <c r="BS85" s="85" t="n"/>
      <c r="BT85" s="85" t="n"/>
      <c r="BU85" s="85" t="n"/>
      <c r="BV85" s="85" t="n"/>
      <c r="BW85" s="85" t="n"/>
      <c r="BX85" s="85" t="n"/>
      <c r="BY85" s="85" t="n"/>
      <c r="BZ85" s="85" t="n"/>
      <c r="CA85" s="85" t="n"/>
      <c r="CB85" s="85" t="n"/>
      <c r="CC85" s="85" t="n"/>
      <c r="CD85" s="85" t="n"/>
      <c r="CE85" s="85" t="n"/>
      <c r="CF85" s="85" t="n"/>
      <c r="CG85" s="85" t="n"/>
      <c r="CH85" s="85" t="n"/>
      <c r="CI85" s="85" t="n"/>
      <c r="CJ85" s="85" t="n"/>
      <c r="CK85" s="85" t="n"/>
      <c r="CL85" s="85" t="n"/>
      <c r="CM85" s="85" t="n"/>
      <c r="CN85" s="85" t="n"/>
      <c r="CO85" s="85" t="n"/>
      <c r="CP85" s="85" t="n"/>
      <c r="CQ85" s="85" t="n"/>
      <c r="CR85" s="85" t="n"/>
      <c r="CS85" s="85" t="n"/>
      <c r="CT85" s="85" t="n"/>
      <c r="CU85" s="85" t="n"/>
      <c r="CV85" s="85" t="n"/>
      <c r="CW85" s="85" t="n"/>
      <c r="CX85" s="85" t="n"/>
      <c r="CY85" s="85" t="n"/>
      <c r="CZ85" s="85" t="n"/>
      <c r="DA85" s="85" t="n"/>
      <c r="DB85" s="85" t="n"/>
      <c r="DC85" s="85" t="n"/>
      <c r="DD85" s="85" t="n"/>
      <c r="DE85" s="85" t="n"/>
      <c r="DF85" s="85" t="n"/>
      <c r="DG85" s="85" t="n"/>
      <c r="DH85" s="85" t="n"/>
      <c r="DI85" s="85" t="n"/>
      <c r="DJ85" s="85" t="n"/>
      <c r="DK85" s="85" t="n"/>
      <c r="DL85" s="85" t="n"/>
      <c r="DM85" s="85" t="n"/>
      <c r="DN85" s="85" t="n"/>
      <c r="DO85" s="85" t="n"/>
      <c r="DP85" s="85" t="n"/>
      <c r="DQ85" s="85" t="n"/>
      <c r="DR85" s="85" t="n"/>
      <c r="DS85" s="85" t="n"/>
      <c r="DT85" s="85" t="n"/>
      <c r="DU85" s="85" t="n"/>
      <c r="DV85" s="85" t="n"/>
      <c r="DW85" s="85" t="n"/>
      <c r="DX85" s="85" t="n"/>
      <c r="DY85" s="85" t="n"/>
      <c r="DZ85" s="85" t="n"/>
      <c r="EA85" s="85" t="n"/>
      <c r="EB85" s="85" t="n"/>
      <c r="EC85" s="85" t="n"/>
      <c r="ED85" s="85" t="n"/>
      <c r="EE85" s="85" t="n"/>
      <c r="EF85" s="85" t="n"/>
      <c r="EG85" s="85" t="n"/>
      <c r="EH85" s="85" t="n"/>
      <c r="EI85" s="85" t="n"/>
      <c r="EJ85" s="85" t="n"/>
      <c r="EK85" s="85" t="n"/>
      <c r="EL85" s="85" t="n"/>
      <c r="EM85" s="85" t="n"/>
      <c r="EN85" s="85" t="n"/>
      <c r="EO85" s="85" t="n"/>
      <c r="EP85" s="85" t="n"/>
      <c r="EQ85" s="85" t="n"/>
      <c r="ER85" s="85" t="n"/>
      <c r="ES85" s="85" t="n"/>
      <c r="ET85" s="85" t="n"/>
      <c r="EU85" s="85" t="n"/>
      <c r="EV85" s="85" t="n"/>
      <c r="EW85" s="85" t="n"/>
      <c r="EX85" s="85" t="n"/>
      <c r="EY85" s="85" t="n"/>
      <c r="EZ85" s="85" t="n"/>
      <c r="FA85" s="85" t="n"/>
      <c r="FB85" s="85" t="n"/>
      <c r="FC85" s="85" t="n"/>
      <c r="FD85" s="85" t="n"/>
      <c r="FE85" s="85" t="n"/>
      <c r="FF85" s="85" t="n"/>
      <c r="FG85" s="85" t="n"/>
      <c r="FH85" s="85" t="n"/>
      <c r="FI85" s="85" t="n"/>
      <c r="FJ85" s="85" t="n"/>
      <c r="FK85" s="85" t="n"/>
      <c r="FL85" s="85" t="n"/>
      <c r="FM85" s="85" t="n"/>
      <c r="FN85" s="85" t="n"/>
      <c r="FO85" s="85" t="n"/>
      <c r="FP85" s="85" t="n"/>
      <c r="FQ85" s="85" t="n"/>
      <c r="FR85" s="85" t="n"/>
      <c r="FS85" s="85" t="n"/>
      <c r="FT85" s="85" t="n"/>
      <c r="FU85" s="85" t="n"/>
      <c r="FV85" s="85" t="n"/>
      <c r="FW85" s="85" t="n"/>
      <c r="FX85" s="85" t="n"/>
      <c r="FY85" s="85" t="n"/>
      <c r="FZ85" s="85" t="n"/>
      <c r="GA85" s="85" t="n"/>
      <c r="GB85" s="85" t="n"/>
      <c r="GC85" s="85" t="n"/>
      <c r="GD85" s="85" t="n"/>
      <c r="GE85" s="85" t="n"/>
      <c r="GF85" s="85" t="n"/>
      <c r="GG85" s="85" t="n"/>
      <c r="GH85" s="85" t="n"/>
      <c r="GI85" s="85" t="n"/>
      <c r="GJ85" s="85" t="n"/>
      <c r="GK85" s="85" t="n"/>
      <c r="GL85" s="85" t="n"/>
      <c r="GM85" s="85" t="n"/>
      <c r="GN85" s="85" t="n"/>
      <c r="GO85" s="85" t="n"/>
      <c r="GP85" s="85" t="n"/>
      <c r="GQ85" s="85" t="n"/>
      <c r="GR85" s="85" t="n"/>
      <c r="GS85" s="85" t="n"/>
      <c r="GT85" s="85" t="n"/>
      <c r="GU85" s="85" t="n"/>
      <c r="GV85" s="85" t="n"/>
      <c r="GW85" s="85" t="n"/>
      <c r="GX85" s="85" t="n"/>
      <c r="GY85" s="85" t="n"/>
      <c r="GZ85" s="85" t="n"/>
      <c r="HA85" s="85" t="n"/>
      <c r="HB85" s="85" t="n"/>
      <c r="HC85" s="85" t="n"/>
      <c r="HD85" s="85" t="n"/>
      <c r="HE85" s="85" t="n"/>
      <c r="HF85" s="85" t="n"/>
      <c r="HG85" s="85" t="n"/>
      <c r="HH85" s="85" t="n"/>
      <c r="HI85" s="85" t="n"/>
      <c r="HJ85" s="85" t="n"/>
      <c r="HK85" s="85" t="n"/>
      <c r="HL85" s="85" t="n"/>
      <c r="HM85" s="85" t="n"/>
      <c r="HN85" s="85" t="n"/>
      <c r="HO85" s="85" t="n"/>
      <c r="HP85" s="85" t="n"/>
      <c r="HQ85" s="85" t="n"/>
      <c r="HR85" s="85" t="n"/>
      <c r="HS85" s="85" t="n"/>
      <c r="HT85" s="85" t="n"/>
      <c r="HU85" s="85" t="n"/>
      <c r="HV85" s="85" t="n"/>
      <c r="HW85" s="85" t="n"/>
      <c r="HX85" s="85" t="n"/>
      <c r="HY85" s="85" t="n"/>
      <c r="HZ85" s="85" t="n"/>
      <c r="IA85" s="85" t="n"/>
      <c r="IB85" s="85" t="n"/>
      <c r="IC85" s="85" t="n"/>
      <c r="ID85" s="85" t="n"/>
      <c r="IE85" s="85" t="n"/>
      <c r="IF85" s="85" t="n"/>
      <c r="IG85" s="85" t="n"/>
      <c r="IH85" s="85" t="n"/>
      <c r="II85" s="85" t="n"/>
      <c r="IJ85" s="85" t="n"/>
      <c r="IK85" s="85" t="n"/>
      <c r="IL85" s="85" t="n"/>
      <c r="IM85" s="85" t="n"/>
      <c r="IN85" s="85" t="n"/>
      <c r="IO85" s="85" t="n"/>
      <c r="IP85" s="85" t="n"/>
      <c r="IQ85" s="85" t="n"/>
      <c r="IR85" s="85" t="n"/>
      <c r="IS85" s="85" t="n"/>
      <c r="IT85" s="85" t="n"/>
      <c r="IU85" s="85" t="n"/>
      <c r="IV85" s="85" t="n"/>
      <c r="IW85" s="85" t="n"/>
      <c r="IX85" s="85" t="n"/>
      <c r="IY85" s="85" t="n"/>
      <c r="IZ85" s="85" t="n"/>
      <c r="JA85" s="85" t="n"/>
      <c r="JB85" s="85" t="n"/>
      <c r="JC85" s="85" t="n"/>
      <c r="JD85" s="85" t="n"/>
      <c r="JE85" s="85" t="n"/>
      <c r="JF85" s="85" t="n"/>
      <c r="JG85" s="85" t="n"/>
      <c r="JH85" s="85" t="n"/>
      <c r="JI85" s="85" t="n"/>
      <c r="JJ85" s="85" t="n"/>
      <c r="JK85" s="85" t="n"/>
      <c r="JL85" s="85" t="n"/>
      <c r="JM85" s="85" t="n"/>
      <c r="JN85" s="85" t="n"/>
      <c r="JO85" s="85" t="n"/>
      <c r="JP85" s="85" t="n"/>
      <c r="JQ85" s="85" t="n"/>
      <c r="JR85" s="85" t="n"/>
      <c r="JS85" s="85" t="n"/>
      <c r="JT85" s="85" t="n"/>
      <c r="JU85" s="85" t="n"/>
      <c r="JV85" s="85" t="n"/>
      <c r="JW85" s="85" t="n"/>
      <c r="JX85" s="85" t="n"/>
      <c r="JY85" s="85" t="n"/>
      <c r="JZ85" s="85" t="n"/>
      <c r="KA85" s="85" t="n"/>
      <c r="KB85" s="85" t="n"/>
      <c r="KC85" s="85" t="n"/>
      <c r="KD85" s="85" t="n"/>
      <c r="KE85" s="85" t="n"/>
      <c r="KF85" s="85" t="n"/>
      <c r="KG85" s="85" t="n"/>
      <c r="KH85" s="85" t="n"/>
      <c r="KI85" s="85" t="n"/>
      <c r="KJ85" s="85" t="n"/>
      <c r="KK85" s="85" t="n"/>
      <c r="KL85" s="85" t="n"/>
      <c r="KM85" s="85" t="n"/>
      <c r="KN85" s="85" t="n"/>
      <c r="KO85" s="85" t="n"/>
      <c r="KP85" s="85" t="n"/>
      <c r="KQ85" s="85" t="n"/>
      <c r="KR85" s="85" t="n"/>
      <c r="KS85" s="85" t="n"/>
      <c r="KT85" s="85" t="n"/>
      <c r="KU85" s="85" t="n"/>
      <c r="KV85" s="85" t="n"/>
      <c r="KW85" s="85" t="n"/>
      <c r="KX85" s="85" t="n"/>
      <c r="KY85" s="85" t="n"/>
      <c r="KZ85" s="85" t="n"/>
      <c r="LA85" s="85" t="n"/>
      <c r="LB85" s="85" t="n"/>
      <c r="LC85" s="85" t="n"/>
      <c r="LD85" s="85" t="n"/>
      <c r="LE85" s="85" t="n"/>
      <c r="LF85" s="85" t="n"/>
      <c r="LG85" s="85" t="n"/>
      <c r="LH85" s="85" t="n"/>
      <c r="LI85" s="85" t="n"/>
      <c r="LJ85" s="85" t="n"/>
      <c r="LK85" s="85" t="n"/>
      <c r="LL85" s="85" t="n"/>
      <c r="LM85" s="85" t="n"/>
      <c r="LN85" s="85" t="n"/>
      <c r="LO85" s="85" t="n"/>
      <c r="LP85" s="85" t="n"/>
      <c r="LQ85" s="85" t="n"/>
      <c r="LR85" s="85" t="n"/>
      <c r="LS85" s="85" t="n"/>
    </row>
    <row r="86" customFormat="1" s="79">
      <c r="A86" s="618" t="n"/>
      <c r="B86" s="102" t="inlineStr">
        <is>
          <t>Property, plant and equipment</t>
        </is>
      </c>
      <c r="C86" s="939" t="n"/>
      <c r="D86" s="939" t="n"/>
      <c r="E86" s="939" t="n"/>
      <c r="F86" s="939" t="n"/>
      <c r="G86" s="939" t="n">
        <v>2885</v>
      </c>
      <c r="H86" s="939" t="n">
        <v>1613</v>
      </c>
      <c r="I86" s="928" t="n"/>
      <c r="N86" s="105">
        <f>B86</f>
        <v/>
      </c>
      <c r="O86" s="106" t="inlineStr"/>
      <c r="P86" s="106" t="inlineStr"/>
      <c r="Q86" s="106" t="inlineStr"/>
      <c r="R86" s="106" t="inlineStr"/>
      <c r="S86" s="106">
        <f>G86*BS!$B$9</f>
        <v/>
      </c>
      <c r="T86" s="106">
        <f>H86*BS!$B$9</f>
        <v/>
      </c>
      <c r="U86" s="929">
        <f>I86</f>
        <v/>
      </c>
      <c r="V86" s="927" t="n"/>
      <c r="W86" s="927" t="n"/>
    </row>
    <row r="87" customFormat="1" s="79">
      <c r="A87" s="618" t="n"/>
      <c r="B87" s="102" t="n"/>
      <c r="C87" s="939" t="n"/>
      <c r="D87" s="939" t="n"/>
      <c r="E87" s="939" t="n"/>
      <c r="F87" s="939" t="n"/>
      <c r="G87" s="939" t="n"/>
      <c r="H87" s="939" t="n"/>
      <c r="I87" s="928" t="n"/>
      <c r="N87" s="105" t="inlineStr"/>
      <c r="O87" s="106" t="inlineStr"/>
      <c r="P87" s="106" t="inlineStr"/>
      <c r="Q87" s="106" t="inlineStr"/>
      <c r="R87" s="106" t="inlineStr"/>
      <c r="S87" s="106" t="inlineStr"/>
      <c r="T87" s="106" t="inlineStr"/>
      <c r="U87" s="929">
        <f>I87</f>
        <v/>
      </c>
      <c r="V87" s="927" t="n"/>
      <c r="W87" s="927" t="n"/>
    </row>
    <row r="88" customFormat="1" s="79">
      <c r="A88" s="618" t="n"/>
      <c r="B88" s="102" t="n"/>
      <c r="C88" s="939" t="n"/>
      <c r="D88" s="939" t="n"/>
      <c r="E88" s="939" t="n"/>
      <c r="F88" s="939" t="n"/>
      <c r="G88" s="939" t="n"/>
      <c r="H88" s="939" t="n"/>
      <c r="I88" s="928" t="n"/>
      <c r="N88" s="105" t="inlineStr"/>
      <c r="O88" s="106" t="inlineStr"/>
      <c r="P88" s="106" t="inlineStr"/>
      <c r="Q88" s="106" t="inlineStr"/>
      <c r="R88" s="106" t="inlineStr"/>
      <c r="S88" s="106" t="inlineStr"/>
      <c r="T88" s="106" t="inlineStr"/>
      <c r="U88" s="929">
        <f>I88</f>
        <v/>
      </c>
      <c r="V88" s="927" t="n"/>
      <c r="W88" s="927" t="n"/>
    </row>
    <row r="89" customFormat="1" s="79">
      <c r="A89" s="618" t="n"/>
      <c r="B89" s="102" t="n"/>
      <c r="C89" s="103" t="n"/>
      <c r="D89" s="103" t="n"/>
      <c r="E89" s="103" t="n"/>
      <c r="F89" s="103" t="n"/>
      <c r="G89" s="103" t="n"/>
      <c r="H89" s="103" t="n"/>
      <c r="I89" s="928" t="n"/>
      <c r="N89" s="105" t="inlineStr"/>
      <c r="O89" s="106" t="inlineStr"/>
      <c r="P89" s="106" t="inlineStr"/>
      <c r="Q89" s="106" t="inlineStr"/>
      <c r="R89" s="106" t="inlineStr"/>
      <c r="S89" s="106" t="inlineStr"/>
      <c r="T89" s="106" t="inlineStr"/>
      <c r="U89" s="929">
        <f>I89</f>
        <v/>
      </c>
      <c r="V89" s="927" t="n"/>
      <c r="W89" s="927" t="n"/>
    </row>
    <row r="90" customFormat="1" s="79">
      <c r="A90" s="618" t="n"/>
      <c r="B90" s="102" t="n"/>
      <c r="C90" s="939" t="n"/>
      <c r="D90" s="939" t="n"/>
      <c r="E90" s="939" t="n"/>
      <c r="F90" s="939" t="n"/>
      <c r="G90" s="939" t="n"/>
      <c r="H90" s="939" t="n"/>
      <c r="I90" s="945" t="n"/>
      <c r="N90" s="105" t="inlineStr"/>
      <c r="O90" s="106" t="inlineStr"/>
      <c r="P90" s="106" t="inlineStr"/>
      <c r="Q90" s="106" t="inlineStr"/>
      <c r="R90" s="106" t="inlineStr"/>
      <c r="S90" s="106" t="inlineStr"/>
      <c r="T90" s="106" t="inlineStr"/>
      <c r="U90" s="946">
        <f>I90</f>
        <v/>
      </c>
      <c r="V90" s="927" t="n"/>
      <c r="W90" s="927" t="n"/>
    </row>
    <row r="91" customFormat="1" s="79">
      <c r="A91" s="618" t="n"/>
      <c r="B91" s="102" t="n"/>
      <c r="C91" s="939" t="n"/>
      <c r="D91" s="939" t="n"/>
      <c r="E91" s="939" t="n"/>
      <c r="F91" s="939" t="n"/>
      <c r="G91" s="939" t="n"/>
      <c r="H91" s="939" t="n"/>
      <c r="I91" s="947" t="n"/>
      <c r="K91" s="948" t="n"/>
      <c r="N91" s="105" t="inlineStr"/>
      <c r="O91" s="106" t="inlineStr"/>
      <c r="P91" s="106" t="inlineStr"/>
      <c r="Q91" s="106" t="inlineStr"/>
      <c r="R91" s="106" t="inlineStr"/>
      <c r="S91" s="106" t="inlineStr"/>
      <c r="T91" s="106" t="inlineStr"/>
      <c r="U91" s="946">
        <f>I91</f>
        <v/>
      </c>
      <c r="V91" s="941" t="n"/>
      <c r="W91" s="941" t="n"/>
    </row>
    <row r="92" customFormat="1" s="79">
      <c r="A92" s="618" t="n"/>
      <c r="B92" s="102" t="n"/>
      <c r="C92" s="939" t="n"/>
      <c r="D92" s="939" t="n"/>
      <c r="E92" s="939" t="n"/>
      <c r="F92" s="939" t="n"/>
      <c r="G92" s="939" t="n"/>
      <c r="H92" s="939" t="n"/>
      <c r="I92" s="947" t="n"/>
      <c r="K92" s="948" t="n"/>
      <c r="N92" s="105" t="inlineStr"/>
      <c r="O92" s="106" t="inlineStr"/>
      <c r="P92" s="106" t="inlineStr"/>
      <c r="Q92" s="106" t="inlineStr"/>
      <c r="R92" s="106" t="inlineStr"/>
      <c r="S92" s="106" t="inlineStr"/>
      <c r="T92" s="106" t="inlineStr"/>
      <c r="U92" s="946">
        <f>I92</f>
        <v/>
      </c>
      <c r="V92" s="941" t="n"/>
      <c r="W92" s="941" t="n"/>
    </row>
    <row r="93" customFormat="1" s="79">
      <c r="A93" s="618" t="n"/>
      <c r="B93" s="102" t="n"/>
      <c r="C93" s="939" t="n"/>
      <c r="D93" s="939" t="n"/>
      <c r="E93" s="939" t="n"/>
      <c r="F93" s="939" t="n"/>
      <c r="G93" s="939" t="n"/>
      <c r="H93" s="939" t="n"/>
      <c r="I93" s="947" t="n"/>
      <c r="K93" s="948" t="n"/>
      <c r="N93" s="105" t="inlineStr"/>
      <c r="O93" s="106" t="inlineStr"/>
      <c r="P93" s="106" t="inlineStr"/>
      <c r="Q93" s="106" t="inlineStr"/>
      <c r="R93" s="106" t="inlineStr"/>
      <c r="S93" s="106" t="inlineStr"/>
      <c r="T93" s="106" t="inlineStr"/>
      <c r="U93" s="946">
        <f>I93</f>
        <v/>
      </c>
      <c r="V93" s="941" t="n"/>
      <c r="W93" s="941" t="n"/>
    </row>
    <row r="94" customFormat="1" s="79">
      <c r="A94" s="618" t="n"/>
      <c r="B94" s="102" t="n"/>
      <c r="C94" s="939" t="n"/>
      <c r="D94" s="939" t="n"/>
      <c r="E94" s="939" t="n"/>
      <c r="F94" s="939" t="n"/>
      <c r="G94" s="939" t="n"/>
      <c r="H94" s="939" t="n"/>
      <c r="I94" s="947" t="n"/>
      <c r="K94" s="948" t="n"/>
      <c r="N94" s="105" t="inlineStr"/>
      <c r="O94" s="106" t="inlineStr"/>
      <c r="P94" s="106" t="inlineStr"/>
      <c r="Q94" s="106" t="inlineStr"/>
      <c r="R94" s="106" t="inlineStr"/>
      <c r="S94" s="106" t="inlineStr"/>
      <c r="T94" s="106" t="inlineStr"/>
      <c r="U94" s="946">
        <f>I94</f>
        <v/>
      </c>
      <c r="V94" s="941" t="n"/>
      <c r="W94" s="941" t="n"/>
    </row>
    <row r="95" customFormat="1" s="79">
      <c r="A95" s="618" t="n"/>
      <c r="B95" s="102" t="n"/>
      <c r="C95" s="939" t="n"/>
      <c r="D95" s="939" t="n"/>
      <c r="E95" s="939" t="n"/>
      <c r="F95" s="939" t="n"/>
      <c r="G95" s="939" t="n"/>
      <c r="H95" s="939" t="n"/>
      <c r="I95" s="947" t="n"/>
      <c r="K95" s="948" t="n"/>
      <c r="N95" s="105" t="inlineStr"/>
      <c r="O95" s="106" t="inlineStr"/>
      <c r="P95" s="106" t="inlineStr"/>
      <c r="Q95" s="106" t="inlineStr"/>
      <c r="R95" s="106" t="inlineStr"/>
      <c r="S95" s="106" t="inlineStr"/>
      <c r="T95" s="106" t="inlineStr"/>
      <c r="U95" s="946">
        <f>I95</f>
        <v/>
      </c>
      <c r="V95" s="941" t="n"/>
      <c r="W95" s="941" t="n"/>
    </row>
    <row r="96" customFormat="1" s="79">
      <c r="A96" s="618" t="n"/>
      <c r="B96" s="102" t="n"/>
      <c r="C96" s="939" t="n"/>
      <c r="D96" s="939" t="n"/>
      <c r="E96" s="939" t="n"/>
      <c r="F96" s="939" t="n"/>
      <c r="G96" s="939" t="n"/>
      <c r="H96" s="939" t="n"/>
      <c r="I96" s="947" t="n"/>
      <c r="K96" s="948" t="n"/>
      <c r="N96" s="105" t="inlineStr"/>
      <c r="O96" s="106" t="inlineStr"/>
      <c r="P96" s="106" t="inlineStr"/>
      <c r="Q96" s="106" t="inlineStr"/>
      <c r="R96" s="106" t="inlineStr"/>
      <c r="S96" s="106" t="inlineStr"/>
      <c r="T96" s="106" t="inlineStr"/>
      <c r="U96" s="946">
        <f>I96</f>
        <v/>
      </c>
      <c r="V96" s="941" t="n"/>
      <c r="W96" s="941" t="n"/>
    </row>
    <row r="97" customFormat="1" s="79">
      <c r="A97" s="618" t="inlineStr">
        <is>
          <t>K13</t>
        </is>
      </c>
      <c r="B97" s="96" t="inlineStr">
        <is>
          <t xml:space="preserve">Total </t>
        </is>
      </c>
      <c r="C97" s="944">
        <f>SUM(INDIRECT(ADDRESS(MATCH("K12",$A:$A,0)+1,COLUMN(C$12),4)&amp;":"&amp;ADDRESS(MATCH("K13",$A:$A,0)-1,COLUMN(C$12),4)))</f>
        <v/>
      </c>
      <c r="D97" s="944">
        <f>SUM(INDIRECT(ADDRESS(MATCH("K12",$A:$A,0)+1,COLUMN(D$12),4)&amp;":"&amp;ADDRESS(MATCH("K13",$A:$A,0)-1,COLUMN(D$12),4)))</f>
        <v/>
      </c>
      <c r="E97" s="944">
        <f>SUM(INDIRECT(ADDRESS(MATCH("K12",$A:$A,0)+1,COLUMN(E$12),4)&amp;":"&amp;ADDRESS(MATCH("K13",$A:$A,0)-1,COLUMN(E$12),4)))</f>
        <v/>
      </c>
      <c r="F97" s="944">
        <f>SUM(INDIRECT(ADDRESS(MATCH("K12",$A:$A,0)+1,COLUMN(F$12),4)&amp;":"&amp;ADDRESS(MATCH("K13",$A:$A,0)-1,COLUMN(F$12),4)))</f>
        <v/>
      </c>
      <c r="G97" s="944">
        <f>SUM(INDIRECT(ADDRESS(MATCH("K12",$A:$A,0)+1,COLUMN(G$12),4)&amp;":"&amp;ADDRESS(MATCH("K13",$A:$A,0)-1,COLUMN(G$12),4)))</f>
        <v/>
      </c>
      <c r="H97" s="944">
        <f>SUM(INDIRECT(ADDRESS(MATCH("K12",$A:$A,0)+1,COLUMN(H$12),4)&amp;":"&amp;ADDRESS(MATCH("K13",$A:$A,0)-1,COLUMN(H$12),4)))</f>
        <v/>
      </c>
      <c r="I97" s="947" t="n"/>
      <c r="K97" s="948" t="n"/>
      <c r="N97" s="114">
        <f>B97</f>
        <v/>
      </c>
      <c r="O97" s="115">
        <f>C97*BS!$B$9</f>
        <v/>
      </c>
      <c r="P97" s="115">
        <f>D97*BS!$B$9</f>
        <v/>
      </c>
      <c r="Q97" s="115">
        <f>E97*BS!$B$9</f>
        <v/>
      </c>
      <c r="R97" s="115">
        <f>F97*BS!$B$9</f>
        <v/>
      </c>
      <c r="S97" s="115">
        <f>G97*BS!$B$9</f>
        <v/>
      </c>
      <c r="T97" s="115">
        <f>H97*BS!$B$9</f>
        <v/>
      </c>
      <c r="U97" s="115">
        <f>I97*BS!$B$9</f>
        <v/>
      </c>
      <c r="V97" s="941" t="n"/>
      <c r="W97" s="941" t="n"/>
    </row>
    <row r="98" customFormat="1" s="79">
      <c r="A98" s="618" t="n"/>
      <c r="B98" s="102" t="n"/>
      <c r="C98" s="939" t="n"/>
      <c r="D98" s="939" t="n"/>
      <c r="E98" s="939" t="n"/>
      <c r="F98" s="939" t="n"/>
      <c r="G98" s="939" t="n"/>
      <c r="H98" s="939" t="n"/>
      <c r="I98" s="947" t="n"/>
      <c r="K98" s="948" t="n"/>
      <c r="N98" s="105" t="inlineStr"/>
      <c r="O98" s="106" t="inlineStr"/>
      <c r="P98" s="106" t="inlineStr"/>
      <c r="Q98" s="106" t="inlineStr"/>
      <c r="R98" s="106" t="inlineStr"/>
      <c r="S98" s="106" t="inlineStr"/>
      <c r="T98" s="106" t="inlineStr"/>
      <c r="U98" s="107" t="n"/>
      <c r="V98" s="941" t="n"/>
      <c r="W98" s="941" t="n"/>
    </row>
    <row r="99" customFormat="1" s="117">
      <c r="A99" s="618" t="inlineStr">
        <is>
          <t>K14</t>
        </is>
      </c>
      <c r="B99" s="96" t="inlineStr">
        <is>
          <t xml:space="preserve">Adjustment: Depreciation </t>
        </is>
      </c>
      <c r="C99" s="949" t="n"/>
      <c r="D99" s="949" t="n"/>
      <c r="E99" s="949" t="n"/>
      <c r="F99" s="949" t="n"/>
      <c r="G99" s="949" t="n"/>
      <c r="H99" s="949" t="n"/>
      <c r="I99" s="947" t="n"/>
      <c r="J99" s="85" t="n"/>
      <c r="K99" s="950" t="n"/>
      <c r="L99" s="85" t="n"/>
      <c r="M99" s="85" t="n"/>
      <c r="N99" s="114">
        <f>B99</f>
        <v/>
      </c>
      <c r="O99" s="115" t="inlineStr"/>
      <c r="P99" s="115" t="inlineStr"/>
      <c r="Q99" s="115" t="inlineStr"/>
      <c r="R99" s="115" t="inlineStr"/>
      <c r="S99" s="115" t="inlineStr"/>
      <c r="T99" s="115" t="inlineStr"/>
      <c r="U99" s="951">
        <f>I99</f>
        <v/>
      </c>
      <c r="V99" s="941" t="n"/>
      <c r="W99" s="941" t="n"/>
      <c r="X99" s="85" t="n"/>
      <c r="Y99" s="85" t="n"/>
      <c r="Z99" s="85" t="n"/>
      <c r="AA99" s="85" t="n"/>
      <c r="AB99" s="85" t="n"/>
      <c r="AC99" s="85" t="n"/>
      <c r="AD99" s="85" t="n"/>
      <c r="AE99" s="85" t="n"/>
      <c r="AF99" s="85" t="n"/>
      <c r="AG99" s="85" t="n"/>
      <c r="AH99" s="85" t="n"/>
      <c r="AI99" s="85" t="n"/>
      <c r="AJ99" s="85" t="n"/>
      <c r="AK99" s="85" t="n"/>
      <c r="AL99" s="85" t="n"/>
      <c r="AM99" s="85" t="n"/>
      <c r="AN99" s="85" t="n"/>
      <c r="AO99" s="85" t="n"/>
      <c r="AP99" s="85" t="n"/>
      <c r="AQ99" s="85" t="n"/>
      <c r="AR99" s="85" t="n"/>
      <c r="AS99" s="85" t="n"/>
      <c r="AT99" s="85" t="n"/>
      <c r="AU99" s="85" t="n"/>
      <c r="AV99" s="85" t="n"/>
      <c r="AW99" s="85" t="n"/>
      <c r="AX99" s="85" t="n"/>
      <c r="AY99" s="85" t="n"/>
      <c r="AZ99" s="85" t="n"/>
      <c r="BA99" s="85" t="n"/>
      <c r="BB99" s="85" t="n"/>
      <c r="BC99" s="85" t="n"/>
      <c r="BD99" s="85" t="n"/>
      <c r="BE99" s="85" t="n"/>
      <c r="BF99" s="85" t="n"/>
      <c r="BG99" s="85" t="n"/>
      <c r="BH99" s="85" t="n"/>
      <c r="BI99" s="85" t="n"/>
      <c r="BJ99" s="85" t="n"/>
      <c r="BK99" s="85" t="n"/>
      <c r="BL99" s="85" t="n"/>
      <c r="BM99" s="85" t="n"/>
      <c r="BN99" s="85" t="n"/>
      <c r="BO99" s="85" t="n"/>
      <c r="BP99" s="85" t="n"/>
      <c r="BQ99" s="85" t="n"/>
      <c r="BR99" s="85" t="n"/>
      <c r="BS99" s="85" t="n"/>
      <c r="BT99" s="85" t="n"/>
      <c r="BU99" s="85" t="n"/>
      <c r="BV99" s="85" t="n"/>
      <c r="BW99" s="85" t="n"/>
      <c r="BX99" s="85" t="n"/>
      <c r="BY99" s="85" t="n"/>
      <c r="BZ99" s="85" t="n"/>
      <c r="CA99" s="85" t="n"/>
      <c r="CB99" s="85" t="n"/>
      <c r="CC99" s="85" t="n"/>
      <c r="CD99" s="85" t="n"/>
      <c r="CE99" s="85" t="n"/>
      <c r="CF99" s="85" t="n"/>
      <c r="CG99" s="85" t="n"/>
      <c r="CH99" s="85" t="n"/>
      <c r="CI99" s="85" t="n"/>
      <c r="CJ99" s="85" t="n"/>
      <c r="CK99" s="85" t="n"/>
      <c r="CL99" s="85" t="n"/>
      <c r="CM99" s="85" t="n"/>
      <c r="CN99" s="85" t="n"/>
      <c r="CO99" s="85" t="n"/>
      <c r="CP99" s="85" t="n"/>
      <c r="CQ99" s="85" t="n"/>
      <c r="CR99" s="85" t="n"/>
      <c r="CS99" s="85" t="n"/>
      <c r="CT99" s="85" t="n"/>
      <c r="CU99" s="85" t="n"/>
      <c r="CV99" s="85" t="n"/>
      <c r="CW99" s="85" t="n"/>
      <c r="CX99" s="85" t="n"/>
      <c r="CY99" s="85" t="n"/>
      <c r="CZ99" s="85" t="n"/>
      <c r="DA99" s="85" t="n"/>
      <c r="DB99" s="85" t="n"/>
      <c r="DC99" s="85" t="n"/>
      <c r="DD99" s="85" t="n"/>
      <c r="DE99" s="85" t="n"/>
      <c r="DF99" s="85" t="n"/>
      <c r="DG99" s="85" t="n"/>
      <c r="DH99" s="85" t="n"/>
      <c r="DI99" s="85" t="n"/>
      <c r="DJ99" s="85" t="n"/>
      <c r="DK99" s="85" t="n"/>
      <c r="DL99" s="85" t="n"/>
      <c r="DM99" s="85" t="n"/>
      <c r="DN99" s="85" t="n"/>
      <c r="DO99" s="85" t="n"/>
      <c r="DP99" s="85" t="n"/>
      <c r="DQ99" s="85" t="n"/>
      <c r="DR99" s="85" t="n"/>
      <c r="DS99" s="85" t="n"/>
      <c r="DT99" s="85" t="n"/>
      <c r="DU99" s="85" t="n"/>
      <c r="DV99" s="85" t="n"/>
      <c r="DW99" s="85" t="n"/>
      <c r="DX99" s="85" t="n"/>
      <c r="DY99" s="85" t="n"/>
      <c r="DZ99" s="85" t="n"/>
      <c r="EA99" s="85" t="n"/>
      <c r="EB99" s="85" t="n"/>
      <c r="EC99" s="85" t="n"/>
      <c r="ED99" s="85" t="n"/>
      <c r="EE99" s="85" t="n"/>
      <c r="EF99" s="85" t="n"/>
      <c r="EG99" s="85" t="n"/>
      <c r="EH99" s="85" t="n"/>
      <c r="EI99" s="85" t="n"/>
      <c r="EJ99" s="85" t="n"/>
      <c r="EK99" s="85" t="n"/>
      <c r="EL99" s="85" t="n"/>
      <c r="EM99" s="85" t="n"/>
      <c r="EN99" s="85" t="n"/>
      <c r="EO99" s="85" t="n"/>
      <c r="EP99" s="85" t="n"/>
      <c r="EQ99" s="85" t="n"/>
      <c r="ER99" s="85" t="n"/>
      <c r="ES99" s="85" t="n"/>
      <c r="ET99" s="85" t="n"/>
      <c r="EU99" s="85" t="n"/>
      <c r="EV99" s="85" t="n"/>
      <c r="EW99" s="85" t="n"/>
      <c r="EX99" s="85" t="n"/>
      <c r="EY99" s="85" t="n"/>
      <c r="EZ99" s="85" t="n"/>
      <c r="FA99" s="85" t="n"/>
      <c r="FB99" s="85" t="n"/>
      <c r="FC99" s="85" t="n"/>
      <c r="FD99" s="85" t="n"/>
      <c r="FE99" s="85" t="n"/>
      <c r="FF99" s="85" t="n"/>
      <c r="FG99" s="85" t="n"/>
      <c r="FH99" s="85" t="n"/>
      <c r="FI99" s="85" t="n"/>
      <c r="FJ99" s="85" t="n"/>
      <c r="FK99" s="85" t="n"/>
      <c r="FL99" s="85" t="n"/>
      <c r="FM99" s="85" t="n"/>
      <c r="FN99" s="85" t="n"/>
      <c r="FO99" s="85" t="n"/>
      <c r="FP99" s="85" t="n"/>
      <c r="FQ99" s="85" t="n"/>
      <c r="FR99" s="85" t="n"/>
      <c r="FS99" s="85" t="n"/>
      <c r="FT99" s="85" t="n"/>
      <c r="FU99" s="85" t="n"/>
      <c r="FV99" s="85" t="n"/>
      <c r="FW99" s="85" t="n"/>
      <c r="FX99" s="85" t="n"/>
      <c r="FY99" s="85" t="n"/>
      <c r="FZ99" s="85" t="n"/>
      <c r="GA99" s="85" t="n"/>
      <c r="GB99" s="85" t="n"/>
      <c r="GC99" s="85" t="n"/>
      <c r="GD99" s="85" t="n"/>
      <c r="GE99" s="85" t="n"/>
      <c r="GF99" s="85" t="n"/>
      <c r="GG99" s="85" t="n"/>
      <c r="GH99" s="85" t="n"/>
      <c r="GI99" s="85" t="n"/>
      <c r="GJ99" s="85" t="n"/>
      <c r="GK99" s="85" t="n"/>
      <c r="GL99" s="85" t="n"/>
      <c r="GM99" s="85" t="n"/>
      <c r="GN99" s="85" t="n"/>
      <c r="GO99" s="85" t="n"/>
      <c r="GP99" s="85" t="n"/>
      <c r="GQ99" s="85" t="n"/>
      <c r="GR99" s="85" t="n"/>
      <c r="GS99" s="85" t="n"/>
      <c r="GT99" s="85" t="n"/>
      <c r="GU99" s="85" t="n"/>
      <c r="GV99" s="85" t="n"/>
      <c r="GW99" s="85" t="n"/>
      <c r="GX99" s="85" t="n"/>
      <c r="GY99" s="85" t="n"/>
      <c r="GZ99" s="85" t="n"/>
      <c r="HA99" s="85" t="n"/>
      <c r="HB99" s="85" t="n"/>
      <c r="HC99" s="85" t="n"/>
      <c r="HD99" s="85" t="n"/>
      <c r="HE99" s="85" t="n"/>
      <c r="HF99" s="85" t="n"/>
      <c r="HG99" s="85" t="n"/>
      <c r="HH99" s="85" t="n"/>
      <c r="HI99" s="85" t="n"/>
      <c r="HJ99" s="85" t="n"/>
      <c r="HK99" s="85" t="n"/>
      <c r="HL99" s="85" t="n"/>
      <c r="HM99" s="85" t="n"/>
      <c r="HN99" s="85" t="n"/>
      <c r="HO99" s="85" t="n"/>
      <c r="HP99" s="85" t="n"/>
      <c r="HQ99" s="85" t="n"/>
      <c r="HR99" s="85" t="n"/>
      <c r="HS99" s="85" t="n"/>
      <c r="HT99" s="85" t="n"/>
      <c r="HU99" s="85" t="n"/>
      <c r="HV99" s="85" t="n"/>
      <c r="HW99" s="85" t="n"/>
      <c r="HX99" s="85" t="n"/>
      <c r="HY99" s="85" t="n"/>
      <c r="HZ99" s="85" t="n"/>
      <c r="IA99" s="85" t="n"/>
      <c r="IB99" s="85" t="n"/>
      <c r="IC99" s="85" t="n"/>
      <c r="ID99" s="85" t="n"/>
      <c r="IE99" s="85" t="n"/>
      <c r="IF99" s="85" t="n"/>
      <c r="IG99" s="85" t="n"/>
      <c r="IH99" s="85" t="n"/>
      <c r="II99" s="85" t="n"/>
      <c r="IJ99" s="85" t="n"/>
      <c r="IK99" s="85" t="n"/>
      <c r="IL99" s="85" t="n"/>
      <c r="IM99" s="85" t="n"/>
      <c r="IN99" s="85" t="n"/>
      <c r="IO99" s="85" t="n"/>
      <c r="IP99" s="85" t="n"/>
      <c r="IQ99" s="85" t="n"/>
      <c r="IR99" s="85" t="n"/>
      <c r="IS99" s="85" t="n"/>
      <c r="IT99" s="85" t="n"/>
      <c r="IU99" s="85" t="n"/>
      <c r="IV99" s="85" t="n"/>
      <c r="IW99" s="85" t="n"/>
      <c r="IX99" s="85" t="n"/>
      <c r="IY99" s="85" t="n"/>
      <c r="IZ99" s="85" t="n"/>
      <c r="JA99" s="85" t="n"/>
      <c r="JB99" s="85" t="n"/>
      <c r="JC99" s="85" t="n"/>
      <c r="JD99" s="85" t="n"/>
      <c r="JE99" s="85" t="n"/>
      <c r="JF99" s="85" t="n"/>
      <c r="JG99" s="85" t="n"/>
      <c r="JH99" s="85" t="n"/>
      <c r="JI99" s="85" t="n"/>
      <c r="JJ99" s="85" t="n"/>
      <c r="JK99" s="85" t="n"/>
      <c r="JL99" s="85" t="n"/>
      <c r="JM99" s="85" t="n"/>
      <c r="JN99" s="85" t="n"/>
      <c r="JO99" s="85" t="n"/>
      <c r="JP99" s="85" t="n"/>
      <c r="JQ99" s="85" t="n"/>
      <c r="JR99" s="85" t="n"/>
      <c r="JS99" s="85" t="n"/>
      <c r="JT99" s="85" t="n"/>
      <c r="JU99" s="85" t="n"/>
      <c r="JV99" s="85" t="n"/>
      <c r="JW99" s="85" t="n"/>
      <c r="JX99" s="85" t="n"/>
      <c r="JY99" s="85" t="n"/>
      <c r="JZ99" s="85" t="n"/>
      <c r="KA99" s="85" t="n"/>
      <c r="KB99" s="85" t="n"/>
      <c r="KC99" s="85" t="n"/>
      <c r="KD99" s="85" t="n"/>
      <c r="KE99" s="85" t="n"/>
      <c r="KF99" s="85" t="n"/>
      <c r="KG99" s="85" t="n"/>
      <c r="KH99" s="85" t="n"/>
      <c r="KI99" s="85" t="n"/>
      <c r="KJ99" s="85" t="n"/>
      <c r="KK99" s="85" t="n"/>
      <c r="KL99" s="85" t="n"/>
      <c r="KM99" s="85" t="n"/>
      <c r="KN99" s="85" t="n"/>
      <c r="KO99" s="85" t="n"/>
      <c r="KP99" s="85" t="n"/>
      <c r="KQ99" s="85" t="n"/>
      <c r="KR99" s="85" t="n"/>
      <c r="KS99" s="85" t="n"/>
      <c r="KT99" s="85" t="n"/>
      <c r="KU99" s="85" t="n"/>
      <c r="KV99" s="85" t="n"/>
      <c r="KW99" s="85" t="n"/>
      <c r="KX99" s="85" t="n"/>
      <c r="KY99" s="85" t="n"/>
      <c r="KZ99" s="85" t="n"/>
      <c r="LA99" s="85" t="n"/>
      <c r="LB99" s="85" t="n"/>
      <c r="LC99" s="85" t="n"/>
      <c r="LD99" s="85" t="n"/>
      <c r="LE99" s="85" t="n"/>
      <c r="LF99" s="85" t="n"/>
      <c r="LG99" s="85" t="n"/>
      <c r="LH99" s="85" t="n"/>
      <c r="LI99" s="85" t="n"/>
      <c r="LJ99" s="85" t="n"/>
      <c r="LK99" s="85" t="n"/>
      <c r="LL99" s="85" t="n"/>
      <c r="LM99" s="85" t="n"/>
      <c r="LN99" s="85" t="n"/>
      <c r="LO99" s="85" t="n"/>
      <c r="LP99" s="85" t="n"/>
      <c r="LQ99" s="85" t="n"/>
      <c r="LR99" s="85" t="n"/>
      <c r="LS99" s="85" t="n"/>
    </row>
    <row r="100" customFormat="1" s="79">
      <c r="A100" s="618" t="n"/>
      <c r="B100" s="102" t="n"/>
      <c r="C100" s="952" t="n"/>
      <c r="D100" s="952" t="n"/>
      <c r="E100" s="952" t="n"/>
      <c r="F100" s="952" t="n"/>
      <c r="G100" s="952" t="n"/>
      <c r="H100" s="952" t="n"/>
      <c r="I100" s="947" t="n"/>
      <c r="K100" s="948" t="n"/>
      <c r="N100" s="105" t="inlineStr"/>
      <c r="O100" s="106" t="inlineStr"/>
      <c r="P100" s="106" t="inlineStr"/>
      <c r="Q100" s="106" t="inlineStr"/>
      <c r="R100" s="106" t="inlineStr"/>
      <c r="S100" s="106" t="inlineStr"/>
      <c r="T100" s="106" t="inlineStr"/>
      <c r="U100" s="946">
        <f>I100</f>
        <v/>
      </c>
      <c r="V100" s="941" t="n"/>
      <c r="W100" s="941" t="n"/>
    </row>
    <row r="101" customFormat="1" s="79">
      <c r="A101" s="618" t="n"/>
      <c r="B101" s="102" t="n"/>
      <c r="C101" s="952" t="n"/>
      <c r="D101" s="939" t="n"/>
      <c r="E101" s="939" t="n"/>
      <c r="F101" s="939" t="n"/>
      <c r="G101" s="939" t="n"/>
      <c r="H101" s="939" t="n"/>
      <c r="I101" s="947" t="n"/>
      <c r="K101" s="948" t="n"/>
      <c r="N101" s="105" t="inlineStr"/>
      <c r="O101" s="106" t="inlineStr"/>
      <c r="P101" s="106" t="inlineStr"/>
      <c r="Q101" s="106" t="inlineStr"/>
      <c r="R101" s="106" t="inlineStr"/>
      <c r="S101" s="106" t="inlineStr"/>
      <c r="T101" s="106" t="inlineStr"/>
      <c r="U101" s="946">
        <f>I101</f>
        <v/>
      </c>
      <c r="V101" s="941" t="n"/>
      <c r="W101" s="941" t="n"/>
    </row>
    <row r="102" customFormat="1" s="79">
      <c r="A102" s="618" t="n"/>
      <c r="B102" s="102" t="n"/>
      <c r="C102" s="952" t="n"/>
      <c r="D102" s="939" t="n"/>
      <c r="E102" s="939" t="n"/>
      <c r="F102" s="939" t="n"/>
      <c r="G102" s="939" t="n"/>
      <c r="H102" s="939" t="n"/>
      <c r="I102" s="947" t="n"/>
      <c r="K102" s="948" t="n"/>
      <c r="N102" s="105" t="inlineStr"/>
      <c r="O102" s="106" t="inlineStr"/>
      <c r="P102" s="106" t="inlineStr"/>
      <c r="Q102" s="106" t="inlineStr"/>
      <c r="R102" s="106" t="inlineStr"/>
      <c r="S102" s="106" t="inlineStr"/>
      <c r="T102" s="106" t="inlineStr"/>
      <c r="U102" s="946">
        <f>I102</f>
        <v/>
      </c>
      <c r="V102" s="941" t="n"/>
      <c r="W102" s="941" t="n"/>
    </row>
    <row r="103" customFormat="1" s="79">
      <c r="A103" s="618" t="n"/>
      <c r="B103" s="102" t="n"/>
      <c r="C103" s="103" t="n"/>
      <c r="D103" s="103" t="n"/>
      <c r="E103" s="103" t="n"/>
      <c r="F103" s="103" t="n"/>
      <c r="G103" s="103" t="n"/>
      <c r="H103" s="103" t="n"/>
      <c r="I103" s="947" t="n"/>
      <c r="K103" s="948" t="n"/>
      <c r="N103" s="105" t="inlineStr"/>
      <c r="O103" s="106" t="inlineStr"/>
      <c r="P103" s="106" t="inlineStr"/>
      <c r="Q103" s="106" t="inlineStr"/>
      <c r="R103" s="106" t="inlineStr"/>
      <c r="S103" s="106" t="inlineStr"/>
      <c r="T103" s="106" t="inlineStr"/>
      <c r="U103" s="946">
        <f>I103</f>
        <v/>
      </c>
      <c r="V103" s="941" t="n"/>
      <c r="W103" s="941" t="n"/>
    </row>
    <row r="104" customFormat="1" s="79">
      <c r="A104" s="618" t="n"/>
      <c r="B104" s="102" t="n"/>
      <c r="C104" s="952" t="n"/>
      <c r="D104" s="952" t="n"/>
      <c r="E104" s="952" t="n"/>
      <c r="F104" s="952" t="n"/>
      <c r="G104" s="952" t="n"/>
      <c r="H104" s="952" t="n"/>
      <c r="I104" s="947" t="n"/>
      <c r="K104" s="948" t="n"/>
      <c r="N104" s="105" t="inlineStr"/>
      <c r="O104" s="106" t="inlineStr"/>
      <c r="P104" s="106" t="inlineStr"/>
      <c r="Q104" s="106" t="inlineStr"/>
      <c r="R104" s="106" t="inlineStr"/>
      <c r="S104" s="106" t="inlineStr"/>
      <c r="T104" s="106" t="inlineStr"/>
      <c r="U104" s="946">
        <f>I104</f>
        <v/>
      </c>
      <c r="V104" s="941" t="n"/>
      <c r="W104" s="941" t="n"/>
    </row>
    <row r="105" customFormat="1" s="79">
      <c r="A105" s="618" t="n"/>
      <c r="B105" s="102" t="n"/>
      <c r="C105" s="952" t="n"/>
      <c r="D105" s="952" t="n"/>
      <c r="E105" s="952" t="n"/>
      <c r="F105" s="952" t="n"/>
      <c r="G105" s="952" t="n"/>
      <c r="H105" s="952" t="n"/>
      <c r="I105" s="947" t="n"/>
      <c r="K105" s="948" t="n"/>
      <c r="N105" s="105" t="inlineStr"/>
      <c r="O105" s="106" t="inlineStr"/>
      <c r="P105" s="106" t="inlineStr"/>
      <c r="Q105" s="106" t="inlineStr"/>
      <c r="R105" s="106" t="inlineStr"/>
      <c r="S105" s="106" t="inlineStr"/>
      <c r="T105" s="106" t="inlineStr"/>
      <c r="U105" s="946">
        <f>I105</f>
        <v/>
      </c>
      <c r="V105" s="941" t="n"/>
      <c r="W105" s="941" t="n"/>
    </row>
    <row r="106" customFormat="1" s="79">
      <c r="A106" s="618" t="n"/>
      <c r="B106" s="102" t="n"/>
      <c r="C106" s="952" t="n"/>
      <c r="D106" s="952" t="n"/>
      <c r="E106" s="952" t="n"/>
      <c r="F106" s="952" t="n"/>
      <c r="G106" s="952" t="n"/>
      <c r="H106" s="952" t="n"/>
      <c r="I106" s="947" t="n"/>
      <c r="K106" s="948" t="n"/>
      <c r="N106" s="105" t="inlineStr"/>
      <c r="O106" s="106" t="inlineStr"/>
      <c r="P106" s="106" t="inlineStr"/>
      <c r="Q106" s="106" t="inlineStr"/>
      <c r="R106" s="106" t="inlineStr"/>
      <c r="S106" s="106" t="inlineStr"/>
      <c r="T106" s="106" t="inlineStr"/>
      <c r="U106" s="946">
        <f>I106</f>
        <v/>
      </c>
      <c r="V106" s="941" t="n"/>
      <c r="W106" s="941" t="n"/>
    </row>
    <row r="107" customFormat="1" s="79">
      <c r="A107" s="618" t="n"/>
      <c r="B107" s="102" t="n"/>
      <c r="C107" s="952" t="n"/>
      <c r="D107" s="952" t="n"/>
      <c r="E107" s="952" t="n"/>
      <c r="F107" s="952" t="n"/>
      <c r="G107" s="952" t="n"/>
      <c r="H107" s="952" t="n"/>
      <c r="I107" s="947" t="n"/>
      <c r="K107" s="948" t="n"/>
      <c r="N107" s="105" t="inlineStr"/>
      <c r="O107" s="106" t="inlineStr"/>
      <c r="P107" s="106" t="inlineStr"/>
      <c r="Q107" s="106" t="inlineStr"/>
      <c r="R107" s="106" t="inlineStr"/>
      <c r="S107" s="106" t="inlineStr"/>
      <c r="T107" s="106" t="inlineStr"/>
      <c r="U107" s="946">
        <f>I107</f>
        <v/>
      </c>
      <c r="V107" s="941" t="n"/>
      <c r="W107" s="941" t="n"/>
    </row>
    <row r="108" customFormat="1" s="79">
      <c r="A108" s="618" t="n"/>
      <c r="B108" s="102" t="n"/>
      <c r="C108" s="952" t="n"/>
      <c r="D108" s="952" t="n"/>
      <c r="E108" s="952" t="n"/>
      <c r="F108" s="952" t="n"/>
      <c r="G108" s="952" t="n"/>
      <c r="H108" s="952" t="n"/>
      <c r="I108" s="947" t="n"/>
      <c r="K108" s="948" t="n"/>
      <c r="N108" s="105" t="inlineStr"/>
      <c r="O108" s="106" t="inlineStr"/>
      <c r="P108" s="106" t="inlineStr"/>
      <c r="Q108" s="106" t="inlineStr"/>
      <c r="R108" s="106" t="inlineStr"/>
      <c r="S108" s="106" t="inlineStr"/>
      <c r="T108" s="106" t="inlineStr"/>
      <c r="U108" s="946">
        <f>I108</f>
        <v/>
      </c>
      <c r="V108" s="941" t="n"/>
      <c r="W108" s="941" t="n"/>
    </row>
    <row r="109" customFormat="1" s="79">
      <c r="A109" s="618" t="n"/>
      <c r="B109" s="102" t="n"/>
      <c r="C109" s="952" t="n"/>
      <c r="D109" s="952" t="n"/>
      <c r="E109" s="952" t="n"/>
      <c r="F109" s="952" t="n"/>
      <c r="G109" s="952" t="n"/>
      <c r="H109" s="952" t="n"/>
      <c r="I109" s="947" t="n"/>
      <c r="K109" s="948" t="n"/>
      <c r="N109" s="105" t="inlineStr"/>
      <c r="O109" s="106" t="inlineStr"/>
      <c r="P109" s="106" t="inlineStr"/>
      <c r="Q109" s="106" t="inlineStr"/>
      <c r="R109" s="106" t="inlineStr"/>
      <c r="S109" s="106" t="inlineStr"/>
      <c r="T109" s="106" t="inlineStr"/>
      <c r="U109" s="946">
        <f>I109</f>
        <v/>
      </c>
      <c r="V109" s="941" t="n"/>
      <c r="W109" s="941" t="n"/>
    </row>
    <row r="110" customFormat="1" s="79">
      <c r="A110" s="618" t="n"/>
      <c r="B110" s="102" t="n"/>
      <c r="C110" s="952" t="n"/>
      <c r="D110" s="952" t="n"/>
      <c r="E110" s="952" t="n"/>
      <c r="F110" s="952" t="n"/>
      <c r="G110" s="952" t="n">
        <v>2885</v>
      </c>
      <c r="H110" s="952" t="n">
        <v>1613</v>
      </c>
      <c r="I110" s="947" t="n"/>
      <c r="K110" s="948" t="n"/>
      <c r="N110" s="105" t="inlineStr"/>
      <c r="O110" s="106" t="inlineStr"/>
      <c r="P110" s="106" t="inlineStr"/>
      <c r="Q110" s="106" t="inlineStr"/>
      <c r="R110" s="106" t="inlineStr"/>
      <c r="S110" s="106">
        <f>G110*BS!$B$9</f>
        <v/>
      </c>
      <c r="T110" s="106">
        <f>H110*BS!$B$9</f>
        <v/>
      </c>
      <c r="U110" s="946">
        <f>I110</f>
        <v/>
      </c>
      <c r="V110" s="941" t="n"/>
      <c r="W110" s="941" t="n"/>
    </row>
    <row r="111" customFormat="1" s="79">
      <c r="A111" s="618" t="inlineStr">
        <is>
          <t>K15</t>
        </is>
      </c>
      <c r="B111" s="96" t="inlineStr">
        <is>
          <t xml:space="preserve">Total </t>
        </is>
      </c>
      <c r="C111" s="944">
        <f>SUM(INDIRECT(ADDRESS(MATCH("K14",$A:$A,0)+1,COLUMN(C$12),4)&amp;":"&amp;ADDRESS(MATCH("K15",$A:$A,0)-1,COLUMN(C$12),4)))</f>
        <v/>
      </c>
      <c r="D111" s="944">
        <f>SUM(INDIRECT(ADDRESS(MATCH("K14",$A:$A,0)+1,COLUMN(D$12),4)&amp;":"&amp;ADDRESS(MATCH("K15",$A:$A,0)-1,COLUMN(D$12),4)))</f>
        <v/>
      </c>
      <c r="E111" s="944">
        <f>SUM(INDIRECT(ADDRESS(MATCH("K14",$A:$A,0)+1,COLUMN(E$12),4)&amp;":"&amp;ADDRESS(MATCH("K15",$A:$A,0)-1,COLUMN(E$12),4)))</f>
        <v/>
      </c>
      <c r="F111" s="944">
        <f>SUM(INDIRECT(ADDRESS(MATCH("K14",$A:$A,0)+1,COLUMN(F$12),4)&amp;":"&amp;ADDRESS(MATCH("K15",$A:$A,0)-1,COLUMN(F$12),4)))</f>
        <v/>
      </c>
      <c r="G111" s="944">
        <f>SUM(INDIRECT(ADDRESS(MATCH("K14",$A:$A,0)+1,COLUMN(G$12),4)&amp;":"&amp;ADDRESS(MATCH("K15",$A:$A,0)-1,COLUMN(G$12),4)))</f>
        <v/>
      </c>
      <c r="H111" s="944">
        <f>SUM(INDIRECT(ADDRESS(MATCH("K14",$A:$A,0)+1,COLUMN(H$12),4)&amp;":"&amp;ADDRESS(MATCH("K15",$A:$A,0)-1,COLUMN(H$12),4)))</f>
        <v/>
      </c>
      <c r="I111" s="947" t="n"/>
      <c r="K111" s="948" t="n"/>
      <c r="N111" s="114">
        <f>B111</f>
        <v/>
      </c>
      <c r="O111" s="115">
        <f>C111*BS!$B$9</f>
        <v/>
      </c>
      <c r="P111" s="115">
        <f>D111*BS!$B$9</f>
        <v/>
      </c>
      <c r="Q111" s="115">
        <f>E111*BS!$B$9</f>
        <v/>
      </c>
      <c r="R111" s="115">
        <f>F111*BS!$B$9</f>
        <v/>
      </c>
      <c r="S111" s="115">
        <f>G111*BS!$B$9</f>
        <v/>
      </c>
      <c r="T111" s="115">
        <f>H111*BS!$B$9</f>
        <v/>
      </c>
      <c r="U111" s="951">
        <f>I111</f>
        <v/>
      </c>
      <c r="V111" s="941" t="n"/>
      <c r="W111" s="941" t="n"/>
    </row>
    <row r="112" customFormat="1" s="79">
      <c r="A112" s="618" t="n"/>
      <c r="B112" s="102" t="n"/>
      <c r="C112" s="952" t="n"/>
      <c r="D112" s="952" t="n"/>
      <c r="E112" s="952" t="n"/>
      <c r="F112" s="952" t="n"/>
      <c r="G112" s="952" t="n"/>
      <c r="H112" s="952" t="n"/>
      <c r="I112" s="947" t="n"/>
      <c r="K112" s="948" t="n"/>
      <c r="N112" s="105" t="inlineStr"/>
      <c r="O112" s="106" t="inlineStr"/>
      <c r="P112" s="106" t="inlineStr"/>
      <c r="Q112" s="106" t="inlineStr"/>
      <c r="R112" s="106" t="inlineStr"/>
      <c r="S112" s="106" t="inlineStr"/>
      <c r="T112" s="106" t="inlineStr"/>
      <c r="U112" s="107" t="n"/>
      <c r="V112" s="941" t="n"/>
      <c r="W112" s="941" t="n"/>
    </row>
    <row r="113" customFormat="1" s="117">
      <c r="A113" s="618" t="inlineStr">
        <is>
          <t>K16</t>
        </is>
      </c>
      <c r="B113" s="96" t="inlineStr">
        <is>
          <t>Other Tangible Assets</t>
        </is>
      </c>
      <c r="C113" s="953" t="n"/>
      <c r="D113" s="953" t="n"/>
      <c r="E113" s="953" t="n"/>
      <c r="F113" s="953" t="n"/>
      <c r="G113" s="953" t="n"/>
      <c r="H113" s="953" t="n"/>
      <c r="I113" s="934" t="n"/>
      <c r="J113" s="85" t="n"/>
      <c r="K113" s="85" t="n"/>
      <c r="L113" s="85" t="n"/>
      <c r="M113" s="85" t="n"/>
      <c r="N113" s="114">
        <f>B113</f>
        <v/>
      </c>
      <c r="O113" s="115" t="inlineStr"/>
      <c r="P113" s="115" t="inlineStr"/>
      <c r="Q113" s="115" t="inlineStr"/>
      <c r="R113" s="115" t="inlineStr"/>
      <c r="S113" s="115" t="inlineStr"/>
      <c r="T113" s="115" t="inlineStr"/>
      <c r="U113" s="123" t="n"/>
      <c r="V113" s="941" t="n"/>
      <c r="W113" s="941" t="n"/>
      <c r="X113" s="85" t="n"/>
      <c r="Y113" s="85" t="n"/>
      <c r="Z113" s="85" t="n"/>
      <c r="AA113" s="85" t="n"/>
      <c r="AB113" s="85" t="n"/>
      <c r="AC113" s="85" t="n"/>
      <c r="AD113" s="85" t="n"/>
      <c r="AE113" s="85" t="n"/>
      <c r="AF113" s="85" t="n"/>
      <c r="AG113" s="85" t="n"/>
      <c r="AH113" s="85" t="n"/>
      <c r="AI113" s="85" t="n"/>
      <c r="AJ113" s="85" t="n"/>
      <c r="AK113" s="85" t="n"/>
      <c r="AL113" s="85" t="n"/>
      <c r="AM113" s="85" t="n"/>
      <c r="AN113" s="85" t="n"/>
      <c r="AO113" s="85" t="n"/>
      <c r="AP113" s="85" t="n"/>
      <c r="AQ113" s="85" t="n"/>
      <c r="AR113" s="85" t="n"/>
      <c r="AS113" s="85" t="n"/>
      <c r="AT113" s="85" t="n"/>
      <c r="AU113" s="85" t="n"/>
      <c r="AV113" s="85" t="n"/>
      <c r="AW113" s="85" t="n"/>
      <c r="AX113" s="85" t="n"/>
      <c r="AY113" s="85" t="n"/>
      <c r="AZ113" s="85" t="n"/>
      <c r="BA113" s="85" t="n"/>
      <c r="BB113" s="85" t="n"/>
      <c r="BC113" s="85" t="n"/>
      <c r="BD113" s="85" t="n"/>
      <c r="BE113" s="85" t="n"/>
      <c r="BF113" s="85" t="n"/>
      <c r="BG113" s="85" t="n"/>
      <c r="BH113" s="85" t="n"/>
      <c r="BI113" s="85" t="n"/>
      <c r="BJ113" s="85" t="n"/>
      <c r="BK113" s="85" t="n"/>
      <c r="BL113" s="85" t="n"/>
      <c r="BM113" s="85" t="n"/>
      <c r="BN113" s="85" t="n"/>
      <c r="BO113" s="85" t="n"/>
      <c r="BP113" s="85" t="n"/>
      <c r="BQ113" s="85" t="n"/>
      <c r="BR113" s="85" t="n"/>
      <c r="BS113" s="85" t="n"/>
      <c r="BT113" s="85" t="n"/>
      <c r="BU113" s="85" t="n"/>
      <c r="BV113" s="85" t="n"/>
      <c r="BW113" s="85" t="n"/>
      <c r="BX113" s="85" t="n"/>
      <c r="BY113" s="85" t="n"/>
      <c r="BZ113" s="85" t="n"/>
      <c r="CA113" s="85" t="n"/>
      <c r="CB113" s="85" t="n"/>
      <c r="CC113" s="85" t="n"/>
      <c r="CD113" s="85" t="n"/>
      <c r="CE113" s="85" t="n"/>
      <c r="CF113" s="85" t="n"/>
      <c r="CG113" s="85" t="n"/>
      <c r="CH113" s="85" t="n"/>
      <c r="CI113" s="85" t="n"/>
      <c r="CJ113" s="85" t="n"/>
      <c r="CK113" s="85" t="n"/>
      <c r="CL113" s="85" t="n"/>
      <c r="CM113" s="85" t="n"/>
      <c r="CN113" s="85" t="n"/>
      <c r="CO113" s="85" t="n"/>
      <c r="CP113" s="85" t="n"/>
      <c r="CQ113" s="85" t="n"/>
      <c r="CR113" s="85" t="n"/>
      <c r="CS113" s="85" t="n"/>
      <c r="CT113" s="85" t="n"/>
      <c r="CU113" s="85" t="n"/>
      <c r="CV113" s="85" t="n"/>
      <c r="CW113" s="85" t="n"/>
      <c r="CX113" s="85" t="n"/>
      <c r="CY113" s="85" t="n"/>
      <c r="CZ113" s="85" t="n"/>
      <c r="DA113" s="85" t="n"/>
      <c r="DB113" s="85" t="n"/>
      <c r="DC113" s="85" t="n"/>
      <c r="DD113" s="85" t="n"/>
      <c r="DE113" s="85" t="n"/>
      <c r="DF113" s="85" t="n"/>
      <c r="DG113" s="85" t="n"/>
      <c r="DH113" s="85" t="n"/>
      <c r="DI113" s="85" t="n"/>
      <c r="DJ113" s="85" t="n"/>
      <c r="DK113" s="85" t="n"/>
      <c r="DL113" s="85" t="n"/>
      <c r="DM113" s="85" t="n"/>
      <c r="DN113" s="85" t="n"/>
      <c r="DO113" s="85" t="n"/>
      <c r="DP113" s="85" t="n"/>
      <c r="DQ113" s="85" t="n"/>
      <c r="DR113" s="85" t="n"/>
      <c r="DS113" s="85" t="n"/>
      <c r="DT113" s="85" t="n"/>
      <c r="DU113" s="85" t="n"/>
      <c r="DV113" s="85" t="n"/>
      <c r="DW113" s="85" t="n"/>
      <c r="DX113" s="85" t="n"/>
      <c r="DY113" s="85" t="n"/>
      <c r="DZ113" s="85" t="n"/>
      <c r="EA113" s="85" t="n"/>
      <c r="EB113" s="85" t="n"/>
      <c r="EC113" s="85" t="n"/>
      <c r="ED113" s="85" t="n"/>
      <c r="EE113" s="85" t="n"/>
      <c r="EF113" s="85" t="n"/>
      <c r="EG113" s="85" t="n"/>
      <c r="EH113" s="85" t="n"/>
      <c r="EI113" s="85" t="n"/>
      <c r="EJ113" s="85" t="n"/>
      <c r="EK113" s="85" t="n"/>
      <c r="EL113" s="85" t="n"/>
      <c r="EM113" s="85" t="n"/>
      <c r="EN113" s="85" t="n"/>
      <c r="EO113" s="85" t="n"/>
      <c r="EP113" s="85" t="n"/>
      <c r="EQ113" s="85" t="n"/>
      <c r="ER113" s="85" t="n"/>
      <c r="ES113" s="85" t="n"/>
      <c r="ET113" s="85" t="n"/>
      <c r="EU113" s="85" t="n"/>
      <c r="EV113" s="85" t="n"/>
      <c r="EW113" s="85" t="n"/>
      <c r="EX113" s="85" t="n"/>
      <c r="EY113" s="85" t="n"/>
      <c r="EZ113" s="85" t="n"/>
      <c r="FA113" s="85" t="n"/>
      <c r="FB113" s="85" t="n"/>
      <c r="FC113" s="85" t="n"/>
      <c r="FD113" s="85" t="n"/>
      <c r="FE113" s="85" t="n"/>
      <c r="FF113" s="85" t="n"/>
      <c r="FG113" s="85" t="n"/>
      <c r="FH113" s="85" t="n"/>
      <c r="FI113" s="85" t="n"/>
      <c r="FJ113" s="85" t="n"/>
      <c r="FK113" s="85" t="n"/>
      <c r="FL113" s="85" t="n"/>
      <c r="FM113" s="85" t="n"/>
      <c r="FN113" s="85" t="n"/>
      <c r="FO113" s="85" t="n"/>
      <c r="FP113" s="85" t="n"/>
      <c r="FQ113" s="85" t="n"/>
      <c r="FR113" s="85" t="n"/>
      <c r="FS113" s="85" t="n"/>
      <c r="FT113" s="85" t="n"/>
      <c r="FU113" s="85" t="n"/>
      <c r="FV113" s="85" t="n"/>
      <c r="FW113" s="85" t="n"/>
      <c r="FX113" s="85" t="n"/>
      <c r="FY113" s="85" t="n"/>
      <c r="FZ113" s="85" t="n"/>
      <c r="GA113" s="85" t="n"/>
      <c r="GB113" s="85" t="n"/>
      <c r="GC113" s="85" t="n"/>
      <c r="GD113" s="85" t="n"/>
      <c r="GE113" s="85" t="n"/>
      <c r="GF113" s="85" t="n"/>
      <c r="GG113" s="85" t="n"/>
      <c r="GH113" s="85" t="n"/>
      <c r="GI113" s="85" t="n"/>
      <c r="GJ113" s="85" t="n"/>
      <c r="GK113" s="85" t="n"/>
      <c r="GL113" s="85" t="n"/>
      <c r="GM113" s="85" t="n"/>
      <c r="GN113" s="85" t="n"/>
      <c r="GO113" s="85" t="n"/>
      <c r="GP113" s="85" t="n"/>
      <c r="GQ113" s="85" t="n"/>
      <c r="GR113" s="85" t="n"/>
      <c r="GS113" s="85" t="n"/>
      <c r="GT113" s="85" t="n"/>
      <c r="GU113" s="85" t="n"/>
      <c r="GV113" s="85" t="n"/>
      <c r="GW113" s="85" t="n"/>
      <c r="GX113" s="85" t="n"/>
      <c r="GY113" s="85" t="n"/>
      <c r="GZ113" s="85" t="n"/>
      <c r="HA113" s="85" t="n"/>
      <c r="HB113" s="85" t="n"/>
      <c r="HC113" s="85" t="n"/>
      <c r="HD113" s="85" t="n"/>
      <c r="HE113" s="85" t="n"/>
      <c r="HF113" s="85" t="n"/>
      <c r="HG113" s="85" t="n"/>
      <c r="HH113" s="85" t="n"/>
      <c r="HI113" s="85" t="n"/>
      <c r="HJ113" s="85" t="n"/>
      <c r="HK113" s="85" t="n"/>
      <c r="HL113" s="85" t="n"/>
      <c r="HM113" s="85" t="n"/>
      <c r="HN113" s="85" t="n"/>
      <c r="HO113" s="85" t="n"/>
      <c r="HP113" s="85" t="n"/>
      <c r="HQ113" s="85" t="n"/>
      <c r="HR113" s="85" t="n"/>
      <c r="HS113" s="85" t="n"/>
      <c r="HT113" s="85" t="n"/>
      <c r="HU113" s="85" t="n"/>
      <c r="HV113" s="85" t="n"/>
      <c r="HW113" s="85" t="n"/>
      <c r="HX113" s="85" t="n"/>
      <c r="HY113" s="85" t="n"/>
      <c r="HZ113" s="85" t="n"/>
      <c r="IA113" s="85" t="n"/>
      <c r="IB113" s="85" t="n"/>
      <c r="IC113" s="85" t="n"/>
      <c r="ID113" s="85" t="n"/>
      <c r="IE113" s="85" t="n"/>
      <c r="IF113" s="85" t="n"/>
      <c r="IG113" s="85" t="n"/>
      <c r="IH113" s="85" t="n"/>
      <c r="II113" s="85" t="n"/>
      <c r="IJ113" s="85" t="n"/>
      <c r="IK113" s="85" t="n"/>
      <c r="IL113" s="85" t="n"/>
      <c r="IM113" s="85" t="n"/>
      <c r="IN113" s="85" t="n"/>
      <c r="IO113" s="85" t="n"/>
      <c r="IP113" s="85" t="n"/>
      <c r="IQ113" s="85" t="n"/>
      <c r="IR113" s="85" t="n"/>
      <c r="IS113" s="85" t="n"/>
      <c r="IT113" s="85" t="n"/>
      <c r="IU113" s="85" t="n"/>
      <c r="IV113" s="85" t="n"/>
      <c r="IW113" s="85" t="n"/>
      <c r="IX113" s="85" t="n"/>
      <c r="IY113" s="85" t="n"/>
      <c r="IZ113" s="85" t="n"/>
      <c r="JA113" s="85" t="n"/>
      <c r="JB113" s="85" t="n"/>
      <c r="JC113" s="85" t="n"/>
      <c r="JD113" s="85" t="n"/>
      <c r="JE113" s="85" t="n"/>
      <c r="JF113" s="85" t="n"/>
      <c r="JG113" s="85" t="n"/>
      <c r="JH113" s="85" t="n"/>
      <c r="JI113" s="85" t="n"/>
      <c r="JJ113" s="85" t="n"/>
      <c r="JK113" s="85" t="n"/>
      <c r="JL113" s="85" t="n"/>
      <c r="JM113" s="85" t="n"/>
      <c r="JN113" s="85" t="n"/>
      <c r="JO113" s="85" t="n"/>
      <c r="JP113" s="85" t="n"/>
      <c r="JQ113" s="85" t="n"/>
      <c r="JR113" s="85" t="n"/>
      <c r="JS113" s="85" t="n"/>
      <c r="JT113" s="85" t="n"/>
      <c r="JU113" s="85" t="n"/>
      <c r="JV113" s="85" t="n"/>
      <c r="JW113" s="85" t="n"/>
      <c r="JX113" s="85" t="n"/>
      <c r="JY113" s="85" t="n"/>
      <c r="JZ113" s="85" t="n"/>
      <c r="KA113" s="85" t="n"/>
      <c r="KB113" s="85" t="n"/>
      <c r="KC113" s="85" t="n"/>
      <c r="KD113" s="85" t="n"/>
      <c r="KE113" s="85" t="n"/>
      <c r="KF113" s="85" t="n"/>
      <c r="KG113" s="85" t="n"/>
      <c r="KH113" s="85" t="n"/>
      <c r="KI113" s="85" t="n"/>
      <c r="KJ113" s="85" t="n"/>
      <c r="KK113" s="85" t="n"/>
      <c r="KL113" s="85" t="n"/>
      <c r="KM113" s="85" t="n"/>
      <c r="KN113" s="85" t="n"/>
      <c r="KO113" s="85" t="n"/>
      <c r="KP113" s="85" t="n"/>
      <c r="KQ113" s="85" t="n"/>
      <c r="KR113" s="85" t="n"/>
      <c r="KS113" s="85" t="n"/>
      <c r="KT113" s="85" t="n"/>
      <c r="KU113" s="85" t="n"/>
      <c r="KV113" s="85" t="n"/>
      <c r="KW113" s="85" t="n"/>
      <c r="KX113" s="85" t="n"/>
      <c r="KY113" s="85" t="n"/>
      <c r="KZ113" s="85" t="n"/>
      <c r="LA113" s="85" t="n"/>
      <c r="LB113" s="85" t="n"/>
      <c r="LC113" s="85" t="n"/>
      <c r="LD113" s="85" t="n"/>
      <c r="LE113" s="85" t="n"/>
      <c r="LF113" s="85" t="n"/>
      <c r="LG113" s="85" t="n"/>
      <c r="LH113" s="85" t="n"/>
      <c r="LI113" s="85" t="n"/>
      <c r="LJ113" s="85" t="n"/>
      <c r="LK113" s="85" t="n"/>
      <c r="LL113" s="85" t="n"/>
      <c r="LM113" s="85" t="n"/>
      <c r="LN113" s="85" t="n"/>
      <c r="LO113" s="85" t="n"/>
      <c r="LP113" s="85" t="n"/>
      <c r="LQ113" s="85" t="n"/>
      <c r="LR113" s="85" t="n"/>
      <c r="LS113" s="85" t="n"/>
    </row>
    <row r="114" customFormat="1" s="79">
      <c r="A114" s="618" t="n"/>
      <c r="B114" s="102" t="inlineStr">
        <is>
          <t>Property, plant and equipment</t>
        </is>
      </c>
      <c r="C114" s="939" t="n"/>
      <c r="D114" s="939" t="n"/>
      <c r="E114" s="939" t="n"/>
      <c r="F114" s="939" t="n"/>
      <c r="G114" s="939" t="n">
        <v>2885</v>
      </c>
      <c r="H114" s="939" t="n">
        <v>1613</v>
      </c>
      <c r="I114" s="945" t="n"/>
      <c r="N114" s="105">
        <f>B114</f>
        <v/>
      </c>
      <c r="O114" s="106" t="inlineStr"/>
      <c r="P114" s="106" t="inlineStr"/>
      <c r="Q114" s="106" t="inlineStr"/>
      <c r="R114" s="106" t="inlineStr"/>
      <c r="S114" s="106">
        <f>G114*BS!$B$9</f>
        <v/>
      </c>
      <c r="T114" s="106">
        <f>H114*BS!$B$9</f>
        <v/>
      </c>
      <c r="U114" s="946">
        <f>I114</f>
        <v/>
      </c>
      <c r="V114" s="927" t="n"/>
      <c r="W114" s="927" t="n"/>
    </row>
    <row r="115" customFormat="1" s="79">
      <c r="A115" s="618" t="n"/>
      <c r="B115" s="102" t="n"/>
      <c r="C115" s="939" t="n"/>
      <c r="D115" s="939" t="n"/>
      <c r="E115" s="939" t="n"/>
      <c r="F115" s="939" t="n"/>
      <c r="G115" s="939" t="n"/>
      <c r="H115" s="939" t="n"/>
      <c r="I115" s="945" t="n"/>
      <c r="N115" s="105" t="inlineStr"/>
      <c r="O115" s="106" t="inlineStr"/>
      <c r="P115" s="106" t="inlineStr"/>
      <c r="Q115" s="106" t="inlineStr"/>
      <c r="R115" s="106" t="inlineStr"/>
      <c r="S115" s="106" t="inlineStr"/>
      <c r="T115" s="106" t="inlineStr"/>
      <c r="U115" s="946">
        <f>I115</f>
        <v/>
      </c>
      <c r="V115" s="927" t="n"/>
      <c r="W115" s="927" t="n"/>
    </row>
    <row r="116" customFormat="1" s="79">
      <c r="A116" s="618" t="n"/>
      <c r="B116" s="102" t="n"/>
      <c r="C116" s="939" t="n"/>
      <c r="D116" s="939" t="n"/>
      <c r="E116" s="939" t="n"/>
      <c r="F116" s="939" t="n"/>
      <c r="G116" s="939" t="n"/>
      <c r="H116" s="939" t="n"/>
      <c r="I116" s="945" t="n"/>
      <c r="N116" s="105" t="inlineStr"/>
      <c r="O116" s="106" t="inlineStr"/>
      <c r="P116" s="106" t="inlineStr"/>
      <c r="Q116" s="106" t="inlineStr"/>
      <c r="R116" s="106" t="inlineStr"/>
      <c r="S116" s="106" t="inlineStr"/>
      <c r="T116" s="106" t="inlineStr"/>
      <c r="U116" s="946">
        <f>I116</f>
        <v/>
      </c>
      <c r="V116" s="927" t="n"/>
      <c r="W116" s="927" t="n"/>
    </row>
    <row r="117" customFormat="1" s="79">
      <c r="A117" s="618" t="n"/>
      <c r="B117" s="102" t="n"/>
      <c r="C117" s="939" t="n"/>
      <c r="D117" s="939" t="n"/>
      <c r="E117" s="939" t="n"/>
      <c r="F117" s="939" t="n"/>
      <c r="G117" s="939" t="n"/>
      <c r="H117" s="939" t="n"/>
      <c r="I117" s="945" t="n"/>
      <c r="N117" s="105" t="inlineStr"/>
      <c r="O117" s="106" t="inlineStr"/>
      <c r="P117" s="106" t="inlineStr"/>
      <c r="Q117" s="106" t="inlineStr"/>
      <c r="R117" s="106" t="inlineStr"/>
      <c r="S117" s="106" t="inlineStr"/>
      <c r="T117" s="106" t="inlineStr"/>
      <c r="U117" s="946">
        <f>I117</f>
        <v/>
      </c>
      <c r="V117" s="927" t="n"/>
      <c r="W117" s="927" t="n"/>
    </row>
    <row r="118" customFormat="1" s="79">
      <c r="A118" s="618" t="n"/>
      <c r="B118" s="102" t="n"/>
      <c r="C118" s="939" t="n"/>
      <c r="D118" s="939" t="n"/>
      <c r="E118" s="939" t="n"/>
      <c r="F118" s="939" t="n"/>
      <c r="G118" s="939" t="n"/>
      <c r="H118" s="939" t="n"/>
      <c r="I118" s="945" t="n"/>
      <c r="N118" s="105" t="inlineStr"/>
      <c r="O118" s="106" t="inlineStr"/>
      <c r="P118" s="106" t="inlineStr"/>
      <c r="Q118" s="106" t="inlineStr"/>
      <c r="R118" s="106" t="inlineStr"/>
      <c r="S118" s="106" t="inlineStr"/>
      <c r="T118" s="106" t="inlineStr"/>
      <c r="U118" s="946">
        <f>I118</f>
        <v/>
      </c>
      <c r="V118" s="927" t="n"/>
      <c r="W118" s="927" t="n"/>
    </row>
    <row r="119" customFormat="1" s="79">
      <c r="A119" s="618" t="n"/>
      <c r="B119" s="102" t="n"/>
      <c r="C119" s="103" t="n"/>
      <c r="D119" s="103" t="n"/>
      <c r="E119" s="103" t="n"/>
      <c r="F119" s="103" t="n"/>
      <c r="G119" s="103" t="n"/>
      <c r="H119" s="103" t="n"/>
      <c r="I119" s="945" t="n"/>
      <c r="N119" s="105" t="inlineStr"/>
      <c r="O119" s="106" t="inlineStr"/>
      <c r="P119" s="106" t="inlineStr"/>
      <c r="Q119" s="106" t="inlineStr"/>
      <c r="R119" s="106" t="inlineStr"/>
      <c r="S119" s="106" t="inlineStr"/>
      <c r="T119" s="106" t="inlineStr"/>
      <c r="U119" s="946">
        <f>I119</f>
        <v/>
      </c>
      <c r="V119" s="927" t="n"/>
      <c r="W119" s="927" t="n"/>
    </row>
    <row r="120" customFormat="1" s="79">
      <c r="A120" s="618" t="n"/>
      <c r="B120" s="102" t="n"/>
      <c r="C120" s="939" t="n"/>
      <c r="D120" s="939" t="n"/>
      <c r="E120" s="939" t="n"/>
      <c r="F120" s="939" t="n"/>
      <c r="G120" s="939" t="n"/>
      <c r="H120" s="939" t="n"/>
      <c r="I120" s="945" t="n"/>
      <c r="N120" s="105" t="inlineStr"/>
      <c r="O120" s="106" t="inlineStr"/>
      <c r="P120" s="106" t="inlineStr"/>
      <c r="Q120" s="106" t="inlineStr"/>
      <c r="R120" s="106" t="inlineStr"/>
      <c r="S120" s="106" t="inlineStr"/>
      <c r="T120" s="106" t="inlineStr"/>
      <c r="U120" s="946">
        <f>I120</f>
        <v/>
      </c>
      <c r="V120" s="927" t="n"/>
      <c r="W120" s="927" t="n"/>
    </row>
    <row r="121" customFormat="1" s="79">
      <c r="A121" s="618" t="n"/>
      <c r="B121" s="102" t="n"/>
      <c r="C121" s="939" t="n"/>
      <c r="D121" s="939" t="n"/>
      <c r="E121" s="939" t="n"/>
      <c r="F121" s="939" t="n"/>
      <c r="G121" s="939" t="n"/>
      <c r="H121" s="939" t="n"/>
      <c r="I121" s="945" t="n"/>
      <c r="N121" s="105" t="inlineStr"/>
      <c r="O121" s="106" t="inlineStr"/>
      <c r="P121" s="106" t="inlineStr"/>
      <c r="Q121" s="106" t="inlineStr"/>
      <c r="R121" s="106" t="inlineStr"/>
      <c r="S121" s="106" t="inlineStr"/>
      <c r="T121" s="106" t="inlineStr"/>
      <c r="U121" s="946">
        <f>I121</f>
        <v/>
      </c>
      <c r="V121" s="927" t="n"/>
      <c r="W121" s="927" t="n"/>
    </row>
    <row r="122" customFormat="1" s="79">
      <c r="A122" s="618" t="n"/>
      <c r="B122" s="102" t="n"/>
      <c r="C122" s="939" t="n"/>
      <c r="D122" s="939" t="n"/>
      <c r="E122" s="939" t="n"/>
      <c r="F122" s="939" t="n"/>
      <c r="G122" s="939" t="n"/>
      <c r="H122" s="939" t="n"/>
      <c r="I122" s="945" t="n"/>
      <c r="N122" s="105" t="inlineStr"/>
      <c r="O122" s="106" t="inlineStr"/>
      <c r="P122" s="106" t="inlineStr"/>
      <c r="Q122" s="106" t="inlineStr"/>
      <c r="R122" s="106" t="inlineStr"/>
      <c r="S122" s="106" t="inlineStr"/>
      <c r="T122" s="106" t="inlineStr"/>
      <c r="U122" s="946">
        <f>I122</f>
        <v/>
      </c>
      <c r="V122" s="927" t="n"/>
      <c r="W122" s="927" t="n"/>
    </row>
    <row r="123" customFormat="1" s="79">
      <c r="A123" s="618" t="n"/>
      <c r="B123" s="102" t="n"/>
      <c r="C123" s="939" t="n"/>
      <c r="D123" s="939" t="n"/>
      <c r="E123" s="939" t="n"/>
      <c r="F123" s="939" t="n"/>
      <c r="G123" s="939" t="n"/>
      <c r="H123" s="939" t="n"/>
      <c r="I123" s="945" t="n"/>
      <c r="N123" s="105" t="inlineStr"/>
      <c r="O123" s="106" t="inlineStr"/>
      <c r="P123" s="106" t="inlineStr"/>
      <c r="Q123" s="106" t="inlineStr"/>
      <c r="R123" s="106" t="inlineStr"/>
      <c r="S123" s="106" t="inlineStr"/>
      <c r="T123" s="106" t="inlineStr"/>
      <c r="U123" s="946">
        <f>I123</f>
        <v/>
      </c>
      <c r="V123" s="927" t="n"/>
      <c r="W123" s="927" t="n"/>
    </row>
    <row r="124" customFormat="1" s="79">
      <c r="A124" s="618" t="n"/>
      <c r="B124" s="102" t="n"/>
      <c r="C124" s="939" t="n"/>
      <c r="D124" s="939" t="n"/>
      <c r="E124" s="939" t="n"/>
      <c r="F124" s="939" t="n"/>
      <c r="G124" s="939" t="n"/>
      <c r="H124" s="939" t="n"/>
      <c r="I124" s="945" t="n"/>
      <c r="N124" s="105" t="inlineStr"/>
      <c r="O124" s="106" t="inlineStr"/>
      <c r="P124" s="106" t="inlineStr"/>
      <c r="Q124" s="106" t="inlineStr"/>
      <c r="R124" s="106" t="inlineStr"/>
      <c r="S124" s="106" t="inlineStr"/>
      <c r="T124" s="106" t="inlineStr"/>
      <c r="U124" s="946">
        <f>I124</f>
        <v/>
      </c>
      <c r="V124" s="927" t="n"/>
      <c r="W124" s="927" t="n"/>
    </row>
    <row r="125" customFormat="1" s="79">
      <c r="A125" s="618" t="n"/>
      <c r="B125" s="102" t="n"/>
      <c r="C125" s="939" t="n"/>
      <c r="D125" s="939" t="n"/>
      <c r="E125" s="939" t="n"/>
      <c r="F125" s="939" t="n"/>
      <c r="G125" s="939" t="n"/>
      <c r="H125" s="939" t="n"/>
      <c r="I125" s="945" t="n"/>
      <c r="N125" s="105" t="inlineStr"/>
      <c r="O125" s="106" t="inlineStr"/>
      <c r="P125" s="106" t="inlineStr"/>
      <c r="Q125" s="106" t="inlineStr"/>
      <c r="R125" s="106" t="inlineStr"/>
      <c r="S125" s="106" t="inlineStr"/>
      <c r="T125" s="106" t="inlineStr"/>
      <c r="U125" s="107" t="n"/>
      <c r="V125" s="927" t="n"/>
      <c r="W125" s="927" t="n"/>
    </row>
    <row r="126" customFormat="1" s="154">
      <c r="A126" s="618" t="inlineStr">
        <is>
          <t>K17</t>
        </is>
      </c>
      <c r="B126" s="96" t="inlineStr">
        <is>
          <t>Total</t>
        </is>
      </c>
      <c r="C126" s="940">
        <f>SUM(INDIRECT(ADDRESS(MATCH("K16",$A:$A,0)+1,COLUMN(C$12),4)&amp;":"&amp;ADDRESS(MATCH("K17",$A:$A,0)-1,COLUMN(C$12),4)))</f>
        <v/>
      </c>
      <c r="D126" s="940">
        <f>SUM(INDIRECT(ADDRESS(MATCH("K16",$A:$A,0)+1,COLUMN(D$12),4)&amp;":"&amp;ADDRESS(MATCH("K17",$A:$A,0)-1,COLUMN(D$12),4)))</f>
        <v/>
      </c>
      <c r="E126" s="940">
        <f>SUM(INDIRECT(ADDRESS(MATCH("K16",$A:$A,0)+1,COLUMN(E$12),4)&amp;":"&amp;ADDRESS(MATCH("K17",$A:$A,0)-1,COLUMN(E$12),4)))</f>
        <v/>
      </c>
      <c r="F126" s="940">
        <f>SUM(INDIRECT(ADDRESS(MATCH("K16",$A:$A,0)+1,COLUMN(F$12),4)&amp;":"&amp;ADDRESS(MATCH("K17",$A:$A,0)-1,COLUMN(F$12),4)))</f>
        <v/>
      </c>
      <c r="G126" s="940">
        <f>SUM(INDIRECT(ADDRESS(MATCH("K16",$A:$A,0)+1,COLUMN(G$12),4)&amp;":"&amp;ADDRESS(MATCH("K17",$A:$A,0)-1,COLUMN(G$12),4)))</f>
        <v/>
      </c>
      <c r="H126" s="940">
        <f>SUM(INDIRECT(ADDRESS(MATCH("K16",$A:$A,0)+1,COLUMN(H$12),4)&amp;":"&amp;ADDRESS(MATCH("K17",$A:$A,0)-1,COLUMN(H$12),4)))</f>
        <v/>
      </c>
      <c r="I126" s="934" t="n"/>
      <c r="J126" s="79" t="n"/>
      <c r="K126" s="79" t="n"/>
      <c r="L126" s="79" t="n"/>
      <c r="M126" s="79" t="n"/>
      <c r="N126" s="114">
        <f>B126</f>
        <v/>
      </c>
      <c r="O126" s="115">
        <f>C126*BS!$B$9</f>
        <v/>
      </c>
      <c r="P126" s="115">
        <f>D126*BS!$B$9</f>
        <v/>
      </c>
      <c r="Q126" s="115">
        <f>E126*BS!$B$9</f>
        <v/>
      </c>
      <c r="R126" s="115">
        <f>F126*BS!$B$9</f>
        <v/>
      </c>
      <c r="S126" s="115">
        <f>G126*BS!$B$9</f>
        <v/>
      </c>
      <c r="T126" s="115">
        <f>H126*BS!$B$9</f>
        <v/>
      </c>
      <c r="U126" s="935">
        <f>I126</f>
        <v/>
      </c>
      <c r="V126" s="941" t="n"/>
      <c r="W126" s="941" t="n"/>
      <c r="X126" s="79" t="n"/>
      <c r="Y126" s="79" t="n"/>
      <c r="Z126" s="79" t="n"/>
      <c r="AA126" s="79" t="n"/>
      <c r="AB126" s="79" t="n"/>
      <c r="AC126" s="79" t="n"/>
      <c r="AD126" s="79" t="n"/>
      <c r="AE126" s="79" t="n"/>
      <c r="AF126" s="79" t="n"/>
      <c r="AG126" s="79" t="n"/>
      <c r="AH126" s="79" t="n"/>
      <c r="AI126" s="79" t="n"/>
      <c r="AJ126" s="79" t="n"/>
      <c r="AK126" s="79" t="n"/>
      <c r="AL126" s="79" t="n"/>
      <c r="AM126" s="79" t="n"/>
      <c r="AN126" s="79" t="n"/>
      <c r="AO126" s="79" t="n"/>
      <c r="AP126" s="79" t="n"/>
      <c r="AQ126" s="79" t="n"/>
      <c r="AR126" s="79" t="n"/>
      <c r="AS126" s="79" t="n"/>
      <c r="AT126" s="79" t="n"/>
      <c r="AU126" s="79" t="n"/>
      <c r="AV126" s="79" t="n"/>
      <c r="AW126" s="79" t="n"/>
      <c r="AX126" s="79" t="n"/>
      <c r="AY126" s="79" t="n"/>
      <c r="AZ126" s="79" t="n"/>
      <c r="BA126" s="79" t="n"/>
      <c r="BB126" s="79" t="n"/>
      <c r="BC126" s="79" t="n"/>
      <c r="BD126" s="79" t="n"/>
      <c r="BE126" s="79" t="n"/>
      <c r="BF126" s="79" t="n"/>
      <c r="BG126" s="79" t="n"/>
      <c r="BH126" s="79" t="n"/>
      <c r="BI126" s="79" t="n"/>
      <c r="BJ126" s="79" t="n"/>
      <c r="BK126" s="79" t="n"/>
      <c r="BL126" s="79" t="n"/>
      <c r="BM126" s="79" t="n"/>
      <c r="BN126" s="79" t="n"/>
      <c r="BO126" s="79" t="n"/>
      <c r="BP126" s="79" t="n"/>
      <c r="BQ126" s="79" t="n"/>
      <c r="BR126" s="79" t="n"/>
      <c r="BS126" s="79" t="n"/>
      <c r="BT126" s="79" t="n"/>
      <c r="BU126" s="79" t="n"/>
      <c r="BV126" s="79" t="n"/>
      <c r="BW126" s="79" t="n"/>
      <c r="BX126" s="79" t="n"/>
      <c r="BY126" s="79" t="n"/>
      <c r="BZ126" s="79" t="n"/>
      <c r="CA126" s="79" t="n"/>
      <c r="CB126" s="79" t="n"/>
      <c r="CC126" s="79" t="n"/>
      <c r="CD126" s="79" t="n"/>
      <c r="CE126" s="79" t="n"/>
      <c r="CF126" s="79" t="n"/>
      <c r="CG126" s="79" t="n"/>
      <c r="CH126" s="79" t="n"/>
      <c r="CI126" s="79" t="n"/>
      <c r="CJ126" s="79" t="n"/>
      <c r="CK126" s="79" t="n"/>
      <c r="CL126" s="79" t="n"/>
      <c r="CM126" s="79" t="n"/>
      <c r="CN126" s="79" t="n"/>
      <c r="CO126" s="79" t="n"/>
      <c r="CP126" s="79" t="n"/>
      <c r="CQ126" s="79" t="n"/>
      <c r="CR126" s="79" t="n"/>
      <c r="CS126" s="79" t="n"/>
      <c r="CT126" s="79" t="n"/>
      <c r="CU126" s="79" t="n"/>
      <c r="CV126" s="79" t="n"/>
      <c r="CW126" s="79" t="n"/>
      <c r="CX126" s="79" t="n"/>
      <c r="CY126" s="79" t="n"/>
      <c r="CZ126" s="79" t="n"/>
      <c r="DA126" s="79" t="n"/>
      <c r="DB126" s="79" t="n"/>
      <c r="DC126" s="79" t="n"/>
      <c r="DD126" s="79" t="n"/>
      <c r="DE126" s="79" t="n"/>
      <c r="DF126" s="79" t="n"/>
      <c r="DG126" s="79" t="n"/>
      <c r="DH126" s="79" t="n"/>
      <c r="DI126" s="79" t="n"/>
      <c r="DJ126" s="79" t="n"/>
      <c r="DK126" s="79" t="n"/>
      <c r="DL126" s="79" t="n"/>
      <c r="DM126" s="79" t="n"/>
      <c r="DN126" s="79" t="n"/>
      <c r="DO126" s="79" t="n"/>
      <c r="DP126" s="79" t="n"/>
      <c r="DQ126" s="79" t="n"/>
      <c r="DR126" s="79" t="n"/>
      <c r="DS126" s="79" t="n"/>
      <c r="DT126" s="79" t="n"/>
      <c r="DU126" s="79" t="n"/>
      <c r="DV126" s="79" t="n"/>
      <c r="DW126" s="79" t="n"/>
      <c r="DX126" s="79" t="n"/>
      <c r="DY126" s="79" t="n"/>
      <c r="DZ126" s="79" t="n"/>
      <c r="EA126" s="79" t="n"/>
      <c r="EB126" s="79" t="n"/>
      <c r="EC126" s="79" t="n"/>
      <c r="ED126" s="79" t="n"/>
      <c r="EE126" s="79" t="n"/>
      <c r="EF126" s="79" t="n"/>
      <c r="EG126" s="79" t="n"/>
      <c r="EH126" s="79" t="n"/>
      <c r="EI126" s="79" t="n"/>
      <c r="EJ126" s="79" t="n"/>
      <c r="EK126" s="79" t="n"/>
      <c r="EL126" s="79" t="n"/>
      <c r="EM126" s="79" t="n"/>
      <c r="EN126" s="79" t="n"/>
      <c r="EO126" s="79" t="n"/>
      <c r="EP126" s="79" t="n"/>
      <c r="EQ126" s="79" t="n"/>
      <c r="ER126" s="79" t="n"/>
      <c r="ES126" s="79" t="n"/>
      <c r="ET126" s="79" t="n"/>
      <c r="EU126" s="79" t="n"/>
      <c r="EV126" s="79" t="n"/>
      <c r="EW126" s="79" t="n"/>
      <c r="EX126" s="79" t="n"/>
      <c r="EY126" s="79" t="n"/>
      <c r="EZ126" s="79" t="n"/>
      <c r="FA126" s="79" t="n"/>
      <c r="FB126" s="79" t="n"/>
      <c r="FC126" s="79" t="n"/>
      <c r="FD126" s="79" t="n"/>
      <c r="FE126" s="79" t="n"/>
      <c r="FF126" s="79" t="n"/>
      <c r="FG126" s="79" t="n"/>
      <c r="FH126" s="79" t="n"/>
      <c r="FI126" s="79" t="n"/>
      <c r="FJ126" s="79" t="n"/>
      <c r="FK126" s="79" t="n"/>
      <c r="FL126" s="79" t="n"/>
      <c r="FM126" s="79" t="n"/>
      <c r="FN126" s="79" t="n"/>
      <c r="FO126" s="79" t="n"/>
      <c r="FP126" s="79" t="n"/>
      <c r="FQ126" s="79" t="n"/>
      <c r="FR126" s="79" t="n"/>
      <c r="FS126" s="79" t="n"/>
      <c r="FT126" s="79" t="n"/>
      <c r="FU126" s="79" t="n"/>
      <c r="FV126" s="79" t="n"/>
      <c r="FW126" s="79" t="n"/>
      <c r="FX126" s="79" t="n"/>
      <c r="FY126" s="79" t="n"/>
      <c r="FZ126" s="79" t="n"/>
      <c r="GA126" s="79" t="n"/>
      <c r="GB126" s="79" t="n"/>
      <c r="GC126" s="79" t="n"/>
      <c r="GD126" s="79" t="n"/>
      <c r="GE126" s="79" t="n"/>
      <c r="GF126" s="79" t="n"/>
      <c r="GG126" s="79" t="n"/>
      <c r="GH126" s="79" t="n"/>
      <c r="GI126" s="79" t="n"/>
      <c r="GJ126" s="79" t="n"/>
      <c r="GK126" s="79" t="n"/>
      <c r="GL126" s="79" t="n"/>
      <c r="GM126" s="79" t="n"/>
      <c r="GN126" s="79" t="n"/>
      <c r="GO126" s="79" t="n"/>
      <c r="GP126" s="79" t="n"/>
      <c r="GQ126" s="79" t="n"/>
      <c r="GR126" s="79" t="n"/>
      <c r="GS126" s="79" t="n"/>
      <c r="GT126" s="79" t="n"/>
      <c r="GU126" s="79" t="n"/>
      <c r="GV126" s="79" t="n"/>
      <c r="GW126" s="79" t="n"/>
      <c r="GX126" s="79" t="n"/>
      <c r="GY126" s="79" t="n"/>
      <c r="GZ126" s="79" t="n"/>
      <c r="HA126" s="79" t="n"/>
      <c r="HB126" s="79" t="n"/>
      <c r="HC126" s="79" t="n"/>
      <c r="HD126" s="79" t="n"/>
      <c r="HE126" s="79" t="n"/>
      <c r="HF126" s="79" t="n"/>
      <c r="HG126" s="79" t="n"/>
      <c r="HH126" s="79" t="n"/>
      <c r="HI126" s="79" t="n"/>
      <c r="HJ126" s="79" t="n"/>
      <c r="HK126" s="79" t="n"/>
      <c r="HL126" s="79" t="n"/>
      <c r="HM126" s="79" t="n"/>
      <c r="HN126" s="79" t="n"/>
      <c r="HO126" s="79" t="n"/>
      <c r="HP126" s="79" t="n"/>
      <c r="HQ126" s="79" t="n"/>
      <c r="HR126" s="79" t="n"/>
      <c r="HS126" s="79" t="n"/>
      <c r="HT126" s="79" t="n"/>
      <c r="HU126" s="79" t="n"/>
      <c r="HV126" s="79" t="n"/>
      <c r="HW126" s="79" t="n"/>
      <c r="HX126" s="79" t="n"/>
      <c r="HY126" s="79" t="n"/>
      <c r="HZ126" s="79" t="n"/>
      <c r="IA126" s="79" t="n"/>
      <c r="IB126" s="79" t="n"/>
      <c r="IC126" s="79" t="n"/>
      <c r="ID126" s="79" t="n"/>
      <c r="IE126" s="79" t="n"/>
      <c r="IF126" s="79" t="n"/>
      <c r="IG126" s="79" t="n"/>
      <c r="IH126" s="79" t="n"/>
      <c r="II126" s="79" t="n"/>
      <c r="IJ126" s="79" t="n"/>
      <c r="IK126" s="79" t="n"/>
      <c r="IL126" s="79" t="n"/>
      <c r="IM126" s="79" t="n"/>
      <c r="IN126" s="79" t="n"/>
      <c r="IO126" s="79" t="n"/>
      <c r="IP126" s="79" t="n"/>
      <c r="IQ126" s="79" t="n"/>
      <c r="IR126" s="79" t="n"/>
      <c r="IS126" s="79" t="n"/>
      <c r="IT126" s="79" t="n"/>
      <c r="IU126" s="79" t="n"/>
      <c r="IV126" s="79" t="n"/>
      <c r="IW126" s="79" t="n"/>
      <c r="IX126" s="79" t="n"/>
      <c r="IY126" s="79" t="n"/>
      <c r="IZ126" s="79" t="n"/>
      <c r="JA126" s="79" t="n"/>
      <c r="JB126" s="79" t="n"/>
      <c r="JC126" s="79" t="n"/>
      <c r="JD126" s="79" t="n"/>
      <c r="JE126" s="79" t="n"/>
      <c r="JF126" s="79" t="n"/>
      <c r="JG126" s="79" t="n"/>
      <c r="JH126" s="79" t="n"/>
      <c r="JI126" s="79" t="n"/>
      <c r="JJ126" s="79" t="n"/>
      <c r="JK126" s="79" t="n"/>
      <c r="JL126" s="79" t="n"/>
      <c r="JM126" s="79" t="n"/>
      <c r="JN126" s="79" t="n"/>
      <c r="JO126" s="79" t="n"/>
      <c r="JP126" s="79" t="n"/>
      <c r="JQ126" s="79" t="n"/>
      <c r="JR126" s="79" t="n"/>
      <c r="JS126" s="79" t="n"/>
      <c r="JT126" s="79" t="n"/>
      <c r="JU126" s="79" t="n"/>
      <c r="JV126" s="79" t="n"/>
      <c r="JW126" s="79" t="n"/>
      <c r="JX126" s="79" t="n"/>
      <c r="JY126" s="79" t="n"/>
      <c r="JZ126" s="79" t="n"/>
      <c r="KA126" s="79" t="n"/>
      <c r="KB126" s="79" t="n"/>
      <c r="KC126" s="79" t="n"/>
      <c r="KD126" s="79" t="n"/>
      <c r="KE126" s="79" t="n"/>
      <c r="KF126" s="79" t="n"/>
      <c r="KG126" s="79" t="n"/>
      <c r="KH126" s="79" t="n"/>
      <c r="KI126" s="79" t="n"/>
      <c r="KJ126" s="79" t="n"/>
      <c r="KK126" s="79" t="n"/>
      <c r="KL126" s="79" t="n"/>
      <c r="KM126" s="79" t="n"/>
      <c r="KN126" s="79" t="n"/>
      <c r="KO126" s="79" t="n"/>
      <c r="KP126" s="79" t="n"/>
      <c r="KQ126" s="79" t="n"/>
      <c r="KR126" s="79" t="n"/>
      <c r="KS126" s="79" t="n"/>
      <c r="KT126" s="79" t="n"/>
      <c r="KU126" s="79" t="n"/>
      <c r="KV126" s="79" t="n"/>
      <c r="KW126" s="79" t="n"/>
      <c r="KX126" s="79" t="n"/>
      <c r="KY126" s="79" t="n"/>
      <c r="KZ126" s="79" t="n"/>
      <c r="LA126" s="79" t="n"/>
      <c r="LB126" s="79" t="n"/>
      <c r="LC126" s="79" t="n"/>
      <c r="LD126" s="79" t="n"/>
      <c r="LE126" s="79" t="n"/>
      <c r="LF126" s="79" t="n"/>
      <c r="LG126" s="79" t="n"/>
      <c r="LH126" s="79" t="n"/>
      <c r="LI126" s="79" t="n"/>
      <c r="LJ126" s="79" t="n"/>
      <c r="LK126" s="79" t="n"/>
      <c r="LL126" s="79" t="n"/>
      <c r="LM126" s="79" t="n"/>
      <c r="LN126" s="79" t="n"/>
      <c r="LO126" s="79" t="n"/>
      <c r="LP126" s="79" t="n"/>
      <c r="LQ126" s="79" t="n"/>
      <c r="LR126" s="79" t="n"/>
      <c r="LS126" s="79" t="n"/>
    </row>
    <row r="127" customFormat="1" s="79">
      <c r="A127" s="618" t="n"/>
      <c r="B127" s="102" t="n"/>
      <c r="C127" s="939" t="n"/>
      <c r="D127" s="939" t="n"/>
      <c r="E127" s="939" t="n"/>
      <c r="F127" s="939" t="n"/>
      <c r="G127" s="939" t="n"/>
      <c r="H127" s="939" t="n"/>
      <c r="I127" s="928" t="n"/>
      <c r="N127" s="105" t="inlineStr"/>
      <c r="O127" s="106" t="inlineStr"/>
      <c r="P127" s="106" t="inlineStr"/>
      <c r="Q127" s="106" t="inlineStr"/>
      <c r="R127" s="106" t="inlineStr"/>
      <c r="S127" s="106" t="inlineStr"/>
      <c r="T127" s="106" t="inlineStr"/>
      <c r="U127" s="107" t="n"/>
      <c r="V127" s="927" t="n"/>
      <c r="W127" s="927" t="n"/>
    </row>
    <row r="128" customFormat="1" s="117">
      <c r="A128" s="618" t="inlineStr">
        <is>
          <t>K18</t>
        </is>
      </c>
      <c r="B128" s="96" t="inlineStr">
        <is>
          <t>Goodwill</t>
        </is>
      </c>
      <c r="C128" s="954" t="n"/>
      <c r="D128" s="954" t="n"/>
      <c r="E128" s="954" t="n"/>
      <c r="F128" s="954" t="n"/>
      <c r="G128" s="954" t="n"/>
      <c r="H128" s="954" t="n"/>
      <c r="I128" s="934" t="n"/>
      <c r="J128" s="85" t="n"/>
      <c r="K128" s="85" t="n"/>
      <c r="L128" s="85" t="n"/>
      <c r="M128" s="85" t="n"/>
      <c r="N128" s="114">
        <f>B128</f>
        <v/>
      </c>
      <c r="O128" s="115" t="inlineStr"/>
      <c r="P128" s="115" t="inlineStr"/>
      <c r="Q128" s="115" t="inlineStr"/>
      <c r="R128" s="115" t="inlineStr"/>
      <c r="S128" s="115" t="inlineStr"/>
      <c r="T128" s="115" t="inlineStr"/>
      <c r="U128" s="935">
        <f>I128</f>
        <v/>
      </c>
      <c r="V128" s="941" t="n"/>
      <c r="W128" s="941" t="n"/>
      <c r="X128" s="85" t="n"/>
      <c r="Y128" s="85" t="n"/>
      <c r="Z128" s="85" t="n"/>
      <c r="AA128" s="85" t="n"/>
      <c r="AB128" s="85" t="n"/>
      <c r="AC128" s="85" t="n"/>
      <c r="AD128" s="85" t="n"/>
      <c r="AE128" s="85" t="n"/>
      <c r="AF128" s="85" t="n"/>
      <c r="AG128" s="85" t="n"/>
      <c r="AH128" s="85" t="n"/>
      <c r="AI128" s="85" t="n"/>
      <c r="AJ128" s="85" t="n"/>
      <c r="AK128" s="85" t="n"/>
      <c r="AL128" s="85" t="n"/>
      <c r="AM128" s="85" t="n"/>
      <c r="AN128" s="85" t="n"/>
      <c r="AO128" s="85" t="n"/>
      <c r="AP128" s="85" t="n"/>
      <c r="AQ128" s="85" t="n"/>
      <c r="AR128" s="85" t="n"/>
      <c r="AS128" s="85" t="n"/>
      <c r="AT128" s="85" t="n"/>
      <c r="AU128" s="85" t="n"/>
      <c r="AV128" s="85" t="n"/>
      <c r="AW128" s="85" t="n"/>
      <c r="AX128" s="85" t="n"/>
      <c r="AY128" s="85" t="n"/>
      <c r="AZ128" s="85" t="n"/>
      <c r="BA128" s="85" t="n"/>
      <c r="BB128" s="85" t="n"/>
      <c r="BC128" s="85" t="n"/>
      <c r="BD128" s="85" t="n"/>
      <c r="BE128" s="85" t="n"/>
      <c r="BF128" s="85" t="n"/>
      <c r="BG128" s="85" t="n"/>
      <c r="BH128" s="85" t="n"/>
      <c r="BI128" s="85" t="n"/>
      <c r="BJ128" s="85" t="n"/>
      <c r="BK128" s="85" t="n"/>
      <c r="BL128" s="85" t="n"/>
      <c r="BM128" s="85" t="n"/>
      <c r="BN128" s="85" t="n"/>
      <c r="BO128" s="85" t="n"/>
      <c r="BP128" s="85" t="n"/>
      <c r="BQ128" s="85" t="n"/>
      <c r="BR128" s="85" t="n"/>
      <c r="BS128" s="85" t="n"/>
      <c r="BT128" s="85" t="n"/>
      <c r="BU128" s="85" t="n"/>
      <c r="BV128" s="85" t="n"/>
      <c r="BW128" s="85" t="n"/>
      <c r="BX128" s="85" t="n"/>
      <c r="BY128" s="85" t="n"/>
      <c r="BZ128" s="85" t="n"/>
      <c r="CA128" s="85" t="n"/>
      <c r="CB128" s="85" t="n"/>
      <c r="CC128" s="85" t="n"/>
      <c r="CD128" s="85" t="n"/>
      <c r="CE128" s="85" t="n"/>
      <c r="CF128" s="85" t="n"/>
      <c r="CG128" s="85" t="n"/>
      <c r="CH128" s="85" t="n"/>
      <c r="CI128" s="85" t="n"/>
      <c r="CJ128" s="85" t="n"/>
      <c r="CK128" s="85" t="n"/>
      <c r="CL128" s="85" t="n"/>
      <c r="CM128" s="85" t="n"/>
      <c r="CN128" s="85" t="n"/>
      <c r="CO128" s="85" t="n"/>
      <c r="CP128" s="85" t="n"/>
      <c r="CQ128" s="85" t="n"/>
      <c r="CR128" s="85" t="n"/>
      <c r="CS128" s="85" t="n"/>
      <c r="CT128" s="85" t="n"/>
      <c r="CU128" s="85" t="n"/>
      <c r="CV128" s="85" t="n"/>
      <c r="CW128" s="85" t="n"/>
      <c r="CX128" s="85" t="n"/>
      <c r="CY128" s="85" t="n"/>
      <c r="CZ128" s="85" t="n"/>
      <c r="DA128" s="85" t="n"/>
      <c r="DB128" s="85" t="n"/>
      <c r="DC128" s="85" t="n"/>
      <c r="DD128" s="85" t="n"/>
      <c r="DE128" s="85" t="n"/>
      <c r="DF128" s="85" t="n"/>
      <c r="DG128" s="85" t="n"/>
      <c r="DH128" s="85" t="n"/>
      <c r="DI128" s="85" t="n"/>
      <c r="DJ128" s="85" t="n"/>
      <c r="DK128" s="85" t="n"/>
      <c r="DL128" s="85" t="n"/>
      <c r="DM128" s="85" t="n"/>
      <c r="DN128" s="85" t="n"/>
      <c r="DO128" s="85" t="n"/>
      <c r="DP128" s="85" t="n"/>
      <c r="DQ128" s="85" t="n"/>
      <c r="DR128" s="85" t="n"/>
      <c r="DS128" s="85" t="n"/>
      <c r="DT128" s="85" t="n"/>
      <c r="DU128" s="85" t="n"/>
      <c r="DV128" s="85" t="n"/>
      <c r="DW128" s="85" t="n"/>
      <c r="DX128" s="85" t="n"/>
      <c r="DY128" s="85" t="n"/>
      <c r="DZ128" s="85" t="n"/>
      <c r="EA128" s="85" t="n"/>
      <c r="EB128" s="85" t="n"/>
      <c r="EC128" s="85" t="n"/>
      <c r="ED128" s="85" t="n"/>
      <c r="EE128" s="85" t="n"/>
      <c r="EF128" s="85" t="n"/>
      <c r="EG128" s="85" t="n"/>
      <c r="EH128" s="85" t="n"/>
      <c r="EI128" s="85" t="n"/>
      <c r="EJ128" s="85" t="n"/>
      <c r="EK128" s="85" t="n"/>
      <c r="EL128" s="85" t="n"/>
      <c r="EM128" s="85" t="n"/>
      <c r="EN128" s="85" t="n"/>
      <c r="EO128" s="85" t="n"/>
      <c r="EP128" s="85" t="n"/>
      <c r="EQ128" s="85" t="n"/>
      <c r="ER128" s="85" t="n"/>
      <c r="ES128" s="85" t="n"/>
      <c r="ET128" s="85" t="n"/>
      <c r="EU128" s="85" t="n"/>
      <c r="EV128" s="85" t="n"/>
      <c r="EW128" s="85" t="n"/>
      <c r="EX128" s="85" t="n"/>
      <c r="EY128" s="85" t="n"/>
      <c r="EZ128" s="85" t="n"/>
      <c r="FA128" s="85" t="n"/>
      <c r="FB128" s="85" t="n"/>
      <c r="FC128" s="85" t="n"/>
      <c r="FD128" s="85" t="n"/>
      <c r="FE128" s="85" t="n"/>
      <c r="FF128" s="85" t="n"/>
      <c r="FG128" s="85" t="n"/>
      <c r="FH128" s="85" t="n"/>
      <c r="FI128" s="85" t="n"/>
      <c r="FJ128" s="85" t="n"/>
      <c r="FK128" s="85" t="n"/>
      <c r="FL128" s="85" t="n"/>
      <c r="FM128" s="85" t="n"/>
      <c r="FN128" s="85" t="n"/>
      <c r="FO128" s="85" t="n"/>
      <c r="FP128" s="85" t="n"/>
      <c r="FQ128" s="85" t="n"/>
      <c r="FR128" s="85" t="n"/>
      <c r="FS128" s="85" t="n"/>
      <c r="FT128" s="85" t="n"/>
      <c r="FU128" s="85" t="n"/>
      <c r="FV128" s="85" t="n"/>
      <c r="FW128" s="85" t="n"/>
      <c r="FX128" s="85" t="n"/>
      <c r="FY128" s="85" t="n"/>
      <c r="FZ128" s="85" t="n"/>
      <c r="GA128" s="85" t="n"/>
      <c r="GB128" s="85" t="n"/>
      <c r="GC128" s="85" t="n"/>
      <c r="GD128" s="85" t="n"/>
      <c r="GE128" s="85" t="n"/>
      <c r="GF128" s="85" t="n"/>
      <c r="GG128" s="85" t="n"/>
      <c r="GH128" s="85" t="n"/>
      <c r="GI128" s="85" t="n"/>
      <c r="GJ128" s="85" t="n"/>
      <c r="GK128" s="85" t="n"/>
      <c r="GL128" s="85" t="n"/>
      <c r="GM128" s="85" t="n"/>
      <c r="GN128" s="85" t="n"/>
      <c r="GO128" s="85" t="n"/>
      <c r="GP128" s="85" t="n"/>
      <c r="GQ128" s="85" t="n"/>
      <c r="GR128" s="85" t="n"/>
      <c r="GS128" s="85" t="n"/>
      <c r="GT128" s="85" t="n"/>
      <c r="GU128" s="85" t="n"/>
      <c r="GV128" s="85" t="n"/>
      <c r="GW128" s="85" t="n"/>
      <c r="GX128" s="85" t="n"/>
      <c r="GY128" s="85" t="n"/>
      <c r="GZ128" s="85" t="n"/>
      <c r="HA128" s="85" t="n"/>
      <c r="HB128" s="85" t="n"/>
      <c r="HC128" s="85" t="n"/>
      <c r="HD128" s="85" t="n"/>
      <c r="HE128" s="85" t="n"/>
      <c r="HF128" s="85" t="n"/>
      <c r="HG128" s="85" t="n"/>
      <c r="HH128" s="85" t="n"/>
      <c r="HI128" s="85" t="n"/>
      <c r="HJ128" s="85" t="n"/>
      <c r="HK128" s="85" t="n"/>
      <c r="HL128" s="85" t="n"/>
      <c r="HM128" s="85" t="n"/>
      <c r="HN128" s="85" t="n"/>
      <c r="HO128" s="85" t="n"/>
      <c r="HP128" s="85" t="n"/>
      <c r="HQ128" s="85" t="n"/>
      <c r="HR128" s="85" t="n"/>
      <c r="HS128" s="85" t="n"/>
      <c r="HT128" s="85" t="n"/>
      <c r="HU128" s="85" t="n"/>
      <c r="HV128" s="85" t="n"/>
      <c r="HW128" s="85" t="n"/>
      <c r="HX128" s="85" t="n"/>
      <c r="HY128" s="85" t="n"/>
      <c r="HZ128" s="85" t="n"/>
      <c r="IA128" s="85" t="n"/>
      <c r="IB128" s="85" t="n"/>
      <c r="IC128" s="85" t="n"/>
      <c r="ID128" s="85" t="n"/>
      <c r="IE128" s="85" t="n"/>
      <c r="IF128" s="85" t="n"/>
      <c r="IG128" s="85" t="n"/>
      <c r="IH128" s="85" t="n"/>
      <c r="II128" s="85" t="n"/>
      <c r="IJ128" s="85" t="n"/>
      <c r="IK128" s="85" t="n"/>
      <c r="IL128" s="85" t="n"/>
      <c r="IM128" s="85" t="n"/>
      <c r="IN128" s="85" t="n"/>
      <c r="IO128" s="85" t="n"/>
      <c r="IP128" s="85" t="n"/>
      <c r="IQ128" s="85" t="n"/>
      <c r="IR128" s="85" t="n"/>
      <c r="IS128" s="85" t="n"/>
      <c r="IT128" s="85" t="n"/>
      <c r="IU128" s="85" t="n"/>
      <c r="IV128" s="85" t="n"/>
      <c r="IW128" s="85" t="n"/>
      <c r="IX128" s="85" t="n"/>
      <c r="IY128" s="85" t="n"/>
      <c r="IZ128" s="85" t="n"/>
      <c r="JA128" s="85" t="n"/>
      <c r="JB128" s="85" t="n"/>
      <c r="JC128" s="85" t="n"/>
      <c r="JD128" s="85" t="n"/>
      <c r="JE128" s="85" t="n"/>
      <c r="JF128" s="85" t="n"/>
      <c r="JG128" s="85" t="n"/>
      <c r="JH128" s="85" t="n"/>
      <c r="JI128" s="85" t="n"/>
      <c r="JJ128" s="85" t="n"/>
      <c r="JK128" s="85" t="n"/>
      <c r="JL128" s="85" t="n"/>
      <c r="JM128" s="85" t="n"/>
      <c r="JN128" s="85" t="n"/>
      <c r="JO128" s="85" t="n"/>
      <c r="JP128" s="85" t="n"/>
      <c r="JQ128" s="85" t="n"/>
      <c r="JR128" s="85" t="n"/>
      <c r="JS128" s="85" t="n"/>
      <c r="JT128" s="85" t="n"/>
      <c r="JU128" s="85" t="n"/>
      <c r="JV128" s="85" t="n"/>
      <c r="JW128" s="85" t="n"/>
      <c r="JX128" s="85" t="n"/>
      <c r="JY128" s="85" t="n"/>
      <c r="JZ128" s="85" t="n"/>
      <c r="KA128" s="85" t="n"/>
      <c r="KB128" s="85" t="n"/>
      <c r="KC128" s="85" t="n"/>
      <c r="KD128" s="85" t="n"/>
      <c r="KE128" s="85" t="n"/>
      <c r="KF128" s="85" t="n"/>
      <c r="KG128" s="85" t="n"/>
      <c r="KH128" s="85" t="n"/>
      <c r="KI128" s="85" t="n"/>
      <c r="KJ128" s="85" t="n"/>
      <c r="KK128" s="85" t="n"/>
      <c r="KL128" s="85" t="n"/>
      <c r="KM128" s="85" t="n"/>
      <c r="KN128" s="85" t="n"/>
      <c r="KO128" s="85" t="n"/>
      <c r="KP128" s="85" t="n"/>
      <c r="KQ128" s="85" t="n"/>
      <c r="KR128" s="85" t="n"/>
      <c r="KS128" s="85" t="n"/>
      <c r="KT128" s="85" t="n"/>
      <c r="KU128" s="85" t="n"/>
      <c r="KV128" s="85" t="n"/>
      <c r="KW128" s="85" t="n"/>
      <c r="KX128" s="85" t="n"/>
      <c r="KY128" s="85" t="n"/>
      <c r="KZ128" s="85" t="n"/>
      <c r="LA128" s="85" t="n"/>
      <c r="LB128" s="85" t="n"/>
      <c r="LC128" s="85" t="n"/>
      <c r="LD128" s="85" t="n"/>
      <c r="LE128" s="85" t="n"/>
      <c r="LF128" s="85" t="n"/>
      <c r="LG128" s="85" t="n"/>
      <c r="LH128" s="85" t="n"/>
      <c r="LI128" s="85" t="n"/>
      <c r="LJ128" s="85" t="n"/>
      <c r="LK128" s="85" t="n"/>
      <c r="LL128" s="85" t="n"/>
      <c r="LM128" s="85" t="n"/>
      <c r="LN128" s="85" t="n"/>
      <c r="LO128" s="85" t="n"/>
      <c r="LP128" s="85" t="n"/>
      <c r="LQ128" s="85" t="n"/>
      <c r="LR128" s="85" t="n"/>
      <c r="LS128" s="85" t="n"/>
    </row>
    <row r="129" customFormat="1" s="117">
      <c r="A129" s="618" t="n"/>
      <c r="B129" s="102" t="inlineStr">
        <is>
          <t>Intangible assets</t>
        </is>
      </c>
      <c r="C129" s="103" t="n"/>
      <c r="D129" s="103" t="n"/>
      <c r="E129" s="103" t="n"/>
      <c r="F129" s="103" t="n"/>
      <c r="G129" s="103" t="n">
        <v>26</v>
      </c>
      <c r="H129" s="103" t="n">
        <v>3</v>
      </c>
      <c r="I129" s="934" t="n"/>
      <c r="J129" s="85" t="n"/>
      <c r="K129" s="85" t="n"/>
      <c r="L129" s="85" t="n"/>
      <c r="M129" s="85" t="n"/>
      <c r="N129" s="114">
        <f>B129</f>
        <v/>
      </c>
      <c r="O129" s="115" t="inlineStr"/>
      <c r="P129" s="115" t="inlineStr"/>
      <c r="Q129" s="115" t="inlineStr"/>
      <c r="R129" s="115" t="inlineStr"/>
      <c r="S129" s="115">
        <f>G129*BS!$B$9</f>
        <v/>
      </c>
      <c r="T129" s="115">
        <f>H129*BS!$B$9</f>
        <v/>
      </c>
      <c r="U129" s="123" t="n"/>
      <c r="V129" s="941" t="n"/>
      <c r="W129" s="941" t="n"/>
      <c r="X129" s="85" t="n"/>
      <c r="Y129" s="85" t="n"/>
      <c r="Z129" s="85" t="n"/>
      <c r="AA129" s="85" t="n"/>
      <c r="AB129" s="85" t="n"/>
      <c r="AC129" s="85" t="n"/>
      <c r="AD129" s="85" t="n"/>
      <c r="AE129" s="85" t="n"/>
      <c r="AF129" s="85" t="n"/>
      <c r="AG129" s="85" t="n"/>
      <c r="AH129" s="85" t="n"/>
      <c r="AI129" s="85" t="n"/>
      <c r="AJ129" s="85" t="n"/>
      <c r="AK129" s="85" t="n"/>
      <c r="AL129" s="85" t="n"/>
      <c r="AM129" s="85" t="n"/>
      <c r="AN129" s="85" t="n"/>
      <c r="AO129" s="85" t="n"/>
      <c r="AP129" s="85" t="n"/>
      <c r="AQ129" s="85" t="n"/>
      <c r="AR129" s="85" t="n"/>
      <c r="AS129" s="85" t="n"/>
      <c r="AT129" s="85" t="n"/>
      <c r="AU129" s="85" t="n"/>
      <c r="AV129" s="85" t="n"/>
      <c r="AW129" s="85" t="n"/>
      <c r="AX129" s="85" t="n"/>
      <c r="AY129" s="85" t="n"/>
      <c r="AZ129" s="85" t="n"/>
      <c r="BA129" s="85" t="n"/>
      <c r="BB129" s="85" t="n"/>
      <c r="BC129" s="85" t="n"/>
      <c r="BD129" s="85" t="n"/>
      <c r="BE129" s="85" t="n"/>
      <c r="BF129" s="85" t="n"/>
      <c r="BG129" s="85" t="n"/>
      <c r="BH129" s="85" t="n"/>
      <c r="BI129" s="85" t="n"/>
      <c r="BJ129" s="85" t="n"/>
      <c r="BK129" s="85" t="n"/>
      <c r="BL129" s="85" t="n"/>
      <c r="BM129" s="85" t="n"/>
      <c r="BN129" s="85" t="n"/>
      <c r="BO129" s="85" t="n"/>
      <c r="BP129" s="85" t="n"/>
      <c r="BQ129" s="85" t="n"/>
      <c r="BR129" s="85" t="n"/>
      <c r="BS129" s="85" t="n"/>
      <c r="BT129" s="85" t="n"/>
      <c r="BU129" s="85" t="n"/>
      <c r="BV129" s="85" t="n"/>
      <c r="BW129" s="85" t="n"/>
      <c r="BX129" s="85" t="n"/>
      <c r="BY129" s="85" t="n"/>
      <c r="BZ129" s="85" t="n"/>
      <c r="CA129" s="85" t="n"/>
      <c r="CB129" s="85" t="n"/>
      <c r="CC129" s="85" t="n"/>
      <c r="CD129" s="85" t="n"/>
      <c r="CE129" s="85" t="n"/>
      <c r="CF129" s="85" t="n"/>
      <c r="CG129" s="85" t="n"/>
      <c r="CH129" s="85" t="n"/>
      <c r="CI129" s="85" t="n"/>
      <c r="CJ129" s="85" t="n"/>
      <c r="CK129" s="85" t="n"/>
      <c r="CL129" s="85" t="n"/>
      <c r="CM129" s="85" t="n"/>
      <c r="CN129" s="85" t="n"/>
      <c r="CO129" s="85" t="n"/>
      <c r="CP129" s="85" t="n"/>
      <c r="CQ129" s="85" t="n"/>
      <c r="CR129" s="85" t="n"/>
      <c r="CS129" s="85" t="n"/>
      <c r="CT129" s="85" t="n"/>
      <c r="CU129" s="85" t="n"/>
      <c r="CV129" s="85" t="n"/>
      <c r="CW129" s="85" t="n"/>
      <c r="CX129" s="85" t="n"/>
      <c r="CY129" s="85" t="n"/>
      <c r="CZ129" s="85" t="n"/>
      <c r="DA129" s="85" t="n"/>
      <c r="DB129" s="85" t="n"/>
      <c r="DC129" s="85" t="n"/>
      <c r="DD129" s="85" t="n"/>
      <c r="DE129" s="85" t="n"/>
      <c r="DF129" s="85" t="n"/>
      <c r="DG129" s="85" t="n"/>
      <c r="DH129" s="85" t="n"/>
      <c r="DI129" s="85" t="n"/>
      <c r="DJ129" s="85" t="n"/>
      <c r="DK129" s="85" t="n"/>
      <c r="DL129" s="85" t="n"/>
      <c r="DM129" s="85" t="n"/>
      <c r="DN129" s="85" t="n"/>
      <c r="DO129" s="85" t="n"/>
      <c r="DP129" s="85" t="n"/>
      <c r="DQ129" s="85" t="n"/>
      <c r="DR129" s="85" t="n"/>
      <c r="DS129" s="85" t="n"/>
      <c r="DT129" s="85" t="n"/>
      <c r="DU129" s="85" t="n"/>
      <c r="DV129" s="85" t="n"/>
      <c r="DW129" s="85" t="n"/>
      <c r="DX129" s="85" t="n"/>
      <c r="DY129" s="85" t="n"/>
      <c r="DZ129" s="85" t="n"/>
      <c r="EA129" s="85" t="n"/>
      <c r="EB129" s="85" t="n"/>
      <c r="EC129" s="85" t="n"/>
      <c r="ED129" s="85" t="n"/>
      <c r="EE129" s="85" t="n"/>
      <c r="EF129" s="85" t="n"/>
      <c r="EG129" s="85" t="n"/>
      <c r="EH129" s="85" t="n"/>
      <c r="EI129" s="85" t="n"/>
      <c r="EJ129" s="85" t="n"/>
      <c r="EK129" s="85" t="n"/>
      <c r="EL129" s="85" t="n"/>
      <c r="EM129" s="85" t="n"/>
      <c r="EN129" s="85" t="n"/>
      <c r="EO129" s="85" t="n"/>
      <c r="EP129" s="85" t="n"/>
      <c r="EQ129" s="85" t="n"/>
      <c r="ER129" s="85" t="n"/>
      <c r="ES129" s="85" t="n"/>
      <c r="ET129" s="85" t="n"/>
      <c r="EU129" s="85" t="n"/>
      <c r="EV129" s="85" t="n"/>
      <c r="EW129" s="85" t="n"/>
      <c r="EX129" s="85" t="n"/>
      <c r="EY129" s="85" t="n"/>
      <c r="EZ129" s="85" t="n"/>
      <c r="FA129" s="85" t="n"/>
      <c r="FB129" s="85" t="n"/>
      <c r="FC129" s="85" t="n"/>
      <c r="FD129" s="85" t="n"/>
      <c r="FE129" s="85" t="n"/>
      <c r="FF129" s="85" t="n"/>
      <c r="FG129" s="85" t="n"/>
      <c r="FH129" s="85" t="n"/>
      <c r="FI129" s="85" t="n"/>
      <c r="FJ129" s="85" t="n"/>
      <c r="FK129" s="85" t="n"/>
      <c r="FL129" s="85" t="n"/>
      <c r="FM129" s="85" t="n"/>
      <c r="FN129" s="85" t="n"/>
      <c r="FO129" s="85" t="n"/>
      <c r="FP129" s="85" t="n"/>
      <c r="FQ129" s="85" t="n"/>
      <c r="FR129" s="85" t="n"/>
      <c r="FS129" s="85" t="n"/>
      <c r="FT129" s="85" t="n"/>
      <c r="FU129" s="85" t="n"/>
      <c r="FV129" s="85" t="n"/>
      <c r="FW129" s="85" t="n"/>
      <c r="FX129" s="85" t="n"/>
      <c r="FY129" s="85" t="n"/>
      <c r="FZ129" s="85" t="n"/>
      <c r="GA129" s="85" t="n"/>
      <c r="GB129" s="85" t="n"/>
      <c r="GC129" s="85" t="n"/>
      <c r="GD129" s="85" t="n"/>
      <c r="GE129" s="85" t="n"/>
      <c r="GF129" s="85" t="n"/>
      <c r="GG129" s="85" t="n"/>
      <c r="GH129" s="85" t="n"/>
      <c r="GI129" s="85" t="n"/>
      <c r="GJ129" s="85" t="n"/>
      <c r="GK129" s="85" t="n"/>
      <c r="GL129" s="85" t="n"/>
      <c r="GM129" s="85" t="n"/>
      <c r="GN129" s="85" t="n"/>
      <c r="GO129" s="85" t="n"/>
      <c r="GP129" s="85" t="n"/>
      <c r="GQ129" s="85" t="n"/>
      <c r="GR129" s="85" t="n"/>
      <c r="GS129" s="85" t="n"/>
      <c r="GT129" s="85" t="n"/>
      <c r="GU129" s="85" t="n"/>
      <c r="GV129" s="85" t="n"/>
      <c r="GW129" s="85" t="n"/>
      <c r="GX129" s="85" t="n"/>
      <c r="GY129" s="85" t="n"/>
      <c r="GZ129" s="85" t="n"/>
      <c r="HA129" s="85" t="n"/>
      <c r="HB129" s="85" t="n"/>
      <c r="HC129" s="85" t="n"/>
      <c r="HD129" s="85" t="n"/>
      <c r="HE129" s="85" t="n"/>
      <c r="HF129" s="85" t="n"/>
      <c r="HG129" s="85" t="n"/>
      <c r="HH129" s="85" t="n"/>
      <c r="HI129" s="85" t="n"/>
      <c r="HJ129" s="85" t="n"/>
      <c r="HK129" s="85" t="n"/>
      <c r="HL129" s="85" t="n"/>
      <c r="HM129" s="85" t="n"/>
      <c r="HN129" s="85" t="n"/>
      <c r="HO129" s="85" t="n"/>
      <c r="HP129" s="85" t="n"/>
      <c r="HQ129" s="85" t="n"/>
      <c r="HR129" s="85" t="n"/>
      <c r="HS129" s="85" t="n"/>
      <c r="HT129" s="85" t="n"/>
      <c r="HU129" s="85" t="n"/>
      <c r="HV129" s="85" t="n"/>
      <c r="HW129" s="85" t="n"/>
      <c r="HX129" s="85" t="n"/>
      <c r="HY129" s="85" t="n"/>
      <c r="HZ129" s="85" t="n"/>
      <c r="IA129" s="85" t="n"/>
      <c r="IB129" s="85" t="n"/>
      <c r="IC129" s="85" t="n"/>
      <c r="ID129" s="85" t="n"/>
      <c r="IE129" s="85" t="n"/>
      <c r="IF129" s="85" t="n"/>
      <c r="IG129" s="85" t="n"/>
      <c r="IH129" s="85" t="n"/>
      <c r="II129" s="85" t="n"/>
      <c r="IJ129" s="85" t="n"/>
      <c r="IK129" s="85" t="n"/>
      <c r="IL129" s="85" t="n"/>
      <c r="IM129" s="85" t="n"/>
      <c r="IN129" s="85" t="n"/>
      <c r="IO129" s="85" t="n"/>
      <c r="IP129" s="85" t="n"/>
      <c r="IQ129" s="85" t="n"/>
      <c r="IR129" s="85" t="n"/>
      <c r="IS129" s="85" t="n"/>
      <c r="IT129" s="85" t="n"/>
      <c r="IU129" s="85" t="n"/>
      <c r="IV129" s="85" t="n"/>
      <c r="IW129" s="85" t="n"/>
      <c r="IX129" s="85" t="n"/>
      <c r="IY129" s="85" t="n"/>
      <c r="IZ129" s="85" t="n"/>
      <c r="JA129" s="85" t="n"/>
      <c r="JB129" s="85" t="n"/>
      <c r="JC129" s="85" t="n"/>
      <c r="JD129" s="85" t="n"/>
      <c r="JE129" s="85" t="n"/>
      <c r="JF129" s="85" t="n"/>
      <c r="JG129" s="85" t="n"/>
      <c r="JH129" s="85" t="n"/>
      <c r="JI129" s="85" t="n"/>
      <c r="JJ129" s="85" t="n"/>
      <c r="JK129" s="85" t="n"/>
      <c r="JL129" s="85" t="n"/>
      <c r="JM129" s="85" t="n"/>
      <c r="JN129" s="85" t="n"/>
      <c r="JO129" s="85" t="n"/>
      <c r="JP129" s="85" t="n"/>
      <c r="JQ129" s="85" t="n"/>
      <c r="JR129" s="85" t="n"/>
      <c r="JS129" s="85" t="n"/>
      <c r="JT129" s="85" t="n"/>
      <c r="JU129" s="85" t="n"/>
      <c r="JV129" s="85" t="n"/>
      <c r="JW129" s="85" t="n"/>
      <c r="JX129" s="85" t="n"/>
      <c r="JY129" s="85" t="n"/>
      <c r="JZ129" s="85" t="n"/>
      <c r="KA129" s="85" t="n"/>
      <c r="KB129" s="85" t="n"/>
      <c r="KC129" s="85" t="n"/>
      <c r="KD129" s="85" t="n"/>
      <c r="KE129" s="85" t="n"/>
      <c r="KF129" s="85" t="n"/>
      <c r="KG129" s="85" t="n"/>
      <c r="KH129" s="85" t="n"/>
      <c r="KI129" s="85" t="n"/>
      <c r="KJ129" s="85" t="n"/>
      <c r="KK129" s="85" t="n"/>
      <c r="KL129" s="85" t="n"/>
      <c r="KM129" s="85" t="n"/>
      <c r="KN129" s="85" t="n"/>
      <c r="KO129" s="85" t="n"/>
      <c r="KP129" s="85" t="n"/>
      <c r="KQ129" s="85" t="n"/>
      <c r="KR129" s="85" t="n"/>
      <c r="KS129" s="85" t="n"/>
      <c r="KT129" s="85" t="n"/>
      <c r="KU129" s="85" t="n"/>
      <c r="KV129" s="85" t="n"/>
      <c r="KW129" s="85" t="n"/>
      <c r="KX129" s="85" t="n"/>
      <c r="KY129" s="85" t="n"/>
      <c r="KZ129" s="85" t="n"/>
      <c r="LA129" s="85" t="n"/>
      <c r="LB129" s="85" t="n"/>
      <c r="LC129" s="85" t="n"/>
      <c r="LD129" s="85" t="n"/>
      <c r="LE129" s="85" t="n"/>
      <c r="LF129" s="85" t="n"/>
      <c r="LG129" s="85" t="n"/>
      <c r="LH129" s="85" t="n"/>
      <c r="LI129" s="85" t="n"/>
      <c r="LJ129" s="85" t="n"/>
      <c r="LK129" s="85" t="n"/>
      <c r="LL129" s="85" t="n"/>
      <c r="LM129" s="85" t="n"/>
      <c r="LN129" s="85" t="n"/>
      <c r="LO129" s="85" t="n"/>
      <c r="LP129" s="85" t="n"/>
      <c r="LQ129" s="85" t="n"/>
      <c r="LR129" s="85" t="n"/>
      <c r="LS129" s="85" t="n"/>
    </row>
    <row r="130" customFormat="1" s="117">
      <c r="A130" s="618" t="n"/>
      <c r="B130" s="102" t="n"/>
      <c r="C130" s="939" t="n"/>
      <c r="D130" s="939" t="n"/>
      <c r="E130" s="939" t="n"/>
      <c r="F130" s="939" t="n"/>
      <c r="G130" s="939" t="n"/>
      <c r="H130" s="939" t="n"/>
      <c r="I130" s="934" t="n"/>
      <c r="J130" s="85" t="n"/>
      <c r="K130" s="85" t="n"/>
      <c r="L130" s="85" t="n"/>
      <c r="M130" s="85" t="n"/>
      <c r="N130" s="114" t="inlineStr"/>
      <c r="O130" s="115" t="inlineStr"/>
      <c r="P130" s="115" t="inlineStr"/>
      <c r="Q130" s="115" t="inlineStr"/>
      <c r="R130" s="115" t="inlineStr"/>
      <c r="S130" s="115" t="inlineStr"/>
      <c r="T130" s="115" t="inlineStr"/>
      <c r="U130" s="123" t="n"/>
      <c r="V130" s="941" t="n"/>
      <c r="W130" s="941" t="n"/>
      <c r="X130" s="85" t="n"/>
      <c r="Y130" s="85" t="n"/>
      <c r="Z130" s="85" t="n"/>
      <c r="AA130" s="85" t="n"/>
      <c r="AB130" s="85" t="n"/>
      <c r="AC130" s="85" t="n"/>
      <c r="AD130" s="85" t="n"/>
      <c r="AE130" s="85" t="n"/>
      <c r="AF130" s="85" t="n"/>
      <c r="AG130" s="85" t="n"/>
      <c r="AH130" s="85" t="n"/>
      <c r="AI130" s="85" t="n"/>
      <c r="AJ130" s="85" t="n"/>
      <c r="AK130" s="85" t="n"/>
      <c r="AL130" s="85" t="n"/>
      <c r="AM130" s="85" t="n"/>
      <c r="AN130" s="85" t="n"/>
      <c r="AO130" s="85" t="n"/>
      <c r="AP130" s="85" t="n"/>
      <c r="AQ130" s="85" t="n"/>
      <c r="AR130" s="85" t="n"/>
      <c r="AS130" s="85" t="n"/>
      <c r="AT130" s="85" t="n"/>
      <c r="AU130" s="85" t="n"/>
      <c r="AV130" s="85" t="n"/>
      <c r="AW130" s="85" t="n"/>
      <c r="AX130" s="85" t="n"/>
      <c r="AY130" s="85" t="n"/>
      <c r="AZ130" s="85" t="n"/>
      <c r="BA130" s="85" t="n"/>
      <c r="BB130" s="85" t="n"/>
      <c r="BC130" s="85" t="n"/>
      <c r="BD130" s="85" t="n"/>
      <c r="BE130" s="85" t="n"/>
      <c r="BF130" s="85" t="n"/>
      <c r="BG130" s="85" t="n"/>
      <c r="BH130" s="85" t="n"/>
      <c r="BI130" s="85" t="n"/>
      <c r="BJ130" s="85" t="n"/>
      <c r="BK130" s="85" t="n"/>
      <c r="BL130" s="85" t="n"/>
      <c r="BM130" s="85" t="n"/>
      <c r="BN130" s="85" t="n"/>
      <c r="BO130" s="85" t="n"/>
      <c r="BP130" s="85" t="n"/>
      <c r="BQ130" s="85" t="n"/>
      <c r="BR130" s="85" t="n"/>
      <c r="BS130" s="85" t="n"/>
      <c r="BT130" s="85" t="n"/>
      <c r="BU130" s="85" t="n"/>
      <c r="BV130" s="85" t="n"/>
      <c r="BW130" s="85" t="n"/>
      <c r="BX130" s="85" t="n"/>
      <c r="BY130" s="85" t="n"/>
      <c r="BZ130" s="85" t="n"/>
      <c r="CA130" s="85" t="n"/>
      <c r="CB130" s="85" t="n"/>
      <c r="CC130" s="85" t="n"/>
      <c r="CD130" s="85" t="n"/>
      <c r="CE130" s="85" t="n"/>
      <c r="CF130" s="85" t="n"/>
      <c r="CG130" s="85" t="n"/>
      <c r="CH130" s="85" t="n"/>
      <c r="CI130" s="85" t="n"/>
      <c r="CJ130" s="85" t="n"/>
      <c r="CK130" s="85" t="n"/>
      <c r="CL130" s="85" t="n"/>
      <c r="CM130" s="85" t="n"/>
      <c r="CN130" s="85" t="n"/>
      <c r="CO130" s="85" t="n"/>
      <c r="CP130" s="85" t="n"/>
      <c r="CQ130" s="85" t="n"/>
      <c r="CR130" s="85" t="n"/>
      <c r="CS130" s="85" t="n"/>
      <c r="CT130" s="85" t="n"/>
      <c r="CU130" s="85" t="n"/>
      <c r="CV130" s="85" t="n"/>
      <c r="CW130" s="85" t="n"/>
      <c r="CX130" s="85" t="n"/>
      <c r="CY130" s="85" t="n"/>
      <c r="CZ130" s="85" t="n"/>
      <c r="DA130" s="85" t="n"/>
      <c r="DB130" s="85" t="n"/>
      <c r="DC130" s="85" t="n"/>
      <c r="DD130" s="85" t="n"/>
      <c r="DE130" s="85" t="n"/>
      <c r="DF130" s="85" t="n"/>
      <c r="DG130" s="85" t="n"/>
      <c r="DH130" s="85" t="n"/>
      <c r="DI130" s="85" t="n"/>
      <c r="DJ130" s="85" t="n"/>
      <c r="DK130" s="85" t="n"/>
      <c r="DL130" s="85" t="n"/>
      <c r="DM130" s="85" t="n"/>
      <c r="DN130" s="85" t="n"/>
      <c r="DO130" s="85" t="n"/>
      <c r="DP130" s="85" t="n"/>
      <c r="DQ130" s="85" t="n"/>
      <c r="DR130" s="85" t="n"/>
      <c r="DS130" s="85" t="n"/>
      <c r="DT130" s="85" t="n"/>
      <c r="DU130" s="85" t="n"/>
      <c r="DV130" s="85" t="n"/>
      <c r="DW130" s="85" t="n"/>
      <c r="DX130" s="85" t="n"/>
      <c r="DY130" s="85" t="n"/>
      <c r="DZ130" s="85" t="n"/>
      <c r="EA130" s="85" t="n"/>
      <c r="EB130" s="85" t="n"/>
      <c r="EC130" s="85" t="n"/>
      <c r="ED130" s="85" t="n"/>
      <c r="EE130" s="85" t="n"/>
      <c r="EF130" s="85" t="n"/>
      <c r="EG130" s="85" t="n"/>
      <c r="EH130" s="85" t="n"/>
      <c r="EI130" s="85" t="n"/>
      <c r="EJ130" s="85" t="n"/>
      <c r="EK130" s="85" t="n"/>
      <c r="EL130" s="85" t="n"/>
      <c r="EM130" s="85" t="n"/>
      <c r="EN130" s="85" t="n"/>
      <c r="EO130" s="85" t="n"/>
      <c r="EP130" s="85" t="n"/>
      <c r="EQ130" s="85" t="n"/>
      <c r="ER130" s="85" t="n"/>
      <c r="ES130" s="85" t="n"/>
      <c r="ET130" s="85" t="n"/>
      <c r="EU130" s="85" t="n"/>
      <c r="EV130" s="85" t="n"/>
      <c r="EW130" s="85" t="n"/>
      <c r="EX130" s="85" t="n"/>
      <c r="EY130" s="85" t="n"/>
      <c r="EZ130" s="85" t="n"/>
      <c r="FA130" s="85" t="n"/>
      <c r="FB130" s="85" t="n"/>
      <c r="FC130" s="85" t="n"/>
      <c r="FD130" s="85" t="n"/>
      <c r="FE130" s="85" t="n"/>
      <c r="FF130" s="85" t="n"/>
      <c r="FG130" s="85" t="n"/>
      <c r="FH130" s="85" t="n"/>
      <c r="FI130" s="85" t="n"/>
      <c r="FJ130" s="85" t="n"/>
      <c r="FK130" s="85" t="n"/>
      <c r="FL130" s="85" t="n"/>
      <c r="FM130" s="85" t="n"/>
      <c r="FN130" s="85" t="n"/>
      <c r="FO130" s="85" t="n"/>
      <c r="FP130" s="85" t="n"/>
      <c r="FQ130" s="85" t="n"/>
      <c r="FR130" s="85" t="n"/>
      <c r="FS130" s="85" t="n"/>
      <c r="FT130" s="85" t="n"/>
      <c r="FU130" s="85" t="n"/>
      <c r="FV130" s="85" t="n"/>
      <c r="FW130" s="85" t="n"/>
      <c r="FX130" s="85" t="n"/>
      <c r="FY130" s="85" t="n"/>
      <c r="FZ130" s="85" t="n"/>
      <c r="GA130" s="85" t="n"/>
      <c r="GB130" s="85" t="n"/>
      <c r="GC130" s="85" t="n"/>
      <c r="GD130" s="85" t="n"/>
      <c r="GE130" s="85" t="n"/>
      <c r="GF130" s="85" t="n"/>
      <c r="GG130" s="85" t="n"/>
      <c r="GH130" s="85" t="n"/>
      <c r="GI130" s="85" t="n"/>
      <c r="GJ130" s="85" t="n"/>
      <c r="GK130" s="85" t="n"/>
      <c r="GL130" s="85" t="n"/>
      <c r="GM130" s="85" t="n"/>
      <c r="GN130" s="85" t="n"/>
      <c r="GO130" s="85" t="n"/>
      <c r="GP130" s="85" t="n"/>
      <c r="GQ130" s="85" t="n"/>
      <c r="GR130" s="85" t="n"/>
      <c r="GS130" s="85" t="n"/>
      <c r="GT130" s="85" t="n"/>
      <c r="GU130" s="85" t="n"/>
      <c r="GV130" s="85" t="n"/>
      <c r="GW130" s="85" t="n"/>
      <c r="GX130" s="85" t="n"/>
      <c r="GY130" s="85" t="n"/>
      <c r="GZ130" s="85" t="n"/>
      <c r="HA130" s="85" t="n"/>
      <c r="HB130" s="85" t="n"/>
      <c r="HC130" s="85" t="n"/>
      <c r="HD130" s="85" t="n"/>
      <c r="HE130" s="85" t="n"/>
      <c r="HF130" s="85" t="n"/>
      <c r="HG130" s="85" t="n"/>
      <c r="HH130" s="85" t="n"/>
      <c r="HI130" s="85" t="n"/>
      <c r="HJ130" s="85" t="n"/>
      <c r="HK130" s="85" t="n"/>
      <c r="HL130" s="85" t="n"/>
      <c r="HM130" s="85" t="n"/>
      <c r="HN130" s="85" t="n"/>
      <c r="HO130" s="85" t="n"/>
      <c r="HP130" s="85" t="n"/>
      <c r="HQ130" s="85" t="n"/>
      <c r="HR130" s="85" t="n"/>
      <c r="HS130" s="85" t="n"/>
      <c r="HT130" s="85" t="n"/>
      <c r="HU130" s="85" t="n"/>
      <c r="HV130" s="85" t="n"/>
      <c r="HW130" s="85" t="n"/>
      <c r="HX130" s="85" t="n"/>
      <c r="HY130" s="85" t="n"/>
      <c r="HZ130" s="85" t="n"/>
      <c r="IA130" s="85" t="n"/>
      <c r="IB130" s="85" t="n"/>
      <c r="IC130" s="85" t="n"/>
      <c r="ID130" s="85" t="n"/>
      <c r="IE130" s="85" t="n"/>
      <c r="IF130" s="85" t="n"/>
      <c r="IG130" s="85" t="n"/>
      <c r="IH130" s="85" t="n"/>
      <c r="II130" s="85" t="n"/>
      <c r="IJ130" s="85" t="n"/>
      <c r="IK130" s="85" t="n"/>
      <c r="IL130" s="85" t="n"/>
      <c r="IM130" s="85" t="n"/>
      <c r="IN130" s="85" t="n"/>
      <c r="IO130" s="85" t="n"/>
      <c r="IP130" s="85" t="n"/>
      <c r="IQ130" s="85" t="n"/>
      <c r="IR130" s="85" t="n"/>
      <c r="IS130" s="85" t="n"/>
      <c r="IT130" s="85" t="n"/>
      <c r="IU130" s="85" t="n"/>
      <c r="IV130" s="85" t="n"/>
      <c r="IW130" s="85" t="n"/>
      <c r="IX130" s="85" t="n"/>
      <c r="IY130" s="85" t="n"/>
      <c r="IZ130" s="85" t="n"/>
      <c r="JA130" s="85" t="n"/>
      <c r="JB130" s="85" t="n"/>
      <c r="JC130" s="85" t="n"/>
      <c r="JD130" s="85" t="n"/>
      <c r="JE130" s="85" t="n"/>
      <c r="JF130" s="85" t="n"/>
      <c r="JG130" s="85" t="n"/>
      <c r="JH130" s="85" t="n"/>
      <c r="JI130" s="85" t="n"/>
      <c r="JJ130" s="85" t="n"/>
      <c r="JK130" s="85" t="n"/>
      <c r="JL130" s="85" t="n"/>
      <c r="JM130" s="85" t="n"/>
      <c r="JN130" s="85" t="n"/>
      <c r="JO130" s="85" t="n"/>
      <c r="JP130" s="85" t="n"/>
      <c r="JQ130" s="85" t="n"/>
      <c r="JR130" s="85" t="n"/>
      <c r="JS130" s="85" t="n"/>
      <c r="JT130" s="85" t="n"/>
      <c r="JU130" s="85" t="n"/>
      <c r="JV130" s="85" t="n"/>
      <c r="JW130" s="85" t="n"/>
      <c r="JX130" s="85" t="n"/>
      <c r="JY130" s="85" t="n"/>
      <c r="JZ130" s="85" t="n"/>
      <c r="KA130" s="85" t="n"/>
      <c r="KB130" s="85" t="n"/>
      <c r="KC130" s="85" t="n"/>
      <c r="KD130" s="85" t="n"/>
      <c r="KE130" s="85" t="n"/>
      <c r="KF130" s="85" t="n"/>
      <c r="KG130" s="85" t="n"/>
      <c r="KH130" s="85" t="n"/>
      <c r="KI130" s="85" t="n"/>
      <c r="KJ130" s="85" t="n"/>
      <c r="KK130" s="85" t="n"/>
      <c r="KL130" s="85" t="n"/>
      <c r="KM130" s="85" t="n"/>
      <c r="KN130" s="85" t="n"/>
      <c r="KO130" s="85" t="n"/>
      <c r="KP130" s="85" t="n"/>
      <c r="KQ130" s="85" t="n"/>
      <c r="KR130" s="85" t="n"/>
      <c r="KS130" s="85" t="n"/>
      <c r="KT130" s="85" t="n"/>
      <c r="KU130" s="85" t="n"/>
      <c r="KV130" s="85" t="n"/>
      <c r="KW130" s="85" t="n"/>
      <c r="KX130" s="85" t="n"/>
      <c r="KY130" s="85" t="n"/>
      <c r="KZ130" s="85" t="n"/>
      <c r="LA130" s="85" t="n"/>
      <c r="LB130" s="85" t="n"/>
      <c r="LC130" s="85" t="n"/>
      <c r="LD130" s="85" t="n"/>
      <c r="LE130" s="85" t="n"/>
      <c r="LF130" s="85" t="n"/>
      <c r="LG130" s="85" t="n"/>
      <c r="LH130" s="85" t="n"/>
      <c r="LI130" s="85" t="n"/>
      <c r="LJ130" s="85" t="n"/>
      <c r="LK130" s="85" t="n"/>
      <c r="LL130" s="85" t="n"/>
      <c r="LM130" s="85" t="n"/>
      <c r="LN130" s="85" t="n"/>
      <c r="LO130" s="85" t="n"/>
      <c r="LP130" s="85" t="n"/>
      <c r="LQ130" s="85" t="n"/>
      <c r="LR130" s="85" t="n"/>
      <c r="LS130" s="85" t="n"/>
    </row>
    <row r="131" customFormat="1" s="79">
      <c r="A131" s="618" t="inlineStr">
        <is>
          <t>K19</t>
        </is>
      </c>
      <c r="B131" s="96" t="inlineStr">
        <is>
          <t>Total</t>
        </is>
      </c>
      <c r="C131" s="940">
        <f>SUM(INDIRECT(ADDRESS(MATCH("K18",$A:$A,0)+1,COLUMN(C$12),4)&amp;":"&amp;ADDRESS(MATCH("K19",$A:$A,0)-1,COLUMN(C$12),4)))</f>
        <v/>
      </c>
      <c r="D131" s="940">
        <f>SUM(INDIRECT(ADDRESS(MATCH("K18",$A:$A,0)+1,COLUMN(D$12),4)&amp;":"&amp;ADDRESS(MATCH("K19",$A:$A,0)-1,COLUMN(D$12),4)))</f>
        <v/>
      </c>
      <c r="E131" s="940">
        <f>SUM(INDIRECT(ADDRESS(MATCH("K18",$A:$A,0)+1,COLUMN(E$12),4)&amp;":"&amp;ADDRESS(MATCH("K19",$A:$A,0)-1,COLUMN(E$12),4)))</f>
        <v/>
      </c>
      <c r="F131" s="940">
        <f>SUM(INDIRECT(ADDRESS(MATCH("K18",$A:$A,0)+1,COLUMN(F$12),4)&amp;":"&amp;ADDRESS(MATCH("K19",$A:$A,0)-1,COLUMN(F$12),4)))</f>
        <v/>
      </c>
      <c r="G131" s="940">
        <f>SUM(INDIRECT(ADDRESS(MATCH("K18",$A:$A,0)+1,COLUMN(G$12),4)&amp;":"&amp;ADDRESS(MATCH("K19",$A:$A,0)-1,COLUMN(G$12),4)))</f>
        <v/>
      </c>
      <c r="H131" s="940">
        <f>SUM(INDIRECT(ADDRESS(MATCH("K18",$A:$A,0)+1,COLUMN(H$12),4)&amp;":"&amp;ADDRESS(MATCH("K19",$A:$A,0)-1,COLUMN(H$12),4)))</f>
        <v/>
      </c>
      <c r="I131" s="928" t="n"/>
      <c r="N131" s="105">
        <f>B131</f>
        <v/>
      </c>
      <c r="O131" s="106">
        <f>C131*BS!$B$9</f>
        <v/>
      </c>
      <c r="P131" s="106">
        <f>D131*BS!$B$9</f>
        <v/>
      </c>
      <c r="Q131" s="106">
        <f>E131*BS!$B$9</f>
        <v/>
      </c>
      <c r="R131" s="106">
        <f>F131*BS!$B$9</f>
        <v/>
      </c>
      <c r="S131" s="106">
        <f>G131*BS!$B$9</f>
        <v/>
      </c>
      <c r="T131" s="106">
        <f>H131*BS!$B$9</f>
        <v/>
      </c>
      <c r="U131" s="107" t="n"/>
      <c r="V131" s="927" t="n"/>
      <c r="W131" s="927" t="n"/>
    </row>
    <row r="132" customFormat="1" s="117">
      <c r="A132" s="618" t="inlineStr">
        <is>
          <t>K20</t>
        </is>
      </c>
      <c r="B132" s="96" t="inlineStr">
        <is>
          <t>Other intangible assets</t>
        </is>
      </c>
      <c r="C132" s="954" t="n"/>
      <c r="D132" s="954" t="n"/>
      <c r="E132" s="954" t="n"/>
      <c r="F132" s="954" t="n"/>
      <c r="G132" s="954" t="n"/>
      <c r="H132" s="954" t="n"/>
      <c r="I132" s="934" t="n"/>
      <c r="J132" s="85" t="n"/>
      <c r="K132" s="85" t="n"/>
      <c r="L132" s="85" t="n"/>
      <c r="M132" s="85" t="n"/>
      <c r="N132" s="114">
        <f>B132</f>
        <v/>
      </c>
      <c r="O132" s="115" t="inlineStr"/>
      <c r="P132" s="115" t="inlineStr"/>
      <c r="Q132" s="115" t="inlineStr"/>
      <c r="R132" s="115" t="inlineStr"/>
      <c r="S132" s="115" t="inlineStr"/>
      <c r="T132" s="115" t="inlineStr"/>
      <c r="U132" s="935">
        <f>I132</f>
        <v/>
      </c>
      <c r="V132" s="941" t="n"/>
      <c r="W132" s="941" t="n"/>
      <c r="X132" s="85" t="n"/>
      <c r="Y132" s="85" t="n"/>
      <c r="Z132" s="85" t="n"/>
      <c r="AA132" s="85" t="n"/>
      <c r="AB132" s="85" t="n"/>
      <c r="AC132" s="85" t="n"/>
      <c r="AD132" s="85" t="n"/>
      <c r="AE132" s="85" t="n"/>
      <c r="AF132" s="85" t="n"/>
      <c r="AG132" s="85" t="n"/>
      <c r="AH132" s="85" t="n"/>
      <c r="AI132" s="85" t="n"/>
      <c r="AJ132" s="85" t="n"/>
      <c r="AK132" s="85" t="n"/>
      <c r="AL132" s="85" t="n"/>
      <c r="AM132" s="85" t="n"/>
      <c r="AN132" s="85" t="n"/>
      <c r="AO132" s="85" t="n"/>
      <c r="AP132" s="85" t="n"/>
      <c r="AQ132" s="85" t="n"/>
      <c r="AR132" s="85" t="n"/>
      <c r="AS132" s="85" t="n"/>
      <c r="AT132" s="85" t="n"/>
      <c r="AU132" s="85" t="n"/>
      <c r="AV132" s="85" t="n"/>
      <c r="AW132" s="85" t="n"/>
      <c r="AX132" s="85" t="n"/>
      <c r="AY132" s="85" t="n"/>
      <c r="AZ132" s="85" t="n"/>
      <c r="BA132" s="85" t="n"/>
      <c r="BB132" s="85" t="n"/>
      <c r="BC132" s="85" t="n"/>
      <c r="BD132" s="85" t="n"/>
      <c r="BE132" s="85" t="n"/>
      <c r="BF132" s="85" t="n"/>
      <c r="BG132" s="85" t="n"/>
      <c r="BH132" s="85" t="n"/>
      <c r="BI132" s="85" t="n"/>
      <c r="BJ132" s="85" t="n"/>
      <c r="BK132" s="85" t="n"/>
      <c r="BL132" s="85" t="n"/>
      <c r="BM132" s="85" t="n"/>
      <c r="BN132" s="85" t="n"/>
      <c r="BO132" s="85" t="n"/>
      <c r="BP132" s="85" t="n"/>
      <c r="BQ132" s="85" t="n"/>
      <c r="BR132" s="85" t="n"/>
      <c r="BS132" s="85" t="n"/>
      <c r="BT132" s="85" t="n"/>
      <c r="BU132" s="85" t="n"/>
      <c r="BV132" s="85" t="n"/>
      <c r="BW132" s="85" t="n"/>
      <c r="BX132" s="85" t="n"/>
      <c r="BY132" s="85" t="n"/>
      <c r="BZ132" s="85" t="n"/>
      <c r="CA132" s="85" t="n"/>
      <c r="CB132" s="85" t="n"/>
      <c r="CC132" s="85" t="n"/>
      <c r="CD132" s="85" t="n"/>
      <c r="CE132" s="85" t="n"/>
      <c r="CF132" s="85" t="n"/>
      <c r="CG132" s="85" t="n"/>
      <c r="CH132" s="85" t="n"/>
      <c r="CI132" s="85" t="n"/>
      <c r="CJ132" s="85" t="n"/>
      <c r="CK132" s="85" t="n"/>
      <c r="CL132" s="85" t="n"/>
      <c r="CM132" s="85" t="n"/>
      <c r="CN132" s="85" t="n"/>
      <c r="CO132" s="85" t="n"/>
      <c r="CP132" s="85" t="n"/>
      <c r="CQ132" s="85" t="n"/>
      <c r="CR132" s="85" t="n"/>
      <c r="CS132" s="85" t="n"/>
      <c r="CT132" s="85" t="n"/>
      <c r="CU132" s="85" t="n"/>
      <c r="CV132" s="85" t="n"/>
      <c r="CW132" s="85" t="n"/>
      <c r="CX132" s="85" t="n"/>
      <c r="CY132" s="85" t="n"/>
      <c r="CZ132" s="85" t="n"/>
      <c r="DA132" s="85" t="n"/>
      <c r="DB132" s="85" t="n"/>
      <c r="DC132" s="85" t="n"/>
      <c r="DD132" s="85" t="n"/>
      <c r="DE132" s="85" t="n"/>
      <c r="DF132" s="85" t="n"/>
      <c r="DG132" s="85" t="n"/>
      <c r="DH132" s="85" t="n"/>
      <c r="DI132" s="85" t="n"/>
      <c r="DJ132" s="85" t="n"/>
      <c r="DK132" s="85" t="n"/>
      <c r="DL132" s="85" t="n"/>
      <c r="DM132" s="85" t="n"/>
      <c r="DN132" s="85" t="n"/>
      <c r="DO132" s="85" t="n"/>
      <c r="DP132" s="85" t="n"/>
      <c r="DQ132" s="85" t="n"/>
      <c r="DR132" s="85" t="n"/>
      <c r="DS132" s="85" t="n"/>
      <c r="DT132" s="85" t="n"/>
      <c r="DU132" s="85" t="n"/>
      <c r="DV132" s="85" t="n"/>
      <c r="DW132" s="85" t="n"/>
      <c r="DX132" s="85" t="n"/>
      <c r="DY132" s="85" t="n"/>
      <c r="DZ132" s="85" t="n"/>
      <c r="EA132" s="85" t="n"/>
      <c r="EB132" s="85" t="n"/>
      <c r="EC132" s="85" t="n"/>
      <c r="ED132" s="85" t="n"/>
      <c r="EE132" s="85" t="n"/>
      <c r="EF132" s="85" t="n"/>
      <c r="EG132" s="85" t="n"/>
      <c r="EH132" s="85" t="n"/>
      <c r="EI132" s="85" t="n"/>
      <c r="EJ132" s="85" t="n"/>
      <c r="EK132" s="85" t="n"/>
      <c r="EL132" s="85" t="n"/>
      <c r="EM132" s="85" t="n"/>
      <c r="EN132" s="85" t="n"/>
      <c r="EO132" s="85" t="n"/>
      <c r="EP132" s="85" t="n"/>
      <c r="EQ132" s="85" t="n"/>
      <c r="ER132" s="85" t="n"/>
      <c r="ES132" s="85" t="n"/>
      <c r="ET132" s="85" t="n"/>
      <c r="EU132" s="85" t="n"/>
      <c r="EV132" s="85" t="n"/>
      <c r="EW132" s="85" t="n"/>
      <c r="EX132" s="85" t="n"/>
      <c r="EY132" s="85" t="n"/>
      <c r="EZ132" s="85" t="n"/>
      <c r="FA132" s="85" t="n"/>
      <c r="FB132" s="85" t="n"/>
      <c r="FC132" s="85" t="n"/>
      <c r="FD132" s="85" t="n"/>
      <c r="FE132" s="85" t="n"/>
      <c r="FF132" s="85" t="n"/>
      <c r="FG132" s="85" t="n"/>
      <c r="FH132" s="85" t="n"/>
      <c r="FI132" s="85" t="n"/>
      <c r="FJ132" s="85" t="n"/>
      <c r="FK132" s="85" t="n"/>
      <c r="FL132" s="85" t="n"/>
      <c r="FM132" s="85" t="n"/>
      <c r="FN132" s="85" t="n"/>
      <c r="FO132" s="85" t="n"/>
      <c r="FP132" s="85" t="n"/>
      <c r="FQ132" s="85" t="n"/>
      <c r="FR132" s="85" t="n"/>
      <c r="FS132" s="85" t="n"/>
      <c r="FT132" s="85" t="n"/>
      <c r="FU132" s="85" t="n"/>
      <c r="FV132" s="85" t="n"/>
      <c r="FW132" s="85" t="n"/>
      <c r="FX132" s="85" t="n"/>
      <c r="FY132" s="85" t="n"/>
      <c r="FZ132" s="85" t="n"/>
      <c r="GA132" s="85" t="n"/>
      <c r="GB132" s="85" t="n"/>
      <c r="GC132" s="85" t="n"/>
      <c r="GD132" s="85" t="n"/>
      <c r="GE132" s="85" t="n"/>
      <c r="GF132" s="85" t="n"/>
      <c r="GG132" s="85" t="n"/>
      <c r="GH132" s="85" t="n"/>
      <c r="GI132" s="85" t="n"/>
      <c r="GJ132" s="85" t="n"/>
      <c r="GK132" s="85" t="n"/>
      <c r="GL132" s="85" t="n"/>
      <c r="GM132" s="85" t="n"/>
      <c r="GN132" s="85" t="n"/>
      <c r="GO132" s="85" t="n"/>
      <c r="GP132" s="85" t="n"/>
      <c r="GQ132" s="85" t="n"/>
      <c r="GR132" s="85" t="n"/>
      <c r="GS132" s="85" t="n"/>
      <c r="GT132" s="85" t="n"/>
      <c r="GU132" s="85" t="n"/>
      <c r="GV132" s="85" t="n"/>
      <c r="GW132" s="85" t="n"/>
      <c r="GX132" s="85" t="n"/>
      <c r="GY132" s="85" t="n"/>
      <c r="GZ132" s="85" t="n"/>
      <c r="HA132" s="85" t="n"/>
      <c r="HB132" s="85" t="n"/>
      <c r="HC132" s="85" t="n"/>
      <c r="HD132" s="85" t="n"/>
      <c r="HE132" s="85" t="n"/>
      <c r="HF132" s="85" t="n"/>
      <c r="HG132" s="85" t="n"/>
      <c r="HH132" s="85" t="n"/>
      <c r="HI132" s="85" t="n"/>
      <c r="HJ132" s="85" t="n"/>
      <c r="HK132" s="85" t="n"/>
      <c r="HL132" s="85" t="n"/>
      <c r="HM132" s="85" t="n"/>
      <c r="HN132" s="85" t="n"/>
      <c r="HO132" s="85" t="n"/>
      <c r="HP132" s="85" t="n"/>
      <c r="HQ132" s="85" t="n"/>
      <c r="HR132" s="85" t="n"/>
      <c r="HS132" s="85" t="n"/>
      <c r="HT132" s="85" t="n"/>
      <c r="HU132" s="85" t="n"/>
      <c r="HV132" s="85" t="n"/>
      <c r="HW132" s="85" t="n"/>
      <c r="HX132" s="85" t="n"/>
      <c r="HY132" s="85" t="n"/>
      <c r="HZ132" s="85" t="n"/>
      <c r="IA132" s="85" t="n"/>
      <c r="IB132" s="85" t="n"/>
      <c r="IC132" s="85" t="n"/>
      <c r="ID132" s="85" t="n"/>
      <c r="IE132" s="85" t="n"/>
      <c r="IF132" s="85" t="n"/>
      <c r="IG132" s="85" t="n"/>
      <c r="IH132" s="85" t="n"/>
      <c r="II132" s="85" t="n"/>
      <c r="IJ132" s="85" t="n"/>
      <c r="IK132" s="85" t="n"/>
      <c r="IL132" s="85" t="n"/>
      <c r="IM132" s="85" t="n"/>
      <c r="IN132" s="85" t="n"/>
      <c r="IO132" s="85" t="n"/>
      <c r="IP132" s="85" t="n"/>
      <c r="IQ132" s="85" t="n"/>
      <c r="IR132" s="85" t="n"/>
      <c r="IS132" s="85" t="n"/>
      <c r="IT132" s="85" t="n"/>
      <c r="IU132" s="85" t="n"/>
      <c r="IV132" s="85" t="n"/>
      <c r="IW132" s="85" t="n"/>
      <c r="IX132" s="85" t="n"/>
      <c r="IY132" s="85" t="n"/>
      <c r="IZ132" s="85" t="n"/>
      <c r="JA132" s="85" t="n"/>
      <c r="JB132" s="85" t="n"/>
      <c r="JC132" s="85" t="n"/>
      <c r="JD132" s="85" t="n"/>
      <c r="JE132" s="85" t="n"/>
      <c r="JF132" s="85" t="n"/>
      <c r="JG132" s="85" t="n"/>
      <c r="JH132" s="85" t="n"/>
      <c r="JI132" s="85" t="n"/>
      <c r="JJ132" s="85" t="n"/>
      <c r="JK132" s="85" t="n"/>
      <c r="JL132" s="85" t="n"/>
      <c r="JM132" s="85" t="n"/>
      <c r="JN132" s="85" t="n"/>
      <c r="JO132" s="85" t="n"/>
      <c r="JP132" s="85" t="n"/>
      <c r="JQ132" s="85" t="n"/>
      <c r="JR132" s="85" t="n"/>
      <c r="JS132" s="85" t="n"/>
      <c r="JT132" s="85" t="n"/>
      <c r="JU132" s="85" t="n"/>
      <c r="JV132" s="85" t="n"/>
      <c r="JW132" s="85" t="n"/>
      <c r="JX132" s="85" t="n"/>
      <c r="JY132" s="85" t="n"/>
      <c r="JZ132" s="85" t="n"/>
      <c r="KA132" s="85" t="n"/>
      <c r="KB132" s="85" t="n"/>
      <c r="KC132" s="85" t="n"/>
      <c r="KD132" s="85" t="n"/>
      <c r="KE132" s="85" t="n"/>
      <c r="KF132" s="85" t="n"/>
      <c r="KG132" s="85" t="n"/>
      <c r="KH132" s="85" t="n"/>
      <c r="KI132" s="85" t="n"/>
      <c r="KJ132" s="85" t="n"/>
      <c r="KK132" s="85" t="n"/>
      <c r="KL132" s="85" t="n"/>
      <c r="KM132" s="85" t="n"/>
      <c r="KN132" s="85" t="n"/>
      <c r="KO132" s="85" t="n"/>
      <c r="KP132" s="85" t="n"/>
      <c r="KQ132" s="85" t="n"/>
      <c r="KR132" s="85" t="n"/>
      <c r="KS132" s="85" t="n"/>
      <c r="KT132" s="85" t="n"/>
      <c r="KU132" s="85" t="n"/>
      <c r="KV132" s="85" t="n"/>
      <c r="KW132" s="85" t="n"/>
      <c r="KX132" s="85" t="n"/>
      <c r="KY132" s="85" t="n"/>
      <c r="KZ132" s="85" t="n"/>
      <c r="LA132" s="85" t="n"/>
      <c r="LB132" s="85" t="n"/>
      <c r="LC132" s="85" t="n"/>
      <c r="LD132" s="85" t="n"/>
      <c r="LE132" s="85" t="n"/>
      <c r="LF132" s="85" t="n"/>
      <c r="LG132" s="85" t="n"/>
      <c r="LH132" s="85" t="n"/>
      <c r="LI132" s="85" t="n"/>
      <c r="LJ132" s="85" t="n"/>
      <c r="LK132" s="85" t="n"/>
      <c r="LL132" s="85" t="n"/>
      <c r="LM132" s="85" t="n"/>
      <c r="LN132" s="85" t="n"/>
      <c r="LO132" s="85" t="n"/>
      <c r="LP132" s="85" t="n"/>
      <c r="LQ132" s="85" t="n"/>
      <c r="LR132" s="85" t="n"/>
      <c r="LS132" s="85" t="n"/>
    </row>
    <row r="133" customFormat="1" s="79">
      <c r="A133" s="618" t="n"/>
      <c r="B133" s="102" t="inlineStr">
        <is>
          <t>Property, plant and equipment</t>
        </is>
      </c>
      <c r="C133" s="939" t="n"/>
      <c r="D133" s="939" t="n"/>
      <c r="E133" s="939" t="n"/>
      <c r="F133" s="939" t="n"/>
      <c r="G133" s="939" t="n">
        <v>2885</v>
      </c>
      <c r="H133" s="939" t="n">
        <v>1613</v>
      </c>
      <c r="I133" s="928" t="n"/>
      <c r="N133" s="105">
        <f>B133</f>
        <v/>
      </c>
      <c r="O133" s="106" t="inlineStr"/>
      <c r="P133" s="106" t="inlineStr"/>
      <c r="Q133" s="106" t="inlineStr"/>
      <c r="R133" s="106" t="inlineStr"/>
      <c r="S133" s="106">
        <f>G133*BS!$B$9</f>
        <v/>
      </c>
      <c r="T133" s="106">
        <f>H133*BS!$B$9</f>
        <v/>
      </c>
      <c r="U133" s="929">
        <f>I133</f>
        <v/>
      </c>
      <c r="V133" s="927" t="n"/>
      <c r="W133" s="927" t="n"/>
    </row>
    <row r="134" customFormat="1" s="79">
      <c r="A134" s="618" t="n"/>
      <c r="B134" s="102" t="inlineStr">
        <is>
          <t>Intangible assets</t>
        </is>
      </c>
      <c r="C134" s="939" t="n"/>
      <c r="D134" s="939" t="n"/>
      <c r="E134" s="939" t="n"/>
      <c r="F134" s="939" t="n"/>
      <c r="G134" s="939" t="n">
        <v>26</v>
      </c>
      <c r="H134" s="939" t="n">
        <v>3</v>
      </c>
      <c r="I134" s="928" t="n"/>
      <c r="N134" s="105">
        <f>B134</f>
        <v/>
      </c>
      <c r="O134" s="106" t="inlineStr"/>
      <c r="P134" s="106" t="inlineStr"/>
      <c r="Q134" s="106" t="inlineStr"/>
      <c r="R134" s="106" t="inlineStr"/>
      <c r="S134" s="106">
        <f>G134*BS!$B$9</f>
        <v/>
      </c>
      <c r="T134" s="106">
        <f>H134*BS!$B$9</f>
        <v/>
      </c>
      <c r="U134" s="107">
        <f>I134</f>
        <v/>
      </c>
      <c r="V134" s="927" t="n"/>
      <c r="W134" s="927" t="n"/>
    </row>
    <row r="135" customFormat="1" s="79">
      <c r="A135" s="618" t="n"/>
      <c r="B135" s="102" t="n"/>
      <c r="C135" s="939" t="n"/>
      <c r="D135" s="939" t="n"/>
      <c r="E135" s="939" t="n"/>
      <c r="F135" s="939" t="n"/>
      <c r="G135" s="939" t="n"/>
      <c r="H135" s="939" t="n"/>
      <c r="I135" s="928" t="n"/>
      <c r="N135" s="105" t="inlineStr"/>
      <c r="O135" s="106" t="inlineStr"/>
      <c r="P135" s="106" t="inlineStr"/>
      <c r="Q135" s="106" t="inlineStr"/>
      <c r="R135" s="106" t="inlineStr"/>
      <c r="S135" s="106" t="inlineStr"/>
      <c r="T135" s="106" t="inlineStr"/>
      <c r="U135" s="107">
        <f>I135</f>
        <v/>
      </c>
      <c r="V135" s="927" t="n"/>
      <c r="W135" s="927" t="n"/>
    </row>
    <row r="136" customFormat="1" s="79">
      <c r="A136" s="618" t="n"/>
      <c r="B136" s="102" t="n"/>
      <c r="C136" s="939" t="n"/>
      <c r="D136" s="939" t="n"/>
      <c r="E136" s="939" t="n"/>
      <c r="F136" s="939" t="n"/>
      <c r="G136" s="939" t="n"/>
      <c r="H136" s="939" t="n"/>
      <c r="I136" s="928" t="n"/>
      <c r="N136" s="105" t="inlineStr"/>
      <c r="O136" s="106" t="inlineStr"/>
      <c r="P136" s="106" t="inlineStr"/>
      <c r="Q136" s="106" t="inlineStr"/>
      <c r="R136" s="106" t="inlineStr"/>
      <c r="S136" s="106" t="inlineStr"/>
      <c r="T136" s="106" t="inlineStr"/>
      <c r="U136" s="107">
        <f>I136</f>
        <v/>
      </c>
      <c r="V136" s="927" t="n"/>
      <c r="W136" s="927" t="n"/>
    </row>
    <row r="137" customFormat="1" s="79">
      <c r="A137" s="618" t="n"/>
      <c r="B137" s="102" t="n"/>
      <c r="C137" s="939" t="n"/>
      <c r="D137" s="939" t="n"/>
      <c r="E137" s="939" t="n"/>
      <c r="F137" s="939" t="n"/>
      <c r="G137" s="939" t="n"/>
      <c r="H137" s="939" t="n"/>
      <c r="I137" s="928" t="n"/>
      <c r="N137" s="105" t="inlineStr"/>
      <c r="O137" s="106" t="inlineStr"/>
      <c r="P137" s="106" t="inlineStr"/>
      <c r="Q137" s="106" t="inlineStr"/>
      <c r="R137" s="106" t="inlineStr"/>
      <c r="S137" s="106" t="inlineStr"/>
      <c r="T137" s="106" t="inlineStr"/>
      <c r="U137" s="107">
        <f>I137</f>
        <v/>
      </c>
      <c r="V137" s="927" t="n"/>
      <c r="W137" s="927" t="n"/>
    </row>
    <row r="138" customFormat="1" s="79">
      <c r="A138" s="618" t="n"/>
      <c r="B138" s="102" t="n"/>
      <c r="C138" s="103" t="n"/>
      <c r="D138" s="103" t="n"/>
      <c r="E138" s="103" t="n"/>
      <c r="F138" s="103" t="n"/>
      <c r="G138" s="103" t="n"/>
      <c r="H138" s="103" t="n"/>
      <c r="I138" s="928" t="n"/>
      <c r="N138" s="105" t="inlineStr"/>
      <c r="O138" s="106" t="inlineStr"/>
      <c r="P138" s="106" t="inlineStr"/>
      <c r="Q138" s="106" t="inlineStr"/>
      <c r="R138" s="106" t="inlineStr"/>
      <c r="S138" s="106" t="inlineStr"/>
      <c r="T138" s="106" t="inlineStr"/>
      <c r="U138" s="107">
        <f>I138</f>
        <v/>
      </c>
      <c r="V138" s="927" t="n"/>
      <c r="W138" s="927" t="n"/>
    </row>
    <row r="139" customFormat="1" s="79">
      <c r="A139" s="618" t="n"/>
      <c r="B139" s="102" t="n"/>
      <c r="C139" s="939" t="n"/>
      <c r="D139" s="939" t="n"/>
      <c r="E139" s="939" t="n"/>
      <c r="F139" s="939" t="n"/>
      <c r="G139" s="939" t="n"/>
      <c r="H139" s="939" t="n"/>
      <c r="I139" s="928" t="n"/>
      <c r="N139" s="105" t="inlineStr"/>
      <c r="O139" s="106" t="inlineStr"/>
      <c r="P139" s="106" t="inlineStr"/>
      <c r="Q139" s="106" t="inlineStr"/>
      <c r="R139" s="106" t="inlineStr"/>
      <c r="S139" s="106" t="inlineStr"/>
      <c r="T139" s="106" t="inlineStr"/>
      <c r="U139" s="107">
        <f>I139</f>
        <v/>
      </c>
      <c r="V139" s="927" t="n"/>
      <c r="W139" s="927" t="n"/>
    </row>
    <row r="140" customFormat="1" s="79">
      <c r="A140" s="618" t="n"/>
      <c r="B140" s="102" t="n"/>
      <c r="C140" s="939" t="n"/>
      <c r="D140" s="939" t="n"/>
      <c r="E140" s="939" t="n"/>
      <c r="F140" s="939" t="n"/>
      <c r="G140" s="939" t="n"/>
      <c r="H140" s="939" t="n"/>
      <c r="I140" s="928" t="n"/>
      <c r="N140" s="105" t="inlineStr"/>
      <c r="O140" s="106" t="inlineStr"/>
      <c r="P140" s="106" t="inlineStr"/>
      <c r="Q140" s="106" t="inlineStr"/>
      <c r="R140" s="106" t="inlineStr"/>
      <c r="S140" s="106" t="inlineStr"/>
      <c r="T140" s="106" t="inlineStr"/>
      <c r="U140" s="107" t="n"/>
      <c r="V140" s="927" t="n"/>
      <c r="W140" s="927" t="n"/>
    </row>
    <row r="141" customFormat="1" s="79">
      <c r="A141" s="618" t="n"/>
      <c r="B141" s="102" t="n"/>
      <c r="C141" s="939" t="n"/>
      <c r="D141" s="939" t="n"/>
      <c r="E141" s="939" t="n"/>
      <c r="F141" s="939" t="n"/>
      <c r="G141" s="939" t="n"/>
      <c r="H141" s="939" t="n"/>
      <c r="I141" s="928" t="n"/>
      <c r="N141" s="105" t="inlineStr"/>
      <c r="O141" s="106" t="inlineStr"/>
      <c r="P141" s="106" t="inlineStr"/>
      <c r="Q141" s="106" t="inlineStr"/>
      <c r="R141" s="106" t="inlineStr"/>
      <c r="S141" s="106" t="inlineStr"/>
      <c r="T141" s="106" t="inlineStr"/>
      <c r="U141" s="107">
        <f>I141</f>
        <v/>
      </c>
      <c r="V141" s="927" t="n"/>
      <c r="W141" s="927" t="n"/>
    </row>
    <row r="142" customFormat="1" s="79">
      <c r="A142" s="618" t="n"/>
      <c r="B142" s="102" t="n"/>
      <c r="C142" s="939" t="n"/>
      <c r="D142" s="939" t="n"/>
      <c r="E142" s="939" t="n"/>
      <c r="F142" s="939" t="n"/>
      <c r="G142" s="939" t="n"/>
      <c r="H142" s="939" t="n"/>
      <c r="I142" s="928" t="n"/>
      <c r="N142" s="105" t="inlineStr"/>
      <c r="O142" s="106" t="inlineStr"/>
      <c r="P142" s="106" t="inlineStr"/>
      <c r="Q142" s="106" t="inlineStr"/>
      <c r="R142" s="106" t="inlineStr"/>
      <c r="S142" s="106" t="inlineStr"/>
      <c r="T142" s="106" t="inlineStr"/>
      <c r="U142" s="107">
        <f>I142</f>
        <v/>
      </c>
      <c r="V142" s="927" t="n"/>
      <c r="W142" s="927" t="n"/>
    </row>
    <row r="143" customFormat="1" s="79">
      <c r="A143" s="618" t="n"/>
      <c r="B143" s="102" t="n"/>
      <c r="C143" s="939" t="n"/>
      <c r="D143" s="939" t="n"/>
      <c r="E143" s="939" t="n"/>
      <c r="F143" s="939" t="n"/>
      <c r="G143" s="939" t="n"/>
      <c r="H143" s="939" t="n"/>
      <c r="I143" s="928" t="n"/>
      <c r="N143" s="105" t="inlineStr"/>
      <c r="O143" s="106" t="inlineStr"/>
      <c r="P143" s="106" t="inlineStr"/>
      <c r="Q143" s="106" t="inlineStr"/>
      <c r="R143" s="106" t="inlineStr"/>
      <c r="S143" s="106" t="inlineStr"/>
      <c r="T143" s="106" t="inlineStr"/>
      <c r="U143" s="107">
        <f>I143</f>
        <v/>
      </c>
      <c r="V143" s="927" t="n"/>
      <c r="W143" s="927" t="n"/>
    </row>
    <row r="144" customFormat="1" s="117">
      <c r="A144" s="618" t="inlineStr">
        <is>
          <t>K21</t>
        </is>
      </c>
      <c r="B144" s="96" t="inlineStr">
        <is>
          <t xml:space="preserve">Total </t>
        </is>
      </c>
      <c r="C144" s="940">
        <f>SUM(INDIRECT(ADDRESS(MATCH("K20",$A:$A,0)+1,COLUMN(C$12),4)&amp;":"&amp;ADDRESS(MATCH("K21",$A:$A,0)-1,COLUMN(C$12),4)))</f>
        <v/>
      </c>
      <c r="D144" s="940">
        <f>SUM(INDIRECT(ADDRESS(MATCH("K20",$A:$A,0)+1,COLUMN(D$12),4)&amp;":"&amp;ADDRESS(MATCH("K21",$A:$A,0)-1,COLUMN(D$12),4)))</f>
        <v/>
      </c>
      <c r="E144" s="940">
        <f>SUM(INDIRECT(ADDRESS(MATCH("K20",$A:$A,0)+1,COLUMN(E$12),4)&amp;":"&amp;ADDRESS(MATCH("K21",$A:$A,0)-1,COLUMN(E$12),4)))</f>
        <v/>
      </c>
      <c r="F144" s="940">
        <f>SUM(INDIRECT(ADDRESS(MATCH("K20",$A:$A,0)+1,COLUMN(F$12),4)&amp;":"&amp;ADDRESS(MATCH("K21",$A:$A,0)-1,COLUMN(F$12),4)))</f>
        <v/>
      </c>
      <c r="G144" s="940">
        <f>SUM(INDIRECT(ADDRESS(MATCH("K20",$A:$A,0)+1,COLUMN(G$12),4)&amp;":"&amp;ADDRESS(MATCH("K21",$A:$A,0)-1,COLUMN(G$12),4)))</f>
        <v/>
      </c>
      <c r="H144" s="940">
        <f>SUM(INDIRECT(ADDRESS(MATCH("K20",$A:$A,0)+1,COLUMN(H$12),4)&amp;":"&amp;ADDRESS(MATCH("K21",$A:$A,0)-1,COLUMN(H$12),4)))</f>
        <v/>
      </c>
      <c r="I144" s="934" t="n"/>
      <c r="J144" s="85" t="n"/>
      <c r="K144" s="85" t="n"/>
      <c r="L144" s="85" t="n"/>
      <c r="M144" s="85" t="n"/>
      <c r="N144" s="114">
        <f>B144</f>
        <v/>
      </c>
      <c r="O144" s="156">
        <f>C144*BS!$B$9</f>
        <v/>
      </c>
      <c r="P144" s="156">
        <f>D144*BS!$B$9</f>
        <v/>
      </c>
      <c r="Q144" s="156">
        <f>E144*BS!$B$9</f>
        <v/>
      </c>
      <c r="R144" s="156">
        <f>F144*BS!$B$9</f>
        <v/>
      </c>
      <c r="S144" s="156">
        <f>G144*BS!$B$9</f>
        <v/>
      </c>
      <c r="T144" s="156">
        <f>H144*BS!$B$9</f>
        <v/>
      </c>
      <c r="U144" s="157">
        <f>I144</f>
        <v/>
      </c>
      <c r="V144" s="941" t="n"/>
      <c r="W144" s="941" t="n"/>
      <c r="X144" s="85" t="n"/>
      <c r="Y144" s="85" t="n"/>
      <c r="Z144" s="85" t="n"/>
      <c r="AA144" s="85" t="n"/>
      <c r="AB144" s="85" t="n"/>
      <c r="AC144" s="85" t="n"/>
      <c r="AD144" s="85" t="n"/>
      <c r="AE144" s="85" t="n"/>
      <c r="AF144" s="85" t="n"/>
      <c r="AG144" s="85" t="n"/>
      <c r="AH144" s="85" t="n"/>
      <c r="AI144" s="85" t="n"/>
      <c r="AJ144" s="85" t="n"/>
      <c r="AK144" s="85" t="n"/>
      <c r="AL144" s="85" t="n"/>
      <c r="AM144" s="85" t="n"/>
      <c r="AN144" s="85" t="n"/>
      <c r="AO144" s="85" t="n"/>
      <c r="AP144" s="85" t="n"/>
      <c r="AQ144" s="85" t="n"/>
      <c r="AR144" s="85" t="n"/>
      <c r="AS144" s="85" t="n"/>
      <c r="AT144" s="85" t="n"/>
      <c r="AU144" s="85" t="n"/>
      <c r="AV144" s="85" t="n"/>
      <c r="AW144" s="85" t="n"/>
      <c r="AX144" s="85" t="n"/>
      <c r="AY144" s="85" t="n"/>
      <c r="AZ144" s="85" t="n"/>
      <c r="BA144" s="85" t="n"/>
      <c r="BB144" s="85" t="n"/>
      <c r="BC144" s="85" t="n"/>
      <c r="BD144" s="85" t="n"/>
      <c r="BE144" s="85" t="n"/>
      <c r="BF144" s="85" t="n"/>
      <c r="BG144" s="85" t="n"/>
      <c r="BH144" s="85" t="n"/>
      <c r="BI144" s="85" t="n"/>
      <c r="BJ144" s="85" t="n"/>
      <c r="BK144" s="85" t="n"/>
      <c r="BL144" s="85" t="n"/>
      <c r="BM144" s="85" t="n"/>
      <c r="BN144" s="85" t="n"/>
      <c r="BO144" s="85" t="n"/>
      <c r="BP144" s="85" t="n"/>
      <c r="BQ144" s="85" t="n"/>
      <c r="BR144" s="85" t="n"/>
      <c r="BS144" s="85" t="n"/>
      <c r="BT144" s="85" t="n"/>
      <c r="BU144" s="85" t="n"/>
      <c r="BV144" s="85" t="n"/>
      <c r="BW144" s="85" t="n"/>
      <c r="BX144" s="85" t="n"/>
      <c r="BY144" s="85" t="n"/>
      <c r="BZ144" s="85" t="n"/>
      <c r="CA144" s="85" t="n"/>
      <c r="CB144" s="85" t="n"/>
      <c r="CC144" s="85" t="n"/>
      <c r="CD144" s="85" t="n"/>
      <c r="CE144" s="85" t="n"/>
      <c r="CF144" s="85" t="n"/>
      <c r="CG144" s="85" t="n"/>
      <c r="CH144" s="85" t="n"/>
      <c r="CI144" s="85" t="n"/>
      <c r="CJ144" s="85" t="n"/>
      <c r="CK144" s="85" t="n"/>
      <c r="CL144" s="85" t="n"/>
      <c r="CM144" s="85" t="n"/>
      <c r="CN144" s="85" t="n"/>
      <c r="CO144" s="85" t="n"/>
      <c r="CP144" s="85" t="n"/>
      <c r="CQ144" s="85" t="n"/>
      <c r="CR144" s="85" t="n"/>
      <c r="CS144" s="85" t="n"/>
      <c r="CT144" s="85" t="n"/>
      <c r="CU144" s="85" t="n"/>
      <c r="CV144" s="85" t="n"/>
      <c r="CW144" s="85" t="n"/>
      <c r="CX144" s="85" t="n"/>
      <c r="CY144" s="85" t="n"/>
      <c r="CZ144" s="85" t="n"/>
      <c r="DA144" s="85" t="n"/>
      <c r="DB144" s="85" t="n"/>
      <c r="DC144" s="85" t="n"/>
      <c r="DD144" s="85" t="n"/>
      <c r="DE144" s="85" t="n"/>
      <c r="DF144" s="85" t="n"/>
      <c r="DG144" s="85" t="n"/>
      <c r="DH144" s="85" t="n"/>
      <c r="DI144" s="85" t="n"/>
      <c r="DJ144" s="85" t="n"/>
      <c r="DK144" s="85" t="n"/>
      <c r="DL144" s="85" t="n"/>
      <c r="DM144" s="85" t="n"/>
      <c r="DN144" s="85" t="n"/>
      <c r="DO144" s="85" t="n"/>
      <c r="DP144" s="85" t="n"/>
      <c r="DQ144" s="85" t="n"/>
      <c r="DR144" s="85" t="n"/>
      <c r="DS144" s="85" t="n"/>
      <c r="DT144" s="85" t="n"/>
      <c r="DU144" s="85" t="n"/>
      <c r="DV144" s="85" t="n"/>
      <c r="DW144" s="85" t="n"/>
      <c r="DX144" s="85" t="n"/>
      <c r="DY144" s="85" t="n"/>
      <c r="DZ144" s="85" t="n"/>
      <c r="EA144" s="85" t="n"/>
      <c r="EB144" s="85" t="n"/>
      <c r="EC144" s="85" t="n"/>
      <c r="ED144" s="85" t="n"/>
      <c r="EE144" s="85" t="n"/>
      <c r="EF144" s="85" t="n"/>
      <c r="EG144" s="85" t="n"/>
      <c r="EH144" s="85" t="n"/>
      <c r="EI144" s="85" t="n"/>
      <c r="EJ144" s="85" t="n"/>
      <c r="EK144" s="85" t="n"/>
      <c r="EL144" s="85" t="n"/>
      <c r="EM144" s="85" t="n"/>
      <c r="EN144" s="85" t="n"/>
      <c r="EO144" s="85" t="n"/>
      <c r="EP144" s="85" t="n"/>
      <c r="EQ144" s="85" t="n"/>
      <c r="ER144" s="85" t="n"/>
      <c r="ES144" s="85" t="n"/>
      <c r="ET144" s="85" t="n"/>
      <c r="EU144" s="85" t="n"/>
      <c r="EV144" s="85" t="n"/>
      <c r="EW144" s="85" t="n"/>
      <c r="EX144" s="85" t="n"/>
      <c r="EY144" s="85" t="n"/>
      <c r="EZ144" s="85" t="n"/>
      <c r="FA144" s="85" t="n"/>
      <c r="FB144" s="85" t="n"/>
      <c r="FC144" s="85" t="n"/>
      <c r="FD144" s="85" t="n"/>
      <c r="FE144" s="85" t="n"/>
      <c r="FF144" s="85" t="n"/>
      <c r="FG144" s="85" t="n"/>
      <c r="FH144" s="85" t="n"/>
      <c r="FI144" s="85" t="n"/>
      <c r="FJ144" s="85" t="n"/>
      <c r="FK144" s="85" t="n"/>
      <c r="FL144" s="85" t="n"/>
      <c r="FM144" s="85" t="n"/>
      <c r="FN144" s="85" t="n"/>
      <c r="FO144" s="85" t="n"/>
      <c r="FP144" s="85" t="n"/>
      <c r="FQ144" s="85" t="n"/>
      <c r="FR144" s="85" t="n"/>
      <c r="FS144" s="85" t="n"/>
      <c r="FT144" s="85" t="n"/>
      <c r="FU144" s="85" t="n"/>
      <c r="FV144" s="85" t="n"/>
      <c r="FW144" s="85" t="n"/>
      <c r="FX144" s="85" t="n"/>
      <c r="FY144" s="85" t="n"/>
      <c r="FZ144" s="85" t="n"/>
      <c r="GA144" s="85" t="n"/>
      <c r="GB144" s="85" t="n"/>
      <c r="GC144" s="85" t="n"/>
      <c r="GD144" s="85" t="n"/>
      <c r="GE144" s="85" t="n"/>
      <c r="GF144" s="85" t="n"/>
      <c r="GG144" s="85" t="n"/>
      <c r="GH144" s="85" t="n"/>
      <c r="GI144" s="85" t="n"/>
      <c r="GJ144" s="85" t="n"/>
      <c r="GK144" s="85" t="n"/>
      <c r="GL144" s="85" t="n"/>
      <c r="GM144" s="85" t="n"/>
      <c r="GN144" s="85" t="n"/>
      <c r="GO144" s="85" t="n"/>
      <c r="GP144" s="85" t="n"/>
      <c r="GQ144" s="85" t="n"/>
      <c r="GR144" s="85" t="n"/>
      <c r="GS144" s="85" t="n"/>
      <c r="GT144" s="85" t="n"/>
      <c r="GU144" s="85" t="n"/>
      <c r="GV144" s="85" t="n"/>
      <c r="GW144" s="85" t="n"/>
      <c r="GX144" s="85" t="n"/>
      <c r="GY144" s="85" t="n"/>
      <c r="GZ144" s="85" t="n"/>
      <c r="HA144" s="85" t="n"/>
      <c r="HB144" s="85" t="n"/>
      <c r="HC144" s="85" t="n"/>
      <c r="HD144" s="85" t="n"/>
      <c r="HE144" s="85" t="n"/>
      <c r="HF144" s="85" t="n"/>
      <c r="HG144" s="85" t="n"/>
      <c r="HH144" s="85" t="n"/>
      <c r="HI144" s="85" t="n"/>
      <c r="HJ144" s="85" t="n"/>
      <c r="HK144" s="85" t="n"/>
      <c r="HL144" s="85" t="n"/>
      <c r="HM144" s="85" t="n"/>
      <c r="HN144" s="85" t="n"/>
      <c r="HO144" s="85" t="n"/>
      <c r="HP144" s="85" t="n"/>
      <c r="HQ144" s="85" t="n"/>
      <c r="HR144" s="85" t="n"/>
      <c r="HS144" s="85" t="n"/>
      <c r="HT144" s="85" t="n"/>
      <c r="HU144" s="85" t="n"/>
      <c r="HV144" s="85" t="n"/>
      <c r="HW144" s="85" t="n"/>
      <c r="HX144" s="85" t="n"/>
      <c r="HY144" s="85" t="n"/>
      <c r="HZ144" s="85" t="n"/>
      <c r="IA144" s="85" t="n"/>
      <c r="IB144" s="85" t="n"/>
      <c r="IC144" s="85" t="n"/>
      <c r="ID144" s="85" t="n"/>
      <c r="IE144" s="85" t="n"/>
      <c r="IF144" s="85" t="n"/>
      <c r="IG144" s="85" t="n"/>
      <c r="IH144" s="85" t="n"/>
      <c r="II144" s="85" t="n"/>
      <c r="IJ144" s="85" t="n"/>
      <c r="IK144" s="85" t="n"/>
      <c r="IL144" s="85" t="n"/>
      <c r="IM144" s="85" t="n"/>
      <c r="IN144" s="85" t="n"/>
      <c r="IO144" s="85" t="n"/>
      <c r="IP144" s="85" t="n"/>
      <c r="IQ144" s="85" t="n"/>
      <c r="IR144" s="85" t="n"/>
      <c r="IS144" s="85" t="n"/>
      <c r="IT144" s="85" t="n"/>
      <c r="IU144" s="85" t="n"/>
      <c r="IV144" s="85" t="n"/>
      <c r="IW144" s="85" t="n"/>
      <c r="IX144" s="85" t="n"/>
      <c r="IY144" s="85" t="n"/>
      <c r="IZ144" s="85" t="n"/>
      <c r="JA144" s="85" t="n"/>
      <c r="JB144" s="85" t="n"/>
      <c r="JC144" s="85" t="n"/>
      <c r="JD144" s="85" t="n"/>
      <c r="JE144" s="85" t="n"/>
      <c r="JF144" s="85" t="n"/>
      <c r="JG144" s="85" t="n"/>
      <c r="JH144" s="85" t="n"/>
      <c r="JI144" s="85" t="n"/>
      <c r="JJ144" s="85" t="n"/>
      <c r="JK144" s="85" t="n"/>
      <c r="JL144" s="85" t="n"/>
      <c r="JM144" s="85" t="n"/>
      <c r="JN144" s="85" t="n"/>
      <c r="JO144" s="85" t="n"/>
      <c r="JP144" s="85" t="n"/>
      <c r="JQ144" s="85" t="n"/>
      <c r="JR144" s="85" t="n"/>
      <c r="JS144" s="85" t="n"/>
      <c r="JT144" s="85" t="n"/>
      <c r="JU144" s="85" t="n"/>
      <c r="JV144" s="85" t="n"/>
      <c r="JW144" s="85" t="n"/>
      <c r="JX144" s="85" t="n"/>
      <c r="JY144" s="85" t="n"/>
      <c r="JZ144" s="85" t="n"/>
      <c r="KA144" s="85" t="n"/>
      <c r="KB144" s="85" t="n"/>
      <c r="KC144" s="85" t="n"/>
      <c r="KD144" s="85" t="n"/>
      <c r="KE144" s="85" t="n"/>
      <c r="KF144" s="85" t="n"/>
      <c r="KG144" s="85" t="n"/>
      <c r="KH144" s="85" t="n"/>
      <c r="KI144" s="85" t="n"/>
      <c r="KJ144" s="85" t="n"/>
      <c r="KK144" s="85" t="n"/>
      <c r="KL144" s="85" t="n"/>
      <c r="KM144" s="85" t="n"/>
      <c r="KN144" s="85" t="n"/>
      <c r="KO144" s="85" t="n"/>
      <c r="KP144" s="85" t="n"/>
      <c r="KQ144" s="85" t="n"/>
      <c r="KR144" s="85" t="n"/>
      <c r="KS144" s="85" t="n"/>
      <c r="KT144" s="85" t="n"/>
      <c r="KU144" s="85" t="n"/>
      <c r="KV144" s="85" t="n"/>
      <c r="KW144" s="85" t="n"/>
      <c r="KX144" s="85" t="n"/>
      <c r="KY144" s="85" t="n"/>
      <c r="KZ144" s="85" t="n"/>
      <c r="LA144" s="85" t="n"/>
      <c r="LB144" s="85" t="n"/>
      <c r="LC144" s="85" t="n"/>
      <c r="LD144" s="85" t="n"/>
      <c r="LE144" s="85" t="n"/>
      <c r="LF144" s="85" t="n"/>
      <c r="LG144" s="85" t="n"/>
      <c r="LH144" s="85" t="n"/>
      <c r="LI144" s="85" t="n"/>
      <c r="LJ144" s="85" t="n"/>
      <c r="LK144" s="85" t="n"/>
      <c r="LL144" s="85" t="n"/>
      <c r="LM144" s="85" t="n"/>
      <c r="LN144" s="85" t="n"/>
      <c r="LO144" s="85" t="n"/>
      <c r="LP144" s="85" t="n"/>
      <c r="LQ144" s="85" t="n"/>
      <c r="LR144" s="85" t="n"/>
      <c r="LS144" s="85" t="n"/>
    </row>
    <row r="145" customFormat="1" s="79">
      <c r="A145" s="618" t="n"/>
      <c r="B145" s="102" t="n"/>
      <c r="C145" s="939" t="n"/>
      <c r="D145" s="939" t="n"/>
      <c r="E145" s="939" t="n"/>
      <c r="F145" s="939" t="n"/>
      <c r="G145" s="939" t="n"/>
      <c r="H145" s="939" t="n"/>
      <c r="I145" s="928" t="n"/>
      <c r="N145" s="105" t="inlineStr"/>
      <c r="O145" s="106" t="inlineStr"/>
      <c r="P145" s="106" t="inlineStr"/>
      <c r="Q145" s="106" t="inlineStr"/>
      <c r="R145" s="106" t="inlineStr"/>
      <c r="S145" s="106" t="inlineStr"/>
      <c r="T145" s="106" t="inlineStr"/>
      <c r="U145" s="107" t="n"/>
      <c r="V145" s="927" t="n"/>
      <c r="W145" s="927" t="n"/>
    </row>
    <row r="146" customFormat="1" s="117">
      <c r="A146" s="618" t="inlineStr">
        <is>
          <t>K22</t>
        </is>
      </c>
      <c r="B146" s="96" t="inlineStr">
        <is>
          <t>Investments</t>
        </is>
      </c>
      <c r="C146" s="158" t="n"/>
      <c r="D146" s="158" t="n"/>
      <c r="E146" s="158" t="n"/>
      <c r="F146" s="158" t="n"/>
      <c r="G146" s="158" t="n"/>
      <c r="H146" s="158" t="n"/>
      <c r="I146" s="955" t="n"/>
      <c r="J146" s="85" t="n"/>
      <c r="K146" s="85" t="n"/>
      <c r="L146" s="85" t="n"/>
      <c r="M146" s="85" t="n"/>
      <c r="N146" s="114">
        <f>B146</f>
        <v/>
      </c>
      <c r="O146" s="115" t="inlineStr"/>
      <c r="P146" s="115" t="inlineStr"/>
      <c r="Q146" s="115" t="inlineStr"/>
      <c r="R146" s="115" t="inlineStr"/>
      <c r="S146" s="115" t="inlineStr"/>
      <c r="T146" s="115" t="inlineStr"/>
      <c r="U146" s="123" t="n"/>
      <c r="V146" s="936" t="n"/>
      <c r="W146" s="936" t="n"/>
      <c r="X146" s="85" t="n"/>
      <c r="Y146" s="85" t="n"/>
      <c r="Z146" s="85" t="n"/>
      <c r="AA146" s="85" t="n"/>
      <c r="AB146" s="85" t="n"/>
      <c r="AC146" s="85" t="n"/>
      <c r="AD146" s="85" t="n"/>
      <c r="AE146" s="85" t="n"/>
      <c r="AF146" s="85" t="n"/>
      <c r="AG146" s="85" t="n"/>
      <c r="AH146" s="85" t="n"/>
      <c r="AI146" s="85" t="n"/>
      <c r="AJ146" s="85" t="n"/>
      <c r="AK146" s="85" t="n"/>
      <c r="AL146" s="85" t="n"/>
      <c r="AM146" s="85" t="n"/>
      <c r="AN146" s="85" t="n"/>
      <c r="AO146" s="85" t="n"/>
      <c r="AP146" s="85" t="n"/>
      <c r="AQ146" s="85" t="n"/>
      <c r="AR146" s="85" t="n"/>
      <c r="AS146" s="85" t="n"/>
      <c r="AT146" s="85" t="n"/>
      <c r="AU146" s="85" t="n"/>
      <c r="AV146" s="85" t="n"/>
      <c r="AW146" s="85" t="n"/>
      <c r="AX146" s="85" t="n"/>
      <c r="AY146" s="85" t="n"/>
      <c r="AZ146" s="85" t="n"/>
      <c r="BA146" s="85" t="n"/>
      <c r="BB146" s="85" t="n"/>
      <c r="BC146" s="85" t="n"/>
      <c r="BD146" s="85" t="n"/>
      <c r="BE146" s="85" t="n"/>
      <c r="BF146" s="85" t="n"/>
      <c r="BG146" s="85" t="n"/>
      <c r="BH146" s="85" t="n"/>
      <c r="BI146" s="85" t="n"/>
      <c r="BJ146" s="85" t="n"/>
      <c r="BK146" s="85" t="n"/>
      <c r="BL146" s="85" t="n"/>
      <c r="BM146" s="85" t="n"/>
      <c r="BN146" s="85" t="n"/>
      <c r="BO146" s="85" t="n"/>
      <c r="BP146" s="85" t="n"/>
      <c r="BQ146" s="85" t="n"/>
      <c r="BR146" s="85" t="n"/>
      <c r="BS146" s="85" t="n"/>
      <c r="BT146" s="85" t="n"/>
      <c r="BU146" s="85" t="n"/>
      <c r="BV146" s="85" t="n"/>
      <c r="BW146" s="85" t="n"/>
      <c r="BX146" s="85" t="n"/>
      <c r="BY146" s="85" t="n"/>
      <c r="BZ146" s="85" t="n"/>
      <c r="CA146" s="85" t="n"/>
      <c r="CB146" s="85" t="n"/>
      <c r="CC146" s="85" t="n"/>
      <c r="CD146" s="85" t="n"/>
      <c r="CE146" s="85" t="n"/>
      <c r="CF146" s="85" t="n"/>
      <c r="CG146" s="85" t="n"/>
      <c r="CH146" s="85" t="n"/>
      <c r="CI146" s="85" t="n"/>
      <c r="CJ146" s="85" t="n"/>
      <c r="CK146" s="85" t="n"/>
      <c r="CL146" s="85" t="n"/>
      <c r="CM146" s="85" t="n"/>
      <c r="CN146" s="85" t="n"/>
      <c r="CO146" s="85" t="n"/>
      <c r="CP146" s="85" t="n"/>
      <c r="CQ146" s="85" t="n"/>
      <c r="CR146" s="85" t="n"/>
      <c r="CS146" s="85" t="n"/>
      <c r="CT146" s="85" t="n"/>
      <c r="CU146" s="85" t="n"/>
      <c r="CV146" s="85" t="n"/>
      <c r="CW146" s="85" t="n"/>
      <c r="CX146" s="85" t="n"/>
      <c r="CY146" s="85" t="n"/>
      <c r="CZ146" s="85" t="n"/>
      <c r="DA146" s="85" t="n"/>
      <c r="DB146" s="85" t="n"/>
      <c r="DC146" s="85" t="n"/>
      <c r="DD146" s="85" t="n"/>
      <c r="DE146" s="85" t="n"/>
      <c r="DF146" s="85" t="n"/>
      <c r="DG146" s="85" t="n"/>
      <c r="DH146" s="85" t="n"/>
      <c r="DI146" s="85" t="n"/>
      <c r="DJ146" s="85" t="n"/>
      <c r="DK146" s="85" t="n"/>
      <c r="DL146" s="85" t="n"/>
      <c r="DM146" s="85" t="n"/>
      <c r="DN146" s="85" t="n"/>
      <c r="DO146" s="85" t="n"/>
      <c r="DP146" s="85" t="n"/>
      <c r="DQ146" s="85" t="n"/>
      <c r="DR146" s="85" t="n"/>
      <c r="DS146" s="85" t="n"/>
      <c r="DT146" s="85" t="n"/>
      <c r="DU146" s="85" t="n"/>
      <c r="DV146" s="85" t="n"/>
      <c r="DW146" s="85" t="n"/>
      <c r="DX146" s="85" t="n"/>
      <c r="DY146" s="85" t="n"/>
      <c r="DZ146" s="85" t="n"/>
      <c r="EA146" s="85" t="n"/>
      <c r="EB146" s="85" t="n"/>
      <c r="EC146" s="85" t="n"/>
      <c r="ED146" s="85" t="n"/>
      <c r="EE146" s="85" t="n"/>
      <c r="EF146" s="85" t="n"/>
      <c r="EG146" s="85" t="n"/>
      <c r="EH146" s="85" t="n"/>
      <c r="EI146" s="85" t="n"/>
      <c r="EJ146" s="85" t="n"/>
      <c r="EK146" s="85" t="n"/>
      <c r="EL146" s="85" t="n"/>
      <c r="EM146" s="85" t="n"/>
      <c r="EN146" s="85" t="n"/>
      <c r="EO146" s="85" t="n"/>
      <c r="EP146" s="85" t="n"/>
      <c r="EQ146" s="85" t="n"/>
      <c r="ER146" s="85" t="n"/>
      <c r="ES146" s="85" t="n"/>
      <c r="ET146" s="85" t="n"/>
      <c r="EU146" s="85" t="n"/>
      <c r="EV146" s="85" t="n"/>
      <c r="EW146" s="85" t="n"/>
      <c r="EX146" s="85" t="n"/>
      <c r="EY146" s="85" t="n"/>
      <c r="EZ146" s="85" t="n"/>
      <c r="FA146" s="85" t="n"/>
      <c r="FB146" s="85" t="n"/>
      <c r="FC146" s="85" t="n"/>
      <c r="FD146" s="85" t="n"/>
      <c r="FE146" s="85" t="n"/>
      <c r="FF146" s="85" t="n"/>
      <c r="FG146" s="85" t="n"/>
      <c r="FH146" s="85" t="n"/>
      <c r="FI146" s="85" t="n"/>
      <c r="FJ146" s="85" t="n"/>
      <c r="FK146" s="85" t="n"/>
      <c r="FL146" s="85" t="n"/>
      <c r="FM146" s="85" t="n"/>
      <c r="FN146" s="85" t="n"/>
      <c r="FO146" s="85" t="n"/>
      <c r="FP146" s="85" t="n"/>
      <c r="FQ146" s="85" t="n"/>
      <c r="FR146" s="85" t="n"/>
      <c r="FS146" s="85" t="n"/>
      <c r="FT146" s="85" t="n"/>
      <c r="FU146" s="85" t="n"/>
      <c r="FV146" s="85" t="n"/>
      <c r="FW146" s="85" t="n"/>
      <c r="FX146" s="85" t="n"/>
      <c r="FY146" s="85" t="n"/>
      <c r="FZ146" s="85" t="n"/>
      <c r="GA146" s="85" t="n"/>
      <c r="GB146" s="85" t="n"/>
      <c r="GC146" s="85" t="n"/>
      <c r="GD146" s="85" t="n"/>
      <c r="GE146" s="85" t="n"/>
      <c r="GF146" s="85" t="n"/>
      <c r="GG146" s="85" t="n"/>
      <c r="GH146" s="85" t="n"/>
      <c r="GI146" s="85" t="n"/>
      <c r="GJ146" s="85" t="n"/>
      <c r="GK146" s="85" t="n"/>
      <c r="GL146" s="85" t="n"/>
      <c r="GM146" s="85" t="n"/>
      <c r="GN146" s="85" t="n"/>
      <c r="GO146" s="85" t="n"/>
      <c r="GP146" s="85" t="n"/>
      <c r="GQ146" s="85" t="n"/>
      <c r="GR146" s="85" t="n"/>
      <c r="GS146" s="85" t="n"/>
      <c r="GT146" s="85" t="n"/>
      <c r="GU146" s="85" t="n"/>
      <c r="GV146" s="85" t="n"/>
      <c r="GW146" s="85" t="n"/>
      <c r="GX146" s="85" t="n"/>
      <c r="GY146" s="85" t="n"/>
      <c r="GZ146" s="85" t="n"/>
      <c r="HA146" s="85" t="n"/>
      <c r="HB146" s="85" t="n"/>
      <c r="HC146" s="85" t="n"/>
      <c r="HD146" s="85" t="n"/>
      <c r="HE146" s="85" t="n"/>
      <c r="HF146" s="85" t="n"/>
      <c r="HG146" s="85" t="n"/>
      <c r="HH146" s="85" t="n"/>
      <c r="HI146" s="85" t="n"/>
      <c r="HJ146" s="85" t="n"/>
      <c r="HK146" s="85" t="n"/>
      <c r="HL146" s="85" t="n"/>
      <c r="HM146" s="85" t="n"/>
      <c r="HN146" s="85" t="n"/>
      <c r="HO146" s="85" t="n"/>
      <c r="HP146" s="85" t="n"/>
      <c r="HQ146" s="85" t="n"/>
      <c r="HR146" s="85" t="n"/>
      <c r="HS146" s="85" t="n"/>
      <c r="HT146" s="85" t="n"/>
      <c r="HU146" s="85" t="n"/>
      <c r="HV146" s="85" t="n"/>
      <c r="HW146" s="85" t="n"/>
      <c r="HX146" s="85" t="n"/>
      <c r="HY146" s="85" t="n"/>
      <c r="HZ146" s="85" t="n"/>
      <c r="IA146" s="85" t="n"/>
      <c r="IB146" s="85" t="n"/>
      <c r="IC146" s="85" t="n"/>
      <c r="ID146" s="85" t="n"/>
      <c r="IE146" s="85" t="n"/>
      <c r="IF146" s="85" t="n"/>
      <c r="IG146" s="85" t="n"/>
      <c r="IH146" s="85" t="n"/>
      <c r="II146" s="85" t="n"/>
      <c r="IJ146" s="85" t="n"/>
      <c r="IK146" s="85" t="n"/>
      <c r="IL146" s="85" t="n"/>
      <c r="IM146" s="85" t="n"/>
      <c r="IN146" s="85" t="n"/>
      <c r="IO146" s="85" t="n"/>
      <c r="IP146" s="85" t="n"/>
      <c r="IQ146" s="85" t="n"/>
      <c r="IR146" s="85" t="n"/>
      <c r="IS146" s="85" t="n"/>
      <c r="IT146" s="85" t="n"/>
      <c r="IU146" s="85" t="n"/>
      <c r="IV146" s="85" t="n"/>
      <c r="IW146" s="85" t="n"/>
      <c r="IX146" s="85" t="n"/>
      <c r="IY146" s="85" t="n"/>
      <c r="IZ146" s="85" t="n"/>
      <c r="JA146" s="85" t="n"/>
      <c r="JB146" s="85" t="n"/>
      <c r="JC146" s="85" t="n"/>
      <c r="JD146" s="85" t="n"/>
      <c r="JE146" s="85" t="n"/>
      <c r="JF146" s="85" t="n"/>
      <c r="JG146" s="85" t="n"/>
      <c r="JH146" s="85" t="n"/>
      <c r="JI146" s="85" t="n"/>
      <c r="JJ146" s="85" t="n"/>
      <c r="JK146" s="85" t="n"/>
      <c r="JL146" s="85" t="n"/>
      <c r="JM146" s="85" t="n"/>
      <c r="JN146" s="85" t="n"/>
      <c r="JO146" s="85" t="n"/>
      <c r="JP146" s="85" t="n"/>
      <c r="JQ146" s="85" t="n"/>
      <c r="JR146" s="85" t="n"/>
      <c r="JS146" s="85" t="n"/>
      <c r="JT146" s="85" t="n"/>
      <c r="JU146" s="85" t="n"/>
      <c r="JV146" s="85" t="n"/>
      <c r="JW146" s="85" t="n"/>
      <c r="JX146" s="85" t="n"/>
      <c r="JY146" s="85" t="n"/>
      <c r="JZ146" s="85" t="n"/>
      <c r="KA146" s="85" t="n"/>
      <c r="KB146" s="85" t="n"/>
      <c r="KC146" s="85" t="n"/>
      <c r="KD146" s="85" t="n"/>
      <c r="KE146" s="85" t="n"/>
      <c r="KF146" s="85" t="n"/>
      <c r="KG146" s="85" t="n"/>
      <c r="KH146" s="85" t="n"/>
      <c r="KI146" s="85" t="n"/>
      <c r="KJ146" s="85" t="n"/>
      <c r="KK146" s="85" t="n"/>
      <c r="KL146" s="85" t="n"/>
      <c r="KM146" s="85" t="n"/>
      <c r="KN146" s="85" t="n"/>
      <c r="KO146" s="85" t="n"/>
      <c r="KP146" s="85" t="n"/>
      <c r="KQ146" s="85" t="n"/>
      <c r="KR146" s="85" t="n"/>
      <c r="KS146" s="85" t="n"/>
      <c r="KT146" s="85" t="n"/>
      <c r="KU146" s="85" t="n"/>
      <c r="KV146" s="85" t="n"/>
      <c r="KW146" s="85" t="n"/>
      <c r="KX146" s="85" t="n"/>
      <c r="KY146" s="85" t="n"/>
      <c r="KZ146" s="85" t="n"/>
      <c r="LA146" s="85" t="n"/>
      <c r="LB146" s="85" t="n"/>
      <c r="LC146" s="85" t="n"/>
      <c r="LD146" s="85" t="n"/>
      <c r="LE146" s="85" t="n"/>
      <c r="LF146" s="85" t="n"/>
      <c r="LG146" s="85" t="n"/>
      <c r="LH146" s="85" t="n"/>
      <c r="LI146" s="85" t="n"/>
      <c r="LJ146" s="85" t="n"/>
      <c r="LK146" s="85" t="n"/>
      <c r="LL146" s="85" t="n"/>
      <c r="LM146" s="85" t="n"/>
      <c r="LN146" s="85" t="n"/>
      <c r="LO146" s="85" t="n"/>
      <c r="LP146" s="85" t="n"/>
      <c r="LQ146" s="85" t="n"/>
      <c r="LR146" s="85" t="n"/>
      <c r="LS146" s="85" t="n"/>
    </row>
    <row r="147" customFormat="1" s="79">
      <c r="A147" s="618" t="n"/>
      <c r="B147" s="102" t="inlineStr">
        <is>
          <t>Other investments, including derivatives</t>
        </is>
      </c>
      <c r="C147" s="939" t="n"/>
      <c r="D147" s="939" t="n"/>
      <c r="E147" s="939" t="n"/>
      <c r="F147" s="939" t="n"/>
      <c r="G147" s="939" t="n">
        <v>166</v>
      </c>
      <c r="H147" s="939" t="n">
        <v>122</v>
      </c>
      <c r="I147" s="928" t="n"/>
      <c r="N147" s="105">
        <f>B147</f>
        <v/>
      </c>
      <c r="O147" s="106" t="inlineStr"/>
      <c r="P147" s="106" t="inlineStr"/>
      <c r="Q147" s="106" t="inlineStr"/>
      <c r="R147" s="106" t="inlineStr"/>
      <c r="S147" s="106">
        <f>G147*BS!$B$9</f>
        <v/>
      </c>
      <c r="T147" s="106">
        <f>H147*BS!$B$9</f>
        <v/>
      </c>
      <c r="U147" s="929">
        <f>I147</f>
        <v/>
      </c>
      <c r="V147" s="927" t="n"/>
      <c r="W147" s="927" t="n"/>
    </row>
    <row r="148" customFormat="1" s="79">
      <c r="A148" s="618" t="n"/>
      <c r="B148" s="140" t="inlineStr">
        <is>
          <t>Investments in equity accounted investees</t>
        </is>
      </c>
      <c r="C148" s="939" t="n"/>
      <c r="D148" s="939" t="n"/>
      <c r="E148" s="939" t="n"/>
      <c r="F148" s="939" t="n"/>
      <c r="G148" s="939" t="n">
        <v>47184</v>
      </c>
      <c r="H148" s="939" t="n">
        <v>47784</v>
      </c>
      <c r="I148" s="928" t="n"/>
      <c r="N148" s="105">
        <f>B148</f>
        <v/>
      </c>
      <c r="O148" s="106" t="inlineStr"/>
      <c r="P148" s="106" t="inlineStr"/>
      <c r="Q148" s="106" t="inlineStr"/>
      <c r="R148" s="106" t="inlineStr"/>
      <c r="S148" s="106">
        <f>G148*BS!$B$9</f>
        <v/>
      </c>
      <c r="T148" s="106">
        <f>H148*BS!$B$9</f>
        <v/>
      </c>
      <c r="U148" s="929">
        <f>I148</f>
        <v/>
      </c>
      <c r="V148" s="927" t="n"/>
      <c r="W148" s="927" t="n"/>
    </row>
    <row r="149" customFormat="1" s="79">
      <c r="A149" s="618" t="n"/>
      <c r="B149" s="102" t="n"/>
      <c r="C149" s="103" t="n"/>
      <c r="D149" s="103" t="n"/>
      <c r="E149" s="103" t="n"/>
      <c r="F149" s="103" t="n"/>
      <c r="G149" s="103" t="n"/>
      <c r="H149" s="103" t="n"/>
      <c r="I149" s="928" t="n"/>
      <c r="N149" s="105" t="inlineStr"/>
      <c r="O149" s="106" t="inlineStr"/>
      <c r="P149" s="106" t="inlineStr"/>
      <c r="Q149" s="106" t="inlineStr"/>
      <c r="R149" s="106" t="inlineStr"/>
      <c r="S149" s="106" t="inlineStr"/>
      <c r="T149" s="106" t="inlineStr"/>
      <c r="U149" s="107">
        <f>I149</f>
        <v/>
      </c>
      <c r="V149" s="927" t="n"/>
      <c r="W149" s="927" t="n"/>
    </row>
    <row r="150" customFormat="1" s="79">
      <c r="A150" s="618" t="n"/>
      <c r="B150" s="102" t="n"/>
      <c r="C150" s="939" t="n"/>
      <c r="D150" s="939" t="n"/>
      <c r="E150" s="939" t="n"/>
      <c r="F150" s="939" t="n"/>
      <c r="G150" s="939" t="n"/>
      <c r="H150" s="939" t="n"/>
      <c r="I150" s="928" t="n"/>
      <c r="N150" s="105" t="inlineStr"/>
      <c r="O150" s="106" t="inlineStr"/>
      <c r="P150" s="106" t="inlineStr"/>
      <c r="Q150" s="106" t="inlineStr"/>
      <c r="R150" s="106" t="inlineStr"/>
      <c r="S150" s="106" t="inlineStr"/>
      <c r="T150" s="106" t="inlineStr"/>
      <c r="U150" s="107">
        <f>I150</f>
        <v/>
      </c>
      <c r="V150" s="927" t="n"/>
      <c r="W150" s="927" t="n"/>
    </row>
    <row r="151" customFormat="1" s="79">
      <c r="A151" s="618" t="n"/>
      <c r="B151" s="102" t="n"/>
      <c r="C151" s="939" t="n"/>
      <c r="D151" s="939" t="n"/>
      <c r="E151" s="939" t="n"/>
      <c r="F151" s="939" t="n"/>
      <c r="G151" s="939" t="n"/>
      <c r="H151" s="939" t="n"/>
      <c r="I151" s="928" t="n"/>
      <c r="N151" s="105" t="inlineStr"/>
      <c r="O151" s="106" t="inlineStr"/>
      <c r="P151" s="106" t="inlineStr"/>
      <c r="Q151" s="106" t="inlineStr"/>
      <c r="R151" s="106" t="inlineStr"/>
      <c r="S151" s="106" t="inlineStr"/>
      <c r="T151" s="106" t="inlineStr"/>
      <c r="U151" s="107">
        <f>I151</f>
        <v/>
      </c>
      <c r="V151" s="927" t="n"/>
      <c r="W151" s="927" t="n"/>
    </row>
    <row r="152" customFormat="1" s="79">
      <c r="A152" s="618" t="n"/>
      <c r="B152" s="102" t="n"/>
      <c r="C152" s="939" t="n"/>
      <c r="D152" s="939" t="n"/>
      <c r="E152" s="939" t="n"/>
      <c r="F152" s="939" t="n"/>
      <c r="G152" s="939" t="n"/>
      <c r="H152" s="939" t="n"/>
      <c r="I152" s="928" t="n"/>
      <c r="N152" s="105" t="inlineStr"/>
      <c r="O152" s="106" t="inlineStr"/>
      <c r="P152" s="106" t="inlineStr"/>
      <c r="Q152" s="106" t="inlineStr"/>
      <c r="R152" s="106" t="inlineStr"/>
      <c r="S152" s="106" t="inlineStr"/>
      <c r="T152" s="106" t="inlineStr"/>
      <c r="U152" s="107">
        <f>I152</f>
        <v/>
      </c>
      <c r="V152" s="927" t="n"/>
      <c r="W152" s="927" t="n"/>
    </row>
    <row r="153" customFormat="1" s="79">
      <c r="A153" s="618" t="n"/>
      <c r="B153" s="102" t="n"/>
      <c r="C153" s="939" t="n"/>
      <c r="D153" s="939" t="n"/>
      <c r="E153" s="939" t="n"/>
      <c r="F153" s="939" t="n"/>
      <c r="G153" s="939" t="n"/>
      <c r="H153" s="939" t="n"/>
      <c r="I153" s="928" t="n"/>
      <c r="N153" s="105" t="inlineStr"/>
      <c r="O153" s="106" t="inlineStr"/>
      <c r="P153" s="106" t="inlineStr"/>
      <c r="Q153" s="106" t="inlineStr"/>
      <c r="R153" s="106" t="inlineStr"/>
      <c r="S153" s="106" t="inlineStr"/>
      <c r="T153" s="106" t="inlineStr"/>
      <c r="U153" s="107">
        <f>I153</f>
        <v/>
      </c>
      <c r="V153" s="927" t="n"/>
      <c r="W153" s="927" t="n"/>
    </row>
    <row r="154" customFormat="1" s="79">
      <c r="A154" s="618" t="n"/>
      <c r="B154" s="102" t="n"/>
      <c r="C154" s="939" t="n"/>
      <c r="D154" s="939" t="n"/>
      <c r="E154" s="939" t="n"/>
      <c r="F154" s="939" t="n"/>
      <c r="G154" s="939" t="n"/>
      <c r="H154" s="939" t="n"/>
      <c r="I154" s="928" t="n"/>
      <c r="N154" s="105" t="inlineStr"/>
      <c r="O154" s="106" t="inlineStr"/>
      <c r="P154" s="106" t="inlineStr"/>
      <c r="Q154" s="106" t="inlineStr"/>
      <c r="R154" s="106" t="inlineStr"/>
      <c r="S154" s="106" t="inlineStr"/>
      <c r="T154" s="106" t="inlineStr"/>
      <c r="U154" s="107">
        <f>I154</f>
        <v/>
      </c>
      <c r="V154" s="927" t="n"/>
      <c r="W154" s="927" t="n"/>
    </row>
    <row r="155" customFormat="1" s="79">
      <c r="A155" s="618" t="n"/>
      <c r="B155" s="102" t="n"/>
      <c r="C155" s="939" t="n"/>
      <c r="D155" s="939" t="n"/>
      <c r="E155" s="939" t="n"/>
      <c r="F155" s="939" t="n"/>
      <c r="G155" s="939" t="n"/>
      <c r="H155" s="939" t="n"/>
      <c r="I155" s="928" t="n"/>
      <c r="N155" s="105" t="inlineStr"/>
      <c r="O155" s="106" t="inlineStr"/>
      <c r="P155" s="106" t="inlineStr"/>
      <c r="Q155" s="106" t="inlineStr"/>
      <c r="R155" s="106" t="inlineStr"/>
      <c r="S155" s="106" t="inlineStr"/>
      <c r="T155" s="106" t="inlineStr"/>
      <c r="U155" s="107" t="n"/>
      <c r="V155" s="927" t="n"/>
      <c r="W155" s="927" t="n"/>
    </row>
    <row r="156" customFormat="1" s="79">
      <c r="A156" s="618" t="n"/>
      <c r="B156" s="102" t="n"/>
      <c r="C156" s="939" t="n"/>
      <c r="D156" s="939" t="n"/>
      <c r="E156" s="939" t="n"/>
      <c r="F156" s="939" t="n"/>
      <c r="G156" s="939" t="n"/>
      <c r="H156" s="939" t="n"/>
      <c r="I156" s="928" t="n"/>
      <c r="N156" s="105" t="inlineStr"/>
      <c r="O156" s="106" t="inlineStr"/>
      <c r="P156" s="106" t="inlineStr"/>
      <c r="Q156" s="106" t="inlineStr"/>
      <c r="R156" s="106" t="inlineStr"/>
      <c r="S156" s="106" t="inlineStr"/>
      <c r="T156" s="106" t="inlineStr"/>
      <c r="U156" s="107">
        <f>I156</f>
        <v/>
      </c>
      <c r="V156" s="927" t="n"/>
      <c r="W156" s="927" t="n"/>
    </row>
    <row r="157" customFormat="1" s="79">
      <c r="A157" s="618" t="n"/>
      <c r="B157" s="102" t="n"/>
      <c r="C157" s="939" t="n"/>
      <c r="D157" s="939" t="n"/>
      <c r="E157" s="939" t="n"/>
      <c r="F157" s="939" t="n"/>
      <c r="G157" s="939" t="n"/>
      <c r="H157" s="939" t="n"/>
      <c r="I157" s="943" t="n"/>
      <c r="N157" s="105" t="inlineStr"/>
      <c r="O157" s="106" t="inlineStr"/>
      <c r="P157" s="106" t="inlineStr"/>
      <c r="Q157" s="106" t="inlineStr"/>
      <c r="R157" s="106" t="inlineStr"/>
      <c r="S157" s="106" t="inlineStr"/>
      <c r="T157" s="106" t="inlineStr"/>
      <c r="U157" s="107">
        <f>I157</f>
        <v/>
      </c>
      <c r="V157" s="936" t="n"/>
      <c r="W157" s="936" t="n"/>
    </row>
    <row r="158" customFormat="1" s="117">
      <c r="A158" s="618" t="inlineStr">
        <is>
          <t>K23</t>
        </is>
      </c>
      <c r="B158" s="96" t="inlineStr">
        <is>
          <t>Total</t>
        </is>
      </c>
      <c r="C158" s="940">
        <f>SUM(INDIRECT(ADDRESS(MATCH("K22",$A:$A,0)+1,COLUMN(C$12),4)&amp;":"&amp;ADDRESS(MATCH("K23",$A:$A,0)-1,COLUMN(C$12),4)))</f>
        <v/>
      </c>
      <c r="D158" s="940">
        <f>SUM(INDIRECT(ADDRESS(MATCH("K22",$A:$A,0)+1,COLUMN(D$12),4)&amp;":"&amp;ADDRESS(MATCH("K23",$A:$A,0)-1,COLUMN(D$12),4)))</f>
        <v/>
      </c>
      <c r="E158" s="940">
        <f>SUM(INDIRECT(ADDRESS(MATCH("K22",$A:$A,0)+1,COLUMN(E$12),4)&amp;":"&amp;ADDRESS(MATCH("K23",$A:$A,0)-1,COLUMN(E$12),4)))</f>
        <v/>
      </c>
      <c r="F158" s="940">
        <f>SUM(INDIRECT(ADDRESS(MATCH("K22",$A:$A,0)+1,COLUMN(F$12),4)&amp;":"&amp;ADDRESS(MATCH("K23",$A:$A,0)-1,COLUMN(F$12),4)))</f>
        <v/>
      </c>
      <c r="G158" s="940">
        <f>SUM(INDIRECT(ADDRESS(MATCH("K22",$A:$A,0)+1,COLUMN(G$12),4)&amp;":"&amp;ADDRESS(MATCH("K23",$A:$A,0)-1,COLUMN(G$12),4)))</f>
        <v/>
      </c>
      <c r="H158" s="940">
        <f>SUM(INDIRECT(ADDRESS(MATCH("K22",$A:$A,0)+1,COLUMN(H$12),4)&amp;":"&amp;ADDRESS(MATCH("K23",$A:$A,0)-1,COLUMN(H$12),4)))</f>
        <v/>
      </c>
      <c r="I158" s="955" t="n"/>
      <c r="J158" s="85" t="n"/>
      <c r="K158" s="85" t="n"/>
      <c r="L158" s="85" t="n"/>
      <c r="M158" s="85" t="n"/>
      <c r="N158" s="114">
        <f>B158</f>
        <v/>
      </c>
      <c r="O158" s="115">
        <f>C158*BS!$B$9</f>
        <v/>
      </c>
      <c r="P158" s="115">
        <f>D158*BS!$B$9</f>
        <v/>
      </c>
      <c r="Q158" s="115">
        <f>E158*BS!$B$9</f>
        <v/>
      </c>
      <c r="R158" s="115">
        <f>F158*BS!$B$9</f>
        <v/>
      </c>
      <c r="S158" s="115">
        <f>G158*BS!$B$9</f>
        <v/>
      </c>
      <c r="T158" s="115">
        <f>H158*BS!$B$9</f>
        <v/>
      </c>
      <c r="U158" s="123">
        <f>I158</f>
        <v/>
      </c>
      <c r="V158" s="936" t="n"/>
      <c r="W158" s="936" t="n"/>
      <c r="X158" s="85" t="n"/>
      <c r="Y158" s="85" t="n"/>
      <c r="Z158" s="85" t="n"/>
      <c r="AA158" s="85" t="n"/>
      <c r="AB158" s="85" t="n"/>
      <c r="AC158" s="85" t="n"/>
      <c r="AD158" s="85" t="n"/>
      <c r="AE158" s="85" t="n"/>
      <c r="AF158" s="85" t="n"/>
      <c r="AG158" s="85" t="n"/>
      <c r="AH158" s="85" t="n"/>
      <c r="AI158" s="85" t="n"/>
      <c r="AJ158" s="85" t="n"/>
      <c r="AK158" s="85" t="n"/>
      <c r="AL158" s="85" t="n"/>
      <c r="AM158" s="85" t="n"/>
      <c r="AN158" s="85" t="n"/>
      <c r="AO158" s="85" t="n"/>
      <c r="AP158" s="85" t="n"/>
      <c r="AQ158" s="85" t="n"/>
      <c r="AR158" s="85" t="n"/>
      <c r="AS158" s="85" t="n"/>
      <c r="AT158" s="85" t="n"/>
      <c r="AU158" s="85" t="n"/>
      <c r="AV158" s="85" t="n"/>
      <c r="AW158" s="85" t="n"/>
      <c r="AX158" s="85" t="n"/>
      <c r="AY158" s="85" t="n"/>
      <c r="AZ158" s="85" t="n"/>
      <c r="BA158" s="85" t="n"/>
      <c r="BB158" s="85" t="n"/>
      <c r="BC158" s="85" t="n"/>
      <c r="BD158" s="85" t="n"/>
      <c r="BE158" s="85" t="n"/>
      <c r="BF158" s="85" t="n"/>
      <c r="BG158" s="85" t="n"/>
      <c r="BH158" s="85" t="n"/>
      <c r="BI158" s="85" t="n"/>
      <c r="BJ158" s="85" t="n"/>
      <c r="BK158" s="85" t="n"/>
      <c r="BL158" s="85" t="n"/>
      <c r="BM158" s="85" t="n"/>
      <c r="BN158" s="85" t="n"/>
      <c r="BO158" s="85" t="n"/>
      <c r="BP158" s="85" t="n"/>
      <c r="BQ158" s="85" t="n"/>
      <c r="BR158" s="85" t="n"/>
      <c r="BS158" s="85" t="n"/>
      <c r="BT158" s="85" t="n"/>
      <c r="BU158" s="85" t="n"/>
      <c r="BV158" s="85" t="n"/>
      <c r="BW158" s="85" t="n"/>
      <c r="BX158" s="85" t="n"/>
      <c r="BY158" s="85" t="n"/>
      <c r="BZ158" s="85" t="n"/>
      <c r="CA158" s="85" t="n"/>
      <c r="CB158" s="85" t="n"/>
      <c r="CC158" s="85" t="n"/>
      <c r="CD158" s="85" t="n"/>
      <c r="CE158" s="85" t="n"/>
      <c r="CF158" s="85" t="n"/>
      <c r="CG158" s="85" t="n"/>
      <c r="CH158" s="85" t="n"/>
      <c r="CI158" s="85" t="n"/>
      <c r="CJ158" s="85" t="n"/>
      <c r="CK158" s="85" t="n"/>
      <c r="CL158" s="85" t="n"/>
      <c r="CM158" s="85" t="n"/>
      <c r="CN158" s="85" t="n"/>
      <c r="CO158" s="85" t="n"/>
      <c r="CP158" s="85" t="n"/>
      <c r="CQ158" s="85" t="n"/>
      <c r="CR158" s="85" t="n"/>
      <c r="CS158" s="85" t="n"/>
      <c r="CT158" s="85" t="n"/>
      <c r="CU158" s="85" t="n"/>
      <c r="CV158" s="85" t="n"/>
      <c r="CW158" s="85" t="n"/>
      <c r="CX158" s="85" t="n"/>
      <c r="CY158" s="85" t="n"/>
      <c r="CZ158" s="85" t="n"/>
      <c r="DA158" s="85" t="n"/>
      <c r="DB158" s="85" t="n"/>
      <c r="DC158" s="85" t="n"/>
      <c r="DD158" s="85" t="n"/>
      <c r="DE158" s="85" t="n"/>
      <c r="DF158" s="85" t="n"/>
      <c r="DG158" s="85" t="n"/>
      <c r="DH158" s="85" t="n"/>
      <c r="DI158" s="85" t="n"/>
      <c r="DJ158" s="85" t="n"/>
      <c r="DK158" s="85" t="n"/>
      <c r="DL158" s="85" t="n"/>
      <c r="DM158" s="85" t="n"/>
      <c r="DN158" s="85" t="n"/>
      <c r="DO158" s="85" t="n"/>
      <c r="DP158" s="85" t="n"/>
      <c r="DQ158" s="85" t="n"/>
      <c r="DR158" s="85" t="n"/>
      <c r="DS158" s="85" t="n"/>
      <c r="DT158" s="85" t="n"/>
      <c r="DU158" s="85" t="n"/>
      <c r="DV158" s="85" t="n"/>
      <c r="DW158" s="85" t="n"/>
      <c r="DX158" s="85" t="n"/>
      <c r="DY158" s="85" t="n"/>
      <c r="DZ158" s="85" t="n"/>
      <c r="EA158" s="85" t="n"/>
      <c r="EB158" s="85" t="n"/>
      <c r="EC158" s="85" t="n"/>
      <c r="ED158" s="85" t="n"/>
      <c r="EE158" s="85" t="n"/>
      <c r="EF158" s="85" t="n"/>
      <c r="EG158" s="85" t="n"/>
      <c r="EH158" s="85" t="n"/>
      <c r="EI158" s="85" t="n"/>
      <c r="EJ158" s="85" t="n"/>
      <c r="EK158" s="85" t="n"/>
      <c r="EL158" s="85" t="n"/>
      <c r="EM158" s="85" t="n"/>
      <c r="EN158" s="85" t="n"/>
      <c r="EO158" s="85" t="n"/>
      <c r="EP158" s="85" t="n"/>
      <c r="EQ158" s="85" t="n"/>
      <c r="ER158" s="85" t="n"/>
      <c r="ES158" s="85" t="n"/>
      <c r="ET158" s="85" t="n"/>
      <c r="EU158" s="85" t="n"/>
      <c r="EV158" s="85" t="n"/>
      <c r="EW158" s="85" t="n"/>
      <c r="EX158" s="85" t="n"/>
      <c r="EY158" s="85" t="n"/>
      <c r="EZ158" s="85" t="n"/>
      <c r="FA158" s="85" t="n"/>
      <c r="FB158" s="85" t="n"/>
      <c r="FC158" s="85" t="n"/>
      <c r="FD158" s="85" t="n"/>
      <c r="FE158" s="85" t="n"/>
      <c r="FF158" s="85" t="n"/>
      <c r="FG158" s="85" t="n"/>
      <c r="FH158" s="85" t="n"/>
      <c r="FI158" s="85" t="n"/>
      <c r="FJ158" s="85" t="n"/>
      <c r="FK158" s="85" t="n"/>
      <c r="FL158" s="85" t="n"/>
      <c r="FM158" s="85" t="n"/>
      <c r="FN158" s="85" t="n"/>
      <c r="FO158" s="85" t="n"/>
      <c r="FP158" s="85" t="n"/>
      <c r="FQ158" s="85" t="n"/>
      <c r="FR158" s="85" t="n"/>
      <c r="FS158" s="85" t="n"/>
      <c r="FT158" s="85" t="n"/>
      <c r="FU158" s="85" t="n"/>
      <c r="FV158" s="85" t="n"/>
      <c r="FW158" s="85" t="n"/>
      <c r="FX158" s="85" t="n"/>
      <c r="FY158" s="85" t="n"/>
      <c r="FZ158" s="85" t="n"/>
      <c r="GA158" s="85" t="n"/>
      <c r="GB158" s="85" t="n"/>
      <c r="GC158" s="85" t="n"/>
      <c r="GD158" s="85" t="n"/>
      <c r="GE158" s="85" t="n"/>
      <c r="GF158" s="85" t="n"/>
      <c r="GG158" s="85" t="n"/>
      <c r="GH158" s="85" t="n"/>
      <c r="GI158" s="85" t="n"/>
      <c r="GJ158" s="85" t="n"/>
      <c r="GK158" s="85" t="n"/>
      <c r="GL158" s="85" t="n"/>
      <c r="GM158" s="85" t="n"/>
      <c r="GN158" s="85" t="n"/>
      <c r="GO158" s="85" t="n"/>
      <c r="GP158" s="85" t="n"/>
      <c r="GQ158" s="85" t="n"/>
      <c r="GR158" s="85" t="n"/>
      <c r="GS158" s="85" t="n"/>
      <c r="GT158" s="85" t="n"/>
      <c r="GU158" s="85" t="n"/>
      <c r="GV158" s="85" t="n"/>
      <c r="GW158" s="85" t="n"/>
      <c r="GX158" s="85" t="n"/>
      <c r="GY158" s="85" t="n"/>
      <c r="GZ158" s="85" t="n"/>
      <c r="HA158" s="85" t="n"/>
      <c r="HB158" s="85" t="n"/>
      <c r="HC158" s="85" t="n"/>
      <c r="HD158" s="85" t="n"/>
      <c r="HE158" s="85" t="n"/>
      <c r="HF158" s="85" t="n"/>
      <c r="HG158" s="85" t="n"/>
      <c r="HH158" s="85" t="n"/>
      <c r="HI158" s="85" t="n"/>
      <c r="HJ158" s="85" t="n"/>
      <c r="HK158" s="85" t="n"/>
      <c r="HL158" s="85" t="n"/>
      <c r="HM158" s="85" t="n"/>
      <c r="HN158" s="85" t="n"/>
      <c r="HO158" s="85" t="n"/>
      <c r="HP158" s="85" t="n"/>
      <c r="HQ158" s="85" t="n"/>
      <c r="HR158" s="85" t="n"/>
      <c r="HS158" s="85" t="n"/>
      <c r="HT158" s="85" t="n"/>
      <c r="HU158" s="85" t="n"/>
      <c r="HV158" s="85" t="n"/>
      <c r="HW158" s="85" t="n"/>
      <c r="HX158" s="85" t="n"/>
      <c r="HY158" s="85" t="n"/>
      <c r="HZ158" s="85" t="n"/>
      <c r="IA158" s="85" t="n"/>
      <c r="IB158" s="85" t="n"/>
      <c r="IC158" s="85" t="n"/>
      <c r="ID158" s="85" t="n"/>
      <c r="IE158" s="85" t="n"/>
      <c r="IF158" s="85" t="n"/>
      <c r="IG158" s="85" t="n"/>
      <c r="IH158" s="85" t="n"/>
      <c r="II158" s="85" t="n"/>
      <c r="IJ158" s="85" t="n"/>
      <c r="IK158" s="85" t="n"/>
      <c r="IL158" s="85" t="n"/>
      <c r="IM158" s="85" t="n"/>
      <c r="IN158" s="85" t="n"/>
      <c r="IO158" s="85" t="n"/>
      <c r="IP158" s="85" t="n"/>
      <c r="IQ158" s="85" t="n"/>
      <c r="IR158" s="85" t="n"/>
      <c r="IS158" s="85" t="n"/>
      <c r="IT158" s="85" t="n"/>
      <c r="IU158" s="85" t="n"/>
      <c r="IV158" s="85" t="n"/>
      <c r="IW158" s="85" t="n"/>
      <c r="IX158" s="85" t="n"/>
      <c r="IY158" s="85" t="n"/>
      <c r="IZ158" s="85" t="n"/>
      <c r="JA158" s="85" t="n"/>
      <c r="JB158" s="85" t="n"/>
      <c r="JC158" s="85" t="n"/>
      <c r="JD158" s="85" t="n"/>
      <c r="JE158" s="85" t="n"/>
      <c r="JF158" s="85" t="n"/>
      <c r="JG158" s="85" t="n"/>
      <c r="JH158" s="85" t="n"/>
      <c r="JI158" s="85" t="n"/>
      <c r="JJ158" s="85" t="n"/>
      <c r="JK158" s="85" t="n"/>
      <c r="JL158" s="85" t="n"/>
      <c r="JM158" s="85" t="n"/>
      <c r="JN158" s="85" t="n"/>
      <c r="JO158" s="85" t="n"/>
      <c r="JP158" s="85" t="n"/>
      <c r="JQ158" s="85" t="n"/>
      <c r="JR158" s="85" t="n"/>
      <c r="JS158" s="85" t="n"/>
      <c r="JT158" s="85" t="n"/>
      <c r="JU158" s="85" t="n"/>
      <c r="JV158" s="85" t="n"/>
      <c r="JW158" s="85" t="n"/>
      <c r="JX158" s="85" t="n"/>
      <c r="JY158" s="85" t="n"/>
      <c r="JZ158" s="85" t="n"/>
      <c r="KA158" s="85" t="n"/>
      <c r="KB158" s="85" t="n"/>
      <c r="KC158" s="85" t="n"/>
      <c r="KD158" s="85" t="n"/>
      <c r="KE158" s="85" t="n"/>
      <c r="KF158" s="85" t="n"/>
      <c r="KG158" s="85" t="n"/>
      <c r="KH158" s="85" t="n"/>
      <c r="KI158" s="85" t="n"/>
      <c r="KJ158" s="85" t="n"/>
      <c r="KK158" s="85" t="n"/>
      <c r="KL158" s="85" t="n"/>
      <c r="KM158" s="85" t="n"/>
      <c r="KN158" s="85" t="n"/>
      <c r="KO158" s="85" t="n"/>
      <c r="KP158" s="85" t="n"/>
      <c r="KQ158" s="85" t="n"/>
      <c r="KR158" s="85" t="n"/>
      <c r="KS158" s="85" t="n"/>
      <c r="KT158" s="85" t="n"/>
      <c r="KU158" s="85" t="n"/>
      <c r="KV158" s="85" t="n"/>
      <c r="KW158" s="85" t="n"/>
      <c r="KX158" s="85" t="n"/>
      <c r="KY158" s="85" t="n"/>
      <c r="KZ158" s="85" t="n"/>
      <c r="LA158" s="85" t="n"/>
      <c r="LB158" s="85" t="n"/>
      <c r="LC158" s="85" t="n"/>
      <c r="LD158" s="85" t="n"/>
      <c r="LE158" s="85" t="n"/>
      <c r="LF158" s="85" t="n"/>
      <c r="LG158" s="85" t="n"/>
      <c r="LH158" s="85" t="n"/>
      <c r="LI158" s="85" t="n"/>
      <c r="LJ158" s="85" t="n"/>
      <c r="LK158" s="85" t="n"/>
      <c r="LL158" s="85" t="n"/>
      <c r="LM158" s="85" t="n"/>
      <c r="LN158" s="85" t="n"/>
      <c r="LO158" s="85" t="n"/>
      <c r="LP158" s="85" t="n"/>
      <c r="LQ158" s="85" t="n"/>
      <c r="LR158" s="85" t="n"/>
      <c r="LS158" s="85" t="n"/>
    </row>
    <row r="159" customFormat="1" s="79">
      <c r="A159" s="618" t="n"/>
      <c r="B159" s="102" t="n"/>
      <c r="C159" s="939" t="n"/>
      <c r="D159" s="939" t="n"/>
      <c r="E159" s="939" t="n"/>
      <c r="F159" s="939" t="n"/>
      <c r="G159" s="939" t="n"/>
      <c r="H159" s="939" t="n"/>
      <c r="I159" s="928" t="n"/>
      <c r="N159" s="105" t="inlineStr"/>
      <c r="O159" s="106" t="inlineStr"/>
      <c r="P159" s="106" t="inlineStr"/>
      <c r="Q159" s="106" t="inlineStr"/>
      <c r="R159" s="106" t="inlineStr"/>
      <c r="S159" s="106" t="inlineStr"/>
      <c r="T159" s="106" t="inlineStr"/>
      <c r="U159" s="107" t="n"/>
      <c r="V159" s="927" t="n"/>
      <c r="W159" s="927" t="n"/>
    </row>
    <row r="160" customFormat="1" s="117">
      <c r="A160" s="618" t="inlineStr">
        <is>
          <t>K24</t>
        </is>
      </c>
      <c r="B160" s="96" t="inlineStr">
        <is>
          <t xml:space="preserve">Deferred charges </t>
        </is>
      </c>
      <c r="C160" s="954" t="n"/>
      <c r="D160" s="954" t="n"/>
      <c r="E160" s="954" t="n"/>
      <c r="F160" s="954" t="n"/>
      <c r="G160" s="954" t="n"/>
      <c r="H160" s="954" t="n"/>
      <c r="I160" s="934" t="n"/>
      <c r="J160" s="85" t="n"/>
      <c r="K160" s="85" t="n"/>
      <c r="L160" s="85" t="n"/>
      <c r="M160" s="85" t="n"/>
      <c r="N160" s="114">
        <f>B160</f>
        <v/>
      </c>
      <c r="O160" s="115" t="inlineStr"/>
      <c r="P160" s="115" t="inlineStr"/>
      <c r="Q160" s="115" t="inlineStr"/>
      <c r="R160" s="115" t="inlineStr"/>
      <c r="S160" s="115" t="inlineStr"/>
      <c r="T160" s="115" t="inlineStr"/>
      <c r="U160" s="935">
        <f>I160</f>
        <v/>
      </c>
      <c r="V160" s="941" t="n"/>
      <c r="W160" s="941" t="n"/>
      <c r="X160" s="85" t="n"/>
      <c r="Y160" s="85" t="n"/>
      <c r="Z160" s="85" t="n"/>
      <c r="AA160" s="85" t="n"/>
      <c r="AB160" s="85" t="n"/>
      <c r="AC160" s="85" t="n"/>
      <c r="AD160" s="85" t="n"/>
      <c r="AE160" s="85" t="n"/>
      <c r="AF160" s="85" t="n"/>
      <c r="AG160" s="85" t="n"/>
      <c r="AH160" s="85" t="n"/>
      <c r="AI160" s="85" t="n"/>
      <c r="AJ160" s="85" t="n"/>
      <c r="AK160" s="85" t="n"/>
      <c r="AL160" s="85" t="n"/>
      <c r="AM160" s="85" t="n"/>
      <c r="AN160" s="85" t="n"/>
      <c r="AO160" s="85" t="n"/>
      <c r="AP160" s="85" t="n"/>
      <c r="AQ160" s="85" t="n"/>
      <c r="AR160" s="85" t="n"/>
      <c r="AS160" s="85" t="n"/>
      <c r="AT160" s="85" t="n"/>
      <c r="AU160" s="85" t="n"/>
      <c r="AV160" s="85" t="n"/>
      <c r="AW160" s="85" t="n"/>
      <c r="AX160" s="85" t="n"/>
      <c r="AY160" s="85" t="n"/>
      <c r="AZ160" s="85" t="n"/>
      <c r="BA160" s="85" t="n"/>
      <c r="BB160" s="85" t="n"/>
      <c r="BC160" s="85" t="n"/>
      <c r="BD160" s="85" t="n"/>
      <c r="BE160" s="85" t="n"/>
      <c r="BF160" s="85" t="n"/>
      <c r="BG160" s="85" t="n"/>
      <c r="BH160" s="85" t="n"/>
      <c r="BI160" s="85" t="n"/>
      <c r="BJ160" s="85" t="n"/>
      <c r="BK160" s="85" t="n"/>
      <c r="BL160" s="85" t="n"/>
      <c r="BM160" s="85" t="n"/>
      <c r="BN160" s="85" t="n"/>
      <c r="BO160" s="85" t="n"/>
      <c r="BP160" s="85" t="n"/>
      <c r="BQ160" s="85" t="n"/>
      <c r="BR160" s="85" t="n"/>
      <c r="BS160" s="85" t="n"/>
      <c r="BT160" s="85" t="n"/>
      <c r="BU160" s="85" t="n"/>
      <c r="BV160" s="85" t="n"/>
      <c r="BW160" s="85" t="n"/>
      <c r="BX160" s="85" t="n"/>
      <c r="BY160" s="85" t="n"/>
      <c r="BZ160" s="85" t="n"/>
      <c r="CA160" s="85" t="n"/>
      <c r="CB160" s="85" t="n"/>
      <c r="CC160" s="85" t="n"/>
      <c r="CD160" s="85" t="n"/>
      <c r="CE160" s="85" t="n"/>
      <c r="CF160" s="85" t="n"/>
      <c r="CG160" s="85" t="n"/>
      <c r="CH160" s="85" t="n"/>
      <c r="CI160" s="85" t="n"/>
      <c r="CJ160" s="85" t="n"/>
      <c r="CK160" s="85" t="n"/>
      <c r="CL160" s="85" t="n"/>
      <c r="CM160" s="85" t="n"/>
      <c r="CN160" s="85" t="n"/>
      <c r="CO160" s="85" t="n"/>
      <c r="CP160" s="85" t="n"/>
      <c r="CQ160" s="85" t="n"/>
      <c r="CR160" s="85" t="n"/>
      <c r="CS160" s="85" t="n"/>
      <c r="CT160" s="85" t="n"/>
      <c r="CU160" s="85" t="n"/>
      <c r="CV160" s="85" t="n"/>
      <c r="CW160" s="85" t="n"/>
      <c r="CX160" s="85" t="n"/>
      <c r="CY160" s="85" t="n"/>
      <c r="CZ160" s="85" t="n"/>
      <c r="DA160" s="85" t="n"/>
      <c r="DB160" s="85" t="n"/>
      <c r="DC160" s="85" t="n"/>
      <c r="DD160" s="85" t="n"/>
      <c r="DE160" s="85" t="n"/>
      <c r="DF160" s="85" t="n"/>
      <c r="DG160" s="85" t="n"/>
      <c r="DH160" s="85" t="n"/>
      <c r="DI160" s="85" t="n"/>
      <c r="DJ160" s="85" t="n"/>
      <c r="DK160" s="85" t="n"/>
      <c r="DL160" s="85" t="n"/>
      <c r="DM160" s="85" t="n"/>
      <c r="DN160" s="85" t="n"/>
      <c r="DO160" s="85" t="n"/>
      <c r="DP160" s="85" t="n"/>
      <c r="DQ160" s="85" t="n"/>
      <c r="DR160" s="85" t="n"/>
      <c r="DS160" s="85" t="n"/>
      <c r="DT160" s="85" t="n"/>
      <c r="DU160" s="85" t="n"/>
      <c r="DV160" s="85" t="n"/>
      <c r="DW160" s="85" t="n"/>
      <c r="DX160" s="85" t="n"/>
      <c r="DY160" s="85" t="n"/>
      <c r="DZ160" s="85" t="n"/>
      <c r="EA160" s="85" t="n"/>
      <c r="EB160" s="85" t="n"/>
      <c r="EC160" s="85" t="n"/>
      <c r="ED160" s="85" t="n"/>
      <c r="EE160" s="85" t="n"/>
      <c r="EF160" s="85" t="n"/>
      <c r="EG160" s="85" t="n"/>
      <c r="EH160" s="85" t="n"/>
      <c r="EI160" s="85" t="n"/>
      <c r="EJ160" s="85" t="n"/>
      <c r="EK160" s="85" t="n"/>
      <c r="EL160" s="85" t="n"/>
      <c r="EM160" s="85" t="n"/>
      <c r="EN160" s="85" t="n"/>
      <c r="EO160" s="85" t="n"/>
      <c r="EP160" s="85" t="n"/>
      <c r="EQ160" s="85" t="n"/>
      <c r="ER160" s="85" t="n"/>
      <c r="ES160" s="85" t="n"/>
      <c r="ET160" s="85" t="n"/>
      <c r="EU160" s="85" t="n"/>
      <c r="EV160" s="85" t="n"/>
      <c r="EW160" s="85" t="n"/>
      <c r="EX160" s="85" t="n"/>
      <c r="EY160" s="85" t="n"/>
      <c r="EZ160" s="85" t="n"/>
      <c r="FA160" s="85" t="n"/>
      <c r="FB160" s="85" t="n"/>
      <c r="FC160" s="85" t="n"/>
      <c r="FD160" s="85" t="n"/>
      <c r="FE160" s="85" t="n"/>
      <c r="FF160" s="85" t="n"/>
      <c r="FG160" s="85" t="n"/>
      <c r="FH160" s="85" t="n"/>
      <c r="FI160" s="85" t="n"/>
      <c r="FJ160" s="85" t="n"/>
      <c r="FK160" s="85" t="n"/>
      <c r="FL160" s="85" t="n"/>
      <c r="FM160" s="85" t="n"/>
      <c r="FN160" s="85" t="n"/>
      <c r="FO160" s="85" t="n"/>
      <c r="FP160" s="85" t="n"/>
      <c r="FQ160" s="85" t="n"/>
      <c r="FR160" s="85" t="n"/>
      <c r="FS160" s="85" t="n"/>
      <c r="FT160" s="85" t="n"/>
      <c r="FU160" s="85" t="n"/>
      <c r="FV160" s="85" t="n"/>
      <c r="FW160" s="85" t="n"/>
      <c r="FX160" s="85" t="n"/>
      <c r="FY160" s="85" t="n"/>
      <c r="FZ160" s="85" t="n"/>
      <c r="GA160" s="85" t="n"/>
      <c r="GB160" s="85" t="n"/>
      <c r="GC160" s="85" t="n"/>
      <c r="GD160" s="85" t="n"/>
      <c r="GE160" s="85" t="n"/>
      <c r="GF160" s="85" t="n"/>
      <c r="GG160" s="85" t="n"/>
      <c r="GH160" s="85" t="n"/>
      <c r="GI160" s="85" t="n"/>
      <c r="GJ160" s="85" t="n"/>
      <c r="GK160" s="85" t="n"/>
      <c r="GL160" s="85" t="n"/>
      <c r="GM160" s="85" t="n"/>
      <c r="GN160" s="85" t="n"/>
      <c r="GO160" s="85" t="n"/>
      <c r="GP160" s="85" t="n"/>
      <c r="GQ160" s="85" t="n"/>
      <c r="GR160" s="85" t="n"/>
      <c r="GS160" s="85" t="n"/>
      <c r="GT160" s="85" t="n"/>
      <c r="GU160" s="85" t="n"/>
      <c r="GV160" s="85" t="n"/>
      <c r="GW160" s="85" t="n"/>
      <c r="GX160" s="85" t="n"/>
      <c r="GY160" s="85" t="n"/>
      <c r="GZ160" s="85" t="n"/>
      <c r="HA160" s="85" t="n"/>
      <c r="HB160" s="85" t="n"/>
      <c r="HC160" s="85" t="n"/>
      <c r="HD160" s="85" t="n"/>
      <c r="HE160" s="85" t="n"/>
      <c r="HF160" s="85" t="n"/>
      <c r="HG160" s="85" t="n"/>
      <c r="HH160" s="85" t="n"/>
      <c r="HI160" s="85" t="n"/>
      <c r="HJ160" s="85" t="n"/>
      <c r="HK160" s="85" t="n"/>
      <c r="HL160" s="85" t="n"/>
      <c r="HM160" s="85" t="n"/>
      <c r="HN160" s="85" t="n"/>
      <c r="HO160" s="85" t="n"/>
      <c r="HP160" s="85" t="n"/>
      <c r="HQ160" s="85" t="n"/>
      <c r="HR160" s="85" t="n"/>
      <c r="HS160" s="85" t="n"/>
      <c r="HT160" s="85" t="n"/>
      <c r="HU160" s="85" t="n"/>
      <c r="HV160" s="85" t="n"/>
      <c r="HW160" s="85" t="n"/>
      <c r="HX160" s="85" t="n"/>
      <c r="HY160" s="85" t="n"/>
      <c r="HZ160" s="85" t="n"/>
      <c r="IA160" s="85" t="n"/>
      <c r="IB160" s="85" t="n"/>
      <c r="IC160" s="85" t="n"/>
      <c r="ID160" s="85" t="n"/>
      <c r="IE160" s="85" t="n"/>
      <c r="IF160" s="85" t="n"/>
      <c r="IG160" s="85" t="n"/>
      <c r="IH160" s="85" t="n"/>
      <c r="II160" s="85" t="n"/>
      <c r="IJ160" s="85" t="n"/>
      <c r="IK160" s="85" t="n"/>
      <c r="IL160" s="85" t="n"/>
      <c r="IM160" s="85" t="n"/>
      <c r="IN160" s="85" t="n"/>
      <c r="IO160" s="85" t="n"/>
      <c r="IP160" s="85" t="n"/>
      <c r="IQ160" s="85" t="n"/>
      <c r="IR160" s="85" t="n"/>
      <c r="IS160" s="85" t="n"/>
      <c r="IT160" s="85" t="n"/>
      <c r="IU160" s="85" t="n"/>
      <c r="IV160" s="85" t="n"/>
      <c r="IW160" s="85" t="n"/>
      <c r="IX160" s="85" t="n"/>
      <c r="IY160" s="85" t="n"/>
      <c r="IZ160" s="85" t="n"/>
      <c r="JA160" s="85" t="n"/>
      <c r="JB160" s="85" t="n"/>
      <c r="JC160" s="85" t="n"/>
      <c r="JD160" s="85" t="n"/>
      <c r="JE160" s="85" t="n"/>
      <c r="JF160" s="85" t="n"/>
      <c r="JG160" s="85" t="n"/>
      <c r="JH160" s="85" t="n"/>
      <c r="JI160" s="85" t="n"/>
      <c r="JJ160" s="85" t="n"/>
      <c r="JK160" s="85" t="n"/>
      <c r="JL160" s="85" t="n"/>
      <c r="JM160" s="85" t="n"/>
      <c r="JN160" s="85" t="n"/>
      <c r="JO160" s="85" t="n"/>
      <c r="JP160" s="85" t="n"/>
      <c r="JQ160" s="85" t="n"/>
      <c r="JR160" s="85" t="n"/>
      <c r="JS160" s="85" t="n"/>
      <c r="JT160" s="85" t="n"/>
      <c r="JU160" s="85" t="n"/>
      <c r="JV160" s="85" t="n"/>
      <c r="JW160" s="85" t="n"/>
      <c r="JX160" s="85" t="n"/>
      <c r="JY160" s="85" t="n"/>
      <c r="JZ160" s="85" t="n"/>
      <c r="KA160" s="85" t="n"/>
      <c r="KB160" s="85" t="n"/>
      <c r="KC160" s="85" t="n"/>
      <c r="KD160" s="85" t="n"/>
      <c r="KE160" s="85" t="n"/>
      <c r="KF160" s="85" t="n"/>
      <c r="KG160" s="85" t="n"/>
      <c r="KH160" s="85" t="n"/>
      <c r="KI160" s="85" t="n"/>
      <c r="KJ160" s="85" t="n"/>
      <c r="KK160" s="85" t="n"/>
      <c r="KL160" s="85" t="n"/>
      <c r="KM160" s="85" t="n"/>
      <c r="KN160" s="85" t="n"/>
      <c r="KO160" s="85" t="n"/>
      <c r="KP160" s="85" t="n"/>
      <c r="KQ160" s="85" t="n"/>
      <c r="KR160" s="85" t="n"/>
      <c r="KS160" s="85" t="n"/>
      <c r="KT160" s="85" t="n"/>
      <c r="KU160" s="85" t="n"/>
      <c r="KV160" s="85" t="n"/>
      <c r="KW160" s="85" t="n"/>
      <c r="KX160" s="85" t="n"/>
      <c r="KY160" s="85" t="n"/>
      <c r="KZ160" s="85" t="n"/>
      <c r="LA160" s="85" t="n"/>
      <c r="LB160" s="85" t="n"/>
      <c r="LC160" s="85" t="n"/>
      <c r="LD160" s="85" t="n"/>
      <c r="LE160" s="85" t="n"/>
      <c r="LF160" s="85" t="n"/>
      <c r="LG160" s="85" t="n"/>
      <c r="LH160" s="85" t="n"/>
      <c r="LI160" s="85" t="n"/>
      <c r="LJ160" s="85" t="n"/>
      <c r="LK160" s="85" t="n"/>
      <c r="LL160" s="85" t="n"/>
      <c r="LM160" s="85" t="n"/>
      <c r="LN160" s="85" t="n"/>
      <c r="LO160" s="85" t="n"/>
      <c r="LP160" s="85" t="n"/>
      <c r="LQ160" s="85" t="n"/>
      <c r="LR160" s="85" t="n"/>
      <c r="LS160" s="85" t="n"/>
    </row>
    <row r="161" customFormat="1" s="117">
      <c r="A161" s="618" t="n"/>
      <c r="B161" s="102" t="inlineStr">
        <is>
          <t>Deferred tax assets</t>
        </is>
      </c>
      <c r="C161" s="103" t="n"/>
      <c r="D161" s="103" t="n"/>
      <c r="E161" s="103" t="n"/>
      <c r="F161" s="103" t="n"/>
      <c r="G161" s="103" t="n">
        <v>2801</v>
      </c>
      <c r="H161" s="103" t="n">
        <v>2874</v>
      </c>
      <c r="I161" s="934" t="n"/>
      <c r="J161" s="85" t="n"/>
      <c r="K161" s="85" t="n"/>
      <c r="L161" s="85" t="n"/>
      <c r="M161" s="85" t="n"/>
      <c r="N161" s="114">
        <f>B161</f>
        <v/>
      </c>
      <c r="O161" s="115" t="inlineStr"/>
      <c r="P161" s="115" t="inlineStr"/>
      <c r="Q161" s="115" t="inlineStr"/>
      <c r="R161" s="115" t="inlineStr"/>
      <c r="S161" s="115">
        <f>G161*BS!$B$9</f>
        <v/>
      </c>
      <c r="T161" s="115">
        <f>H161*BS!$B$9</f>
        <v/>
      </c>
      <c r="U161" s="123" t="n"/>
      <c r="V161" s="941" t="n"/>
      <c r="W161" s="941" t="n"/>
      <c r="X161" s="85" t="n"/>
      <c r="Y161" s="85" t="n"/>
      <c r="Z161" s="85" t="n"/>
      <c r="AA161" s="85" t="n"/>
      <c r="AB161" s="85" t="n"/>
      <c r="AC161" s="85" t="n"/>
      <c r="AD161" s="85" t="n"/>
      <c r="AE161" s="85" t="n"/>
      <c r="AF161" s="85" t="n"/>
      <c r="AG161" s="85" t="n"/>
      <c r="AH161" s="85" t="n"/>
      <c r="AI161" s="85" t="n"/>
      <c r="AJ161" s="85" t="n"/>
      <c r="AK161" s="85" t="n"/>
      <c r="AL161" s="85" t="n"/>
      <c r="AM161" s="85" t="n"/>
      <c r="AN161" s="85" t="n"/>
      <c r="AO161" s="85" t="n"/>
      <c r="AP161" s="85" t="n"/>
      <c r="AQ161" s="85" t="n"/>
      <c r="AR161" s="85" t="n"/>
      <c r="AS161" s="85" t="n"/>
      <c r="AT161" s="85" t="n"/>
      <c r="AU161" s="85" t="n"/>
      <c r="AV161" s="85" t="n"/>
      <c r="AW161" s="85" t="n"/>
      <c r="AX161" s="85" t="n"/>
      <c r="AY161" s="85" t="n"/>
      <c r="AZ161" s="85" t="n"/>
      <c r="BA161" s="85" t="n"/>
      <c r="BB161" s="85" t="n"/>
      <c r="BC161" s="85" t="n"/>
      <c r="BD161" s="85" t="n"/>
      <c r="BE161" s="85" t="n"/>
      <c r="BF161" s="85" t="n"/>
      <c r="BG161" s="85" t="n"/>
      <c r="BH161" s="85" t="n"/>
      <c r="BI161" s="85" t="n"/>
      <c r="BJ161" s="85" t="n"/>
      <c r="BK161" s="85" t="n"/>
      <c r="BL161" s="85" t="n"/>
      <c r="BM161" s="85" t="n"/>
      <c r="BN161" s="85" t="n"/>
      <c r="BO161" s="85" t="n"/>
      <c r="BP161" s="85" t="n"/>
      <c r="BQ161" s="85" t="n"/>
      <c r="BR161" s="85" t="n"/>
      <c r="BS161" s="85" t="n"/>
      <c r="BT161" s="85" t="n"/>
      <c r="BU161" s="85" t="n"/>
      <c r="BV161" s="85" t="n"/>
      <c r="BW161" s="85" t="n"/>
      <c r="BX161" s="85" t="n"/>
      <c r="BY161" s="85" t="n"/>
      <c r="BZ161" s="85" t="n"/>
      <c r="CA161" s="85" t="n"/>
      <c r="CB161" s="85" t="n"/>
      <c r="CC161" s="85" t="n"/>
      <c r="CD161" s="85" t="n"/>
      <c r="CE161" s="85" t="n"/>
      <c r="CF161" s="85" t="n"/>
      <c r="CG161" s="85" t="n"/>
      <c r="CH161" s="85" t="n"/>
      <c r="CI161" s="85" t="n"/>
      <c r="CJ161" s="85" t="n"/>
      <c r="CK161" s="85" t="n"/>
      <c r="CL161" s="85" t="n"/>
      <c r="CM161" s="85" t="n"/>
      <c r="CN161" s="85" t="n"/>
      <c r="CO161" s="85" t="n"/>
      <c r="CP161" s="85" t="n"/>
      <c r="CQ161" s="85" t="n"/>
      <c r="CR161" s="85" t="n"/>
      <c r="CS161" s="85" t="n"/>
      <c r="CT161" s="85" t="n"/>
      <c r="CU161" s="85" t="n"/>
      <c r="CV161" s="85" t="n"/>
      <c r="CW161" s="85" t="n"/>
      <c r="CX161" s="85" t="n"/>
      <c r="CY161" s="85" t="n"/>
      <c r="CZ161" s="85" t="n"/>
      <c r="DA161" s="85" t="n"/>
      <c r="DB161" s="85" t="n"/>
      <c r="DC161" s="85" t="n"/>
      <c r="DD161" s="85" t="n"/>
      <c r="DE161" s="85" t="n"/>
      <c r="DF161" s="85" t="n"/>
      <c r="DG161" s="85" t="n"/>
      <c r="DH161" s="85" t="n"/>
      <c r="DI161" s="85" t="n"/>
      <c r="DJ161" s="85" t="n"/>
      <c r="DK161" s="85" t="n"/>
      <c r="DL161" s="85" t="n"/>
      <c r="DM161" s="85" t="n"/>
      <c r="DN161" s="85" t="n"/>
      <c r="DO161" s="85" t="n"/>
      <c r="DP161" s="85" t="n"/>
      <c r="DQ161" s="85" t="n"/>
      <c r="DR161" s="85" t="n"/>
      <c r="DS161" s="85" t="n"/>
      <c r="DT161" s="85" t="n"/>
      <c r="DU161" s="85" t="n"/>
      <c r="DV161" s="85" t="n"/>
      <c r="DW161" s="85" t="n"/>
      <c r="DX161" s="85" t="n"/>
      <c r="DY161" s="85" t="n"/>
      <c r="DZ161" s="85" t="n"/>
      <c r="EA161" s="85" t="n"/>
      <c r="EB161" s="85" t="n"/>
      <c r="EC161" s="85" t="n"/>
      <c r="ED161" s="85" t="n"/>
      <c r="EE161" s="85" t="n"/>
      <c r="EF161" s="85" t="n"/>
      <c r="EG161" s="85" t="n"/>
      <c r="EH161" s="85" t="n"/>
      <c r="EI161" s="85" t="n"/>
      <c r="EJ161" s="85" t="n"/>
      <c r="EK161" s="85" t="n"/>
      <c r="EL161" s="85" t="n"/>
      <c r="EM161" s="85" t="n"/>
      <c r="EN161" s="85" t="n"/>
      <c r="EO161" s="85" t="n"/>
      <c r="EP161" s="85" t="n"/>
      <c r="EQ161" s="85" t="n"/>
      <c r="ER161" s="85" t="n"/>
      <c r="ES161" s="85" t="n"/>
      <c r="ET161" s="85" t="n"/>
      <c r="EU161" s="85" t="n"/>
      <c r="EV161" s="85" t="n"/>
      <c r="EW161" s="85" t="n"/>
      <c r="EX161" s="85" t="n"/>
      <c r="EY161" s="85" t="n"/>
      <c r="EZ161" s="85" t="n"/>
      <c r="FA161" s="85" t="n"/>
      <c r="FB161" s="85" t="n"/>
      <c r="FC161" s="85" t="n"/>
      <c r="FD161" s="85" t="n"/>
      <c r="FE161" s="85" t="n"/>
      <c r="FF161" s="85" t="n"/>
      <c r="FG161" s="85" t="n"/>
      <c r="FH161" s="85" t="n"/>
      <c r="FI161" s="85" t="n"/>
      <c r="FJ161" s="85" t="n"/>
      <c r="FK161" s="85" t="n"/>
      <c r="FL161" s="85" t="n"/>
      <c r="FM161" s="85" t="n"/>
      <c r="FN161" s="85" t="n"/>
      <c r="FO161" s="85" t="n"/>
      <c r="FP161" s="85" t="n"/>
      <c r="FQ161" s="85" t="n"/>
      <c r="FR161" s="85" t="n"/>
      <c r="FS161" s="85" t="n"/>
      <c r="FT161" s="85" t="n"/>
      <c r="FU161" s="85" t="n"/>
      <c r="FV161" s="85" t="n"/>
      <c r="FW161" s="85" t="n"/>
      <c r="FX161" s="85" t="n"/>
      <c r="FY161" s="85" t="n"/>
      <c r="FZ161" s="85" t="n"/>
      <c r="GA161" s="85" t="n"/>
      <c r="GB161" s="85" t="n"/>
      <c r="GC161" s="85" t="n"/>
      <c r="GD161" s="85" t="n"/>
      <c r="GE161" s="85" t="n"/>
      <c r="GF161" s="85" t="n"/>
      <c r="GG161" s="85" t="n"/>
      <c r="GH161" s="85" t="n"/>
      <c r="GI161" s="85" t="n"/>
      <c r="GJ161" s="85" t="n"/>
      <c r="GK161" s="85" t="n"/>
      <c r="GL161" s="85" t="n"/>
      <c r="GM161" s="85" t="n"/>
      <c r="GN161" s="85" t="n"/>
      <c r="GO161" s="85" t="n"/>
      <c r="GP161" s="85" t="n"/>
      <c r="GQ161" s="85" t="n"/>
      <c r="GR161" s="85" t="n"/>
      <c r="GS161" s="85" t="n"/>
      <c r="GT161" s="85" t="n"/>
      <c r="GU161" s="85" t="n"/>
      <c r="GV161" s="85" t="n"/>
      <c r="GW161" s="85" t="n"/>
      <c r="GX161" s="85" t="n"/>
      <c r="GY161" s="85" t="n"/>
      <c r="GZ161" s="85" t="n"/>
      <c r="HA161" s="85" t="n"/>
      <c r="HB161" s="85" t="n"/>
      <c r="HC161" s="85" t="n"/>
      <c r="HD161" s="85" t="n"/>
      <c r="HE161" s="85" t="n"/>
      <c r="HF161" s="85" t="n"/>
      <c r="HG161" s="85" t="n"/>
      <c r="HH161" s="85" t="n"/>
      <c r="HI161" s="85" t="n"/>
      <c r="HJ161" s="85" t="n"/>
      <c r="HK161" s="85" t="n"/>
      <c r="HL161" s="85" t="n"/>
      <c r="HM161" s="85" t="n"/>
      <c r="HN161" s="85" t="n"/>
      <c r="HO161" s="85" t="n"/>
      <c r="HP161" s="85" t="n"/>
      <c r="HQ161" s="85" t="n"/>
      <c r="HR161" s="85" t="n"/>
      <c r="HS161" s="85" t="n"/>
      <c r="HT161" s="85" t="n"/>
      <c r="HU161" s="85" t="n"/>
      <c r="HV161" s="85" t="n"/>
      <c r="HW161" s="85" t="n"/>
      <c r="HX161" s="85" t="n"/>
      <c r="HY161" s="85" t="n"/>
      <c r="HZ161" s="85" t="n"/>
      <c r="IA161" s="85" t="n"/>
      <c r="IB161" s="85" t="n"/>
      <c r="IC161" s="85" t="n"/>
      <c r="ID161" s="85" t="n"/>
      <c r="IE161" s="85" t="n"/>
      <c r="IF161" s="85" t="n"/>
      <c r="IG161" s="85" t="n"/>
      <c r="IH161" s="85" t="n"/>
      <c r="II161" s="85" t="n"/>
      <c r="IJ161" s="85" t="n"/>
      <c r="IK161" s="85" t="n"/>
      <c r="IL161" s="85" t="n"/>
      <c r="IM161" s="85" t="n"/>
      <c r="IN161" s="85" t="n"/>
      <c r="IO161" s="85" t="n"/>
      <c r="IP161" s="85" t="n"/>
      <c r="IQ161" s="85" t="n"/>
      <c r="IR161" s="85" t="n"/>
      <c r="IS161" s="85" t="n"/>
      <c r="IT161" s="85" t="n"/>
      <c r="IU161" s="85" t="n"/>
      <c r="IV161" s="85" t="n"/>
      <c r="IW161" s="85" t="n"/>
      <c r="IX161" s="85" t="n"/>
      <c r="IY161" s="85" t="n"/>
      <c r="IZ161" s="85" t="n"/>
      <c r="JA161" s="85" t="n"/>
      <c r="JB161" s="85" t="n"/>
      <c r="JC161" s="85" t="n"/>
      <c r="JD161" s="85" t="n"/>
      <c r="JE161" s="85" t="n"/>
      <c r="JF161" s="85" t="n"/>
      <c r="JG161" s="85" t="n"/>
      <c r="JH161" s="85" t="n"/>
      <c r="JI161" s="85" t="n"/>
      <c r="JJ161" s="85" t="n"/>
      <c r="JK161" s="85" t="n"/>
      <c r="JL161" s="85" t="n"/>
      <c r="JM161" s="85" t="n"/>
      <c r="JN161" s="85" t="n"/>
      <c r="JO161" s="85" t="n"/>
      <c r="JP161" s="85" t="n"/>
      <c r="JQ161" s="85" t="n"/>
      <c r="JR161" s="85" t="n"/>
      <c r="JS161" s="85" t="n"/>
      <c r="JT161" s="85" t="n"/>
      <c r="JU161" s="85" t="n"/>
      <c r="JV161" s="85" t="n"/>
      <c r="JW161" s="85" t="n"/>
      <c r="JX161" s="85" t="n"/>
      <c r="JY161" s="85" t="n"/>
      <c r="JZ161" s="85" t="n"/>
      <c r="KA161" s="85" t="n"/>
      <c r="KB161" s="85" t="n"/>
      <c r="KC161" s="85" t="n"/>
      <c r="KD161" s="85" t="n"/>
      <c r="KE161" s="85" t="n"/>
      <c r="KF161" s="85" t="n"/>
      <c r="KG161" s="85" t="n"/>
      <c r="KH161" s="85" t="n"/>
      <c r="KI161" s="85" t="n"/>
      <c r="KJ161" s="85" t="n"/>
      <c r="KK161" s="85" t="n"/>
      <c r="KL161" s="85" t="n"/>
      <c r="KM161" s="85" t="n"/>
      <c r="KN161" s="85" t="n"/>
      <c r="KO161" s="85" t="n"/>
      <c r="KP161" s="85" t="n"/>
      <c r="KQ161" s="85" t="n"/>
      <c r="KR161" s="85" t="n"/>
      <c r="KS161" s="85" t="n"/>
      <c r="KT161" s="85" t="n"/>
      <c r="KU161" s="85" t="n"/>
      <c r="KV161" s="85" t="n"/>
      <c r="KW161" s="85" t="n"/>
      <c r="KX161" s="85" t="n"/>
      <c r="KY161" s="85" t="n"/>
      <c r="KZ161" s="85" t="n"/>
      <c r="LA161" s="85" t="n"/>
      <c r="LB161" s="85" t="n"/>
      <c r="LC161" s="85" t="n"/>
      <c r="LD161" s="85" t="n"/>
      <c r="LE161" s="85" t="n"/>
      <c r="LF161" s="85" t="n"/>
      <c r="LG161" s="85" t="n"/>
      <c r="LH161" s="85" t="n"/>
      <c r="LI161" s="85" t="n"/>
      <c r="LJ161" s="85" t="n"/>
      <c r="LK161" s="85" t="n"/>
      <c r="LL161" s="85" t="n"/>
      <c r="LM161" s="85" t="n"/>
      <c r="LN161" s="85" t="n"/>
      <c r="LO161" s="85" t="n"/>
      <c r="LP161" s="85" t="n"/>
      <c r="LQ161" s="85" t="n"/>
      <c r="LR161" s="85" t="n"/>
      <c r="LS161" s="85" t="n"/>
    </row>
    <row r="162" customFormat="1" s="79">
      <c r="A162" s="618" t="n"/>
      <c r="B162" s="102" t="n"/>
      <c r="C162" s="939" t="n"/>
      <c r="D162" s="939" t="n"/>
      <c r="E162" s="939" t="n"/>
      <c r="F162" s="939" t="n"/>
      <c r="G162" s="939" t="n"/>
      <c r="H162" s="939" t="n"/>
      <c r="I162" s="928" t="n"/>
      <c r="N162" s="105" t="inlineStr"/>
      <c r="O162" s="106" t="inlineStr"/>
      <c r="P162" s="106" t="inlineStr"/>
      <c r="Q162" s="106" t="inlineStr"/>
      <c r="R162" s="106" t="inlineStr"/>
      <c r="S162" s="106" t="inlineStr"/>
      <c r="T162" s="106" t="inlineStr"/>
      <c r="U162" s="107" t="n"/>
      <c r="V162" s="927" t="n"/>
      <c r="W162" s="927" t="n"/>
    </row>
    <row r="163" customFormat="1" s="79">
      <c r="A163" s="618" t="inlineStr">
        <is>
          <t>K25</t>
        </is>
      </c>
      <c r="B163" s="96" t="inlineStr">
        <is>
          <t>Total</t>
        </is>
      </c>
      <c r="C163" s="940">
        <f>SUM(INDIRECT(ADDRESS(MATCH("K24",$A:$A,0)+1,COLUMN(C$12),4)&amp;":"&amp;ADDRESS(MATCH("K25",$A:$A,0)-1,COLUMN(C$12),4)))</f>
        <v/>
      </c>
      <c r="D163" s="940">
        <f>SUM(INDIRECT(ADDRESS(MATCH("K24",$A:$A,0)+1,COLUMN(D$12),4)&amp;":"&amp;ADDRESS(MATCH("K25",$A:$A,0)-1,COLUMN(D$12),4)))</f>
        <v/>
      </c>
      <c r="E163" s="940">
        <f>SUM(INDIRECT(ADDRESS(MATCH("K24",$A:$A,0)+1,COLUMN(E$12),4)&amp;":"&amp;ADDRESS(MATCH("K25",$A:$A,0)-1,COLUMN(E$12),4)))</f>
        <v/>
      </c>
      <c r="F163" s="940">
        <f>SUM(INDIRECT(ADDRESS(MATCH("K24",$A:$A,0)+1,COLUMN(F$12),4)&amp;":"&amp;ADDRESS(MATCH("K25",$A:$A,0)-1,COLUMN(F$12),4)))</f>
        <v/>
      </c>
      <c r="G163" s="940">
        <f>SUM(INDIRECT(ADDRESS(MATCH("K24",$A:$A,0)+1,COLUMN(G$12),4)&amp;":"&amp;ADDRESS(MATCH("K25",$A:$A,0)-1,COLUMN(G$12),4)))</f>
        <v/>
      </c>
      <c r="H163" s="940">
        <f>SUM(INDIRECT(ADDRESS(MATCH("K24",$A:$A,0)+1,COLUMN(H$12),4)&amp;":"&amp;ADDRESS(MATCH("K25",$A:$A,0)-1,COLUMN(H$12),4)))</f>
        <v/>
      </c>
      <c r="I163" s="928" t="n"/>
      <c r="N163" s="105">
        <f>B163</f>
        <v/>
      </c>
      <c r="O163" s="106">
        <f>C163*BS!$B$9</f>
        <v/>
      </c>
      <c r="P163" s="106">
        <f>D163*BS!$B$9</f>
        <v/>
      </c>
      <c r="Q163" s="106">
        <f>E163*BS!$B$9</f>
        <v/>
      </c>
      <c r="R163" s="106">
        <f>F163*BS!$B$9</f>
        <v/>
      </c>
      <c r="S163" s="106">
        <f>G163*BS!$B$9</f>
        <v/>
      </c>
      <c r="T163" s="106">
        <f>H163*BS!$B$9</f>
        <v/>
      </c>
      <c r="U163" s="107" t="n"/>
      <c r="V163" s="927" t="n"/>
      <c r="W163" s="927" t="n"/>
    </row>
    <row r="164" customFormat="1" s="117">
      <c r="A164" s="618" t="inlineStr">
        <is>
          <t>K26</t>
        </is>
      </c>
      <c r="B164" s="96" t="inlineStr">
        <is>
          <t>Other Non-Current Assets</t>
        </is>
      </c>
      <c r="C164" s="954" t="n"/>
      <c r="D164" s="954" t="n"/>
      <c r="E164" s="954" t="n"/>
      <c r="F164" s="954" t="n"/>
      <c r="G164" s="954" t="n"/>
      <c r="H164" s="954" t="n"/>
      <c r="I164" s="934" t="n"/>
      <c r="J164" s="85" t="n"/>
      <c r="K164" s="950" t="n"/>
      <c r="L164" s="950" t="n"/>
      <c r="M164" s="85" t="n"/>
      <c r="N164" s="114">
        <f>B164</f>
        <v/>
      </c>
      <c r="O164" s="115" t="inlineStr"/>
      <c r="P164" s="115" t="inlineStr"/>
      <c r="Q164" s="115" t="inlineStr"/>
      <c r="R164" s="115" t="inlineStr"/>
      <c r="S164" s="115" t="inlineStr"/>
      <c r="T164" s="115" t="inlineStr"/>
      <c r="U164" s="935">
        <f>I164</f>
        <v/>
      </c>
      <c r="V164" s="941" t="n"/>
      <c r="W164" s="941" t="n"/>
      <c r="X164" s="85" t="n"/>
      <c r="Y164" s="85" t="n"/>
      <c r="Z164" s="85" t="n"/>
      <c r="AA164" s="85" t="n"/>
      <c r="AB164" s="85" t="n"/>
      <c r="AC164" s="85" t="n"/>
      <c r="AD164" s="85" t="n"/>
      <c r="AE164" s="85" t="n"/>
      <c r="AF164" s="85" t="n"/>
      <c r="AG164" s="85" t="n"/>
      <c r="AH164" s="85" t="n"/>
      <c r="AI164" s="85" t="n"/>
      <c r="AJ164" s="85" t="n"/>
      <c r="AK164" s="85" t="n"/>
      <c r="AL164" s="85" t="n"/>
      <c r="AM164" s="85" t="n"/>
      <c r="AN164" s="85" t="n"/>
      <c r="AO164" s="85" t="n"/>
      <c r="AP164" s="85" t="n"/>
      <c r="AQ164" s="85" t="n"/>
      <c r="AR164" s="85" t="n"/>
      <c r="AS164" s="85" t="n"/>
      <c r="AT164" s="85" t="n"/>
      <c r="AU164" s="85" t="n"/>
      <c r="AV164" s="85" t="n"/>
      <c r="AW164" s="85" t="n"/>
      <c r="AX164" s="85" t="n"/>
      <c r="AY164" s="85" t="n"/>
      <c r="AZ164" s="85" t="n"/>
      <c r="BA164" s="85" t="n"/>
      <c r="BB164" s="85" t="n"/>
      <c r="BC164" s="85" t="n"/>
      <c r="BD164" s="85" t="n"/>
      <c r="BE164" s="85" t="n"/>
      <c r="BF164" s="85" t="n"/>
      <c r="BG164" s="85" t="n"/>
      <c r="BH164" s="85" t="n"/>
      <c r="BI164" s="85" t="n"/>
      <c r="BJ164" s="85" t="n"/>
      <c r="BK164" s="85" t="n"/>
      <c r="BL164" s="85" t="n"/>
      <c r="BM164" s="85" t="n"/>
      <c r="BN164" s="85" t="n"/>
      <c r="BO164" s="85" t="n"/>
      <c r="BP164" s="85" t="n"/>
      <c r="BQ164" s="85" t="n"/>
      <c r="BR164" s="85" t="n"/>
      <c r="BS164" s="85" t="n"/>
      <c r="BT164" s="85" t="n"/>
      <c r="BU164" s="85" t="n"/>
      <c r="BV164" s="85" t="n"/>
      <c r="BW164" s="85" t="n"/>
      <c r="BX164" s="85" t="n"/>
      <c r="BY164" s="85" t="n"/>
      <c r="BZ164" s="85" t="n"/>
      <c r="CA164" s="85" t="n"/>
      <c r="CB164" s="85" t="n"/>
      <c r="CC164" s="85" t="n"/>
      <c r="CD164" s="85" t="n"/>
      <c r="CE164" s="85" t="n"/>
      <c r="CF164" s="85" t="n"/>
      <c r="CG164" s="85" t="n"/>
      <c r="CH164" s="85" t="n"/>
      <c r="CI164" s="85" t="n"/>
      <c r="CJ164" s="85" t="n"/>
      <c r="CK164" s="85" t="n"/>
      <c r="CL164" s="85" t="n"/>
      <c r="CM164" s="85" t="n"/>
      <c r="CN164" s="85" t="n"/>
      <c r="CO164" s="85" t="n"/>
      <c r="CP164" s="85" t="n"/>
      <c r="CQ164" s="85" t="n"/>
      <c r="CR164" s="85" t="n"/>
      <c r="CS164" s="85" t="n"/>
      <c r="CT164" s="85" t="n"/>
      <c r="CU164" s="85" t="n"/>
      <c r="CV164" s="85" t="n"/>
      <c r="CW164" s="85" t="n"/>
      <c r="CX164" s="85" t="n"/>
      <c r="CY164" s="85" t="n"/>
      <c r="CZ164" s="85" t="n"/>
      <c r="DA164" s="85" t="n"/>
      <c r="DB164" s="85" t="n"/>
      <c r="DC164" s="85" t="n"/>
      <c r="DD164" s="85" t="n"/>
      <c r="DE164" s="85" t="n"/>
      <c r="DF164" s="85" t="n"/>
      <c r="DG164" s="85" t="n"/>
      <c r="DH164" s="85" t="n"/>
      <c r="DI164" s="85" t="n"/>
      <c r="DJ164" s="85" t="n"/>
      <c r="DK164" s="85" t="n"/>
      <c r="DL164" s="85" t="n"/>
      <c r="DM164" s="85" t="n"/>
      <c r="DN164" s="85" t="n"/>
      <c r="DO164" s="85" t="n"/>
      <c r="DP164" s="85" t="n"/>
      <c r="DQ164" s="85" t="n"/>
      <c r="DR164" s="85" t="n"/>
      <c r="DS164" s="85" t="n"/>
      <c r="DT164" s="85" t="n"/>
      <c r="DU164" s="85" t="n"/>
      <c r="DV164" s="85" t="n"/>
      <c r="DW164" s="85" t="n"/>
      <c r="DX164" s="85" t="n"/>
      <c r="DY164" s="85" t="n"/>
      <c r="DZ164" s="85" t="n"/>
      <c r="EA164" s="85" t="n"/>
      <c r="EB164" s="85" t="n"/>
      <c r="EC164" s="85" t="n"/>
      <c r="ED164" s="85" t="n"/>
      <c r="EE164" s="85" t="n"/>
      <c r="EF164" s="85" t="n"/>
      <c r="EG164" s="85" t="n"/>
      <c r="EH164" s="85" t="n"/>
      <c r="EI164" s="85" t="n"/>
      <c r="EJ164" s="85" t="n"/>
      <c r="EK164" s="85" t="n"/>
      <c r="EL164" s="85" t="n"/>
      <c r="EM164" s="85" t="n"/>
      <c r="EN164" s="85" t="n"/>
      <c r="EO164" s="85" t="n"/>
      <c r="EP164" s="85" t="n"/>
      <c r="EQ164" s="85" t="n"/>
      <c r="ER164" s="85" t="n"/>
      <c r="ES164" s="85" t="n"/>
      <c r="ET164" s="85" t="n"/>
      <c r="EU164" s="85" t="n"/>
      <c r="EV164" s="85" t="n"/>
      <c r="EW164" s="85" t="n"/>
      <c r="EX164" s="85" t="n"/>
      <c r="EY164" s="85" t="n"/>
      <c r="EZ164" s="85" t="n"/>
      <c r="FA164" s="85" t="n"/>
      <c r="FB164" s="85" t="n"/>
      <c r="FC164" s="85" t="n"/>
      <c r="FD164" s="85" t="n"/>
      <c r="FE164" s="85" t="n"/>
      <c r="FF164" s="85" t="n"/>
      <c r="FG164" s="85" t="n"/>
      <c r="FH164" s="85" t="n"/>
      <c r="FI164" s="85" t="n"/>
      <c r="FJ164" s="85" t="n"/>
      <c r="FK164" s="85" t="n"/>
      <c r="FL164" s="85" t="n"/>
      <c r="FM164" s="85" t="n"/>
      <c r="FN164" s="85" t="n"/>
      <c r="FO164" s="85" t="n"/>
      <c r="FP164" s="85" t="n"/>
      <c r="FQ164" s="85" t="n"/>
      <c r="FR164" s="85" t="n"/>
      <c r="FS164" s="85" t="n"/>
      <c r="FT164" s="85" t="n"/>
      <c r="FU164" s="85" t="n"/>
      <c r="FV164" s="85" t="n"/>
      <c r="FW164" s="85" t="n"/>
      <c r="FX164" s="85" t="n"/>
      <c r="FY164" s="85" t="n"/>
      <c r="FZ164" s="85" t="n"/>
      <c r="GA164" s="85" t="n"/>
      <c r="GB164" s="85" t="n"/>
      <c r="GC164" s="85" t="n"/>
      <c r="GD164" s="85" t="n"/>
      <c r="GE164" s="85" t="n"/>
      <c r="GF164" s="85" t="n"/>
      <c r="GG164" s="85" t="n"/>
      <c r="GH164" s="85" t="n"/>
      <c r="GI164" s="85" t="n"/>
      <c r="GJ164" s="85" t="n"/>
      <c r="GK164" s="85" t="n"/>
      <c r="GL164" s="85" t="n"/>
      <c r="GM164" s="85" t="n"/>
      <c r="GN164" s="85" t="n"/>
      <c r="GO164" s="85" t="n"/>
      <c r="GP164" s="85" t="n"/>
      <c r="GQ164" s="85" t="n"/>
      <c r="GR164" s="85" t="n"/>
      <c r="GS164" s="85" t="n"/>
      <c r="GT164" s="85" t="n"/>
      <c r="GU164" s="85" t="n"/>
      <c r="GV164" s="85" t="n"/>
      <c r="GW164" s="85" t="n"/>
      <c r="GX164" s="85" t="n"/>
      <c r="GY164" s="85" t="n"/>
      <c r="GZ164" s="85" t="n"/>
      <c r="HA164" s="85" t="n"/>
      <c r="HB164" s="85" t="n"/>
      <c r="HC164" s="85" t="n"/>
      <c r="HD164" s="85" t="n"/>
      <c r="HE164" s="85" t="n"/>
      <c r="HF164" s="85" t="n"/>
      <c r="HG164" s="85" t="n"/>
      <c r="HH164" s="85" t="n"/>
      <c r="HI164" s="85" t="n"/>
      <c r="HJ164" s="85" t="n"/>
      <c r="HK164" s="85" t="n"/>
      <c r="HL164" s="85" t="n"/>
      <c r="HM164" s="85" t="n"/>
      <c r="HN164" s="85" t="n"/>
      <c r="HO164" s="85" t="n"/>
      <c r="HP164" s="85" t="n"/>
      <c r="HQ164" s="85" t="n"/>
      <c r="HR164" s="85" t="n"/>
      <c r="HS164" s="85" t="n"/>
      <c r="HT164" s="85" t="n"/>
      <c r="HU164" s="85" t="n"/>
      <c r="HV164" s="85" t="n"/>
      <c r="HW164" s="85" t="n"/>
      <c r="HX164" s="85" t="n"/>
      <c r="HY164" s="85" t="n"/>
      <c r="HZ164" s="85" t="n"/>
      <c r="IA164" s="85" t="n"/>
      <c r="IB164" s="85" t="n"/>
      <c r="IC164" s="85" t="n"/>
      <c r="ID164" s="85" t="n"/>
      <c r="IE164" s="85" t="n"/>
      <c r="IF164" s="85" t="n"/>
      <c r="IG164" s="85" t="n"/>
      <c r="IH164" s="85" t="n"/>
      <c r="II164" s="85" t="n"/>
      <c r="IJ164" s="85" t="n"/>
      <c r="IK164" s="85" t="n"/>
      <c r="IL164" s="85" t="n"/>
      <c r="IM164" s="85" t="n"/>
      <c r="IN164" s="85" t="n"/>
      <c r="IO164" s="85" t="n"/>
      <c r="IP164" s="85" t="n"/>
      <c r="IQ164" s="85" t="n"/>
      <c r="IR164" s="85" t="n"/>
      <c r="IS164" s="85" t="n"/>
      <c r="IT164" s="85" t="n"/>
      <c r="IU164" s="85" t="n"/>
      <c r="IV164" s="85" t="n"/>
      <c r="IW164" s="85" t="n"/>
      <c r="IX164" s="85" t="n"/>
      <c r="IY164" s="85" t="n"/>
      <c r="IZ164" s="85" t="n"/>
      <c r="JA164" s="85" t="n"/>
      <c r="JB164" s="85" t="n"/>
      <c r="JC164" s="85" t="n"/>
      <c r="JD164" s="85" t="n"/>
      <c r="JE164" s="85" t="n"/>
      <c r="JF164" s="85" t="n"/>
      <c r="JG164" s="85" t="n"/>
      <c r="JH164" s="85" t="n"/>
      <c r="JI164" s="85" t="n"/>
      <c r="JJ164" s="85" t="n"/>
      <c r="JK164" s="85" t="n"/>
      <c r="JL164" s="85" t="n"/>
      <c r="JM164" s="85" t="n"/>
      <c r="JN164" s="85" t="n"/>
      <c r="JO164" s="85" t="n"/>
      <c r="JP164" s="85" t="n"/>
      <c r="JQ164" s="85" t="n"/>
      <c r="JR164" s="85" t="n"/>
      <c r="JS164" s="85" t="n"/>
      <c r="JT164" s="85" t="n"/>
      <c r="JU164" s="85" t="n"/>
      <c r="JV164" s="85" t="n"/>
      <c r="JW164" s="85" t="n"/>
      <c r="JX164" s="85" t="n"/>
      <c r="JY164" s="85" t="n"/>
      <c r="JZ164" s="85" t="n"/>
      <c r="KA164" s="85" t="n"/>
      <c r="KB164" s="85" t="n"/>
      <c r="KC164" s="85" t="n"/>
      <c r="KD164" s="85" t="n"/>
      <c r="KE164" s="85" t="n"/>
      <c r="KF164" s="85" t="n"/>
      <c r="KG164" s="85" t="n"/>
      <c r="KH164" s="85" t="n"/>
      <c r="KI164" s="85" t="n"/>
      <c r="KJ164" s="85" t="n"/>
      <c r="KK164" s="85" t="n"/>
      <c r="KL164" s="85" t="n"/>
      <c r="KM164" s="85" t="n"/>
      <c r="KN164" s="85" t="n"/>
      <c r="KO164" s="85" t="n"/>
      <c r="KP164" s="85" t="n"/>
      <c r="KQ164" s="85" t="n"/>
      <c r="KR164" s="85" t="n"/>
      <c r="KS164" s="85" t="n"/>
      <c r="KT164" s="85" t="n"/>
      <c r="KU164" s="85" t="n"/>
      <c r="KV164" s="85" t="n"/>
      <c r="KW164" s="85" t="n"/>
      <c r="KX164" s="85" t="n"/>
      <c r="KY164" s="85" t="n"/>
      <c r="KZ164" s="85" t="n"/>
      <c r="LA164" s="85" t="n"/>
      <c r="LB164" s="85" t="n"/>
      <c r="LC164" s="85" t="n"/>
      <c r="LD164" s="85" t="n"/>
      <c r="LE164" s="85" t="n"/>
      <c r="LF164" s="85" t="n"/>
      <c r="LG164" s="85" t="n"/>
      <c r="LH164" s="85" t="n"/>
      <c r="LI164" s="85" t="n"/>
      <c r="LJ164" s="85" t="n"/>
      <c r="LK164" s="85" t="n"/>
      <c r="LL164" s="85" t="n"/>
      <c r="LM164" s="85" t="n"/>
      <c r="LN164" s="85" t="n"/>
      <c r="LO164" s="85" t="n"/>
      <c r="LP164" s="85" t="n"/>
      <c r="LQ164" s="85" t="n"/>
      <c r="LR164" s="85" t="n"/>
      <c r="LS164" s="85" t="n"/>
    </row>
    <row r="165" customFormat="1" s="79">
      <c r="A165" s="618" t="n"/>
      <c r="B165" s="102" t="inlineStr">
        <is>
          <t>Other non-current asset *</t>
        </is>
      </c>
      <c r="C165" s="939" t="n"/>
      <c r="D165" s="939" t="n"/>
      <c r="E165" s="939" t="n"/>
      <c r="F165" s="939" t="n"/>
      <c r="G165" s="939" t="n">
        <v>10029</v>
      </c>
      <c r="H165" s="939" t="n">
        <v>5250</v>
      </c>
      <c r="I165" s="928" t="n"/>
      <c r="K165" s="932" t="n"/>
      <c r="L165" s="932" t="n"/>
      <c r="N165" s="105">
        <f>B165</f>
        <v/>
      </c>
      <c r="O165" s="106" t="inlineStr"/>
      <c r="P165" s="106" t="inlineStr"/>
      <c r="Q165" s="106" t="inlineStr"/>
      <c r="R165" s="106" t="inlineStr"/>
      <c r="S165" s="106">
        <f>G165*BS!$B$9</f>
        <v/>
      </c>
      <c r="T165" s="106">
        <f>H165*BS!$B$9</f>
        <v/>
      </c>
      <c r="U165" s="929">
        <f>I165</f>
        <v/>
      </c>
      <c r="V165" s="927" t="n"/>
      <c r="W165" s="927" t="n"/>
    </row>
    <row r="166" customFormat="1" s="79">
      <c r="A166" s="618" t="n"/>
      <c r="B166" s="102" t="n"/>
      <c r="C166" s="939" t="n"/>
      <c r="D166" s="939" t="n"/>
      <c r="E166" s="939" t="n"/>
      <c r="F166" s="939" t="n"/>
      <c r="G166" s="939" t="n"/>
      <c r="H166" s="939" t="n"/>
      <c r="I166" s="928" t="n"/>
      <c r="K166" s="932" t="n"/>
      <c r="N166" s="105" t="inlineStr"/>
      <c r="O166" s="106" t="inlineStr"/>
      <c r="P166" s="106" t="inlineStr"/>
      <c r="Q166" s="106" t="inlineStr"/>
      <c r="R166" s="106" t="inlineStr"/>
      <c r="S166" s="106" t="inlineStr"/>
      <c r="T166" s="106" t="inlineStr"/>
      <c r="U166" s="107">
        <f>I166</f>
        <v/>
      </c>
      <c r="V166" s="927" t="n"/>
      <c r="W166" s="927" t="n"/>
    </row>
    <row r="167" customFormat="1" s="79">
      <c r="A167" s="618" t="n"/>
      <c r="B167" s="102" t="n"/>
      <c r="C167" s="939" t="n"/>
      <c r="D167" s="939" t="n"/>
      <c r="E167" s="939" t="n"/>
      <c r="F167" s="939" t="n"/>
      <c r="G167" s="939" t="n"/>
      <c r="H167" s="939" t="n"/>
      <c r="I167" s="930" t="n"/>
      <c r="K167" s="932" t="n"/>
      <c r="N167" s="105" t="inlineStr"/>
      <c r="O167" s="106" t="inlineStr"/>
      <c r="P167" s="106" t="inlineStr"/>
      <c r="Q167" s="106" t="inlineStr"/>
      <c r="R167" s="106" t="inlineStr"/>
      <c r="S167" s="106" t="inlineStr"/>
      <c r="T167" s="106" t="inlineStr"/>
      <c r="U167" s="107">
        <f>I167</f>
        <v/>
      </c>
      <c r="V167" s="932" t="n"/>
      <c r="W167" s="932" t="n"/>
    </row>
    <row r="168" customFormat="1" s="79">
      <c r="A168" s="618" t="n"/>
      <c r="B168" s="102" t="n"/>
      <c r="C168" s="939" t="n"/>
      <c r="D168" s="939" t="n"/>
      <c r="E168" s="939" t="n"/>
      <c r="F168" s="939" t="n"/>
      <c r="G168" s="939" t="n"/>
      <c r="H168" s="939" t="n"/>
      <c r="I168" s="930" t="n"/>
      <c r="K168" s="932" t="n"/>
      <c r="N168" s="105" t="inlineStr"/>
      <c r="O168" s="106" t="inlineStr"/>
      <c r="P168" s="106" t="inlineStr"/>
      <c r="Q168" s="106" t="inlineStr"/>
      <c r="R168" s="106" t="inlineStr"/>
      <c r="S168" s="106" t="inlineStr"/>
      <c r="T168" s="106" t="inlineStr"/>
      <c r="U168" s="107">
        <f>I168</f>
        <v/>
      </c>
      <c r="V168" s="932" t="n"/>
      <c r="W168" s="932" t="n"/>
    </row>
    <row r="169" customFormat="1" s="79">
      <c r="A169" s="618" t="n"/>
      <c r="B169" s="102" t="n"/>
      <c r="C169" s="103" t="n"/>
      <c r="D169" s="103" t="n"/>
      <c r="E169" s="103" t="n"/>
      <c r="F169" s="103" t="n"/>
      <c r="G169" s="103" t="n"/>
      <c r="H169" s="103" t="n"/>
      <c r="I169" s="930" t="n"/>
      <c r="K169" s="932" t="n"/>
      <c r="N169" s="105" t="inlineStr"/>
      <c r="O169" s="106" t="inlineStr"/>
      <c r="P169" s="106" t="inlineStr"/>
      <c r="Q169" s="106" t="inlineStr"/>
      <c r="R169" s="106" t="inlineStr"/>
      <c r="S169" s="106" t="inlineStr"/>
      <c r="T169" s="106" t="inlineStr"/>
      <c r="U169" s="107">
        <f>I169</f>
        <v/>
      </c>
      <c r="V169" s="932" t="n"/>
      <c r="W169" s="932" t="n"/>
    </row>
    <row r="170" customFormat="1" s="79">
      <c r="A170" s="618" t="n"/>
      <c r="B170" s="956" t="n"/>
      <c r="C170" s="939" t="n"/>
      <c r="D170" s="939" t="n"/>
      <c r="E170" s="939" t="n"/>
      <c r="F170" s="939" t="n"/>
      <c r="G170" s="939" t="n"/>
      <c r="H170" s="939" t="n"/>
      <c r="I170" s="957" t="n"/>
      <c r="K170" s="932" t="n"/>
      <c r="N170" s="958" t="inlineStr"/>
      <c r="O170" s="106" t="inlineStr"/>
      <c r="P170" s="106" t="inlineStr"/>
      <c r="Q170" s="106" t="inlineStr"/>
      <c r="R170" s="106" t="inlineStr"/>
      <c r="S170" s="106" t="inlineStr"/>
      <c r="T170" s="106" t="inlineStr"/>
      <c r="U170" s="107">
        <f>I170</f>
        <v/>
      </c>
      <c r="V170" s="932" t="n"/>
      <c r="W170" s="932" t="n"/>
    </row>
    <row r="171" customFormat="1" s="79">
      <c r="A171" s="618" t="n"/>
      <c r="B171" s="956" t="n"/>
      <c r="C171" s="939" t="n"/>
      <c r="D171" s="939" t="n"/>
      <c r="E171" s="939" t="n"/>
      <c r="F171" s="939" t="n"/>
      <c r="G171" s="939" t="n"/>
      <c r="H171" s="939" t="n"/>
      <c r="I171" s="957" t="n"/>
      <c r="K171" s="932" t="n"/>
      <c r="N171" s="105" t="inlineStr"/>
      <c r="O171" s="106" t="inlineStr"/>
      <c r="P171" s="106" t="inlineStr"/>
      <c r="Q171" s="106" t="inlineStr"/>
      <c r="R171" s="106" t="inlineStr"/>
      <c r="S171" s="106" t="inlineStr"/>
      <c r="T171" s="106" t="inlineStr"/>
      <c r="U171" s="107">
        <f>I171</f>
        <v/>
      </c>
      <c r="V171" s="932" t="n"/>
      <c r="W171" s="932" t="n"/>
    </row>
    <row r="172" customFormat="1" s="79">
      <c r="A172" s="618" t="n"/>
      <c r="B172" s="956" t="n"/>
      <c r="C172" s="939" t="n"/>
      <c r="D172" s="939" t="n"/>
      <c r="E172" s="939" t="n"/>
      <c r="F172" s="939" t="n"/>
      <c r="G172" s="939" t="n"/>
      <c r="H172" s="939" t="n"/>
      <c r="I172" s="957" t="n"/>
      <c r="K172" s="932" t="n"/>
      <c r="N172" s="105" t="inlineStr"/>
      <c r="O172" s="106" t="inlineStr"/>
      <c r="P172" s="106" t="inlineStr"/>
      <c r="Q172" s="106" t="inlineStr"/>
      <c r="R172" s="106" t="inlineStr"/>
      <c r="S172" s="106" t="inlineStr"/>
      <c r="T172" s="106" t="inlineStr"/>
      <c r="U172" s="107">
        <f>I172</f>
        <v/>
      </c>
      <c r="V172" s="932" t="n"/>
      <c r="W172" s="932" t="n"/>
    </row>
    <row r="173" customFormat="1" s="79">
      <c r="A173" s="618" t="n"/>
      <c r="B173" s="956" t="n"/>
      <c r="C173" s="939" t="n"/>
      <c r="D173" s="939" t="n"/>
      <c r="E173" s="939" t="n"/>
      <c r="F173" s="939" t="n"/>
      <c r="G173" s="939" t="n"/>
      <c r="H173" s="939" t="n"/>
      <c r="I173" s="957" t="n"/>
      <c r="K173" s="932" t="n"/>
      <c r="N173" s="105" t="inlineStr"/>
      <c r="O173" s="106" t="inlineStr"/>
      <c r="P173" s="106" t="inlineStr"/>
      <c r="Q173" s="106" t="inlineStr"/>
      <c r="R173" s="106" t="inlineStr"/>
      <c r="S173" s="106" t="inlineStr"/>
      <c r="T173" s="106" t="inlineStr"/>
      <c r="U173" s="107">
        <f>I173</f>
        <v/>
      </c>
      <c r="V173" s="932" t="n"/>
      <c r="W173" s="932" t="n"/>
    </row>
    <row r="174" customFormat="1" s="79">
      <c r="A174" s="618" t="n"/>
      <c r="B174" s="956" t="n"/>
      <c r="C174" s="939" t="n"/>
      <c r="D174" s="939" t="n"/>
      <c r="E174" s="939" t="n"/>
      <c r="F174" s="939" t="n"/>
      <c r="G174" s="939" t="n"/>
      <c r="H174" s="939" t="n"/>
      <c r="I174" s="957" t="n"/>
      <c r="K174" s="932" t="n"/>
      <c r="N174" s="105" t="inlineStr"/>
      <c r="O174" s="106" t="inlineStr"/>
      <c r="P174" s="106" t="inlineStr"/>
      <c r="Q174" s="106" t="inlineStr"/>
      <c r="R174" s="106" t="inlineStr"/>
      <c r="S174" s="106" t="inlineStr"/>
      <c r="T174" s="106" t="inlineStr"/>
      <c r="U174" s="107">
        <f>I174</f>
        <v/>
      </c>
      <c r="V174" s="932" t="n"/>
      <c r="W174" s="932" t="n"/>
    </row>
    <row r="175" customFormat="1" s="79">
      <c r="A175" s="618" t="n"/>
      <c r="B175" s="102" t="n"/>
      <c r="C175" s="939" t="n"/>
      <c r="D175" s="939" t="n"/>
      <c r="E175" s="939" t="n"/>
      <c r="F175" s="939" t="n"/>
      <c r="G175" s="939" t="n"/>
      <c r="H175" s="939" t="n"/>
      <c r="I175" s="957" t="n"/>
      <c r="K175" s="932" t="n"/>
      <c r="N175" s="105" t="inlineStr"/>
      <c r="O175" s="106" t="inlineStr"/>
      <c r="P175" s="106" t="inlineStr"/>
      <c r="Q175" s="106" t="inlineStr"/>
      <c r="R175" s="106" t="inlineStr"/>
      <c r="S175" s="106" t="inlineStr"/>
      <c r="T175" s="106" t="inlineStr"/>
      <c r="U175" s="107">
        <f>I175</f>
        <v/>
      </c>
      <c r="V175" s="932" t="n"/>
      <c r="W175" s="932" t="n"/>
    </row>
    <row r="176" customFormat="1" s="154">
      <c r="A176" s="618" t="inlineStr">
        <is>
          <t>K27</t>
        </is>
      </c>
      <c r="B176" s="959" t="inlineStr">
        <is>
          <t>Total</t>
        </is>
      </c>
      <c r="C176" s="960">
        <f>SUM(INDIRECT(ADDRESS(MATCH("K26",$A:$A,0)+1,COLUMN(C$12),4)&amp;":"&amp;ADDRESS(MATCH("K27",$A:$A,0)-1,COLUMN(C$12),4)))</f>
        <v/>
      </c>
      <c r="D176" s="960">
        <f>SUM(INDIRECT(ADDRESS(MATCH("K26",$A:$A,0)+1,COLUMN(D$12),4)&amp;":"&amp;ADDRESS(MATCH("K27",$A:$A,0)-1,COLUMN(D$12),4)))</f>
        <v/>
      </c>
      <c r="E176" s="960">
        <f>SUM(INDIRECT(ADDRESS(MATCH("K26",$A:$A,0)+1,COLUMN(E$12),4)&amp;":"&amp;ADDRESS(MATCH("K27",$A:$A,0)-1,COLUMN(E$12),4)))</f>
        <v/>
      </c>
      <c r="F176" s="960">
        <f>SUM(INDIRECT(ADDRESS(MATCH("K26",$A:$A,0)+1,COLUMN(F$12),4)&amp;":"&amp;ADDRESS(MATCH("K27",$A:$A,0)-1,COLUMN(F$12),4)))</f>
        <v/>
      </c>
      <c r="G176" s="960">
        <f>SUM(INDIRECT(ADDRESS(MATCH("K26",$A:$A,0)+1,COLUMN(G$12),4)&amp;":"&amp;ADDRESS(MATCH("K27",$A:$A,0)-1,COLUMN(G$12),4)))</f>
        <v/>
      </c>
      <c r="H176" s="960">
        <f>SUM(INDIRECT(ADDRESS(MATCH("K26",$A:$A,0)+1,COLUMN(H$12),4)&amp;":"&amp;ADDRESS(MATCH("K27",$A:$A,0)-1,COLUMN(H$12),4)))</f>
        <v/>
      </c>
      <c r="I176" s="961" t="n"/>
      <c r="J176" s="79" t="n"/>
      <c r="K176" s="932" t="n"/>
      <c r="L176" s="79" t="n"/>
      <c r="M176" s="79" t="n"/>
      <c r="N176" s="166">
        <f>B176</f>
        <v/>
      </c>
      <c r="O176" s="167">
        <f>C176*BS!$B$9</f>
        <v/>
      </c>
      <c r="P176" s="167">
        <f>D176*BS!$B$9</f>
        <v/>
      </c>
      <c r="Q176" s="167">
        <f>E176*BS!$B$9</f>
        <v/>
      </c>
      <c r="R176" s="167">
        <f>F176*BS!$B$9</f>
        <v/>
      </c>
      <c r="S176" s="167">
        <f>G176*BS!$B$9</f>
        <v/>
      </c>
      <c r="T176" s="167">
        <f>H176*BS!$B$9</f>
        <v/>
      </c>
      <c r="U176" s="168">
        <f>I176</f>
        <v/>
      </c>
      <c r="V176" s="962" t="n"/>
      <c r="W176" s="962" t="n"/>
      <c r="X176" s="79" t="n"/>
      <c r="Y176" s="79" t="n"/>
      <c r="Z176" s="79" t="n"/>
      <c r="AA176" s="79" t="n"/>
      <c r="AB176" s="79" t="n"/>
      <c r="AC176" s="79" t="n"/>
      <c r="AD176" s="79" t="n"/>
      <c r="AE176" s="79" t="n"/>
      <c r="AF176" s="79" t="n"/>
      <c r="AG176" s="79" t="n"/>
      <c r="AH176" s="79" t="n"/>
      <c r="AI176" s="79" t="n"/>
      <c r="AJ176" s="79" t="n"/>
      <c r="AK176" s="79" t="n"/>
      <c r="AL176" s="79" t="n"/>
      <c r="AM176" s="79" t="n"/>
      <c r="AN176" s="79" t="n"/>
      <c r="AO176" s="79" t="n"/>
      <c r="AP176" s="79" t="n"/>
      <c r="AQ176" s="79" t="n"/>
      <c r="AR176" s="79" t="n"/>
      <c r="AS176" s="79" t="n"/>
      <c r="AT176" s="79" t="n"/>
      <c r="AU176" s="79" t="n"/>
      <c r="AV176" s="79" t="n"/>
      <c r="AW176" s="79" t="n"/>
      <c r="AX176" s="79" t="n"/>
      <c r="AY176" s="79" t="n"/>
      <c r="AZ176" s="79" t="n"/>
      <c r="BA176" s="79" t="n"/>
      <c r="BB176" s="79" t="n"/>
      <c r="BC176" s="79" t="n"/>
      <c r="BD176" s="79" t="n"/>
      <c r="BE176" s="79" t="n"/>
      <c r="BF176" s="79" t="n"/>
      <c r="BG176" s="79" t="n"/>
      <c r="BH176" s="79" t="n"/>
      <c r="BI176" s="79" t="n"/>
      <c r="BJ176" s="79" t="n"/>
      <c r="BK176" s="79" t="n"/>
      <c r="BL176" s="79" t="n"/>
      <c r="BM176" s="79" t="n"/>
      <c r="BN176" s="79" t="n"/>
      <c r="BO176" s="79" t="n"/>
      <c r="BP176" s="79" t="n"/>
      <c r="BQ176" s="79" t="n"/>
      <c r="BR176" s="79" t="n"/>
      <c r="BS176" s="79" t="n"/>
      <c r="BT176" s="79" t="n"/>
      <c r="BU176" s="79" t="n"/>
      <c r="BV176" s="79" t="n"/>
      <c r="BW176" s="79" t="n"/>
      <c r="BX176" s="79" t="n"/>
      <c r="BY176" s="79" t="n"/>
      <c r="BZ176" s="79" t="n"/>
      <c r="CA176" s="79" t="n"/>
      <c r="CB176" s="79" t="n"/>
      <c r="CC176" s="79" t="n"/>
      <c r="CD176" s="79" t="n"/>
      <c r="CE176" s="79" t="n"/>
      <c r="CF176" s="79" t="n"/>
      <c r="CG176" s="79" t="n"/>
      <c r="CH176" s="79" t="n"/>
      <c r="CI176" s="79" t="n"/>
      <c r="CJ176" s="79" t="n"/>
      <c r="CK176" s="79" t="n"/>
      <c r="CL176" s="79" t="n"/>
      <c r="CM176" s="79" t="n"/>
      <c r="CN176" s="79" t="n"/>
      <c r="CO176" s="79" t="n"/>
      <c r="CP176" s="79" t="n"/>
      <c r="CQ176" s="79" t="n"/>
      <c r="CR176" s="79" t="n"/>
      <c r="CS176" s="79" t="n"/>
      <c r="CT176" s="79" t="n"/>
      <c r="CU176" s="79" t="n"/>
      <c r="CV176" s="79" t="n"/>
      <c r="CW176" s="79" t="n"/>
      <c r="CX176" s="79" t="n"/>
      <c r="CY176" s="79" t="n"/>
      <c r="CZ176" s="79" t="n"/>
      <c r="DA176" s="79" t="n"/>
      <c r="DB176" s="79" t="n"/>
      <c r="DC176" s="79" t="n"/>
      <c r="DD176" s="79" t="n"/>
      <c r="DE176" s="79" t="n"/>
      <c r="DF176" s="79" t="n"/>
      <c r="DG176" s="79" t="n"/>
      <c r="DH176" s="79" t="n"/>
      <c r="DI176" s="79" t="n"/>
      <c r="DJ176" s="79" t="n"/>
      <c r="DK176" s="79" t="n"/>
      <c r="DL176" s="79" t="n"/>
      <c r="DM176" s="79" t="n"/>
      <c r="DN176" s="79" t="n"/>
      <c r="DO176" s="79" t="n"/>
      <c r="DP176" s="79" t="n"/>
      <c r="DQ176" s="79" t="n"/>
      <c r="DR176" s="79" t="n"/>
      <c r="DS176" s="79" t="n"/>
      <c r="DT176" s="79" t="n"/>
      <c r="DU176" s="79" t="n"/>
      <c r="DV176" s="79" t="n"/>
      <c r="DW176" s="79" t="n"/>
      <c r="DX176" s="79" t="n"/>
      <c r="DY176" s="79" t="n"/>
      <c r="DZ176" s="79" t="n"/>
      <c r="EA176" s="79" t="n"/>
      <c r="EB176" s="79" t="n"/>
      <c r="EC176" s="79" t="n"/>
      <c r="ED176" s="79" t="n"/>
      <c r="EE176" s="79" t="n"/>
      <c r="EF176" s="79" t="n"/>
      <c r="EG176" s="79" t="n"/>
      <c r="EH176" s="79" t="n"/>
      <c r="EI176" s="79" t="n"/>
      <c r="EJ176" s="79" t="n"/>
      <c r="EK176" s="79" t="n"/>
      <c r="EL176" s="79" t="n"/>
      <c r="EM176" s="79" t="n"/>
      <c r="EN176" s="79" t="n"/>
      <c r="EO176" s="79" t="n"/>
      <c r="EP176" s="79" t="n"/>
      <c r="EQ176" s="79" t="n"/>
      <c r="ER176" s="79" t="n"/>
      <c r="ES176" s="79" t="n"/>
      <c r="ET176" s="79" t="n"/>
      <c r="EU176" s="79" t="n"/>
      <c r="EV176" s="79" t="n"/>
      <c r="EW176" s="79" t="n"/>
      <c r="EX176" s="79" t="n"/>
      <c r="EY176" s="79" t="n"/>
      <c r="EZ176" s="79" t="n"/>
      <c r="FA176" s="79" t="n"/>
      <c r="FB176" s="79" t="n"/>
      <c r="FC176" s="79" t="n"/>
      <c r="FD176" s="79" t="n"/>
      <c r="FE176" s="79" t="n"/>
      <c r="FF176" s="79" t="n"/>
      <c r="FG176" s="79" t="n"/>
      <c r="FH176" s="79" t="n"/>
      <c r="FI176" s="79" t="n"/>
      <c r="FJ176" s="79" t="n"/>
      <c r="FK176" s="79" t="n"/>
      <c r="FL176" s="79" t="n"/>
      <c r="FM176" s="79" t="n"/>
      <c r="FN176" s="79" t="n"/>
      <c r="FO176" s="79" t="n"/>
      <c r="FP176" s="79" t="n"/>
      <c r="FQ176" s="79" t="n"/>
      <c r="FR176" s="79" t="n"/>
      <c r="FS176" s="79" t="n"/>
      <c r="FT176" s="79" t="n"/>
      <c r="FU176" s="79" t="n"/>
      <c r="FV176" s="79" t="n"/>
      <c r="FW176" s="79" t="n"/>
      <c r="FX176" s="79" t="n"/>
      <c r="FY176" s="79" t="n"/>
      <c r="FZ176" s="79" t="n"/>
      <c r="GA176" s="79" t="n"/>
      <c r="GB176" s="79" t="n"/>
      <c r="GC176" s="79" t="n"/>
      <c r="GD176" s="79" t="n"/>
      <c r="GE176" s="79" t="n"/>
      <c r="GF176" s="79" t="n"/>
      <c r="GG176" s="79" t="n"/>
      <c r="GH176" s="79" t="n"/>
      <c r="GI176" s="79" t="n"/>
      <c r="GJ176" s="79" t="n"/>
      <c r="GK176" s="79" t="n"/>
      <c r="GL176" s="79" t="n"/>
      <c r="GM176" s="79" t="n"/>
      <c r="GN176" s="79" t="n"/>
      <c r="GO176" s="79" t="n"/>
      <c r="GP176" s="79" t="n"/>
      <c r="GQ176" s="79" t="n"/>
      <c r="GR176" s="79" t="n"/>
      <c r="GS176" s="79" t="n"/>
      <c r="GT176" s="79" t="n"/>
      <c r="GU176" s="79" t="n"/>
      <c r="GV176" s="79" t="n"/>
      <c r="GW176" s="79" t="n"/>
      <c r="GX176" s="79" t="n"/>
      <c r="GY176" s="79" t="n"/>
      <c r="GZ176" s="79" t="n"/>
      <c r="HA176" s="79" t="n"/>
      <c r="HB176" s="79" t="n"/>
      <c r="HC176" s="79" t="n"/>
      <c r="HD176" s="79" t="n"/>
      <c r="HE176" s="79" t="n"/>
      <c r="HF176" s="79" t="n"/>
      <c r="HG176" s="79" t="n"/>
      <c r="HH176" s="79" t="n"/>
      <c r="HI176" s="79" t="n"/>
      <c r="HJ176" s="79" t="n"/>
      <c r="HK176" s="79" t="n"/>
      <c r="HL176" s="79" t="n"/>
      <c r="HM176" s="79" t="n"/>
      <c r="HN176" s="79" t="n"/>
      <c r="HO176" s="79" t="n"/>
      <c r="HP176" s="79" t="n"/>
      <c r="HQ176" s="79" t="n"/>
      <c r="HR176" s="79" t="n"/>
      <c r="HS176" s="79" t="n"/>
      <c r="HT176" s="79" t="n"/>
      <c r="HU176" s="79" t="n"/>
      <c r="HV176" s="79" t="n"/>
      <c r="HW176" s="79" t="n"/>
      <c r="HX176" s="79" t="n"/>
      <c r="HY176" s="79" t="n"/>
      <c r="HZ176" s="79" t="n"/>
      <c r="IA176" s="79" t="n"/>
      <c r="IB176" s="79" t="n"/>
      <c r="IC176" s="79" t="n"/>
      <c r="ID176" s="79" t="n"/>
      <c r="IE176" s="79" t="n"/>
      <c r="IF176" s="79" t="n"/>
      <c r="IG176" s="79" t="n"/>
      <c r="IH176" s="79" t="n"/>
      <c r="II176" s="79" t="n"/>
      <c r="IJ176" s="79" t="n"/>
      <c r="IK176" s="79" t="n"/>
      <c r="IL176" s="79" t="n"/>
      <c r="IM176" s="79" t="n"/>
      <c r="IN176" s="79" t="n"/>
      <c r="IO176" s="79" t="n"/>
      <c r="IP176" s="79" t="n"/>
      <c r="IQ176" s="79" t="n"/>
      <c r="IR176" s="79" t="n"/>
      <c r="IS176" s="79" t="n"/>
      <c r="IT176" s="79" t="n"/>
      <c r="IU176" s="79" t="n"/>
      <c r="IV176" s="79" t="n"/>
      <c r="IW176" s="79" t="n"/>
      <c r="IX176" s="79" t="n"/>
      <c r="IY176" s="79" t="n"/>
      <c r="IZ176" s="79" t="n"/>
      <c r="JA176" s="79" t="n"/>
      <c r="JB176" s="79" t="n"/>
      <c r="JC176" s="79" t="n"/>
      <c r="JD176" s="79" t="n"/>
      <c r="JE176" s="79" t="n"/>
      <c r="JF176" s="79" t="n"/>
      <c r="JG176" s="79" t="n"/>
      <c r="JH176" s="79" t="n"/>
      <c r="JI176" s="79" t="n"/>
      <c r="JJ176" s="79" t="n"/>
      <c r="JK176" s="79" t="n"/>
      <c r="JL176" s="79" t="n"/>
      <c r="JM176" s="79" t="n"/>
      <c r="JN176" s="79" t="n"/>
      <c r="JO176" s="79" t="n"/>
      <c r="JP176" s="79" t="n"/>
      <c r="JQ176" s="79" t="n"/>
      <c r="JR176" s="79" t="n"/>
      <c r="JS176" s="79" t="n"/>
      <c r="JT176" s="79" t="n"/>
      <c r="JU176" s="79" t="n"/>
      <c r="JV176" s="79" t="n"/>
      <c r="JW176" s="79" t="n"/>
      <c r="JX176" s="79" t="n"/>
      <c r="JY176" s="79" t="n"/>
      <c r="JZ176" s="79" t="n"/>
      <c r="KA176" s="79" t="n"/>
      <c r="KB176" s="79" t="n"/>
      <c r="KC176" s="79" t="n"/>
      <c r="KD176" s="79" t="n"/>
      <c r="KE176" s="79" t="n"/>
      <c r="KF176" s="79" t="n"/>
      <c r="KG176" s="79" t="n"/>
      <c r="KH176" s="79" t="n"/>
      <c r="KI176" s="79" t="n"/>
      <c r="KJ176" s="79" t="n"/>
      <c r="KK176" s="79" t="n"/>
      <c r="KL176" s="79" t="n"/>
      <c r="KM176" s="79" t="n"/>
      <c r="KN176" s="79" t="n"/>
      <c r="KO176" s="79" t="n"/>
      <c r="KP176" s="79" t="n"/>
      <c r="KQ176" s="79" t="n"/>
      <c r="KR176" s="79" t="n"/>
      <c r="KS176" s="79" t="n"/>
      <c r="KT176" s="79" t="n"/>
      <c r="KU176" s="79" t="n"/>
      <c r="KV176" s="79" t="n"/>
      <c r="KW176" s="79" t="n"/>
      <c r="KX176" s="79" t="n"/>
      <c r="KY176" s="79" t="n"/>
      <c r="KZ176" s="79" t="n"/>
      <c r="LA176" s="79" t="n"/>
      <c r="LB176" s="79" t="n"/>
      <c r="LC176" s="79" t="n"/>
      <c r="LD176" s="79" t="n"/>
      <c r="LE176" s="79" t="n"/>
      <c r="LF176" s="79" t="n"/>
      <c r="LG176" s="79" t="n"/>
      <c r="LH176" s="79" t="n"/>
      <c r="LI176" s="79" t="n"/>
      <c r="LJ176" s="79" t="n"/>
      <c r="LK176" s="79" t="n"/>
      <c r="LL176" s="79" t="n"/>
      <c r="LM176" s="79" t="n"/>
      <c r="LN176" s="79" t="n"/>
      <c r="LO176" s="79" t="n"/>
      <c r="LP176" s="79" t="n"/>
      <c r="LQ176" s="79" t="n"/>
      <c r="LR176" s="79" t="n"/>
      <c r="LS176" s="79" t="n"/>
    </row>
    <row r="177">
      <c r="N177" t="inlineStr"/>
      <c r="O177" t="inlineStr"/>
      <c r="P177" t="inlineStr"/>
      <c r="Q177" t="inlineStr"/>
      <c r="R177" t="inlineStr"/>
      <c r="S177" t="inlineStr"/>
      <c r="T177" t="inlineStr"/>
    </row>
    <row r="178">
      <c r="N178" t="inlineStr"/>
      <c r="O178" t="inlineStr"/>
      <c r="P178" t="inlineStr"/>
      <c r="Q178" t="inlineStr"/>
      <c r="R178" t="inlineStr"/>
      <c r="S178" t="inlineStr"/>
      <c r="T178" t="inlineStr"/>
    </row>
    <row r="179">
      <c r="N179" t="inlineStr"/>
      <c r="O179" t="inlineStr"/>
      <c r="P179" t="inlineStr"/>
      <c r="Q179" t="inlineStr"/>
      <c r="R179" t="inlineStr"/>
      <c r="S179" t="inlineStr"/>
      <c r="T179" t="inlineStr"/>
    </row>
    <row r="180">
      <c r="N180" t="inlineStr"/>
      <c r="O180" t="inlineStr"/>
      <c r="P180" t="inlineStr"/>
      <c r="Q180" t="inlineStr"/>
      <c r="R180" t="inlineStr"/>
      <c r="S180" t="inlineStr"/>
      <c r="T180" t="inlineStr"/>
    </row>
    <row r="181">
      <c r="N181" t="inlineStr"/>
      <c r="O181" t="inlineStr"/>
      <c r="P181" t="inlineStr"/>
      <c r="Q181" t="inlineStr"/>
      <c r="R181" t="inlineStr"/>
      <c r="S181" t="inlineStr"/>
      <c r="T181" t="inlineStr"/>
    </row>
    <row r="182">
      <c r="N182" t="inlineStr"/>
      <c r="O182" t="inlineStr"/>
      <c r="P182" t="inlineStr"/>
      <c r="Q182" t="inlineStr"/>
      <c r="R182" t="inlineStr"/>
      <c r="S182" t="inlineStr"/>
      <c r="T182" t="inlineStr"/>
    </row>
    <row r="183">
      <c r="N183" t="inlineStr"/>
      <c r="O183" t="inlineStr"/>
      <c r="P183" t="inlineStr"/>
      <c r="Q183" t="inlineStr"/>
      <c r="R183" t="inlineStr"/>
      <c r="S183" t="inlineStr"/>
      <c r="T183" t="inlineStr"/>
    </row>
    <row r="184">
      <c r="N184" t="inlineStr"/>
      <c r="O184" t="inlineStr"/>
      <c r="P184" t="inlineStr"/>
      <c r="Q184" t="inlineStr"/>
      <c r="R184" t="inlineStr"/>
      <c r="S184" t="inlineStr"/>
      <c r="T184" t="inlineStr"/>
    </row>
    <row r="185">
      <c r="N185" t="inlineStr"/>
      <c r="O185" t="inlineStr"/>
      <c r="P185" t="inlineStr"/>
      <c r="Q185" t="inlineStr"/>
      <c r="R185" t="inlineStr"/>
      <c r="S185" t="inlineStr"/>
      <c r="T185" t="inlineStr"/>
    </row>
    <row r="186">
      <c r="G186" s="170" t="n"/>
      <c r="N186" t="inlineStr"/>
      <c r="O186" t="inlineStr"/>
      <c r="P186" t="inlineStr"/>
      <c r="Q186" t="inlineStr"/>
      <c r="R186" t="inlineStr"/>
      <c r="S186" t="inlineStr"/>
      <c r="T186" t="inlineStr"/>
    </row>
    <row r="187">
      <c r="N187" t="inlineStr"/>
      <c r="O187" t="inlineStr"/>
      <c r="P187" t="inlineStr"/>
      <c r="Q187" t="inlineStr"/>
      <c r="R187" t="inlineStr"/>
      <c r="S187" t="inlineStr"/>
      <c r="T187" t="inlineStr"/>
    </row>
    <row r="188">
      <c r="N188" t="inlineStr"/>
      <c r="O188" t="inlineStr"/>
      <c r="P188" t="inlineStr"/>
      <c r="Q188" t="inlineStr"/>
      <c r="R188" t="inlineStr"/>
      <c r="S188" t="inlineStr"/>
      <c r="T188" t="inlineStr"/>
    </row>
    <row r="189">
      <c r="G189" s="170" t="n"/>
      <c r="N189" t="inlineStr"/>
      <c r="O189" t="inlineStr"/>
      <c r="P189" t="inlineStr"/>
      <c r="Q189" t="inlineStr"/>
      <c r="R189" t="inlineStr"/>
      <c r="S189" t="inlineStr"/>
      <c r="T189" t="inlineStr"/>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dataValidations disablePrompts="1" count="2">
    <dataValidation sqref="V8:W8" showErrorMessage="1" showInputMessage="1" allowBlank="1" type="list">
      <formula1>$L$3:$L$4</formula1>
      <formula2>0</formula2>
    </dataValidation>
    <dataValidation sqref="C8:I8" showErrorMessage="1" showInputMessage="1" allowBlank="1" type="list">
      <formula1>$K$8:$K$9</formula1>
      <formula2>0</formula2>
    </dataValidation>
  </dataValidations>
  <hyperlinks>
    <hyperlink ref="B14" location="BS_LineItems!A5" display="Cash and cash equivalents "/>
    <hyperlink ref="N14" location="BS_LineItems!A5" display="Cash and cash equivalents "/>
  </hyperlinks>
  <printOptions horizontalCentered="1"/>
  <pageMargins left="0.25" right="0.25" top="0.25" bottom="0" header="0.511811023622047" footer="0.511811023622047"/>
  <pageSetup orientation="portrait" paperSize="9" scale="26" horizontalDpi="300" verticalDpi="300"/>
  <colBreaks count="1" manualBreakCount="1">
    <brk id="21" min="0" max="1048575" man="1"/>
  </colBreaks>
</worksheet>
</file>

<file path=xl/worksheets/sheet20.xml><?xml version="1.0" encoding="utf-8"?>
<worksheet xmlns="http://schemas.openxmlformats.org/spreadsheetml/2006/main">
  <sheetPr codeName="Sheet20">
    <outlinePr summaryBelow="1" summaryRight="1"/>
    <pageSetUpPr fitToPage="1"/>
  </sheetPr>
  <dimension ref="A1:EX64"/>
  <sheetViews>
    <sheetView view="pageBreakPreview" zoomScale="95" zoomScaleNormal="115" zoomScalePageLayoutView="95" workbookViewId="0">
      <selection activeCell="C7" sqref="C7"/>
    </sheetView>
  </sheetViews>
  <sheetFormatPr baseColWidth="8" defaultColWidth="0.875" defaultRowHeight="13.5"/>
  <cols>
    <col width="0.875" customWidth="1" style="428" min="1" max="11"/>
    <col width="2.375" customWidth="1" style="428" min="12" max="12"/>
    <col width="0.875" customWidth="1" style="428" min="13" max="112"/>
    <col width="0.875" customWidth="1" style="575" min="113" max="267"/>
    <col width="2.375" customWidth="1" style="575" min="268" max="268"/>
    <col width="0.875" customWidth="1" style="575" min="269" max="523"/>
    <col width="2.375" customWidth="1" style="575" min="524" max="524"/>
    <col width="0.875" customWidth="1" style="575" min="525" max="779"/>
    <col width="2.375" customWidth="1" style="575" min="780" max="780"/>
    <col width="0.875" customWidth="1" style="575" min="781" max="1024"/>
  </cols>
  <sheetData>
    <row r="1" ht="15" customFormat="1" customHeight="1" s="578">
      <c r="A1" s="576" t="n"/>
      <c r="B1" s="576" t="n"/>
      <c r="C1" s="576" t="n"/>
      <c r="D1" s="576" t="n"/>
      <c r="E1" s="576" t="n"/>
      <c r="F1" s="576" t="n"/>
      <c r="G1" s="576" t="n"/>
      <c r="H1" s="576" t="n"/>
      <c r="I1" s="576" t="n"/>
      <c r="J1" s="576" t="n"/>
      <c r="K1" s="576" t="n"/>
      <c r="L1" s="576" t="n"/>
      <c r="M1" s="576" t="n"/>
      <c r="N1" s="576" t="n"/>
      <c r="O1" s="576" t="n"/>
      <c r="P1" s="576" t="n"/>
      <c r="Q1" s="576" t="n"/>
      <c r="R1" s="576" t="n"/>
      <c r="S1" s="576" t="n"/>
      <c r="T1" s="576" t="n"/>
      <c r="U1" s="576" t="n"/>
      <c r="V1" s="576" t="n"/>
      <c r="W1" s="576" t="n"/>
      <c r="X1" s="576" t="n"/>
      <c r="Y1" s="576" t="n"/>
      <c r="Z1" s="576" t="n"/>
      <c r="AA1" s="576" t="n"/>
      <c r="AB1" s="576" t="n"/>
      <c r="AC1" s="576" t="n"/>
      <c r="AD1" s="576" t="n"/>
      <c r="AE1" s="576" t="n"/>
      <c r="AF1" s="576" t="n"/>
      <c r="AG1" s="576" t="n"/>
      <c r="AH1" s="576" t="n"/>
      <c r="AI1" s="576" t="n"/>
      <c r="AJ1" s="576" t="n"/>
      <c r="AK1" s="576" t="n"/>
      <c r="AL1" s="576" t="n"/>
      <c r="AM1" s="576" t="n"/>
      <c r="AN1" s="576" t="n"/>
      <c r="AO1" s="576" t="n"/>
      <c r="AP1" s="576" t="n"/>
      <c r="AQ1" s="576" t="n"/>
      <c r="AR1" s="576" t="n"/>
      <c r="AS1" s="576" t="n"/>
      <c r="AT1" s="576" t="n"/>
      <c r="AU1" s="577" t="n"/>
      <c r="AV1" s="576" t="n"/>
      <c r="AW1" s="576" t="n"/>
      <c r="AX1" s="576" t="n"/>
      <c r="AY1" s="576" t="n"/>
      <c r="AZ1" s="576" t="n"/>
      <c r="BA1" s="576" t="n"/>
      <c r="BB1" s="576" t="n"/>
      <c r="BC1" s="576" t="n"/>
      <c r="BD1" s="576" t="n"/>
      <c r="BE1" s="576" t="n"/>
      <c r="BF1" s="576" t="n"/>
      <c r="BG1" s="576" t="n"/>
      <c r="BH1" s="576" t="n"/>
      <c r="BI1" s="576" t="n"/>
      <c r="BJ1" s="576" t="n"/>
      <c r="BK1" s="576" t="n"/>
      <c r="BL1" s="576" t="n"/>
      <c r="BM1" s="576" t="n"/>
      <c r="BN1" s="576" t="n"/>
      <c r="BO1" s="576" t="n"/>
      <c r="BP1" s="576" t="n"/>
      <c r="BQ1" s="577" t="inlineStr">
        <is>
          <t>&lt;Control Office&gt;</t>
        </is>
      </c>
      <c r="BR1" s="576" t="n"/>
      <c r="BS1" s="576" t="n"/>
      <c r="BT1" s="576" t="n"/>
      <c r="BU1" s="576" t="n"/>
      <c r="BV1" s="576" t="n"/>
      <c r="BW1" s="576" t="n"/>
      <c r="BX1" s="576" t="n"/>
      <c r="BY1" s="576" t="n"/>
      <c r="BZ1" s="576" t="n"/>
      <c r="CA1" s="576" t="n"/>
      <c r="CB1" s="577" t="n"/>
      <c r="CC1" s="576" t="n"/>
      <c r="CD1" s="576" t="n"/>
      <c r="CE1" s="576" t="n"/>
      <c r="CF1" s="576" t="n"/>
      <c r="CG1" s="576" t="n"/>
      <c r="CH1" s="576" t="n"/>
      <c r="CI1" s="576" t="n"/>
      <c r="CJ1" s="576" t="n"/>
      <c r="CK1" s="576" t="n"/>
      <c r="CL1" s="576" t="n"/>
      <c r="CM1" s="576" t="n"/>
      <c r="CN1" s="576" t="n"/>
      <c r="CO1" s="576" t="n"/>
      <c r="CP1" s="576" t="n"/>
      <c r="CQ1" s="576" t="n"/>
      <c r="CR1" s="576" t="n"/>
      <c r="CS1" s="576" t="n"/>
      <c r="CT1" s="576" t="n"/>
      <c r="CU1" s="576" t="n"/>
      <c r="CV1" s="576" t="n"/>
      <c r="CW1" s="576" t="n"/>
      <c r="CX1" s="576" t="n"/>
      <c r="CY1" s="576" t="n"/>
      <c r="CZ1" s="576" t="n"/>
      <c r="DA1" s="576" t="n"/>
      <c r="DB1" s="576" t="n"/>
      <c r="DC1" s="576" t="n"/>
      <c r="DD1" s="576" t="n"/>
      <c r="DE1" s="576" t="n"/>
      <c r="DF1" s="576" t="n"/>
      <c r="DG1" s="576" t="n"/>
      <c r="DH1" s="576" t="n"/>
      <c r="DI1" s="576" t="n"/>
      <c r="DJ1" s="576" t="n"/>
    </row>
    <row r="2" ht="13.5" customHeight="1" s="340">
      <c r="A2" s="884" t="inlineStr">
        <is>
          <t xml:space="preserve"> Date</t>
        </is>
      </c>
      <c r="B2" s="1051" t="n"/>
      <c r="C2" s="1051" t="n"/>
      <c r="D2" s="1051" t="n"/>
      <c r="E2" s="1051" t="n"/>
      <c r="F2" s="1051" t="n"/>
      <c r="G2" s="1051" t="n"/>
      <c r="H2" s="1051" t="n"/>
      <c r="I2" s="1051" t="n"/>
      <c r="J2" s="1051" t="n"/>
      <c r="K2" s="1051" t="n"/>
      <c r="L2" s="1051" t="n"/>
      <c r="M2" s="1051" t="n"/>
      <c r="N2" s="1051" t="n"/>
      <c r="O2" s="1051" t="n"/>
      <c r="P2" s="1051" t="n"/>
      <c r="Q2" s="1051" t="n"/>
      <c r="R2" s="1051" t="n"/>
      <c r="S2" s="1052" t="n"/>
      <c r="T2" s="887">
        <f>TODAY()</f>
        <v/>
      </c>
      <c r="U2" s="1051" t="n"/>
      <c r="V2" s="1051" t="n"/>
      <c r="W2" s="1051" t="n"/>
      <c r="X2" s="1051" t="n"/>
      <c r="Y2" s="1051" t="n"/>
      <c r="Z2" s="1051" t="n"/>
      <c r="AA2" s="1051" t="n"/>
      <c r="AB2" s="1051" t="n"/>
      <c r="AC2" s="1051" t="n"/>
      <c r="AD2" s="1051" t="n"/>
      <c r="AE2" s="1051" t="n"/>
      <c r="AF2" s="1051" t="n"/>
      <c r="AG2" s="1051" t="n"/>
      <c r="AH2" s="1052" t="n"/>
      <c r="AL2" s="884" t="inlineStr">
        <is>
          <t xml:space="preserve"> Currency</t>
        </is>
      </c>
      <c r="AM2" s="1051" t="n"/>
      <c r="AN2" s="1051" t="n"/>
      <c r="AO2" s="1051" t="n"/>
      <c r="AP2" s="1051" t="n"/>
      <c r="AQ2" s="1051" t="n"/>
      <c r="AR2" s="1051" t="n"/>
      <c r="AS2" s="1051" t="n"/>
      <c r="AT2" s="1051" t="n"/>
      <c r="AU2" s="1052" t="n"/>
      <c r="AV2" s="885">
        <f>BS!B7</f>
        <v/>
      </c>
      <c r="AW2" s="1051" t="n"/>
      <c r="AX2" s="1051" t="n"/>
      <c r="AY2" s="1051" t="n"/>
      <c r="AZ2" s="1051" t="n"/>
      <c r="BA2" s="1051" t="n"/>
      <c r="BB2" s="1051" t="n"/>
      <c r="BC2" s="1051" t="n"/>
      <c r="BD2" s="1051" t="n"/>
      <c r="BE2" s="1051" t="n"/>
      <c r="BF2" s="1051" t="n"/>
      <c r="BG2" s="1051" t="n"/>
      <c r="BH2" s="1051" t="n"/>
      <c r="BI2" s="1051" t="n"/>
      <c r="BJ2" s="1052" t="n"/>
      <c r="BQ2" s="866" t="n"/>
      <c r="DG2" s="580" t="n"/>
      <c r="DT2" s="428" t="n"/>
      <c r="DU2" s="428" t="n"/>
      <c r="DV2" s="428" t="n"/>
      <c r="DW2" s="428" t="n"/>
      <c r="DX2" s="428" t="n"/>
      <c r="DY2" s="428" t="n"/>
      <c r="DZ2" s="428" t="n"/>
      <c r="EA2" s="428" t="n"/>
      <c r="EB2" s="428" t="n"/>
      <c r="EC2" s="428" t="n"/>
      <c r="ED2" s="581" t="n"/>
      <c r="EE2" s="581" t="n"/>
      <c r="EF2" s="581" t="n"/>
      <c r="EG2" s="581" t="n"/>
      <c r="EH2" s="581" t="n"/>
      <c r="EI2" s="581" t="n"/>
      <c r="EJ2" s="581" t="n"/>
      <c r="EK2" s="581" t="n"/>
      <c r="EL2" s="581" t="n"/>
      <c r="EM2" s="581" t="n"/>
      <c r="EN2" s="581" t="n"/>
      <c r="EO2" s="581" t="n"/>
      <c r="EP2" s="581" t="n"/>
      <c r="EQ2" s="581" t="n"/>
      <c r="ER2" s="581" t="n"/>
    </row>
    <row r="3" ht="6.75" customHeight="1" s="340">
      <c r="A3" s="884" t="inlineStr">
        <is>
          <t xml:space="preserve"> Credit Division in Charge</t>
        </is>
      </c>
      <c r="B3" s="1057" t="n"/>
      <c r="C3" s="1057" t="n"/>
      <c r="D3" s="1057" t="n"/>
      <c r="E3" s="1057" t="n"/>
      <c r="F3" s="1057" t="n"/>
      <c r="G3" s="1057" t="n"/>
      <c r="H3" s="1057" t="n"/>
      <c r="I3" s="1057" t="n"/>
      <c r="J3" s="1057" t="n"/>
      <c r="K3" s="1057" t="n"/>
      <c r="L3" s="1057" t="n"/>
      <c r="M3" s="1057" t="n"/>
      <c r="N3" s="1057" t="n"/>
      <c r="O3" s="1057" t="n"/>
      <c r="P3" s="1057" t="n"/>
      <c r="Q3" s="1057" t="n"/>
      <c r="R3" s="1057" t="n"/>
      <c r="S3" s="1058" t="n"/>
      <c r="T3" s="885">
        <f>#REF!</f>
        <v/>
      </c>
      <c r="U3" s="1057" t="n"/>
      <c r="V3" s="1057" t="n"/>
      <c r="W3" s="1057" t="n"/>
      <c r="X3" s="1057" t="n"/>
      <c r="Y3" s="1057" t="n"/>
      <c r="Z3" s="1057" t="n"/>
      <c r="AA3" s="1057" t="n"/>
      <c r="AB3" s="1057" t="n"/>
      <c r="AC3" s="1057" t="n"/>
      <c r="AD3" s="1057" t="n"/>
      <c r="AE3" s="1057" t="n"/>
      <c r="AF3" s="1057" t="n"/>
      <c r="AG3" s="1057" t="n"/>
      <c r="AH3" s="1058" t="n"/>
      <c r="AL3" s="884" t="inlineStr">
        <is>
          <t xml:space="preserve"> Unit</t>
        </is>
      </c>
      <c r="AM3" s="1057" t="n"/>
      <c r="AN3" s="1057" t="n"/>
      <c r="AO3" s="1057" t="n"/>
      <c r="AP3" s="1057" t="n"/>
      <c r="AQ3" s="1057" t="n"/>
      <c r="AR3" s="1057" t="n"/>
      <c r="AS3" s="1057" t="n"/>
      <c r="AT3" s="1057" t="n"/>
      <c r="AU3" s="1058" t="n"/>
      <c r="AV3" s="885">
        <f>BS!B10</f>
        <v/>
      </c>
      <c r="AW3" s="1057" t="n"/>
      <c r="AX3" s="1057" t="n"/>
      <c r="AY3" s="1057" t="n"/>
      <c r="AZ3" s="1057" t="n"/>
      <c r="BA3" s="1057" t="n"/>
      <c r="BB3" s="1057" t="n"/>
      <c r="BC3" s="1057" t="n"/>
      <c r="BD3" s="1057" t="n"/>
      <c r="BE3" s="1057" t="n"/>
      <c r="BF3" s="1057" t="n"/>
      <c r="BG3" s="1057" t="n"/>
      <c r="BH3" s="1057" t="n"/>
      <c r="BI3" s="1057" t="n"/>
      <c r="BJ3" s="1058" t="n"/>
      <c r="DG3" s="582" t="n"/>
      <c r="DT3" s="428" t="n"/>
      <c r="DU3" s="428" t="n"/>
      <c r="DV3" s="428" t="n"/>
      <c r="DW3" s="428" t="n"/>
      <c r="DX3" s="428" t="n"/>
      <c r="DY3" s="428" t="n"/>
      <c r="DZ3" s="428" t="n"/>
      <c r="EA3" s="428" t="n"/>
      <c r="EB3" s="428" t="n"/>
      <c r="EC3" s="428" t="n"/>
      <c r="ED3" s="581" t="n"/>
      <c r="EE3" s="581" t="n"/>
      <c r="EF3" s="581" t="n"/>
      <c r="EG3" s="581" t="n"/>
      <c r="EH3" s="581" t="n"/>
      <c r="EI3" s="581" t="n"/>
      <c r="EJ3" s="581" t="n"/>
      <c r="EK3" s="581" t="n"/>
      <c r="EL3" s="581" t="n"/>
      <c r="EM3" s="581" t="n"/>
      <c r="EN3" s="581" t="n"/>
      <c r="EO3" s="581" t="n"/>
      <c r="EP3" s="581" t="n"/>
      <c r="EQ3" s="581" t="n"/>
      <c r="ER3" s="581" t="n"/>
    </row>
    <row r="4" ht="6.75" customHeight="1" s="340">
      <c r="A4" s="1067" t="n"/>
      <c r="B4" s="1068" t="n"/>
      <c r="C4" s="1068" t="n"/>
      <c r="D4" s="1068" t="n"/>
      <c r="E4" s="1068" t="n"/>
      <c r="F4" s="1068" t="n"/>
      <c r="G4" s="1068" t="n"/>
      <c r="H4" s="1068" t="n"/>
      <c r="I4" s="1068" t="n"/>
      <c r="J4" s="1068" t="n"/>
      <c r="K4" s="1068" t="n"/>
      <c r="L4" s="1068" t="n"/>
      <c r="M4" s="1068" t="n"/>
      <c r="N4" s="1068" t="n"/>
      <c r="O4" s="1068" t="n"/>
      <c r="P4" s="1068" t="n"/>
      <c r="Q4" s="1068" t="n"/>
      <c r="R4" s="1068" t="n"/>
      <c r="S4" s="1069" t="n"/>
      <c r="T4" s="1067" t="n"/>
      <c r="U4" s="1068" t="n"/>
      <c r="V4" s="1068" t="n"/>
      <c r="W4" s="1068" t="n"/>
      <c r="X4" s="1068" t="n"/>
      <c r="Y4" s="1068" t="n"/>
      <c r="Z4" s="1068" t="n"/>
      <c r="AA4" s="1068" t="n"/>
      <c r="AB4" s="1068" t="n"/>
      <c r="AC4" s="1068" t="n"/>
      <c r="AD4" s="1068" t="n"/>
      <c r="AE4" s="1068" t="n"/>
      <c r="AF4" s="1068" t="n"/>
      <c r="AG4" s="1068" t="n"/>
      <c r="AH4" s="1069" t="n"/>
      <c r="AL4" s="1067" t="n"/>
      <c r="AM4" s="1068" t="n"/>
      <c r="AN4" s="1068" t="n"/>
      <c r="AO4" s="1068" t="n"/>
      <c r="AP4" s="1068" t="n"/>
      <c r="AQ4" s="1068" t="n"/>
      <c r="AR4" s="1068" t="n"/>
      <c r="AS4" s="1068" t="n"/>
      <c r="AT4" s="1068" t="n"/>
      <c r="AU4" s="1069" t="n"/>
      <c r="AV4" s="1067" t="n"/>
      <c r="AW4" s="1068" t="n"/>
      <c r="AX4" s="1068" t="n"/>
      <c r="AY4" s="1068" t="n"/>
      <c r="AZ4" s="1068" t="n"/>
      <c r="BA4" s="1068" t="n"/>
      <c r="BB4" s="1068" t="n"/>
      <c r="BC4" s="1068" t="n"/>
      <c r="BD4" s="1068" t="n"/>
      <c r="BE4" s="1068" t="n"/>
      <c r="BF4" s="1068" t="n"/>
      <c r="BG4" s="1068" t="n"/>
      <c r="BH4" s="1068" t="n"/>
      <c r="BI4" s="1068" t="n"/>
      <c r="BJ4" s="1069" t="n"/>
      <c r="DG4" s="583" t="n"/>
      <c r="DT4" s="428" t="n"/>
      <c r="DU4" s="428" t="n"/>
      <c r="DV4" s="428" t="n"/>
      <c r="DW4" s="428" t="n"/>
      <c r="DX4" s="428" t="n"/>
      <c r="DY4" s="428" t="n"/>
      <c r="DZ4" s="428" t="n"/>
      <c r="EA4" s="428" t="n"/>
      <c r="EB4" s="428" t="n"/>
      <c r="EC4" s="428" t="n"/>
      <c r="ED4" s="581" t="n"/>
      <c r="EE4" s="581" t="n"/>
      <c r="EF4" s="581" t="n"/>
      <c r="EG4" s="581" t="n"/>
      <c r="EH4" s="581" t="n"/>
      <c r="EI4" s="581" t="n"/>
      <c r="EJ4" s="581" t="n"/>
      <c r="EK4" s="581" t="n"/>
      <c r="EL4" s="581" t="n"/>
      <c r="EM4" s="581" t="n"/>
      <c r="EN4" s="581" t="n"/>
      <c r="EO4" s="581" t="n"/>
      <c r="EP4" s="581" t="n"/>
      <c r="EQ4" s="581" t="n"/>
      <c r="ER4" s="581" t="n"/>
    </row>
    <row r="5" ht="6.75" customHeight="1" s="340">
      <c r="K5" s="581" t="n"/>
      <c r="L5" s="581" t="n"/>
      <c r="M5" s="581" t="n"/>
      <c r="N5" s="581" t="n"/>
      <c r="O5" s="581" t="n"/>
      <c r="P5" s="581" t="n"/>
      <c r="Q5" s="581" t="n"/>
      <c r="R5" s="581" t="n"/>
      <c r="S5" s="581" t="n"/>
      <c r="T5" s="581" t="n"/>
      <c r="U5" s="581" t="n"/>
      <c r="V5" s="581" t="n"/>
      <c r="W5" s="581" t="n"/>
      <c r="X5" s="581" t="n"/>
      <c r="Y5" s="581" t="n"/>
      <c r="AJ5" s="584" t="n"/>
      <c r="AK5" s="584" t="n"/>
      <c r="AL5" s="584" t="n"/>
      <c r="AM5" s="584" t="n"/>
      <c r="AN5" s="584" t="n"/>
      <c r="AO5" s="584" t="n"/>
      <c r="AP5" s="584" t="n"/>
      <c r="AQ5" s="584" t="n"/>
      <c r="AR5" s="584" t="n"/>
      <c r="AS5" s="584" t="n"/>
      <c r="BM5" s="585" t="n"/>
      <c r="BN5" s="585" t="n"/>
      <c r="BO5" s="585" t="n"/>
      <c r="BP5" s="585" t="n"/>
      <c r="DG5" s="583" t="n"/>
    </row>
    <row r="6" ht="6.75" customHeight="1" s="340">
      <c r="K6" s="581" t="n"/>
      <c r="L6" s="581" t="n"/>
      <c r="M6" s="581" t="n"/>
      <c r="N6" s="581" t="n"/>
      <c r="O6" s="581" t="n"/>
      <c r="P6" s="581" t="n"/>
      <c r="Q6" s="581" t="n"/>
      <c r="R6" s="581" t="n"/>
      <c r="S6" s="581" t="n"/>
      <c r="T6" s="581" t="n"/>
      <c r="U6" s="581" t="n"/>
      <c r="V6" s="581" t="n"/>
      <c r="W6" s="581" t="n"/>
      <c r="X6" s="581" t="n"/>
      <c r="Y6" s="581" t="n"/>
      <c r="AJ6" s="584" t="n"/>
      <c r="AK6" s="584" t="n"/>
      <c r="AL6" s="584" t="n"/>
      <c r="AM6" s="584" t="n"/>
      <c r="AN6" s="584" t="n"/>
      <c r="AO6" s="584" t="n"/>
      <c r="AP6" s="584" t="n"/>
      <c r="AQ6" s="584" t="n"/>
      <c r="AR6" s="584" t="n"/>
      <c r="AS6" s="584" t="n"/>
      <c r="BM6" s="585" t="n"/>
      <c r="BN6" s="585" t="n"/>
      <c r="BO6" s="585" t="n"/>
      <c r="BP6" s="585" t="n"/>
      <c r="DG6" s="583" t="n"/>
    </row>
    <row r="7" ht="9" customHeight="1" s="340">
      <c r="L7" s="585" t="n"/>
      <c r="M7" s="585" t="n"/>
      <c r="N7" s="585" t="n"/>
      <c r="O7" s="585" t="n"/>
      <c r="P7" s="585" t="n"/>
      <c r="Q7" s="585" t="n"/>
      <c r="R7" s="585" t="n"/>
      <c r="S7" s="585" t="n"/>
      <c r="T7" s="585" t="n"/>
      <c r="U7" s="585" t="n"/>
      <c r="V7" s="585" t="n"/>
      <c r="W7" s="585" t="n"/>
      <c r="X7" s="585" t="n"/>
      <c r="Y7" s="585" t="n"/>
      <c r="Z7" s="585" t="n"/>
      <c r="BM7" s="585" t="n"/>
      <c r="BN7" s="585" t="n"/>
      <c r="BO7" s="585" t="n"/>
      <c r="BP7" s="585" t="n"/>
      <c r="DG7" s="586" t="n"/>
    </row>
    <row r="8" ht="4.5" customHeight="1" s="340"/>
    <row r="9" ht="15" customHeight="1" s="340">
      <c r="A9" s="860" t="inlineStr">
        <is>
          <t>MIZUHO C-CIF</t>
        </is>
      </c>
      <c r="B9" s="1051" t="n"/>
      <c r="C9" s="1051" t="n"/>
      <c r="D9" s="1051" t="n"/>
      <c r="E9" s="1051" t="n"/>
      <c r="F9" s="1051" t="n"/>
      <c r="G9" s="1051" t="n"/>
      <c r="H9" s="1051" t="n"/>
      <c r="I9" s="1051" t="n"/>
      <c r="J9" s="1051" t="n"/>
      <c r="K9" s="1051" t="n"/>
      <c r="L9" s="1052" t="n"/>
      <c r="M9" s="886"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886"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883">
        <f>BS!B3</f>
        <v/>
      </c>
      <c r="B10" s="1051" t="n"/>
      <c r="C10" s="1051" t="n"/>
      <c r="D10" s="1051" t="n"/>
      <c r="E10" s="1051" t="n"/>
      <c r="F10" s="1051" t="n"/>
      <c r="G10" s="1051" t="n"/>
      <c r="H10" s="1051" t="n"/>
      <c r="I10" s="1051" t="n"/>
      <c r="J10" s="1051" t="n"/>
      <c r="K10" s="1051" t="n"/>
      <c r="L10" s="1052" t="n"/>
      <c r="M10" s="883">
        <f>BS!H5</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883">
        <f>BS!B2</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6.75" customHeight="1" s="340">
      <c r="AR11" s="587" t="n"/>
      <c r="AS11" s="587" t="n"/>
      <c r="AT11" s="587" t="n"/>
      <c r="AU11" s="587" t="n"/>
      <c r="AV11" s="587" t="n"/>
      <c r="AW11" s="587" t="n"/>
      <c r="AX11" s="587" t="n"/>
      <c r="AY11" s="587" t="n"/>
      <c r="AZ11" s="587" t="n"/>
      <c r="BA11" s="587" t="n"/>
      <c r="BB11" s="587" t="n"/>
      <c r="BC11" s="587" t="n"/>
      <c r="BD11" s="587" t="n"/>
      <c r="BE11" s="587" t="n"/>
      <c r="BF11" s="587" t="n"/>
      <c r="BG11" s="587" t="n"/>
      <c r="BH11" s="587" t="n"/>
      <c r="BI11" s="587" t="n"/>
      <c r="BJ11" s="587" t="n"/>
      <c r="BK11" s="587" t="n"/>
      <c r="BL11" s="587" t="n"/>
      <c r="BM11" s="587" t="n"/>
      <c r="BN11" s="587" t="n"/>
      <c r="BO11" s="587" t="n"/>
      <c r="BP11" s="587" t="n"/>
      <c r="BQ11" s="587" t="n"/>
      <c r="BR11" s="587" t="n"/>
      <c r="BS11" s="587" t="n"/>
      <c r="BT11" s="587" t="n"/>
      <c r="BU11" s="587" t="n"/>
      <c r="BV11" s="587" t="n"/>
      <c r="BW11" s="587" t="n"/>
      <c r="DI11" s="428" t="n"/>
      <c r="DJ11" s="428" t="n"/>
      <c r="DK11" s="428" t="n"/>
      <c r="DL11" s="428" t="n"/>
      <c r="DM11" s="428" t="n"/>
      <c r="DN11" s="428" t="n"/>
      <c r="DO11" s="428" t="n"/>
      <c r="DP11" s="428" t="n"/>
      <c r="DQ11" s="428" t="n"/>
      <c r="DR11" s="428" t="n"/>
      <c r="DS11" s="428" t="n"/>
      <c r="DT11" s="428" t="n"/>
      <c r="DU11" s="428" t="n"/>
      <c r="DV11" s="428" t="n"/>
      <c r="DW11" s="428" t="n"/>
      <c r="DX11" s="428" t="n"/>
      <c r="DY11" s="428" t="n"/>
      <c r="DZ11" s="428" t="n"/>
      <c r="EA11" s="428" t="n"/>
      <c r="EB11" s="428" t="n"/>
      <c r="EC11" s="428" t="n"/>
      <c r="ED11" s="428" t="n"/>
      <c r="EE11" s="428" t="n"/>
      <c r="EF11" s="428" t="n"/>
      <c r="EG11" s="428" t="n"/>
      <c r="EH11" s="428" t="n"/>
      <c r="EI11" s="428" t="n"/>
      <c r="EJ11" s="428" t="n"/>
      <c r="EK11" s="428" t="n"/>
      <c r="EL11" s="428" t="n"/>
      <c r="EM11" s="428" t="n"/>
      <c r="EN11" s="428" t="n"/>
      <c r="EO11" s="428" t="n"/>
      <c r="EP11" s="428" t="n"/>
      <c r="EQ11" s="428" t="n"/>
      <c r="ER11" s="428" t="n"/>
      <c r="ES11" s="428" t="n"/>
      <c r="ET11" s="428" t="n"/>
      <c r="EU11" s="428" t="n"/>
      <c r="EV11" s="428" t="n"/>
      <c r="EW11" s="428" t="n"/>
      <c r="EX11" s="428" t="n"/>
    </row>
    <row r="12" ht="18" customFormat="1" customHeight="1" s="575">
      <c r="A12" s="428" t="n"/>
      <c r="B12" s="588" t="inlineStr">
        <is>
          <t>Shareholders' equity in substance</t>
        </is>
      </c>
      <c r="C12" s="589" t="n"/>
      <c r="D12" s="589" t="n"/>
      <c r="E12" s="589" t="n"/>
      <c r="F12" s="589" t="n"/>
      <c r="G12" s="589" t="n"/>
      <c r="H12" s="589" t="n"/>
      <c r="I12" s="589" t="n"/>
      <c r="J12" s="589" t="n"/>
      <c r="K12" s="589" t="n"/>
      <c r="L12" s="589" t="n"/>
      <c r="M12" s="589" t="n"/>
      <c r="N12" s="589" t="n"/>
      <c r="O12" s="589" t="n"/>
      <c r="P12" s="589" t="n"/>
      <c r="Q12" s="589" t="n"/>
      <c r="R12" s="589" t="n"/>
      <c r="S12" s="589" t="n"/>
      <c r="T12" s="589" t="n"/>
      <c r="U12" s="589" t="n"/>
      <c r="V12" s="589" t="n"/>
      <c r="W12" s="589" t="n"/>
      <c r="X12" s="589" t="n"/>
      <c r="Y12" s="589" t="n"/>
      <c r="Z12" s="589" t="n"/>
      <c r="AA12" s="589" t="n"/>
      <c r="AB12" s="589" t="n"/>
      <c r="AC12" s="589" t="n"/>
      <c r="AD12" s="589" t="n"/>
      <c r="AE12" s="589" t="n"/>
      <c r="AF12" s="589" t="n"/>
      <c r="AG12" s="589" t="n"/>
      <c r="AH12" s="589" t="n"/>
      <c r="AI12" s="589" t="n"/>
      <c r="AJ12" s="589" t="n"/>
      <c r="AK12" s="589" t="n"/>
      <c r="AL12" s="589" t="n"/>
      <c r="AM12" s="589" t="n"/>
      <c r="AN12" s="589" t="n"/>
      <c r="AO12" s="589" t="n"/>
      <c r="AP12" s="589" t="n"/>
      <c r="AQ12" s="589" t="n"/>
      <c r="AR12" s="589" t="n"/>
      <c r="AS12" s="589" t="n"/>
      <c r="AT12" s="879">
        <f>#REF!</f>
        <v/>
      </c>
      <c r="AU12" s="1051" t="n"/>
      <c r="AV12" s="1051" t="n"/>
      <c r="AW12" s="1051" t="n"/>
      <c r="AX12" s="1051" t="n"/>
      <c r="AY12" s="1051" t="n"/>
      <c r="AZ12" s="1051" t="n"/>
      <c r="BA12" s="1051" t="n"/>
      <c r="BB12" s="1051" t="n"/>
      <c r="BC12" s="1052" t="n"/>
      <c r="BD12" s="590" t="n"/>
      <c r="BF12" s="428" t="n"/>
      <c r="BG12" s="591" t="inlineStr">
        <is>
          <t>Claims Requiring Strict Management Claims</t>
        </is>
      </c>
      <c r="BH12" s="428" t="n"/>
      <c r="BI12" s="428" t="n"/>
      <c r="BJ12" s="428" t="n"/>
      <c r="BK12" s="428" t="n"/>
      <c r="BL12" s="428" t="n"/>
      <c r="BM12" s="428" t="n"/>
      <c r="BN12" s="428" t="n"/>
      <c r="BO12" s="428" t="n"/>
      <c r="BP12" s="428" t="n"/>
      <c r="BQ12" s="428" t="n"/>
      <c r="BR12" s="428" t="n"/>
      <c r="BS12" s="428" t="n"/>
      <c r="BT12" s="428" t="n"/>
      <c r="BU12" s="428" t="n"/>
      <c r="BV12" s="428" t="n"/>
      <c r="BW12" s="428" t="n"/>
      <c r="BX12" s="428" t="n"/>
      <c r="BY12" s="428" t="n"/>
      <c r="BZ12" s="428" t="n"/>
      <c r="CA12" s="428" t="n"/>
      <c r="CB12" s="428" t="n"/>
      <c r="CC12" s="428" t="n"/>
      <c r="CD12" s="428" t="n"/>
      <c r="CE12" s="428" t="n"/>
      <c r="CF12" s="428" t="n"/>
      <c r="CG12" s="428" t="n"/>
      <c r="CH12" s="428" t="n"/>
      <c r="CI12" s="428" t="n"/>
      <c r="CJ12" s="428" t="n"/>
      <c r="CK12" s="428" t="n"/>
      <c r="CL12" s="428" t="n"/>
      <c r="CM12" s="428" t="n"/>
      <c r="CN12" s="428" t="n"/>
      <c r="CO12" s="428" t="n"/>
      <c r="CP12" s="428" t="inlineStr">
        <is>
          <t>Yes</t>
        </is>
      </c>
      <c r="CQ12" s="428" t="n"/>
      <c r="CR12" s="428" t="n"/>
      <c r="CS12" s="428" t="n"/>
      <c r="CT12" s="428" t="n"/>
      <c r="CU12" s="428" t="n"/>
      <c r="CV12" s="428" t="n"/>
      <c r="CW12" s="428" t="inlineStr">
        <is>
          <t>No</t>
        </is>
      </c>
      <c r="CX12" s="428" t="n"/>
      <c r="CY12" s="428" t="n"/>
      <c r="CZ12" s="428" t="n"/>
      <c r="DA12" s="428" t="n"/>
      <c r="DB12" s="428" t="n"/>
      <c r="DC12" s="428" t="n"/>
      <c r="DD12" s="428" t="n"/>
      <c r="DE12" s="428" t="n"/>
      <c r="DF12" s="428" t="n"/>
      <c r="DG12" s="428" t="n"/>
      <c r="DH12" s="428" t="n"/>
      <c r="DI12" s="428" t="n"/>
      <c r="DJ12" s="428" t="n"/>
      <c r="DK12" s="428" t="n"/>
      <c r="DL12" s="428" t="n"/>
      <c r="DM12" s="428" t="n"/>
      <c r="DN12" s="428" t="n"/>
      <c r="DO12" s="428" t="n"/>
      <c r="DP12" s="428" t="n"/>
      <c r="DQ12" s="428" t="n"/>
      <c r="DR12" s="428" t="n"/>
      <c r="DS12" s="428" t="n"/>
      <c r="DT12" s="428" t="n"/>
      <c r="DU12" s="428" t="n"/>
      <c r="DV12" s="428" t="n"/>
      <c r="DW12" s="428" t="n"/>
      <c r="DX12" s="428" t="n"/>
      <c r="DY12" s="428" t="n"/>
    </row>
    <row r="13" ht="18" customFormat="1" customHeight="1" s="575">
      <c r="A13" s="428" t="n"/>
      <c r="B13" s="592" t="inlineStr">
        <is>
          <t>Number of years to fully repay debt</t>
        </is>
      </c>
      <c r="C13" s="593" t="n"/>
      <c r="D13" s="593" t="n"/>
      <c r="E13" s="593" t="n"/>
      <c r="F13" s="593" t="n"/>
      <c r="G13" s="593" t="n"/>
      <c r="H13" s="593" t="n"/>
      <c r="I13" s="593" t="n"/>
      <c r="J13" s="593" t="n"/>
      <c r="K13" s="593" t="n"/>
      <c r="L13" s="593" t="n"/>
      <c r="M13" s="593" t="n"/>
      <c r="N13" s="593" t="n"/>
      <c r="O13" s="593" t="n"/>
      <c r="P13" s="593" t="n"/>
      <c r="Q13" s="593" t="n"/>
      <c r="R13" s="593" t="n"/>
      <c r="S13" s="593" t="n"/>
      <c r="T13" s="593" t="n"/>
      <c r="U13" s="593" t="n"/>
      <c r="V13" s="593" t="n"/>
      <c r="W13" s="593" t="n"/>
      <c r="X13" s="593" t="n"/>
      <c r="Y13" s="593" t="n"/>
      <c r="Z13" s="593" t="n"/>
      <c r="AA13" s="593" t="n"/>
      <c r="AB13" s="593" t="n"/>
      <c r="AC13" s="593" t="n"/>
      <c r="AD13" s="593" t="n"/>
      <c r="AE13" s="593" t="n"/>
      <c r="AF13" s="593" t="n"/>
      <c r="AG13" s="593" t="n"/>
      <c r="AH13" s="593" t="n"/>
      <c r="AI13" s="593" t="n"/>
      <c r="AJ13" s="593" t="n"/>
      <c r="AK13" s="593" t="n"/>
      <c r="AL13" s="593" t="n"/>
      <c r="AM13" s="593" t="n"/>
      <c r="AN13" s="593" t="n"/>
      <c r="AO13" s="593" t="n"/>
      <c r="AP13" s="593" t="n"/>
      <c r="AQ13" s="593" t="n"/>
      <c r="AR13" s="593" t="n"/>
      <c r="AS13" s="593" t="n"/>
      <c r="AT13" s="879">
        <f>#REF!</f>
        <v/>
      </c>
      <c r="AU13" s="1051" t="n"/>
      <c r="AV13" s="1051" t="n"/>
      <c r="AW13" s="1051" t="n"/>
      <c r="AX13" s="1051" t="n"/>
      <c r="AY13" s="1051" t="n"/>
      <c r="AZ13" s="1051" t="n"/>
      <c r="BA13" s="1051" t="n"/>
      <c r="BB13" s="1051" t="n"/>
      <c r="BC13" s="1052" t="n"/>
      <c r="BD13" s="590" t="n"/>
      <c r="BE13" s="590" t="n"/>
      <c r="BF13" s="428" t="n"/>
      <c r="BG13" s="428" t="inlineStr">
        <is>
          <t>Incidence of delinquency (past-due loans)</t>
        </is>
      </c>
      <c r="BH13" s="394" t="n"/>
      <c r="BI13" s="428" t="n"/>
      <c r="BJ13" s="394" t="n"/>
      <c r="BK13" s="394" t="n"/>
      <c r="BL13" s="394" t="n"/>
      <c r="BM13" s="394" t="n"/>
      <c r="BN13" s="394" t="n"/>
      <c r="BO13" s="394" t="n"/>
      <c r="BP13" s="394" t="n"/>
      <c r="BQ13" s="394" t="n"/>
      <c r="BR13" s="866" t="n"/>
      <c r="BS13" s="428" t="n"/>
      <c r="BT13" s="428" t="n"/>
      <c r="BU13" s="428" t="n"/>
      <c r="BV13" s="428" t="n"/>
      <c r="BW13" s="428" t="n"/>
      <c r="BX13" s="428" t="n"/>
      <c r="BY13" s="428" t="n"/>
      <c r="BZ13" s="428" t="n"/>
      <c r="CA13" s="428" t="n"/>
      <c r="CB13" s="428" t="n"/>
      <c r="CC13" s="428" t="n"/>
      <c r="CD13" s="428" t="n"/>
      <c r="CE13" s="428" t="n"/>
      <c r="CF13" s="428" t="n"/>
      <c r="CG13" s="428" t="n"/>
      <c r="CH13" s="428" t="n"/>
      <c r="CI13" s="428" t="n"/>
      <c r="CJ13" s="428" t="n"/>
      <c r="CK13" s="428" t="n"/>
      <c r="CL13" s="428" t="n"/>
      <c r="CM13" s="428" t="n"/>
      <c r="CN13" s="428" t="n"/>
      <c r="CO13" s="428" t="n"/>
      <c r="CP13" s="428" t="inlineStr">
        <is>
          <t>Yes</t>
        </is>
      </c>
      <c r="CQ13" s="428" t="n"/>
      <c r="CR13" s="428" t="n"/>
      <c r="CS13" s="428" t="n"/>
      <c r="CT13" s="428" t="n"/>
      <c r="CU13" s="428" t="n"/>
      <c r="CV13" s="428" t="n"/>
      <c r="CW13" s="428" t="inlineStr">
        <is>
          <t>No</t>
        </is>
      </c>
      <c r="CX13" s="428" t="n"/>
      <c r="CY13" s="428" t="n"/>
      <c r="CZ13" s="428" t="n"/>
      <c r="DA13" s="428" t="n"/>
      <c r="DB13" s="428" t="n"/>
      <c r="DC13" s="428" t="n"/>
      <c r="DD13" s="428" t="n"/>
      <c r="DE13" s="428" t="n"/>
      <c r="DF13" s="428" t="n"/>
      <c r="DG13" s="428" t="n"/>
      <c r="DH13" s="428" t="n"/>
      <c r="DI13" s="428" t="n"/>
      <c r="DJ13" s="428" t="n"/>
      <c r="DK13" s="428" t="n"/>
      <c r="DL13" s="428" t="n"/>
      <c r="DM13" s="428" t="n"/>
      <c r="DN13" s="428" t="n"/>
      <c r="DO13" s="428" t="n"/>
      <c r="DP13" s="428" t="n"/>
      <c r="DQ13" s="428" t="n"/>
      <c r="DR13" s="428" t="n"/>
      <c r="DS13" s="428" t="n"/>
      <c r="DT13" s="428" t="n"/>
      <c r="DU13" s="428" t="n"/>
      <c r="DV13" s="428" t="n"/>
      <c r="DW13" s="428" t="n"/>
      <c r="DX13" s="428" t="n"/>
      <c r="DY13" s="428" t="n"/>
    </row>
    <row r="14" ht="18" customFormat="1" customHeight="1" s="575">
      <c r="A14" s="428" t="n"/>
      <c r="B14" s="880" t="inlineStr">
        <is>
          <t>Number of years required for the correction of negative SH equity in substance</t>
        </is>
      </c>
      <c r="C14" s="1051" t="n"/>
      <c r="D14" s="1051" t="n"/>
      <c r="E14" s="1051" t="n"/>
      <c r="F14" s="1051" t="n"/>
      <c r="G14" s="1051" t="n"/>
      <c r="H14" s="1051" t="n"/>
      <c r="I14" s="1051" t="n"/>
      <c r="J14" s="1051" t="n"/>
      <c r="K14" s="1051" t="n"/>
      <c r="L14" s="1051" t="n"/>
      <c r="M14" s="1051" t="n"/>
      <c r="N14" s="1051" t="n"/>
      <c r="O14" s="1051" t="n"/>
      <c r="P14" s="1051" t="n"/>
      <c r="Q14" s="1051" t="n"/>
      <c r="R14" s="1051" t="n"/>
      <c r="S14" s="1051" t="n"/>
      <c r="T14" s="1051" t="n"/>
      <c r="U14" s="1051" t="n"/>
      <c r="V14" s="1051" t="n"/>
      <c r="W14" s="1051" t="n"/>
      <c r="X14" s="1051" t="n"/>
      <c r="Y14" s="1051" t="n"/>
      <c r="Z14" s="1051" t="n"/>
      <c r="AA14" s="1051" t="n"/>
      <c r="AB14" s="1051" t="n"/>
      <c r="AC14" s="1051" t="n"/>
      <c r="AD14" s="1051" t="n"/>
      <c r="AE14" s="1051" t="n"/>
      <c r="AF14" s="1051" t="n"/>
      <c r="AG14" s="1051" t="n"/>
      <c r="AH14" s="1051" t="n"/>
      <c r="AI14" s="1051" t="n"/>
      <c r="AJ14" s="1051" t="n"/>
      <c r="AK14" s="1051" t="n"/>
      <c r="AL14" s="1051" t="n"/>
      <c r="AM14" s="1051" t="n"/>
      <c r="AN14" s="1051" t="n"/>
      <c r="AO14" s="1051" t="n"/>
      <c r="AP14" s="1051" t="n"/>
      <c r="AQ14" s="1051" t="n"/>
      <c r="AR14" s="1051" t="n"/>
      <c r="AS14" s="1052" t="n"/>
      <c r="AT14" s="879">
        <f>#REF!</f>
        <v/>
      </c>
      <c r="AU14" s="1051" t="n"/>
      <c r="AV14" s="1051" t="n"/>
      <c r="AW14" s="1051" t="n"/>
      <c r="AX14" s="1051" t="n"/>
      <c r="AY14" s="1051" t="n"/>
      <c r="AZ14" s="1051" t="n"/>
      <c r="BA14" s="1051" t="n"/>
      <c r="BB14" s="1051" t="n"/>
      <c r="BC14" s="1052" t="n"/>
      <c r="BD14" s="590" t="n"/>
      <c r="BE14" s="590" t="n"/>
      <c r="BF14" s="428" t="n"/>
      <c r="BG14" s="428" t="inlineStr">
        <is>
          <t>Delinquency start date (YYYY/MM)</t>
        </is>
      </c>
      <c r="BH14" s="428" t="n"/>
      <c r="BI14" s="428" t="n"/>
      <c r="BJ14" s="428" t="n"/>
      <c r="BK14" s="428" t="n"/>
      <c r="BL14" s="428" t="n"/>
      <c r="BM14" s="428" t="n"/>
      <c r="BN14" s="428" t="n"/>
      <c r="BO14" s="428" t="n"/>
      <c r="BP14" s="428" t="n"/>
      <c r="BQ14" s="428" t="n"/>
      <c r="BR14" s="428" t="n"/>
      <c r="BS14" s="428" t="n"/>
      <c r="BT14" s="428" t="n"/>
      <c r="BU14" s="428" t="n"/>
      <c r="BV14" s="428" t="n"/>
      <c r="BW14" s="428" t="n"/>
      <c r="BX14" s="428" t="n"/>
      <c r="BY14" s="428" t="n"/>
      <c r="BZ14" s="428" t="n"/>
      <c r="CA14" s="428" t="n"/>
      <c r="CB14" s="594" t="n"/>
      <c r="CC14" s="594" t="n"/>
      <c r="CD14" s="594" t="n"/>
      <c r="CE14" s="594" t="n"/>
      <c r="CF14" s="595" t="n"/>
      <c r="CG14" s="881" t="n"/>
      <c r="CH14" s="1068" t="n"/>
      <c r="CI14" s="1068" t="n"/>
      <c r="CJ14" s="1068" t="n"/>
      <c r="CK14" s="1068" t="n"/>
      <c r="CL14" s="1068" t="n"/>
      <c r="CM14" s="1068" t="n"/>
      <c r="CN14" s="1068" t="n"/>
      <c r="CO14" s="1068" t="n"/>
      <c r="CP14" s="1068" t="n"/>
      <c r="CQ14" s="1068" t="n"/>
      <c r="CR14" s="1068" t="n"/>
      <c r="CS14" s="1068" t="n"/>
      <c r="CT14" s="1068" t="n"/>
      <c r="CU14" s="1068" t="n"/>
      <c r="CV14" s="1068" t="n"/>
      <c r="CW14" s="1068" t="n"/>
      <c r="DE14" s="428" t="n"/>
      <c r="DF14" s="428" t="n"/>
      <c r="DG14" s="882" t="n"/>
      <c r="DJ14" s="866" t="n"/>
      <c r="DM14" s="428" t="n"/>
      <c r="DN14" s="428" t="n"/>
      <c r="DO14" s="428" t="n"/>
      <c r="DP14" s="428" t="n"/>
      <c r="DQ14" s="428" t="n"/>
      <c r="DR14" s="428" t="n"/>
      <c r="DS14" s="428" t="n"/>
      <c r="DT14" s="428" t="n"/>
      <c r="DU14" s="428" t="n"/>
      <c r="DV14" s="428" t="n"/>
      <c r="DW14" s="428" t="n"/>
    </row>
    <row r="15" ht="9.75" customHeight="1" s="340">
      <c r="DI15" s="428" t="n"/>
      <c r="DJ15" s="428" t="n"/>
    </row>
    <row r="16" ht="12" customHeight="1" s="340">
      <c r="B16" s="596" t="n"/>
      <c r="C16" s="597" t="n"/>
      <c r="D16" s="597" t="n"/>
      <c r="E16" s="597" t="n"/>
      <c r="F16" s="597" t="n"/>
      <c r="G16" s="597" t="n"/>
      <c r="H16" s="597" t="n"/>
      <c r="I16" s="597" t="n"/>
      <c r="J16" s="597" t="n"/>
      <c r="K16" s="597" t="n"/>
      <c r="L16" s="597" t="n"/>
      <c r="M16" s="597" t="n"/>
      <c r="N16" s="597" t="n"/>
      <c r="O16" s="597" t="n"/>
      <c r="P16" s="597" t="n"/>
      <c r="Q16" s="597" t="n"/>
      <c r="R16" s="597" t="n"/>
      <c r="S16" s="597" t="n"/>
      <c r="T16" s="597" t="n"/>
      <c r="U16" s="597" t="n"/>
      <c r="V16" s="597" t="n"/>
      <c r="W16" s="597" t="n"/>
      <c r="X16" s="597" t="n"/>
      <c r="Y16" s="597" t="n"/>
      <c r="Z16" s="597" t="n"/>
      <c r="AA16" s="597" t="n"/>
      <c r="AB16" s="597" t="n"/>
      <c r="AC16" s="597" t="n"/>
      <c r="AD16" s="597" t="n"/>
      <c r="AE16" s="597" t="n"/>
      <c r="AF16" s="597" t="n"/>
      <c r="AG16" s="597" t="n"/>
      <c r="AH16" s="597" t="n"/>
      <c r="AI16" s="597" t="n"/>
      <c r="AJ16" s="597" t="n"/>
      <c r="AK16" s="597" t="n"/>
      <c r="AL16" s="597" t="n"/>
      <c r="AM16" s="597" t="n"/>
      <c r="AN16" s="597" t="n"/>
      <c r="AO16" s="597" t="n"/>
      <c r="AP16" s="597" t="n"/>
      <c r="AQ16" s="598" t="n"/>
      <c r="AR16" s="877" t="inlineStr">
        <is>
          <t>Data</t>
        </is>
      </c>
      <c r="AS16" s="1051" t="n"/>
      <c r="AT16" s="1051" t="n"/>
      <c r="AU16" s="1051" t="n"/>
      <c r="AV16" s="1051" t="n"/>
      <c r="AW16" s="1051" t="n"/>
      <c r="AX16" s="1051" t="n"/>
      <c r="AY16" s="1051" t="n"/>
      <c r="AZ16" s="1051" t="n"/>
      <c r="BA16" s="1051" t="n"/>
      <c r="BB16" s="1051" t="n"/>
      <c r="BC16" s="1051" t="n"/>
      <c r="BD16" s="1051" t="n"/>
      <c r="BE16" s="1051" t="n"/>
      <c r="BF16" s="1052" t="n"/>
      <c r="BG16" s="596" t="inlineStr">
        <is>
          <t>Remarks</t>
        </is>
      </c>
      <c r="BH16" s="597" t="n"/>
      <c r="BI16" s="597" t="n"/>
      <c r="BJ16" s="597" t="n"/>
      <c r="BK16" s="597" t="n"/>
      <c r="BL16" s="597" t="n"/>
      <c r="BM16" s="597" t="n"/>
      <c r="BN16" s="597" t="n"/>
      <c r="BO16" s="597" t="n"/>
      <c r="BP16" s="597" t="n"/>
      <c r="BQ16" s="597" t="n"/>
      <c r="BR16" s="597" t="n"/>
      <c r="BS16" s="597" t="n"/>
      <c r="BT16" s="597" t="n"/>
      <c r="BU16" s="597" t="n"/>
      <c r="BV16" s="597" t="n"/>
      <c r="BW16" s="597" t="n"/>
      <c r="BX16" s="597" t="n"/>
      <c r="BY16" s="597" t="n"/>
      <c r="BZ16" s="597" t="n"/>
      <c r="CA16" s="597" t="n"/>
      <c r="CB16" s="597" t="n"/>
      <c r="CC16" s="597" t="n"/>
      <c r="CD16" s="597" t="n"/>
      <c r="CE16" s="597" t="n"/>
      <c r="CF16" s="597" t="n"/>
      <c r="CG16" s="597" t="n"/>
      <c r="CH16" s="597" t="n"/>
      <c r="CI16" s="597" t="n"/>
      <c r="CJ16" s="597" t="n"/>
      <c r="CK16" s="597" t="n"/>
      <c r="CL16" s="597" t="n"/>
      <c r="CM16" s="597" t="n"/>
      <c r="CN16" s="597" t="n"/>
      <c r="CO16" s="597" t="n"/>
      <c r="CP16" s="597" t="n"/>
      <c r="CQ16" s="597" t="n"/>
      <c r="CR16" s="597" t="n"/>
      <c r="CS16" s="597" t="n"/>
      <c r="CT16" s="597" t="n"/>
      <c r="CU16" s="597" t="n"/>
      <c r="CV16" s="597" t="n"/>
      <c r="CW16" s="597" t="n"/>
      <c r="CX16" s="597" t="n"/>
      <c r="CY16" s="597" t="n"/>
      <c r="CZ16" s="597" t="n"/>
      <c r="DA16" s="597" t="n"/>
      <c r="DB16" s="597" t="n"/>
      <c r="DC16" s="597" t="n"/>
      <c r="DD16" s="597" t="n"/>
      <c r="DE16" s="597" t="n"/>
      <c r="DF16" s="597" t="n"/>
      <c r="DG16" s="597" t="n"/>
      <c r="DI16" s="428" t="n"/>
      <c r="DJ16" s="599" t="n"/>
      <c r="DK16" s="599" t="n"/>
      <c r="DL16" s="599" t="n"/>
      <c r="DM16" s="599" t="n"/>
      <c r="DN16" s="599" t="n"/>
      <c r="DO16" s="599" t="n"/>
      <c r="DP16" s="599" t="n"/>
      <c r="DQ16" s="599" t="n"/>
      <c r="DR16" s="599" t="n"/>
      <c r="DS16" s="599" t="n"/>
      <c r="DT16" s="599" t="n"/>
      <c r="DU16" s="599" t="n"/>
    </row>
    <row r="17" ht="12" customHeight="1" s="340">
      <c r="B17" s="600" t="inlineStr">
        <is>
          <t>Interest Bearing Liabilities （Ａ）</t>
        </is>
      </c>
      <c r="C17" s="601" t="n"/>
      <c r="D17" s="601" t="n"/>
      <c r="E17" s="601" t="n"/>
      <c r="F17" s="601" t="n"/>
      <c r="G17" s="601" t="n"/>
      <c r="H17" s="601" t="n"/>
      <c r="I17" s="601" t="n"/>
      <c r="J17" s="601" t="n"/>
      <c r="K17" s="601" t="n"/>
      <c r="L17" s="601" t="n"/>
      <c r="M17" s="601" t="n"/>
      <c r="N17" s="601" t="n"/>
      <c r="O17" s="601" t="n"/>
      <c r="P17" s="601" t="n"/>
      <c r="Q17" s="601" t="n"/>
      <c r="R17" s="601" t="n"/>
      <c r="S17" s="601" t="n"/>
      <c r="T17" s="601" t="n"/>
      <c r="U17" s="601" t="n"/>
      <c r="V17" s="601" t="n"/>
      <c r="W17" s="601" t="n"/>
      <c r="X17" s="601" t="n"/>
      <c r="Y17" s="601" t="n"/>
      <c r="Z17" s="601" t="n"/>
      <c r="AA17" s="601" t="n"/>
      <c r="AB17" s="601" t="n"/>
      <c r="AC17" s="601" t="n"/>
      <c r="AD17" s="601" t="n"/>
      <c r="AE17" s="601" t="n"/>
      <c r="AF17" s="601" t="n"/>
      <c r="AG17" s="601" t="n"/>
      <c r="AH17" s="601" t="n"/>
      <c r="AI17" s="601" t="n"/>
      <c r="AJ17" s="601" t="n"/>
      <c r="AK17" s="601" t="n"/>
      <c r="AL17" s="601" t="n"/>
      <c r="AM17" s="601" t="n"/>
      <c r="AN17" s="601" t="n"/>
      <c r="AO17" s="601" t="n"/>
      <c r="AP17" s="601" t="n"/>
      <c r="AQ17" s="580" t="n"/>
      <c r="AR17" s="878">
        <f>#REF!</f>
        <v/>
      </c>
      <c r="AS17" s="1051" t="n"/>
      <c r="AT17" s="1051" t="n"/>
      <c r="AU17" s="1051" t="n"/>
      <c r="AV17" s="1051" t="n"/>
      <c r="AW17" s="1051" t="n"/>
      <c r="AX17" s="1051" t="n"/>
      <c r="AY17" s="1051" t="n"/>
      <c r="AZ17" s="1051" t="n"/>
      <c r="BA17" s="1051" t="n"/>
      <c r="BB17" s="1051" t="n"/>
      <c r="BC17" s="1051" t="n"/>
      <c r="BD17" s="1051" t="n"/>
      <c r="BE17" s="1051" t="n"/>
      <c r="BF17" s="1052" t="n"/>
      <c r="BG17" s="600" t="inlineStr">
        <is>
          <t>Input Interest Bearing Liabilities of non-consolidated.</t>
        </is>
      </c>
      <c r="BH17" s="601" t="n"/>
      <c r="BI17" s="601" t="n"/>
      <c r="BJ17" s="601" t="n"/>
      <c r="BK17" s="601" t="n"/>
      <c r="BL17" s="601" t="n"/>
      <c r="BM17" s="601" t="n"/>
      <c r="BN17" s="601" t="n"/>
      <c r="BO17" s="601" t="n"/>
      <c r="BP17" s="601" t="n"/>
      <c r="BQ17" s="601" t="n"/>
      <c r="BR17" s="601" t="n"/>
      <c r="BS17" s="601" t="n"/>
      <c r="BT17" s="601" t="n"/>
      <c r="BU17" s="601" t="n"/>
      <c r="BV17" s="601" t="n"/>
      <c r="BW17" s="601" t="n"/>
      <c r="BX17" s="601" t="n"/>
      <c r="BY17" s="601" t="n"/>
      <c r="BZ17" s="601" t="n"/>
      <c r="CA17" s="601" t="n"/>
      <c r="CB17" s="601" t="n"/>
      <c r="CC17" s="601" t="n"/>
      <c r="CD17" s="601" t="n"/>
      <c r="CE17" s="601" t="n"/>
      <c r="CF17" s="601" t="n"/>
      <c r="CG17" s="601" t="n"/>
      <c r="CH17" s="601" t="n"/>
      <c r="CI17" s="601" t="n"/>
      <c r="CJ17" s="601" t="n"/>
      <c r="CK17" s="601" t="n"/>
      <c r="CL17" s="601" t="n"/>
      <c r="CM17" s="601" t="n"/>
      <c r="CN17" s="601" t="n"/>
      <c r="CO17" s="601" t="n"/>
      <c r="CP17" s="601" t="n"/>
      <c r="CQ17" s="601" t="n"/>
      <c r="CR17" s="601" t="n"/>
      <c r="CS17" s="601" t="n"/>
      <c r="CT17" s="601" t="n"/>
      <c r="CU17" s="601" t="n"/>
      <c r="CV17" s="601" t="n"/>
      <c r="CW17" s="601" t="n"/>
      <c r="CX17" s="601" t="n"/>
      <c r="CY17" s="601" t="n"/>
      <c r="CZ17" s="601" t="n"/>
      <c r="DA17" s="601" t="n"/>
      <c r="DB17" s="601" t="n"/>
      <c r="DC17" s="601" t="n"/>
      <c r="DD17" s="601" t="n"/>
      <c r="DE17" s="601" t="n"/>
      <c r="DF17" s="601" t="n"/>
      <c r="DG17" s="601" t="n"/>
      <c r="DI17" s="428" t="n"/>
      <c r="DJ17" s="599" t="n"/>
      <c r="DK17" s="599" t="n"/>
      <c r="DL17" s="599" t="n"/>
      <c r="DM17" s="599" t="n"/>
      <c r="DN17" s="599" t="n"/>
      <c r="DO17" s="599" t="n"/>
      <c r="DP17" s="599" t="n"/>
      <c r="DQ17" s="599" t="n"/>
      <c r="DR17" s="599" t="n"/>
      <c r="DS17" s="599" t="n"/>
      <c r="DT17" s="599" t="n"/>
      <c r="DU17" s="599" t="n"/>
    </row>
    <row r="18" ht="12" customHeight="1" s="340">
      <c r="B18" s="602" t="inlineStr">
        <is>
          <t>Ordinary Working Capital (including cash) （Ｂ）</t>
        </is>
      </c>
      <c r="C18" s="603" t="n"/>
      <c r="D18" s="603" t="n"/>
      <c r="E18" s="603" t="n"/>
      <c r="F18" s="603" t="n"/>
      <c r="G18" s="603" t="n"/>
      <c r="H18" s="603" t="n"/>
      <c r="I18" s="603" t="n"/>
      <c r="J18" s="603" t="n"/>
      <c r="K18" s="603" t="n"/>
      <c r="L18" s="603" t="n"/>
      <c r="M18" s="603" t="n"/>
      <c r="N18" s="603" t="n"/>
      <c r="O18" s="603" t="n"/>
      <c r="P18" s="603" t="n"/>
      <c r="Q18" s="603" t="n"/>
      <c r="R18" s="603" t="n"/>
      <c r="S18" s="603" t="n"/>
      <c r="T18" s="603" t="n"/>
      <c r="U18" s="603" t="n"/>
      <c r="V18" s="603" t="n"/>
      <c r="W18" s="603" t="n"/>
      <c r="X18" s="603" t="n"/>
      <c r="Y18" s="603" t="n"/>
      <c r="Z18" s="603" t="n"/>
      <c r="AA18" s="603" t="n"/>
      <c r="AB18" s="603" t="n"/>
      <c r="AC18" s="603" t="n"/>
      <c r="AD18" s="603" t="n"/>
      <c r="AE18" s="603" t="n"/>
      <c r="AF18" s="603" t="n"/>
      <c r="AG18" s="603" t="n"/>
      <c r="AH18" s="603" t="n"/>
      <c r="AI18" s="603" t="n"/>
      <c r="AJ18" s="603" t="n"/>
      <c r="AK18" s="603" t="n"/>
      <c r="AL18" s="603" t="n"/>
      <c r="AM18" s="603" t="n"/>
      <c r="AN18" s="603" t="n"/>
      <c r="AO18" s="603" t="n"/>
      <c r="AP18" s="603" t="n"/>
      <c r="AQ18" s="604" t="n"/>
      <c r="AR18" s="876">
        <f>SUM(AR19:BF20)</f>
        <v/>
      </c>
      <c r="AS18" s="1051" t="n"/>
      <c r="AT18" s="1051" t="n"/>
      <c r="AU18" s="1051" t="n"/>
      <c r="AV18" s="1051" t="n"/>
      <c r="AW18" s="1051" t="n"/>
      <c r="AX18" s="1051" t="n"/>
      <c r="AY18" s="1051" t="n"/>
      <c r="AZ18" s="1051" t="n"/>
      <c r="BA18" s="1051" t="n"/>
      <c r="BB18" s="1051" t="n"/>
      <c r="BC18" s="1051" t="n"/>
      <c r="BD18" s="1051" t="n"/>
      <c r="BE18" s="1051" t="n"/>
      <c r="BF18" s="1052" t="n"/>
      <c r="BG18" s="600" t="n"/>
      <c r="BH18" s="601" t="n"/>
      <c r="BI18" s="601" t="n"/>
      <c r="BJ18" s="601" t="n"/>
      <c r="BK18" s="601" t="n"/>
      <c r="BL18" s="601" t="n"/>
      <c r="BM18" s="601" t="n"/>
      <c r="BN18" s="601" t="n"/>
      <c r="BO18" s="601" t="n"/>
      <c r="BP18" s="601" t="n"/>
      <c r="BQ18" s="601" t="n"/>
      <c r="BR18" s="601" t="n"/>
      <c r="BS18" s="601" t="n"/>
      <c r="BT18" s="601" t="n"/>
      <c r="BU18" s="601" t="n"/>
      <c r="BV18" s="601" t="n"/>
      <c r="BW18" s="601" t="n"/>
      <c r="BX18" s="601" t="n"/>
      <c r="BY18" s="601" t="n"/>
      <c r="BZ18" s="601" t="n"/>
      <c r="CA18" s="601" t="n"/>
      <c r="CB18" s="601" t="n"/>
      <c r="CC18" s="601" t="n"/>
      <c r="CD18" s="601" t="n"/>
      <c r="CE18" s="601" t="n"/>
      <c r="CF18" s="601" t="n"/>
      <c r="CG18" s="601" t="n"/>
      <c r="CH18" s="601" t="n"/>
      <c r="CI18" s="601" t="n"/>
      <c r="CJ18" s="601" t="n"/>
      <c r="CK18" s="601" t="n"/>
      <c r="CL18" s="601" t="n"/>
      <c r="CM18" s="601" t="n"/>
      <c r="CN18" s="601" t="n"/>
      <c r="CO18" s="601" t="n"/>
      <c r="CP18" s="601" t="n"/>
      <c r="CQ18" s="601" t="n"/>
      <c r="CR18" s="601" t="n"/>
      <c r="CS18" s="601" t="n"/>
      <c r="CT18" s="601" t="n"/>
      <c r="CU18" s="601" t="n"/>
      <c r="CV18" s="601" t="n"/>
      <c r="CW18" s="601" t="n"/>
      <c r="CX18" s="601" t="n"/>
      <c r="CY18" s="601" t="n"/>
      <c r="CZ18" s="601" t="n"/>
      <c r="DA18" s="601" t="n"/>
      <c r="DB18" s="601" t="n"/>
      <c r="DC18" s="601" t="n"/>
      <c r="DD18" s="601" t="n"/>
      <c r="DE18" s="601" t="n"/>
      <c r="DF18" s="601" t="n"/>
      <c r="DG18" s="601" t="n"/>
      <c r="DJ18" s="575" t="n">
        <v>0</v>
      </c>
    </row>
    <row r="19" ht="12" customHeight="1" s="340">
      <c r="B19" s="605" t="n"/>
      <c r="G19" s="583" t="n"/>
      <c r="H19" s="600" t="inlineStr">
        <is>
          <t>Ordinary Working Capital</t>
        </is>
      </c>
      <c r="I19" s="601" t="n"/>
      <c r="J19" s="601" t="n"/>
      <c r="K19" s="601" t="n"/>
      <c r="L19" s="601" t="n"/>
      <c r="M19" s="601" t="n"/>
      <c r="N19" s="601" t="n"/>
      <c r="O19" s="601" t="n"/>
      <c r="P19" s="601" t="n"/>
      <c r="Q19" s="601" t="n"/>
      <c r="R19" s="601" t="n"/>
      <c r="S19" s="601" t="n"/>
      <c r="T19" s="601" t="n"/>
      <c r="U19" s="601" t="n"/>
      <c r="V19" s="601" t="n"/>
      <c r="W19" s="601" t="n"/>
      <c r="X19" s="601" t="n"/>
      <c r="Y19" s="601" t="n"/>
      <c r="Z19" s="601" t="n"/>
      <c r="AA19" s="601" t="n"/>
      <c r="AB19" s="601" t="n"/>
      <c r="AC19" s="601" t="n"/>
      <c r="AD19" s="601" t="n"/>
      <c r="AE19" s="601" t="n"/>
      <c r="AF19" s="601" t="n"/>
      <c r="AG19" s="601" t="n"/>
      <c r="AH19" s="601" t="n"/>
      <c r="AI19" s="601" t="n"/>
      <c r="AJ19" s="601" t="n"/>
      <c r="AK19" s="601" t="n"/>
      <c r="AL19" s="601" t="n"/>
      <c r="AM19" s="601" t="n"/>
      <c r="AN19" s="601" t="n"/>
      <c r="AO19" s="601" t="n"/>
      <c r="AP19" s="601" t="n"/>
      <c r="AQ19" s="580" t="n"/>
      <c r="AR19" s="878">
        <f>#REF!</f>
        <v/>
      </c>
      <c r="AS19" s="1051" t="n"/>
      <c r="AT19" s="1051" t="n"/>
      <c r="AU19" s="1051" t="n"/>
      <c r="AV19" s="1051" t="n"/>
      <c r="AW19" s="1051" t="n"/>
      <c r="AX19" s="1051" t="n"/>
      <c r="AY19" s="1051" t="n"/>
      <c r="AZ19" s="1051" t="n"/>
      <c r="BA19" s="1051" t="n"/>
      <c r="BB19" s="1051" t="n"/>
      <c r="BC19" s="1051" t="n"/>
      <c r="BD19" s="1051" t="n"/>
      <c r="BE19" s="1051" t="n"/>
      <c r="BF19" s="1052" t="n"/>
      <c r="BG19" s="600" t="n"/>
      <c r="BH19" s="601" t="n"/>
      <c r="BI19" s="601" t="n"/>
      <c r="BJ19" s="601" t="n"/>
      <c r="BK19" s="601" t="n"/>
      <c r="BL19" s="601" t="n"/>
      <c r="BM19" s="601" t="n"/>
      <c r="BN19" s="601" t="n"/>
      <c r="BO19" s="601" t="n"/>
      <c r="BP19" s="601" t="n"/>
      <c r="BQ19" s="601" t="n"/>
      <c r="BR19" s="601" t="n"/>
      <c r="BS19" s="601" t="n"/>
      <c r="BT19" s="601" t="n"/>
      <c r="BU19" s="601" t="n"/>
      <c r="BV19" s="601" t="n"/>
      <c r="BW19" s="601" t="n"/>
      <c r="BX19" s="601" t="n"/>
      <c r="BY19" s="601" t="n"/>
      <c r="BZ19" s="601" t="n"/>
      <c r="CA19" s="601" t="n"/>
      <c r="CB19" s="601" t="n"/>
      <c r="CC19" s="601" t="n"/>
      <c r="CD19" s="601" t="n"/>
      <c r="CE19" s="601" t="n"/>
      <c r="CF19" s="601" t="n"/>
      <c r="CG19" s="601" t="n"/>
      <c r="CH19" s="601" t="n"/>
      <c r="CI19" s="601" t="n"/>
      <c r="CJ19" s="601" t="n"/>
      <c r="CK19" s="601" t="n"/>
      <c r="CL19" s="601" t="n"/>
      <c r="CM19" s="601" t="n"/>
      <c r="CN19" s="601" t="n"/>
      <c r="CO19" s="601" t="n"/>
      <c r="CP19" s="601" t="n"/>
      <c r="CQ19" s="601" t="n"/>
      <c r="CR19" s="601" t="n"/>
      <c r="CS19" s="601" t="n"/>
      <c r="CT19" s="601" t="n"/>
      <c r="CU19" s="601" t="n"/>
      <c r="CV19" s="601" t="n"/>
      <c r="CW19" s="601" t="n"/>
      <c r="CX19" s="601" t="n"/>
      <c r="CY19" s="601" t="n"/>
      <c r="CZ19" s="601" t="n"/>
      <c r="DA19" s="601" t="n"/>
      <c r="DB19" s="601" t="n"/>
      <c r="DC19" s="601" t="n"/>
      <c r="DD19" s="601" t="n"/>
      <c r="DE19" s="601" t="n"/>
      <c r="DF19" s="601" t="n"/>
      <c r="DG19" s="601" t="n"/>
      <c r="DJ19" s="575" t="n">
        <v>0</v>
      </c>
    </row>
    <row r="20" ht="12" customHeight="1" s="340">
      <c r="B20" s="606" t="n"/>
      <c r="C20" s="607" t="n"/>
      <c r="D20" s="607" t="n"/>
      <c r="E20" s="607" t="n"/>
      <c r="F20" s="607" t="n"/>
      <c r="G20" s="586" t="n"/>
      <c r="H20" s="600" t="inlineStr">
        <is>
          <t>Cash（*）</t>
        </is>
      </c>
      <c r="I20" s="601" t="n"/>
      <c r="J20" s="601" t="n"/>
      <c r="K20" s="601" t="n"/>
      <c r="L20" s="601" t="n"/>
      <c r="M20" s="601" t="n"/>
      <c r="N20" s="601" t="n"/>
      <c r="O20" s="601" t="n"/>
      <c r="P20" s="601" t="n"/>
      <c r="Q20" s="601" t="n"/>
      <c r="R20" s="601" t="n"/>
      <c r="S20" s="601" t="n"/>
      <c r="T20" s="601" t="n"/>
      <c r="U20" s="601" t="n"/>
      <c r="V20" s="601" t="n"/>
      <c r="W20" s="601" t="n"/>
      <c r="X20" s="601" t="n"/>
      <c r="Y20" s="601" t="n"/>
      <c r="Z20" s="601" t="n"/>
      <c r="AA20" s="601" t="n"/>
      <c r="AB20" s="601" t="n"/>
      <c r="AC20" s="601" t="n"/>
      <c r="AD20" s="601" t="n"/>
      <c r="AE20" s="601" t="n"/>
      <c r="AF20" s="601" t="n"/>
      <c r="AG20" s="601" t="n"/>
      <c r="AH20" s="601" t="n"/>
      <c r="AI20" s="601" t="n"/>
      <c r="AJ20" s="601" t="n"/>
      <c r="AK20" s="601" t="n"/>
      <c r="AL20" s="601" t="n"/>
      <c r="AM20" s="601" t="n"/>
      <c r="AN20" s="601" t="n"/>
      <c r="AO20" s="601" t="n"/>
      <c r="AP20" s="601" t="n"/>
      <c r="AQ20" s="580" t="n"/>
      <c r="AR20" s="879">
        <f>#REF!</f>
        <v/>
      </c>
      <c r="AS20" s="1051" t="n"/>
      <c r="AT20" s="1051" t="n"/>
      <c r="AU20" s="1051" t="n"/>
      <c r="AV20" s="1051" t="n"/>
      <c r="AW20" s="1051" t="n"/>
      <c r="AX20" s="1051" t="n"/>
      <c r="AY20" s="1051" t="n"/>
      <c r="AZ20" s="1051" t="n"/>
      <c r="BA20" s="1051" t="n"/>
      <c r="BB20" s="1051" t="n"/>
      <c r="BC20" s="1051" t="n"/>
      <c r="BD20" s="1051" t="n"/>
      <c r="BE20" s="1051" t="n"/>
      <c r="BF20" s="1052" t="n"/>
      <c r="BG20" s="600" t="inlineStr">
        <is>
          <t>Input a calculation basis to remarks column.</t>
        </is>
      </c>
      <c r="BH20" s="601" t="n"/>
      <c r="BI20" s="601" t="n"/>
      <c r="BJ20" s="601" t="n"/>
      <c r="BK20" s="601" t="n"/>
      <c r="BL20" s="601" t="n"/>
      <c r="BM20" s="601" t="n"/>
      <c r="BN20" s="601" t="n"/>
      <c r="BO20" s="601" t="n"/>
      <c r="BP20" s="601" t="n"/>
      <c r="BQ20" s="601" t="n"/>
      <c r="BR20" s="601" t="n"/>
      <c r="BS20" s="601" t="n"/>
      <c r="BT20" s="601" t="n"/>
      <c r="BU20" s="601" t="n"/>
      <c r="BV20" s="601" t="n"/>
      <c r="BW20" s="601" t="n"/>
      <c r="BX20" s="601" t="n"/>
      <c r="BY20" s="601" t="n"/>
      <c r="BZ20" s="601" t="n"/>
      <c r="CA20" s="601" t="n"/>
      <c r="CB20" s="601" t="n"/>
      <c r="CC20" s="601" t="n"/>
      <c r="CD20" s="601" t="n"/>
      <c r="CE20" s="601" t="n"/>
      <c r="CF20" s="601" t="n"/>
      <c r="CG20" s="601" t="n"/>
      <c r="CH20" s="601" t="n"/>
      <c r="CI20" s="601" t="n"/>
      <c r="CJ20" s="601" t="n"/>
      <c r="CK20" s="601" t="n"/>
      <c r="CL20" s="601" t="n"/>
      <c r="CM20" s="601" t="n"/>
      <c r="CN20" s="601" t="n"/>
      <c r="CO20" s="601" t="n"/>
      <c r="CP20" s="601" t="n"/>
      <c r="CQ20" s="601" t="n"/>
      <c r="CR20" s="601" t="n"/>
      <c r="CS20" s="601" t="n"/>
      <c r="CT20" s="601" t="n"/>
      <c r="CU20" s="601" t="n"/>
      <c r="CV20" s="601" t="n"/>
      <c r="CW20" s="601" t="n"/>
      <c r="CX20" s="601" t="n"/>
      <c r="CY20" s="601" t="n"/>
      <c r="CZ20" s="601" t="n"/>
      <c r="DA20" s="601" t="n"/>
      <c r="DB20" s="601" t="n"/>
      <c r="DC20" s="601" t="n"/>
      <c r="DD20" s="601" t="n"/>
      <c r="DE20" s="601" t="n"/>
      <c r="DF20" s="601" t="n"/>
      <c r="DG20" s="601" t="n"/>
      <c r="DJ20" s="575" t="n">
        <v>0</v>
      </c>
    </row>
    <row r="21" ht="12" customHeight="1" s="340">
      <c r="B21" s="600" t="inlineStr">
        <is>
          <t>Difference （Ａ）-（Ｂ）</t>
        </is>
      </c>
      <c r="C21" s="601" t="n"/>
      <c r="D21" s="601" t="n"/>
      <c r="E21" s="601" t="n"/>
      <c r="F21" s="601" t="n"/>
      <c r="G21" s="601" t="n"/>
      <c r="H21" s="601" t="n"/>
      <c r="I21" s="601" t="n"/>
      <c r="J21" s="601" t="n"/>
      <c r="K21" s="601" t="n"/>
      <c r="L21" s="601" t="n"/>
      <c r="M21" s="601" t="n"/>
      <c r="N21" s="601" t="n"/>
      <c r="O21" s="601" t="n"/>
      <c r="P21" s="601" t="n"/>
      <c r="Q21" s="601" t="n"/>
      <c r="R21" s="601" t="n"/>
      <c r="S21" s="601" t="n"/>
      <c r="T21" s="601" t="n"/>
      <c r="U21" s="601" t="n"/>
      <c r="V21" s="601" t="n"/>
      <c r="W21" s="601" t="n"/>
      <c r="X21" s="601" t="n"/>
      <c r="Y21" s="601" t="n"/>
      <c r="Z21" s="601" t="n"/>
      <c r="AA21" s="601" t="n"/>
      <c r="AB21" s="601" t="n"/>
      <c r="AC21" s="601" t="n"/>
      <c r="AD21" s="601" t="n"/>
      <c r="AE21" s="601" t="n"/>
      <c r="AF21" s="601" t="n"/>
      <c r="AG21" s="601" t="n"/>
      <c r="AH21" s="601" t="n"/>
      <c r="AI21" s="601" t="n"/>
      <c r="AJ21" s="601" t="n"/>
      <c r="AK21" s="601" t="n"/>
      <c r="AL21" s="601" t="n"/>
      <c r="AM21" s="601" t="n"/>
      <c r="AN21" s="601" t="n"/>
      <c r="AO21" s="601" t="n"/>
      <c r="AP21" s="601" t="n"/>
      <c r="AQ21" s="580" t="n"/>
      <c r="AR21" s="876">
        <f>AR17-AR18</f>
        <v/>
      </c>
      <c r="AS21" s="1051" t="n"/>
      <c r="AT21" s="1051" t="n"/>
      <c r="AU21" s="1051" t="n"/>
      <c r="AV21" s="1051" t="n"/>
      <c r="AW21" s="1051" t="n"/>
      <c r="AX21" s="1051" t="n"/>
      <c r="AY21" s="1051" t="n"/>
      <c r="AZ21" s="1051" t="n"/>
      <c r="BA21" s="1051" t="n"/>
      <c r="BB21" s="1051" t="n"/>
      <c r="BC21" s="1051" t="n"/>
      <c r="BD21" s="1051" t="n"/>
      <c r="BE21" s="1051" t="n"/>
      <c r="BF21" s="1052" t="n"/>
      <c r="BG21" s="600" t="inlineStr">
        <is>
          <t>In case of positive number, check required.</t>
        </is>
      </c>
      <c r="BH21" s="601" t="n"/>
      <c r="BI21" s="601" t="n"/>
      <c r="BJ21" s="601" t="n"/>
      <c r="BK21" s="601" t="n"/>
      <c r="BL21" s="601" t="n"/>
      <c r="BM21" s="601" t="n"/>
      <c r="BN21" s="601" t="n"/>
      <c r="BO21" s="601" t="n"/>
      <c r="BP21" s="601" t="n"/>
      <c r="BQ21" s="601" t="n"/>
      <c r="BR21" s="601" t="n"/>
      <c r="BS21" s="601" t="n"/>
      <c r="BT21" s="601" t="n"/>
      <c r="BU21" s="601" t="n"/>
      <c r="BV21" s="601" t="n"/>
      <c r="BW21" s="601" t="n"/>
      <c r="BX21" s="601" t="n"/>
      <c r="BY21" s="601" t="n"/>
      <c r="BZ21" s="601" t="n"/>
      <c r="CA21" s="601" t="n"/>
      <c r="CB21" s="601" t="n"/>
      <c r="CC21" s="601" t="n"/>
      <c r="CD21" s="601" t="n"/>
      <c r="CE21" s="601" t="n"/>
      <c r="CF21" s="601" t="n"/>
      <c r="CG21" s="601" t="n"/>
      <c r="CH21" s="601" t="n"/>
      <c r="CI21" s="601" t="n"/>
      <c r="CJ21" s="601" t="n"/>
      <c r="CK21" s="601" t="n"/>
      <c r="CL21" s="601" t="n"/>
      <c r="CM21" s="601" t="n"/>
      <c r="CN21" s="601" t="n"/>
      <c r="CO21" s="601" t="n"/>
      <c r="CP21" s="601" t="n"/>
      <c r="CQ21" s="601" t="n"/>
      <c r="CR21" s="601" t="n"/>
      <c r="CS21" s="601" t="n"/>
      <c r="CT21" s="601" t="n"/>
      <c r="CU21" s="601" t="n"/>
      <c r="CV21" s="601" t="n"/>
      <c r="CW21" s="601" t="n"/>
      <c r="CX21" s="601" t="n"/>
      <c r="CY21" s="601" t="n"/>
      <c r="CZ21" s="601" t="n"/>
      <c r="DA21" s="601" t="n"/>
      <c r="DB21" s="601" t="n"/>
      <c r="DC21" s="601" t="n"/>
      <c r="DD21" s="601" t="n"/>
      <c r="DE21" s="601" t="n"/>
      <c r="DF21" s="601" t="n"/>
      <c r="DG21" s="601" t="n"/>
      <c r="DJ21" s="575" t="n">
        <v>0</v>
      </c>
    </row>
    <row r="22" ht="15.75" customHeight="1" s="340">
      <c r="B22" s="428" t="inlineStr">
        <is>
          <t>* Limited to cases where, for example, ordinary working capital comprises cash and deposits for a period, due to a payments/receipts timing gap.</t>
        </is>
      </c>
    </row>
    <row r="23" ht="1.5" customHeight="1" s="340"/>
    <row r="24" ht="15.75" customHeight="1" s="340">
      <c r="A24" s="608" t="inlineStr">
        <is>
          <t xml:space="preserve"> 1. Status of customer</t>
        </is>
      </c>
      <c r="B24" s="609" t="n"/>
      <c r="C24" s="610" t="n"/>
      <c r="D24" s="610" t="n"/>
      <c r="E24" s="610" t="n"/>
      <c r="F24" s="610" t="n"/>
      <c r="G24" s="610" t="n"/>
      <c r="H24" s="610" t="n"/>
      <c r="I24" s="610" t="n"/>
      <c r="J24" s="610" t="n"/>
      <c r="K24" s="610" t="n"/>
      <c r="L24" s="610" t="n"/>
      <c r="M24" s="610" t="n"/>
      <c r="N24" s="610" t="n"/>
      <c r="O24" s="610" t="n"/>
      <c r="P24" s="610" t="n"/>
      <c r="Q24" s="610" t="n"/>
      <c r="R24" s="610" t="n"/>
      <c r="S24" s="610" t="n"/>
      <c r="T24" s="610" t="n"/>
      <c r="U24" s="610" t="n"/>
      <c r="V24" s="610" t="n"/>
      <c r="W24" s="610" t="n"/>
      <c r="X24" s="610" t="n"/>
      <c r="Y24" s="610" t="n"/>
      <c r="Z24" s="610" t="n"/>
      <c r="AA24" s="610" t="n"/>
      <c r="AB24" s="610" t="n"/>
      <c r="AC24" s="610" t="n"/>
      <c r="AD24" s="610" t="n"/>
      <c r="AE24" s="610" t="n"/>
      <c r="AF24" s="610" t="n"/>
      <c r="AG24" s="610" t="n"/>
      <c r="AH24" s="610" t="n"/>
      <c r="AI24" s="610" t="n"/>
      <c r="AJ24" s="610" t="n"/>
      <c r="AK24" s="610" t="n"/>
      <c r="AL24" s="610" t="n"/>
      <c r="AM24" s="610" t="n"/>
      <c r="AN24" s="610" t="n"/>
      <c r="AO24" s="610" t="n"/>
      <c r="AP24" s="610" t="n"/>
      <c r="AQ24" s="610" t="n"/>
      <c r="AR24" s="610" t="n"/>
      <c r="AS24" s="610" t="n"/>
      <c r="AT24" s="610" t="n"/>
      <c r="AU24" s="610" t="n"/>
      <c r="AV24" s="610" t="n"/>
      <c r="AW24" s="610" t="n"/>
      <c r="AX24" s="610" t="n"/>
      <c r="AY24" s="610" t="n"/>
      <c r="AZ24" s="610" t="n"/>
      <c r="BA24" s="610" t="n"/>
      <c r="BB24" s="610" t="n"/>
      <c r="BC24" s="610" t="n"/>
      <c r="BD24" s="610" t="n"/>
      <c r="BE24" s="610" t="n"/>
      <c r="BF24" s="610" t="n"/>
      <c r="BG24" s="610" t="n"/>
      <c r="BH24" s="610" t="n"/>
      <c r="BI24" s="610" t="n"/>
      <c r="BJ24" s="610" t="n"/>
      <c r="BK24" s="610" t="n"/>
      <c r="BL24" s="610" t="n"/>
      <c r="BM24" s="610" t="n"/>
      <c r="BN24" s="610" t="n"/>
      <c r="BO24" s="610" t="n"/>
      <c r="BP24" s="610" t="n"/>
      <c r="BQ24" s="610" t="n"/>
      <c r="BR24" s="610" t="n"/>
      <c r="BS24" s="610" t="n"/>
      <c r="BT24" s="610" t="n"/>
      <c r="BU24" s="610" t="n"/>
      <c r="BV24" s="610" t="n"/>
      <c r="BW24" s="610" t="n"/>
      <c r="BX24" s="610" t="n"/>
      <c r="BY24" s="610" t="n"/>
      <c r="BZ24" s="610" t="n"/>
      <c r="CA24" s="610" t="n"/>
      <c r="CB24" s="610" t="n"/>
      <c r="CC24" s="610" t="n"/>
      <c r="CD24" s="610" t="n"/>
      <c r="CE24" s="610" t="n"/>
      <c r="CF24" s="610" t="n"/>
      <c r="CG24" s="610" t="n"/>
      <c r="CH24" s="610" t="n"/>
      <c r="CI24" s="610" t="n"/>
      <c r="CJ24" s="610" t="n"/>
      <c r="CK24" s="610" t="n"/>
      <c r="CL24" s="610" t="n"/>
      <c r="CM24" s="610" t="n"/>
      <c r="CN24" s="610" t="n"/>
      <c r="CO24" s="610" t="n"/>
      <c r="CP24" s="610" t="n"/>
      <c r="CQ24" s="610" t="n"/>
      <c r="CR24" s="610" t="n"/>
      <c r="CS24" s="610" t="n"/>
      <c r="CT24" s="610" t="n"/>
      <c r="CU24" s="610" t="n"/>
      <c r="CV24" s="610" t="n"/>
      <c r="CW24" s="610" t="n"/>
      <c r="CX24" s="610" t="n"/>
      <c r="CY24" s="610" t="n"/>
      <c r="CZ24" s="610" t="n"/>
      <c r="DA24" s="610" t="n"/>
      <c r="DB24" s="610" t="n"/>
      <c r="DC24" s="610" t="n"/>
      <c r="DD24" s="610" t="n"/>
      <c r="DE24" s="610" t="n"/>
      <c r="DF24" s="610" t="n"/>
      <c r="DG24" s="610" t="n"/>
    </row>
    <row r="25" ht="6.75" customHeight="1" s="340"/>
    <row r="26" ht="15.75" customHeight="1" s="340">
      <c r="B26" s="861" t="inlineStr">
        <is>
          <t xml:space="preserve">　</t>
        </is>
      </c>
      <c r="C26" s="1051" t="n"/>
      <c r="D26" s="1052" t="n"/>
      <c r="E26" s="868" t="n">
        <v>1</v>
      </c>
      <c r="F26" s="1051" t="n"/>
      <c r="G26" s="1051" t="n"/>
      <c r="H26" s="611" t="inlineStr">
        <is>
          <t>Customer under Strict Management</t>
        </is>
      </c>
      <c r="I26" s="600" t="n"/>
      <c r="J26" s="601" t="n"/>
      <c r="K26" s="601" t="n"/>
      <c r="L26" s="388" t="n"/>
      <c r="M26" s="388" t="n"/>
      <c r="N26" s="388" t="n"/>
      <c r="O26" s="388" t="n"/>
      <c r="P26" s="388" t="n"/>
      <c r="Q26" s="388" t="n"/>
      <c r="R26" s="388" t="n"/>
      <c r="S26" s="388" t="n"/>
      <c r="T26" s="388" t="n"/>
      <c r="U26" s="388" t="n"/>
      <c r="V26" s="388" t="n"/>
      <c r="W26" s="388" t="n"/>
      <c r="X26" s="388" t="n"/>
      <c r="Y26" s="388" t="n"/>
      <c r="Z26" s="388" t="n"/>
      <c r="AA26" s="388" t="n"/>
      <c r="AB26" s="388" t="n"/>
      <c r="AC26" s="388" t="n"/>
      <c r="AD26" s="388" t="n"/>
      <c r="AE26" s="388" t="n"/>
      <c r="AF26" s="388" t="n"/>
      <c r="AG26" s="388" t="n"/>
      <c r="AH26" s="388" t="n"/>
      <c r="AI26" s="388" t="n"/>
      <c r="AJ26" s="388" t="n"/>
      <c r="AK26" s="388" t="n"/>
      <c r="AL26" s="388" t="n"/>
      <c r="AM26" s="388" t="n"/>
      <c r="AN26" s="388" t="n"/>
      <c r="AO26" s="388" t="n"/>
      <c r="AP26" s="388" t="n"/>
      <c r="AQ26" s="388" t="n"/>
      <c r="AR26" s="388" t="n"/>
      <c r="AS26" s="388" t="n"/>
      <c r="AT26" s="388" t="n"/>
      <c r="AU26" s="388" t="n"/>
      <c r="AV26" s="388" t="n"/>
      <c r="AW26" s="388" t="n"/>
      <c r="AX26" s="388" t="n"/>
      <c r="AY26" s="388" t="n"/>
      <c r="AZ26" s="388" t="n"/>
      <c r="BA26" s="388" t="n"/>
      <c r="BB26" s="388" t="n"/>
      <c r="BC26" s="388" t="n"/>
      <c r="BD26" s="388" t="n"/>
      <c r="BE26" s="388" t="n"/>
      <c r="BF26" s="388" t="n"/>
      <c r="BG26" s="388" t="n"/>
      <c r="BH26" s="388" t="n"/>
      <c r="BI26" s="388" t="n"/>
      <c r="BJ26" s="388" t="n"/>
      <c r="BK26" s="388" t="n"/>
      <c r="BL26" s="388" t="n"/>
      <c r="BM26" s="388" t="n"/>
      <c r="BN26" s="388" t="n"/>
      <c r="BO26" s="388" t="n"/>
      <c r="BP26" s="388" t="n"/>
      <c r="BQ26" s="388" t="n"/>
      <c r="BR26" s="388" t="n"/>
      <c r="BS26" s="388" t="n"/>
      <c r="BT26" s="388" t="n"/>
      <c r="BU26" s="388" t="n"/>
      <c r="BV26" s="388" t="n"/>
      <c r="BW26" s="388" t="n"/>
      <c r="BX26" s="388" t="n"/>
      <c r="BY26" s="388" t="n"/>
      <c r="BZ26" s="388" t="n"/>
      <c r="CA26" s="388" t="n"/>
      <c r="CB26" s="388" t="n"/>
      <c r="CC26" s="388" t="n"/>
      <c r="CD26" s="388" t="n"/>
      <c r="CE26" s="388" t="n"/>
      <c r="CF26" s="388" t="n"/>
      <c r="CG26" s="388" t="n"/>
      <c r="CH26" s="388" t="n"/>
      <c r="CI26" s="388" t="n"/>
      <c r="CJ26" s="388" t="n"/>
      <c r="CK26" s="388" t="n"/>
      <c r="CL26" s="388" t="n"/>
      <c r="CM26" s="388" t="n"/>
      <c r="CN26" s="388" t="n"/>
      <c r="CO26" s="388" t="n"/>
      <c r="CP26" s="388" t="n"/>
      <c r="CQ26" s="388" t="n"/>
      <c r="CR26" s="389" t="n"/>
      <c r="CS26" s="868" t="inlineStr">
        <is>
          <t>→</t>
        </is>
      </c>
      <c r="CT26" s="1051" t="n"/>
      <c r="CU26" s="1051" t="n"/>
      <c r="CV26" s="869" t="inlineStr">
        <is>
          <t>E2（Completed）</t>
        </is>
      </c>
      <c r="CW26" s="1051" t="n"/>
      <c r="CX26" s="1051" t="n"/>
      <c r="CY26" s="1051" t="n"/>
      <c r="CZ26" s="1051" t="n"/>
      <c r="DA26" s="1051" t="n"/>
      <c r="DB26" s="1051" t="n"/>
      <c r="DC26" s="1051" t="n"/>
      <c r="DD26" s="1051" t="n"/>
      <c r="DE26" s="1051" t="n"/>
      <c r="DF26" s="1051" t="n"/>
      <c r="DG26" s="1052" t="n"/>
    </row>
    <row r="27" ht="15.75" customHeight="1" s="340">
      <c r="B27" s="861" t="n"/>
      <c r="C27" s="1051" t="n"/>
      <c r="D27" s="1052" t="n"/>
      <c r="E27" s="868" t="n">
        <v>2</v>
      </c>
      <c r="F27" s="1051" t="n"/>
      <c r="G27" s="1051" t="n"/>
      <c r="H27" s="611" t="inlineStr">
        <is>
          <t>Delinquent Customer (excluding delinquency caused by technical reasons or other reasons not atttributable to the customer)</t>
        </is>
      </c>
      <c r="I27" s="600" t="n"/>
      <c r="J27" s="601" t="n"/>
      <c r="K27" s="601" t="n"/>
      <c r="L27" s="601" t="n"/>
      <c r="M27" s="388" t="n"/>
      <c r="N27" s="388" t="n"/>
      <c r="O27" s="388" t="n"/>
      <c r="P27" s="388" t="n"/>
      <c r="Q27" s="388" t="n"/>
      <c r="R27" s="388" t="n"/>
      <c r="S27" s="388" t="n"/>
      <c r="T27" s="388" t="n"/>
      <c r="U27" s="388" t="n"/>
      <c r="V27" s="388" t="n"/>
      <c r="W27" s="388" t="n"/>
      <c r="X27" s="388" t="n"/>
      <c r="Y27" s="388" t="n"/>
      <c r="Z27" s="388" t="n"/>
      <c r="AA27" s="388" t="n"/>
      <c r="AB27" s="388" t="n"/>
      <c r="AC27" s="388" t="n"/>
      <c r="AD27" s="388" t="n"/>
      <c r="AE27" s="388" t="n"/>
      <c r="AF27" s="388" t="n"/>
      <c r="AG27" s="388" t="n"/>
      <c r="AH27" s="388" t="n"/>
      <c r="AI27" s="388" t="n"/>
      <c r="AJ27" s="388" t="n"/>
      <c r="AK27" s="388" t="n"/>
      <c r="AL27" s="388" t="n"/>
      <c r="AM27" s="388" t="n"/>
      <c r="AN27" s="388" t="n"/>
      <c r="AO27" s="388" t="n"/>
      <c r="AP27" s="388" t="n"/>
      <c r="AQ27" s="388" t="n"/>
      <c r="AR27" s="388" t="n"/>
      <c r="AS27" s="388" t="n"/>
      <c r="AT27" s="388" t="n"/>
      <c r="AU27" s="388" t="n"/>
      <c r="AV27" s="388" t="n"/>
      <c r="AW27" s="388" t="n"/>
      <c r="AX27" s="388" t="n"/>
      <c r="AY27" s="388" t="n"/>
      <c r="AZ27" s="388" t="n"/>
      <c r="BA27" s="388" t="n"/>
      <c r="BB27" s="388" t="n"/>
      <c r="BC27" s="388" t="n"/>
      <c r="BD27" s="388" t="n"/>
      <c r="BE27" s="388" t="n"/>
      <c r="BF27" s="388" t="n"/>
      <c r="BG27" s="388" t="n"/>
      <c r="BH27" s="388" t="n"/>
      <c r="BI27" s="388" t="n"/>
      <c r="BJ27" s="388" t="n"/>
      <c r="BK27" s="388" t="n"/>
      <c r="BL27" s="388" t="n"/>
      <c r="BM27" s="388" t="n"/>
      <c r="BN27" s="388" t="n"/>
      <c r="BO27" s="388" t="n"/>
      <c r="BP27" s="388" t="n"/>
      <c r="BQ27" s="388" t="n"/>
      <c r="BR27" s="388" t="n"/>
      <c r="BS27" s="388" t="n"/>
      <c r="BT27" s="388" t="n"/>
      <c r="BU27" s="388" t="n"/>
      <c r="BV27" s="388" t="n"/>
      <c r="BW27" s="388" t="n"/>
      <c r="BX27" s="388" t="n"/>
      <c r="BY27" s="388" t="n"/>
      <c r="BZ27" s="388" t="n"/>
      <c r="CA27" s="388" t="n"/>
      <c r="CB27" s="388" t="n"/>
      <c r="CC27" s="388" t="n"/>
      <c r="CD27" s="388" t="n"/>
      <c r="CE27" s="388" t="n"/>
      <c r="CF27" s="388" t="n"/>
      <c r="CG27" s="388" t="n"/>
      <c r="CH27" s="388" t="n"/>
      <c r="CI27" s="388" t="n"/>
      <c r="CJ27" s="388" t="n"/>
      <c r="CK27" s="388" t="n"/>
      <c r="CL27" s="388" t="n"/>
      <c r="CM27" s="388" t="n"/>
      <c r="CN27" s="388" t="n"/>
      <c r="CO27" s="388" t="n"/>
      <c r="CP27" s="388" t="n"/>
      <c r="CQ27" s="388" t="n"/>
      <c r="CR27" s="389" t="n"/>
      <c r="CS27" s="868" t="inlineStr">
        <is>
          <t>→</t>
        </is>
      </c>
      <c r="CT27" s="1051" t="n"/>
      <c r="CU27" s="1051" t="n"/>
      <c r="CV27" s="869" t="inlineStr">
        <is>
          <t>E2（Completed）</t>
        </is>
      </c>
      <c r="CW27" s="1051" t="n"/>
      <c r="CX27" s="1051" t="n"/>
      <c r="CY27" s="1051" t="n"/>
      <c r="CZ27" s="1051" t="n"/>
      <c r="DA27" s="1051" t="n"/>
      <c r="DB27" s="1051" t="n"/>
      <c r="DC27" s="1051" t="n"/>
      <c r="DD27" s="1051" t="n"/>
      <c r="DE27" s="1051" t="n"/>
      <c r="DF27" s="1051" t="n"/>
      <c r="DG27" s="1052" t="n"/>
    </row>
    <row r="28" ht="19.5" customHeight="1" s="340">
      <c r="B28" s="861" t="n"/>
      <c r="C28" s="1051" t="n"/>
      <c r="D28" s="1052" t="n"/>
      <c r="E28" s="868" t="n">
        <v>3</v>
      </c>
      <c r="F28" s="1051" t="n"/>
      <c r="G28" s="1051" t="n"/>
      <c r="H28" s="875" t="inlineStr">
        <is>
          <t>Customer with negative Shareholders' equity that can be cleared within a standard (restructuring) time period but which cannot be shown as certain to be cleared in a short time period.</t>
        </is>
      </c>
      <c r="I28" s="1051" t="n"/>
      <c r="J28" s="1051" t="n"/>
      <c r="K28" s="1051" t="n"/>
      <c r="L28" s="1051" t="n"/>
      <c r="M28" s="1051" t="n"/>
      <c r="N28" s="1051" t="n"/>
      <c r="O28" s="1051" t="n"/>
      <c r="P28" s="1051" t="n"/>
      <c r="Q28" s="1051" t="n"/>
      <c r="R28" s="1051" t="n"/>
      <c r="S28" s="1051" t="n"/>
      <c r="T28" s="1051" t="n"/>
      <c r="U28" s="1051" t="n"/>
      <c r="V28" s="1051" t="n"/>
      <c r="W28" s="1051" t="n"/>
      <c r="X28" s="105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1" t="n"/>
      <c r="AP28" s="1051" t="n"/>
      <c r="AQ28" s="1051" t="n"/>
      <c r="AR28" s="1051" t="n"/>
      <c r="AS28" s="1051" t="n"/>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1" t="n"/>
      <c r="BK28" s="1051" t="n"/>
      <c r="BL28" s="1051" t="n"/>
      <c r="BM28" s="1051" t="n"/>
      <c r="BN28" s="105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1" t="n"/>
      <c r="CF28" s="1051" t="n"/>
      <c r="CG28" s="1051" t="n"/>
      <c r="CH28" s="1051" t="n"/>
      <c r="CI28" s="1051" t="n"/>
      <c r="CJ28" s="1051" t="n"/>
      <c r="CK28" s="1051" t="n"/>
      <c r="CL28" s="1051" t="n"/>
      <c r="CM28" s="1051" t="n"/>
      <c r="CN28" s="1051" t="n"/>
      <c r="CO28" s="1051" t="n"/>
      <c r="CP28" s="1051" t="n"/>
      <c r="CQ28" s="1051" t="n"/>
      <c r="CR28" s="1052" t="n"/>
      <c r="CS28" s="868" t="inlineStr">
        <is>
          <t>→</t>
        </is>
      </c>
      <c r="CT28" s="1051" t="n"/>
      <c r="CU28" s="1051" t="n"/>
      <c r="CV28" s="869" t="inlineStr">
        <is>
          <t>E2（Completed）</t>
        </is>
      </c>
      <c r="CW28" s="1051" t="n"/>
      <c r="CX28" s="1051" t="n"/>
      <c r="CY28" s="1051" t="n"/>
      <c r="CZ28" s="1051" t="n"/>
      <c r="DA28" s="1051" t="n"/>
      <c r="DB28" s="1051" t="n"/>
      <c r="DC28" s="1051" t="n"/>
      <c r="DD28" s="1051" t="n"/>
      <c r="DE28" s="1051" t="n"/>
      <c r="DF28" s="1051" t="n"/>
      <c r="DG28" s="1052" t="n"/>
    </row>
    <row r="29" ht="19.5" customHeight="1" s="340">
      <c r="B29" s="861" t="n"/>
      <c r="C29" s="1051" t="n"/>
      <c r="D29" s="1052" t="n"/>
      <c r="E29" s="868" t="n">
        <v>4</v>
      </c>
      <c r="F29" s="1051" t="n"/>
      <c r="G29" s="1051" t="n"/>
      <c r="H29" s="875" t="inlineStr">
        <is>
          <t>Customer highly likely to be categorized as Customer to be Insolvent on stand-alone basis, but for which there is parent company support with the intention of maintaining business viability.</t>
        </is>
      </c>
      <c r="I29" s="1051" t="n"/>
      <c r="J29" s="1051" t="n"/>
      <c r="K29" s="1051" t="n"/>
      <c r="L29" s="1051" t="n"/>
      <c r="M29" s="1051" t="n"/>
      <c r="N29" s="1051" t="n"/>
      <c r="O29" s="1051" t="n"/>
      <c r="P29" s="1051" t="n"/>
      <c r="Q29" s="1051" t="n"/>
      <c r="R29" s="1051" t="n"/>
      <c r="S29" s="1051" t="n"/>
      <c r="T29" s="1051" t="n"/>
      <c r="U29" s="1051" t="n"/>
      <c r="V29" s="1051" t="n"/>
      <c r="W29" s="1051" t="n"/>
      <c r="X29" s="1051" t="n"/>
      <c r="Y29" s="1051" t="n"/>
      <c r="Z29" s="1051" t="n"/>
      <c r="AA29" s="1051" t="n"/>
      <c r="AB29" s="1051" t="n"/>
      <c r="AC29" s="1051" t="n"/>
      <c r="AD29" s="1051" t="n"/>
      <c r="AE29" s="1051" t="n"/>
      <c r="AF29" s="1051" t="n"/>
      <c r="AG29" s="1051" t="n"/>
      <c r="AH29" s="1051" t="n"/>
      <c r="AI29" s="1051" t="n"/>
      <c r="AJ29" s="1051" t="n"/>
      <c r="AK29" s="1051" t="n"/>
      <c r="AL29" s="1051" t="n"/>
      <c r="AM29" s="1051" t="n"/>
      <c r="AN29" s="1051" t="n"/>
      <c r="AO29" s="1051" t="n"/>
      <c r="AP29" s="1051" t="n"/>
      <c r="AQ29" s="1051" t="n"/>
      <c r="AR29" s="1051" t="n"/>
      <c r="AS29" s="1051" t="n"/>
      <c r="AT29" s="1051" t="n"/>
      <c r="AU29" s="1051" t="n"/>
      <c r="AV29" s="1051" t="n"/>
      <c r="AW29" s="1051" t="n"/>
      <c r="AX29" s="1051" t="n"/>
      <c r="AY29" s="1051" t="n"/>
      <c r="AZ29" s="1051" t="n"/>
      <c r="BA29" s="1051" t="n"/>
      <c r="BB29" s="1051" t="n"/>
      <c r="BC29" s="1051" t="n"/>
      <c r="BD29" s="1051" t="n"/>
      <c r="BE29" s="1051" t="n"/>
      <c r="BF29" s="1051" t="n"/>
      <c r="BG29" s="1051" t="n"/>
      <c r="BH29" s="1051" t="n"/>
      <c r="BI29" s="1051" t="n"/>
      <c r="BJ29" s="1051" t="n"/>
      <c r="BK29" s="1051" t="n"/>
      <c r="BL29" s="1051" t="n"/>
      <c r="BM29" s="1051" t="n"/>
      <c r="BN29" s="1051" t="n"/>
      <c r="BO29" s="1051" t="n"/>
      <c r="BP29" s="1051" t="n"/>
      <c r="BQ29" s="1051" t="n"/>
      <c r="BR29" s="1051" t="n"/>
      <c r="BS29" s="1051" t="n"/>
      <c r="BT29" s="1051" t="n"/>
      <c r="BU29" s="1051" t="n"/>
      <c r="BV29" s="1051" t="n"/>
      <c r="BW29" s="1051" t="n"/>
      <c r="BX29" s="1051" t="n"/>
      <c r="BY29" s="1051" t="n"/>
      <c r="BZ29" s="1051" t="n"/>
      <c r="CA29" s="1051" t="n"/>
      <c r="CB29" s="1051" t="n"/>
      <c r="CC29" s="1051" t="n"/>
      <c r="CD29" s="1051" t="n"/>
      <c r="CE29" s="1051" t="n"/>
      <c r="CF29" s="1051" t="n"/>
      <c r="CG29" s="1051" t="n"/>
      <c r="CH29" s="1051" t="n"/>
      <c r="CI29" s="1051" t="n"/>
      <c r="CJ29" s="1051" t="n"/>
      <c r="CK29" s="1051" t="n"/>
      <c r="CL29" s="1051" t="n"/>
      <c r="CM29" s="1051" t="n"/>
      <c r="CN29" s="1051" t="n"/>
      <c r="CO29" s="1051" t="n"/>
      <c r="CP29" s="1051" t="n"/>
      <c r="CQ29" s="1051" t="n"/>
      <c r="CR29" s="1052" t="n"/>
      <c r="CS29" s="868" t="inlineStr">
        <is>
          <t>→</t>
        </is>
      </c>
      <c r="CT29" s="1051" t="n"/>
      <c r="CU29" s="1051" t="n"/>
      <c r="CV29" s="869" t="inlineStr">
        <is>
          <t>E2（Completed）</t>
        </is>
      </c>
      <c r="CW29" s="1051" t="n"/>
      <c r="CX29" s="1051" t="n"/>
      <c r="CY29" s="1051" t="n"/>
      <c r="CZ29" s="1051" t="n"/>
      <c r="DA29" s="1051" t="n"/>
      <c r="DB29" s="1051" t="n"/>
      <c r="DC29" s="1051" t="n"/>
      <c r="DD29" s="1051" t="n"/>
      <c r="DE29" s="1051" t="n"/>
      <c r="DF29" s="1051" t="n"/>
      <c r="DG29" s="1052" t="n"/>
    </row>
    <row r="30" ht="15.75" customHeight="1" s="340">
      <c r="B30" s="861" t="n"/>
      <c r="C30" s="1051" t="n"/>
      <c r="D30" s="1052" t="n"/>
      <c r="E30" s="868" t="n">
        <v>5</v>
      </c>
      <c r="F30" s="1051" t="n"/>
      <c r="G30" s="1051" t="n"/>
      <c r="H30" s="611" t="inlineStr">
        <is>
          <t>Customer with negative Shareholders' equity in substance which is certain to be cleared in a short time period.</t>
        </is>
      </c>
      <c r="I30" s="600" t="n"/>
      <c r="J30" s="601" t="n"/>
      <c r="K30" s="601" t="n"/>
      <c r="L30" s="601" t="n"/>
      <c r="M30" s="388" t="n"/>
      <c r="N30" s="388" t="n"/>
      <c r="O30" s="388" t="n"/>
      <c r="P30" s="388" t="n"/>
      <c r="Q30" s="388" t="n"/>
      <c r="R30" s="388" t="n"/>
      <c r="S30" s="388" t="n"/>
      <c r="T30" s="388" t="n"/>
      <c r="U30" s="388" t="n"/>
      <c r="V30" s="388" t="n"/>
      <c r="W30" s="388" t="n"/>
      <c r="X30" s="388" t="n"/>
      <c r="Y30" s="388" t="n"/>
      <c r="Z30" s="388" t="n"/>
      <c r="AA30" s="388" t="n"/>
      <c r="AB30" s="388" t="n"/>
      <c r="AC30" s="388" t="n"/>
      <c r="AD30" s="388" t="n"/>
      <c r="AE30" s="388" t="n"/>
      <c r="AF30" s="388" t="n"/>
      <c r="AG30" s="388" t="n"/>
      <c r="AH30" s="388" t="n"/>
      <c r="AI30" s="388" t="n"/>
      <c r="AJ30" s="388" t="n"/>
      <c r="AK30" s="388" t="n"/>
      <c r="AL30" s="388" t="n"/>
      <c r="AM30" s="388" t="n"/>
      <c r="AN30" s="388" t="n"/>
      <c r="AO30" s="388" t="n"/>
      <c r="AP30" s="388" t="n"/>
      <c r="AQ30" s="388" t="n"/>
      <c r="AR30" s="388" t="n"/>
      <c r="AS30" s="388" t="n"/>
      <c r="AT30" s="388" t="n"/>
      <c r="AU30" s="388" t="n"/>
      <c r="AV30" s="388" t="n"/>
      <c r="AW30" s="388" t="n"/>
      <c r="AX30" s="388" t="n"/>
      <c r="AY30" s="388" t="n"/>
      <c r="AZ30" s="388" t="n"/>
      <c r="BA30" s="388" t="n"/>
      <c r="BB30" s="388" t="n"/>
      <c r="BC30" s="388" t="n"/>
      <c r="BD30" s="388" t="n"/>
      <c r="BE30" s="388" t="n"/>
      <c r="BF30" s="388" t="n"/>
      <c r="BG30" s="388" t="n"/>
      <c r="BH30" s="388" t="n"/>
      <c r="BI30" s="388" t="n"/>
      <c r="BJ30" s="388" t="n"/>
      <c r="BK30" s="388" t="n"/>
      <c r="BL30" s="388" t="n"/>
      <c r="BM30" s="388" t="n"/>
      <c r="BN30" s="388" t="n"/>
      <c r="BO30" s="388" t="n"/>
      <c r="BP30" s="388" t="n"/>
      <c r="BQ30" s="388" t="n"/>
      <c r="BR30" s="388" t="n"/>
      <c r="BS30" s="388" t="n"/>
      <c r="BT30" s="388" t="n"/>
      <c r="BU30" s="388" t="n"/>
      <c r="BV30" s="388" t="n"/>
      <c r="BW30" s="388" t="n"/>
      <c r="BX30" s="388" t="n"/>
      <c r="BY30" s="388" t="n"/>
      <c r="BZ30" s="388" t="n"/>
      <c r="CA30" s="388" t="n"/>
      <c r="CB30" s="388" t="n"/>
      <c r="CC30" s="388" t="n"/>
      <c r="CD30" s="388" t="n"/>
      <c r="CE30" s="388" t="n"/>
      <c r="CF30" s="388" t="n"/>
      <c r="CG30" s="388" t="n"/>
      <c r="CH30" s="388" t="n"/>
      <c r="CI30" s="388" t="n"/>
      <c r="CJ30" s="388" t="n"/>
      <c r="CK30" s="388" t="n"/>
      <c r="CL30" s="388" t="n"/>
      <c r="CM30" s="388" t="n"/>
      <c r="CN30" s="388" t="n"/>
      <c r="CO30" s="388" t="n"/>
      <c r="CP30" s="388" t="n"/>
      <c r="CQ30" s="388" t="n"/>
      <c r="CR30" s="389" t="n"/>
      <c r="CS30" s="868" t="inlineStr">
        <is>
          <t>→</t>
        </is>
      </c>
      <c r="CT30" s="1051" t="n"/>
      <c r="CU30" s="1051" t="n"/>
      <c r="CV30" s="869" t="inlineStr">
        <is>
          <t>a</t>
        </is>
      </c>
      <c r="CW30" s="1051" t="n"/>
      <c r="CX30" s="1051" t="n"/>
      <c r="CY30" s="1051" t="n"/>
      <c r="CZ30" s="1051" t="n"/>
      <c r="DA30" s="1051" t="n"/>
      <c r="DB30" s="1051" t="n"/>
      <c r="DC30" s="1051" t="n"/>
      <c r="DD30" s="1051" t="n"/>
      <c r="DE30" s="1051" t="n"/>
      <c r="DF30" s="1051" t="n"/>
      <c r="DG30" s="1052" t="n"/>
    </row>
    <row r="31" ht="15.75" customHeight="1" s="340">
      <c r="B31" s="861" t="n"/>
      <c r="C31" s="1051" t="n"/>
      <c r="D31" s="1052" t="n"/>
      <c r="E31" s="868" t="n">
        <v>6</v>
      </c>
      <c r="F31" s="1051" t="n"/>
      <c r="G31" s="1051" t="n"/>
      <c r="H31" s="611" t="inlineStr">
        <is>
          <t>Customer not matching any of 1 to 5 above</t>
        </is>
      </c>
      <c r="I31" s="600" t="n"/>
      <c r="J31" s="601" t="n"/>
      <c r="K31" s="601" t="n"/>
      <c r="L31" s="601" t="n"/>
      <c r="M31" s="388" t="n"/>
      <c r="N31" s="388" t="n"/>
      <c r="O31" s="388" t="n"/>
      <c r="P31" s="388" t="n"/>
      <c r="Q31" s="388" t="n"/>
      <c r="R31" s="388" t="n"/>
      <c r="S31" s="388" t="n"/>
      <c r="T31" s="388" t="n"/>
      <c r="U31" s="388" t="n"/>
      <c r="V31" s="388" t="n"/>
      <c r="W31" s="388" t="n"/>
      <c r="X31" s="388" t="n"/>
      <c r="Y31" s="388" t="n"/>
      <c r="Z31" s="388" t="n"/>
      <c r="AA31" s="388" t="n"/>
      <c r="AB31" s="388" t="n"/>
      <c r="AC31" s="388" t="n"/>
      <c r="AD31" s="388" t="n"/>
      <c r="AE31" s="388" t="n"/>
      <c r="AF31" s="388" t="n"/>
      <c r="AG31" s="388" t="n"/>
      <c r="AH31" s="388" t="n"/>
      <c r="AI31" s="388" t="n"/>
      <c r="AJ31" s="388" t="n"/>
      <c r="AK31" s="388" t="n"/>
      <c r="AL31" s="388" t="n"/>
      <c r="AM31" s="388" t="n"/>
      <c r="AN31" s="388" t="n"/>
      <c r="AO31" s="388" t="n"/>
      <c r="AP31" s="388" t="n"/>
      <c r="AQ31" s="388" t="n"/>
      <c r="AR31" s="388" t="n"/>
      <c r="AS31" s="388" t="n"/>
      <c r="AT31" s="388" t="n"/>
      <c r="AU31" s="388" t="n"/>
      <c r="AV31" s="388" t="n"/>
      <c r="AW31" s="388" t="n"/>
      <c r="AX31" s="388" t="n"/>
      <c r="AY31" s="388" t="n"/>
      <c r="AZ31" s="388" t="n"/>
      <c r="BA31" s="388" t="n"/>
      <c r="BB31" s="388" t="n"/>
      <c r="BC31" s="388" t="n"/>
      <c r="BD31" s="388" t="n"/>
      <c r="BE31" s="388" t="n"/>
      <c r="BF31" s="388" t="n"/>
      <c r="BG31" s="388" t="n"/>
      <c r="BH31" s="388" t="n"/>
      <c r="BI31" s="388" t="n"/>
      <c r="BJ31" s="388" t="n"/>
      <c r="BK31" s="388" t="n"/>
      <c r="BL31" s="388" t="n"/>
      <c r="BM31" s="388" t="n"/>
      <c r="BN31" s="388" t="n"/>
      <c r="BO31" s="388" t="n"/>
      <c r="BP31" s="388" t="n"/>
      <c r="BQ31" s="388" t="n"/>
      <c r="BR31" s="388" t="n"/>
      <c r="BS31" s="388" t="n"/>
      <c r="BT31" s="388" t="n"/>
      <c r="BU31" s="388" t="n"/>
      <c r="BV31" s="388" t="n"/>
      <c r="BW31" s="388" t="n"/>
      <c r="BX31" s="388" t="n"/>
      <c r="BY31" s="388" t="n"/>
      <c r="BZ31" s="388" t="n"/>
      <c r="CA31" s="388" t="n"/>
      <c r="CB31" s="388" t="n"/>
      <c r="CC31" s="388" t="n"/>
      <c r="CD31" s="388" t="n"/>
      <c r="CE31" s="388" t="n"/>
      <c r="CF31" s="388" t="n"/>
      <c r="CG31" s="388" t="n"/>
      <c r="CH31" s="388" t="n"/>
      <c r="CI31" s="388" t="n"/>
      <c r="CJ31" s="388" t="n"/>
      <c r="CK31" s="388" t="n"/>
      <c r="CL31" s="388" t="n"/>
      <c r="CM31" s="388" t="n"/>
      <c r="CN31" s="388" t="n"/>
      <c r="CO31" s="388" t="n"/>
      <c r="CP31" s="388" t="n"/>
      <c r="CQ31" s="388" t="n"/>
      <c r="CR31" s="389" t="n"/>
      <c r="CS31" s="868" t="inlineStr">
        <is>
          <t>→</t>
        </is>
      </c>
      <c r="CT31" s="1051" t="n"/>
      <c r="CU31" s="1051" t="n"/>
      <c r="CV31" s="869" t="inlineStr">
        <is>
          <t>a</t>
        </is>
      </c>
      <c r="CW31" s="1051" t="n"/>
      <c r="CX31" s="1051" t="n"/>
      <c r="CY31" s="1051" t="n"/>
      <c r="CZ31" s="1051" t="n"/>
      <c r="DA31" s="1051" t="n"/>
      <c r="DB31" s="1051" t="n"/>
      <c r="DC31" s="1051" t="n"/>
      <c r="DD31" s="1051" t="n"/>
      <c r="DE31" s="1051" t="n"/>
      <c r="DF31" s="1051" t="n"/>
      <c r="DG31" s="1052" t="n"/>
    </row>
    <row r="32" ht="6.75" customHeight="1" s="340"/>
    <row r="33" ht="15.75" customHeight="1" s="340">
      <c r="A33" s="608" t="inlineStr">
        <is>
          <t xml:space="preserve"> a. Examination of Ordinary Working Capital: Do the customer's borrowings fall within the scope of ordinary working capital?</t>
        </is>
      </c>
      <c r="B33" s="609" t="n"/>
      <c r="C33" s="610" t="n"/>
      <c r="D33" s="610" t="n"/>
      <c r="E33" s="610" t="n"/>
      <c r="F33" s="610" t="n"/>
      <c r="G33" s="610" t="n"/>
      <c r="H33" s="610" t="n"/>
      <c r="I33" s="610" t="n"/>
      <c r="J33" s="610" t="n"/>
      <c r="K33" s="610" t="n"/>
      <c r="L33" s="610" t="n"/>
      <c r="M33" s="610" t="n"/>
      <c r="N33" s="610" t="n"/>
      <c r="O33" s="610" t="n"/>
      <c r="P33" s="610" t="n"/>
      <c r="Q33" s="610" t="n"/>
      <c r="R33" s="610" t="n"/>
      <c r="S33" s="610" t="n"/>
      <c r="T33" s="610" t="n"/>
      <c r="U33" s="610" t="n"/>
      <c r="V33" s="610" t="n"/>
      <c r="W33" s="610" t="n"/>
      <c r="X33" s="610" t="n"/>
      <c r="Y33" s="610" t="n"/>
      <c r="Z33" s="610" t="n"/>
      <c r="AA33" s="610" t="n"/>
      <c r="AB33" s="610" t="n"/>
      <c r="AC33" s="610" t="n"/>
      <c r="AD33" s="610" t="n"/>
      <c r="AE33" s="610" t="n"/>
      <c r="AF33" s="610" t="n"/>
      <c r="AG33" s="610" t="n"/>
      <c r="AH33" s="610" t="n"/>
      <c r="AI33" s="610" t="n"/>
      <c r="AJ33" s="610" t="n"/>
      <c r="AK33" s="610" t="n"/>
      <c r="AL33" s="610" t="n"/>
      <c r="AM33" s="610" t="n"/>
      <c r="AN33" s="610" t="n"/>
      <c r="AO33" s="610" t="n"/>
      <c r="AP33" s="610" t="n"/>
      <c r="AQ33" s="610" t="n"/>
      <c r="AR33" s="610" t="n"/>
      <c r="AS33" s="610" t="n"/>
      <c r="AT33" s="610" t="n"/>
      <c r="AU33" s="610" t="n"/>
      <c r="AV33" s="610" t="n"/>
      <c r="AW33" s="610" t="n"/>
      <c r="AX33" s="610" t="n"/>
      <c r="AY33" s="610" t="n"/>
      <c r="AZ33" s="610" t="n"/>
      <c r="BA33" s="610" t="n"/>
      <c r="BB33" s="610" t="n"/>
      <c r="BC33" s="610" t="n"/>
      <c r="BD33" s="610" t="n"/>
      <c r="BE33" s="610" t="n"/>
      <c r="BF33" s="610" t="n"/>
      <c r="BG33" s="610" t="n"/>
      <c r="BH33" s="610" t="n"/>
      <c r="BI33" s="610" t="n"/>
      <c r="BJ33" s="610" t="n"/>
      <c r="BK33" s="610" t="n"/>
      <c r="BL33" s="610" t="n"/>
      <c r="BM33" s="610" t="n"/>
      <c r="BN33" s="610" t="n"/>
      <c r="BO33" s="610" t="n"/>
      <c r="BP33" s="610" t="n"/>
      <c r="BQ33" s="610" t="n"/>
      <c r="BR33" s="610" t="n"/>
      <c r="BS33" s="610" t="n"/>
      <c r="BT33" s="610" t="n"/>
      <c r="BU33" s="610" t="n"/>
      <c r="BV33" s="610" t="n"/>
      <c r="BW33" s="610" t="n"/>
      <c r="BX33" s="610" t="n"/>
      <c r="BY33" s="610" t="n"/>
      <c r="BZ33" s="610" t="n"/>
      <c r="CA33" s="610" t="n"/>
      <c r="CB33" s="610" t="n"/>
      <c r="CC33" s="610" t="n"/>
      <c r="CD33" s="610" t="n"/>
      <c r="CE33" s="610" t="n"/>
      <c r="CF33" s="610" t="n"/>
      <c r="CG33" s="610" t="n"/>
      <c r="CH33" s="610" t="n"/>
      <c r="CI33" s="610" t="n"/>
      <c r="CJ33" s="610" t="n"/>
      <c r="CK33" s="610" t="n"/>
      <c r="CL33" s="610" t="n"/>
      <c r="CM33" s="610" t="n"/>
      <c r="CN33" s="610" t="n"/>
      <c r="CO33" s="610" t="n"/>
      <c r="CP33" s="610" t="n"/>
      <c r="CQ33" s="610" t="n"/>
      <c r="CR33" s="610" t="n"/>
      <c r="CS33" s="610" t="n"/>
      <c r="CT33" s="610" t="n"/>
      <c r="CU33" s="610" t="n"/>
      <c r="CV33" s="610" t="n"/>
      <c r="CW33" s="610" t="n"/>
      <c r="CX33" s="610" t="n"/>
      <c r="CY33" s="610" t="n"/>
      <c r="CZ33" s="610" t="n"/>
      <c r="DA33" s="610" t="n"/>
      <c r="DB33" s="610" t="n"/>
      <c r="DC33" s="610" t="n"/>
      <c r="DD33" s="610" t="n"/>
      <c r="DE33" s="610" t="n"/>
      <c r="DF33" s="610" t="n"/>
      <c r="DG33" s="610" t="n"/>
    </row>
    <row r="34" ht="18" customHeight="1" s="340">
      <c r="A34" s="612" t="inlineStr">
        <is>
          <t xml:space="preserve">Examine whether the customer's borrowings fall within the scope of ordinary working capital if lending from other financial institutions is included.
</t>
        </is>
      </c>
    </row>
    <row r="35" ht="15" customHeight="1" s="340">
      <c r="B35" s="861" t="inlineStr">
        <is>
          <t xml:space="preserve">　</t>
        </is>
      </c>
      <c r="C35" s="1051" t="n"/>
      <c r="D35" s="1051" t="n"/>
      <c r="E35" s="1052" t="n"/>
      <c r="F35" s="600" t="inlineStr">
        <is>
          <t>Can be demonstrated</t>
        </is>
      </c>
      <c r="G35" s="601" t="n"/>
      <c r="H35" s="601" t="n"/>
      <c r="I35" s="601" t="n"/>
      <c r="J35" s="601" t="n"/>
      <c r="K35" s="601" t="n"/>
      <c r="L35" s="601" t="n"/>
      <c r="M35" s="601" t="n"/>
      <c r="N35" s="601" t="n"/>
      <c r="O35" s="601" t="n"/>
      <c r="P35" s="601" t="n"/>
      <c r="Q35" s="601" t="n"/>
      <c r="R35" s="601" t="n"/>
      <c r="S35" s="601" t="n"/>
      <c r="T35" s="601" t="n"/>
      <c r="U35" s="601" t="n"/>
      <c r="V35" s="601" t="n"/>
      <c r="W35" s="601" t="n"/>
      <c r="X35" s="601" t="n"/>
      <c r="Y35" s="580" t="n"/>
      <c r="Z35" s="868" t="inlineStr">
        <is>
          <t>→</t>
        </is>
      </c>
      <c r="AA35" s="1051" t="n"/>
      <c r="AB35" s="1051" t="n"/>
      <c r="AC35" s="869" t="inlineStr">
        <is>
          <t>E1（Completed）</t>
        </is>
      </c>
      <c r="AD35" s="1051" t="n"/>
      <c r="AE35" s="1051" t="n"/>
      <c r="AF35" s="1051" t="n"/>
      <c r="AG35" s="1051" t="n"/>
      <c r="AH35" s="1051" t="n"/>
      <c r="AI35" s="1051" t="n"/>
      <c r="AJ35" s="1051" t="n"/>
      <c r="AK35" s="1051" t="n"/>
      <c r="AL35" s="1051" t="n"/>
      <c r="AM35" s="1051" t="n"/>
      <c r="AN35" s="1052" t="n"/>
      <c r="DI35" s="428" t="n"/>
      <c r="DJ35" s="428" t="n"/>
      <c r="DK35" s="428" t="n"/>
      <c r="DL35" s="428" t="n"/>
      <c r="DM35" s="428" t="n"/>
      <c r="DN35" s="428" t="n"/>
      <c r="DO35" s="428" t="n"/>
      <c r="DP35" s="428" t="n"/>
      <c r="DQ35" s="428" t="n"/>
      <c r="DR35" s="428" t="n"/>
      <c r="DS35" s="428" t="n"/>
    </row>
    <row r="36" ht="15" customHeight="1" s="340">
      <c r="B36" s="861" t="n"/>
      <c r="C36" s="1051" t="n"/>
      <c r="D36" s="1051" t="n"/>
      <c r="E36" s="1052" t="n"/>
      <c r="F36" s="600" t="inlineStr">
        <is>
          <t>Cannot be demonstrated</t>
        </is>
      </c>
      <c r="G36" s="601" t="n"/>
      <c r="H36" s="601" t="n"/>
      <c r="I36" s="601" t="n"/>
      <c r="J36" s="601" t="n"/>
      <c r="K36" s="601" t="n"/>
      <c r="L36" s="601" t="n"/>
      <c r="M36" s="601" t="n"/>
      <c r="N36" s="601" t="n"/>
      <c r="O36" s="601" t="n"/>
      <c r="P36" s="601" t="n"/>
      <c r="Q36" s="601" t="n"/>
      <c r="R36" s="601" t="n"/>
      <c r="S36" s="601" t="n"/>
      <c r="T36" s="601" t="n"/>
      <c r="U36" s="601" t="n"/>
      <c r="V36" s="601" t="n"/>
      <c r="W36" s="601" t="n"/>
      <c r="X36" s="601" t="n"/>
      <c r="Y36" s="580" t="n"/>
      <c r="Z36" s="868" t="inlineStr">
        <is>
          <t>→</t>
        </is>
      </c>
      <c r="AA36" s="1051" t="n"/>
      <c r="AB36" s="1051" t="n"/>
      <c r="AC36" s="869" t="inlineStr">
        <is>
          <t>b</t>
        </is>
      </c>
      <c r="AD36" s="1051" t="n"/>
      <c r="AE36" s="1051" t="n"/>
      <c r="AF36" s="1051" t="n"/>
      <c r="AG36" s="1051" t="n"/>
      <c r="AH36" s="1051" t="n"/>
      <c r="AI36" s="1051" t="n"/>
      <c r="AJ36" s="1051" t="n"/>
      <c r="AK36" s="1051" t="n"/>
      <c r="AL36" s="1051" t="n"/>
      <c r="AM36" s="1051" t="n"/>
      <c r="AN36" s="1052" t="n"/>
      <c r="DI36" s="428" t="n"/>
      <c r="DJ36" s="428" t="n"/>
      <c r="DK36" s="428" t="n"/>
      <c r="DL36" s="428" t="n"/>
      <c r="DM36" s="428" t="n"/>
      <c r="DN36" s="428" t="n"/>
      <c r="DO36" s="428" t="n"/>
      <c r="DP36" s="428" t="n"/>
      <c r="DQ36" s="428" t="n"/>
      <c r="DR36" s="428" t="n"/>
      <c r="DS36" s="428" t="n"/>
    </row>
    <row r="37" ht="1.5" customHeight="1" s="340"/>
    <row r="38" ht="12" customHeight="1" s="340">
      <c r="A38" s="613" t="inlineStr">
        <is>
          <t>《Remarks column（Supplementary materials can be attached separately）》</t>
        </is>
      </c>
    </row>
    <row r="39" ht="13.5" customHeight="1" s="340">
      <c r="A39" s="863" t="n"/>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7" t="n"/>
      <c r="T39" s="1057" t="n"/>
      <c r="U39" s="1057" t="n"/>
      <c r="V39" s="1057" t="n"/>
      <c r="W39" s="1057" t="n"/>
      <c r="X39" s="1057" t="n"/>
      <c r="Y39" s="1057" t="n"/>
      <c r="Z39" s="1057" t="n"/>
      <c r="AA39" s="1057" t="n"/>
      <c r="AB39" s="1057" t="n"/>
      <c r="AC39" s="1057" t="n"/>
      <c r="AD39" s="1057" t="n"/>
      <c r="AE39" s="1057" t="n"/>
      <c r="AF39" s="1057" t="n"/>
      <c r="AG39" s="1057" t="n"/>
      <c r="AH39" s="1057" t="n"/>
      <c r="AI39" s="1057" t="n"/>
      <c r="AJ39" s="1057" t="n"/>
      <c r="AK39" s="1057" t="n"/>
      <c r="AL39" s="1057" t="n"/>
      <c r="AM39" s="1057" t="n"/>
      <c r="AN39" s="1057" t="n"/>
      <c r="AO39" s="1057" t="n"/>
      <c r="AP39" s="1057" t="n"/>
      <c r="AQ39" s="1057" t="n"/>
      <c r="AR39" s="1057" t="n"/>
      <c r="AS39" s="1057" t="n"/>
      <c r="AT39" s="1057" t="n"/>
      <c r="AU39" s="1057" t="n"/>
      <c r="AV39" s="1057" t="n"/>
      <c r="AW39" s="1057" t="n"/>
      <c r="AX39" s="1057" t="n"/>
      <c r="AY39" s="1057" t="n"/>
      <c r="AZ39" s="1057" t="n"/>
      <c r="BA39" s="1057" t="n"/>
      <c r="BB39" s="1057" t="n"/>
      <c r="BC39" s="1057" t="n"/>
      <c r="BD39" s="1057" t="n"/>
      <c r="BE39" s="1057" t="n"/>
      <c r="BF39" s="1057" t="n"/>
      <c r="BG39" s="1057" t="n"/>
      <c r="BH39" s="1057" t="n"/>
      <c r="BI39" s="1057" t="n"/>
      <c r="BJ39" s="1057" t="n"/>
      <c r="BK39" s="1057" t="n"/>
      <c r="BL39" s="1057" t="n"/>
      <c r="BM39" s="1057" t="n"/>
      <c r="BN39" s="1057" t="n"/>
      <c r="BO39" s="1057" t="n"/>
      <c r="BP39" s="1057" t="n"/>
      <c r="BQ39" s="1057" t="n"/>
      <c r="BR39" s="1057" t="n"/>
      <c r="BS39" s="1057" t="n"/>
      <c r="BT39" s="1057" t="n"/>
      <c r="BU39" s="1057" t="n"/>
      <c r="BV39" s="1057" t="n"/>
      <c r="BW39" s="1057"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8" t="n"/>
    </row>
    <row r="40" ht="21" customHeight="1" s="340">
      <c r="A40" s="1060" t="n"/>
      <c r="DG40" s="1061" t="n"/>
    </row>
    <row r="41" ht="19.5" customHeight="1" s="340">
      <c r="A41" s="1060" t="n"/>
      <c r="DG41" s="1061" t="n"/>
    </row>
    <row r="42" ht="19.5" customHeight="1" s="340">
      <c r="A42" s="1067" t="n"/>
      <c r="B42" s="1068" t="n"/>
      <c r="C42" s="1068" t="n"/>
      <c r="D42" s="1068" t="n"/>
      <c r="E42" s="1068" t="n"/>
      <c r="F42" s="1068" t="n"/>
      <c r="G42" s="1068" t="n"/>
      <c r="H42" s="1068" t="n"/>
      <c r="I42" s="1068" t="n"/>
      <c r="J42" s="1068" t="n"/>
      <c r="K42" s="1068" t="n"/>
      <c r="L42" s="1068" t="n"/>
      <c r="M42" s="1068" t="n"/>
      <c r="N42" s="1068" t="n"/>
      <c r="O42" s="1068" t="n"/>
      <c r="P42" s="1068" t="n"/>
      <c r="Q42" s="1068" t="n"/>
      <c r="R42" s="1068" t="n"/>
      <c r="S42" s="1068" t="n"/>
      <c r="T42" s="1068" t="n"/>
      <c r="U42" s="1068" t="n"/>
      <c r="V42" s="1068" t="n"/>
      <c r="W42" s="1068" t="n"/>
      <c r="X42" s="1068" t="n"/>
      <c r="Y42" s="1068" t="n"/>
      <c r="Z42" s="1068" t="n"/>
      <c r="AA42" s="1068" t="n"/>
      <c r="AB42" s="1068" t="n"/>
      <c r="AC42" s="1068" t="n"/>
      <c r="AD42" s="1068" t="n"/>
      <c r="AE42" s="1068" t="n"/>
      <c r="AF42" s="1068" t="n"/>
      <c r="AG42" s="1068" t="n"/>
      <c r="AH42" s="1068" t="n"/>
      <c r="AI42" s="1068" t="n"/>
      <c r="AJ42" s="1068" t="n"/>
      <c r="AK42" s="1068" t="n"/>
      <c r="AL42" s="1068" t="n"/>
      <c r="AM42" s="1068" t="n"/>
      <c r="AN42" s="1068" t="n"/>
      <c r="AO42" s="1068" t="n"/>
      <c r="AP42" s="1068" t="n"/>
      <c r="AQ42" s="1068" t="n"/>
      <c r="AR42" s="1068" t="n"/>
      <c r="AS42" s="1068" t="n"/>
      <c r="AT42" s="1068" t="n"/>
      <c r="AU42" s="1068" t="n"/>
      <c r="AV42" s="1068" t="n"/>
      <c r="AW42" s="1068" t="n"/>
      <c r="AX42" s="1068" t="n"/>
      <c r="AY42" s="1068" t="n"/>
      <c r="AZ42" s="1068" t="n"/>
      <c r="BA42" s="1068" t="n"/>
      <c r="BB42" s="1068" t="n"/>
      <c r="BC42" s="1068" t="n"/>
      <c r="BD42" s="1068" t="n"/>
      <c r="BE42" s="1068" t="n"/>
      <c r="BF42" s="1068" t="n"/>
      <c r="BG42" s="1068" t="n"/>
      <c r="BH42" s="1068" t="n"/>
      <c r="BI42" s="1068" t="n"/>
      <c r="BJ42" s="1068" t="n"/>
      <c r="BK42" s="1068" t="n"/>
      <c r="BL42" s="1068" t="n"/>
      <c r="BM42" s="1068" t="n"/>
      <c r="BN42" s="1068" t="n"/>
      <c r="BO42" s="1068" t="n"/>
      <c r="BP42" s="1068" t="n"/>
      <c r="BQ42" s="1068" t="n"/>
      <c r="BR42" s="1068" t="n"/>
      <c r="BS42" s="1068" t="n"/>
      <c r="BT42" s="1068" t="n"/>
      <c r="BU42" s="1068" t="n"/>
      <c r="BV42" s="1068"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9" t="n"/>
    </row>
    <row r="43" ht="6.75" customHeight="1" s="340"/>
    <row r="44" ht="21.75" customHeight="1" s="340">
      <c r="A44" s="873" t="inlineStr">
        <is>
          <t xml:space="preserve"> b. Actual condition judgment: Based on the customer's situation (including other financial institutions), is there high probability that the customer is going to require support from Financial Institution (including other banks) for continuing a business ?</t>
        </is>
      </c>
      <c r="B44" s="1063" t="n"/>
      <c r="C44" s="1063" t="n"/>
      <c r="D44" s="1063" t="n"/>
      <c r="E44" s="1063" t="n"/>
      <c r="F44" s="1063" t="n"/>
      <c r="G44" s="1063" t="n"/>
      <c r="H44" s="1063" t="n"/>
      <c r="I44" s="1063" t="n"/>
      <c r="J44" s="1063" t="n"/>
      <c r="K44" s="1063" t="n"/>
      <c r="L44" s="1063" t="n"/>
      <c r="M44" s="1063" t="n"/>
      <c r="N44" s="1063" t="n"/>
      <c r="O44" s="1063" t="n"/>
      <c r="P44" s="1063" t="n"/>
      <c r="Q44" s="1063" t="n"/>
      <c r="R44" s="1063" t="n"/>
      <c r="S44" s="1063" t="n"/>
      <c r="T44" s="1063" t="n"/>
      <c r="U44" s="1063" t="n"/>
      <c r="V44" s="1063" t="n"/>
      <c r="W44" s="1063" t="n"/>
      <c r="X44" s="1063" t="n"/>
      <c r="Y44" s="1063" t="n"/>
      <c r="Z44" s="1063" t="n"/>
      <c r="AA44" s="1063" t="n"/>
      <c r="AB44" s="1063" t="n"/>
      <c r="AC44" s="1063" t="n"/>
      <c r="AD44" s="1063" t="n"/>
      <c r="AE44" s="1063" t="n"/>
      <c r="AF44" s="1063" t="n"/>
      <c r="AG44" s="1063" t="n"/>
      <c r="AH44" s="1063" t="n"/>
      <c r="AI44" s="1063" t="n"/>
      <c r="AJ44" s="1063" t="n"/>
      <c r="AK44" s="1063" t="n"/>
      <c r="AL44" s="1063" t="n"/>
      <c r="AM44" s="1063" t="n"/>
      <c r="AN44" s="1063" t="n"/>
      <c r="AO44" s="1063" t="n"/>
      <c r="AP44" s="1063" t="n"/>
      <c r="AQ44" s="1063" t="n"/>
      <c r="AR44" s="1063" t="n"/>
      <c r="AS44" s="1063" t="n"/>
      <c r="AT44" s="1063" t="n"/>
      <c r="AU44" s="1063" t="n"/>
      <c r="AV44" s="1063" t="n"/>
      <c r="AW44" s="1063" t="n"/>
      <c r="AX44" s="1063" t="n"/>
      <c r="AY44" s="1063" t="n"/>
      <c r="AZ44" s="1063" t="n"/>
      <c r="BA44" s="1063" t="n"/>
      <c r="BB44" s="1063" t="n"/>
      <c r="BC44" s="1063" t="n"/>
      <c r="BD44" s="1063" t="n"/>
      <c r="BE44" s="1063" t="n"/>
      <c r="BF44" s="1063" t="n"/>
      <c r="BG44" s="1063" t="n"/>
      <c r="BH44" s="1063" t="n"/>
      <c r="BI44" s="1063" t="n"/>
      <c r="BJ44" s="1063" t="n"/>
      <c r="BK44" s="1063" t="n"/>
      <c r="BL44" s="1063" t="n"/>
      <c r="BM44" s="1063" t="n"/>
      <c r="BN44" s="1063" t="n"/>
      <c r="BO44" s="1063" t="n"/>
      <c r="BP44" s="1063" t="n"/>
      <c r="BQ44" s="1063" t="n"/>
      <c r="BR44" s="1063" t="n"/>
      <c r="BS44" s="1063" t="n"/>
      <c r="BT44" s="1063" t="n"/>
      <c r="BU44" s="1063" t="n"/>
      <c r="BV44" s="1063" t="n"/>
      <c r="BW44" s="1063" t="n"/>
      <c r="BX44" s="1063" t="n"/>
      <c r="BY44" s="1063" t="n"/>
      <c r="BZ44" s="1063" t="n"/>
      <c r="CA44" s="1063" t="n"/>
      <c r="CB44" s="1063" t="n"/>
      <c r="CC44" s="1063" t="n"/>
      <c r="CD44" s="1063" t="n"/>
      <c r="CE44" s="1063" t="n"/>
      <c r="CF44" s="1063" t="n"/>
      <c r="CG44" s="1063" t="n"/>
      <c r="CH44" s="1063" t="n"/>
      <c r="CI44" s="1063" t="n"/>
      <c r="CJ44" s="1063" t="n"/>
      <c r="CK44" s="1063" t="n"/>
      <c r="CL44" s="1063" t="n"/>
      <c r="CM44" s="1063" t="n"/>
      <c r="CN44" s="1063" t="n"/>
      <c r="CO44" s="1063" t="n"/>
      <c r="CP44" s="1063" t="n"/>
      <c r="CQ44" s="1063" t="n"/>
      <c r="CR44" s="1063" t="n"/>
      <c r="CS44" s="1063" t="n"/>
      <c r="CT44" s="1063" t="n"/>
      <c r="CU44" s="1063" t="n"/>
      <c r="CV44" s="1063" t="n"/>
      <c r="CW44" s="1063" t="n"/>
      <c r="CX44" s="1063" t="n"/>
      <c r="CY44" s="1063" t="n"/>
      <c r="CZ44" s="1063" t="n"/>
      <c r="DA44" s="1063" t="n"/>
      <c r="DB44" s="1063" t="n"/>
      <c r="DC44" s="1063" t="n"/>
      <c r="DD44" s="1063" t="n"/>
      <c r="DE44" s="1063" t="n"/>
      <c r="DF44" s="1063" t="n"/>
      <c r="DG44" s="1063" t="n"/>
    </row>
    <row r="45" ht="21.75" customHeight="1" s="340">
      <c r="A45" s="874" t="inlineStr">
        <is>
          <t>Make a comprehensive determination of factors such as the customer's repayment ability, financial condition, cash flow, and the presence of actual supporters such as a parent company.</t>
        </is>
      </c>
      <c r="B45" s="1053" t="n"/>
      <c r="C45" s="1053" t="n"/>
      <c r="D45" s="1053" t="n"/>
      <c r="E45" s="1053" t="n"/>
      <c r="F45" s="1053" t="n"/>
      <c r="G45" s="1053" t="n"/>
      <c r="H45" s="1053" t="n"/>
      <c r="I45" s="1053" t="n"/>
      <c r="J45" s="1053" t="n"/>
      <c r="K45" s="1053" t="n"/>
      <c r="L45" s="1053" t="n"/>
      <c r="M45" s="1053" t="n"/>
      <c r="N45" s="1053" t="n"/>
      <c r="O45" s="1053" t="n"/>
      <c r="P45" s="1053" t="n"/>
      <c r="Q45" s="1053" t="n"/>
      <c r="R45" s="1053" t="n"/>
      <c r="S45" s="1053" t="n"/>
      <c r="T45" s="1053" t="n"/>
      <c r="U45" s="1053" t="n"/>
      <c r="V45" s="1053" t="n"/>
      <c r="W45" s="1053" t="n"/>
      <c r="X45" s="1053" t="n"/>
      <c r="Y45" s="1053" t="n"/>
      <c r="Z45" s="1053" t="n"/>
      <c r="AA45" s="1053" t="n"/>
      <c r="AB45" s="1053" t="n"/>
      <c r="AC45" s="1053" t="n"/>
      <c r="AD45" s="1053" t="n"/>
      <c r="AE45" s="1053" t="n"/>
      <c r="AF45" s="1053" t="n"/>
      <c r="AG45" s="1053" t="n"/>
      <c r="AH45" s="1053" t="n"/>
      <c r="AI45" s="1053" t="n"/>
      <c r="AJ45" s="1053" t="n"/>
      <c r="AK45" s="1053" t="n"/>
      <c r="AL45" s="1053" t="n"/>
      <c r="AM45" s="1053" t="n"/>
      <c r="AN45" s="1053" t="n"/>
      <c r="AO45" s="1053" t="n"/>
      <c r="AP45" s="1053" t="n"/>
      <c r="AQ45" s="1053" t="n"/>
      <c r="AR45" s="1053" t="n"/>
      <c r="AS45" s="1053" t="n"/>
      <c r="AT45" s="1053" t="n"/>
      <c r="AU45" s="1053" t="n"/>
      <c r="AV45" s="1053" t="n"/>
      <c r="AW45" s="1053" t="n"/>
      <c r="AX45" s="1053" t="n"/>
      <c r="AY45" s="1053" t="n"/>
      <c r="AZ45" s="1053" t="n"/>
      <c r="BA45" s="1053" t="n"/>
      <c r="BB45" s="1053" t="n"/>
      <c r="BC45" s="1053" t="n"/>
      <c r="BD45" s="1053" t="n"/>
      <c r="BE45" s="1053" t="n"/>
      <c r="BF45" s="1053" t="n"/>
      <c r="BG45" s="1053" t="n"/>
      <c r="BH45" s="1053" t="n"/>
      <c r="BI45" s="1053" t="n"/>
      <c r="BJ45" s="1053" t="n"/>
      <c r="BK45" s="1053" t="n"/>
      <c r="BL45" s="1053" t="n"/>
      <c r="BM45" s="1053" t="n"/>
      <c r="BN45" s="1053" t="n"/>
      <c r="BO45" s="1053" t="n"/>
      <c r="BP45" s="1053" t="n"/>
      <c r="BQ45" s="1053" t="n"/>
      <c r="BR45" s="1053" t="n"/>
      <c r="BS45" s="1053" t="n"/>
      <c r="BT45" s="1053" t="n"/>
      <c r="BU45" s="1053" t="n"/>
      <c r="BV45" s="1053" t="n"/>
      <c r="BW45" s="1053" t="n"/>
      <c r="BX45" s="1053" t="n"/>
      <c r="BY45" s="1053" t="n"/>
      <c r="BZ45" s="1053" t="n"/>
      <c r="CA45" s="1053" t="n"/>
      <c r="CB45" s="1053" t="n"/>
      <c r="CC45" s="1053" t="n"/>
      <c r="CD45" s="1053" t="n"/>
      <c r="CE45" s="1053" t="n"/>
      <c r="CF45" s="1053" t="n"/>
      <c r="CG45" s="1053" t="n"/>
      <c r="CH45" s="1053" t="n"/>
      <c r="CI45" s="1053" t="n"/>
      <c r="CJ45" s="1053" t="n"/>
      <c r="CK45" s="1053" t="n"/>
      <c r="CL45" s="1053" t="n"/>
      <c r="CM45" s="1053" t="n"/>
      <c r="CN45" s="1053" t="n"/>
      <c r="CO45" s="1053" t="n"/>
      <c r="CP45" s="1053" t="n"/>
      <c r="CQ45" s="1053" t="n"/>
      <c r="CR45" s="1053" t="n"/>
      <c r="CS45" s="1053" t="n"/>
      <c r="CT45" s="1053" t="n"/>
      <c r="CU45" s="1053" t="n"/>
      <c r="CV45" s="1053" t="n"/>
      <c r="CW45" s="1053" t="n"/>
      <c r="CX45" s="1053" t="n"/>
      <c r="CY45" s="1053" t="n"/>
      <c r="CZ45" s="1053" t="n"/>
      <c r="DA45" s="1053" t="n"/>
      <c r="DB45" s="1053" t="n"/>
      <c r="DC45" s="1053" t="n"/>
      <c r="DD45" s="1053" t="n"/>
      <c r="DE45" s="1053" t="n"/>
      <c r="DF45" s="1053" t="n"/>
      <c r="DG45" s="1053" t="n"/>
    </row>
    <row r="46" ht="15" customHeight="1" s="340">
      <c r="B46" s="861" t="inlineStr">
        <is>
          <t xml:space="preserve">　</t>
        </is>
      </c>
      <c r="C46" s="1051" t="n"/>
      <c r="D46" s="1051" t="n"/>
      <c r="E46" s="1052" t="n"/>
      <c r="F46" s="600" t="inlineStr">
        <is>
          <t>Can be demonstrated</t>
        </is>
      </c>
      <c r="G46" s="601" t="n"/>
      <c r="H46" s="601" t="n"/>
      <c r="I46" s="601" t="n"/>
      <c r="J46" s="601" t="n"/>
      <c r="K46" s="601" t="n"/>
      <c r="L46" s="601" t="n"/>
      <c r="M46" s="601" t="n"/>
      <c r="N46" s="601" t="n"/>
      <c r="O46" s="601" t="n"/>
      <c r="P46" s="601" t="n"/>
      <c r="Q46" s="601" t="n"/>
      <c r="R46" s="601" t="n"/>
      <c r="S46" s="601" t="n"/>
      <c r="T46" s="601" t="n"/>
      <c r="U46" s="601" t="n"/>
      <c r="V46" s="601" t="n"/>
      <c r="W46" s="601" t="n"/>
      <c r="X46" s="601" t="n"/>
      <c r="Y46" s="580" t="n"/>
      <c r="Z46" s="868" t="inlineStr">
        <is>
          <t>→</t>
        </is>
      </c>
      <c r="AA46" s="1051" t="n"/>
      <c r="AB46" s="1051" t="n"/>
      <c r="AC46" s="869" t="inlineStr">
        <is>
          <t>E1（Completed）</t>
        </is>
      </c>
      <c r="AD46" s="1051" t="n"/>
      <c r="AE46" s="1051" t="n"/>
      <c r="AF46" s="1051" t="n"/>
      <c r="AG46" s="1051" t="n"/>
      <c r="AH46" s="1051" t="n"/>
      <c r="AI46" s="1051" t="n"/>
      <c r="AJ46" s="1051" t="n"/>
      <c r="AK46" s="1051" t="n"/>
      <c r="AL46" s="1051" t="n"/>
      <c r="AM46" s="1051" t="n"/>
      <c r="AN46" s="1052" t="n"/>
      <c r="DH46" s="575" t="n"/>
    </row>
    <row r="47" ht="15" customHeight="1" s="340">
      <c r="B47" s="861" t="n"/>
      <c r="C47" s="1051" t="n"/>
      <c r="D47" s="1051" t="n"/>
      <c r="E47" s="1052" t="n"/>
      <c r="F47" s="600" t="inlineStr">
        <is>
          <t>Cannot be demonstrated</t>
        </is>
      </c>
      <c r="G47" s="601" t="n"/>
      <c r="H47" s="601" t="n"/>
      <c r="I47" s="601" t="n"/>
      <c r="J47" s="601" t="n"/>
      <c r="K47" s="601" t="n"/>
      <c r="L47" s="601" t="n"/>
      <c r="M47" s="601" t="n"/>
      <c r="N47" s="601" t="n"/>
      <c r="O47" s="601" t="n"/>
      <c r="P47" s="601" t="n"/>
      <c r="Q47" s="601" t="n"/>
      <c r="R47" s="601" t="n"/>
      <c r="S47" s="601" t="n"/>
      <c r="T47" s="601" t="n"/>
      <c r="U47" s="601" t="n"/>
      <c r="V47" s="601" t="n"/>
      <c r="W47" s="601" t="n"/>
      <c r="X47" s="601" t="n"/>
      <c r="Y47" s="580" t="n"/>
      <c r="Z47" s="868" t="inlineStr">
        <is>
          <t>→</t>
        </is>
      </c>
      <c r="AA47" s="1051" t="n"/>
      <c r="AB47" s="1051" t="n"/>
      <c r="AC47" s="869" t="inlineStr">
        <is>
          <t>E2（Completed）</t>
        </is>
      </c>
      <c r="AD47" s="1051" t="n"/>
      <c r="AE47" s="1051" t="n"/>
      <c r="AF47" s="1051" t="n"/>
      <c r="AG47" s="1051" t="n"/>
      <c r="AH47" s="1051" t="n"/>
      <c r="AI47" s="1051" t="n"/>
      <c r="AJ47" s="1051" t="n"/>
      <c r="AK47" s="1051" t="n"/>
      <c r="AL47" s="1051" t="n"/>
      <c r="AM47" s="1051" t="n"/>
      <c r="AN47" s="1052" t="n"/>
      <c r="DH47" s="575" t="n"/>
    </row>
    <row r="48" ht="1.5" customHeight="1" s="340"/>
    <row r="49" ht="12" customHeight="1" s="340">
      <c r="A49" s="613" t="inlineStr">
        <is>
          <t>《Remarks column（Supplementary materials can be attached separately）》</t>
        </is>
      </c>
    </row>
    <row r="50" ht="13.5" customHeight="1" s="340">
      <c r="A50" s="863" t="n"/>
      <c r="B50" s="1057" t="n"/>
      <c r="C50" s="1057" t="n"/>
      <c r="D50" s="1057" t="n"/>
      <c r="E50" s="1057" t="n"/>
      <c r="F50" s="1057" t="n"/>
      <c r="G50" s="1057" t="n"/>
      <c r="H50" s="1057" t="n"/>
      <c r="I50" s="1057" t="n"/>
      <c r="J50" s="1057" t="n"/>
      <c r="K50" s="1057" t="n"/>
      <c r="L50" s="1057" t="n"/>
      <c r="M50" s="1057" t="n"/>
      <c r="N50" s="1057" t="n"/>
      <c r="O50" s="1057" t="n"/>
      <c r="P50" s="1057" t="n"/>
      <c r="Q50" s="1057" t="n"/>
      <c r="R50" s="1057" t="n"/>
      <c r="S50" s="1057" t="n"/>
      <c r="T50" s="1057" t="n"/>
      <c r="U50" s="1057" t="n"/>
      <c r="V50" s="1057" t="n"/>
      <c r="W50" s="1057" t="n"/>
      <c r="X50" s="1057" t="n"/>
      <c r="Y50" s="1057" t="n"/>
      <c r="Z50" s="1057" t="n"/>
      <c r="AA50" s="1057" t="n"/>
      <c r="AB50" s="1057" t="n"/>
      <c r="AC50" s="1057" t="n"/>
      <c r="AD50" s="1057" t="n"/>
      <c r="AE50" s="1057" t="n"/>
      <c r="AF50" s="1057" t="n"/>
      <c r="AG50" s="1057" t="n"/>
      <c r="AH50" s="1057" t="n"/>
      <c r="AI50" s="1057" t="n"/>
      <c r="AJ50" s="1057" t="n"/>
      <c r="AK50" s="1057" t="n"/>
      <c r="AL50" s="1057" t="n"/>
      <c r="AM50" s="1057" t="n"/>
      <c r="AN50" s="1057" t="n"/>
      <c r="AO50" s="1057" t="n"/>
      <c r="AP50" s="1057" t="n"/>
      <c r="AQ50" s="1057" t="n"/>
      <c r="AR50" s="1057" t="n"/>
      <c r="AS50" s="1057" t="n"/>
      <c r="AT50" s="1057" t="n"/>
      <c r="AU50" s="1057" t="n"/>
      <c r="AV50" s="1057" t="n"/>
      <c r="AW50" s="1057" t="n"/>
      <c r="AX50" s="1057" t="n"/>
      <c r="AY50" s="1057" t="n"/>
      <c r="AZ50" s="1057" t="n"/>
      <c r="BA50" s="1057" t="n"/>
      <c r="BB50" s="1057" t="n"/>
      <c r="BC50" s="1057" t="n"/>
      <c r="BD50" s="1057" t="n"/>
      <c r="BE50" s="1057" t="n"/>
      <c r="BF50" s="1057" t="n"/>
      <c r="BG50" s="1057" t="n"/>
      <c r="BH50" s="1057" t="n"/>
      <c r="BI50" s="1057" t="n"/>
      <c r="BJ50" s="1057" t="n"/>
      <c r="BK50" s="1057" t="n"/>
      <c r="BL50" s="1057" t="n"/>
      <c r="BM50" s="1057" t="n"/>
      <c r="BN50" s="1057" t="n"/>
      <c r="BO50" s="1057" t="n"/>
      <c r="BP50" s="1057" t="n"/>
      <c r="BQ50" s="1057" t="n"/>
      <c r="BR50" s="1057" t="n"/>
      <c r="BS50" s="1057" t="n"/>
      <c r="BT50" s="1057" t="n"/>
      <c r="BU50" s="1057" t="n"/>
      <c r="BV50" s="1057" t="n"/>
      <c r="BW50" s="1057" t="n"/>
      <c r="BX50" s="1057" t="n"/>
      <c r="BY50" s="1057" t="n"/>
      <c r="BZ50" s="1057" t="n"/>
      <c r="CA50" s="1057" t="n"/>
      <c r="CB50" s="1057" t="n"/>
      <c r="CC50" s="1057" t="n"/>
      <c r="CD50" s="1057" t="n"/>
      <c r="CE50" s="1057" t="n"/>
      <c r="CF50" s="1057" t="n"/>
      <c r="CG50" s="1057" t="n"/>
      <c r="CH50" s="1057" t="n"/>
      <c r="CI50" s="1057" t="n"/>
      <c r="CJ50" s="1057" t="n"/>
      <c r="CK50" s="1057" t="n"/>
      <c r="CL50" s="1057" t="n"/>
      <c r="CM50" s="1057" t="n"/>
      <c r="CN50" s="1057" t="n"/>
      <c r="CO50" s="1057" t="n"/>
      <c r="CP50" s="1057" t="n"/>
      <c r="CQ50" s="1057" t="n"/>
      <c r="CR50" s="1057" t="n"/>
      <c r="CS50" s="1057" t="n"/>
      <c r="CT50" s="1057" t="n"/>
      <c r="CU50" s="1057" t="n"/>
      <c r="CV50" s="1057" t="n"/>
      <c r="CW50" s="1057" t="n"/>
      <c r="CX50" s="1057" t="n"/>
      <c r="CY50" s="1057" t="n"/>
      <c r="CZ50" s="1057" t="n"/>
      <c r="DA50" s="1057" t="n"/>
      <c r="DB50" s="1057" t="n"/>
      <c r="DC50" s="1057" t="n"/>
      <c r="DD50" s="1057" t="n"/>
      <c r="DE50" s="1057" t="n"/>
      <c r="DF50" s="1057" t="n"/>
      <c r="DG50" s="1058" t="n"/>
    </row>
    <row r="51" ht="21" customHeight="1" s="340">
      <c r="A51" s="1060" t="n"/>
      <c r="DG51" s="1061" t="n"/>
    </row>
    <row r="52" ht="19.5" customHeight="1" s="340">
      <c r="A52" s="1060" t="n"/>
      <c r="DG52" s="1061" t="n"/>
    </row>
    <row r="53" ht="19.5" customHeight="1" s="340">
      <c r="A53" s="1067" t="n"/>
      <c r="B53" s="1068" t="n"/>
      <c r="C53" s="1068" t="n"/>
      <c r="D53" s="1068" t="n"/>
      <c r="E53" s="1068" t="n"/>
      <c r="F53" s="1068" t="n"/>
      <c r="G53" s="1068" t="n"/>
      <c r="H53" s="1068" t="n"/>
      <c r="I53" s="1068" t="n"/>
      <c r="J53" s="1068" t="n"/>
      <c r="K53" s="1068" t="n"/>
      <c r="L53" s="1068" t="n"/>
      <c r="M53" s="1068" t="n"/>
      <c r="N53" s="1068" t="n"/>
      <c r="O53" s="1068" t="n"/>
      <c r="P53" s="1068" t="n"/>
      <c r="Q53" s="1068" t="n"/>
      <c r="R53" s="1068" t="n"/>
      <c r="S53" s="1068" t="n"/>
      <c r="T53" s="1068" t="n"/>
      <c r="U53" s="1068" t="n"/>
      <c r="V53" s="1068" t="n"/>
      <c r="W53" s="1068" t="n"/>
      <c r="X53" s="1068" t="n"/>
      <c r="Y53" s="1068" t="n"/>
      <c r="Z53" s="1068" t="n"/>
      <c r="AA53" s="1068" t="n"/>
      <c r="AB53" s="1068" t="n"/>
      <c r="AC53" s="1068" t="n"/>
      <c r="AD53" s="1068" t="n"/>
      <c r="AE53" s="1068" t="n"/>
      <c r="AF53" s="1068" t="n"/>
      <c r="AG53" s="1068" t="n"/>
      <c r="AH53" s="1068" t="n"/>
      <c r="AI53" s="1068" t="n"/>
      <c r="AJ53" s="1068" t="n"/>
      <c r="AK53" s="1068" t="n"/>
      <c r="AL53" s="1068" t="n"/>
      <c r="AM53" s="1068" t="n"/>
      <c r="AN53" s="1068" t="n"/>
      <c r="AO53" s="1068" t="n"/>
      <c r="AP53" s="1068" t="n"/>
      <c r="AQ53" s="1068" t="n"/>
      <c r="AR53" s="1068" t="n"/>
      <c r="AS53" s="1068" t="n"/>
      <c r="AT53" s="1068" t="n"/>
      <c r="AU53" s="1068" t="n"/>
      <c r="AV53" s="1068" t="n"/>
      <c r="AW53" s="1068" t="n"/>
      <c r="AX53" s="1068" t="n"/>
      <c r="AY53" s="1068" t="n"/>
      <c r="AZ53" s="1068" t="n"/>
      <c r="BA53" s="1068" t="n"/>
      <c r="BB53" s="1068" t="n"/>
      <c r="BC53" s="1068" t="n"/>
      <c r="BD53" s="1068" t="n"/>
      <c r="BE53" s="1068" t="n"/>
      <c r="BF53" s="1068" t="n"/>
      <c r="BG53" s="1068" t="n"/>
      <c r="BH53" s="1068" t="n"/>
      <c r="BI53" s="1068" t="n"/>
      <c r="BJ53" s="1068" t="n"/>
      <c r="BK53" s="1068" t="n"/>
      <c r="BL53" s="1068" t="n"/>
      <c r="BM53" s="1068" t="n"/>
      <c r="BN53" s="1068" t="n"/>
      <c r="BO53" s="1068" t="n"/>
      <c r="BP53" s="1068" t="n"/>
      <c r="BQ53" s="1068" t="n"/>
      <c r="BR53" s="1068" t="n"/>
      <c r="BS53" s="1068" t="n"/>
      <c r="BT53" s="1068" t="n"/>
      <c r="BU53" s="1068" t="n"/>
      <c r="BV53" s="1068" t="n"/>
      <c r="BW53" s="1068" t="n"/>
      <c r="BX53" s="1068" t="n"/>
      <c r="BY53" s="1068" t="n"/>
      <c r="BZ53" s="1068" t="n"/>
      <c r="CA53" s="1068" t="n"/>
      <c r="CB53" s="1068" t="n"/>
      <c r="CC53" s="1068" t="n"/>
      <c r="CD53" s="1068" t="n"/>
      <c r="CE53" s="1068" t="n"/>
      <c r="CF53" s="1068" t="n"/>
      <c r="CG53" s="1068" t="n"/>
      <c r="CH53" s="1068" t="n"/>
      <c r="CI53" s="1068" t="n"/>
      <c r="CJ53" s="1068" t="n"/>
      <c r="CK53" s="1068" t="n"/>
      <c r="CL53" s="1068" t="n"/>
      <c r="CM53" s="1068" t="n"/>
      <c r="CN53" s="1068" t="n"/>
      <c r="CO53" s="1068" t="n"/>
      <c r="CP53" s="1068" t="n"/>
      <c r="CQ53" s="1068" t="n"/>
      <c r="CR53" s="1068" t="n"/>
      <c r="CS53" s="1068" t="n"/>
      <c r="CT53" s="1068" t="n"/>
      <c r="CU53" s="1068" t="n"/>
      <c r="CV53" s="1068" t="n"/>
      <c r="CW53" s="1068" t="n"/>
      <c r="CX53" s="1068" t="n"/>
      <c r="CY53" s="1068" t="n"/>
      <c r="CZ53" s="1068" t="n"/>
      <c r="DA53" s="1068" t="n"/>
      <c r="DB53" s="1068" t="n"/>
      <c r="DC53" s="1068" t="n"/>
      <c r="DD53" s="1068" t="n"/>
      <c r="DE53" s="1068" t="n"/>
      <c r="DF53" s="1068" t="n"/>
      <c r="DG53" s="1069" t="n"/>
    </row>
    <row r="54" ht="7.5" customHeight="1" s="340">
      <c r="BA54" s="870" t="inlineStr">
        <is>
          <t>Record the result from the left-hand box into Customer Categorization Sheet item "4. Final customer categorization result based on E1/E2 Determination Sheet". However, in the case of subsidiaries or affiliated companies within a group which does not prepare consolidated financial statements and the ultimate parent company of that group is categorized E2, such customers' final categorization should be made E2.</t>
        </is>
      </c>
      <c r="BB54" s="1057" t="n"/>
      <c r="BC54" s="1057" t="n"/>
      <c r="BD54" s="1057" t="n"/>
      <c r="BE54" s="1057" t="n"/>
      <c r="BF54" s="1057" t="n"/>
      <c r="BG54" s="1057" t="n"/>
      <c r="BH54" s="1057" t="n"/>
      <c r="BI54" s="1057" t="n"/>
      <c r="BJ54" s="1057" t="n"/>
      <c r="BK54" s="1057" t="n"/>
      <c r="BL54" s="1057" t="n"/>
      <c r="BM54" s="1057" t="n"/>
      <c r="BN54" s="1057" t="n"/>
      <c r="BO54" s="1057" t="n"/>
      <c r="BP54" s="1057" t="n"/>
      <c r="BQ54" s="1057" t="n"/>
      <c r="BR54" s="1057" t="n"/>
      <c r="BS54" s="1057" t="n"/>
      <c r="BT54" s="1057" t="n"/>
      <c r="BU54" s="1057" t="n"/>
      <c r="BV54" s="1057" t="n"/>
      <c r="BW54" s="1057" t="n"/>
      <c r="BX54" s="1057" t="n"/>
      <c r="BY54" s="1057" t="n"/>
      <c r="BZ54" s="1057" t="n"/>
      <c r="CA54" s="1057" t="n"/>
      <c r="CB54" s="1057" t="n"/>
      <c r="CC54" s="1057" t="n"/>
      <c r="CD54" s="1057" t="n"/>
      <c r="CE54" s="1057" t="n"/>
      <c r="CF54" s="1057" t="n"/>
      <c r="CG54" s="1057" t="n"/>
      <c r="CH54" s="1057" t="n"/>
      <c r="CI54" s="1057" t="n"/>
      <c r="CJ54" s="1057" t="n"/>
      <c r="CK54" s="1057" t="n"/>
      <c r="CL54" s="1057" t="n"/>
      <c r="CM54" s="1057" t="n"/>
      <c r="CN54" s="1057" t="n"/>
      <c r="CO54" s="1057" t="n"/>
      <c r="CP54" s="1057" t="n"/>
      <c r="CQ54" s="1057" t="n"/>
      <c r="CR54" s="1057" t="n"/>
      <c r="CS54" s="1057" t="n"/>
      <c r="CT54" s="1057" t="n"/>
      <c r="CU54" s="1057" t="n"/>
      <c r="CV54" s="1057" t="n"/>
      <c r="CW54" s="1057" t="n"/>
      <c r="CX54" s="1057" t="n"/>
      <c r="CY54" s="1057" t="n"/>
      <c r="CZ54" s="1057" t="n"/>
      <c r="DA54" s="1057" t="n"/>
      <c r="DB54" s="1057" t="n"/>
      <c r="DC54" s="1057" t="n"/>
      <c r="DD54" s="1057" t="n"/>
      <c r="DE54" s="1057" t="n"/>
      <c r="DF54" s="1057" t="n"/>
      <c r="DG54" s="1057" t="n"/>
    </row>
    <row r="55" ht="19.5" customHeight="1" s="340">
      <c r="A55" s="871" t="inlineStr">
        <is>
          <t>Final result for E1･E2 determination</t>
        </is>
      </c>
      <c r="B55" s="1106" t="n"/>
      <c r="C55" s="1106" t="n"/>
      <c r="D55" s="1106" t="n"/>
      <c r="E55" s="1106" t="n"/>
      <c r="F55" s="1106" t="n"/>
      <c r="G55" s="1106" t="n"/>
      <c r="H55" s="1106" t="n"/>
      <c r="I55" s="1106" t="n"/>
      <c r="J55" s="1106" t="n"/>
      <c r="K55" s="1106" t="n"/>
      <c r="L55" s="1106" t="n"/>
      <c r="M55" s="1106" t="n"/>
      <c r="N55" s="1106" t="n"/>
      <c r="O55" s="1106" t="n"/>
      <c r="P55" s="1106" t="n"/>
      <c r="Q55" s="1106" t="n"/>
      <c r="R55" s="1106" t="n"/>
      <c r="S55" s="1106" t="n"/>
      <c r="T55" s="1106" t="n"/>
      <c r="U55" s="1106" t="n"/>
      <c r="V55" s="1106" t="n"/>
      <c r="W55" s="1106" t="n"/>
      <c r="X55" s="1106" t="n"/>
      <c r="Y55" s="1106" t="n"/>
      <c r="Z55" s="1106" t="n"/>
      <c r="AA55" s="1106" t="n"/>
      <c r="AB55" s="1106" t="n"/>
      <c r="AC55" s="1107" t="n"/>
      <c r="AD55" s="872" t="inlineStr">
        <is>
          <t>E2</t>
        </is>
      </c>
      <c r="AE55" s="1106" t="n"/>
      <c r="AF55" s="1106" t="n"/>
      <c r="AG55" s="1106" t="n"/>
      <c r="AH55" s="1106" t="n"/>
      <c r="AI55" s="1106" t="n"/>
      <c r="AJ55" s="1106" t="n"/>
      <c r="AK55" s="1106" t="n"/>
      <c r="AL55" s="1106" t="n"/>
      <c r="AM55" s="1106" t="n"/>
      <c r="AN55" s="1106" t="n"/>
      <c r="AO55" s="1106" t="n"/>
      <c r="AP55" s="1106" t="n"/>
      <c r="AQ55" s="1106" t="n"/>
      <c r="AR55" s="1106" t="n"/>
      <c r="AS55" s="1106" t="n"/>
      <c r="AT55" s="1106" t="n"/>
      <c r="AU55" s="1106" t="n"/>
      <c r="AV55" s="1106" t="n"/>
      <c r="AW55" s="1106" t="n"/>
      <c r="AX55" s="1106" t="n"/>
      <c r="AY55" s="1107" t="n"/>
    </row>
    <row r="56" ht="4.5" customHeight="1" s="340"/>
    <row r="57" ht="12.75" customHeight="1" s="340">
      <c r="A57" s="577" t="inlineStr">
        <is>
          <t>For the use of the credit division in charge of the credit rating only</t>
        </is>
      </c>
      <c r="BA57" s="1068" t="n"/>
      <c r="BB57" s="1068" t="n"/>
      <c r="BC57" s="1068" t="n"/>
      <c r="BD57" s="1068" t="n"/>
      <c r="BE57" s="1068" t="n"/>
      <c r="BF57" s="1068" t="n"/>
      <c r="BG57" s="1068" t="n"/>
      <c r="BH57" s="1068" t="n"/>
      <c r="BI57" s="1068" t="n"/>
      <c r="BJ57" s="1068" t="n"/>
      <c r="BK57" s="1068" t="n"/>
      <c r="BL57" s="1068" t="n"/>
      <c r="BM57" s="1068" t="n"/>
      <c r="BN57" s="1068" t="n"/>
      <c r="BO57" s="1068" t="n"/>
      <c r="BP57" s="1068" t="n"/>
      <c r="BQ57" s="1068" t="n"/>
      <c r="BR57" s="1068" t="n"/>
      <c r="BS57" s="1068" t="n"/>
      <c r="BT57" s="1068" t="n"/>
      <c r="BU57" s="1068" t="n"/>
      <c r="BV57" s="1068" t="n"/>
      <c r="BW57" s="1068" t="n"/>
      <c r="BX57" s="1068" t="n"/>
      <c r="BY57" s="1068" t="n"/>
      <c r="BZ57" s="1068" t="n"/>
      <c r="CA57" s="1068" t="n"/>
      <c r="CB57" s="1068" t="n"/>
      <c r="CC57" s="1068" t="n"/>
      <c r="CD57" s="1068" t="n"/>
      <c r="CE57" s="1068" t="n"/>
      <c r="CF57" s="1068" t="n"/>
      <c r="CG57" s="1068" t="n"/>
      <c r="CH57" s="1068" t="n"/>
      <c r="CI57" s="1068" t="n"/>
      <c r="CJ57" s="1068" t="n"/>
      <c r="CK57" s="1068" t="n"/>
      <c r="CL57" s="1068" t="n"/>
      <c r="CM57" s="1068" t="n"/>
      <c r="CN57" s="1068" t="n"/>
      <c r="CO57" s="1068" t="n"/>
      <c r="CP57" s="1068" t="n"/>
      <c r="CQ57" s="1068" t="n"/>
      <c r="CR57" s="1068" t="n"/>
      <c r="CS57" s="1068" t="n"/>
      <c r="CT57" s="1068" t="n"/>
      <c r="CU57" s="1068" t="n"/>
      <c r="CV57" s="1068" t="n"/>
      <c r="CW57" s="1068" t="n"/>
      <c r="CX57" s="1068" t="n"/>
      <c r="CY57" s="1068" t="n"/>
      <c r="CZ57" s="1068" t="n"/>
      <c r="DA57" s="1068" t="n"/>
      <c r="DB57" s="1068" t="n"/>
      <c r="DC57" s="1068" t="n"/>
      <c r="DD57" s="1068" t="n"/>
      <c r="DE57" s="1068" t="n"/>
      <c r="DF57" s="1068" t="n"/>
      <c r="DG57" s="1068" t="n"/>
    </row>
    <row r="58" ht="39.75" customHeight="1" s="340">
      <c r="A58" s="863" t="n"/>
      <c r="B58" s="1051" t="n"/>
      <c r="C58" s="1051" t="n"/>
      <c r="D58" s="1051" t="n"/>
      <c r="E58" s="1051" t="n"/>
      <c r="F58" s="1051" t="n"/>
      <c r="G58" s="1051" t="n"/>
      <c r="H58" s="1051" t="n"/>
      <c r="I58" s="1051" t="n"/>
      <c r="J58" s="1051" t="n"/>
      <c r="K58" s="1051" t="n"/>
      <c r="L58" s="1051" t="n"/>
      <c r="M58" s="1051" t="n"/>
      <c r="N58" s="1051" t="n"/>
      <c r="O58" s="1051" t="n"/>
      <c r="P58" s="1051" t="n"/>
      <c r="Q58" s="1051" t="n"/>
      <c r="R58" s="1051" t="n"/>
      <c r="S58" s="1051" t="n"/>
      <c r="T58" s="1051" t="n"/>
      <c r="U58" s="1051" t="n"/>
      <c r="V58" s="1051" t="n"/>
      <c r="W58" s="1051" t="n"/>
      <c r="X58" s="1051" t="n"/>
      <c r="Y58" s="1051" t="n"/>
      <c r="Z58" s="1051" t="n"/>
      <c r="AA58" s="1051" t="n"/>
      <c r="AB58" s="1051" t="n"/>
      <c r="AC58" s="1051" t="n"/>
      <c r="AD58" s="1051" t="n"/>
      <c r="AE58" s="1051" t="n"/>
      <c r="AF58" s="1051" t="n"/>
      <c r="AG58" s="1051" t="n"/>
      <c r="AH58" s="1051" t="n"/>
      <c r="AI58" s="1051" t="n"/>
      <c r="AJ58" s="1051" t="n"/>
      <c r="AK58" s="1051" t="n"/>
      <c r="AL58" s="1051" t="n"/>
      <c r="AM58" s="1051" t="n"/>
      <c r="AN58" s="1051" t="n"/>
      <c r="AO58" s="1051" t="n"/>
      <c r="AP58" s="1051" t="n"/>
      <c r="AQ58" s="1051" t="n"/>
      <c r="AR58" s="1051" t="n"/>
      <c r="AS58" s="1051" t="n"/>
      <c r="AT58" s="1051" t="n"/>
      <c r="AU58" s="1051" t="n"/>
      <c r="AV58" s="1051" t="n"/>
      <c r="AW58" s="1051" t="n"/>
      <c r="AX58" s="1051" t="n"/>
      <c r="AY58" s="1051" t="n"/>
      <c r="AZ58" s="1051" t="n"/>
      <c r="BA58" s="1051" t="n"/>
      <c r="BB58" s="1051" t="n"/>
      <c r="BC58" s="1051" t="n"/>
      <c r="BD58" s="1051" t="n"/>
      <c r="BE58" s="1051" t="n"/>
      <c r="BF58" s="1051" t="n"/>
      <c r="BG58" s="1051" t="n"/>
      <c r="BH58" s="1051" t="n"/>
      <c r="BI58" s="1051" t="n"/>
      <c r="BJ58" s="1051" t="n"/>
      <c r="BK58" s="1051" t="n"/>
      <c r="BL58" s="1051" t="n"/>
      <c r="BM58" s="1051" t="n"/>
      <c r="BN58" s="1051" t="n"/>
      <c r="BO58" s="1051" t="n"/>
      <c r="BP58" s="1051" t="n"/>
      <c r="BQ58" s="1051" t="n"/>
      <c r="BR58" s="1051" t="n"/>
      <c r="BS58" s="1051" t="n"/>
      <c r="BT58" s="1051" t="n"/>
      <c r="BU58" s="1051" t="n"/>
      <c r="BV58" s="1051" t="n"/>
      <c r="BW58" s="1051" t="n"/>
      <c r="BX58" s="1051" t="n"/>
      <c r="BY58" s="1051" t="n"/>
      <c r="BZ58" s="1051" t="n"/>
      <c r="CA58" s="1051" t="n"/>
      <c r="CB58" s="1051" t="n"/>
      <c r="CC58" s="1051" t="n"/>
      <c r="CD58" s="1051" t="n"/>
      <c r="CE58" s="1051" t="n"/>
      <c r="CF58" s="1051" t="n"/>
      <c r="CG58" s="1051" t="n"/>
      <c r="CH58" s="1051" t="n"/>
      <c r="CI58" s="1051" t="n"/>
      <c r="CJ58" s="1051" t="n"/>
      <c r="CK58" s="1051" t="n"/>
      <c r="CL58" s="1051" t="n"/>
      <c r="CM58" s="1051" t="n"/>
      <c r="CN58" s="1051" t="n"/>
      <c r="CO58" s="1051" t="n"/>
      <c r="CP58" s="1051" t="n"/>
      <c r="CQ58" s="1051" t="n"/>
      <c r="CR58" s="1051" t="n"/>
      <c r="CS58" s="1051" t="n"/>
      <c r="CT58" s="1051" t="n"/>
      <c r="CU58" s="1051" t="n"/>
      <c r="CV58" s="1051" t="n"/>
      <c r="CW58" s="1051" t="n"/>
      <c r="CX58" s="1051" t="n"/>
      <c r="CY58" s="1051" t="n"/>
      <c r="CZ58" s="1051" t="n"/>
      <c r="DA58" s="1051" t="n"/>
      <c r="DB58" s="1051" t="n"/>
      <c r="DC58" s="1051" t="n"/>
      <c r="DD58" s="1051" t="n"/>
      <c r="DE58" s="1051" t="n"/>
      <c r="DF58" s="1051" t="n"/>
      <c r="DG58" s="1052" t="n"/>
    </row>
    <row r="59" ht="4.5" customHeight="1" s="340">
      <c r="BA59" s="614" t="n"/>
      <c r="BB59" s="614" t="n"/>
      <c r="BC59" s="614" t="n"/>
      <c r="BD59" s="614" t="n"/>
      <c r="BE59" s="614" t="n"/>
      <c r="BF59" s="614" t="n"/>
      <c r="BG59" s="614" t="n"/>
      <c r="BH59" s="614" t="n"/>
      <c r="BI59" s="614" t="n"/>
      <c r="BJ59" s="614" t="n"/>
      <c r="BK59" s="614" t="n"/>
      <c r="BL59" s="614" t="n"/>
      <c r="BM59" s="614" t="n"/>
      <c r="BN59" s="614" t="n"/>
      <c r="BO59" s="614" t="n"/>
      <c r="BP59" s="614" t="n"/>
      <c r="BQ59" s="614" t="n"/>
      <c r="BR59" s="614" t="n"/>
      <c r="BS59" s="614" t="n"/>
      <c r="BT59" s="614" t="n"/>
      <c r="BU59" s="614" t="n"/>
      <c r="BV59" s="614" t="n"/>
      <c r="BW59" s="614" t="n"/>
      <c r="BX59" s="614" t="n"/>
      <c r="BY59" s="614" t="n"/>
      <c r="BZ59" s="614" t="n"/>
      <c r="CA59" s="614" t="n"/>
      <c r="CB59" s="614" t="n"/>
      <c r="CC59" s="614" t="n"/>
      <c r="CD59" s="614" t="n"/>
      <c r="CE59" s="614" t="n"/>
      <c r="CF59" s="614" t="n"/>
      <c r="CG59" s="614" t="n"/>
      <c r="CH59" s="614" t="n"/>
      <c r="CI59" s="614" t="n"/>
      <c r="CJ59" s="614" t="n"/>
      <c r="CK59" s="614" t="n"/>
      <c r="CL59" s="614" t="n"/>
      <c r="CM59" s="614" t="n"/>
      <c r="CN59" s="614" t="n"/>
      <c r="CO59" s="614" t="n"/>
      <c r="CP59" s="614" t="n"/>
      <c r="CQ59" s="614" t="n"/>
      <c r="CR59" s="614" t="n"/>
      <c r="CS59" s="614" t="n"/>
      <c r="CT59" s="614" t="n"/>
      <c r="CU59" s="614" t="n"/>
      <c r="CV59" s="614" t="n"/>
      <c r="CW59" s="614" t="n"/>
      <c r="CX59" s="614" t="n"/>
      <c r="CY59" s="614" t="n"/>
      <c r="CZ59" s="614" t="n"/>
      <c r="DA59" s="614" t="n"/>
      <c r="DB59" s="614" t="n"/>
      <c r="DC59" s="614" t="n"/>
      <c r="DD59" s="614" t="n"/>
      <c r="DE59" s="614" t="n"/>
      <c r="DF59" s="614" t="n"/>
      <c r="DG59" s="614" t="n"/>
    </row>
    <row r="60" ht="12" customHeight="1" s="340">
      <c r="A60" s="864" t="n"/>
      <c r="S60" s="614" t="n"/>
      <c r="T60" s="614" t="n"/>
      <c r="U60" s="614" t="n"/>
      <c r="V60" s="614" t="n"/>
      <c r="W60" s="614" t="n"/>
      <c r="X60" s="614" t="n"/>
      <c r="Y60" s="614" t="n"/>
      <c r="Z60" s="614" t="n"/>
      <c r="AA60" s="614" t="n"/>
      <c r="AB60" s="614" t="n"/>
      <c r="AC60" s="614" t="n"/>
      <c r="AD60" s="614" t="n"/>
      <c r="AE60" s="614" t="n"/>
      <c r="AF60" s="614" t="n"/>
      <c r="AG60" s="614" t="n"/>
      <c r="AH60" s="614" t="n"/>
      <c r="AI60" s="614" t="n"/>
      <c r="AJ60" s="614" t="n"/>
      <c r="AK60" s="614" t="n"/>
      <c r="AL60" s="614" t="n"/>
      <c r="AM60" s="614" t="n"/>
      <c r="AN60" s="614" t="n"/>
      <c r="AO60" s="614" t="n"/>
      <c r="AP60" s="865" t="n"/>
      <c r="BH60" s="615" t="n"/>
      <c r="BI60" s="577" t="inlineStr">
        <is>
          <t>For the use of the credit division in charge of the transaction only</t>
        </is>
      </c>
      <c r="DI60" s="614" t="n"/>
      <c r="DJ60" s="614" t="n"/>
      <c r="DK60" s="614" t="n"/>
      <c r="DL60" s="614" t="n"/>
      <c r="DM60" s="614" t="n"/>
      <c r="DN60" s="614" t="n"/>
      <c r="DO60" s="428" t="n"/>
    </row>
    <row r="61" ht="13.5" customFormat="1" customHeight="1" s="575">
      <c r="A61" s="866" t="n"/>
      <c r="J61" s="866" t="n"/>
      <c r="S61" s="428" t="n"/>
      <c r="T61" s="428" t="n"/>
      <c r="U61" s="428" t="n"/>
      <c r="V61" s="428" t="n"/>
      <c r="W61" s="428" t="n"/>
      <c r="X61" s="428" t="n"/>
      <c r="Y61" s="428" t="n"/>
      <c r="Z61" s="428" t="n"/>
      <c r="AA61" s="428" t="n"/>
      <c r="AB61" s="428" t="n"/>
      <c r="AC61" s="428" t="n"/>
      <c r="AD61" s="428" t="n"/>
      <c r="AE61" s="428" t="n"/>
      <c r="AF61" s="428" t="n"/>
      <c r="AG61" s="428" t="n"/>
      <c r="AH61" s="428" t="n"/>
      <c r="AI61" s="428" t="n"/>
      <c r="AJ61" s="428" t="n"/>
      <c r="AK61" s="428" t="n"/>
      <c r="AL61" s="428" t="n"/>
      <c r="AM61" s="428" t="n"/>
      <c r="AN61" s="428" t="n"/>
      <c r="AO61" s="428" t="n"/>
      <c r="AP61" s="864" t="n"/>
      <c r="BH61" s="866" t="n"/>
      <c r="BI61" s="867" t="n"/>
      <c r="BJ61" s="1057" t="n"/>
      <c r="BK61" s="1057" t="n"/>
      <c r="BL61" s="1057" t="n"/>
      <c r="BM61" s="1057" t="n"/>
      <c r="BN61" s="1057" t="n"/>
      <c r="BO61" s="1057" t="n"/>
      <c r="BP61" s="1057" t="n"/>
      <c r="BQ61" s="1057" t="n"/>
      <c r="BR61" s="1057" t="n"/>
      <c r="BS61" s="1057" t="n"/>
      <c r="BT61" s="1057" t="n"/>
      <c r="BU61" s="1057" t="n"/>
      <c r="BV61" s="1057" t="n"/>
      <c r="BW61" s="1057"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8" t="n"/>
      <c r="DH61" s="428" t="n"/>
    </row>
    <row r="62" ht="36" customFormat="1" customHeight="1" s="575">
      <c r="A62" s="866" t="n"/>
      <c r="J62" s="866" t="n"/>
      <c r="S62" s="428" t="n"/>
      <c r="T62" s="428" t="n"/>
      <c r="U62" s="428" t="n"/>
      <c r="V62" s="428" t="n"/>
      <c r="W62" s="428" t="n"/>
      <c r="X62" s="428" t="n"/>
      <c r="Y62" s="428" t="n"/>
      <c r="Z62" s="428" t="n"/>
      <c r="AA62" s="428" t="n"/>
      <c r="AB62" s="428" t="n"/>
      <c r="AC62" s="428" t="n"/>
      <c r="AD62" s="428" t="n"/>
      <c r="AE62" s="428" t="n"/>
      <c r="AF62" s="428" t="n"/>
      <c r="AG62" s="428" t="n"/>
      <c r="AH62" s="428" t="n"/>
      <c r="AI62" s="428" t="n"/>
      <c r="AJ62" s="428" t="n"/>
      <c r="AK62" s="428" t="n"/>
      <c r="AL62" s="428" t="n"/>
      <c r="AM62" s="428" t="n"/>
      <c r="AN62" s="428" t="n"/>
      <c r="AO62" s="428" t="n"/>
      <c r="AP62" s="866" t="n"/>
      <c r="AY62" s="866" t="n"/>
      <c r="BH62" s="866" t="n"/>
      <c r="BI62" s="1067" t="n"/>
      <c r="BJ62" s="1068" t="n"/>
      <c r="BK62" s="1068" t="n"/>
      <c r="BL62" s="1068" t="n"/>
      <c r="BM62" s="1068" t="n"/>
      <c r="BN62" s="1068" t="n"/>
      <c r="BO62" s="1068" t="n"/>
      <c r="BP62" s="1068" t="n"/>
      <c r="BQ62" s="1068" t="n"/>
      <c r="BR62" s="1068" t="n"/>
      <c r="BS62" s="1068" t="n"/>
      <c r="BT62" s="1068" t="n"/>
      <c r="BU62" s="1068" t="n"/>
      <c r="BV62" s="1068"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9" t="n"/>
      <c r="DH62" s="428" t="n"/>
    </row>
    <row r="63" ht="4.5" customFormat="1" customHeight="1" s="575">
      <c r="A63" s="613" t="n"/>
      <c r="B63" s="616" t="n"/>
      <c r="C63" s="616" t="n"/>
      <c r="D63" s="616" t="n"/>
      <c r="E63" s="616" t="n"/>
      <c r="F63" s="616" t="n"/>
      <c r="G63" s="616" t="n"/>
      <c r="H63" s="616" t="n"/>
      <c r="I63" s="616" t="n"/>
      <c r="J63" s="616" t="n"/>
      <c r="K63" s="616" t="n"/>
      <c r="L63" s="616" t="n"/>
      <c r="M63" s="616" t="n"/>
      <c r="N63" s="616" t="n"/>
      <c r="O63" s="616" t="n"/>
      <c r="P63" s="616" t="n"/>
      <c r="Q63" s="616" t="n"/>
      <c r="R63" s="616" t="n"/>
      <c r="S63" s="616" t="n"/>
      <c r="T63" s="616" t="n"/>
      <c r="U63" s="616" t="n"/>
      <c r="V63" s="616" t="n"/>
      <c r="W63" s="616" t="n"/>
      <c r="X63" s="616" t="n"/>
      <c r="Y63" s="616" t="n"/>
      <c r="Z63" s="616" t="n"/>
      <c r="AA63" s="616" t="n"/>
      <c r="AB63" s="616" t="n"/>
      <c r="AC63" s="616" t="n"/>
      <c r="AD63" s="616" t="n"/>
      <c r="AE63" s="616" t="n"/>
      <c r="AF63" s="616" t="n"/>
      <c r="AG63" s="616" t="n"/>
      <c r="AH63" s="616" t="n"/>
      <c r="AI63" s="616" t="n"/>
      <c r="AJ63" s="616" t="n"/>
      <c r="AK63" s="616" t="n"/>
      <c r="AL63" s="616" t="n"/>
      <c r="AM63" s="616" t="n"/>
      <c r="AN63" s="616" t="n"/>
      <c r="AO63" s="616" t="n"/>
      <c r="AP63" s="616" t="n"/>
      <c r="AQ63" s="616" t="n"/>
      <c r="AR63" s="616" t="n"/>
      <c r="AS63" s="616" t="n"/>
      <c r="AT63" s="616" t="n"/>
      <c r="AU63" s="616" t="n"/>
      <c r="AV63" s="616" t="n"/>
      <c r="AW63" s="616" t="n"/>
      <c r="AX63" s="616" t="n"/>
      <c r="AY63" s="616" t="n"/>
      <c r="AZ63" s="616" t="n"/>
      <c r="BA63" s="616" t="n"/>
      <c r="BB63" s="616" t="n"/>
      <c r="BC63" s="616" t="n"/>
      <c r="BD63" s="616" t="n"/>
      <c r="BE63" s="616" t="n"/>
      <c r="BF63" s="616" t="n"/>
      <c r="BG63" s="616" t="n"/>
      <c r="BH63" s="616" t="n"/>
      <c r="BI63" s="616" t="n"/>
      <c r="BJ63" s="616" t="n"/>
      <c r="BK63" s="616" t="n"/>
      <c r="BL63" s="616" t="n"/>
      <c r="BM63" s="428" t="n"/>
      <c r="BN63" s="428" t="n"/>
      <c r="BO63" s="428" t="n"/>
      <c r="BP63" s="428" t="n"/>
      <c r="BQ63" s="428" t="n"/>
      <c r="BR63" s="428" t="n"/>
      <c r="BS63" s="428" t="n"/>
      <c r="BT63" s="428" t="n"/>
      <c r="BU63" s="428" t="n"/>
      <c r="BV63" s="428" t="n"/>
      <c r="BW63" s="428" t="n"/>
      <c r="BX63" s="428" t="n"/>
      <c r="BY63" s="428" t="n"/>
      <c r="BZ63" s="428" t="n"/>
      <c r="CA63" s="428" t="n"/>
      <c r="CB63" s="428" t="n"/>
      <c r="CC63" s="428" t="n"/>
      <c r="CD63" s="428" t="n"/>
      <c r="CE63" s="428" t="n"/>
      <c r="CF63" s="428" t="n"/>
      <c r="CG63" s="428" t="n"/>
      <c r="CH63" s="428" t="n"/>
      <c r="CI63" s="428" t="n"/>
      <c r="CJ63" s="428" t="n"/>
      <c r="CK63" s="428" t="n"/>
      <c r="CL63" s="428" t="n"/>
      <c r="CM63" s="428" t="n"/>
      <c r="CN63" s="428" t="n"/>
      <c r="CO63" s="428" t="n"/>
      <c r="CP63" s="428" t="n"/>
      <c r="CQ63" s="428" t="n"/>
      <c r="CR63" s="428" t="n"/>
      <c r="CS63" s="428" t="n"/>
      <c r="CT63" s="428" t="n"/>
      <c r="CU63" s="428" t="n"/>
      <c r="CV63" s="428" t="n"/>
      <c r="CW63" s="428" t="n"/>
      <c r="CX63" s="428" t="n"/>
      <c r="CY63" s="428" t="n"/>
      <c r="CZ63" s="428" t="n"/>
      <c r="DA63" s="428" t="n"/>
      <c r="DB63" s="428" t="n"/>
      <c r="DC63" s="428" t="n"/>
      <c r="DD63" s="428" t="n"/>
      <c r="DE63" s="428" t="n"/>
      <c r="DF63" s="428" t="n"/>
      <c r="DG63" s="428" t="n"/>
      <c r="DH63" s="428" t="n"/>
      <c r="DI63" s="428" t="n"/>
      <c r="DJ63" s="428" t="n"/>
      <c r="DK63" s="428" t="n"/>
      <c r="DL63" s="428" t="n"/>
      <c r="DM63" s="428" t="n"/>
      <c r="DN63" s="428" t="n"/>
      <c r="DO63" s="428" t="n"/>
      <c r="DP63" s="428" t="n"/>
    </row>
    <row r="64" ht="12" customFormat="1" customHeight="1" s="428">
      <c r="BH64" s="860" t="inlineStr">
        <is>
          <t>Classification</t>
        </is>
      </c>
      <c r="BI64" s="1051" t="n"/>
      <c r="BJ64" s="1051" t="n"/>
      <c r="BK64" s="1051" t="n"/>
      <c r="BL64" s="1051" t="n"/>
      <c r="BM64" s="1051" t="n"/>
      <c r="BN64" s="1051" t="n"/>
      <c r="BO64" s="1051" t="n"/>
      <c r="BP64" s="1051" t="n"/>
      <c r="BQ64" s="1051" t="n"/>
      <c r="BR64" s="1051" t="n"/>
      <c r="BS64" s="1051" t="n"/>
      <c r="BT64" s="1052" t="n"/>
      <c r="BU64" s="861" t="inlineStr">
        <is>
          <t>ＭＢ</t>
        </is>
      </c>
      <c r="BV64" s="1051" t="n"/>
      <c r="BW64" s="1051" t="n"/>
      <c r="BX64" s="1051" t="n"/>
      <c r="BY64" s="1051" t="n"/>
      <c r="BZ64" s="1052" t="n"/>
      <c r="CC64" s="860" t="inlineStr">
        <is>
          <t>Retention Period</t>
        </is>
      </c>
      <c r="CD64" s="1051" t="n"/>
      <c r="CE64" s="1051" t="n"/>
      <c r="CF64" s="1051" t="n"/>
      <c r="CG64" s="1051" t="n"/>
      <c r="CH64" s="1051" t="n"/>
      <c r="CI64" s="1051" t="n"/>
      <c r="CJ64" s="1051" t="n"/>
      <c r="CK64" s="1051" t="n"/>
      <c r="CL64" s="1051" t="n"/>
      <c r="CM64" s="1051" t="n"/>
      <c r="CN64" s="1051" t="n"/>
      <c r="CO64" s="1051" t="n"/>
      <c r="CP64" s="1051" t="n"/>
      <c r="CQ64" s="1051" t="n"/>
      <c r="CR64" s="1051" t="n"/>
      <c r="CS64" s="1052" t="n"/>
      <c r="CT64" s="1174">
        <f>+BS!H4</f>
        <v/>
      </c>
      <c r="CU64" s="1051" t="n"/>
      <c r="CV64" s="1051" t="n"/>
      <c r="CW64" s="1051" t="n"/>
      <c r="CX64" s="1051" t="n"/>
      <c r="CY64" s="1051" t="n"/>
      <c r="CZ64" s="1051" t="n"/>
      <c r="DA64" s="1051" t="n"/>
      <c r="DB64" s="1051" t="n"/>
      <c r="DC64" s="1051" t="n"/>
      <c r="DD64" s="1051" t="n"/>
      <c r="DE64" s="1051" t="n"/>
      <c r="DF64" s="1051" t="n"/>
      <c r="DG64" s="1052" t="n"/>
    </row>
  </sheetData>
  <mergeCells count="88">
    <mergeCell ref="A2:S2"/>
    <mergeCell ref="T2:AH2"/>
    <mergeCell ref="AL2:AU2"/>
    <mergeCell ref="AV2:BJ2"/>
    <mergeCell ref="BQ2:BY2"/>
    <mergeCell ref="A3:S4"/>
    <mergeCell ref="T3:AH4"/>
    <mergeCell ref="AL3:AU4"/>
    <mergeCell ref="AV3:BJ4"/>
    <mergeCell ref="A9:L9"/>
    <mergeCell ref="M9:AS9"/>
    <mergeCell ref="AT9:DG9"/>
    <mergeCell ref="A10:L10"/>
    <mergeCell ref="M10:AS10"/>
    <mergeCell ref="AT10:DG10"/>
    <mergeCell ref="AT12:BC12"/>
    <mergeCell ref="AT13:BC13"/>
    <mergeCell ref="B14:AS14"/>
    <mergeCell ref="AT14:BC14"/>
    <mergeCell ref="CG14:CW14"/>
    <mergeCell ref="DG14:DI14"/>
    <mergeCell ref="DJ14:DL14"/>
    <mergeCell ref="AR16:BF16"/>
    <mergeCell ref="AR17:BF17"/>
    <mergeCell ref="AR18:BF18"/>
    <mergeCell ref="AR19:BF19"/>
    <mergeCell ref="AR20:BF20"/>
    <mergeCell ref="AR21:BF21"/>
    <mergeCell ref="B26:D26"/>
    <mergeCell ref="E26:G26"/>
    <mergeCell ref="CS26:CU26"/>
    <mergeCell ref="CV26:DG26"/>
    <mergeCell ref="B27:D27"/>
    <mergeCell ref="E27:G27"/>
    <mergeCell ref="CS27:CU27"/>
    <mergeCell ref="CV27:DG27"/>
    <mergeCell ref="B28:D28"/>
    <mergeCell ref="E28:G28"/>
    <mergeCell ref="H28:CR28"/>
    <mergeCell ref="CS28:CU28"/>
    <mergeCell ref="CV28:DG28"/>
    <mergeCell ref="B29:D29"/>
    <mergeCell ref="E29:G29"/>
    <mergeCell ref="H29:CR29"/>
    <mergeCell ref="CS29:CU29"/>
    <mergeCell ref="CV29:DG29"/>
    <mergeCell ref="B30:D30"/>
    <mergeCell ref="E30:G30"/>
    <mergeCell ref="CS30:CU30"/>
    <mergeCell ref="CV30:DG30"/>
    <mergeCell ref="B31:D31"/>
    <mergeCell ref="E31:G31"/>
    <mergeCell ref="CS31:CU31"/>
    <mergeCell ref="CV31:DG31"/>
    <mergeCell ref="B35:E35"/>
    <mergeCell ref="Z35:AB35"/>
    <mergeCell ref="AC35:AN35"/>
    <mergeCell ref="B36:E36"/>
    <mergeCell ref="Z36:AB36"/>
    <mergeCell ref="AC36:AN36"/>
    <mergeCell ref="A39:DG42"/>
    <mergeCell ref="A44:DG44"/>
    <mergeCell ref="A45:DG45"/>
    <mergeCell ref="B46:E46"/>
    <mergeCell ref="Z46:AB46"/>
    <mergeCell ref="AC46:AN46"/>
    <mergeCell ref="B47:E47"/>
    <mergeCell ref="Z47:AB47"/>
    <mergeCell ref="AC47:AN47"/>
    <mergeCell ref="A50:DG53"/>
    <mergeCell ref="BA54:DG57"/>
    <mergeCell ref="A55:AC55"/>
    <mergeCell ref="AD55:AY55"/>
    <mergeCell ref="BH64:BT64"/>
    <mergeCell ref="BU64:BZ64"/>
    <mergeCell ref="CC64:CS64"/>
    <mergeCell ref="CT64:DG64"/>
    <mergeCell ref="A58:DG58"/>
    <mergeCell ref="A60:R60"/>
    <mergeCell ref="AP60:BG60"/>
    <mergeCell ref="A61:I61"/>
    <mergeCell ref="J61:R61"/>
    <mergeCell ref="AP61:BG61"/>
    <mergeCell ref="BI61:DG62"/>
    <mergeCell ref="A62:I62"/>
    <mergeCell ref="J62:R62"/>
    <mergeCell ref="AP62:AX62"/>
    <mergeCell ref="AY62:BG62"/>
  </mergeCells>
  <dataValidations count="4">
    <dataValidation sqref="B26:B31 IX26:IX31 ST26:ST31 ACP26:ACP31 B35:E36 IX35:JA36 ST35:SW36 ACP35:ACS36 B46:E47 IX46:JA47 ST46:SW47 ACP46:ACS47" showErrorMessage="1" showInputMessage="1" allowBlank="1" type="list">
      <formula1>"　,Y"</formula1>
      <formula2>0</formula2>
    </dataValidation>
    <dataValidation sqref="AD55:AY55 JZ55:KU55 TV55:UQ55 ADR55:AEM55" showErrorMessage="1" showInputMessage="1" allowBlank="1" type="list">
      <formula1>"　,E1,E2"</formula1>
      <formula2>0</formula2>
    </dataValidation>
    <dataValidation sqref="LQ64:LV64 VM64:VR64 AFI64:AFN64" showErrorMessage="1" showInputMessage="1" allowBlank="1" type="list">
      <formula1>"　,ＭＢ,ＭＡ"</formula1>
      <formula2>0</formula2>
    </dataValidation>
    <dataValidation sqref="BU64:BZ64" showErrorMessage="1" showInputMessage="1" allowBlank="0" type="list">
      <formula1>"　,ＭＢ,ＭＡ"</formula1>
      <formula2>0</formula2>
    </dataValidation>
  </dataValidations>
  <pageMargins left="0.590277777777778" right="0.196527777777778" top="0.39375" bottom="0.433333333333333" header="0" footer="0"/>
  <pageSetup orientation="portrait" paperSize="9" scale="98" horizontalDpi="300" verticalDpi="300"/>
  <headerFooter>
    <oddHeader>&amp;C&amp;"ＭＳ ゴシック,Regular"&amp;13 E1/E2 Determination Worksheet&amp;RForm2</oddHeader>
    <oddFooter>&amp;RMar 2018</oddFooter>
    <evenHeader/>
    <evenFooter/>
    <firstHeader/>
    <firstFooter/>
  </headerFooter>
</worksheet>
</file>

<file path=xl/worksheets/sheet3.xml><?xml version="1.0" encoding="utf-8"?>
<worksheet xmlns="http://schemas.openxmlformats.org/spreadsheetml/2006/main">
  <sheetPr codeName="Sheet3">
    <tabColor rgb="FF00B050"/>
    <outlinePr summaryBelow="1" summaryRight="1"/>
    <pageSetUpPr/>
  </sheetPr>
  <dimension ref="A2:EJ286"/>
  <sheetViews>
    <sheetView showGridLines="0" view="pageBreakPreview" topLeftCell="A179" zoomScale="90" zoomScaleNormal="70" zoomScaleSheetLayoutView="90" zoomScalePageLayoutView="95" workbookViewId="0">
      <selection activeCell="C197" sqref="C197"/>
    </sheetView>
  </sheetViews>
  <sheetFormatPr baseColWidth="8" defaultColWidth="9" defaultRowHeight="14.25"/>
  <cols>
    <col width="9" customWidth="1" style="171" min="1" max="1"/>
    <col width="45.25" customWidth="1" style="71" min="2" max="2"/>
    <col width="15" customWidth="1" style="70" min="3" max="3"/>
    <col width="13.625" customWidth="1" style="70" min="4" max="4"/>
    <col width="13.25" customWidth="1" style="70" min="5" max="5"/>
    <col width="12.875" customWidth="1" style="70" min="6" max="6"/>
    <col width="12.625" customWidth="1" style="70" min="7" max="7"/>
    <col width="13.625" customWidth="1" style="70" min="8" max="8"/>
    <col width="38.625" customWidth="1" style="70" min="9" max="9"/>
    <col width="9" customWidth="1" style="172" min="10" max="13"/>
    <col width="49.125" customWidth="1" style="171" min="14" max="14"/>
    <col width="13.5" customWidth="1" style="171" min="15" max="15"/>
    <col width="13.875" customWidth="1" style="171" min="16" max="17"/>
    <col width="13.625" customWidth="1" style="171" min="18" max="18"/>
    <col width="14.25" customWidth="1" style="171" min="19" max="19"/>
    <col width="12.25" customWidth="1" style="171" min="20" max="20"/>
    <col width="43.625" customWidth="1" style="171" min="21" max="21"/>
    <col width="9" customWidth="1" style="172" min="22" max="140"/>
    <col width="9" customWidth="1" style="171" min="141" max="1024"/>
  </cols>
  <sheetData>
    <row r="2">
      <c r="B2" s="72" t="inlineStr">
        <is>
          <t xml:space="preserve">CDM Notes Breakdown </t>
        </is>
      </c>
      <c r="C2" s="73" t="n"/>
      <c r="D2" s="73" t="n"/>
      <c r="E2" s="73" t="n"/>
      <c r="F2" s="73" t="n"/>
      <c r="G2" s="73" t="n"/>
      <c r="H2" s="73" t="n"/>
      <c r="I2" s="74" t="n"/>
      <c r="N2" s="173" t="inlineStr">
        <is>
          <t xml:space="preserve">CDM Notes Breakdown </t>
        </is>
      </c>
      <c r="O2" s="73" t="n"/>
      <c r="P2" s="73" t="n"/>
      <c r="Q2" s="73" t="n"/>
      <c r="R2" s="73" t="n"/>
      <c r="S2" s="73" t="n"/>
      <c r="T2" s="73" t="n"/>
      <c r="U2" s="74" t="n"/>
    </row>
    <row r="3">
      <c r="B3" s="75" t="n"/>
      <c r="C3" s="76" t="n"/>
      <c r="D3" s="76" t="n"/>
      <c r="E3" s="76" t="n"/>
      <c r="F3" s="76" t="n"/>
      <c r="G3" s="76" t="n"/>
      <c r="H3" s="76" t="n"/>
      <c r="I3" s="77" t="n"/>
      <c r="N3" s="75" t="n"/>
      <c r="O3" s="76" t="n"/>
      <c r="P3" s="76" t="n"/>
      <c r="Q3" s="76" t="n"/>
      <c r="R3" s="76" t="n"/>
      <c r="S3" s="76" t="n"/>
      <c r="T3" s="76" t="n"/>
      <c r="U3" s="77" t="n"/>
    </row>
    <row r="4" ht="13.5" customHeight="1" s="340">
      <c r="B4" s="631" t="inlineStr">
        <is>
          <t>Mizuho CCIF No.</t>
        </is>
      </c>
      <c r="C4" s="635">
        <f>BS!$B$3</f>
        <v/>
      </c>
      <c r="D4" s="919" t="n"/>
      <c r="E4" s="919" t="n"/>
      <c r="F4" s="919" t="n"/>
      <c r="G4" s="919" t="n"/>
      <c r="H4" s="919" t="n"/>
      <c r="I4" s="920" t="n"/>
      <c r="N4" s="631" t="inlineStr">
        <is>
          <t>Mizuho CCIF No.</t>
        </is>
      </c>
      <c r="O4" s="635">
        <f>BS!$B$3</f>
        <v/>
      </c>
      <c r="P4" s="919" t="n"/>
      <c r="Q4" s="919" t="n"/>
      <c r="R4" s="919" t="n"/>
      <c r="S4" s="919" t="n"/>
      <c r="T4" s="919" t="n"/>
      <c r="U4" s="920" t="n"/>
    </row>
    <row r="5" ht="11.25" customHeight="1" s="340">
      <c r="B5" s="921" t="n"/>
      <c r="C5" s="922" t="n"/>
      <c r="D5" s="923" t="n"/>
      <c r="E5" s="923" t="n"/>
      <c r="F5" s="923" t="n"/>
      <c r="G5" s="923" t="n"/>
      <c r="H5" s="923" t="n"/>
      <c r="I5" s="924" t="n"/>
      <c r="N5" s="921" t="n"/>
      <c r="O5" s="922" t="n"/>
      <c r="P5" s="923" t="n"/>
      <c r="Q5" s="923" t="n"/>
      <c r="R5" s="923" t="n"/>
      <c r="S5" s="923" t="n"/>
      <c r="T5" s="923" t="n"/>
      <c r="U5" s="924" t="n"/>
    </row>
    <row r="6" ht="19.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idden="1" ht="13.5" customHeight="1" s="340">
      <c r="B7" s="921" t="n"/>
      <c r="C7" s="922" t="n"/>
      <c r="D7" s="923" t="n"/>
      <c r="E7" s="923" t="n"/>
      <c r="F7" s="923" t="n"/>
      <c r="G7" s="923" t="n"/>
      <c r="H7" s="923" t="n"/>
      <c r="I7" s="924" t="n"/>
      <c r="N7" s="921" t="n"/>
      <c r="O7" s="922" t="n"/>
      <c r="P7" s="923" t="n"/>
      <c r="Q7" s="923" t="n"/>
      <c r="R7" s="923" t="n"/>
      <c r="S7" s="923" t="n"/>
      <c r="T7" s="923" t="n"/>
      <c r="U7" s="924" t="n"/>
    </row>
    <row r="8" ht="13.5" customHeight="1" s="340">
      <c r="B8" s="631" t="inlineStr">
        <is>
          <t xml:space="preserve">Account Type </t>
        </is>
      </c>
      <c r="C8" s="630">
        <f>'BS (Assets) breakdown'!$C$8:$I$8</f>
        <v/>
      </c>
      <c r="D8" s="919" t="n"/>
      <c r="E8" s="919" t="n"/>
      <c r="F8" s="919" t="n"/>
      <c r="G8" s="919" t="n"/>
      <c r="H8" s="919" t="n"/>
      <c r="I8" s="920" t="n"/>
      <c r="N8" s="631" t="inlineStr">
        <is>
          <t xml:space="preserve">Account Type </t>
        </is>
      </c>
      <c r="O8" s="630">
        <f>$C$8</f>
        <v/>
      </c>
      <c r="P8" s="919" t="n"/>
      <c r="Q8" s="919" t="n"/>
      <c r="R8" s="919" t="n"/>
      <c r="S8" s="919" t="n"/>
      <c r="T8" s="919" t="n"/>
      <c r="U8" s="920" t="n"/>
    </row>
    <row r="9" ht="6.75" customHeight="1" s="340">
      <c r="B9" s="921" t="n"/>
      <c r="C9" s="922" t="n"/>
      <c r="D9" s="923" t="n"/>
      <c r="E9" s="923" t="n"/>
      <c r="F9" s="923" t="n"/>
      <c r="G9" s="923" t="n"/>
      <c r="H9" s="923" t="n"/>
      <c r="I9" s="924" t="n"/>
      <c r="N9" s="921" t="n"/>
      <c r="O9" s="922" t="n"/>
      <c r="P9" s="923" t="n"/>
      <c r="Q9" s="923" t="n"/>
      <c r="R9" s="923" t="n"/>
      <c r="S9" s="923" t="n"/>
      <c r="T9" s="923" t="n"/>
      <c r="U9" s="924" t="n"/>
    </row>
    <row r="10" ht="14.25" customHeight="1" s="340">
      <c r="B10" s="631" t="inlineStr">
        <is>
          <t>Unit</t>
        </is>
      </c>
      <c r="C10" s="632">
        <f>BS!$B$7</f>
        <v/>
      </c>
      <c r="D10" s="633">
        <f>BS!$B$8</f>
        <v/>
      </c>
      <c r="E10" s="634" t="n"/>
      <c r="F10" s="919" t="n"/>
      <c r="G10" s="919" t="n"/>
      <c r="H10" s="919" t="n"/>
      <c r="I10" s="920" t="n"/>
      <c r="N10" s="631" t="inlineStr">
        <is>
          <t>Unit</t>
        </is>
      </c>
      <c r="O10" s="632">
        <f>BS!$B$7</f>
        <v/>
      </c>
      <c r="P10" s="633">
        <f>BS!$B$10</f>
        <v/>
      </c>
      <c r="Q10" s="634" t="n"/>
      <c r="R10" s="919" t="n"/>
      <c r="S10" s="919" t="n"/>
      <c r="T10" s="919" t="n"/>
      <c r="U10" s="920" t="n"/>
    </row>
    <row r="11" ht="7.5" customHeight="1" s="340">
      <c r="B11" s="921" t="n"/>
      <c r="C11" s="922" t="n"/>
      <c r="D11" s="923" t="n"/>
      <c r="E11" s="923" t="n"/>
      <c r="F11" s="923" t="n"/>
      <c r="G11" s="923" t="n"/>
      <c r="H11" s="923" t="n"/>
      <c r="I11" s="924" t="n"/>
      <c r="N11" s="921" t="n"/>
      <c r="O11" s="922" t="n"/>
      <c r="P11" s="923" t="n"/>
      <c r="Q11" s="923" t="n"/>
      <c r="R11" s="923" t="n"/>
      <c r="S11" s="923" t="n"/>
      <c r="T11" s="923" t="n"/>
      <c r="U11" s="924" t="n"/>
    </row>
    <row r="12">
      <c r="B12" s="174" t="n"/>
      <c r="C12" s="175" t="n"/>
      <c r="D12" s="175" t="n"/>
      <c r="E12" s="175" t="n"/>
      <c r="F12" s="175" t="n"/>
      <c r="G12" s="175" t="n"/>
      <c r="H12" s="175" t="n"/>
      <c r="I12" s="176" t="n"/>
      <c r="N12" s="177" t="n"/>
      <c r="O12" s="76" t="n"/>
      <c r="P12" s="76" t="n"/>
      <c r="Q12" s="76" t="n"/>
      <c r="R12" s="76" t="n"/>
      <c r="S12" s="76" t="n"/>
      <c r="T12" s="76" t="n"/>
      <c r="U12" s="77" t="n"/>
    </row>
    <row r="13" ht="28.5" customHeight="1" s="340">
      <c r="B13" s="178" t="inlineStr">
        <is>
          <t xml:space="preserve">Notes to Balance Sheet </t>
        </is>
      </c>
      <c r="C13" s="87">
        <f>BS!$B$21</f>
        <v/>
      </c>
      <c r="D13" s="87">
        <f>BS!$C$21</f>
        <v/>
      </c>
      <c r="E13" s="87">
        <f>BS!$D$21</f>
        <v/>
      </c>
      <c r="F13" s="87">
        <f>BS!$E$21</f>
        <v/>
      </c>
      <c r="G13" s="87">
        <f>BS!$F$21</f>
        <v/>
      </c>
      <c r="H13" s="87">
        <f>BS!$G$21</f>
        <v/>
      </c>
      <c r="I13" s="179" t="inlineStr">
        <is>
          <t xml:space="preserve">Remarks </t>
        </is>
      </c>
      <c r="N13" s="178" t="inlineStr">
        <is>
          <t xml:space="preserve">Notes to Balance Sheet </t>
        </is>
      </c>
      <c r="O13" s="87">
        <f>BS!$B$21</f>
        <v/>
      </c>
      <c r="P13" s="87">
        <f>BS!$C$21</f>
        <v/>
      </c>
      <c r="Q13" s="87">
        <f>BS!$D$21</f>
        <v/>
      </c>
      <c r="R13" s="87">
        <f>BS!$E$21</f>
        <v/>
      </c>
      <c r="S13" s="87">
        <f>BS!$F$21</f>
        <v/>
      </c>
      <c r="T13" s="87">
        <f>BS!$G$21</f>
        <v/>
      </c>
      <c r="U13" s="179" t="inlineStr">
        <is>
          <t xml:space="preserve">Remarks </t>
        </is>
      </c>
    </row>
    <row r="14" ht="27.75" customHeight="1" s="340">
      <c r="B14" s="90" t="inlineStr">
        <is>
          <t xml:space="preserve">Liabilities </t>
        </is>
      </c>
      <c r="C14" s="91" t="n"/>
      <c r="D14" s="91" t="n"/>
      <c r="E14" s="91" t="n"/>
      <c r="F14" s="91" t="n"/>
      <c r="G14" s="91" t="n"/>
      <c r="H14" s="91" t="n"/>
      <c r="I14" s="92" t="n"/>
      <c r="J14" s="180" t="n"/>
      <c r="N14" s="181" t="inlineStr">
        <is>
          <t xml:space="preserve">Liabilities </t>
        </is>
      </c>
      <c r="O14" s="182" t="n"/>
      <c r="P14" s="182" t="n"/>
      <c r="Q14" s="182" t="n"/>
      <c r="R14" s="182" t="n"/>
      <c r="S14" s="182" t="n"/>
      <c r="T14" s="182" t="n"/>
      <c r="U14" s="183" t="n"/>
    </row>
    <row r="15">
      <c r="A15" s="171" t="inlineStr">
        <is>
          <t>K1</t>
        </is>
      </c>
      <c r="B15" s="954" t="inlineStr">
        <is>
          <t xml:space="preserve">Short Term Debt </t>
        </is>
      </c>
      <c r="C15" s="963" t="n"/>
      <c r="D15" s="964" t="n"/>
      <c r="E15" s="964" t="n"/>
      <c r="F15" s="964" t="n"/>
      <c r="G15" s="964" t="n"/>
      <c r="H15" s="964" t="n"/>
      <c r="I15" s="965" t="n"/>
      <c r="J15" s="180" t="n"/>
      <c r="N15" s="966">
        <f>B15</f>
        <v/>
      </c>
      <c r="O15" s="188" t="inlineStr"/>
      <c r="P15" s="967" t="inlineStr"/>
      <c r="Q15" s="967" t="inlineStr"/>
      <c r="R15" s="967" t="inlineStr"/>
      <c r="S15" s="967" t="inlineStr"/>
      <c r="T15" s="967" t="inlineStr"/>
      <c r="U15" s="968" t="n"/>
    </row>
    <row r="16">
      <c r="B16" s="102" t="inlineStr">
        <is>
          <t>Borrowings</t>
        </is>
      </c>
      <c r="C16" s="939" t="n"/>
      <c r="D16" s="939" t="n"/>
      <c r="E16" s="939" t="n"/>
      <c r="F16" s="939" t="n"/>
      <c r="G16" s="939" t="n">
        <v>302805</v>
      </c>
      <c r="H16" s="939" t="n">
        <v>504362</v>
      </c>
      <c r="I16" s="928" t="n"/>
      <c r="J16" s="180" t="n"/>
      <c r="N16" s="969">
        <f>B16</f>
        <v/>
      </c>
      <c r="O16" s="192" t="inlineStr"/>
      <c r="P16" s="192" t="inlineStr"/>
      <c r="Q16" s="192" t="inlineStr"/>
      <c r="R16" s="192" t="inlineStr"/>
      <c r="S16" s="192">
        <f>G16*BS!$B$9</f>
        <v/>
      </c>
      <c r="T16" s="192">
        <f>H16*BS!$B$9</f>
        <v/>
      </c>
      <c r="U16" s="193">
        <f>I16</f>
        <v/>
      </c>
    </row>
    <row r="17">
      <c r="B17" s="102" t="n"/>
      <c r="C17" s="939" t="n"/>
      <c r="D17" s="939" t="n"/>
      <c r="E17" s="939" t="n"/>
      <c r="F17" s="939" t="n"/>
      <c r="G17" s="939" t="n"/>
      <c r="H17" s="939" t="n"/>
      <c r="I17" s="928" t="n"/>
      <c r="J17" s="180" t="n"/>
      <c r="N17" s="969" t="inlineStr"/>
      <c r="O17" s="192" t="inlineStr"/>
      <c r="P17" s="192" t="inlineStr"/>
      <c r="Q17" s="192" t="inlineStr"/>
      <c r="R17" s="192" t="inlineStr"/>
      <c r="S17" s="192" t="inlineStr"/>
      <c r="T17" s="192" t="inlineStr"/>
      <c r="U17" s="193">
        <f>I17</f>
        <v/>
      </c>
    </row>
    <row r="18">
      <c r="B18" s="102" t="n"/>
      <c r="C18" s="939" t="n"/>
      <c r="D18" s="939" t="n"/>
      <c r="E18" s="939" t="n"/>
      <c r="F18" s="939" t="n"/>
      <c r="G18" s="939" t="n"/>
      <c r="H18" s="939" t="n"/>
      <c r="I18" s="928" t="n"/>
      <c r="J18" s="180" t="n"/>
      <c r="N18" s="969" t="inlineStr"/>
      <c r="O18" s="192" t="inlineStr"/>
      <c r="P18" s="192" t="inlineStr"/>
      <c r="Q18" s="192" t="inlineStr"/>
      <c r="R18" s="192" t="inlineStr"/>
      <c r="S18" s="192" t="inlineStr"/>
      <c r="T18" s="192" t="inlineStr"/>
      <c r="U18" s="193">
        <f>I18</f>
        <v/>
      </c>
    </row>
    <row r="19">
      <c r="B19" s="102" t="n"/>
      <c r="C19" s="103" t="n"/>
      <c r="D19" s="103" t="n"/>
      <c r="E19" s="103" t="n"/>
      <c r="F19" s="103" t="n"/>
      <c r="G19" s="103" t="n"/>
      <c r="H19" s="103" t="n"/>
      <c r="I19" s="928" t="n"/>
      <c r="J19" s="180" t="n"/>
      <c r="N19" s="969" t="inlineStr"/>
      <c r="O19" s="192" t="inlineStr"/>
      <c r="P19" s="192" t="inlineStr"/>
      <c r="Q19" s="192" t="inlineStr"/>
      <c r="R19" s="192" t="inlineStr"/>
      <c r="S19" s="192" t="inlineStr"/>
      <c r="T19" s="192" t="inlineStr"/>
      <c r="U19" s="193">
        <f>I19</f>
        <v/>
      </c>
    </row>
    <row r="20">
      <c r="B20" s="102" t="n"/>
      <c r="C20" s="939" t="n"/>
      <c r="D20" s="939" t="n"/>
      <c r="E20" s="939" t="n"/>
      <c r="F20" s="939" t="n"/>
      <c r="G20" s="939" t="n"/>
      <c r="H20" s="939" t="n"/>
      <c r="I20" s="928" t="n"/>
      <c r="J20" s="180" t="n"/>
      <c r="N20" s="969" t="inlineStr"/>
      <c r="O20" s="192" t="inlineStr"/>
      <c r="P20" s="192" t="inlineStr"/>
      <c r="Q20" s="192" t="inlineStr"/>
      <c r="R20" s="192" t="inlineStr"/>
      <c r="S20" s="192" t="inlineStr"/>
      <c r="T20" s="192" t="inlineStr"/>
      <c r="U20" s="193">
        <f>I20</f>
        <v/>
      </c>
    </row>
    <row r="21">
      <c r="B21" s="102" t="n"/>
      <c r="C21" s="939" t="n"/>
      <c r="D21" s="939" t="n"/>
      <c r="E21" s="939" t="n"/>
      <c r="F21" s="939" t="n"/>
      <c r="G21" s="939" t="n"/>
      <c r="H21" s="939" t="n"/>
      <c r="I21" s="928" t="n"/>
      <c r="J21" s="180" t="n"/>
      <c r="N21" s="969" t="inlineStr"/>
      <c r="O21" s="192" t="inlineStr"/>
      <c r="P21" s="192" t="inlineStr"/>
      <c r="Q21" s="192" t="inlineStr"/>
      <c r="R21" s="192" t="inlineStr"/>
      <c r="S21" s="192" t="inlineStr"/>
      <c r="T21" s="192" t="inlineStr"/>
      <c r="U21" s="193">
        <f>I21</f>
        <v/>
      </c>
    </row>
    <row r="22">
      <c r="B22" s="102" t="n"/>
      <c r="C22" s="939" t="n"/>
      <c r="D22" s="939" t="n"/>
      <c r="E22" s="939" t="n"/>
      <c r="F22" s="939" t="n"/>
      <c r="G22" s="939" t="n"/>
      <c r="H22" s="939" t="n"/>
      <c r="I22" s="928" t="n"/>
      <c r="J22" s="180" t="n"/>
      <c r="N22" s="969" t="inlineStr"/>
      <c r="O22" s="192" t="inlineStr"/>
      <c r="P22" s="192" t="inlineStr"/>
      <c r="Q22" s="192" t="inlineStr"/>
      <c r="R22" s="192" t="inlineStr"/>
      <c r="S22" s="192" t="inlineStr"/>
      <c r="T22" s="192" t="inlineStr"/>
      <c r="U22" s="193">
        <f>I22</f>
        <v/>
      </c>
    </row>
    <row r="23">
      <c r="B23" s="102" t="n"/>
      <c r="C23" s="939" t="n"/>
      <c r="D23" s="939" t="n"/>
      <c r="E23" s="939" t="n"/>
      <c r="F23" s="939" t="n"/>
      <c r="G23" s="939" t="n"/>
      <c r="H23" s="939" t="n"/>
      <c r="I23" s="928" t="n"/>
      <c r="J23" s="180" t="n"/>
      <c r="N23" s="969" t="inlineStr"/>
      <c r="O23" s="192" t="inlineStr"/>
      <c r="P23" s="192" t="inlineStr"/>
      <c r="Q23" s="192" t="inlineStr"/>
      <c r="R23" s="192" t="inlineStr"/>
      <c r="S23" s="192" t="inlineStr"/>
      <c r="T23" s="192" t="inlineStr"/>
      <c r="U23" s="193">
        <f>I23</f>
        <v/>
      </c>
    </row>
    <row r="24">
      <c r="B24" s="102" t="n"/>
      <c r="C24" s="939" t="n"/>
      <c r="D24" s="939" t="n"/>
      <c r="E24" s="939" t="n"/>
      <c r="F24" s="939" t="n"/>
      <c r="G24" s="939" t="n"/>
      <c r="H24" s="939" t="n"/>
      <c r="I24" s="928" t="n"/>
      <c r="J24" s="180" t="n"/>
      <c r="N24" s="969" t="inlineStr"/>
      <c r="O24" s="192" t="inlineStr"/>
      <c r="P24" s="192" t="inlineStr"/>
      <c r="Q24" s="192" t="inlineStr"/>
      <c r="R24" s="192" t="inlineStr"/>
      <c r="S24" s="192" t="inlineStr"/>
      <c r="T24" s="192" t="inlineStr"/>
      <c r="U24" s="193">
        <f>I24</f>
        <v/>
      </c>
    </row>
    <row r="25">
      <c r="B25" s="102" t="n"/>
      <c r="C25" s="939" t="n"/>
      <c r="D25" s="939" t="n"/>
      <c r="E25" s="939" t="n"/>
      <c r="F25" s="939" t="n"/>
      <c r="G25" s="939" t="n"/>
      <c r="H25" s="939" t="n"/>
      <c r="I25" s="928" t="n"/>
      <c r="J25" s="180" t="n"/>
      <c r="N25" s="969" t="inlineStr"/>
      <c r="O25" s="192" t="inlineStr"/>
      <c r="P25" s="192" t="inlineStr"/>
      <c r="Q25" s="192" t="inlineStr"/>
      <c r="R25" s="192" t="inlineStr"/>
      <c r="S25" s="192" t="inlineStr"/>
      <c r="T25" s="192" t="inlineStr"/>
      <c r="U25" s="193" t="n"/>
    </row>
    <row r="26">
      <c r="B26" s="102" t="n"/>
      <c r="C26" s="939" t="n"/>
      <c r="D26" s="939" t="n"/>
      <c r="E26" s="939" t="n"/>
      <c r="F26" s="939" t="n"/>
      <c r="G26" s="939" t="n"/>
      <c r="H26" s="939" t="n"/>
      <c r="I26" s="928" t="n"/>
      <c r="J26" s="180" t="n"/>
      <c r="N26" s="969" t="inlineStr"/>
      <c r="O26" s="192" t="inlineStr"/>
      <c r="P26" s="192" t="inlineStr"/>
      <c r="Q26" s="192" t="inlineStr"/>
      <c r="R26" s="192" t="inlineStr"/>
      <c r="S26" s="192" t="inlineStr"/>
      <c r="T26" s="192" t="inlineStr"/>
      <c r="U26" s="193">
        <f>I26</f>
        <v/>
      </c>
    </row>
    <row r="27" customFormat="1" s="194">
      <c r="A27" s="194" t="inlineStr">
        <is>
          <t>K2</t>
        </is>
      </c>
      <c r="B27" s="96" t="inlineStr">
        <is>
          <t xml:space="preserve">Total </t>
        </is>
      </c>
      <c r="C27" s="954">
        <f>SUM(INDIRECT(ADDRESS(MATCH("K1",$A:$A,0)+1,COLUMN(C$13),4)&amp;":"&amp;ADDRESS(MATCH("K2",$A:$A,0)-1,COLUMN(C$13),4)))</f>
        <v/>
      </c>
      <c r="D27" s="954">
        <f>SUM(INDIRECT(ADDRESS(MATCH("K1",$A:$A,0)+1,COLUMN(D$13),4)&amp;":"&amp;ADDRESS(MATCH("K2",$A:$A,0)-1,COLUMN(D$13),4)))</f>
        <v/>
      </c>
      <c r="E27" s="954">
        <f>SUM(INDIRECT(ADDRESS(MATCH("K1",$A:$A,0)+1,COLUMN(E$13),4)&amp;":"&amp;ADDRESS(MATCH("K2",$A:$A,0)-1,COLUMN(E$13),4)))</f>
        <v/>
      </c>
      <c r="F27" s="954">
        <f>SUM(INDIRECT(ADDRESS(MATCH("K1",$A:$A,0)+1,COLUMN(F$13),4)&amp;":"&amp;ADDRESS(MATCH("K2",$A:$A,0)-1,COLUMN(F$13),4)))</f>
        <v/>
      </c>
      <c r="G27" s="954">
        <f>SUM(INDIRECT(ADDRESS(MATCH("K1",$A:$A,0)+1,COLUMN(G$13),4)&amp;":"&amp;ADDRESS(MATCH("K2",$A:$A,0)-1,COLUMN(G$13),4)))</f>
        <v/>
      </c>
      <c r="H27" s="954">
        <f>SUM(INDIRECT(ADDRESS(MATCH("K1",$A:$A,0)+1,COLUMN(H$13),4)&amp;":"&amp;ADDRESS(MATCH("K2",$A:$A,0)-1,COLUMN(H$13),4)))</f>
        <v/>
      </c>
      <c r="I27" s="970" t="n"/>
      <c r="J27" s="196" t="n"/>
      <c r="K27" s="197" t="n"/>
      <c r="L27" s="197" t="n"/>
      <c r="M27" s="197" t="n"/>
      <c r="N27" s="966">
        <f>B27</f>
        <v/>
      </c>
      <c r="O27" s="198">
        <f>C27*BS!$B$9</f>
        <v/>
      </c>
      <c r="P27" s="198">
        <f>D27*BS!$B$9</f>
        <v/>
      </c>
      <c r="Q27" s="198">
        <f>E27*BS!$B$9</f>
        <v/>
      </c>
      <c r="R27" s="198">
        <f>F27*BS!$B$9</f>
        <v/>
      </c>
      <c r="S27" s="198">
        <f>G27*BS!$B$9</f>
        <v/>
      </c>
      <c r="T27" s="198">
        <f>H27*BS!$B$9</f>
        <v/>
      </c>
      <c r="U27" s="193">
        <f>I27</f>
        <v/>
      </c>
      <c r="V27" s="197" t="n"/>
      <c r="W27" s="197" t="n"/>
      <c r="X27" s="197" t="n"/>
      <c r="Y27" s="197" t="n"/>
      <c r="Z27" s="197" t="n"/>
      <c r="AA27" s="197" t="n"/>
      <c r="AB27" s="197" t="n"/>
      <c r="AC27" s="197" t="n"/>
      <c r="AD27" s="197" t="n"/>
      <c r="AE27" s="197" t="n"/>
      <c r="AF27" s="197" t="n"/>
      <c r="AG27" s="197" t="n"/>
      <c r="AH27" s="197" t="n"/>
      <c r="AI27" s="197" t="n"/>
      <c r="AJ27" s="197" t="n"/>
      <c r="AK27" s="197" t="n"/>
      <c r="AL27" s="197" t="n"/>
      <c r="AM27" s="197" t="n"/>
      <c r="AN27" s="197" t="n"/>
      <c r="AO27" s="197" t="n"/>
      <c r="AP27" s="197" t="n"/>
      <c r="AQ27" s="197" t="n"/>
      <c r="AR27" s="197" t="n"/>
      <c r="AS27" s="197" t="n"/>
      <c r="AT27" s="197" t="n"/>
      <c r="AU27" s="197" t="n"/>
      <c r="AV27" s="197" t="n"/>
      <c r="AW27" s="197" t="n"/>
      <c r="AX27" s="197" t="n"/>
      <c r="AY27" s="197" t="n"/>
      <c r="AZ27" s="197" t="n"/>
      <c r="BA27" s="197" t="n"/>
      <c r="BB27" s="197" t="n"/>
      <c r="BC27" s="197" t="n"/>
      <c r="BD27" s="197" t="n"/>
      <c r="BE27" s="197" t="n"/>
      <c r="BF27" s="197" t="n"/>
      <c r="BG27" s="197" t="n"/>
      <c r="BH27" s="197" t="n"/>
      <c r="BI27" s="197" t="n"/>
      <c r="BJ27" s="197" t="n"/>
      <c r="BK27" s="197" t="n"/>
      <c r="BL27" s="197" t="n"/>
      <c r="BM27" s="197" t="n"/>
      <c r="BN27" s="197" t="n"/>
      <c r="BO27" s="197" t="n"/>
      <c r="BP27" s="197" t="n"/>
      <c r="BQ27" s="197" t="n"/>
      <c r="BR27" s="197" t="n"/>
      <c r="BS27" s="197" t="n"/>
      <c r="BT27" s="197" t="n"/>
      <c r="BU27" s="197" t="n"/>
      <c r="BV27" s="197" t="n"/>
      <c r="BW27" s="197" t="n"/>
      <c r="BX27" s="197" t="n"/>
      <c r="BY27" s="197" t="n"/>
      <c r="BZ27" s="197" t="n"/>
      <c r="CA27" s="197" t="n"/>
      <c r="CB27" s="197" t="n"/>
      <c r="CC27" s="197" t="n"/>
      <c r="CD27" s="197" t="n"/>
      <c r="CE27" s="197" t="n"/>
      <c r="CF27" s="197" t="n"/>
      <c r="CG27" s="197" t="n"/>
      <c r="CH27" s="197" t="n"/>
      <c r="CI27" s="197" t="n"/>
      <c r="CJ27" s="197" t="n"/>
      <c r="CK27" s="197" t="n"/>
      <c r="CL27" s="197" t="n"/>
      <c r="CM27" s="197" t="n"/>
      <c r="CN27" s="197" t="n"/>
      <c r="CO27" s="197" t="n"/>
      <c r="CP27" s="197" t="n"/>
      <c r="CQ27" s="197" t="n"/>
      <c r="CR27" s="197" t="n"/>
      <c r="CS27" s="197" t="n"/>
      <c r="CT27" s="197" t="n"/>
      <c r="CU27" s="197" t="n"/>
      <c r="CV27" s="197" t="n"/>
      <c r="CW27" s="197" t="n"/>
      <c r="CX27" s="197" t="n"/>
      <c r="CY27" s="197" t="n"/>
      <c r="CZ27" s="197" t="n"/>
      <c r="DA27" s="197" t="n"/>
      <c r="DB27" s="197" t="n"/>
      <c r="DC27" s="197" t="n"/>
      <c r="DD27" s="197" t="n"/>
      <c r="DE27" s="197" t="n"/>
      <c r="DF27" s="197" t="n"/>
      <c r="DG27" s="197" t="n"/>
      <c r="DH27" s="197" t="n"/>
      <c r="DI27" s="197" t="n"/>
      <c r="DJ27" s="197" t="n"/>
      <c r="DK27" s="197" t="n"/>
      <c r="DL27" s="197" t="n"/>
      <c r="DM27" s="197" t="n"/>
      <c r="DN27" s="197" t="n"/>
      <c r="DO27" s="197" t="n"/>
      <c r="DP27" s="197" t="n"/>
      <c r="DQ27" s="197" t="n"/>
      <c r="DR27" s="197" t="n"/>
      <c r="DS27" s="197" t="n"/>
      <c r="DT27" s="197" t="n"/>
      <c r="DU27" s="197" t="n"/>
      <c r="DV27" s="197" t="n"/>
      <c r="DW27" s="197" t="n"/>
      <c r="DX27" s="197" t="n"/>
      <c r="DY27" s="197" t="n"/>
      <c r="DZ27" s="197" t="n"/>
      <c r="EA27" s="197" t="n"/>
      <c r="EB27" s="197" t="n"/>
      <c r="EC27" s="197" t="n"/>
      <c r="ED27" s="197" t="n"/>
      <c r="EE27" s="197" t="n"/>
      <c r="EF27" s="197" t="n"/>
      <c r="EG27" s="197" t="n"/>
      <c r="EH27" s="197" t="n"/>
      <c r="EI27" s="197" t="n"/>
      <c r="EJ27" s="197" t="n"/>
    </row>
    <row r="28">
      <c r="B28" s="102" t="n"/>
      <c r="C28" s="971" t="n"/>
      <c r="D28" s="971" t="n"/>
      <c r="E28" s="971" t="n"/>
      <c r="F28" s="971" t="n"/>
      <c r="G28" s="971" t="n"/>
      <c r="H28" s="971" t="n"/>
      <c r="I28" s="972" t="n"/>
      <c r="J28" s="180" t="n"/>
      <c r="N28" s="973" t="inlineStr"/>
      <c r="O28" s="192" t="inlineStr"/>
      <c r="P28" s="192" t="inlineStr"/>
      <c r="Q28" s="192" t="inlineStr"/>
      <c r="R28" s="192" t="inlineStr"/>
      <c r="S28" s="192" t="inlineStr"/>
      <c r="T28" s="192" t="inlineStr"/>
      <c r="U28" s="193" t="n"/>
    </row>
    <row r="29" ht="18" customHeight="1" s="340">
      <c r="A29" s="171" t="inlineStr">
        <is>
          <t>K3</t>
        </is>
      </c>
      <c r="B29" s="96" t="inlineStr">
        <is>
          <t xml:space="preserve">Long Term Debt due in one year </t>
        </is>
      </c>
      <c r="C29" s="974" t="n"/>
      <c r="D29" s="974" t="n"/>
      <c r="E29" s="974" t="n"/>
      <c r="F29" s="974" t="n"/>
      <c r="G29" s="974" t="n"/>
      <c r="H29" s="974" t="n"/>
      <c r="I29" s="975" t="n"/>
      <c r="J29" s="180" t="n"/>
      <c r="N29" s="966">
        <f>B29</f>
        <v/>
      </c>
      <c r="O29" s="204" t="inlineStr"/>
      <c r="P29" s="204" t="inlineStr"/>
      <c r="Q29" s="204" t="inlineStr"/>
      <c r="R29" s="204" t="inlineStr"/>
      <c r="S29" s="204" t="inlineStr"/>
      <c r="T29" s="204" t="inlineStr"/>
      <c r="U29" s="193">
        <f>I29</f>
        <v/>
      </c>
    </row>
    <row r="30">
      <c r="B30" s="102" t="n"/>
      <c r="C30" s="939" t="n"/>
      <c r="D30" s="939" t="n"/>
      <c r="E30" s="939" t="n"/>
      <c r="F30" s="939" t="n"/>
      <c r="G30" s="939" t="n"/>
      <c r="H30" s="939" t="n"/>
      <c r="I30" s="975" t="n"/>
      <c r="J30" s="180" t="n"/>
      <c r="N30" s="976" t="inlineStr"/>
      <c r="O30" s="192" t="inlineStr"/>
      <c r="P30" s="192" t="inlineStr"/>
      <c r="Q30" s="192" t="inlineStr"/>
      <c r="R30" s="192" t="inlineStr"/>
      <c r="S30" s="192" t="inlineStr"/>
      <c r="T30" s="192" t="inlineStr"/>
      <c r="U30" s="193">
        <f>I30</f>
        <v/>
      </c>
    </row>
    <row r="31">
      <c r="B31" s="102" t="n"/>
      <c r="C31" s="939" t="n"/>
      <c r="D31" s="939" t="n"/>
      <c r="E31" s="939" t="n"/>
      <c r="F31" s="939" t="n"/>
      <c r="G31" s="939" t="n"/>
      <c r="H31" s="939" t="n"/>
      <c r="I31" s="975" t="n"/>
      <c r="J31" s="180" t="n"/>
      <c r="N31" s="976" t="inlineStr"/>
      <c r="O31" s="192" t="inlineStr"/>
      <c r="P31" s="192" t="inlineStr"/>
      <c r="Q31" s="192" t="inlineStr"/>
      <c r="R31" s="192" t="inlineStr"/>
      <c r="S31" s="192" t="inlineStr"/>
      <c r="T31" s="192" t="inlineStr"/>
      <c r="U31" s="193">
        <f>I31</f>
        <v/>
      </c>
    </row>
    <row r="32">
      <c r="B32" s="102" t="n"/>
      <c r="C32" s="939" t="n"/>
      <c r="D32" s="939" t="n"/>
      <c r="E32" s="939" t="n"/>
      <c r="F32" s="939" t="n"/>
      <c r="G32" s="939" t="n"/>
      <c r="H32" s="939" t="n"/>
      <c r="I32" s="975" t="n"/>
      <c r="J32" s="180" t="n"/>
      <c r="N32" s="976" t="inlineStr"/>
      <c r="O32" s="192" t="inlineStr"/>
      <c r="P32" s="192" t="inlineStr"/>
      <c r="Q32" s="192" t="inlineStr"/>
      <c r="R32" s="192" t="inlineStr"/>
      <c r="S32" s="192" t="inlineStr"/>
      <c r="T32" s="192" t="inlineStr"/>
      <c r="U32" s="193">
        <f>I32</f>
        <v/>
      </c>
    </row>
    <row r="33">
      <c r="B33" s="102" t="n"/>
      <c r="C33" s="939" t="n"/>
      <c r="D33" s="939" t="n"/>
      <c r="E33" s="939" t="n"/>
      <c r="F33" s="939" t="n"/>
      <c r="G33" s="939" t="n"/>
      <c r="H33" s="939" t="n"/>
      <c r="I33" s="975" t="n"/>
      <c r="J33" s="180" t="n"/>
      <c r="N33" s="976" t="inlineStr"/>
      <c r="O33" s="192" t="inlineStr"/>
      <c r="P33" s="192" t="inlineStr"/>
      <c r="Q33" s="192" t="inlineStr"/>
      <c r="R33" s="192" t="inlineStr"/>
      <c r="S33" s="192" t="inlineStr"/>
      <c r="T33" s="192" t="inlineStr"/>
      <c r="U33" s="193">
        <f>I33</f>
        <v/>
      </c>
    </row>
    <row r="34">
      <c r="B34" s="102" t="n"/>
      <c r="C34" s="939" t="n"/>
      <c r="D34" s="939" t="n"/>
      <c r="E34" s="939" t="n"/>
      <c r="F34" s="939" t="n"/>
      <c r="G34" s="939" t="n"/>
      <c r="H34" s="939" t="n"/>
      <c r="I34" s="975" t="n"/>
      <c r="J34" s="180" t="n"/>
      <c r="N34" s="976" t="inlineStr"/>
      <c r="O34" s="192" t="inlineStr"/>
      <c r="P34" s="192" t="inlineStr"/>
      <c r="Q34" s="192" t="inlineStr"/>
      <c r="R34" s="192" t="inlineStr"/>
      <c r="S34" s="192" t="inlineStr"/>
      <c r="T34" s="192" t="inlineStr"/>
      <c r="U34" s="193">
        <f>I34</f>
        <v/>
      </c>
    </row>
    <row r="35">
      <c r="B35" s="102" t="n"/>
      <c r="C35" s="103" t="n"/>
      <c r="D35" s="103" t="n"/>
      <c r="E35" s="103" t="n"/>
      <c r="F35" s="103" t="n"/>
      <c r="G35" s="103" t="n"/>
      <c r="H35" s="103" t="n"/>
      <c r="I35" s="975" t="n"/>
      <c r="J35" s="180" t="n"/>
      <c r="N35" s="976" t="inlineStr"/>
      <c r="O35" s="192" t="inlineStr"/>
      <c r="P35" s="192" t="inlineStr"/>
      <c r="Q35" s="192" t="inlineStr"/>
      <c r="R35" s="192" t="inlineStr"/>
      <c r="S35" s="192" t="inlineStr"/>
      <c r="T35" s="192" t="inlineStr"/>
      <c r="U35" s="193" t="n"/>
    </row>
    <row r="36">
      <c r="B36" s="102" t="n"/>
      <c r="C36" s="939" t="n"/>
      <c r="D36" s="939" t="n"/>
      <c r="E36" s="939" t="n"/>
      <c r="F36" s="939" t="n"/>
      <c r="G36" s="939" t="n"/>
      <c r="H36" s="939" t="n"/>
      <c r="I36" s="975" t="n"/>
      <c r="J36" s="180" t="n"/>
      <c r="N36" s="976" t="inlineStr"/>
      <c r="O36" s="192" t="inlineStr"/>
      <c r="P36" s="192" t="inlineStr"/>
      <c r="Q36" s="192" t="inlineStr"/>
      <c r="R36" s="192" t="inlineStr"/>
      <c r="S36" s="192" t="inlineStr"/>
      <c r="T36" s="192" t="inlineStr"/>
      <c r="U36" s="193">
        <f>I36</f>
        <v/>
      </c>
    </row>
    <row r="37">
      <c r="B37" s="102" t="n"/>
      <c r="C37" s="939" t="n"/>
      <c r="D37" s="939" t="n"/>
      <c r="E37" s="939" t="n"/>
      <c r="F37" s="939" t="n"/>
      <c r="G37" s="939" t="n"/>
      <c r="H37" s="939" t="n"/>
      <c r="I37" s="975" t="n"/>
      <c r="J37" s="180" t="n"/>
      <c r="N37" s="976" t="inlineStr"/>
      <c r="O37" s="192" t="inlineStr"/>
      <c r="P37" s="192" t="inlineStr"/>
      <c r="Q37" s="192" t="inlineStr"/>
      <c r="R37" s="192" t="inlineStr"/>
      <c r="S37" s="192" t="inlineStr"/>
      <c r="T37" s="192" t="inlineStr"/>
      <c r="U37" s="193">
        <f>I37</f>
        <v/>
      </c>
    </row>
    <row r="38">
      <c r="B38" s="102" t="n"/>
      <c r="C38" s="939" t="n"/>
      <c r="D38" s="939" t="n"/>
      <c r="E38" s="939" t="n"/>
      <c r="F38" s="939" t="n"/>
      <c r="G38" s="939" t="n"/>
      <c r="H38" s="939" t="n"/>
      <c r="I38" s="975" t="n"/>
      <c r="J38" s="180" t="n"/>
      <c r="N38" s="976" t="inlineStr"/>
      <c r="O38" s="192" t="inlineStr"/>
      <c r="P38" s="192" t="inlineStr"/>
      <c r="Q38" s="192" t="inlineStr"/>
      <c r="R38" s="192" t="inlineStr"/>
      <c r="S38" s="192" t="inlineStr"/>
      <c r="T38" s="192" t="inlineStr"/>
      <c r="U38" s="193">
        <f>I38</f>
        <v/>
      </c>
    </row>
    <row r="39">
      <c r="B39" s="102" t="n"/>
      <c r="C39" s="939" t="n"/>
      <c r="D39" s="939" t="n"/>
      <c r="E39" s="939" t="n"/>
      <c r="F39" s="939" t="n"/>
      <c r="G39" s="939" t="n"/>
      <c r="H39" s="939" t="n"/>
      <c r="I39" s="975" t="n"/>
      <c r="J39" s="180" t="n"/>
      <c r="N39" s="976" t="inlineStr"/>
      <c r="O39" s="192" t="inlineStr"/>
      <c r="P39" s="192" t="inlineStr"/>
      <c r="Q39" s="192" t="inlineStr"/>
      <c r="R39" s="192" t="inlineStr"/>
      <c r="S39" s="192" t="inlineStr"/>
      <c r="T39" s="192" t="inlineStr"/>
      <c r="U39" s="193">
        <f>I39</f>
        <v/>
      </c>
    </row>
    <row r="40">
      <c r="B40" s="102" t="n"/>
      <c r="C40" s="939" t="n"/>
      <c r="D40" s="939" t="n"/>
      <c r="E40" s="939" t="n"/>
      <c r="F40" s="939" t="n"/>
      <c r="G40" s="939" t="n">
        <v>0</v>
      </c>
      <c r="H40" s="939" t="n">
        <v>0</v>
      </c>
      <c r="I40" s="975" t="n"/>
      <c r="J40" s="180" t="n"/>
      <c r="N40" s="976" t="inlineStr"/>
      <c r="O40" s="192" t="inlineStr"/>
      <c r="P40" s="192" t="inlineStr"/>
      <c r="Q40" s="192" t="inlineStr"/>
      <c r="R40" s="192" t="inlineStr"/>
      <c r="S40" s="192">
        <f>G40*BS!$B$9</f>
        <v/>
      </c>
      <c r="T40" s="192">
        <f>H40*BS!$B$9</f>
        <v/>
      </c>
      <c r="U40" s="193">
        <f>I40</f>
        <v/>
      </c>
    </row>
    <row r="41" customFormat="1" s="194">
      <c r="A41" s="194" t="inlineStr">
        <is>
          <t>K4</t>
        </is>
      </c>
      <c r="B41" s="96" t="inlineStr">
        <is>
          <t xml:space="preserve">Total </t>
        </is>
      </c>
      <c r="C41" s="954">
        <f>SUM(INDIRECT(ADDRESS(MATCH("K3",$A:$A,0)+1,COLUMN(C$13),4)&amp;":"&amp;ADDRESS(MATCH("K4",$A:$A,0)-1,COLUMN(C$13),4)))</f>
        <v/>
      </c>
      <c r="D41" s="954">
        <f>SUM(INDIRECT(ADDRESS(MATCH("K3",$A:$A,0)+1,COLUMN(D$13),4)&amp;":"&amp;ADDRESS(MATCH("K4",$A:$A,0)-1,COLUMN(D$13),4)))</f>
        <v/>
      </c>
      <c r="E41" s="954">
        <f>SUM(INDIRECT(ADDRESS(MATCH("K3",$A:$A,0)+1,COLUMN(E$13),4)&amp;":"&amp;ADDRESS(MATCH("K4",$A:$A,0)-1,COLUMN(E$13),4)))</f>
        <v/>
      </c>
      <c r="F41" s="954">
        <f>SUM(INDIRECT(ADDRESS(MATCH("K3",$A:$A,0)+1,COLUMN(F$13),4)&amp;":"&amp;ADDRESS(MATCH("K4",$A:$A,0)-1,COLUMN(F$13),4)))</f>
        <v/>
      </c>
      <c r="G41" s="954">
        <f>SUM(INDIRECT(ADDRESS(MATCH("K3",$A:$A,0)+1,COLUMN(G$13),4)&amp;":"&amp;ADDRESS(MATCH("K4",$A:$A,0)-1,COLUMN(G$13),4)))</f>
        <v/>
      </c>
      <c r="H41" s="954">
        <f>SUM(INDIRECT(ADDRESS(MATCH("K3",$A:$A,0)+1,COLUMN(H$13),4)&amp;":"&amp;ADDRESS(MATCH("K4",$A:$A,0)-1,COLUMN(H$13),4)))</f>
        <v/>
      </c>
      <c r="I41" s="977" t="n"/>
      <c r="J41" s="196" t="n"/>
      <c r="K41" s="197" t="n"/>
      <c r="L41" s="197" t="n"/>
      <c r="M41" s="197" t="n"/>
      <c r="N41" s="966">
        <f>B41</f>
        <v/>
      </c>
      <c r="O41" s="198">
        <f>C41*BS!$B$9</f>
        <v/>
      </c>
      <c r="P41" s="198">
        <f>D41*BS!$B$9</f>
        <v/>
      </c>
      <c r="Q41" s="198">
        <f>E41*BS!$B$9</f>
        <v/>
      </c>
      <c r="R41" s="198">
        <f>F41*BS!$B$9</f>
        <v/>
      </c>
      <c r="S41" s="198">
        <f>G41*BS!$B$9</f>
        <v/>
      </c>
      <c r="T41" s="198">
        <f>H41*BS!$B$9</f>
        <v/>
      </c>
      <c r="U41" s="193">
        <f>I41</f>
        <v/>
      </c>
      <c r="V41" s="197" t="n"/>
      <c r="W41" s="197" t="n"/>
      <c r="X41" s="197" t="n"/>
      <c r="Y41" s="197" t="n"/>
      <c r="Z41" s="197" t="n"/>
      <c r="AA41" s="197" t="n"/>
      <c r="AB41" s="197" t="n"/>
      <c r="AC41" s="197" t="n"/>
      <c r="AD41" s="197" t="n"/>
      <c r="AE41" s="197" t="n"/>
      <c r="AF41" s="197" t="n"/>
      <c r="AG41" s="197" t="n"/>
      <c r="AH41" s="197" t="n"/>
      <c r="AI41" s="197" t="n"/>
      <c r="AJ41" s="197" t="n"/>
      <c r="AK41" s="197" t="n"/>
      <c r="AL41" s="197" t="n"/>
      <c r="AM41" s="197" t="n"/>
      <c r="AN41" s="197" t="n"/>
      <c r="AO41" s="197" t="n"/>
      <c r="AP41" s="197" t="n"/>
      <c r="AQ41" s="197" t="n"/>
      <c r="AR41" s="197" t="n"/>
      <c r="AS41" s="197" t="n"/>
      <c r="AT41" s="197" t="n"/>
      <c r="AU41" s="197" t="n"/>
      <c r="AV41" s="197" t="n"/>
      <c r="AW41" s="197" t="n"/>
      <c r="AX41" s="197" t="n"/>
      <c r="AY41" s="197" t="n"/>
      <c r="AZ41" s="197" t="n"/>
      <c r="BA41" s="197" t="n"/>
      <c r="BB41" s="197" t="n"/>
      <c r="BC41" s="197" t="n"/>
      <c r="BD41" s="197" t="n"/>
      <c r="BE41" s="197" t="n"/>
      <c r="BF41" s="197" t="n"/>
      <c r="BG41" s="197" t="n"/>
      <c r="BH41" s="197" t="n"/>
      <c r="BI41" s="197" t="n"/>
      <c r="BJ41" s="197" t="n"/>
      <c r="BK41" s="197" t="n"/>
      <c r="BL41" s="197" t="n"/>
      <c r="BM41" s="197" t="n"/>
      <c r="BN41" s="197" t="n"/>
      <c r="BO41" s="197" t="n"/>
      <c r="BP41" s="197" t="n"/>
      <c r="BQ41" s="197" t="n"/>
      <c r="BR41" s="197" t="n"/>
      <c r="BS41" s="197" t="n"/>
      <c r="BT41" s="197" t="n"/>
      <c r="BU41" s="197" t="n"/>
      <c r="BV41" s="197" t="n"/>
      <c r="BW41" s="197" t="n"/>
      <c r="BX41" s="197" t="n"/>
      <c r="BY41" s="197" t="n"/>
      <c r="BZ41" s="197" t="n"/>
      <c r="CA41" s="197" t="n"/>
      <c r="CB41" s="197" t="n"/>
      <c r="CC41" s="197" t="n"/>
      <c r="CD41" s="197" t="n"/>
      <c r="CE41" s="197" t="n"/>
      <c r="CF41" s="197" t="n"/>
      <c r="CG41" s="197" t="n"/>
      <c r="CH41" s="197" t="n"/>
      <c r="CI41" s="197" t="n"/>
      <c r="CJ41" s="197" t="n"/>
      <c r="CK41" s="197" t="n"/>
      <c r="CL41" s="197" t="n"/>
      <c r="CM41" s="197" t="n"/>
      <c r="CN41" s="197" t="n"/>
      <c r="CO41" s="197" t="n"/>
      <c r="CP41" s="197" t="n"/>
      <c r="CQ41" s="197" t="n"/>
      <c r="CR41" s="197" t="n"/>
      <c r="CS41" s="197" t="n"/>
      <c r="CT41" s="197" t="n"/>
      <c r="CU41" s="197" t="n"/>
      <c r="CV41" s="197" t="n"/>
      <c r="CW41" s="197" t="n"/>
      <c r="CX41" s="197" t="n"/>
      <c r="CY41" s="197" t="n"/>
      <c r="CZ41" s="197" t="n"/>
      <c r="DA41" s="197" t="n"/>
      <c r="DB41" s="197" t="n"/>
      <c r="DC41" s="197" t="n"/>
      <c r="DD41" s="197" t="n"/>
      <c r="DE41" s="197" t="n"/>
      <c r="DF41" s="197" t="n"/>
      <c r="DG41" s="197" t="n"/>
      <c r="DH41" s="197" t="n"/>
      <c r="DI41" s="197" t="n"/>
      <c r="DJ41" s="197" t="n"/>
      <c r="DK41" s="197" t="n"/>
      <c r="DL41" s="197" t="n"/>
      <c r="DM41" s="197" t="n"/>
      <c r="DN41" s="197" t="n"/>
      <c r="DO41" s="197" t="n"/>
      <c r="DP41" s="197" t="n"/>
      <c r="DQ41" s="197" t="n"/>
      <c r="DR41" s="197" t="n"/>
      <c r="DS41" s="197" t="n"/>
      <c r="DT41" s="197" t="n"/>
      <c r="DU41" s="197" t="n"/>
      <c r="DV41" s="197" t="n"/>
      <c r="DW41" s="197" t="n"/>
      <c r="DX41" s="197" t="n"/>
      <c r="DY41" s="197" t="n"/>
      <c r="DZ41" s="197" t="n"/>
      <c r="EA41" s="197" t="n"/>
      <c r="EB41" s="197" t="n"/>
      <c r="EC41" s="197" t="n"/>
      <c r="ED41" s="197" t="n"/>
      <c r="EE41" s="197" t="n"/>
      <c r="EF41" s="197" t="n"/>
      <c r="EG41" s="197" t="n"/>
      <c r="EH41" s="197" t="n"/>
      <c r="EI41" s="197" t="n"/>
      <c r="EJ41" s="197" t="n"/>
    </row>
    <row r="42">
      <c r="B42" s="102" t="n"/>
      <c r="C42" s="938" t="n"/>
      <c r="D42" s="938" t="n"/>
      <c r="E42" s="938" t="n"/>
      <c r="F42" s="938" t="n"/>
      <c r="G42" s="938" t="n"/>
      <c r="H42" s="938" t="n"/>
      <c r="I42" s="977" t="n"/>
      <c r="J42" s="180" t="n"/>
      <c r="N42" s="976" t="inlineStr"/>
      <c r="O42" s="192" t="inlineStr"/>
      <c r="P42" s="192" t="inlineStr"/>
      <c r="Q42" s="192" t="inlineStr"/>
      <c r="R42" s="192" t="inlineStr"/>
      <c r="S42" s="192" t="inlineStr"/>
      <c r="T42" s="192" t="inlineStr"/>
      <c r="U42" s="193" t="n"/>
    </row>
    <row r="43" customFormat="1" s="207">
      <c r="A43" s="171" t="inlineStr">
        <is>
          <t>K5</t>
        </is>
      </c>
      <c r="B43" s="96" t="inlineStr">
        <is>
          <t xml:space="preserve">Note Payable (Debt) </t>
        </is>
      </c>
      <c r="C43" s="954" t="n"/>
      <c r="D43" s="954" t="n"/>
      <c r="E43" s="954" t="n"/>
      <c r="F43" s="954" t="n"/>
      <c r="G43" s="954" t="n"/>
      <c r="H43" s="954" t="n"/>
      <c r="I43" s="977" t="n"/>
      <c r="J43" s="180" t="n"/>
      <c r="K43" s="172" t="n"/>
      <c r="L43" s="172" t="n"/>
      <c r="M43" s="172" t="n"/>
      <c r="N43" s="966">
        <f>B43</f>
        <v/>
      </c>
      <c r="O43" s="204" t="inlineStr"/>
      <c r="P43" s="204" t="inlineStr"/>
      <c r="Q43" s="204" t="inlineStr"/>
      <c r="R43" s="204" t="inlineStr"/>
      <c r="S43" s="204" t="inlineStr"/>
      <c r="T43" s="204" t="inlineStr"/>
      <c r="U43" s="193" t="n"/>
      <c r="V43" s="172" t="n"/>
      <c r="W43" s="172" t="n"/>
      <c r="X43" s="172" t="n"/>
      <c r="Y43" s="172" t="n"/>
      <c r="Z43" s="172" t="n"/>
      <c r="AA43" s="172" t="n"/>
      <c r="AB43" s="172" t="n"/>
      <c r="AC43" s="172" t="n"/>
      <c r="AD43" s="172" t="n"/>
      <c r="AE43" s="172" t="n"/>
      <c r="AF43" s="172" t="n"/>
      <c r="AG43" s="172" t="n"/>
      <c r="AH43" s="172" t="n"/>
      <c r="AI43" s="172" t="n"/>
      <c r="AJ43" s="172" t="n"/>
      <c r="AK43" s="172" t="n"/>
      <c r="AL43" s="172" t="n"/>
      <c r="AM43" s="172" t="n"/>
      <c r="AN43" s="172" t="n"/>
      <c r="AO43" s="172" t="n"/>
      <c r="AP43" s="172" t="n"/>
      <c r="AQ43" s="172" t="n"/>
      <c r="AR43" s="172" t="n"/>
      <c r="AS43" s="172" t="n"/>
      <c r="AT43" s="172" t="n"/>
      <c r="AU43" s="172" t="n"/>
      <c r="AV43" s="172" t="n"/>
      <c r="AW43" s="172" t="n"/>
      <c r="AX43" s="172" t="n"/>
      <c r="AY43" s="172" t="n"/>
      <c r="AZ43" s="172" t="n"/>
      <c r="BA43" s="172" t="n"/>
      <c r="BB43" s="172" t="n"/>
      <c r="BC43" s="172" t="n"/>
      <c r="BD43" s="172" t="n"/>
      <c r="BE43" s="172" t="n"/>
      <c r="BF43" s="172" t="n"/>
      <c r="BG43" s="172" t="n"/>
      <c r="BH43" s="172" t="n"/>
      <c r="BI43" s="172" t="n"/>
      <c r="BJ43" s="172" t="n"/>
      <c r="BK43" s="172" t="n"/>
      <c r="BL43" s="172" t="n"/>
      <c r="BM43" s="172" t="n"/>
      <c r="BN43" s="172" t="n"/>
      <c r="BO43" s="172" t="n"/>
      <c r="BP43" s="172" t="n"/>
      <c r="BQ43" s="172" t="n"/>
      <c r="BR43" s="172" t="n"/>
      <c r="BS43" s="172" t="n"/>
      <c r="BT43" s="172" t="n"/>
      <c r="BU43" s="172" t="n"/>
      <c r="BV43" s="172" t="n"/>
      <c r="BW43" s="172" t="n"/>
      <c r="BX43" s="172" t="n"/>
      <c r="BY43" s="172" t="n"/>
      <c r="BZ43" s="172" t="n"/>
      <c r="CA43" s="172" t="n"/>
      <c r="CB43" s="172" t="n"/>
      <c r="CC43" s="172" t="n"/>
      <c r="CD43" s="172" t="n"/>
      <c r="CE43" s="172" t="n"/>
      <c r="CF43" s="172" t="n"/>
      <c r="CG43" s="172" t="n"/>
      <c r="CH43" s="172" t="n"/>
      <c r="CI43" s="172" t="n"/>
      <c r="CJ43" s="172" t="n"/>
      <c r="CK43" s="172" t="n"/>
      <c r="CL43" s="172" t="n"/>
      <c r="CM43" s="172" t="n"/>
      <c r="CN43" s="172" t="n"/>
      <c r="CO43" s="172" t="n"/>
      <c r="CP43" s="172" t="n"/>
      <c r="CQ43" s="172" t="n"/>
      <c r="CR43" s="172" t="n"/>
      <c r="CS43" s="172" t="n"/>
      <c r="CT43" s="172" t="n"/>
      <c r="CU43" s="172" t="n"/>
      <c r="CV43" s="172" t="n"/>
      <c r="CW43" s="172" t="n"/>
      <c r="CX43" s="172" t="n"/>
      <c r="CY43" s="172" t="n"/>
      <c r="CZ43" s="172" t="n"/>
      <c r="DA43" s="172" t="n"/>
      <c r="DB43" s="172" t="n"/>
      <c r="DC43" s="172" t="n"/>
      <c r="DD43" s="172" t="n"/>
      <c r="DE43" s="172" t="n"/>
      <c r="DF43" s="172" t="n"/>
      <c r="DG43" s="172" t="n"/>
      <c r="DH43" s="172" t="n"/>
      <c r="DI43" s="172" t="n"/>
      <c r="DJ43" s="172" t="n"/>
      <c r="DK43" s="172" t="n"/>
      <c r="DL43" s="172" t="n"/>
      <c r="DM43" s="172" t="n"/>
      <c r="DN43" s="172" t="n"/>
      <c r="DO43" s="172" t="n"/>
      <c r="DP43" s="172" t="n"/>
      <c r="DQ43" s="172" t="n"/>
      <c r="DR43" s="172" t="n"/>
      <c r="DS43" s="172" t="n"/>
      <c r="DT43" s="172" t="n"/>
      <c r="DU43" s="172" t="n"/>
      <c r="DV43" s="172" t="n"/>
      <c r="DW43" s="172" t="n"/>
      <c r="DX43" s="172" t="n"/>
      <c r="DY43" s="172" t="n"/>
      <c r="DZ43" s="172" t="n"/>
      <c r="EA43" s="172" t="n"/>
      <c r="EB43" s="172" t="n"/>
      <c r="EC43" s="172" t="n"/>
      <c r="ED43" s="172" t="n"/>
      <c r="EE43" s="172" t="n"/>
      <c r="EF43" s="172" t="n"/>
      <c r="EG43" s="172" t="n"/>
      <c r="EH43" s="172" t="n"/>
      <c r="EI43" s="172" t="n"/>
      <c r="EJ43" s="172" t="n"/>
    </row>
    <row r="44" customFormat="1" s="171">
      <c r="B44" s="102" t="n"/>
      <c r="C44" s="939" t="n"/>
      <c r="D44" s="939" t="n"/>
      <c r="E44" s="939" t="n"/>
      <c r="F44" s="939" t="n"/>
      <c r="G44" s="939" t="n"/>
      <c r="H44" s="939" t="n"/>
      <c r="I44" s="975" t="n"/>
      <c r="J44" s="180" t="n"/>
      <c r="K44" s="172" t="n"/>
      <c r="L44" s="172" t="n"/>
      <c r="M44" s="172" t="n"/>
      <c r="N44" s="976" t="inlineStr"/>
      <c r="O44" s="192" t="inlineStr"/>
      <c r="P44" s="192" t="inlineStr"/>
      <c r="Q44" s="192" t="inlineStr"/>
      <c r="R44" s="192" t="inlineStr"/>
      <c r="S44" s="192" t="inlineStr"/>
      <c r="T44" s="192" t="inlineStr"/>
      <c r="U44" s="193">
        <f>I44</f>
        <v/>
      </c>
      <c r="V44" s="172" t="n"/>
      <c r="W44" s="172" t="n"/>
      <c r="X44" s="172" t="n"/>
      <c r="Y44" s="172" t="n"/>
      <c r="Z44" s="172" t="n"/>
      <c r="AA44" s="172" t="n"/>
      <c r="AB44" s="172" t="n"/>
      <c r="AC44" s="172" t="n"/>
      <c r="AD44" s="172" t="n"/>
      <c r="AE44" s="172" t="n"/>
      <c r="AF44" s="172" t="n"/>
      <c r="AG44" s="172" t="n"/>
      <c r="AH44" s="172" t="n"/>
      <c r="AI44" s="172" t="n"/>
      <c r="AJ44" s="172" t="n"/>
      <c r="AK44" s="172" t="n"/>
      <c r="AL44" s="172" t="n"/>
      <c r="AM44" s="172" t="n"/>
      <c r="AN44" s="172" t="n"/>
      <c r="AO44" s="172" t="n"/>
      <c r="AP44" s="172" t="n"/>
      <c r="AQ44" s="172" t="n"/>
      <c r="AR44" s="172" t="n"/>
      <c r="AS44" s="172" t="n"/>
      <c r="AT44" s="172" t="n"/>
      <c r="AU44" s="172" t="n"/>
      <c r="AV44" s="172" t="n"/>
      <c r="AW44" s="172" t="n"/>
      <c r="AX44" s="172" t="n"/>
      <c r="AY44" s="172" t="n"/>
      <c r="AZ44" s="172" t="n"/>
      <c r="BA44" s="172" t="n"/>
      <c r="BB44" s="172" t="n"/>
      <c r="BC44" s="172" t="n"/>
      <c r="BD44" s="172" t="n"/>
      <c r="BE44" s="172" t="n"/>
      <c r="BF44" s="172" t="n"/>
      <c r="BG44" s="172" t="n"/>
      <c r="BH44" s="172" t="n"/>
      <c r="BI44" s="172" t="n"/>
      <c r="BJ44" s="172" t="n"/>
      <c r="BK44" s="172" t="n"/>
      <c r="BL44" s="172" t="n"/>
      <c r="BM44" s="172" t="n"/>
      <c r="BN44" s="172" t="n"/>
      <c r="BO44" s="172" t="n"/>
      <c r="BP44" s="172" t="n"/>
      <c r="BQ44" s="172" t="n"/>
      <c r="BR44" s="172" t="n"/>
      <c r="BS44" s="172" t="n"/>
      <c r="BT44" s="172" t="n"/>
      <c r="BU44" s="172" t="n"/>
      <c r="BV44" s="172" t="n"/>
      <c r="BW44" s="172" t="n"/>
      <c r="BX44" s="172" t="n"/>
      <c r="BY44" s="172" t="n"/>
      <c r="BZ44" s="172" t="n"/>
      <c r="CA44" s="172" t="n"/>
      <c r="CB44" s="172" t="n"/>
      <c r="CC44" s="172" t="n"/>
      <c r="CD44" s="172" t="n"/>
      <c r="CE44" s="172" t="n"/>
      <c r="CF44" s="172" t="n"/>
      <c r="CG44" s="172" t="n"/>
      <c r="CH44" s="172" t="n"/>
      <c r="CI44" s="172" t="n"/>
      <c r="CJ44" s="172" t="n"/>
      <c r="CK44" s="172" t="n"/>
      <c r="CL44" s="172" t="n"/>
      <c r="CM44" s="172" t="n"/>
      <c r="CN44" s="172" t="n"/>
      <c r="CO44" s="172" t="n"/>
      <c r="CP44" s="172" t="n"/>
      <c r="CQ44" s="172" t="n"/>
      <c r="CR44" s="172" t="n"/>
      <c r="CS44" s="172" t="n"/>
      <c r="CT44" s="172" t="n"/>
      <c r="CU44" s="172" t="n"/>
      <c r="CV44" s="172" t="n"/>
      <c r="CW44" s="172" t="n"/>
      <c r="CX44" s="172" t="n"/>
      <c r="CY44" s="172" t="n"/>
      <c r="CZ44" s="172" t="n"/>
      <c r="DA44" s="172" t="n"/>
      <c r="DB44" s="172" t="n"/>
      <c r="DC44" s="172" t="n"/>
      <c r="DD44" s="172" t="n"/>
      <c r="DE44" s="172" t="n"/>
      <c r="DF44" s="172" t="n"/>
      <c r="DG44" s="172" t="n"/>
      <c r="DH44" s="172" t="n"/>
      <c r="DI44" s="172" t="n"/>
      <c r="DJ44" s="172" t="n"/>
      <c r="DK44" s="172" t="n"/>
      <c r="DL44" s="172" t="n"/>
      <c r="DM44" s="172" t="n"/>
      <c r="DN44" s="172" t="n"/>
      <c r="DO44" s="172" t="n"/>
      <c r="DP44" s="172" t="n"/>
      <c r="DQ44" s="172" t="n"/>
      <c r="DR44" s="172" t="n"/>
      <c r="DS44" s="172" t="n"/>
      <c r="DT44" s="172" t="n"/>
      <c r="DU44" s="172" t="n"/>
      <c r="DV44" s="172" t="n"/>
      <c r="DW44" s="172" t="n"/>
      <c r="DX44" s="172" t="n"/>
      <c r="DY44" s="172" t="n"/>
      <c r="DZ44" s="172" t="n"/>
      <c r="EA44" s="172" t="n"/>
      <c r="EB44" s="172" t="n"/>
      <c r="EC44" s="172" t="n"/>
      <c r="ED44" s="172" t="n"/>
      <c r="EE44" s="172" t="n"/>
      <c r="EF44" s="172" t="n"/>
      <c r="EG44" s="172" t="n"/>
      <c r="EH44" s="172" t="n"/>
      <c r="EI44" s="172" t="n"/>
      <c r="EJ44" s="172" t="n"/>
    </row>
    <row r="45" customFormat="1" s="171">
      <c r="B45" s="102" t="n"/>
      <c r="C45" s="939" t="n"/>
      <c r="D45" s="939" t="n"/>
      <c r="E45" s="939" t="n"/>
      <c r="F45" s="939" t="n"/>
      <c r="G45" s="939" t="n"/>
      <c r="H45" s="939" t="n"/>
      <c r="I45" s="975" t="n"/>
      <c r="J45" s="180" t="n"/>
      <c r="K45" s="172" t="n"/>
      <c r="L45" s="172" t="n"/>
      <c r="M45" s="172" t="n"/>
      <c r="N45" s="976" t="inlineStr"/>
      <c r="O45" s="192" t="inlineStr"/>
      <c r="P45" s="192" t="inlineStr"/>
      <c r="Q45" s="192" t="inlineStr"/>
      <c r="R45" s="192" t="inlineStr"/>
      <c r="S45" s="192" t="inlineStr"/>
      <c r="T45" s="192" t="inlineStr"/>
      <c r="U45" s="193">
        <f>I45</f>
        <v/>
      </c>
      <c r="V45" s="172" t="n"/>
      <c r="W45" s="172" t="n"/>
      <c r="X45" s="172" t="n"/>
      <c r="Y45" s="172" t="n"/>
      <c r="Z45" s="172" t="n"/>
      <c r="AA45" s="172" t="n"/>
      <c r="AB45" s="172" t="n"/>
      <c r="AC45" s="172" t="n"/>
      <c r="AD45" s="172" t="n"/>
      <c r="AE45" s="172" t="n"/>
      <c r="AF45" s="172" t="n"/>
      <c r="AG45" s="172" t="n"/>
      <c r="AH45" s="172" t="n"/>
      <c r="AI45" s="172" t="n"/>
      <c r="AJ45" s="172" t="n"/>
      <c r="AK45" s="172" t="n"/>
      <c r="AL45" s="172" t="n"/>
      <c r="AM45" s="172" t="n"/>
      <c r="AN45" s="172" t="n"/>
      <c r="AO45" s="172" t="n"/>
      <c r="AP45" s="172" t="n"/>
      <c r="AQ45" s="172" t="n"/>
      <c r="AR45" s="172" t="n"/>
      <c r="AS45" s="172" t="n"/>
      <c r="AT45" s="172" t="n"/>
      <c r="AU45" s="172" t="n"/>
      <c r="AV45" s="172" t="n"/>
      <c r="AW45" s="172" t="n"/>
      <c r="AX45" s="172" t="n"/>
      <c r="AY45" s="172" t="n"/>
      <c r="AZ45" s="172" t="n"/>
      <c r="BA45" s="172" t="n"/>
      <c r="BB45" s="172" t="n"/>
      <c r="BC45" s="172" t="n"/>
      <c r="BD45" s="172" t="n"/>
      <c r="BE45" s="172" t="n"/>
      <c r="BF45" s="172" t="n"/>
      <c r="BG45" s="172" t="n"/>
      <c r="BH45" s="172" t="n"/>
      <c r="BI45" s="172" t="n"/>
      <c r="BJ45" s="172" t="n"/>
      <c r="BK45" s="172" t="n"/>
      <c r="BL45" s="172" t="n"/>
      <c r="BM45" s="172" t="n"/>
      <c r="BN45" s="172" t="n"/>
      <c r="BO45" s="172" t="n"/>
      <c r="BP45" s="172" t="n"/>
      <c r="BQ45" s="172" t="n"/>
      <c r="BR45" s="172" t="n"/>
      <c r="BS45" s="172" t="n"/>
      <c r="BT45" s="172" t="n"/>
      <c r="BU45" s="172" t="n"/>
      <c r="BV45" s="172" t="n"/>
      <c r="BW45" s="172" t="n"/>
      <c r="BX45" s="172" t="n"/>
      <c r="BY45" s="172" t="n"/>
      <c r="BZ45" s="172" t="n"/>
      <c r="CA45" s="172" t="n"/>
      <c r="CB45" s="172" t="n"/>
      <c r="CC45" s="172" t="n"/>
      <c r="CD45" s="172" t="n"/>
      <c r="CE45" s="172" t="n"/>
      <c r="CF45" s="172" t="n"/>
      <c r="CG45" s="172" t="n"/>
      <c r="CH45" s="172" t="n"/>
      <c r="CI45" s="172" t="n"/>
      <c r="CJ45" s="172" t="n"/>
      <c r="CK45" s="172" t="n"/>
      <c r="CL45" s="172" t="n"/>
      <c r="CM45" s="172" t="n"/>
      <c r="CN45" s="172" t="n"/>
      <c r="CO45" s="172" t="n"/>
      <c r="CP45" s="172" t="n"/>
      <c r="CQ45" s="172" t="n"/>
      <c r="CR45" s="172" t="n"/>
      <c r="CS45" s="172" t="n"/>
      <c r="CT45" s="172" t="n"/>
      <c r="CU45" s="172" t="n"/>
      <c r="CV45" s="172" t="n"/>
      <c r="CW45" s="172" t="n"/>
      <c r="CX45" s="172" t="n"/>
      <c r="CY45" s="172" t="n"/>
      <c r="CZ45" s="172" t="n"/>
      <c r="DA45" s="172" t="n"/>
      <c r="DB45" s="172" t="n"/>
      <c r="DC45" s="172" t="n"/>
      <c r="DD45" s="172" t="n"/>
      <c r="DE45" s="172" t="n"/>
      <c r="DF45" s="172" t="n"/>
      <c r="DG45" s="172" t="n"/>
      <c r="DH45" s="172" t="n"/>
      <c r="DI45" s="172" t="n"/>
      <c r="DJ45" s="172" t="n"/>
      <c r="DK45" s="172" t="n"/>
      <c r="DL45" s="172" t="n"/>
      <c r="DM45" s="172" t="n"/>
      <c r="DN45" s="172" t="n"/>
      <c r="DO45" s="172" t="n"/>
      <c r="DP45" s="172" t="n"/>
      <c r="DQ45" s="172" t="n"/>
      <c r="DR45" s="172" t="n"/>
      <c r="DS45" s="172" t="n"/>
      <c r="DT45" s="172" t="n"/>
      <c r="DU45" s="172" t="n"/>
      <c r="DV45" s="172" t="n"/>
      <c r="DW45" s="172" t="n"/>
      <c r="DX45" s="172" t="n"/>
      <c r="DY45" s="172" t="n"/>
      <c r="DZ45" s="172" t="n"/>
      <c r="EA45" s="172" t="n"/>
      <c r="EB45" s="172" t="n"/>
      <c r="EC45" s="172" t="n"/>
      <c r="ED45" s="172" t="n"/>
      <c r="EE45" s="172" t="n"/>
      <c r="EF45" s="172" t="n"/>
      <c r="EG45" s="172" t="n"/>
      <c r="EH45" s="172" t="n"/>
      <c r="EI45" s="172" t="n"/>
      <c r="EJ45" s="172" t="n"/>
    </row>
    <row r="46" customFormat="1" s="171">
      <c r="B46" s="102" t="n"/>
      <c r="C46" s="939" t="n"/>
      <c r="D46" s="939" t="n"/>
      <c r="E46" s="939" t="n"/>
      <c r="F46" s="939" t="n"/>
      <c r="G46" s="939" t="n"/>
      <c r="H46" s="939" t="n"/>
      <c r="I46" s="975" t="n"/>
      <c r="J46" s="180" t="n"/>
      <c r="K46" s="172" t="n"/>
      <c r="L46" s="172" t="n"/>
      <c r="M46" s="172" t="n"/>
      <c r="N46" s="976" t="inlineStr"/>
      <c r="O46" s="192" t="inlineStr"/>
      <c r="P46" s="192" t="inlineStr"/>
      <c r="Q46" s="192" t="inlineStr"/>
      <c r="R46" s="192" t="inlineStr"/>
      <c r="S46" s="192" t="inlineStr"/>
      <c r="T46" s="192" t="inlineStr"/>
      <c r="U46" s="193">
        <f>I46</f>
        <v/>
      </c>
      <c r="V46" s="172" t="n"/>
      <c r="W46" s="172" t="n"/>
      <c r="X46" s="172" t="n"/>
      <c r="Y46" s="172" t="n"/>
      <c r="Z46" s="172" t="n"/>
      <c r="AA46" s="172" t="n"/>
      <c r="AB46" s="172" t="n"/>
      <c r="AC46" s="172" t="n"/>
      <c r="AD46" s="172" t="n"/>
      <c r="AE46" s="172" t="n"/>
      <c r="AF46" s="172" t="n"/>
      <c r="AG46" s="172" t="n"/>
      <c r="AH46" s="172" t="n"/>
      <c r="AI46" s="172" t="n"/>
      <c r="AJ46" s="172" t="n"/>
      <c r="AK46" s="172" t="n"/>
      <c r="AL46" s="172" t="n"/>
      <c r="AM46" s="172" t="n"/>
      <c r="AN46" s="172" t="n"/>
      <c r="AO46" s="172" t="n"/>
      <c r="AP46" s="172" t="n"/>
      <c r="AQ46" s="172" t="n"/>
      <c r="AR46" s="172" t="n"/>
      <c r="AS46" s="172" t="n"/>
      <c r="AT46" s="172" t="n"/>
      <c r="AU46" s="172" t="n"/>
      <c r="AV46" s="172" t="n"/>
      <c r="AW46" s="172" t="n"/>
      <c r="AX46" s="172" t="n"/>
      <c r="AY46" s="172" t="n"/>
      <c r="AZ46" s="172" t="n"/>
      <c r="BA46" s="172" t="n"/>
      <c r="BB46" s="172" t="n"/>
      <c r="BC46" s="172" t="n"/>
      <c r="BD46" s="172" t="n"/>
      <c r="BE46" s="172" t="n"/>
      <c r="BF46" s="172" t="n"/>
      <c r="BG46" s="172" t="n"/>
      <c r="BH46" s="172" t="n"/>
      <c r="BI46" s="172" t="n"/>
      <c r="BJ46" s="172" t="n"/>
      <c r="BK46" s="172" t="n"/>
      <c r="BL46" s="172" t="n"/>
      <c r="BM46" s="172" t="n"/>
      <c r="BN46" s="172" t="n"/>
      <c r="BO46" s="172" t="n"/>
      <c r="BP46" s="172" t="n"/>
      <c r="BQ46" s="172" t="n"/>
      <c r="BR46" s="172" t="n"/>
      <c r="BS46" s="172" t="n"/>
      <c r="BT46" s="172" t="n"/>
      <c r="BU46" s="172" t="n"/>
      <c r="BV46" s="172" t="n"/>
      <c r="BW46" s="172" t="n"/>
      <c r="BX46" s="172" t="n"/>
      <c r="BY46" s="172" t="n"/>
      <c r="BZ46" s="172" t="n"/>
      <c r="CA46" s="172" t="n"/>
      <c r="CB46" s="172" t="n"/>
      <c r="CC46" s="172" t="n"/>
      <c r="CD46" s="172" t="n"/>
      <c r="CE46" s="172" t="n"/>
      <c r="CF46" s="172" t="n"/>
      <c r="CG46" s="172" t="n"/>
      <c r="CH46" s="172" t="n"/>
      <c r="CI46" s="172" t="n"/>
      <c r="CJ46" s="172" t="n"/>
      <c r="CK46" s="172" t="n"/>
      <c r="CL46" s="172" t="n"/>
      <c r="CM46" s="172" t="n"/>
      <c r="CN46" s="172" t="n"/>
      <c r="CO46" s="172" t="n"/>
      <c r="CP46" s="172" t="n"/>
      <c r="CQ46" s="172" t="n"/>
      <c r="CR46" s="172" t="n"/>
      <c r="CS46" s="172" t="n"/>
      <c r="CT46" s="172" t="n"/>
      <c r="CU46" s="172" t="n"/>
      <c r="CV46" s="172" t="n"/>
      <c r="CW46" s="172" t="n"/>
      <c r="CX46" s="172" t="n"/>
      <c r="CY46" s="172" t="n"/>
      <c r="CZ46" s="172" t="n"/>
      <c r="DA46" s="172" t="n"/>
      <c r="DB46" s="172" t="n"/>
      <c r="DC46" s="172" t="n"/>
      <c r="DD46" s="172" t="n"/>
      <c r="DE46" s="172" t="n"/>
      <c r="DF46" s="172" t="n"/>
      <c r="DG46" s="172" t="n"/>
      <c r="DH46" s="172" t="n"/>
      <c r="DI46" s="172" t="n"/>
      <c r="DJ46" s="172" t="n"/>
      <c r="DK46" s="172" t="n"/>
      <c r="DL46" s="172" t="n"/>
      <c r="DM46" s="172" t="n"/>
      <c r="DN46" s="172" t="n"/>
      <c r="DO46" s="172" t="n"/>
      <c r="DP46" s="172" t="n"/>
      <c r="DQ46" s="172" t="n"/>
      <c r="DR46" s="172" t="n"/>
      <c r="DS46" s="172" t="n"/>
      <c r="DT46" s="172" t="n"/>
      <c r="DU46" s="172" t="n"/>
      <c r="DV46" s="172" t="n"/>
      <c r="DW46" s="172" t="n"/>
      <c r="DX46" s="172" t="n"/>
      <c r="DY46" s="172" t="n"/>
      <c r="DZ46" s="172" t="n"/>
      <c r="EA46" s="172" t="n"/>
      <c r="EB46" s="172" t="n"/>
      <c r="EC46" s="172" t="n"/>
      <c r="ED46" s="172" t="n"/>
      <c r="EE46" s="172" t="n"/>
      <c r="EF46" s="172" t="n"/>
      <c r="EG46" s="172" t="n"/>
      <c r="EH46" s="172" t="n"/>
      <c r="EI46" s="172" t="n"/>
      <c r="EJ46" s="172" t="n"/>
    </row>
    <row r="47" customFormat="1" s="171">
      <c r="B47" s="102" t="n"/>
      <c r="C47" s="103" t="n"/>
      <c r="D47" s="103" t="n"/>
      <c r="E47" s="103" t="n"/>
      <c r="F47" s="103" t="n"/>
      <c r="G47" s="103" t="n"/>
      <c r="H47" s="103" t="n"/>
      <c r="I47" s="975" t="n"/>
      <c r="J47" s="180" t="n"/>
      <c r="K47" s="172" t="n"/>
      <c r="L47" s="172" t="n"/>
      <c r="M47" s="172" t="n"/>
      <c r="N47" s="976" t="inlineStr"/>
      <c r="O47" s="192" t="inlineStr"/>
      <c r="P47" s="192" t="inlineStr"/>
      <c r="Q47" s="192" t="inlineStr"/>
      <c r="R47" s="192" t="inlineStr"/>
      <c r="S47" s="192" t="inlineStr"/>
      <c r="T47" s="192" t="inlineStr"/>
      <c r="U47" s="193">
        <f>I47</f>
        <v/>
      </c>
      <c r="V47" s="172" t="n"/>
      <c r="W47" s="172" t="n"/>
      <c r="X47" s="172" t="n"/>
      <c r="Y47" s="172" t="n"/>
      <c r="Z47" s="172" t="n"/>
      <c r="AA47" s="172" t="n"/>
      <c r="AB47" s="172" t="n"/>
      <c r="AC47" s="172" t="n"/>
      <c r="AD47" s="172" t="n"/>
      <c r="AE47" s="172" t="n"/>
      <c r="AF47" s="172" t="n"/>
      <c r="AG47" s="172" t="n"/>
      <c r="AH47" s="172" t="n"/>
      <c r="AI47" s="172" t="n"/>
      <c r="AJ47" s="172" t="n"/>
      <c r="AK47" s="172" t="n"/>
      <c r="AL47" s="172" t="n"/>
      <c r="AM47" s="172" t="n"/>
      <c r="AN47" s="172" t="n"/>
      <c r="AO47" s="172" t="n"/>
      <c r="AP47" s="172" t="n"/>
      <c r="AQ47" s="172" t="n"/>
      <c r="AR47" s="172" t="n"/>
      <c r="AS47" s="172" t="n"/>
      <c r="AT47" s="172" t="n"/>
      <c r="AU47" s="172" t="n"/>
      <c r="AV47" s="172" t="n"/>
      <c r="AW47" s="172" t="n"/>
      <c r="AX47" s="172" t="n"/>
      <c r="AY47" s="172" t="n"/>
      <c r="AZ47" s="172" t="n"/>
      <c r="BA47" s="172" t="n"/>
      <c r="BB47" s="172" t="n"/>
      <c r="BC47" s="172" t="n"/>
      <c r="BD47" s="172" t="n"/>
      <c r="BE47" s="172" t="n"/>
      <c r="BF47" s="172" t="n"/>
      <c r="BG47" s="172" t="n"/>
      <c r="BH47" s="172" t="n"/>
      <c r="BI47" s="172" t="n"/>
      <c r="BJ47" s="172" t="n"/>
      <c r="BK47" s="172" t="n"/>
      <c r="BL47" s="172" t="n"/>
      <c r="BM47" s="172" t="n"/>
      <c r="BN47" s="172" t="n"/>
      <c r="BO47" s="172" t="n"/>
      <c r="BP47" s="172" t="n"/>
      <c r="BQ47" s="172" t="n"/>
      <c r="BR47" s="172" t="n"/>
      <c r="BS47" s="172" t="n"/>
      <c r="BT47" s="172" t="n"/>
      <c r="BU47" s="172" t="n"/>
      <c r="BV47" s="172" t="n"/>
      <c r="BW47" s="172" t="n"/>
      <c r="BX47" s="172" t="n"/>
      <c r="BY47" s="172" t="n"/>
      <c r="BZ47" s="172" t="n"/>
      <c r="CA47" s="172" t="n"/>
      <c r="CB47" s="172" t="n"/>
      <c r="CC47" s="172" t="n"/>
      <c r="CD47" s="172" t="n"/>
      <c r="CE47" s="172" t="n"/>
      <c r="CF47" s="172" t="n"/>
      <c r="CG47" s="172" t="n"/>
      <c r="CH47" s="172" t="n"/>
      <c r="CI47" s="172" t="n"/>
      <c r="CJ47" s="172" t="n"/>
      <c r="CK47" s="172" t="n"/>
      <c r="CL47" s="172" t="n"/>
      <c r="CM47" s="172" t="n"/>
      <c r="CN47" s="172" t="n"/>
      <c r="CO47" s="172" t="n"/>
      <c r="CP47" s="172" t="n"/>
      <c r="CQ47" s="172" t="n"/>
      <c r="CR47" s="172" t="n"/>
      <c r="CS47" s="172" t="n"/>
      <c r="CT47" s="172" t="n"/>
      <c r="CU47" s="172" t="n"/>
      <c r="CV47" s="172" t="n"/>
      <c r="CW47" s="172" t="n"/>
      <c r="CX47" s="172" t="n"/>
      <c r="CY47" s="172" t="n"/>
      <c r="CZ47" s="172" t="n"/>
      <c r="DA47" s="172" t="n"/>
      <c r="DB47" s="172" t="n"/>
      <c r="DC47" s="172" t="n"/>
      <c r="DD47" s="172" t="n"/>
      <c r="DE47" s="172" t="n"/>
      <c r="DF47" s="172" t="n"/>
      <c r="DG47" s="172" t="n"/>
      <c r="DH47" s="172" t="n"/>
      <c r="DI47" s="172" t="n"/>
      <c r="DJ47" s="172" t="n"/>
      <c r="DK47" s="172" t="n"/>
      <c r="DL47" s="172" t="n"/>
      <c r="DM47" s="172" t="n"/>
      <c r="DN47" s="172" t="n"/>
      <c r="DO47" s="172" t="n"/>
      <c r="DP47" s="172" t="n"/>
      <c r="DQ47" s="172" t="n"/>
      <c r="DR47" s="172" t="n"/>
      <c r="DS47" s="172" t="n"/>
      <c r="DT47" s="172" t="n"/>
      <c r="DU47" s="172" t="n"/>
      <c r="DV47" s="172" t="n"/>
      <c r="DW47" s="172" t="n"/>
      <c r="DX47" s="172" t="n"/>
      <c r="DY47" s="172" t="n"/>
      <c r="DZ47" s="172" t="n"/>
      <c r="EA47" s="172" t="n"/>
      <c r="EB47" s="172" t="n"/>
      <c r="EC47" s="172" t="n"/>
      <c r="ED47" s="172" t="n"/>
      <c r="EE47" s="172" t="n"/>
      <c r="EF47" s="172" t="n"/>
      <c r="EG47" s="172" t="n"/>
      <c r="EH47" s="172" t="n"/>
      <c r="EI47" s="172" t="n"/>
      <c r="EJ47" s="172" t="n"/>
    </row>
    <row r="48" customFormat="1" s="171">
      <c r="B48" s="102" t="n"/>
      <c r="C48" s="939" t="n"/>
      <c r="D48" s="939" t="n"/>
      <c r="E48" s="939" t="n"/>
      <c r="F48" s="939" t="n"/>
      <c r="G48" s="939" t="n"/>
      <c r="H48" s="939" t="n"/>
      <c r="I48" s="975" t="n"/>
      <c r="J48" s="180" t="n"/>
      <c r="K48" s="172" t="n"/>
      <c r="L48" s="172" t="n"/>
      <c r="M48" s="172" t="n"/>
      <c r="N48" s="976" t="inlineStr"/>
      <c r="O48" s="192" t="inlineStr"/>
      <c r="P48" s="192" t="inlineStr"/>
      <c r="Q48" s="192" t="inlineStr"/>
      <c r="R48" s="192" t="inlineStr"/>
      <c r="S48" s="192" t="inlineStr"/>
      <c r="T48" s="192" t="inlineStr"/>
      <c r="U48" s="193">
        <f>I48</f>
        <v/>
      </c>
      <c r="V48" s="172" t="n"/>
      <c r="W48" s="172" t="n"/>
      <c r="X48" s="172" t="n"/>
      <c r="Y48" s="172" t="n"/>
      <c r="Z48" s="172" t="n"/>
      <c r="AA48" s="172" t="n"/>
      <c r="AB48" s="172" t="n"/>
      <c r="AC48" s="172" t="n"/>
      <c r="AD48" s="172" t="n"/>
      <c r="AE48" s="172" t="n"/>
      <c r="AF48" s="172" t="n"/>
      <c r="AG48" s="172" t="n"/>
      <c r="AH48" s="172" t="n"/>
      <c r="AI48" s="172" t="n"/>
      <c r="AJ48" s="172" t="n"/>
      <c r="AK48" s="172" t="n"/>
      <c r="AL48" s="172" t="n"/>
      <c r="AM48" s="172" t="n"/>
      <c r="AN48" s="172" t="n"/>
      <c r="AO48" s="172" t="n"/>
      <c r="AP48" s="172" t="n"/>
      <c r="AQ48" s="172" t="n"/>
      <c r="AR48" s="172" t="n"/>
      <c r="AS48" s="172" t="n"/>
      <c r="AT48" s="172" t="n"/>
      <c r="AU48" s="172" t="n"/>
      <c r="AV48" s="172" t="n"/>
      <c r="AW48" s="172" t="n"/>
      <c r="AX48" s="172" t="n"/>
      <c r="AY48" s="172" t="n"/>
      <c r="AZ48" s="172" t="n"/>
      <c r="BA48" s="172" t="n"/>
      <c r="BB48" s="172" t="n"/>
      <c r="BC48" s="172" t="n"/>
      <c r="BD48" s="172" t="n"/>
      <c r="BE48" s="172" t="n"/>
      <c r="BF48" s="172" t="n"/>
      <c r="BG48" s="172" t="n"/>
      <c r="BH48" s="172" t="n"/>
      <c r="BI48" s="172" t="n"/>
      <c r="BJ48" s="172" t="n"/>
      <c r="BK48" s="172" t="n"/>
      <c r="BL48" s="172" t="n"/>
      <c r="BM48" s="172" t="n"/>
      <c r="BN48" s="172" t="n"/>
      <c r="BO48" s="172" t="n"/>
      <c r="BP48" s="172" t="n"/>
      <c r="BQ48" s="172" t="n"/>
      <c r="BR48" s="172" t="n"/>
      <c r="BS48" s="172" t="n"/>
      <c r="BT48" s="172" t="n"/>
      <c r="BU48" s="172" t="n"/>
      <c r="BV48" s="172" t="n"/>
      <c r="BW48" s="172" t="n"/>
      <c r="BX48" s="172" t="n"/>
      <c r="BY48" s="172" t="n"/>
      <c r="BZ48" s="172" t="n"/>
      <c r="CA48" s="172" t="n"/>
      <c r="CB48" s="172" t="n"/>
      <c r="CC48" s="172" t="n"/>
      <c r="CD48" s="172" t="n"/>
      <c r="CE48" s="172" t="n"/>
      <c r="CF48" s="172" t="n"/>
      <c r="CG48" s="172" t="n"/>
      <c r="CH48" s="172" t="n"/>
      <c r="CI48" s="172" t="n"/>
      <c r="CJ48" s="172" t="n"/>
      <c r="CK48" s="172" t="n"/>
      <c r="CL48" s="172" t="n"/>
      <c r="CM48" s="172" t="n"/>
      <c r="CN48" s="172" t="n"/>
      <c r="CO48" s="172" t="n"/>
      <c r="CP48" s="172" t="n"/>
      <c r="CQ48" s="172" t="n"/>
      <c r="CR48" s="172" t="n"/>
      <c r="CS48" s="172" t="n"/>
      <c r="CT48" s="172" t="n"/>
      <c r="CU48" s="172" t="n"/>
      <c r="CV48" s="172" t="n"/>
      <c r="CW48" s="172" t="n"/>
      <c r="CX48" s="172" t="n"/>
      <c r="CY48" s="172" t="n"/>
      <c r="CZ48" s="172" t="n"/>
      <c r="DA48" s="172" t="n"/>
      <c r="DB48" s="172" t="n"/>
      <c r="DC48" s="172" t="n"/>
      <c r="DD48" s="172" t="n"/>
      <c r="DE48" s="172" t="n"/>
      <c r="DF48" s="172" t="n"/>
      <c r="DG48" s="172" t="n"/>
      <c r="DH48" s="172" t="n"/>
      <c r="DI48" s="172" t="n"/>
      <c r="DJ48" s="172" t="n"/>
      <c r="DK48" s="172" t="n"/>
      <c r="DL48" s="172" t="n"/>
      <c r="DM48" s="172" t="n"/>
      <c r="DN48" s="172" t="n"/>
      <c r="DO48" s="172" t="n"/>
      <c r="DP48" s="172" t="n"/>
      <c r="DQ48" s="172" t="n"/>
      <c r="DR48" s="172" t="n"/>
      <c r="DS48" s="172" t="n"/>
      <c r="DT48" s="172" t="n"/>
      <c r="DU48" s="172" t="n"/>
      <c r="DV48" s="172" t="n"/>
      <c r="DW48" s="172" t="n"/>
      <c r="DX48" s="172" t="n"/>
      <c r="DY48" s="172" t="n"/>
      <c r="DZ48" s="172" t="n"/>
      <c r="EA48" s="172" t="n"/>
      <c r="EB48" s="172" t="n"/>
      <c r="EC48" s="172" t="n"/>
      <c r="ED48" s="172" t="n"/>
      <c r="EE48" s="172" t="n"/>
      <c r="EF48" s="172" t="n"/>
      <c r="EG48" s="172" t="n"/>
      <c r="EH48" s="172" t="n"/>
      <c r="EI48" s="172" t="n"/>
      <c r="EJ48" s="172" t="n"/>
    </row>
    <row r="49" customFormat="1" s="171">
      <c r="B49" s="102" t="n"/>
      <c r="C49" s="939" t="n"/>
      <c r="D49" s="939" t="n"/>
      <c r="E49" s="939" t="n"/>
      <c r="F49" s="939" t="n"/>
      <c r="G49" s="939" t="n"/>
      <c r="H49" s="939" t="n"/>
      <c r="I49" s="975" t="n"/>
      <c r="J49" s="180" t="n"/>
      <c r="K49" s="172" t="n"/>
      <c r="L49" s="172" t="n"/>
      <c r="M49" s="172" t="n"/>
      <c r="N49" s="976" t="inlineStr"/>
      <c r="O49" s="192" t="inlineStr"/>
      <c r="P49" s="192" t="inlineStr"/>
      <c r="Q49" s="192" t="inlineStr"/>
      <c r="R49" s="192" t="inlineStr"/>
      <c r="S49" s="192" t="inlineStr"/>
      <c r="T49" s="192" t="inlineStr"/>
      <c r="U49" s="193">
        <f>I49</f>
        <v/>
      </c>
      <c r="V49" s="172" t="n"/>
      <c r="W49" s="172" t="n"/>
      <c r="X49" s="172" t="n"/>
      <c r="Y49" s="172" t="n"/>
      <c r="Z49" s="172" t="n"/>
      <c r="AA49" s="172" t="n"/>
      <c r="AB49" s="172" t="n"/>
      <c r="AC49" s="172" t="n"/>
      <c r="AD49" s="172" t="n"/>
      <c r="AE49" s="172" t="n"/>
      <c r="AF49" s="172" t="n"/>
      <c r="AG49" s="172" t="n"/>
      <c r="AH49" s="172" t="n"/>
      <c r="AI49" s="172" t="n"/>
      <c r="AJ49" s="172" t="n"/>
      <c r="AK49" s="172" t="n"/>
      <c r="AL49" s="172" t="n"/>
      <c r="AM49" s="172" t="n"/>
      <c r="AN49" s="172" t="n"/>
      <c r="AO49" s="172" t="n"/>
      <c r="AP49" s="172" t="n"/>
      <c r="AQ49" s="172" t="n"/>
      <c r="AR49" s="172" t="n"/>
      <c r="AS49" s="172" t="n"/>
      <c r="AT49" s="172" t="n"/>
      <c r="AU49" s="172" t="n"/>
      <c r="AV49" s="172" t="n"/>
      <c r="AW49" s="172" t="n"/>
      <c r="AX49" s="172" t="n"/>
      <c r="AY49" s="172" t="n"/>
      <c r="AZ49" s="172" t="n"/>
      <c r="BA49" s="172" t="n"/>
      <c r="BB49" s="172" t="n"/>
      <c r="BC49" s="172" t="n"/>
      <c r="BD49" s="172" t="n"/>
      <c r="BE49" s="172" t="n"/>
      <c r="BF49" s="172" t="n"/>
      <c r="BG49" s="172" t="n"/>
      <c r="BH49" s="172" t="n"/>
      <c r="BI49" s="172" t="n"/>
      <c r="BJ49" s="172" t="n"/>
      <c r="BK49" s="172" t="n"/>
      <c r="BL49" s="172" t="n"/>
      <c r="BM49" s="172" t="n"/>
      <c r="BN49" s="172" t="n"/>
      <c r="BO49" s="172" t="n"/>
      <c r="BP49" s="172" t="n"/>
      <c r="BQ49" s="172" t="n"/>
      <c r="BR49" s="172" t="n"/>
      <c r="BS49" s="172" t="n"/>
      <c r="BT49" s="172" t="n"/>
      <c r="BU49" s="172" t="n"/>
      <c r="BV49" s="172" t="n"/>
      <c r="BW49" s="172" t="n"/>
      <c r="BX49" s="172" t="n"/>
      <c r="BY49" s="172" t="n"/>
      <c r="BZ49" s="172" t="n"/>
      <c r="CA49" s="172" t="n"/>
      <c r="CB49" s="172" t="n"/>
      <c r="CC49" s="172" t="n"/>
      <c r="CD49" s="172" t="n"/>
      <c r="CE49" s="172" t="n"/>
      <c r="CF49" s="172" t="n"/>
      <c r="CG49" s="172" t="n"/>
      <c r="CH49" s="172" t="n"/>
      <c r="CI49" s="172" t="n"/>
      <c r="CJ49" s="172" t="n"/>
      <c r="CK49" s="172" t="n"/>
      <c r="CL49" s="172" t="n"/>
      <c r="CM49" s="172" t="n"/>
      <c r="CN49" s="172" t="n"/>
      <c r="CO49" s="172" t="n"/>
      <c r="CP49" s="172" t="n"/>
      <c r="CQ49" s="172" t="n"/>
      <c r="CR49" s="172" t="n"/>
      <c r="CS49" s="172" t="n"/>
      <c r="CT49" s="172" t="n"/>
      <c r="CU49" s="172" t="n"/>
      <c r="CV49" s="172" t="n"/>
      <c r="CW49" s="172" t="n"/>
      <c r="CX49" s="172" t="n"/>
      <c r="CY49" s="172" t="n"/>
      <c r="CZ49" s="172" t="n"/>
      <c r="DA49" s="172" t="n"/>
      <c r="DB49" s="172" t="n"/>
      <c r="DC49" s="172" t="n"/>
      <c r="DD49" s="172" t="n"/>
      <c r="DE49" s="172" t="n"/>
      <c r="DF49" s="172" t="n"/>
      <c r="DG49" s="172" t="n"/>
      <c r="DH49" s="172" t="n"/>
      <c r="DI49" s="172" t="n"/>
      <c r="DJ49" s="172" t="n"/>
      <c r="DK49" s="172" t="n"/>
      <c r="DL49" s="172" t="n"/>
      <c r="DM49" s="172" t="n"/>
      <c r="DN49" s="172" t="n"/>
      <c r="DO49" s="172" t="n"/>
      <c r="DP49" s="172" t="n"/>
      <c r="DQ49" s="172" t="n"/>
      <c r="DR49" s="172" t="n"/>
      <c r="DS49" s="172" t="n"/>
      <c r="DT49" s="172" t="n"/>
      <c r="DU49" s="172" t="n"/>
      <c r="DV49" s="172" t="n"/>
      <c r="DW49" s="172" t="n"/>
      <c r="DX49" s="172" t="n"/>
      <c r="DY49" s="172" t="n"/>
      <c r="DZ49" s="172" t="n"/>
      <c r="EA49" s="172" t="n"/>
      <c r="EB49" s="172" t="n"/>
      <c r="EC49" s="172" t="n"/>
      <c r="ED49" s="172" t="n"/>
      <c r="EE49" s="172" t="n"/>
      <c r="EF49" s="172" t="n"/>
      <c r="EG49" s="172" t="n"/>
      <c r="EH49" s="172" t="n"/>
      <c r="EI49" s="172" t="n"/>
      <c r="EJ49" s="172" t="n"/>
    </row>
    <row r="50" customFormat="1" s="171">
      <c r="B50" s="102" t="n"/>
      <c r="C50" s="939" t="n"/>
      <c r="D50" s="939" t="n"/>
      <c r="E50" s="939" t="n"/>
      <c r="F50" s="939" t="n"/>
      <c r="G50" s="939" t="n"/>
      <c r="H50" s="939" t="n"/>
      <c r="I50" s="975" t="n"/>
      <c r="J50" s="180" t="n"/>
      <c r="K50" s="172" t="n"/>
      <c r="L50" s="172" t="n"/>
      <c r="M50" s="172" t="n"/>
      <c r="N50" s="976" t="inlineStr"/>
      <c r="O50" s="192" t="inlineStr"/>
      <c r="P50" s="192" t="inlineStr"/>
      <c r="Q50" s="192" t="inlineStr"/>
      <c r="R50" s="192" t="inlineStr"/>
      <c r="S50" s="192" t="inlineStr"/>
      <c r="T50" s="192" t="inlineStr"/>
      <c r="U50" s="193">
        <f>I50</f>
        <v/>
      </c>
      <c r="V50" s="172" t="n"/>
      <c r="W50" s="172" t="n"/>
      <c r="X50" s="172" t="n"/>
      <c r="Y50" s="172" t="n"/>
      <c r="Z50" s="172" t="n"/>
      <c r="AA50" s="172" t="n"/>
      <c r="AB50" s="172" t="n"/>
      <c r="AC50" s="172" t="n"/>
      <c r="AD50" s="172" t="n"/>
      <c r="AE50" s="172" t="n"/>
      <c r="AF50" s="172" t="n"/>
      <c r="AG50" s="172" t="n"/>
      <c r="AH50" s="172" t="n"/>
      <c r="AI50" s="172" t="n"/>
      <c r="AJ50" s="172" t="n"/>
      <c r="AK50" s="172" t="n"/>
      <c r="AL50" s="172" t="n"/>
      <c r="AM50" s="172" t="n"/>
      <c r="AN50" s="172" t="n"/>
      <c r="AO50" s="172" t="n"/>
      <c r="AP50" s="172" t="n"/>
      <c r="AQ50" s="172" t="n"/>
      <c r="AR50" s="172" t="n"/>
      <c r="AS50" s="172" t="n"/>
      <c r="AT50" s="172" t="n"/>
      <c r="AU50" s="172" t="n"/>
      <c r="AV50" s="172" t="n"/>
      <c r="AW50" s="172" t="n"/>
      <c r="AX50" s="172" t="n"/>
      <c r="AY50" s="172" t="n"/>
      <c r="AZ50" s="172" t="n"/>
      <c r="BA50" s="172" t="n"/>
      <c r="BB50" s="172" t="n"/>
      <c r="BC50" s="172" t="n"/>
      <c r="BD50" s="172" t="n"/>
      <c r="BE50" s="172" t="n"/>
      <c r="BF50" s="172" t="n"/>
      <c r="BG50" s="172" t="n"/>
      <c r="BH50" s="172" t="n"/>
      <c r="BI50" s="172" t="n"/>
      <c r="BJ50" s="172" t="n"/>
      <c r="BK50" s="172" t="n"/>
      <c r="BL50" s="172" t="n"/>
      <c r="BM50" s="172" t="n"/>
      <c r="BN50" s="172" t="n"/>
      <c r="BO50" s="172" t="n"/>
      <c r="BP50" s="172" t="n"/>
      <c r="BQ50" s="172" t="n"/>
      <c r="BR50" s="172" t="n"/>
      <c r="BS50" s="172" t="n"/>
      <c r="BT50" s="172" t="n"/>
      <c r="BU50" s="172" t="n"/>
      <c r="BV50" s="172" t="n"/>
      <c r="BW50" s="172" t="n"/>
      <c r="BX50" s="172" t="n"/>
      <c r="BY50" s="172" t="n"/>
      <c r="BZ50" s="172" t="n"/>
      <c r="CA50" s="172" t="n"/>
      <c r="CB50" s="172" t="n"/>
      <c r="CC50" s="172" t="n"/>
      <c r="CD50" s="172" t="n"/>
      <c r="CE50" s="172" t="n"/>
      <c r="CF50" s="172" t="n"/>
      <c r="CG50" s="172" t="n"/>
      <c r="CH50" s="172" t="n"/>
      <c r="CI50" s="172" t="n"/>
      <c r="CJ50" s="172" t="n"/>
      <c r="CK50" s="172" t="n"/>
      <c r="CL50" s="172" t="n"/>
      <c r="CM50" s="172" t="n"/>
      <c r="CN50" s="172" t="n"/>
      <c r="CO50" s="172" t="n"/>
      <c r="CP50" s="172" t="n"/>
      <c r="CQ50" s="172" t="n"/>
      <c r="CR50" s="172" t="n"/>
      <c r="CS50" s="172" t="n"/>
      <c r="CT50" s="172" t="n"/>
      <c r="CU50" s="172" t="n"/>
      <c r="CV50" s="172" t="n"/>
      <c r="CW50" s="172" t="n"/>
      <c r="CX50" s="172" t="n"/>
      <c r="CY50" s="172" t="n"/>
      <c r="CZ50" s="172" t="n"/>
      <c r="DA50" s="172" t="n"/>
      <c r="DB50" s="172" t="n"/>
      <c r="DC50" s="172" t="n"/>
      <c r="DD50" s="172" t="n"/>
      <c r="DE50" s="172" t="n"/>
      <c r="DF50" s="172" t="n"/>
      <c r="DG50" s="172" t="n"/>
      <c r="DH50" s="172" t="n"/>
      <c r="DI50" s="172" t="n"/>
      <c r="DJ50" s="172" t="n"/>
      <c r="DK50" s="172" t="n"/>
      <c r="DL50" s="172" t="n"/>
      <c r="DM50" s="172" t="n"/>
      <c r="DN50" s="172" t="n"/>
      <c r="DO50" s="172" t="n"/>
      <c r="DP50" s="172" t="n"/>
      <c r="DQ50" s="172" t="n"/>
      <c r="DR50" s="172" t="n"/>
      <c r="DS50" s="172" t="n"/>
      <c r="DT50" s="172" t="n"/>
      <c r="DU50" s="172" t="n"/>
      <c r="DV50" s="172" t="n"/>
      <c r="DW50" s="172" t="n"/>
      <c r="DX50" s="172" t="n"/>
      <c r="DY50" s="172" t="n"/>
      <c r="DZ50" s="172" t="n"/>
      <c r="EA50" s="172" t="n"/>
      <c r="EB50" s="172" t="n"/>
      <c r="EC50" s="172" t="n"/>
      <c r="ED50" s="172" t="n"/>
      <c r="EE50" s="172" t="n"/>
      <c r="EF50" s="172" t="n"/>
      <c r="EG50" s="172" t="n"/>
      <c r="EH50" s="172" t="n"/>
      <c r="EI50" s="172" t="n"/>
      <c r="EJ50" s="172" t="n"/>
    </row>
    <row r="51" customFormat="1" s="171">
      <c r="B51" s="102" t="n"/>
      <c r="C51" s="939" t="n"/>
      <c r="D51" s="939" t="n"/>
      <c r="E51" s="939" t="n"/>
      <c r="F51" s="939" t="n"/>
      <c r="G51" s="939" t="n"/>
      <c r="H51" s="939" t="n"/>
      <c r="I51" s="975" t="n"/>
      <c r="J51" s="180" t="n"/>
      <c r="K51" s="172" t="n"/>
      <c r="L51" s="172" t="n"/>
      <c r="M51" s="172" t="n"/>
      <c r="N51" s="976" t="inlineStr"/>
      <c r="O51" s="192" t="inlineStr"/>
      <c r="P51" s="192" t="inlineStr"/>
      <c r="Q51" s="192" t="inlineStr"/>
      <c r="R51" s="192" t="inlineStr"/>
      <c r="S51" s="192" t="inlineStr"/>
      <c r="T51" s="192" t="inlineStr"/>
      <c r="U51" s="193">
        <f>I51</f>
        <v/>
      </c>
      <c r="V51" s="172" t="n"/>
      <c r="W51" s="172" t="n"/>
      <c r="X51" s="172" t="n"/>
      <c r="Y51" s="172" t="n"/>
      <c r="Z51" s="172" t="n"/>
      <c r="AA51" s="172" t="n"/>
      <c r="AB51" s="172" t="n"/>
      <c r="AC51" s="172" t="n"/>
      <c r="AD51" s="172" t="n"/>
      <c r="AE51" s="172" t="n"/>
      <c r="AF51" s="172" t="n"/>
      <c r="AG51" s="172" t="n"/>
      <c r="AH51" s="172" t="n"/>
      <c r="AI51" s="172" t="n"/>
      <c r="AJ51" s="172" t="n"/>
      <c r="AK51" s="172" t="n"/>
      <c r="AL51" s="172" t="n"/>
      <c r="AM51" s="172" t="n"/>
      <c r="AN51" s="172" t="n"/>
      <c r="AO51" s="172" t="n"/>
      <c r="AP51" s="172" t="n"/>
      <c r="AQ51" s="172" t="n"/>
      <c r="AR51" s="172" t="n"/>
      <c r="AS51" s="172" t="n"/>
      <c r="AT51" s="172" t="n"/>
      <c r="AU51" s="172" t="n"/>
      <c r="AV51" s="172" t="n"/>
      <c r="AW51" s="172" t="n"/>
      <c r="AX51" s="172" t="n"/>
      <c r="AY51" s="172" t="n"/>
      <c r="AZ51" s="172" t="n"/>
      <c r="BA51" s="172" t="n"/>
      <c r="BB51" s="172" t="n"/>
      <c r="BC51" s="172" t="n"/>
      <c r="BD51" s="172" t="n"/>
      <c r="BE51" s="172" t="n"/>
      <c r="BF51" s="172" t="n"/>
      <c r="BG51" s="172" t="n"/>
      <c r="BH51" s="172" t="n"/>
      <c r="BI51" s="172" t="n"/>
      <c r="BJ51" s="172" t="n"/>
      <c r="BK51" s="172" t="n"/>
      <c r="BL51" s="172" t="n"/>
      <c r="BM51" s="172" t="n"/>
      <c r="BN51" s="172" t="n"/>
      <c r="BO51" s="172" t="n"/>
      <c r="BP51" s="172" t="n"/>
      <c r="BQ51" s="172" t="n"/>
      <c r="BR51" s="172" t="n"/>
      <c r="BS51" s="172" t="n"/>
      <c r="BT51" s="172" t="n"/>
      <c r="BU51" s="172" t="n"/>
      <c r="BV51" s="172" t="n"/>
      <c r="BW51" s="172" t="n"/>
      <c r="BX51" s="172" t="n"/>
      <c r="BY51" s="172" t="n"/>
      <c r="BZ51" s="172" t="n"/>
      <c r="CA51" s="172" t="n"/>
      <c r="CB51" s="172" t="n"/>
      <c r="CC51" s="172" t="n"/>
      <c r="CD51" s="172" t="n"/>
      <c r="CE51" s="172" t="n"/>
      <c r="CF51" s="172" t="n"/>
      <c r="CG51" s="172" t="n"/>
      <c r="CH51" s="172" t="n"/>
      <c r="CI51" s="172" t="n"/>
      <c r="CJ51" s="172" t="n"/>
      <c r="CK51" s="172" t="n"/>
      <c r="CL51" s="172" t="n"/>
      <c r="CM51" s="172" t="n"/>
      <c r="CN51" s="172" t="n"/>
      <c r="CO51" s="172" t="n"/>
      <c r="CP51" s="172" t="n"/>
      <c r="CQ51" s="172" t="n"/>
      <c r="CR51" s="172" t="n"/>
      <c r="CS51" s="172" t="n"/>
      <c r="CT51" s="172" t="n"/>
      <c r="CU51" s="172" t="n"/>
      <c r="CV51" s="172" t="n"/>
      <c r="CW51" s="172" t="n"/>
      <c r="CX51" s="172" t="n"/>
      <c r="CY51" s="172" t="n"/>
      <c r="CZ51" s="172" t="n"/>
      <c r="DA51" s="172" t="n"/>
      <c r="DB51" s="172" t="n"/>
      <c r="DC51" s="172" t="n"/>
      <c r="DD51" s="172" t="n"/>
      <c r="DE51" s="172" t="n"/>
      <c r="DF51" s="172" t="n"/>
      <c r="DG51" s="172" t="n"/>
      <c r="DH51" s="172" t="n"/>
      <c r="DI51" s="172" t="n"/>
      <c r="DJ51" s="172" t="n"/>
      <c r="DK51" s="172" t="n"/>
      <c r="DL51" s="172" t="n"/>
      <c r="DM51" s="172" t="n"/>
      <c r="DN51" s="172" t="n"/>
      <c r="DO51" s="172" t="n"/>
      <c r="DP51" s="172" t="n"/>
      <c r="DQ51" s="172" t="n"/>
      <c r="DR51" s="172" t="n"/>
      <c r="DS51" s="172" t="n"/>
      <c r="DT51" s="172" t="n"/>
      <c r="DU51" s="172" t="n"/>
      <c r="DV51" s="172" t="n"/>
      <c r="DW51" s="172" t="n"/>
      <c r="DX51" s="172" t="n"/>
      <c r="DY51" s="172" t="n"/>
      <c r="DZ51" s="172" t="n"/>
      <c r="EA51" s="172" t="n"/>
      <c r="EB51" s="172" t="n"/>
      <c r="EC51" s="172" t="n"/>
      <c r="ED51" s="172" t="n"/>
      <c r="EE51" s="172" t="n"/>
      <c r="EF51" s="172" t="n"/>
      <c r="EG51" s="172" t="n"/>
      <c r="EH51" s="172" t="n"/>
      <c r="EI51" s="172" t="n"/>
      <c r="EJ51" s="172" t="n"/>
    </row>
    <row r="52" customFormat="1" s="171">
      <c r="B52" s="102" t="n"/>
      <c r="C52" s="939" t="n"/>
      <c r="D52" s="939" t="n"/>
      <c r="E52" s="939" t="n"/>
      <c r="F52" s="939" t="n"/>
      <c r="G52" s="939" t="n"/>
      <c r="H52" s="939" t="n"/>
      <c r="I52" s="975" t="n"/>
      <c r="J52" s="180" t="n"/>
      <c r="K52" s="172" t="n"/>
      <c r="L52" s="172" t="n"/>
      <c r="M52" s="172" t="n"/>
      <c r="N52" s="976" t="inlineStr"/>
      <c r="O52" s="192" t="inlineStr"/>
      <c r="P52" s="192" t="inlineStr"/>
      <c r="Q52" s="192" t="inlineStr"/>
      <c r="R52" s="192" t="inlineStr"/>
      <c r="S52" s="192" t="inlineStr"/>
      <c r="T52" s="192" t="inlineStr"/>
      <c r="U52" s="193">
        <f>I52</f>
        <v/>
      </c>
      <c r="V52" s="172" t="n"/>
      <c r="W52" s="172" t="n"/>
      <c r="X52" s="172" t="n"/>
      <c r="Y52" s="172" t="n"/>
      <c r="Z52" s="172" t="n"/>
      <c r="AA52" s="172" t="n"/>
      <c r="AB52" s="172" t="n"/>
      <c r="AC52" s="172" t="n"/>
      <c r="AD52" s="172" t="n"/>
      <c r="AE52" s="172" t="n"/>
      <c r="AF52" s="172" t="n"/>
      <c r="AG52" s="172" t="n"/>
      <c r="AH52" s="172" t="n"/>
      <c r="AI52" s="172" t="n"/>
      <c r="AJ52" s="172" t="n"/>
      <c r="AK52" s="172" t="n"/>
      <c r="AL52" s="172" t="n"/>
      <c r="AM52" s="172" t="n"/>
      <c r="AN52" s="172" t="n"/>
      <c r="AO52" s="172" t="n"/>
      <c r="AP52" s="172" t="n"/>
      <c r="AQ52" s="172" t="n"/>
      <c r="AR52" s="172" t="n"/>
      <c r="AS52" s="172" t="n"/>
      <c r="AT52" s="172" t="n"/>
      <c r="AU52" s="172" t="n"/>
      <c r="AV52" s="172" t="n"/>
      <c r="AW52" s="172" t="n"/>
      <c r="AX52" s="172" t="n"/>
      <c r="AY52" s="172" t="n"/>
      <c r="AZ52" s="172" t="n"/>
      <c r="BA52" s="172" t="n"/>
      <c r="BB52" s="172" t="n"/>
      <c r="BC52" s="172" t="n"/>
      <c r="BD52" s="172" t="n"/>
      <c r="BE52" s="172" t="n"/>
      <c r="BF52" s="172" t="n"/>
      <c r="BG52" s="172" t="n"/>
      <c r="BH52" s="172" t="n"/>
      <c r="BI52" s="172" t="n"/>
      <c r="BJ52" s="172" t="n"/>
      <c r="BK52" s="172" t="n"/>
      <c r="BL52" s="172" t="n"/>
      <c r="BM52" s="172" t="n"/>
      <c r="BN52" s="172" t="n"/>
      <c r="BO52" s="172" t="n"/>
      <c r="BP52" s="172" t="n"/>
      <c r="BQ52" s="172" t="n"/>
      <c r="BR52" s="172" t="n"/>
      <c r="BS52" s="172" t="n"/>
      <c r="BT52" s="172" t="n"/>
      <c r="BU52" s="172" t="n"/>
      <c r="BV52" s="172" t="n"/>
      <c r="BW52" s="172" t="n"/>
      <c r="BX52" s="172" t="n"/>
      <c r="BY52" s="172" t="n"/>
      <c r="BZ52" s="172" t="n"/>
      <c r="CA52" s="172" t="n"/>
      <c r="CB52" s="172" t="n"/>
      <c r="CC52" s="172" t="n"/>
      <c r="CD52" s="172" t="n"/>
      <c r="CE52" s="172" t="n"/>
      <c r="CF52" s="172" t="n"/>
      <c r="CG52" s="172" t="n"/>
      <c r="CH52" s="172" t="n"/>
      <c r="CI52" s="172" t="n"/>
      <c r="CJ52" s="172" t="n"/>
      <c r="CK52" s="172" t="n"/>
      <c r="CL52" s="172" t="n"/>
      <c r="CM52" s="172" t="n"/>
      <c r="CN52" s="172" t="n"/>
      <c r="CO52" s="172" t="n"/>
      <c r="CP52" s="172" t="n"/>
      <c r="CQ52" s="172" t="n"/>
      <c r="CR52" s="172" t="n"/>
      <c r="CS52" s="172" t="n"/>
      <c r="CT52" s="172" t="n"/>
      <c r="CU52" s="172" t="n"/>
      <c r="CV52" s="172" t="n"/>
      <c r="CW52" s="172" t="n"/>
      <c r="CX52" s="172" t="n"/>
      <c r="CY52" s="172" t="n"/>
      <c r="CZ52" s="172" t="n"/>
      <c r="DA52" s="172" t="n"/>
      <c r="DB52" s="172" t="n"/>
      <c r="DC52" s="172" t="n"/>
      <c r="DD52" s="172" t="n"/>
      <c r="DE52" s="172" t="n"/>
      <c r="DF52" s="172" t="n"/>
      <c r="DG52" s="172" t="n"/>
      <c r="DH52" s="172" t="n"/>
      <c r="DI52" s="172" t="n"/>
      <c r="DJ52" s="172" t="n"/>
      <c r="DK52" s="172" t="n"/>
      <c r="DL52" s="172" t="n"/>
      <c r="DM52" s="172" t="n"/>
      <c r="DN52" s="172" t="n"/>
      <c r="DO52" s="172" t="n"/>
      <c r="DP52" s="172" t="n"/>
      <c r="DQ52" s="172" t="n"/>
      <c r="DR52" s="172" t="n"/>
      <c r="DS52" s="172" t="n"/>
      <c r="DT52" s="172" t="n"/>
      <c r="DU52" s="172" t="n"/>
      <c r="DV52" s="172" t="n"/>
      <c r="DW52" s="172" t="n"/>
      <c r="DX52" s="172" t="n"/>
      <c r="DY52" s="172" t="n"/>
      <c r="DZ52" s="172" t="n"/>
      <c r="EA52" s="172" t="n"/>
      <c r="EB52" s="172" t="n"/>
      <c r="EC52" s="172" t="n"/>
      <c r="ED52" s="172" t="n"/>
      <c r="EE52" s="172" t="n"/>
      <c r="EF52" s="172" t="n"/>
      <c r="EG52" s="172" t="n"/>
      <c r="EH52" s="172" t="n"/>
      <c r="EI52" s="172" t="n"/>
      <c r="EJ52" s="172" t="n"/>
    </row>
    <row r="53" customFormat="1" s="171">
      <c r="B53" s="102" t="n"/>
      <c r="C53" s="939" t="n"/>
      <c r="D53" s="939" t="n"/>
      <c r="E53" s="939" t="n"/>
      <c r="F53" s="939" t="n"/>
      <c r="G53" s="939" t="n"/>
      <c r="H53" s="939" t="n"/>
      <c r="I53" s="975" t="n"/>
      <c r="J53" s="180" t="n"/>
      <c r="K53" s="172" t="n"/>
      <c r="L53" s="172" t="n"/>
      <c r="M53" s="172" t="n"/>
      <c r="N53" s="976" t="inlineStr"/>
      <c r="O53" s="192" t="inlineStr"/>
      <c r="P53" s="192" t="inlineStr"/>
      <c r="Q53" s="192" t="inlineStr"/>
      <c r="R53" s="192" t="inlineStr"/>
      <c r="S53" s="192" t="inlineStr"/>
      <c r="T53" s="192" t="inlineStr"/>
      <c r="U53" s="193">
        <f>I53</f>
        <v/>
      </c>
      <c r="V53" s="172" t="n"/>
      <c r="W53" s="172" t="n"/>
      <c r="X53" s="172" t="n"/>
      <c r="Y53" s="172" t="n"/>
      <c r="Z53" s="172" t="n"/>
      <c r="AA53" s="172" t="n"/>
      <c r="AB53" s="172" t="n"/>
      <c r="AC53" s="172" t="n"/>
      <c r="AD53" s="172" t="n"/>
      <c r="AE53" s="172" t="n"/>
      <c r="AF53" s="172" t="n"/>
      <c r="AG53" s="172" t="n"/>
      <c r="AH53" s="172" t="n"/>
      <c r="AI53" s="172" t="n"/>
      <c r="AJ53" s="172" t="n"/>
      <c r="AK53" s="172" t="n"/>
      <c r="AL53" s="172" t="n"/>
      <c r="AM53" s="172" t="n"/>
      <c r="AN53" s="172" t="n"/>
      <c r="AO53" s="172" t="n"/>
      <c r="AP53" s="172" t="n"/>
      <c r="AQ53" s="172" t="n"/>
      <c r="AR53" s="172" t="n"/>
      <c r="AS53" s="172" t="n"/>
      <c r="AT53" s="172" t="n"/>
      <c r="AU53" s="172" t="n"/>
      <c r="AV53" s="172" t="n"/>
      <c r="AW53" s="172" t="n"/>
      <c r="AX53" s="172" t="n"/>
      <c r="AY53" s="172" t="n"/>
      <c r="AZ53" s="172" t="n"/>
      <c r="BA53" s="172" t="n"/>
      <c r="BB53" s="172" t="n"/>
      <c r="BC53" s="172" t="n"/>
      <c r="BD53" s="172" t="n"/>
      <c r="BE53" s="172" t="n"/>
      <c r="BF53" s="172" t="n"/>
      <c r="BG53" s="172" t="n"/>
      <c r="BH53" s="172" t="n"/>
      <c r="BI53" s="172" t="n"/>
      <c r="BJ53" s="172" t="n"/>
      <c r="BK53" s="172" t="n"/>
      <c r="BL53" s="172" t="n"/>
      <c r="BM53" s="172" t="n"/>
      <c r="BN53" s="172" t="n"/>
      <c r="BO53" s="172" t="n"/>
      <c r="BP53" s="172" t="n"/>
      <c r="BQ53" s="172" t="n"/>
      <c r="BR53" s="172" t="n"/>
      <c r="BS53" s="172" t="n"/>
      <c r="BT53" s="172" t="n"/>
      <c r="BU53" s="172" t="n"/>
      <c r="BV53" s="172" t="n"/>
      <c r="BW53" s="172" t="n"/>
      <c r="BX53" s="172" t="n"/>
      <c r="BY53" s="172" t="n"/>
      <c r="BZ53" s="172" t="n"/>
      <c r="CA53" s="172" t="n"/>
      <c r="CB53" s="172" t="n"/>
      <c r="CC53" s="172" t="n"/>
      <c r="CD53" s="172" t="n"/>
      <c r="CE53" s="172" t="n"/>
      <c r="CF53" s="172" t="n"/>
      <c r="CG53" s="172" t="n"/>
      <c r="CH53" s="172" t="n"/>
      <c r="CI53" s="172" t="n"/>
      <c r="CJ53" s="172" t="n"/>
      <c r="CK53" s="172" t="n"/>
      <c r="CL53" s="172" t="n"/>
      <c r="CM53" s="172" t="n"/>
      <c r="CN53" s="172" t="n"/>
      <c r="CO53" s="172" t="n"/>
      <c r="CP53" s="172" t="n"/>
      <c r="CQ53" s="172" t="n"/>
      <c r="CR53" s="172" t="n"/>
      <c r="CS53" s="172" t="n"/>
      <c r="CT53" s="172" t="n"/>
      <c r="CU53" s="172" t="n"/>
      <c r="CV53" s="172" t="n"/>
      <c r="CW53" s="172" t="n"/>
      <c r="CX53" s="172" t="n"/>
      <c r="CY53" s="172" t="n"/>
      <c r="CZ53" s="172" t="n"/>
      <c r="DA53" s="172" t="n"/>
      <c r="DB53" s="172" t="n"/>
      <c r="DC53" s="172" t="n"/>
      <c r="DD53" s="172" t="n"/>
      <c r="DE53" s="172" t="n"/>
      <c r="DF53" s="172" t="n"/>
      <c r="DG53" s="172" t="n"/>
      <c r="DH53" s="172" t="n"/>
      <c r="DI53" s="172" t="n"/>
      <c r="DJ53" s="172" t="n"/>
      <c r="DK53" s="172" t="n"/>
      <c r="DL53" s="172" t="n"/>
      <c r="DM53" s="172" t="n"/>
      <c r="DN53" s="172" t="n"/>
      <c r="DO53" s="172" t="n"/>
      <c r="DP53" s="172" t="n"/>
      <c r="DQ53" s="172" t="n"/>
      <c r="DR53" s="172" t="n"/>
      <c r="DS53" s="172" t="n"/>
      <c r="DT53" s="172" t="n"/>
      <c r="DU53" s="172" t="n"/>
      <c r="DV53" s="172" t="n"/>
      <c r="DW53" s="172" t="n"/>
      <c r="DX53" s="172" t="n"/>
      <c r="DY53" s="172" t="n"/>
      <c r="DZ53" s="172" t="n"/>
      <c r="EA53" s="172" t="n"/>
      <c r="EB53" s="172" t="n"/>
      <c r="EC53" s="172" t="n"/>
      <c r="ED53" s="172" t="n"/>
      <c r="EE53" s="172" t="n"/>
      <c r="EF53" s="172" t="n"/>
      <c r="EG53" s="172" t="n"/>
      <c r="EH53" s="172" t="n"/>
      <c r="EI53" s="172" t="n"/>
      <c r="EJ53" s="172" t="n"/>
    </row>
    <row r="54" customFormat="1" s="171">
      <c r="B54" s="102" t="n"/>
      <c r="C54" s="939" t="n"/>
      <c r="D54" s="939" t="n"/>
      <c r="E54" s="939" t="n"/>
      <c r="F54" s="939" t="n"/>
      <c r="G54" s="939" t="n">
        <v>0</v>
      </c>
      <c r="H54" s="939" t="n">
        <v>0</v>
      </c>
      <c r="I54" s="975" t="n"/>
      <c r="J54" s="180" t="n"/>
      <c r="K54" s="172" t="n"/>
      <c r="L54" s="172" t="n"/>
      <c r="M54" s="172" t="n"/>
      <c r="N54" s="976" t="inlineStr"/>
      <c r="O54" s="192" t="inlineStr"/>
      <c r="P54" s="192" t="inlineStr"/>
      <c r="Q54" s="192" t="inlineStr"/>
      <c r="R54" s="192" t="inlineStr"/>
      <c r="S54" s="192">
        <f>G54*BS!$B$9</f>
        <v/>
      </c>
      <c r="T54" s="192">
        <f>H54*BS!$B$9</f>
        <v/>
      </c>
      <c r="U54" s="193">
        <f>I54</f>
        <v/>
      </c>
      <c r="V54" s="172" t="n"/>
      <c r="W54" s="172" t="n"/>
      <c r="X54" s="172" t="n"/>
      <c r="Y54" s="172" t="n"/>
      <c r="Z54" s="172" t="n"/>
      <c r="AA54" s="172" t="n"/>
      <c r="AB54" s="172" t="n"/>
      <c r="AC54" s="172" t="n"/>
      <c r="AD54" s="172" t="n"/>
      <c r="AE54" s="172" t="n"/>
      <c r="AF54" s="172" t="n"/>
      <c r="AG54" s="172" t="n"/>
      <c r="AH54" s="172" t="n"/>
      <c r="AI54" s="172" t="n"/>
      <c r="AJ54" s="172" t="n"/>
      <c r="AK54" s="172" t="n"/>
      <c r="AL54" s="172" t="n"/>
      <c r="AM54" s="172" t="n"/>
      <c r="AN54" s="172" t="n"/>
      <c r="AO54" s="172" t="n"/>
      <c r="AP54" s="172" t="n"/>
      <c r="AQ54" s="172" t="n"/>
      <c r="AR54" s="172" t="n"/>
      <c r="AS54" s="172" t="n"/>
      <c r="AT54" s="172" t="n"/>
      <c r="AU54" s="172" t="n"/>
      <c r="AV54" s="172" t="n"/>
      <c r="AW54" s="172" t="n"/>
      <c r="AX54" s="172" t="n"/>
      <c r="AY54" s="172" t="n"/>
      <c r="AZ54" s="172" t="n"/>
      <c r="BA54" s="172" t="n"/>
      <c r="BB54" s="172" t="n"/>
      <c r="BC54" s="172" t="n"/>
      <c r="BD54" s="172" t="n"/>
      <c r="BE54" s="172" t="n"/>
      <c r="BF54" s="172" t="n"/>
      <c r="BG54" s="172" t="n"/>
      <c r="BH54" s="172" t="n"/>
      <c r="BI54" s="172" t="n"/>
      <c r="BJ54" s="172" t="n"/>
      <c r="BK54" s="172" t="n"/>
      <c r="BL54" s="172" t="n"/>
      <c r="BM54" s="172" t="n"/>
      <c r="BN54" s="172" t="n"/>
      <c r="BO54" s="172" t="n"/>
      <c r="BP54" s="172" t="n"/>
      <c r="BQ54" s="172" t="n"/>
      <c r="BR54" s="172" t="n"/>
      <c r="BS54" s="172" t="n"/>
      <c r="BT54" s="172" t="n"/>
      <c r="BU54" s="172" t="n"/>
      <c r="BV54" s="172" t="n"/>
      <c r="BW54" s="172" t="n"/>
      <c r="BX54" s="172" t="n"/>
      <c r="BY54" s="172" t="n"/>
      <c r="BZ54" s="172" t="n"/>
      <c r="CA54" s="172" t="n"/>
      <c r="CB54" s="172" t="n"/>
      <c r="CC54" s="172" t="n"/>
      <c r="CD54" s="172" t="n"/>
      <c r="CE54" s="172" t="n"/>
      <c r="CF54" s="172" t="n"/>
      <c r="CG54" s="172" t="n"/>
      <c r="CH54" s="172" t="n"/>
      <c r="CI54" s="172" t="n"/>
      <c r="CJ54" s="172" t="n"/>
      <c r="CK54" s="172" t="n"/>
      <c r="CL54" s="172" t="n"/>
      <c r="CM54" s="172" t="n"/>
      <c r="CN54" s="172" t="n"/>
      <c r="CO54" s="172" t="n"/>
      <c r="CP54" s="172" t="n"/>
      <c r="CQ54" s="172" t="n"/>
      <c r="CR54" s="172" t="n"/>
      <c r="CS54" s="172" t="n"/>
      <c r="CT54" s="172" t="n"/>
      <c r="CU54" s="172" t="n"/>
      <c r="CV54" s="172" t="n"/>
      <c r="CW54" s="172" t="n"/>
      <c r="CX54" s="172" t="n"/>
      <c r="CY54" s="172" t="n"/>
      <c r="CZ54" s="172" t="n"/>
      <c r="DA54" s="172" t="n"/>
      <c r="DB54" s="172" t="n"/>
      <c r="DC54" s="172" t="n"/>
      <c r="DD54" s="172" t="n"/>
      <c r="DE54" s="172" t="n"/>
      <c r="DF54" s="172" t="n"/>
      <c r="DG54" s="172" t="n"/>
      <c r="DH54" s="172" t="n"/>
      <c r="DI54" s="172" t="n"/>
      <c r="DJ54" s="172" t="n"/>
      <c r="DK54" s="172" t="n"/>
      <c r="DL54" s="172" t="n"/>
      <c r="DM54" s="172" t="n"/>
      <c r="DN54" s="172" t="n"/>
      <c r="DO54" s="172" t="n"/>
      <c r="DP54" s="172" t="n"/>
      <c r="DQ54" s="172" t="n"/>
      <c r="DR54" s="172" t="n"/>
      <c r="DS54" s="172" t="n"/>
      <c r="DT54" s="172" t="n"/>
      <c r="DU54" s="172" t="n"/>
      <c r="DV54" s="172" t="n"/>
      <c r="DW54" s="172" t="n"/>
      <c r="DX54" s="172" t="n"/>
      <c r="DY54" s="172" t="n"/>
      <c r="DZ54" s="172" t="n"/>
      <c r="EA54" s="172" t="n"/>
      <c r="EB54" s="172" t="n"/>
      <c r="EC54" s="172" t="n"/>
      <c r="ED54" s="172" t="n"/>
      <c r="EE54" s="172" t="n"/>
      <c r="EF54" s="172" t="n"/>
      <c r="EG54" s="172" t="n"/>
      <c r="EH54" s="172" t="n"/>
      <c r="EI54" s="172" t="n"/>
      <c r="EJ54" s="172" t="n"/>
    </row>
    <row r="55" customFormat="1" s="194">
      <c r="A55" s="194" t="inlineStr">
        <is>
          <t>K6</t>
        </is>
      </c>
      <c r="B55" s="96" t="inlineStr">
        <is>
          <t xml:space="preserve">Total </t>
        </is>
      </c>
      <c r="C55" s="954">
        <f>SUM(INDIRECT(ADDRESS(MATCH("K5",$A:$A,0)+1,COLUMN(C$13),4)&amp;":"&amp;ADDRESS(MATCH("K6",$A:$A,0)-1,COLUMN(C$13),4)))</f>
        <v/>
      </c>
      <c r="D55" s="954">
        <f>SUM(INDIRECT(ADDRESS(MATCH("K5",$A:$A,0)+1,COLUMN(D$13),4)&amp;":"&amp;ADDRESS(MATCH("K6",$A:$A,0)-1,COLUMN(D$13),4)))</f>
        <v/>
      </c>
      <c r="E55" s="954">
        <f>SUM(INDIRECT(ADDRESS(MATCH("K5",$A:$A,0)+1,COLUMN(E$13),4)&amp;":"&amp;ADDRESS(MATCH("K6",$A:$A,0)-1,COLUMN(E$13),4)))</f>
        <v/>
      </c>
      <c r="F55" s="954">
        <f>SUM(INDIRECT(ADDRESS(MATCH("K5",$A:$A,0)+1,COLUMN(F$13),4)&amp;":"&amp;ADDRESS(MATCH("K6",$A:$A,0)-1,COLUMN(F$13),4)))</f>
        <v/>
      </c>
      <c r="G55" s="954">
        <f>SUM(INDIRECT(ADDRESS(MATCH("K5",$A:$A,0)+1,COLUMN(G$13),4)&amp;":"&amp;ADDRESS(MATCH("K6",$A:$A,0)-1,COLUMN(G$13),4)))</f>
        <v/>
      </c>
      <c r="H55" s="954">
        <f>SUM(INDIRECT(ADDRESS(MATCH("K5",$A:$A,0)+1,COLUMN(H$13),4)&amp;":"&amp;ADDRESS(MATCH("K6",$A:$A,0)-1,COLUMN(H$13),4)))</f>
        <v/>
      </c>
      <c r="I55" s="977" t="n"/>
      <c r="J55" s="196" t="n"/>
      <c r="K55" s="197" t="n"/>
      <c r="L55" s="197" t="n"/>
      <c r="M55" s="197" t="n"/>
      <c r="N55" s="966">
        <f>B55</f>
        <v/>
      </c>
      <c r="O55" s="198">
        <f>C55*BS!$B$9</f>
        <v/>
      </c>
      <c r="P55" s="198">
        <f>D55*BS!$B$9</f>
        <v/>
      </c>
      <c r="Q55" s="198">
        <f>E55*BS!$B$9</f>
        <v/>
      </c>
      <c r="R55" s="198">
        <f>F55*BS!$B$9</f>
        <v/>
      </c>
      <c r="S55" s="198">
        <f>G55*BS!$B$9</f>
        <v/>
      </c>
      <c r="T55" s="198">
        <f>H55*BS!$B$9</f>
        <v/>
      </c>
      <c r="U55" s="193">
        <f>I55</f>
        <v/>
      </c>
      <c r="V55" s="197" t="n"/>
      <c r="W55" s="197" t="n"/>
      <c r="X55" s="197" t="n"/>
      <c r="Y55" s="197" t="n"/>
      <c r="Z55" s="197" t="n"/>
      <c r="AA55" s="197" t="n"/>
      <c r="AB55" s="197" t="n"/>
      <c r="AC55" s="197" t="n"/>
      <c r="AD55" s="197" t="n"/>
      <c r="AE55" s="197" t="n"/>
      <c r="AF55" s="197" t="n"/>
      <c r="AG55" s="197" t="n"/>
      <c r="AH55" s="197" t="n"/>
      <c r="AI55" s="197" t="n"/>
      <c r="AJ55" s="197" t="n"/>
      <c r="AK55" s="197" t="n"/>
      <c r="AL55" s="197" t="n"/>
      <c r="AM55" s="197" t="n"/>
      <c r="AN55" s="197" t="n"/>
      <c r="AO55" s="197" t="n"/>
      <c r="AP55" s="197" t="n"/>
      <c r="AQ55" s="197" t="n"/>
      <c r="AR55" s="197" t="n"/>
      <c r="AS55" s="197" t="n"/>
      <c r="AT55" s="197" t="n"/>
      <c r="AU55" s="197" t="n"/>
      <c r="AV55" s="197" t="n"/>
      <c r="AW55" s="197" t="n"/>
      <c r="AX55" s="197" t="n"/>
      <c r="AY55" s="197" t="n"/>
      <c r="AZ55" s="197" t="n"/>
      <c r="BA55" s="197" t="n"/>
      <c r="BB55" s="197" t="n"/>
      <c r="BC55" s="197" t="n"/>
      <c r="BD55" s="197" t="n"/>
      <c r="BE55" s="197" t="n"/>
      <c r="BF55" s="197" t="n"/>
      <c r="BG55" s="197" t="n"/>
      <c r="BH55" s="197" t="n"/>
      <c r="BI55" s="197" t="n"/>
      <c r="BJ55" s="197" t="n"/>
      <c r="BK55" s="197" t="n"/>
      <c r="BL55" s="197" t="n"/>
      <c r="BM55" s="197" t="n"/>
      <c r="BN55" s="197" t="n"/>
      <c r="BO55" s="197" t="n"/>
      <c r="BP55" s="197" t="n"/>
      <c r="BQ55" s="197" t="n"/>
      <c r="BR55" s="197" t="n"/>
      <c r="BS55" s="197" t="n"/>
      <c r="BT55" s="197" t="n"/>
      <c r="BU55" s="197" t="n"/>
      <c r="BV55" s="197" t="n"/>
      <c r="BW55" s="197" t="n"/>
      <c r="BX55" s="197" t="n"/>
      <c r="BY55" s="197" t="n"/>
      <c r="BZ55" s="197" t="n"/>
      <c r="CA55" s="197" t="n"/>
      <c r="CB55" s="197" t="n"/>
      <c r="CC55" s="197" t="n"/>
      <c r="CD55" s="197" t="n"/>
      <c r="CE55" s="197" t="n"/>
      <c r="CF55" s="197" t="n"/>
      <c r="CG55" s="197" t="n"/>
      <c r="CH55" s="197" t="n"/>
      <c r="CI55" s="197" t="n"/>
      <c r="CJ55" s="197" t="n"/>
      <c r="CK55" s="197" t="n"/>
      <c r="CL55" s="197" t="n"/>
      <c r="CM55" s="197" t="n"/>
      <c r="CN55" s="197" t="n"/>
      <c r="CO55" s="197" t="n"/>
      <c r="CP55" s="197" t="n"/>
      <c r="CQ55" s="197" t="n"/>
      <c r="CR55" s="197" t="n"/>
      <c r="CS55" s="197" t="n"/>
      <c r="CT55" s="197" t="n"/>
      <c r="CU55" s="197" t="n"/>
      <c r="CV55" s="197" t="n"/>
      <c r="CW55" s="197" t="n"/>
      <c r="CX55" s="197" t="n"/>
      <c r="CY55" s="197" t="n"/>
      <c r="CZ55" s="197" t="n"/>
      <c r="DA55" s="197" t="n"/>
      <c r="DB55" s="197" t="n"/>
      <c r="DC55" s="197" t="n"/>
      <c r="DD55" s="197" t="n"/>
      <c r="DE55" s="197" t="n"/>
      <c r="DF55" s="197" t="n"/>
      <c r="DG55" s="197" t="n"/>
      <c r="DH55" s="197" t="n"/>
      <c r="DI55" s="197" t="n"/>
      <c r="DJ55" s="197" t="n"/>
      <c r="DK55" s="197" t="n"/>
      <c r="DL55" s="197" t="n"/>
      <c r="DM55" s="197" t="n"/>
      <c r="DN55" s="197" t="n"/>
      <c r="DO55" s="197" t="n"/>
      <c r="DP55" s="197" t="n"/>
      <c r="DQ55" s="197" t="n"/>
      <c r="DR55" s="197" t="n"/>
      <c r="DS55" s="197" t="n"/>
      <c r="DT55" s="197" t="n"/>
      <c r="DU55" s="197" t="n"/>
      <c r="DV55" s="197" t="n"/>
      <c r="DW55" s="197" t="n"/>
      <c r="DX55" s="197" t="n"/>
      <c r="DY55" s="197" t="n"/>
      <c r="DZ55" s="197" t="n"/>
      <c r="EA55" s="197" t="n"/>
      <c r="EB55" s="197" t="n"/>
      <c r="EC55" s="197" t="n"/>
      <c r="ED55" s="197" t="n"/>
      <c r="EE55" s="197" t="n"/>
      <c r="EF55" s="197" t="n"/>
      <c r="EG55" s="197" t="n"/>
      <c r="EH55" s="197" t="n"/>
      <c r="EI55" s="197" t="n"/>
      <c r="EJ55" s="197" t="n"/>
    </row>
    <row r="56">
      <c r="B56" s="102" t="n"/>
      <c r="C56" s="939" t="n"/>
      <c r="D56" s="939" t="n"/>
      <c r="E56" s="939" t="n"/>
      <c r="F56" s="939" t="n"/>
      <c r="G56" s="939" t="n"/>
      <c r="H56" s="939" t="n"/>
      <c r="I56" s="975" t="n"/>
      <c r="J56" s="180" t="n"/>
      <c r="N56" s="976" t="inlineStr"/>
      <c r="O56" s="192" t="inlineStr"/>
      <c r="P56" s="192" t="inlineStr"/>
      <c r="Q56" s="192" t="inlineStr"/>
      <c r="R56" s="192" t="inlineStr"/>
      <c r="S56" s="192" t="inlineStr"/>
      <c r="T56" s="192" t="inlineStr"/>
      <c r="U56" s="193" t="n"/>
    </row>
    <row r="57">
      <c r="A57" s="171" t="inlineStr">
        <is>
          <t>K7</t>
        </is>
      </c>
      <c r="B57" s="96" t="inlineStr">
        <is>
          <t xml:space="preserve">Accounts Payable </t>
        </is>
      </c>
      <c r="C57" s="964" t="n"/>
      <c r="D57" s="964" t="n"/>
      <c r="E57" s="964" t="n"/>
      <c r="F57" s="964" t="n"/>
      <c r="G57" s="964" t="n"/>
      <c r="H57" s="964" t="n"/>
      <c r="I57" s="975" t="n"/>
      <c r="J57" s="180" t="n"/>
      <c r="N57" s="966">
        <f>B57</f>
        <v/>
      </c>
      <c r="O57" s="204" t="inlineStr"/>
      <c r="P57" s="204" t="inlineStr"/>
      <c r="Q57" s="204" t="inlineStr"/>
      <c r="R57" s="204" t="inlineStr"/>
      <c r="S57" s="204" t="inlineStr"/>
      <c r="T57" s="204" t="inlineStr"/>
      <c r="U57" s="193" t="n"/>
    </row>
    <row r="58">
      <c r="B58" s="102" t="inlineStr">
        <is>
          <t>Trade and other payables</t>
        </is>
      </c>
      <c r="C58" s="939" t="n"/>
      <c r="D58" s="939" t="n"/>
      <c r="E58" s="939" t="n"/>
      <c r="F58" s="939" t="n"/>
      <c r="G58" s="939" t="n">
        <v>58928</v>
      </c>
      <c r="H58" s="939" t="n">
        <v>43736</v>
      </c>
      <c r="I58" s="975" t="n"/>
      <c r="J58" s="180" t="n"/>
      <c r="N58" s="976">
        <f>B58</f>
        <v/>
      </c>
      <c r="O58" s="192" t="inlineStr"/>
      <c r="P58" s="192" t="inlineStr"/>
      <c r="Q58" s="192" t="inlineStr"/>
      <c r="R58" s="192" t="inlineStr"/>
      <c r="S58" s="192">
        <f>G58*BS!$B$9</f>
        <v/>
      </c>
      <c r="T58" s="192">
        <f>H58*BS!$B$9</f>
        <v/>
      </c>
      <c r="U58" s="193">
        <f>I58</f>
        <v/>
      </c>
    </row>
    <row r="59">
      <c r="B59" s="102" t="n"/>
      <c r="C59" s="939" t="n"/>
      <c r="D59" s="939" t="n"/>
      <c r="E59" s="939" t="n"/>
      <c r="F59" s="939" t="n"/>
      <c r="G59" s="939" t="n"/>
      <c r="H59" s="939" t="n"/>
      <c r="I59" s="975" t="n"/>
      <c r="J59" s="180" t="n"/>
      <c r="N59" s="976" t="inlineStr"/>
      <c r="O59" s="192" t="inlineStr"/>
      <c r="P59" s="192" t="inlineStr"/>
      <c r="Q59" s="192" t="inlineStr"/>
      <c r="R59" s="192" t="inlineStr"/>
      <c r="S59" s="192" t="inlineStr"/>
      <c r="T59" s="192" t="inlineStr"/>
      <c r="U59" s="193">
        <f>I59</f>
        <v/>
      </c>
    </row>
    <row r="60">
      <c r="B60" s="102" t="n"/>
      <c r="C60" s="939" t="n"/>
      <c r="D60" s="939" t="n"/>
      <c r="E60" s="939" t="n"/>
      <c r="F60" s="939" t="n"/>
      <c r="G60" s="939" t="n"/>
      <c r="H60" s="939" t="n"/>
      <c r="I60" s="975" t="n"/>
      <c r="J60" s="180" t="n"/>
      <c r="N60" s="976" t="inlineStr"/>
      <c r="O60" s="192" t="inlineStr"/>
      <c r="P60" s="192" t="inlineStr"/>
      <c r="Q60" s="192" t="inlineStr"/>
      <c r="R60" s="192" t="inlineStr"/>
      <c r="S60" s="192" t="inlineStr"/>
      <c r="T60" s="192" t="inlineStr"/>
      <c r="U60" s="193">
        <f>I60</f>
        <v/>
      </c>
    </row>
    <row r="61">
      <c r="B61" s="102" t="n"/>
      <c r="C61" s="103" t="n"/>
      <c r="D61" s="103" t="n"/>
      <c r="E61" s="103" t="n"/>
      <c r="F61" s="103" t="n"/>
      <c r="G61" s="103" t="n"/>
      <c r="H61" s="103" t="n"/>
      <c r="I61" s="975" t="n"/>
      <c r="J61" s="180" t="n"/>
      <c r="N61" s="976" t="inlineStr"/>
      <c r="O61" s="192" t="inlineStr"/>
      <c r="P61" s="192" t="inlineStr"/>
      <c r="Q61" s="192" t="inlineStr"/>
      <c r="R61" s="192" t="inlineStr"/>
      <c r="S61" s="192" t="inlineStr"/>
      <c r="T61" s="192" t="inlineStr"/>
      <c r="U61" s="193">
        <f>I61</f>
        <v/>
      </c>
    </row>
    <row r="62">
      <c r="B62" s="102" t="n"/>
      <c r="C62" s="939" t="n"/>
      <c r="D62" s="939" t="n"/>
      <c r="E62" s="939" t="n"/>
      <c r="F62" s="939" t="n"/>
      <c r="G62" s="939" t="n"/>
      <c r="H62" s="939" t="n"/>
      <c r="I62" s="975" t="n"/>
      <c r="J62" s="180" t="n"/>
      <c r="N62" s="976" t="inlineStr"/>
      <c r="O62" s="192" t="inlineStr"/>
      <c r="P62" s="192" t="inlineStr"/>
      <c r="Q62" s="192" t="inlineStr"/>
      <c r="R62" s="192" t="inlineStr"/>
      <c r="S62" s="192" t="inlineStr"/>
      <c r="T62" s="192" t="inlineStr"/>
      <c r="U62" s="193">
        <f>I62</f>
        <v/>
      </c>
    </row>
    <row r="63">
      <c r="B63" s="102" t="n"/>
      <c r="C63" s="939" t="n"/>
      <c r="D63" s="939" t="n"/>
      <c r="E63" s="939" t="n"/>
      <c r="F63" s="939" t="n"/>
      <c r="G63" s="939" t="n"/>
      <c r="H63" s="939" t="n"/>
      <c r="I63" s="975" t="n"/>
      <c r="J63" s="180" t="n"/>
      <c r="N63" s="976" t="inlineStr"/>
      <c r="O63" s="192" t="inlineStr"/>
      <c r="P63" s="192" t="inlineStr"/>
      <c r="Q63" s="192" t="inlineStr"/>
      <c r="R63" s="192" t="inlineStr"/>
      <c r="S63" s="192" t="inlineStr"/>
      <c r="T63" s="192" t="inlineStr"/>
      <c r="U63" s="193">
        <f>I63</f>
        <v/>
      </c>
    </row>
    <row r="64">
      <c r="B64" s="102" t="n"/>
      <c r="C64" s="939" t="n"/>
      <c r="D64" s="939" t="n"/>
      <c r="E64" s="939" t="n"/>
      <c r="F64" s="939" t="n"/>
      <c r="G64" s="939" t="n"/>
      <c r="H64" s="939" t="n"/>
      <c r="I64" s="975" t="n"/>
      <c r="J64" s="180" t="n"/>
      <c r="N64" s="976" t="inlineStr"/>
      <c r="O64" s="192" t="inlineStr"/>
      <c r="P64" s="192" t="inlineStr"/>
      <c r="Q64" s="192" t="inlineStr"/>
      <c r="R64" s="192" t="inlineStr"/>
      <c r="S64" s="192" t="inlineStr"/>
      <c r="T64" s="192" t="inlineStr"/>
      <c r="U64" s="193">
        <f>I64</f>
        <v/>
      </c>
    </row>
    <row r="65">
      <c r="B65" s="102" t="n"/>
      <c r="C65" s="939" t="n"/>
      <c r="D65" s="939" t="n"/>
      <c r="E65" s="939" t="n"/>
      <c r="F65" s="939" t="n"/>
      <c r="G65" s="939" t="n"/>
      <c r="H65" s="939" t="n"/>
      <c r="I65" s="975" t="n"/>
      <c r="J65" s="180" t="n"/>
      <c r="N65" s="976" t="inlineStr"/>
      <c r="O65" s="192" t="inlineStr"/>
      <c r="P65" s="192" t="inlineStr"/>
      <c r="Q65" s="192" t="inlineStr"/>
      <c r="R65" s="192" t="inlineStr"/>
      <c r="S65" s="192" t="inlineStr"/>
      <c r="T65" s="192" t="inlineStr"/>
      <c r="U65" s="193">
        <f>I65</f>
        <v/>
      </c>
    </row>
    <row r="66">
      <c r="B66" s="102" t="n"/>
      <c r="C66" s="939" t="n"/>
      <c r="D66" s="939" t="n"/>
      <c r="E66" s="939" t="n"/>
      <c r="F66" s="939" t="n"/>
      <c r="G66" s="939" t="n"/>
      <c r="H66" s="939" t="n"/>
      <c r="I66" s="975" t="n"/>
      <c r="J66" s="180" t="n"/>
      <c r="N66" s="976" t="inlineStr"/>
      <c r="O66" s="192" t="inlineStr"/>
      <c r="P66" s="192" t="inlineStr"/>
      <c r="Q66" s="192" t="inlineStr"/>
      <c r="R66" s="192" t="inlineStr"/>
      <c r="S66" s="192" t="inlineStr"/>
      <c r="T66" s="192" t="inlineStr"/>
      <c r="U66" s="193">
        <f>I66</f>
        <v/>
      </c>
    </row>
    <row r="67" customFormat="1" s="194">
      <c r="A67" s="194" t="inlineStr">
        <is>
          <t>K8</t>
        </is>
      </c>
      <c r="B67" s="96" t="inlineStr">
        <is>
          <t xml:space="preserve">Total </t>
        </is>
      </c>
      <c r="C67" s="954">
        <f>SUM(INDIRECT(ADDRESS(MATCH("K7",$A:$A,0)+1,COLUMN(C$13),4)&amp;":"&amp;ADDRESS(MATCH("K8",$A:$A,0)-1,COLUMN(C$13),4)))</f>
        <v/>
      </c>
      <c r="D67" s="954">
        <f>SUM(INDIRECT(ADDRESS(MATCH("K7",$A:$A,0)+1,COLUMN(D$13),4)&amp;":"&amp;ADDRESS(MATCH("K8",$A:$A,0)-1,COLUMN(D$13),4)))</f>
        <v/>
      </c>
      <c r="E67" s="954">
        <f>SUM(INDIRECT(ADDRESS(MATCH("K7",$A:$A,0)+1,COLUMN(E$13),4)&amp;":"&amp;ADDRESS(MATCH("K8",$A:$A,0)-1,COLUMN(E$13),4)))</f>
        <v/>
      </c>
      <c r="F67" s="954">
        <f>SUM(INDIRECT(ADDRESS(MATCH("K7",$A:$A,0)+1,COLUMN(F$13),4)&amp;":"&amp;ADDRESS(MATCH("K8",$A:$A,0)-1,COLUMN(F$13),4)))</f>
        <v/>
      </c>
      <c r="G67" s="954">
        <f>SUM(INDIRECT(ADDRESS(MATCH("K7",$A:$A,0)+1,COLUMN(G$13),4)&amp;":"&amp;ADDRESS(MATCH("K8",$A:$A,0)-1,COLUMN(G$13),4)))</f>
        <v/>
      </c>
      <c r="H67" s="954">
        <f>SUM(INDIRECT(ADDRESS(MATCH("K7",$A:$A,0)+1,COLUMN(H$13),4)&amp;":"&amp;ADDRESS(MATCH("K8",$A:$A,0)-1,COLUMN(H$13),4)))</f>
        <v/>
      </c>
      <c r="I67" s="977" t="n"/>
      <c r="J67" s="196" t="n"/>
      <c r="K67" s="197" t="n"/>
      <c r="L67" s="197" t="n"/>
      <c r="M67" s="197" t="n"/>
      <c r="N67" s="966">
        <f>B67</f>
        <v/>
      </c>
      <c r="O67" s="198">
        <f>C67*BS!$B$9</f>
        <v/>
      </c>
      <c r="P67" s="198">
        <f>D67*BS!$B$9</f>
        <v/>
      </c>
      <c r="Q67" s="198">
        <f>E67*BS!$B$9</f>
        <v/>
      </c>
      <c r="R67" s="198">
        <f>F67*BS!$B$9</f>
        <v/>
      </c>
      <c r="S67" s="198">
        <f>G67*BS!$B$9</f>
        <v/>
      </c>
      <c r="T67" s="198">
        <f>H67*BS!$B$9</f>
        <v/>
      </c>
      <c r="U67" s="193">
        <f>I67</f>
        <v/>
      </c>
      <c r="V67" s="197" t="n"/>
      <c r="W67" s="197" t="n"/>
      <c r="X67" s="197" t="n"/>
      <c r="Y67" s="197" t="n"/>
      <c r="Z67" s="197" t="n"/>
      <c r="AA67" s="197" t="n"/>
      <c r="AB67" s="197" t="n"/>
      <c r="AC67" s="197" t="n"/>
      <c r="AD67" s="197" t="n"/>
      <c r="AE67" s="197" t="n"/>
      <c r="AF67" s="197" t="n"/>
      <c r="AG67" s="197" t="n"/>
      <c r="AH67" s="197" t="n"/>
      <c r="AI67" s="197" t="n"/>
      <c r="AJ67" s="197" t="n"/>
      <c r="AK67" s="197" t="n"/>
      <c r="AL67" s="197" t="n"/>
      <c r="AM67" s="197" t="n"/>
      <c r="AN67" s="197" t="n"/>
      <c r="AO67" s="197" t="n"/>
      <c r="AP67" s="197" t="n"/>
      <c r="AQ67" s="197" t="n"/>
      <c r="AR67" s="197" t="n"/>
      <c r="AS67" s="197" t="n"/>
      <c r="AT67" s="197" t="n"/>
      <c r="AU67" s="197" t="n"/>
      <c r="AV67" s="197" t="n"/>
      <c r="AW67" s="197" t="n"/>
      <c r="AX67" s="197" t="n"/>
      <c r="AY67" s="197" t="n"/>
      <c r="AZ67" s="197" t="n"/>
      <c r="BA67" s="197" t="n"/>
      <c r="BB67" s="197" t="n"/>
      <c r="BC67" s="197" t="n"/>
      <c r="BD67" s="197" t="n"/>
      <c r="BE67" s="197" t="n"/>
      <c r="BF67" s="197" t="n"/>
      <c r="BG67" s="197" t="n"/>
      <c r="BH67" s="197" t="n"/>
      <c r="BI67" s="197" t="n"/>
      <c r="BJ67" s="197" t="n"/>
      <c r="BK67" s="197" t="n"/>
      <c r="BL67" s="197" t="n"/>
      <c r="BM67" s="197" t="n"/>
      <c r="BN67" s="197" t="n"/>
      <c r="BO67" s="197" t="n"/>
      <c r="BP67" s="197" t="n"/>
      <c r="BQ67" s="197" t="n"/>
      <c r="BR67" s="197" t="n"/>
      <c r="BS67" s="197" t="n"/>
      <c r="BT67" s="197" t="n"/>
      <c r="BU67" s="197" t="n"/>
      <c r="BV67" s="197" t="n"/>
      <c r="BW67" s="197" t="n"/>
      <c r="BX67" s="197" t="n"/>
      <c r="BY67" s="197" t="n"/>
      <c r="BZ67" s="197" t="n"/>
      <c r="CA67" s="197" t="n"/>
      <c r="CB67" s="197" t="n"/>
      <c r="CC67" s="197" t="n"/>
      <c r="CD67" s="197" t="n"/>
      <c r="CE67" s="197" t="n"/>
      <c r="CF67" s="197" t="n"/>
      <c r="CG67" s="197" t="n"/>
      <c r="CH67" s="197" t="n"/>
      <c r="CI67" s="197" t="n"/>
      <c r="CJ67" s="197" t="n"/>
      <c r="CK67" s="197" t="n"/>
      <c r="CL67" s="197" t="n"/>
      <c r="CM67" s="197" t="n"/>
      <c r="CN67" s="197" t="n"/>
      <c r="CO67" s="197" t="n"/>
      <c r="CP67" s="197" t="n"/>
      <c r="CQ67" s="197" t="n"/>
      <c r="CR67" s="197" t="n"/>
      <c r="CS67" s="197" t="n"/>
      <c r="CT67" s="197" t="n"/>
      <c r="CU67" s="197" t="n"/>
      <c r="CV67" s="197" t="n"/>
      <c r="CW67" s="197" t="n"/>
      <c r="CX67" s="197" t="n"/>
      <c r="CY67" s="197" t="n"/>
      <c r="CZ67" s="197" t="n"/>
      <c r="DA67" s="197" t="n"/>
      <c r="DB67" s="197" t="n"/>
      <c r="DC67" s="197" t="n"/>
      <c r="DD67" s="197" t="n"/>
      <c r="DE67" s="197" t="n"/>
      <c r="DF67" s="197" t="n"/>
      <c r="DG67" s="197" t="n"/>
      <c r="DH67" s="197" t="n"/>
      <c r="DI67" s="197" t="n"/>
      <c r="DJ67" s="197" t="n"/>
      <c r="DK67" s="197" t="n"/>
      <c r="DL67" s="197" t="n"/>
      <c r="DM67" s="197" t="n"/>
      <c r="DN67" s="197" t="n"/>
      <c r="DO67" s="197" t="n"/>
      <c r="DP67" s="197" t="n"/>
      <c r="DQ67" s="197" t="n"/>
      <c r="DR67" s="197" t="n"/>
      <c r="DS67" s="197" t="n"/>
      <c r="DT67" s="197" t="n"/>
      <c r="DU67" s="197" t="n"/>
      <c r="DV67" s="197" t="n"/>
      <c r="DW67" s="197" t="n"/>
      <c r="DX67" s="197" t="n"/>
      <c r="DY67" s="197" t="n"/>
      <c r="DZ67" s="197" t="n"/>
      <c r="EA67" s="197" t="n"/>
      <c r="EB67" s="197" t="n"/>
      <c r="EC67" s="197" t="n"/>
      <c r="ED67" s="197" t="n"/>
      <c r="EE67" s="197" t="n"/>
      <c r="EF67" s="197" t="n"/>
      <c r="EG67" s="197" t="n"/>
      <c r="EH67" s="197" t="n"/>
      <c r="EI67" s="197" t="n"/>
      <c r="EJ67" s="197" t="n"/>
    </row>
    <row r="68">
      <c r="B68" s="102" t="n"/>
      <c r="C68" s="939" t="n"/>
      <c r="D68" s="939" t="n"/>
      <c r="E68" s="939" t="n"/>
      <c r="F68" s="939" t="n"/>
      <c r="G68" s="939" t="n"/>
      <c r="H68" s="939" t="n"/>
      <c r="I68" s="975" t="n"/>
      <c r="J68" s="180" t="n"/>
      <c r="N68" s="976" t="inlineStr"/>
      <c r="O68" s="192" t="inlineStr"/>
      <c r="P68" s="192" t="inlineStr"/>
      <c r="Q68" s="192" t="inlineStr"/>
      <c r="R68" s="192" t="inlineStr"/>
      <c r="S68" s="192" t="inlineStr"/>
      <c r="T68" s="192" t="inlineStr"/>
      <c r="U68" s="193" t="n"/>
    </row>
    <row r="69">
      <c r="A69" s="171" t="inlineStr">
        <is>
          <t>K9</t>
        </is>
      </c>
      <c r="B69" s="96" t="inlineStr">
        <is>
          <t xml:space="preserve">Accrued Expenses </t>
        </is>
      </c>
      <c r="C69" s="964" t="n"/>
      <c r="D69" s="964" t="n"/>
      <c r="E69" s="964" t="n"/>
      <c r="F69" s="964" t="n"/>
      <c r="G69" s="964" t="n"/>
      <c r="H69" s="964" t="n"/>
      <c r="I69" s="975" t="n"/>
      <c r="J69" s="180" t="n"/>
      <c r="N69" s="966">
        <f>B69</f>
        <v/>
      </c>
      <c r="O69" s="204" t="inlineStr"/>
      <c r="P69" s="204" t="inlineStr"/>
      <c r="Q69" s="204" t="inlineStr"/>
      <c r="R69" s="204" t="inlineStr"/>
      <c r="S69" s="204" t="inlineStr"/>
      <c r="T69" s="204" t="inlineStr"/>
      <c r="U69" s="193" t="n"/>
    </row>
    <row r="70">
      <c r="B70" s="102" t="inlineStr">
        <is>
          <t>Trade and other payables</t>
        </is>
      </c>
      <c r="C70" s="939" t="n"/>
      <c r="D70" s="939" t="n"/>
      <c r="E70" s="939" t="n"/>
      <c r="F70" s="939" t="n"/>
      <c r="G70" s="939" t="n">
        <v>58928</v>
      </c>
      <c r="H70" s="939" t="n">
        <v>43736</v>
      </c>
      <c r="I70" s="977" t="n"/>
      <c r="J70" s="180" t="n"/>
      <c r="N70" s="976">
        <f>B70</f>
        <v/>
      </c>
      <c r="O70" s="192" t="inlineStr"/>
      <c r="P70" s="192" t="inlineStr"/>
      <c r="Q70" s="192" t="inlineStr"/>
      <c r="R70" s="192" t="inlineStr"/>
      <c r="S70" s="192">
        <f>G70*BS!$B$9</f>
        <v/>
      </c>
      <c r="T70" s="192">
        <f>H70*BS!$B$9</f>
        <v/>
      </c>
      <c r="U70" s="193">
        <f>I70</f>
        <v/>
      </c>
    </row>
    <row r="71">
      <c r="B71" s="102" t="n"/>
      <c r="C71" s="939" t="n"/>
      <c r="D71" s="939" t="n"/>
      <c r="E71" s="939" t="n"/>
      <c r="F71" s="939" t="n"/>
      <c r="G71" s="939" t="n"/>
      <c r="H71" s="939" t="n"/>
      <c r="I71" s="977" t="n"/>
      <c r="J71" s="180" t="n"/>
      <c r="N71" s="976" t="inlineStr"/>
      <c r="O71" s="192" t="inlineStr"/>
      <c r="P71" s="192" t="inlineStr"/>
      <c r="Q71" s="192" t="inlineStr"/>
      <c r="R71" s="192" t="inlineStr"/>
      <c r="S71" s="192" t="inlineStr"/>
      <c r="T71" s="192" t="inlineStr"/>
      <c r="U71" s="193">
        <f>I71</f>
        <v/>
      </c>
    </row>
    <row r="72">
      <c r="B72" s="102" t="n"/>
      <c r="C72" s="103" t="n"/>
      <c r="D72" s="103" t="n"/>
      <c r="E72" s="103" t="n"/>
      <c r="F72" s="103" t="n"/>
      <c r="G72" s="103" t="n"/>
      <c r="H72" s="103" t="n"/>
      <c r="I72" s="977" t="n"/>
      <c r="J72" s="180" t="n"/>
      <c r="N72" s="976" t="inlineStr"/>
      <c r="O72" s="192" t="inlineStr"/>
      <c r="P72" s="192" t="inlineStr"/>
      <c r="Q72" s="192" t="inlineStr"/>
      <c r="R72" s="192" t="inlineStr"/>
      <c r="S72" s="192" t="inlineStr"/>
      <c r="T72" s="192" t="inlineStr"/>
      <c r="U72" s="193">
        <f>I72</f>
        <v/>
      </c>
    </row>
    <row r="73">
      <c r="B73" s="102" t="n"/>
      <c r="C73" s="939" t="n"/>
      <c r="D73" s="939" t="n"/>
      <c r="E73" s="939" t="n"/>
      <c r="F73" s="939" t="n"/>
      <c r="G73" s="939" t="n"/>
      <c r="H73" s="939" t="n"/>
      <c r="I73" s="977" t="n"/>
      <c r="J73" s="180" t="n"/>
      <c r="N73" s="976" t="inlineStr"/>
      <c r="O73" s="192" t="inlineStr"/>
      <c r="P73" s="192" t="inlineStr"/>
      <c r="Q73" s="192" t="inlineStr"/>
      <c r="R73" s="192" t="inlineStr"/>
      <c r="S73" s="192" t="inlineStr"/>
      <c r="T73" s="192" t="inlineStr"/>
      <c r="U73" s="193">
        <f>I73</f>
        <v/>
      </c>
    </row>
    <row r="74" ht="20.25" customHeight="1" s="340">
      <c r="B74" s="208" t="n"/>
      <c r="C74" s="939" t="n"/>
      <c r="D74" s="939" t="n"/>
      <c r="E74" s="939" t="n"/>
      <c r="F74" s="939" t="n"/>
      <c r="G74" s="939" t="n"/>
      <c r="H74" s="939" t="n"/>
      <c r="I74" s="977" t="n"/>
      <c r="J74" s="180" t="n"/>
      <c r="N74" s="976" t="inlineStr"/>
      <c r="O74" s="192" t="inlineStr"/>
      <c r="P74" s="192" t="inlineStr"/>
      <c r="Q74" s="192" t="inlineStr"/>
      <c r="R74" s="192" t="inlineStr"/>
      <c r="S74" s="192" t="inlineStr"/>
      <c r="T74" s="192" t="inlineStr"/>
      <c r="U74" s="193">
        <f>I74</f>
        <v/>
      </c>
    </row>
    <row r="75">
      <c r="B75" s="102" t="n"/>
      <c r="C75" s="939" t="n"/>
      <c r="D75" s="939" t="n"/>
      <c r="E75" s="939" t="n"/>
      <c r="F75" s="939" t="n"/>
      <c r="G75" s="939" t="n"/>
      <c r="H75" s="939" t="n"/>
      <c r="I75" s="977" t="n"/>
      <c r="J75" s="180" t="n"/>
      <c r="N75" s="976" t="inlineStr"/>
      <c r="O75" s="192" t="inlineStr"/>
      <c r="P75" s="192" t="inlineStr"/>
      <c r="Q75" s="192" t="inlineStr"/>
      <c r="R75" s="192" t="inlineStr"/>
      <c r="S75" s="192" t="inlineStr"/>
      <c r="T75" s="192" t="inlineStr"/>
      <c r="U75" s="193">
        <f>I75</f>
        <v/>
      </c>
    </row>
    <row r="76">
      <c r="B76" s="102" t="n"/>
      <c r="C76" s="939" t="n"/>
      <c r="D76" s="939" t="n"/>
      <c r="E76" s="939" t="n"/>
      <c r="F76" s="939" t="n"/>
      <c r="G76" s="939" t="n"/>
      <c r="H76" s="939" t="n"/>
      <c r="I76" s="977" t="n"/>
      <c r="J76" s="180" t="n"/>
      <c r="N76" s="976" t="inlineStr"/>
      <c r="O76" s="192" t="inlineStr"/>
      <c r="P76" s="192" t="inlineStr"/>
      <c r="Q76" s="192" t="inlineStr"/>
      <c r="R76" s="192" t="inlineStr"/>
      <c r="S76" s="192" t="inlineStr"/>
      <c r="T76" s="192" t="inlineStr"/>
      <c r="U76" s="193">
        <f>I76</f>
        <v/>
      </c>
    </row>
    <row r="77">
      <c r="B77" s="102" t="n"/>
      <c r="C77" s="939" t="n"/>
      <c r="D77" s="939" t="n"/>
      <c r="E77" s="939" t="n"/>
      <c r="F77" s="939" t="n"/>
      <c r="G77" s="939" t="n"/>
      <c r="H77" s="939" t="n"/>
      <c r="I77" s="977" t="n"/>
      <c r="J77" s="180" t="n"/>
      <c r="N77" s="976" t="inlineStr"/>
      <c r="O77" s="192" t="inlineStr"/>
      <c r="P77" s="192" t="inlineStr"/>
      <c r="Q77" s="192" t="inlineStr"/>
      <c r="R77" s="192" t="inlineStr"/>
      <c r="S77" s="192" t="inlineStr"/>
      <c r="T77" s="192" t="inlineStr"/>
      <c r="U77" s="193">
        <f>I77</f>
        <v/>
      </c>
    </row>
    <row r="78">
      <c r="B78" s="102" t="n"/>
      <c r="C78" s="939" t="n"/>
      <c r="D78" s="939" t="n"/>
      <c r="E78" s="939" t="n"/>
      <c r="F78" s="939" t="n"/>
      <c r="G78" s="939" t="n"/>
      <c r="H78" s="939" t="n"/>
      <c r="I78" s="977" t="n"/>
      <c r="J78" s="180" t="n"/>
      <c r="N78" s="976" t="inlineStr"/>
      <c r="O78" s="192" t="inlineStr"/>
      <c r="P78" s="192" t="inlineStr"/>
      <c r="Q78" s="192" t="inlineStr"/>
      <c r="R78" s="192" t="inlineStr"/>
      <c r="S78" s="192" t="inlineStr"/>
      <c r="T78" s="192" t="inlineStr"/>
      <c r="U78" s="193">
        <f>I78</f>
        <v/>
      </c>
    </row>
    <row r="79">
      <c r="B79" s="102" t="n"/>
      <c r="C79" s="939" t="n"/>
      <c r="D79" s="939" t="n"/>
      <c r="E79" s="939" t="n"/>
      <c r="F79" s="939" t="n"/>
      <c r="G79" s="939" t="n"/>
      <c r="H79" s="939" t="n"/>
      <c r="I79" s="977" t="n"/>
      <c r="J79" s="180" t="n"/>
      <c r="N79" s="976" t="inlineStr"/>
      <c r="O79" s="192" t="inlineStr"/>
      <c r="P79" s="192" t="inlineStr"/>
      <c r="Q79" s="192" t="inlineStr"/>
      <c r="R79" s="192" t="inlineStr"/>
      <c r="S79" s="192" t="inlineStr"/>
      <c r="T79" s="192" t="inlineStr"/>
      <c r="U79" s="193">
        <f>I79</f>
        <v/>
      </c>
    </row>
    <row r="80">
      <c r="B80" s="102" t="n"/>
      <c r="C80" s="939" t="n"/>
      <c r="D80" s="939" t="n"/>
      <c r="E80" s="939" t="n"/>
      <c r="F80" s="939" t="n"/>
      <c r="G80" s="939" t="n"/>
      <c r="H80" s="939" t="n"/>
      <c r="I80" s="977" t="n"/>
      <c r="J80" s="180" t="n"/>
      <c r="N80" s="976" t="inlineStr"/>
      <c r="O80" s="192" t="inlineStr"/>
      <c r="P80" s="192" t="inlineStr"/>
      <c r="Q80" s="192" t="inlineStr"/>
      <c r="R80" s="192" t="inlineStr"/>
      <c r="S80" s="192" t="inlineStr"/>
      <c r="T80" s="192" t="inlineStr"/>
      <c r="U80" s="193">
        <f>I80</f>
        <v/>
      </c>
    </row>
    <row r="81" customFormat="1" s="194">
      <c r="A81" s="194" t="inlineStr">
        <is>
          <t>K10</t>
        </is>
      </c>
      <c r="B81" s="96" t="inlineStr">
        <is>
          <t xml:space="preserve">Total </t>
        </is>
      </c>
      <c r="C81" s="954">
        <f>SUM(INDIRECT(ADDRESS(MATCH("K9",$A:$A,0)+1,COLUMN(C$13),4)&amp;":"&amp;ADDRESS(MATCH("K10",$A:$A,0)-1,COLUMN(C$13),4)))</f>
        <v/>
      </c>
      <c r="D81" s="954">
        <f>SUM(INDIRECT(ADDRESS(MATCH("K9",$A:$A,0)+1,COLUMN(D$13),4)&amp;":"&amp;ADDRESS(MATCH("K10",$A:$A,0)-1,COLUMN(D$13),4)))</f>
        <v/>
      </c>
      <c r="E81" s="954">
        <f>SUM(INDIRECT(ADDRESS(MATCH("K9",$A:$A,0)+1,COLUMN(E$13),4)&amp;":"&amp;ADDRESS(MATCH("K10",$A:$A,0)-1,COLUMN(E$13),4)))</f>
        <v/>
      </c>
      <c r="F81" s="954">
        <f>SUM(INDIRECT(ADDRESS(MATCH("K9",$A:$A,0)+1,COLUMN(F$13),4)&amp;":"&amp;ADDRESS(MATCH("K10",$A:$A,0)-1,COLUMN(F$13),4)))</f>
        <v/>
      </c>
      <c r="G81" s="954">
        <f>SUM(INDIRECT(ADDRESS(MATCH("K9",$A:$A,0)+1,COLUMN(G$13),4)&amp;":"&amp;ADDRESS(MATCH("K10",$A:$A,0)-1,COLUMN(G$13),4)))</f>
        <v/>
      </c>
      <c r="H81" s="954">
        <f>SUM(INDIRECT(ADDRESS(MATCH("K9",$A:$A,0)+1,COLUMN(H$13),4)&amp;":"&amp;ADDRESS(MATCH("K10",$A:$A,0)-1,COLUMN(H$13),4)))</f>
        <v/>
      </c>
      <c r="I81" s="977" t="n"/>
      <c r="J81" s="196" t="n"/>
      <c r="K81" s="197" t="n"/>
      <c r="L81" s="197" t="n"/>
      <c r="M81" s="197" t="n"/>
      <c r="N81" s="966">
        <f>B81</f>
        <v/>
      </c>
      <c r="O81" s="198">
        <f>C81*BS!$B$9</f>
        <v/>
      </c>
      <c r="P81" s="198">
        <f>D81*BS!$B$9</f>
        <v/>
      </c>
      <c r="Q81" s="198">
        <f>E81*BS!$B$9</f>
        <v/>
      </c>
      <c r="R81" s="198">
        <f>F81*BS!$B$9</f>
        <v/>
      </c>
      <c r="S81" s="198">
        <f>G81*BS!$B$9</f>
        <v/>
      </c>
      <c r="T81" s="198">
        <f>H81*BS!$B$9</f>
        <v/>
      </c>
      <c r="U81" s="193">
        <f>I81</f>
        <v/>
      </c>
      <c r="V81" s="197" t="n"/>
      <c r="W81" s="197" t="n"/>
      <c r="X81" s="197" t="n"/>
      <c r="Y81" s="197" t="n"/>
      <c r="Z81" s="197" t="n"/>
      <c r="AA81" s="197" t="n"/>
      <c r="AB81" s="197" t="n"/>
      <c r="AC81" s="197" t="n"/>
      <c r="AD81" s="197" t="n"/>
      <c r="AE81" s="197" t="n"/>
      <c r="AF81" s="197" t="n"/>
      <c r="AG81" s="197" t="n"/>
      <c r="AH81" s="197" t="n"/>
      <c r="AI81" s="197" t="n"/>
      <c r="AJ81" s="197" t="n"/>
      <c r="AK81" s="197" t="n"/>
      <c r="AL81" s="197" t="n"/>
      <c r="AM81" s="197" t="n"/>
      <c r="AN81" s="197" t="n"/>
      <c r="AO81" s="197" t="n"/>
      <c r="AP81" s="197" t="n"/>
      <c r="AQ81" s="197" t="n"/>
      <c r="AR81" s="197" t="n"/>
      <c r="AS81" s="197" t="n"/>
      <c r="AT81" s="197" t="n"/>
      <c r="AU81" s="197" t="n"/>
      <c r="AV81" s="197" t="n"/>
      <c r="AW81" s="197" t="n"/>
      <c r="AX81" s="197" t="n"/>
      <c r="AY81" s="197" t="n"/>
      <c r="AZ81" s="197" t="n"/>
      <c r="BA81" s="197" t="n"/>
      <c r="BB81" s="197" t="n"/>
      <c r="BC81" s="197" t="n"/>
      <c r="BD81" s="197" t="n"/>
      <c r="BE81" s="197" t="n"/>
      <c r="BF81" s="197" t="n"/>
      <c r="BG81" s="197" t="n"/>
      <c r="BH81" s="197" t="n"/>
      <c r="BI81" s="197" t="n"/>
      <c r="BJ81" s="197" t="n"/>
      <c r="BK81" s="197" t="n"/>
      <c r="BL81" s="197" t="n"/>
      <c r="BM81" s="197" t="n"/>
      <c r="BN81" s="197" t="n"/>
      <c r="BO81" s="197" t="n"/>
      <c r="BP81" s="197" t="n"/>
      <c r="BQ81" s="197" t="n"/>
      <c r="BR81" s="197" t="n"/>
      <c r="BS81" s="197" t="n"/>
      <c r="BT81" s="197" t="n"/>
      <c r="BU81" s="197" t="n"/>
      <c r="BV81" s="197" t="n"/>
      <c r="BW81" s="197" t="n"/>
      <c r="BX81" s="197" t="n"/>
      <c r="BY81" s="197" t="n"/>
      <c r="BZ81" s="197" t="n"/>
      <c r="CA81" s="197" t="n"/>
      <c r="CB81" s="197" t="n"/>
      <c r="CC81" s="197" t="n"/>
      <c r="CD81" s="197" t="n"/>
      <c r="CE81" s="197" t="n"/>
      <c r="CF81" s="197" t="n"/>
      <c r="CG81" s="197" t="n"/>
      <c r="CH81" s="197" t="n"/>
      <c r="CI81" s="197" t="n"/>
      <c r="CJ81" s="197" t="n"/>
      <c r="CK81" s="197" t="n"/>
      <c r="CL81" s="197" t="n"/>
      <c r="CM81" s="197" t="n"/>
      <c r="CN81" s="197" t="n"/>
      <c r="CO81" s="197" t="n"/>
      <c r="CP81" s="197" t="n"/>
      <c r="CQ81" s="197" t="n"/>
      <c r="CR81" s="197" t="n"/>
      <c r="CS81" s="197" t="n"/>
      <c r="CT81" s="197" t="n"/>
      <c r="CU81" s="197" t="n"/>
      <c r="CV81" s="197" t="n"/>
      <c r="CW81" s="197" t="n"/>
      <c r="CX81" s="197" t="n"/>
      <c r="CY81" s="197" t="n"/>
      <c r="CZ81" s="197" t="n"/>
      <c r="DA81" s="197" t="n"/>
      <c r="DB81" s="197" t="n"/>
      <c r="DC81" s="197" t="n"/>
      <c r="DD81" s="197" t="n"/>
      <c r="DE81" s="197" t="n"/>
      <c r="DF81" s="197" t="n"/>
      <c r="DG81" s="197" t="n"/>
      <c r="DH81" s="197" t="n"/>
      <c r="DI81" s="197" t="n"/>
      <c r="DJ81" s="197" t="n"/>
      <c r="DK81" s="197" t="n"/>
      <c r="DL81" s="197" t="n"/>
      <c r="DM81" s="197" t="n"/>
      <c r="DN81" s="197" t="n"/>
      <c r="DO81" s="197" t="n"/>
      <c r="DP81" s="197" t="n"/>
      <c r="DQ81" s="197" t="n"/>
      <c r="DR81" s="197" t="n"/>
      <c r="DS81" s="197" t="n"/>
      <c r="DT81" s="197" t="n"/>
      <c r="DU81" s="197" t="n"/>
      <c r="DV81" s="197" t="n"/>
      <c r="DW81" s="197" t="n"/>
      <c r="DX81" s="197" t="n"/>
      <c r="DY81" s="197" t="n"/>
      <c r="DZ81" s="197" t="n"/>
      <c r="EA81" s="197" t="n"/>
      <c r="EB81" s="197" t="n"/>
      <c r="EC81" s="197" t="n"/>
      <c r="ED81" s="197" t="n"/>
      <c r="EE81" s="197" t="n"/>
      <c r="EF81" s="197" t="n"/>
      <c r="EG81" s="197" t="n"/>
      <c r="EH81" s="197" t="n"/>
      <c r="EI81" s="197" t="n"/>
      <c r="EJ81" s="197" t="n"/>
    </row>
    <row r="82">
      <c r="B82" s="102" t="n"/>
      <c r="C82" s="938" t="n"/>
      <c r="D82" s="938" t="n"/>
      <c r="E82" s="938" t="n"/>
      <c r="F82" s="938" t="n"/>
      <c r="G82" s="938" t="n"/>
      <c r="H82" s="938" t="n"/>
      <c r="I82" s="977" t="n"/>
      <c r="J82" s="180" t="n"/>
      <c r="N82" s="976" t="inlineStr"/>
      <c r="O82" s="192" t="inlineStr"/>
      <c r="P82" s="192" t="inlineStr"/>
      <c r="Q82" s="192" t="inlineStr"/>
      <c r="R82" s="192" t="inlineStr"/>
      <c r="S82" s="192" t="inlineStr"/>
      <c r="T82" s="192" t="inlineStr"/>
      <c r="U82" s="193" t="n"/>
    </row>
    <row r="83" customFormat="1" s="194">
      <c r="A83" s="194" t="inlineStr">
        <is>
          <t>K11</t>
        </is>
      </c>
      <c r="B83" s="96" t="inlineStr">
        <is>
          <t xml:space="preserve">Tax Payable </t>
        </is>
      </c>
      <c r="C83" s="158" t="n"/>
      <c r="D83" s="158" t="n"/>
      <c r="E83" s="158" t="n"/>
      <c r="F83" s="158" t="n"/>
      <c r="G83" s="158" t="n"/>
      <c r="H83" s="158" t="n"/>
      <c r="I83" s="978" t="n"/>
      <c r="J83" s="196" t="n"/>
      <c r="K83" s="197" t="n"/>
      <c r="L83" s="197" t="n"/>
      <c r="M83" s="197" t="n"/>
      <c r="N83" s="966">
        <f>B83</f>
        <v/>
      </c>
      <c r="O83" s="198" t="inlineStr"/>
      <c r="P83" s="198" t="inlineStr"/>
      <c r="Q83" s="198" t="inlineStr"/>
      <c r="R83" s="198" t="inlineStr"/>
      <c r="S83" s="198" t="inlineStr"/>
      <c r="T83" s="198" t="inlineStr"/>
      <c r="U83" s="193">
        <f>I83</f>
        <v/>
      </c>
      <c r="V83" s="197" t="n"/>
      <c r="W83" s="197" t="n"/>
      <c r="X83" s="197" t="n"/>
      <c r="Y83" s="197" t="n"/>
      <c r="Z83" s="197" t="n"/>
      <c r="AA83" s="197" t="n"/>
      <c r="AB83" s="197" t="n"/>
      <c r="AC83" s="197" t="n"/>
      <c r="AD83" s="197" t="n"/>
      <c r="AE83" s="197" t="n"/>
      <c r="AF83" s="197" t="n"/>
      <c r="AG83" s="197" t="n"/>
      <c r="AH83" s="197" t="n"/>
      <c r="AI83" s="197" t="n"/>
      <c r="AJ83" s="197" t="n"/>
      <c r="AK83" s="197" t="n"/>
      <c r="AL83" s="197" t="n"/>
      <c r="AM83" s="197" t="n"/>
      <c r="AN83" s="197" t="n"/>
      <c r="AO83" s="197" t="n"/>
      <c r="AP83" s="197" t="n"/>
      <c r="AQ83" s="197" t="n"/>
      <c r="AR83" s="197" t="n"/>
      <c r="AS83" s="197" t="n"/>
      <c r="AT83" s="197" t="n"/>
      <c r="AU83" s="197" t="n"/>
      <c r="AV83" s="197" t="n"/>
      <c r="AW83" s="197" t="n"/>
      <c r="AX83" s="197" t="n"/>
      <c r="AY83" s="197" t="n"/>
      <c r="AZ83" s="197" t="n"/>
      <c r="BA83" s="197" t="n"/>
      <c r="BB83" s="197" t="n"/>
      <c r="BC83" s="197" t="n"/>
      <c r="BD83" s="197" t="n"/>
      <c r="BE83" s="197" t="n"/>
      <c r="BF83" s="197" t="n"/>
      <c r="BG83" s="197" t="n"/>
      <c r="BH83" s="197" t="n"/>
      <c r="BI83" s="197" t="n"/>
      <c r="BJ83" s="197" t="n"/>
      <c r="BK83" s="197" t="n"/>
      <c r="BL83" s="197" t="n"/>
      <c r="BM83" s="197" t="n"/>
      <c r="BN83" s="197" t="n"/>
      <c r="BO83" s="197" t="n"/>
      <c r="BP83" s="197" t="n"/>
      <c r="BQ83" s="197" t="n"/>
      <c r="BR83" s="197" t="n"/>
      <c r="BS83" s="197" t="n"/>
      <c r="BT83" s="197" t="n"/>
      <c r="BU83" s="197" t="n"/>
      <c r="BV83" s="197" t="n"/>
      <c r="BW83" s="197" t="n"/>
      <c r="BX83" s="197" t="n"/>
      <c r="BY83" s="197" t="n"/>
      <c r="BZ83" s="197" t="n"/>
      <c r="CA83" s="197" t="n"/>
      <c r="CB83" s="197" t="n"/>
      <c r="CC83" s="197" t="n"/>
      <c r="CD83" s="197" t="n"/>
      <c r="CE83" s="197" t="n"/>
      <c r="CF83" s="197" t="n"/>
      <c r="CG83" s="197" t="n"/>
      <c r="CH83" s="197" t="n"/>
      <c r="CI83" s="197" t="n"/>
      <c r="CJ83" s="197" t="n"/>
      <c r="CK83" s="197" t="n"/>
      <c r="CL83" s="197" t="n"/>
      <c r="CM83" s="197" t="n"/>
      <c r="CN83" s="197" t="n"/>
      <c r="CO83" s="197" t="n"/>
      <c r="CP83" s="197" t="n"/>
      <c r="CQ83" s="197" t="n"/>
      <c r="CR83" s="197" t="n"/>
      <c r="CS83" s="197" t="n"/>
      <c r="CT83" s="197" t="n"/>
      <c r="CU83" s="197" t="n"/>
      <c r="CV83" s="197" t="n"/>
      <c r="CW83" s="197" t="n"/>
      <c r="CX83" s="197" t="n"/>
      <c r="CY83" s="197" t="n"/>
      <c r="CZ83" s="197" t="n"/>
      <c r="DA83" s="197" t="n"/>
      <c r="DB83" s="197" t="n"/>
      <c r="DC83" s="197" t="n"/>
      <c r="DD83" s="197" t="n"/>
      <c r="DE83" s="197" t="n"/>
      <c r="DF83" s="197" t="n"/>
      <c r="DG83" s="197" t="n"/>
      <c r="DH83" s="197" t="n"/>
      <c r="DI83" s="197" t="n"/>
      <c r="DJ83" s="197" t="n"/>
      <c r="DK83" s="197" t="n"/>
      <c r="DL83" s="197" t="n"/>
      <c r="DM83" s="197" t="n"/>
      <c r="DN83" s="197" t="n"/>
      <c r="DO83" s="197" t="n"/>
      <c r="DP83" s="197" t="n"/>
      <c r="DQ83" s="197" t="n"/>
      <c r="DR83" s="197" t="n"/>
      <c r="DS83" s="197" t="n"/>
      <c r="DT83" s="197" t="n"/>
      <c r="DU83" s="197" t="n"/>
      <c r="DV83" s="197" t="n"/>
      <c r="DW83" s="197" t="n"/>
      <c r="DX83" s="197" t="n"/>
      <c r="DY83" s="197" t="n"/>
      <c r="DZ83" s="197" t="n"/>
      <c r="EA83" s="197" t="n"/>
      <c r="EB83" s="197" t="n"/>
      <c r="EC83" s="197" t="n"/>
      <c r="ED83" s="197" t="n"/>
      <c r="EE83" s="197" t="n"/>
      <c r="EF83" s="197" t="n"/>
      <c r="EG83" s="197" t="n"/>
      <c r="EH83" s="197" t="n"/>
      <c r="EI83" s="197" t="n"/>
      <c r="EJ83" s="197" t="n"/>
    </row>
    <row r="84" customFormat="1" s="194">
      <c r="B84" t="inlineStr">
        <is>
          <t>Liabilities</t>
        </is>
      </c>
      <c r="G84" t="n">
        <v>0</v>
      </c>
      <c r="H84" t="n">
        <v>0</v>
      </c>
      <c r="N84">
        <f>B84</f>
        <v/>
      </c>
      <c r="O84" t="inlineStr"/>
      <c r="P84" t="inlineStr"/>
      <c r="Q84" t="inlineStr"/>
      <c r="R84" t="inlineStr"/>
      <c r="S84">
        <f>G84*BS!$B$9</f>
        <v/>
      </c>
      <c r="T84">
        <f>H84*BS!$B$9</f>
        <v/>
      </c>
    </row>
    <row r="85" customFormat="1" s="194">
      <c r="B85" t="inlineStr">
        <is>
          <t>Tax related payables</t>
        </is>
      </c>
      <c r="G85" t="n">
        <v>17136</v>
      </c>
      <c r="H85" t="n">
        <v>66071</v>
      </c>
      <c r="N85">
        <f>B85</f>
        <v/>
      </c>
      <c r="O85" t="inlineStr"/>
      <c r="P85" t="inlineStr"/>
      <c r="Q85" t="inlineStr"/>
      <c r="R85" t="inlineStr"/>
      <c r="S85">
        <f>G85*BS!$B$9</f>
        <v/>
      </c>
      <c r="T85">
        <f>H85*BS!$B$9</f>
        <v/>
      </c>
    </row>
    <row r="86">
      <c r="B86" t="inlineStr">
        <is>
          <t>Provisions</t>
        </is>
      </c>
      <c r="G86" t="n">
        <v>1042</v>
      </c>
      <c r="H86" t="n">
        <v>1062</v>
      </c>
      <c r="N86">
        <f>B86</f>
        <v/>
      </c>
      <c r="O86" t="inlineStr"/>
      <c r="P86" t="inlineStr"/>
      <c r="Q86" t="inlineStr"/>
      <c r="R86" t="inlineStr"/>
      <c r="S86">
        <f>G86*BS!$B$9</f>
        <v/>
      </c>
      <c r="T86">
        <f>H86*BS!$B$9</f>
        <v/>
      </c>
    </row>
    <row r="87">
      <c r="B87" s="102" t="n"/>
      <c r="C87" s="103" t="n"/>
      <c r="D87" s="103" t="n"/>
      <c r="E87" s="103" t="n"/>
      <c r="F87" s="103" t="n"/>
      <c r="G87" s="103" t="n"/>
      <c r="H87" s="103" t="n"/>
      <c r="I87" s="978" t="n"/>
      <c r="J87" s="196" t="n"/>
      <c r="K87" s="197" t="n"/>
      <c r="L87" s="197" t="n"/>
      <c r="M87" s="197" t="n"/>
      <c r="N87" s="966" t="inlineStr"/>
      <c r="O87" s="198" t="inlineStr"/>
      <c r="P87" s="198" t="inlineStr"/>
      <c r="Q87" s="198" t="inlineStr"/>
      <c r="R87" s="198" t="inlineStr"/>
      <c r="S87" s="198" t="inlineStr"/>
      <c r="T87" s="198" t="inlineStr"/>
      <c r="U87" s="193" t="n"/>
      <c r="V87" s="197" t="n"/>
      <c r="W87" s="197" t="n"/>
      <c r="X87" s="197" t="n"/>
      <c r="Y87" s="197" t="n"/>
      <c r="Z87" s="197" t="n"/>
      <c r="AA87" s="197" t="n"/>
      <c r="AB87" s="197" t="n"/>
      <c r="AC87" s="197" t="n"/>
      <c r="AD87" s="197" t="n"/>
      <c r="AE87" s="197" t="n"/>
      <c r="AF87" s="197" t="n"/>
      <c r="AG87" s="197" t="n"/>
      <c r="AH87" s="197" t="n"/>
      <c r="AI87" s="197" t="n"/>
      <c r="AJ87" s="197" t="n"/>
      <c r="AK87" s="197" t="n"/>
      <c r="AL87" s="197" t="n"/>
      <c r="AM87" s="197" t="n"/>
      <c r="AN87" s="197" t="n"/>
      <c r="AO87" s="197" t="n"/>
      <c r="AP87" s="197" t="n"/>
      <c r="AQ87" s="197" t="n"/>
      <c r="AR87" s="197" t="n"/>
      <c r="AS87" s="197" t="n"/>
      <c r="AT87" s="197" t="n"/>
      <c r="AU87" s="197" t="n"/>
      <c r="AV87" s="197" t="n"/>
      <c r="AW87" s="197" t="n"/>
      <c r="AX87" s="197" t="n"/>
      <c r="AY87" s="197" t="n"/>
      <c r="AZ87" s="197" t="n"/>
      <c r="BA87" s="197" t="n"/>
      <c r="BB87" s="197" t="n"/>
      <c r="BC87" s="197" t="n"/>
      <c r="BD87" s="197" t="n"/>
      <c r="BE87" s="197" t="n"/>
      <c r="BF87" s="197" t="n"/>
      <c r="BG87" s="197" t="n"/>
      <c r="BH87" s="197" t="n"/>
      <c r="BI87" s="197" t="n"/>
      <c r="BJ87" s="197" t="n"/>
      <c r="BK87" s="197" t="n"/>
      <c r="BL87" s="197" t="n"/>
      <c r="BM87" s="197" t="n"/>
      <c r="BN87" s="197" t="n"/>
      <c r="BO87" s="197" t="n"/>
      <c r="BP87" s="197" t="n"/>
      <c r="BQ87" s="197" t="n"/>
      <c r="BR87" s="197" t="n"/>
      <c r="BS87" s="197" t="n"/>
      <c r="BT87" s="197" t="n"/>
      <c r="BU87" s="197" t="n"/>
      <c r="BV87" s="197" t="n"/>
      <c r="BW87" s="197" t="n"/>
      <c r="BX87" s="197" t="n"/>
      <c r="BY87" s="197" t="n"/>
      <c r="BZ87" s="197" t="n"/>
      <c r="CA87" s="197" t="n"/>
      <c r="CB87" s="197" t="n"/>
      <c r="CC87" s="197" t="n"/>
      <c r="CD87" s="197" t="n"/>
      <c r="CE87" s="197" t="n"/>
      <c r="CF87" s="197" t="n"/>
      <c r="CG87" s="197" t="n"/>
      <c r="CH87" s="197" t="n"/>
      <c r="CI87" s="197" t="n"/>
      <c r="CJ87" s="197" t="n"/>
      <c r="CK87" s="197" t="n"/>
      <c r="CL87" s="197" t="n"/>
      <c r="CM87" s="197" t="n"/>
      <c r="CN87" s="197" t="n"/>
      <c r="CO87" s="197" t="n"/>
      <c r="CP87" s="197" t="n"/>
      <c r="CQ87" s="197" t="n"/>
      <c r="CR87" s="197" t="n"/>
      <c r="CS87" s="197" t="n"/>
      <c r="CT87" s="197" t="n"/>
      <c r="CU87" s="197" t="n"/>
      <c r="CV87" s="197" t="n"/>
      <c r="CW87" s="197" t="n"/>
      <c r="CX87" s="197" t="n"/>
      <c r="CY87" s="197" t="n"/>
      <c r="CZ87" s="197" t="n"/>
      <c r="DA87" s="197" t="n"/>
      <c r="DB87" s="197" t="n"/>
      <c r="DC87" s="197" t="n"/>
      <c r="DD87" s="197" t="n"/>
      <c r="DE87" s="197" t="n"/>
      <c r="DF87" s="197" t="n"/>
      <c r="DG87" s="197" t="n"/>
      <c r="DH87" s="197" t="n"/>
      <c r="DI87" s="197" t="n"/>
      <c r="DJ87" s="197" t="n"/>
      <c r="DK87" s="197" t="n"/>
      <c r="DL87" s="197" t="n"/>
      <c r="DM87" s="197" t="n"/>
      <c r="DN87" s="197" t="n"/>
      <c r="DO87" s="197" t="n"/>
      <c r="DP87" s="197" t="n"/>
      <c r="DQ87" s="197" t="n"/>
      <c r="DR87" s="197" t="n"/>
      <c r="DS87" s="197" t="n"/>
      <c r="DT87" s="197" t="n"/>
      <c r="DU87" s="197" t="n"/>
      <c r="DV87" s="197" t="n"/>
      <c r="DW87" s="197" t="n"/>
      <c r="DX87" s="197" t="n"/>
      <c r="DY87" s="197" t="n"/>
      <c r="DZ87" s="197" t="n"/>
      <c r="EA87" s="197" t="n"/>
      <c r="EB87" s="197" t="n"/>
      <c r="EC87" s="197" t="n"/>
      <c r="ED87" s="197" t="n"/>
      <c r="EE87" s="197" t="n"/>
      <c r="EF87" s="197" t="n"/>
      <c r="EG87" s="197" t="n"/>
      <c r="EH87" s="197" t="n"/>
      <c r="EI87" s="197" t="n"/>
      <c r="EJ87" s="197" t="n"/>
    </row>
    <row r="88">
      <c r="B88" s="102" t="n"/>
      <c r="C88" s="939" t="n"/>
      <c r="D88" s="939" t="n"/>
      <c r="E88" s="939" t="n"/>
      <c r="F88" s="939" t="n"/>
      <c r="G88" s="939" t="n"/>
      <c r="H88" s="939" t="n"/>
      <c r="I88" s="978" t="n"/>
      <c r="J88" s="196" t="n"/>
      <c r="K88" s="197" t="n"/>
      <c r="L88" s="197" t="n"/>
      <c r="M88" s="197" t="n"/>
      <c r="N88" s="966" t="inlineStr"/>
      <c r="O88" s="198" t="inlineStr"/>
      <c r="P88" s="198" t="inlineStr"/>
      <c r="Q88" s="198" t="inlineStr"/>
      <c r="R88" s="198" t="inlineStr"/>
      <c r="S88" s="198" t="inlineStr"/>
      <c r="T88" s="198" t="inlineStr"/>
      <c r="U88" s="193" t="n"/>
      <c r="V88" s="197" t="n"/>
      <c r="W88" s="197" t="n"/>
      <c r="X88" s="197" t="n"/>
      <c r="Y88" s="197" t="n"/>
      <c r="Z88" s="197" t="n"/>
      <c r="AA88" s="197" t="n"/>
      <c r="AB88" s="197" t="n"/>
      <c r="AC88" s="197" t="n"/>
      <c r="AD88" s="197" t="n"/>
      <c r="AE88" s="197" t="n"/>
      <c r="AF88" s="197" t="n"/>
      <c r="AG88" s="197" t="n"/>
      <c r="AH88" s="197" t="n"/>
      <c r="AI88" s="197" t="n"/>
      <c r="AJ88" s="197" t="n"/>
      <c r="AK88" s="197" t="n"/>
      <c r="AL88" s="197" t="n"/>
      <c r="AM88" s="197" t="n"/>
      <c r="AN88" s="197" t="n"/>
      <c r="AO88" s="197" t="n"/>
      <c r="AP88" s="197" t="n"/>
      <c r="AQ88" s="197" t="n"/>
      <c r="AR88" s="197" t="n"/>
      <c r="AS88" s="197" t="n"/>
      <c r="AT88" s="197" t="n"/>
      <c r="AU88" s="197" t="n"/>
      <c r="AV88" s="197" t="n"/>
      <c r="AW88" s="197" t="n"/>
      <c r="AX88" s="197" t="n"/>
      <c r="AY88" s="197" t="n"/>
      <c r="AZ88" s="197" t="n"/>
      <c r="BA88" s="197" t="n"/>
      <c r="BB88" s="197" t="n"/>
      <c r="BC88" s="197" t="n"/>
      <c r="BD88" s="197" t="n"/>
      <c r="BE88" s="197" t="n"/>
      <c r="BF88" s="197" t="n"/>
      <c r="BG88" s="197" t="n"/>
      <c r="BH88" s="197" t="n"/>
      <c r="BI88" s="197" t="n"/>
      <c r="BJ88" s="197" t="n"/>
      <c r="BK88" s="197" t="n"/>
      <c r="BL88" s="197" t="n"/>
      <c r="BM88" s="197" t="n"/>
      <c r="BN88" s="197" t="n"/>
      <c r="BO88" s="197" t="n"/>
      <c r="BP88" s="197" t="n"/>
      <c r="BQ88" s="197" t="n"/>
      <c r="BR88" s="197" t="n"/>
      <c r="BS88" s="197" t="n"/>
      <c r="BT88" s="197" t="n"/>
      <c r="BU88" s="197" t="n"/>
      <c r="BV88" s="197" t="n"/>
      <c r="BW88" s="197" t="n"/>
      <c r="BX88" s="197" t="n"/>
      <c r="BY88" s="197" t="n"/>
      <c r="BZ88" s="197" t="n"/>
      <c r="CA88" s="197" t="n"/>
      <c r="CB88" s="197" t="n"/>
      <c r="CC88" s="197" t="n"/>
      <c r="CD88" s="197" t="n"/>
      <c r="CE88" s="197" t="n"/>
      <c r="CF88" s="197" t="n"/>
      <c r="CG88" s="197" t="n"/>
      <c r="CH88" s="197" t="n"/>
      <c r="CI88" s="197" t="n"/>
      <c r="CJ88" s="197" t="n"/>
      <c r="CK88" s="197" t="n"/>
      <c r="CL88" s="197" t="n"/>
      <c r="CM88" s="197" t="n"/>
      <c r="CN88" s="197" t="n"/>
      <c r="CO88" s="197" t="n"/>
      <c r="CP88" s="197" t="n"/>
      <c r="CQ88" s="197" t="n"/>
      <c r="CR88" s="197" t="n"/>
      <c r="CS88" s="197" t="n"/>
      <c r="CT88" s="197" t="n"/>
      <c r="CU88" s="197" t="n"/>
      <c r="CV88" s="197" t="n"/>
      <c r="CW88" s="197" t="n"/>
      <c r="CX88" s="197" t="n"/>
      <c r="CY88" s="197" t="n"/>
      <c r="CZ88" s="197" t="n"/>
      <c r="DA88" s="197" t="n"/>
      <c r="DB88" s="197" t="n"/>
      <c r="DC88" s="197" t="n"/>
      <c r="DD88" s="197" t="n"/>
      <c r="DE88" s="197" t="n"/>
      <c r="DF88" s="197" t="n"/>
      <c r="DG88" s="197" t="n"/>
      <c r="DH88" s="197" t="n"/>
      <c r="DI88" s="197" t="n"/>
      <c r="DJ88" s="197" t="n"/>
      <c r="DK88" s="197" t="n"/>
      <c r="DL88" s="197" t="n"/>
      <c r="DM88" s="197" t="n"/>
      <c r="DN88" s="197" t="n"/>
      <c r="DO88" s="197" t="n"/>
      <c r="DP88" s="197" t="n"/>
      <c r="DQ88" s="197" t="n"/>
      <c r="DR88" s="197" t="n"/>
      <c r="DS88" s="197" t="n"/>
      <c r="DT88" s="197" t="n"/>
      <c r="DU88" s="197" t="n"/>
      <c r="DV88" s="197" t="n"/>
      <c r="DW88" s="197" t="n"/>
      <c r="DX88" s="197" t="n"/>
      <c r="DY88" s="197" t="n"/>
      <c r="DZ88" s="197" t="n"/>
      <c r="EA88" s="197" t="n"/>
      <c r="EB88" s="197" t="n"/>
      <c r="EC88" s="197" t="n"/>
      <c r="ED88" s="197" t="n"/>
      <c r="EE88" s="197" t="n"/>
      <c r="EF88" s="197" t="n"/>
      <c r="EG88" s="197" t="n"/>
      <c r="EH88" s="197" t="n"/>
      <c r="EI88" s="197" t="n"/>
      <c r="EJ88" s="197" t="n"/>
    </row>
    <row r="89">
      <c r="A89" s="171" t="inlineStr">
        <is>
          <t>K12</t>
        </is>
      </c>
      <c r="B89" s="96" t="inlineStr">
        <is>
          <t xml:space="preserve">Total </t>
        </is>
      </c>
      <c r="C89" s="954">
        <f>SUM(INDIRECT(ADDRESS(MATCH("K11",$A:$A,0)+1,COLUMN(C$13),4)&amp;":"&amp;ADDRESS(MATCH("K12",$A:$A,0)-1,COLUMN(C$13),4)))</f>
        <v/>
      </c>
      <c r="D89" s="954">
        <f>SUM(INDIRECT(ADDRESS(MATCH("K11",$A:$A,0)+1,COLUMN(D$13),4)&amp;":"&amp;ADDRESS(MATCH("K12",$A:$A,0)-1,COLUMN(D$13),4)))</f>
        <v/>
      </c>
      <c r="E89" s="954">
        <f>SUM(INDIRECT(ADDRESS(MATCH("K11",$A:$A,0)+1,COLUMN(E$13),4)&amp;":"&amp;ADDRESS(MATCH("K12",$A:$A,0)-1,COLUMN(E$13),4)))</f>
        <v/>
      </c>
      <c r="F89" s="954">
        <f>SUM(INDIRECT(ADDRESS(MATCH("K11",$A:$A,0)+1,COLUMN(F$13),4)&amp;":"&amp;ADDRESS(MATCH("K12",$A:$A,0)-1,COLUMN(F$13),4)))</f>
        <v/>
      </c>
      <c r="G89" s="954">
        <f>SUM(INDIRECT(ADDRESS(MATCH("K11",$A:$A,0)+1,COLUMN(G$13),4)&amp;":"&amp;ADDRESS(MATCH("K12",$A:$A,0)-1,COLUMN(G$13),4)))</f>
        <v/>
      </c>
      <c r="H89" s="954">
        <f>SUM(INDIRECT(ADDRESS(MATCH("K11",$A:$A,0)+1,COLUMN(H$13),4)&amp;":"&amp;ADDRESS(MATCH("K12",$A:$A,0)-1,COLUMN(H$13),4)))</f>
        <v/>
      </c>
      <c r="I89" s="210" t="n"/>
      <c r="J89" s="180" t="n"/>
      <c r="N89" s="976">
        <f>B89</f>
        <v/>
      </c>
      <c r="O89" s="192">
        <f>C89*BS!$B$9</f>
        <v/>
      </c>
      <c r="P89" s="192">
        <f>D89*BS!$B$9</f>
        <v/>
      </c>
      <c r="Q89" s="192">
        <f>E89*BS!$B$9</f>
        <v/>
      </c>
      <c r="R89" s="192">
        <f>F89*BS!$B$9</f>
        <v/>
      </c>
      <c r="S89" s="192">
        <f>G89*BS!$B$9</f>
        <v/>
      </c>
      <c r="T89" s="192">
        <f>H89*BS!$B$9</f>
        <v/>
      </c>
      <c r="U89" s="193" t="n"/>
    </row>
    <row r="90">
      <c r="A90" s="171" t="inlineStr">
        <is>
          <t>K13</t>
        </is>
      </c>
      <c r="B90" s="96" t="inlineStr">
        <is>
          <t xml:space="preserve">Other Current Liabilities </t>
        </is>
      </c>
      <c r="C90" s="964" t="n"/>
      <c r="D90" s="964" t="n"/>
      <c r="E90" s="964" t="n"/>
      <c r="F90" s="964" t="n"/>
      <c r="G90" s="964" t="n"/>
      <c r="H90" s="964" t="n"/>
      <c r="I90" s="975" t="n"/>
      <c r="J90" s="180" t="n"/>
      <c r="N90" s="966">
        <f>B90</f>
        <v/>
      </c>
      <c r="O90" s="204" t="inlineStr"/>
      <c r="P90" s="204" t="inlineStr"/>
      <c r="Q90" s="204" t="inlineStr"/>
      <c r="R90" s="204" t="inlineStr"/>
      <c r="S90" s="204" t="inlineStr"/>
      <c r="T90" s="204" t="inlineStr"/>
      <c r="U90" s="193" t="n"/>
    </row>
    <row r="91">
      <c r="B91" s="102" t="inlineStr">
        <is>
          <t>Other current liabilities *</t>
        </is>
      </c>
      <c r="C91" s="939" t="n"/>
      <c r="D91" s="939" t="n"/>
      <c r="E91" s="939" t="n"/>
      <c r="F91" s="939" t="n"/>
      <c r="G91" s="939" t="n">
        <v>-118898</v>
      </c>
      <c r="H91" s="939" t="n">
        <v>-88534</v>
      </c>
      <c r="I91" s="975" t="n"/>
      <c r="J91" s="180" t="n"/>
      <c r="N91" s="976">
        <f>B91</f>
        <v/>
      </c>
      <c r="O91" s="192" t="inlineStr"/>
      <c r="P91" s="192" t="inlineStr"/>
      <c r="Q91" s="192" t="inlineStr"/>
      <c r="R91" s="192" t="inlineStr"/>
      <c r="S91" s="192">
        <f>G91*BS!$B$9</f>
        <v/>
      </c>
      <c r="T91" s="192">
        <f>H91*BS!$B$9</f>
        <v/>
      </c>
      <c r="U91" s="193">
        <f>I88</f>
        <v/>
      </c>
    </row>
    <row r="92">
      <c r="B92" s="102" t="n"/>
      <c r="C92" s="939" t="n"/>
      <c r="D92" s="939" t="n"/>
      <c r="E92" s="939" t="n"/>
      <c r="F92" s="939" t="n"/>
      <c r="G92" s="939" t="n"/>
      <c r="H92" s="939" t="n"/>
      <c r="I92" s="975" t="n"/>
      <c r="J92" s="180" t="n"/>
      <c r="N92" s="976" t="inlineStr"/>
      <c r="O92" s="192" t="inlineStr"/>
      <c r="P92" s="192" t="inlineStr"/>
      <c r="Q92" s="192" t="inlineStr"/>
      <c r="R92" s="192" t="inlineStr"/>
      <c r="S92" s="192" t="inlineStr"/>
      <c r="T92" s="192" t="inlineStr"/>
      <c r="U92" s="193">
        <f>I89</f>
        <v/>
      </c>
    </row>
    <row r="93" ht="15.75" customHeight="1" s="340">
      <c r="B93" s="211" t="n"/>
      <c r="C93" s="939" t="n"/>
      <c r="D93" s="939" t="n"/>
      <c r="E93" s="939" t="n"/>
      <c r="F93" s="939" t="n"/>
      <c r="G93" s="939" t="n"/>
      <c r="H93" s="939" t="n"/>
      <c r="I93" s="975" t="n"/>
      <c r="J93" s="180" t="n"/>
      <c r="N93" s="976" t="inlineStr"/>
      <c r="O93" s="192" t="inlineStr"/>
      <c r="P93" s="192" t="inlineStr"/>
      <c r="Q93" s="192" t="inlineStr"/>
      <c r="R93" s="192" t="inlineStr"/>
      <c r="S93" s="192" t="inlineStr"/>
      <c r="T93" s="192" t="inlineStr"/>
      <c r="U93" s="193">
        <f>I90</f>
        <v/>
      </c>
    </row>
    <row r="94">
      <c r="B94" s="211" t="n"/>
      <c r="C94" s="103" t="n"/>
      <c r="D94" s="103" t="n"/>
      <c r="E94" s="103" t="n"/>
      <c r="F94" s="103" t="n"/>
      <c r="G94" s="103" t="n"/>
      <c r="H94" s="103" t="n"/>
      <c r="I94" s="979" t="n"/>
      <c r="J94" s="180" t="n"/>
      <c r="N94" s="976" t="inlineStr"/>
      <c r="O94" s="192" t="inlineStr"/>
      <c r="P94" s="192" t="inlineStr"/>
      <c r="Q94" s="192" t="inlineStr"/>
      <c r="R94" s="192" t="inlineStr"/>
      <c r="S94" s="192" t="inlineStr"/>
      <c r="T94" s="192" t="inlineStr"/>
      <c r="U94" s="193">
        <f>I91</f>
        <v/>
      </c>
    </row>
    <row r="95">
      <c r="B95" s="211" t="n"/>
      <c r="C95" s="939" t="n"/>
      <c r="D95" s="939" t="n"/>
      <c r="E95" s="939" t="n"/>
      <c r="F95" s="939" t="n"/>
      <c r="G95" s="939" t="n"/>
      <c r="H95" s="939" t="n"/>
      <c r="I95" s="980" t="n"/>
      <c r="J95" s="180" t="n"/>
      <c r="N95" s="976" t="inlineStr"/>
      <c r="O95" s="192" t="inlineStr"/>
      <c r="P95" s="192" t="inlineStr"/>
      <c r="Q95" s="192" t="inlineStr"/>
      <c r="R95" s="192" t="inlineStr"/>
      <c r="S95" s="192" t="inlineStr"/>
      <c r="T95" s="192" t="inlineStr"/>
      <c r="U95" s="193">
        <f>I92</f>
        <v/>
      </c>
    </row>
    <row r="96">
      <c r="B96" s="208" t="n"/>
      <c r="C96" s="939" t="n"/>
      <c r="D96" s="939" t="n"/>
      <c r="E96" s="939" t="n"/>
      <c r="F96" s="939" t="n"/>
      <c r="G96" s="939" t="n"/>
      <c r="H96" s="939" t="n"/>
      <c r="I96" s="981" t="n"/>
      <c r="J96" s="180" t="n"/>
      <c r="N96" s="976" t="inlineStr"/>
      <c r="O96" s="192" t="inlineStr"/>
      <c r="P96" s="192" t="inlineStr"/>
      <c r="Q96" s="192" t="inlineStr"/>
      <c r="R96" s="192" t="inlineStr"/>
      <c r="S96" s="192" t="inlineStr"/>
      <c r="T96" s="192" t="inlineStr"/>
      <c r="U96" s="193">
        <f>I93</f>
        <v/>
      </c>
    </row>
    <row r="97">
      <c r="B97" s="211" t="n"/>
      <c r="C97" s="939" t="n"/>
      <c r="D97" s="939" t="n"/>
      <c r="E97" s="939" t="n"/>
      <c r="F97" s="939" t="n"/>
      <c r="G97" s="939" t="n"/>
      <c r="H97" s="939" t="n"/>
      <c r="I97" s="981" t="n"/>
      <c r="J97" s="180" t="n"/>
      <c r="N97" s="976" t="inlineStr"/>
      <c r="O97" s="192" t="inlineStr"/>
      <c r="P97" s="192" t="inlineStr"/>
      <c r="Q97" s="192" t="inlineStr"/>
      <c r="R97" s="192" t="inlineStr"/>
      <c r="S97" s="192" t="inlineStr"/>
      <c r="T97" s="192" t="inlineStr"/>
      <c r="U97" s="193">
        <f>I94</f>
        <v/>
      </c>
    </row>
    <row r="98">
      <c r="B98" s="211" t="n"/>
      <c r="C98" s="939" t="n"/>
      <c r="D98" s="939" t="n"/>
      <c r="E98" s="939" t="n"/>
      <c r="F98" s="939" t="n"/>
      <c r="G98" s="939" t="n"/>
      <c r="H98" s="939" t="n"/>
      <c r="I98" s="981" t="n"/>
      <c r="J98" s="180" t="n"/>
      <c r="N98" s="976" t="inlineStr"/>
      <c r="O98" s="192" t="inlineStr"/>
      <c r="P98" s="192" t="inlineStr"/>
      <c r="Q98" s="192" t="inlineStr"/>
      <c r="R98" s="192" t="inlineStr"/>
      <c r="S98" s="192" t="inlineStr"/>
      <c r="T98" s="192" t="inlineStr"/>
      <c r="U98" s="193">
        <f>I95</f>
        <v/>
      </c>
    </row>
    <row r="99" customFormat="1" s="194">
      <c r="B99" s="211" t="n"/>
      <c r="C99" s="939" t="n"/>
      <c r="D99" s="939" t="n"/>
      <c r="E99" s="939" t="n"/>
      <c r="F99" s="939" t="n"/>
      <c r="G99" s="939" t="n"/>
      <c r="H99" s="939" t="n"/>
      <c r="I99" s="981" t="n"/>
      <c r="J99" s="180" t="n"/>
      <c r="N99" s="976" t="inlineStr"/>
      <c r="O99" s="192" t="inlineStr"/>
      <c r="P99" s="192" t="inlineStr"/>
      <c r="Q99" s="192" t="inlineStr"/>
      <c r="R99" s="192" t="inlineStr"/>
      <c r="S99" s="192" t="inlineStr"/>
      <c r="T99" s="192" t="inlineStr"/>
      <c r="U99" s="193">
        <f>I96</f>
        <v/>
      </c>
    </row>
    <row r="100">
      <c r="B100" s="211" t="n"/>
      <c r="C100" s="939" t="n"/>
      <c r="D100" s="939" t="n"/>
      <c r="E100" s="939" t="n"/>
      <c r="F100" s="939" t="n"/>
      <c r="G100" s="939" t="n"/>
      <c r="H100" s="939" t="n"/>
      <c r="I100" s="981" t="n"/>
      <c r="J100" s="180" t="n"/>
      <c r="N100" s="976" t="inlineStr"/>
      <c r="O100" s="192" t="inlineStr"/>
      <c r="P100" s="192" t="inlineStr"/>
      <c r="Q100" s="192" t="inlineStr"/>
      <c r="R100" s="192" t="inlineStr"/>
      <c r="S100" s="192" t="inlineStr"/>
      <c r="T100" s="192" t="inlineStr"/>
      <c r="U100" s="193">
        <f>I97</f>
        <v/>
      </c>
    </row>
    <row r="101">
      <c r="B101" s="102" t="n"/>
      <c r="C101" s="939" t="n"/>
      <c r="D101" s="939" t="n"/>
      <c r="E101" s="939" t="n"/>
      <c r="F101" s="939" t="n"/>
      <c r="G101" s="939" t="n"/>
      <c r="H101" s="939" t="n"/>
      <c r="I101" s="981" t="n"/>
      <c r="J101" s="180" t="n"/>
      <c r="N101" s="976" t="inlineStr"/>
      <c r="O101" s="192" t="inlineStr"/>
      <c r="P101" s="192" t="inlineStr"/>
      <c r="Q101" s="192" t="inlineStr"/>
      <c r="R101" s="192" t="inlineStr"/>
      <c r="S101" s="192" t="inlineStr"/>
      <c r="T101" s="192" t="inlineStr"/>
      <c r="U101" s="193">
        <f>I98</f>
        <v/>
      </c>
    </row>
    <row r="102">
      <c r="A102" s="194" t="inlineStr">
        <is>
          <t>K14</t>
        </is>
      </c>
      <c r="B102" s="96" t="inlineStr">
        <is>
          <t xml:space="preserve">Total </t>
        </is>
      </c>
      <c r="C102" s="954">
        <f>SUM(INDIRECT(ADDRESS(MATCH("K13",$A:$A,0)+1,COLUMN(C$13),4)&amp;":"&amp;ADDRESS(MATCH("K14",$A:$A,0)-1,COLUMN(C$13),4)))</f>
        <v/>
      </c>
      <c r="D102" s="954">
        <f>SUM(INDIRECT(ADDRESS(MATCH("K13",$A:$A,0)+1,COLUMN(D$13),4)&amp;":"&amp;ADDRESS(MATCH("K14",$A:$A,0)-1,COLUMN(D$13),4)))</f>
        <v/>
      </c>
      <c r="E102" s="954">
        <f>SUM(INDIRECT(ADDRESS(MATCH("K13",$A:$A,0)+1,COLUMN(E$13),4)&amp;":"&amp;ADDRESS(MATCH("K14",$A:$A,0)-1,COLUMN(E$13),4)))</f>
        <v/>
      </c>
      <c r="F102" s="954">
        <f>SUM(INDIRECT(ADDRESS(MATCH("K13",$A:$A,0)+1,COLUMN(F$13),4)&amp;":"&amp;ADDRESS(MATCH("K14",$A:$A,0)-1,COLUMN(F$13),4)))</f>
        <v/>
      </c>
      <c r="G102" s="954">
        <f>SUM(INDIRECT(ADDRESS(MATCH("K13",$A:$A,0)+1,COLUMN(G$13),4)&amp;":"&amp;ADDRESS(MATCH("K14",$A:$A,0)-1,COLUMN(G$13),4)))</f>
        <v/>
      </c>
      <c r="H102" s="954">
        <f>SUM(INDIRECT(ADDRESS(MATCH("K13",$A:$A,0)+1,COLUMN(H$13),4)&amp;":"&amp;ADDRESS(MATCH("K14",$A:$A,0)-1,COLUMN(H$13),4)))</f>
        <v/>
      </c>
      <c r="I102" s="981" t="n"/>
      <c r="J102" s="196" t="n"/>
      <c r="K102" s="197" t="n"/>
      <c r="L102" s="197" t="n"/>
      <c r="M102" s="197" t="n"/>
      <c r="N102" s="966">
        <f>B102</f>
        <v/>
      </c>
      <c r="O102" s="198">
        <f>C102*BS!$B$9</f>
        <v/>
      </c>
      <c r="P102" s="198">
        <f>D102*BS!$B$9</f>
        <v/>
      </c>
      <c r="Q102" s="198">
        <f>E102*BS!$B$9</f>
        <v/>
      </c>
      <c r="R102" s="198">
        <f>F102*BS!$B$9</f>
        <v/>
      </c>
      <c r="S102" s="198">
        <f>G102*BS!$B$9</f>
        <v/>
      </c>
      <c r="T102" s="198">
        <f>H102*BS!$B$9</f>
        <v/>
      </c>
      <c r="U102" s="193">
        <f>I99</f>
        <v/>
      </c>
      <c r="V102" s="197" t="n"/>
      <c r="W102" s="197" t="n"/>
      <c r="X102" s="197" t="n"/>
      <c r="Y102" s="197" t="n"/>
      <c r="Z102" s="197" t="n"/>
      <c r="AA102" s="197" t="n"/>
      <c r="AB102" s="197" t="n"/>
      <c r="AC102" s="197" t="n"/>
      <c r="AD102" s="197" t="n"/>
      <c r="AE102" s="197" t="n"/>
      <c r="AF102" s="197" t="n"/>
      <c r="AG102" s="197" t="n"/>
      <c r="AH102" s="197" t="n"/>
      <c r="AI102" s="197" t="n"/>
      <c r="AJ102" s="197" t="n"/>
      <c r="AK102" s="197" t="n"/>
      <c r="AL102" s="197" t="n"/>
      <c r="AM102" s="197" t="n"/>
      <c r="AN102" s="197" t="n"/>
      <c r="AO102" s="197" t="n"/>
      <c r="AP102" s="197" t="n"/>
      <c r="AQ102" s="197" t="n"/>
      <c r="AR102" s="197" t="n"/>
      <c r="AS102" s="197" t="n"/>
      <c r="AT102" s="197" t="n"/>
      <c r="AU102" s="197" t="n"/>
      <c r="AV102" s="197" t="n"/>
      <c r="AW102" s="197" t="n"/>
      <c r="AX102" s="197" t="n"/>
      <c r="AY102" s="197" t="n"/>
      <c r="AZ102" s="197" t="n"/>
      <c r="BA102" s="197" t="n"/>
      <c r="BB102" s="197" t="n"/>
      <c r="BC102" s="197" t="n"/>
      <c r="BD102" s="197" t="n"/>
      <c r="BE102" s="197" t="n"/>
      <c r="BF102" s="197" t="n"/>
      <c r="BG102" s="197" t="n"/>
      <c r="BH102" s="197" t="n"/>
      <c r="BI102" s="197" t="n"/>
      <c r="BJ102" s="197" t="n"/>
      <c r="BK102" s="197" t="n"/>
      <c r="BL102" s="197" t="n"/>
      <c r="BM102" s="197" t="n"/>
      <c r="BN102" s="197" t="n"/>
      <c r="BO102" s="197" t="n"/>
      <c r="BP102" s="197" t="n"/>
      <c r="BQ102" s="197" t="n"/>
      <c r="BR102" s="197" t="n"/>
      <c r="BS102" s="197" t="n"/>
      <c r="BT102" s="197" t="n"/>
      <c r="BU102" s="197" t="n"/>
      <c r="BV102" s="197" t="n"/>
      <c r="BW102" s="197" t="n"/>
      <c r="BX102" s="197" t="n"/>
      <c r="BY102" s="197" t="n"/>
      <c r="BZ102" s="197" t="n"/>
      <c r="CA102" s="197" t="n"/>
      <c r="CB102" s="197" t="n"/>
      <c r="CC102" s="197" t="n"/>
      <c r="CD102" s="197" t="n"/>
      <c r="CE102" s="197" t="n"/>
      <c r="CF102" s="197" t="n"/>
      <c r="CG102" s="197" t="n"/>
      <c r="CH102" s="197" t="n"/>
      <c r="CI102" s="197" t="n"/>
      <c r="CJ102" s="197" t="n"/>
      <c r="CK102" s="197" t="n"/>
      <c r="CL102" s="197" t="n"/>
      <c r="CM102" s="197" t="n"/>
      <c r="CN102" s="197" t="n"/>
      <c r="CO102" s="197" t="n"/>
      <c r="CP102" s="197" t="n"/>
      <c r="CQ102" s="197" t="n"/>
      <c r="CR102" s="197" t="n"/>
      <c r="CS102" s="197" t="n"/>
      <c r="CT102" s="197" t="n"/>
      <c r="CU102" s="197" t="n"/>
      <c r="CV102" s="197" t="n"/>
      <c r="CW102" s="197" t="n"/>
      <c r="CX102" s="197" t="n"/>
      <c r="CY102" s="197" t="n"/>
      <c r="CZ102" s="197" t="n"/>
      <c r="DA102" s="197" t="n"/>
      <c r="DB102" s="197" t="n"/>
      <c r="DC102" s="197" t="n"/>
      <c r="DD102" s="197" t="n"/>
      <c r="DE102" s="197" t="n"/>
      <c r="DF102" s="197" t="n"/>
      <c r="DG102" s="197" t="n"/>
      <c r="DH102" s="197" t="n"/>
      <c r="DI102" s="197" t="n"/>
      <c r="DJ102" s="197" t="n"/>
      <c r="DK102" s="197" t="n"/>
      <c r="DL102" s="197" t="n"/>
      <c r="DM102" s="197" t="n"/>
      <c r="DN102" s="197" t="n"/>
      <c r="DO102" s="197" t="n"/>
      <c r="DP102" s="197" t="n"/>
      <c r="DQ102" s="197" t="n"/>
      <c r="DR102" s="197" t="n"/>
      <c r="DS102" s="197" t="n"/>
      <c r="DT102" s="197" t="n"/>
      <c r="DU102" s="197" t="n"/>
      <c r="DV102" s="197" t="n"/>
      <c r="DW102" s="197" t="n"/>
      <c r="DX102" s="197" t="n"/>
      <c r="DY102" s="197" t="n"/>
      <c r="DZ102" s="197" t="n"/>
      <c r="EA102" s="197" t="n"/>
      <c r="EB102" s="197" t="n"/>
      <c r="EC102" s="197" t="n"/>
      <c r="ED102" s="197" t="n"/>
      <c r="EE102" s="197" t="n"/>
      <c r="EF102" s="197" t="n"/>
      <c r="EG102" s="197" t="n"/>
      <c r="EH102" s="197" t="n"/>
      <c r="EI102" s="197" t="n"/>
      <c r="EJ102" s="197" t="n"/>
    </row>
    <row r="103">
      <c r="B103" s="208" t="n"/>
      <c r="C103" s="215" t="n"/>
      <c r="D103" s="216" t="n"/>
      <c r="E103" s="982" t="n"/>
      <c r="F103" s="982" t="n"/>
      <c r="G103" s="982" t="n"/>
      <c r="H103" s="982" t="n"/>
      <c r="I103" s="981" t="n"/>
      <c r="J103" s="180" t="n"/>
      <c r="N103" s="976" t="inlineStr"/>
      <c r="O103" s="192" t="inlineStr"/>
      <c r="P103" s="192" t="inlineStr"/>
      <c r="Q103" s="192" t="inlineStr"/>
      <c r="R103" s="192" t="inlineStr"/>
      <c r="S103" s="192" t="inlineStr"/>
      <c r="T103" s="192" t="inlineStr"/>
      <c r="U103" s="193" t="n"/>
    </row>
    <row r="104">
      <c r="A104" s="171" t="inlineStr">
        <is>
          <t>K15</t>
        </is>
      </c>
      <c r="B104" s="96" t="inlineStr">
        <is>
          <t xml:space="preserve">Long Term Debt </t>
        </is>
      </c>
      <c r="C104" s="983" t="n"/>
      <c r="D104" s="983" t="n"/>
      <c r="E104" s="983" t="n"/>
      <c r="F104" s="983" t="n"/>
      <c r="G104" s="983" t="n"/>
      <c r="H104" s="983" t="n"/>
      <c r="I104" s="984" t="n"/>
      <c r="J104" s="180" t="n"/>
      <c r="N104" s="966">
        <f>B104</f>
        <v/>
      </c>
      <c r="O104" s="204" t="inlineStr"/>
      <c r="P104" s="204" t="inlineStr"/>
      <c r="Q104" s="204" t="inlineStr"/>
      <c r="R104" s="204" t="inlineStr"/>
      <c r="S104" s="204" t="inlineStr"/>
      <c r="T104" s="204" t="inlineStr"/>
      <c r="U104" s="193" t="n"/>
    </row>
    <row r="105">
      <c r="A105" s="79" t="inlineStr">
        <is>
          <t>K16</t>
        </is>
      </c>
      <c r="B105" s="621" t="inlineStr">
        <is>
          <t xml:space="preserve"> Long Term Borrowings</t>
        </is>
      </c>
      <c r="I105" s="210" t="n"/>
      <c r="J105" s="180" t="n"/>
      <c r="N105" s="985">
        <f>B105</f>
        <v/>
      </c>
      <c r="O105" t="inlineStr"/>
      <c r="P105" t="inlineStr"/>
      <c r="Q105" t="inlineStr"/>
      <c r="R105" t="inlineStr"/>
      <c r="S105" t="inlineStr"/>
      <c r="T105" t="inlineStr"/>
      <c r="U105" s="193">
        <f>I102</f>
        <v/>
      </c>
    </row>
    <row r="106">
      <c r="A106" s="79" t="n"/>
      <c r="B106" s="102" t="inlineStr">
        <is>
          <t>Borrowings</t>
        </is>
      </c>
      <c r="C106" s="103" t="n"/>
      <c r="D106" s="103" t="n"/>
      <c r="E106" s="103" t="n"/>
      <c r="F106" s="103" t="n"/>
      <c r="G106" s="103" t="n">
        <v>1444</v>
      </c>
      <c r="H106" s="103" t="n">
        <v>518</v>
      </c>
      <c r="I106" s="210" t="n"/>
      <c r="J106" s="180" t="n"/>
      <c r="N106" s="985">
        <f>B106</f>
        <v/>
      </c>
      <c r="O106" s="192" t="inlineStr"/>
      <c r="P106" s="192" t="inlineStr"/>
      <c r="Q106" s="192" t="inlineStr"/>
      <c r="R106" s="192" t="inlineStr"/>
      <c r="S106" s="192">
        <f>G106*BS!$B$9</f>
        <v/>
      </c>
      <c r="T106" s="192">
        <f>H106*BS!$B$9</f>
        <v/>
      </c>
      <c r="U106" s="193" t="n"/>
    </row>
    <row r="107">
      <c r="A107" s="79" t="n"/>
      <c r="B107" s="102" t="n"/>
      <c r="C107" s="220" t="n"/>
      <c r="D107" s="220" t="n"/>
      <c r="E107" s="220" t="n"/>
      <c r="F107" s="220" t="n"/>
      <c r="G107" s="220" t="n"/>
      <c r="H107" s="220" t="n"/>
      <c r="I107" s="210" t="n"/>
      <c r="J107" s="180" t="n"/>
      <c r="N107" s="985" t="inlineStr"/>
      <c r="O107" s="192" t="inlineStr"/>
      <c r="P107" s="192" t="inlineStr"/>
      <c r="Q107" s="192" t="inlineStr"/>
      <c r="R107" s="192" t="inlineStr"/>
      <c r="S107" s="192" t="inlineStr"/>
      <c r="T107" s="192" t="inlineStr"/>
      <c r="U107" s="193" t="n"/>
    </row>
    <row r="108">
      <c r="A108" s="79" t="inlineStr">
        <is>
          <t>K16T</t>
        </is>
      </c>
      <c r="B108" s="96" t="inlineStr">
        <is>
          <t xml:space="preserve"> Total </t>
        </is>
      </c>
      <c r="C108" s="954">
        <f>SUM(INDIRECT(ADDRESS(MATCH("K16",$A:$A,0)+1,COLUMN(C$13),4)&amp;":"&amp;ADDRESS(MATCH("K16T",$A:$A,0)-1,COLUMN(C$13),4)))</f>
        <v/>
      </c>
      <c r="D108" s="954">
        <f>SUM(INDIRECT(ADDRESS(MATCH("K16",$A:$A,0)+1,COLUMN(D$13),4)&amp;":"&amp;ADDRESS(MATCH("K16T",$A:$A,0)-1,COLUMN(D$13),4)))</f>
        <v/>
      </c>
      <c r="E108" s="954">
        <f>SUM(INDIRECT(ADDRESS(MATCH("K16",$A:$A,0)+1,COLUMN(E$13),4)&amp;":"&amp;ADDRESS(MATCH("K16T",$A:$A,0)-1,COLUMN(E$13),4)))</f>
        <v/>
      </c>
      <c r="F108" s="954">
        <f>SUM(INDIRECT(ADDRESS(MATCH("K16",$A:$A,0)+1,COLUMN(F$13),4)&amp;":"&amp;ADDRESS(MATCH("K16T",$A:$A,0)-1,COLUMN(F$13),4)))</f>
        <v/>
      </c>
      <c r="G108" s="954">
        <f>SUM(INDIRECT(ADDRESS(MATCH("K16",$A:$A,0)+1,COLUMN(G$13),4)&amp;":"&amp;ADDRESS(MATCH("K16T",$A:$A,0)-1,COLUMN(G$13),4)))</f>
        <v/>
      </c>
      <c r="H108" s="954">
        <f>SUM(INDIRECT(ADDRESS(MATCH("K16",$A:$A,0)+1,COLUMN(H$13),4)&amp;":"&amp;ADDRESS(MATCH("K16T",$A:$A,0)-1,COLUMN(H$13),4)))</f>
        <v/>
      </c>
      <c r="I108" s="210" t="n"/>
      <c r="J108" s="180" t="n"/>
      <c r="N108" s="985">
        <f>B108</f>
        <v/>
      </c>
      <c r="O108" s="192">
        <f>C108*BS!$B$9</f>
        <v/>
      </c>
      <c r="P108" s="192">
        <f>D108*BS!$B$9</f>
        <v/>
      </c>
      <c r="Q108" s="192">
        <f>E108*BS!$B$9</f>
        <v/>
      </c>
      <c r="R108" s="192">
        <f>F108*BS!$B$9</f>
        <v/>
      </c>
      <c r="S108" s="192">
        <f>G108*BS!$B$9</f>
        <v/>
      </c>
      <c r="T108" s="192">
        <f>H108*BS!$B$9</f>
        <v/>
      </c>
      <c r="U108" s="193" t="n"/>
    </row>
    <row r="109">
      <c r="A109" s="79" t="inlineStr">
        <is>
          <t>K17</t>
        </is>
      </c>
      <c r="B109" s="621" t="inlineStr">
        <is>
          <t xml:space="preserve"> Bond</t>
        </is>
      </c>
      <c r="I109" s="986" t="n"/>
      <c r="J109" s="180" t="n"/>
      <c r="N109" s="985">
        <f>B109</f>
        <v/>
      </c>
      <c r="O109" t="inlineStr"/>
      <c r="P109" t="inlineStr"/>
      <c r="Q109" t="inlineStr"/>
      <c r="R109" t="inlineStr"/>
      <c r="S109" t="inlineStr"/>
      <c r="T109" t="inlineStr"/>
      <c r="U109" s="193">
        <f>I106</f>
        <v/>
      </c>
    </row>
    <row r="110">
      <c r="A110" s="79" t="n"/>
      <c r="B110" s="102" t="n"/>
      <c r="C110" s="103" t="n"/>
      <c r="D110" s="103" t="n"/>
      <c r="E110" s="103" t="n"/>
      <c r="F110" s="103" t="n"/>
      <c r="G110" s="103" t="n"/>
      <c r="H110" s="103" t="n"/>
      <c r="I110" s="986" t="n"/>
      <c r="J110" s="180" t="n"/>
      <c r="N110" s="985" t="inlineStr"/>
      <c r="O110" s="192" t="inlineStr"/>
      <c r="P110" s="192" t="inlineStr"/>
      <c r="Q110" s="192" t="inlineStr"/>
      <c r="R110" s="192" t="inlineStr"/>
      <c r="S110" s="192" t="inlineStr"/>
      <c r="T110" s="192" t="inlineStr"/>
      <c r="U110" s="193" t="n"/>
    </row>
    <row r="111">
      <c r="A111" s="79" t="n"/>
      <c r="B111" s="102" t="n"/>
      <c r="C111" s="220" t="n"/>
      <c r="D111" s="220" t="n"/>
      <c r="E111" s="220" t="n"/>
      <c r="F111" s="220" t="n"/>
      <c r="G111" s="220" t="n">
        <v>0</v>
      </c>
      <c r="H111" s="220" t="n">
        <v>0</v>
      </c>
      <c r="I111" s="986" t="n"/>
      <c r="J111" s="180" t="n"/>
      <c r="N111" s="985" t="inlineStr"/>
      <c r="O111" s="192" t="inlineStr"/>
      <c r="P111" s="192" t="inlineStr"/>
      <c r="Q111" s="192" t="inlineStr"/>
      <c r="R111" s="192" t="inlineStr"/>
      <c r="S111" s="192">
        <f>G111*BS!$B$9</f>
        <v/>
      </c>
      <c r="T111" s="192">
        <f>H111*BS!$B$9</f>
        <v/>
      </c>
      <c r="U111" s="193" t="n"/>
    </row>
    <row r="112">
      <c r="A112" s="79" t="inlineStr">
        <is>
          <t>K17T</t>
        </is>
      </c>
      <c r="B112" s="96" t="inlineStr">
        <is>
          <t xml:space="preserve"> Total </t>
        </is>
      </c>
      <c r="C112" s="954">
        <f>SUM(INDIRECT(ADDRESS(MATCH("K17",$A:$A,0)+1,COLUMN(C$13),4)&amp;":"&amp;ADDRESS(MATCH("K17T",$A:$A,0)-1,COLUMN(C$13),4)))</f>
        <v/>
      </c>
      <c r="D112" s="954">
        <f>SUM(INDIRECT(ADDRESS(MATCH("K17",$A:$A,0)+1,COLUMN(D$13),4)&amp;":"&amp;ADDRESS(MATCH("K17T",$A:$A,0)-1,COLUMN(D$13),4)))</f>
        <v/>
      </c>
      <c r="E112" s="954">
        <f>SUM(INDIRECT(ADDRESS(MATCH("K17",$A:$A,0)+1,COLUMN(E$13),4)&amp;":"&amp;ADDRESS(MATCH("K17T",$A:$A,0)-1,COLUMN(E$13),4)))</f>
        <v/>
      </c>
      <c r="F112" s="954">
        <f>SUM(INDIRECT(ADDRESS(MATCH("K17",$A:$A,0)+1,COLUMN(F$13),4)&amp;":"&amp;ADDRESS(MATCH("K17T",$A:$A,0)-1,COLUMN(F$13),4)))</f>
        <v/>
      </c>
      <c r="G112" s="954">
        <f>SUM(INDIRECT(ADDRESS(MATCH("K17",$A:$A,0)+1,COLUMN(G$13),4)&amp;":"&amp;ADDRESS(MATCH("K17T",$A:$A,0)-1,COLUMN(G$13),4)))</f>
        <v/>
      </c>
      <c r="H112" s="954">
        <f>SUM(INDIRECT(ADDRESS(MATCH("K17",$A:$A,0)+1,COLUMN(H$13),4)&amp;":"&amp;ADDRESS(MATCH("K17T",$A:$A,0)-1,COLUMN(H$13),4)))</f>
        <v/>
      </c>
      <c r="I112" s="986" t="n"/>
      <c r="J112" s="180" t="n"/>
      <c r="N112" s="985">
        <f>B112</f>
        <v/>
      </c>
      <c r="O112" s="192">
        <f>C112*BS!$B$9</f>
        <v/>
      </c>
      <c r="P112" s="192">
        <f>D112*BS!$B$9</f>
        <v/>
      </c>
      <c r="Q112" s="192">
        <f>E112*BS!$B$9</f>
        <v/>
      </c>
      <c r="R112" s="192">
        <f>F112*BS!$B$9</f>
        <v/>
      </c>
      <c r="S112" s="192">
        <f>G112*BS!$B$9</f>
        <v/>
      </c>
      <c r="T112" s="192">
        <f>H112*BS!$B$9</f>
        <v/>
      </c>
      <c r="U112" s="193" t="n"/>
    </row>
    <row r="113">
      <c r="A113" s="79" t="inlineStr">
        <is>
          <t>K18</t>
        </is>
      </c>
      <c r="B113" s="621" t="inlineStr">
        <is>
          <t xml:space="preserve"> Subordinate Debt</t>
        </is>
      </c>
      <c r="I113" s="975" t="n"/>
      <c r="J113" s="180" t="n"/>
      <c r="N113" s="985">
        <f>B113</f>
        <v/>
      </c>
      <c r="O113" t="inlineStr"/>
      <c r="P113" t="inlineStr"/>
      <c r="Q113" t="inlineStr"/>
      <c r="R113" t="inlineStr"/>
      <c r="S113" t="inlineStr"/>
      <c r="T113" t="inlineStr"/>
      <c r="U113" s="193">
        <f>I110</f>
        <v/>
      </c>
    </row>
    <row r="114">
      <c r="A114" s="79" t="n"/>
      <c r="B114" s="102" t="n"/>
      <c r="C114" s="103" t="n"/>
      <c r="D114" s="103" t="n"/>
      <c r="E114" s="103" t="n"/>
      <c r="F114" s="103" t="n"/>
      <c r="G114" s="103" t="n"/>
      <c r="H114" s="103" t="n"/>
      <c r="I114" s="975" t="n"/>
      <c r="J114" s="180" t="n"/>
      <c r="N114" s="976" t="inlineStr"/>
      <c r="O114" s="192" t="inlineStr"/>
      <c r="P114" s="192" t="inlineStr"/>
      <c r="Q114" s="192" t="inlineStr"/>
      <c r="R114" s="192" t="inlineStr"/>
      <c r="S114" s="192" t="inlineStr"/>
      <c r="T114" s="192" t="inlineStr"/>
      <c r="U114" s="193" t="n"/>
    </row>
    <row r="115">
      <c r="A115" s="79" t="n"/>
      <c r="B115" s="102" t="n"/>
      <c r="C115" s="220" t="n"/>
      <c r="D115" s="220" t="n"/>
      <c r="E115" s="220" t="n"/>
      <c r="F115" s="220" t="n"/>
      <c r="G115" s="220" t="n">
        <v>0</v>
      </c>
      <c r="H115" s="220" t="n">
        <v>0</v>
      </c>
      <c r="I115" s="975" t="n"/>
      <c r="J115" s="180" t="n"/>
      <c r="N115" s="976" t="inlineStr"/>
      <c r="O115" s="192" t="inlineStr"/>
      <c r="P115" s="192" t="inlineStr"/>
      <c r="Q115" s="192" t="inlineStr"/>
      <c r="R115" s="192" t="inlineStr"/>
      <c r="S115" s="192">
        <f>G115*BS!$B$9</f>
        <v/>
      </c>
      <c r="T115" s="192">
        <f>H115*BS!$B$9</f>
        <v/>
      </c>
      <c r="U115" s="193" t="n"/>
    </row>
    <row r="116">
      <c r="A116" s="79" t="inlineStr">
        <is>
          <t>K18T</t>
        </is>
      </c>
      <c r="B116" s="96" t="inlineStr">
        <is>
          <t xml:space="preserve"> Total </t>
        </is>
      </c>
      <c r="C116" s="954">
        <f>SUM(INDIRECT(ADDRESS(MATCH("K18",$A:$A,0)+1,COLUMN(C$13),4)&amp;":"&amp;ADDRESS(MATCH("K18T",$A:$A,0)-1,COLUMN(C$13),4)))</f>
        <v/>
      </c>
      <c r="D116" s="954">
        <f>SUM(INDIRECT(ADDRESS(MATCH("K18",$A:$A,0)+1,COLUMN(D$13),4)&amp;":"&amp;ADDRESS(MATCH("K18T",$A:$A,0)-1,COLUMN(D$13),4)))</f>
        <v/>
      </c>
      <c r="E116" s="954">
        <f>SUM(INDIRECT(ADDRESS(MATCH("K18",$A:$A,0)+1,COLUMN(E$13),4)&amp;":"&amp;ADDRESS(MATCH("K18T",$A:$A,0)-1,COLUMN(E$13),4)))</f>
        <v/>
      </c>
      <c r="F116" s="954">
        <f>SUM(INDIRECT(ADDRESS(MATCH("K18",$A:$A,0)+1,COLUMN(F$13),4)&amp;":"&amp;ADDRESS(MATCH("K18T",$A:$A,0)-1,COLUMN(F$13),4)))</f>
        <v/>
      </c>
      <c r="G116" s="954">
        <f>SUM(INDIRECT(ADDRESS(MATCH("K18",$A:$A,0)+1,COLUMN(G$13),4)&amp;":"&amp;ADDRESS(MATCH("K18T",$A:$A,0)-1,COLUMN(G$13),4)))</f>
        <v/>
      </c>
      <c r="H116" s="954">
        <f>SUM(INDIRECT(ADDRESS(MATCH("K18",$A:$A,0)+1,COLUMN(H$13),4)&amp;":"&amp;ADDRESS(MATCH("K18T",$A:$A,0)-1,COLUMN(H$13),4)))</f>
        <v/>
      </c>
      <c r="I116" s="975" t="n"/>
      <c r="J116" s="180" t="n"/>
      <c r="N116" s="976">
        <f>B116</f>
        <v/>
      </c>
      <c r="O116" s="192">
        <f>C116*BS!$B$9</f>
        <v/>
      </c>
      <c r="P116" s="192">
        <f>D116*BS!$B$9</f>
        <v/>
      </c>
      <c r="Q116" s="192">
        <f>E116*BS!$B$9</f>
        <v/>
      </c>
      <c r="R116" s="192">
        <f>F116*BS!$B$9</f>
        <v/>
      </c>
      <c r="S116" s="192">
        <f>G116*BS!$B$9</f>
        <v/>
      </c>
      <c r="T116" s="192">
        <f>H116*BS!$B$9</f>
        <v/>
      </c>
      <c r="U116" s="193" t="n"/>
    </row>
    <row r="117">
      <c r="A117" s="79" t="inlineStr">
        <is>
          <t>K19</t>
        </is>
      </c>
      <c r="B117" s="102" t="inlineStr">
        <is>
          <t xml:space="preserve"> Loan from related parties </t>
        </is>
      </c>
      <c r="C117" s="220" t="n"/>
      <c r="D117" s="220" t="n"/>
      <c r="E117" s="220" t="n"/>
      <c r="F117" s="220" t="n"/>
      <c r="G117" s="220" t="n"/>
      <c r="H117" s="220" t="n"/>
      <c r="I117" s="975" t="n"/>
      <c r="J117" s="180" t="n"/>
      <c r="N117" s="976">
        <f>B117</f>
        <v/>
      </c>
      <c r="O117" s="192" t="inlineStr"/>
      <c r="P117" s="192" t="inlineStr"/>
      <c r="Q117" s="192" t="inlineStr"/>
      <c r="R117" s="192" t="inlineStr"/>
      <c r="S117" s="192" t="inlineStr"/>
      <c r="T117" s="192" t="inlineStr"/>
      <c r="U117" s="193">
        <f>I114</f>
        <v/>
      </c>
    </row>
    <row r="118">
      <c r="A118" s="79" t="n"/>
      <c r="B118" s="102" t="n"/>
      <c r="C118" s="220" t="n"/>
      <c r="D118" s="220" t="n"/>
      <c r="E118" s="220" t="n"/>
      <c r="F118" s="220" t="n"/>
      <c r="G118" s="220" t="n"/>
      <c r="H118" s="220" t="n"/>
      <c r="I118" s="975" t="n"/>
      <c r="J118" s="180" t="n"/>
      <c r="N118" s="976" t="inlineStr"/>
      <c r="O118" s="192" t="inlineStr"/>
      <c r="P118" s="192" t="inlineStr"/>
      <c r="Q118" s="192" t="inlineStr"/>
      <c r="R118" s="192" t="inlineStr"/>
      <c r="S118" s="192" t="inlineStr"/>
      <c r="T118" s="192" t="inlineStr"/>
      <c r="U118" s="193">
        <f>I115</f>
        <v/>
      </c>
    </row>
    <row r="119">
      <c r="A119" s="79" t="n"/>
      <c r="B119" s="102" t="n"/>
      <c r="C119" s="220" t="n"/>
      <c r="D119" s="220" t="n"/>
      <c r="E119" s="220" t="n"/>
      <c r="F119" s="220" t="n"/>
      <c r="G119" s="220" t="n"/>
      <c r="H119" s="220" t="n"/>
      <c r="I119" s="975" t="n"/>
      <c r="J119" s="180" t="n"/>
      <c r="N119" s="976" t="inlineStr"/>
      <c r="O119" s="192" t="inlineStr"/>
      <c r="P119" s="192" t="inlineStr"/>
      <c r="Q119" s="192" t="inlineStr"/>
      <c r="R119" s="192" t="inlineStr"/>
      <c r="S119" s="192" t="inlineStr"/>
      <c r="T119" s="192" t="inlineStr"/>
      <c r="U119" s="193">
        <f>I116</f>
        <v/>
      </c>
    </row>
    <row r="120">
      <c r="A120" s="79" t="n"/>
      <c r="B120" s="102" t="n"/>
      <c r="C120" s="103" t="n"/>
      <c r="D120" s="103" t="n"/>
      <c r="E120" s="103" t="n"/>
      <c r="F120" s="103" t="n"/>
      <c r="G120" s="103" t="n"/>
      <c r="H120" s="103" t="n"/>
      <c r="I120" s="975" t="n"/>
      <c r="J120" s="180" t="n"/>
      <c r="N120" s="976" t="inlineStr"/>
      <c r="O120" s="192" t="inlineStr"/>
      <c r="P120" s="192" t="inlineStr"/>
      <c r="Q120" s="192" t="inlineStr"/>
      <c r="R120" s="192" t="inlineStr"/>
      <c r="S120" s="192" t="inlineStr"/>
      <c r="T120" s="192" t="inlineStr"/>
      <c r="U120" s="193">
        <f>I117</f>
        <v/>
      </c>
    </row>
    <row r="121">
      <c r="A121" s="79" t="n"/>
      <c r="B121" s="102" t="n"/>
      <c r="C121" s="220" t="n"/>
      <c r="D121" s="220" t="n"/>
      <c r="E121" s="220" t="n"/>
      <c r="F121" s="220" t="n"/>
      <c r="G121" s="220" t="n"/>
      <c r="H121" s="220" t="n"/>
      <c r="I121" s="975" t="n"/>
      <c r="J121" s="180" t="n"/>
      <c r="N121" s="976" t="inlineStr"/>
      <c r="O121" s="192" t="inlineStr"/>
      <c r="P121" s="192" t="inlineStr"/>
      <c r="Q121" s="192" t="inlineStr"/>
      <c r="R121" s="192" t="inlineStr"/>
      <c r="S121" s="192" t="inlineStr"/>
      <c r="T121" s="192" t="inlineStr"/>
      <c r="U121" s="193" t="n"/>
    </row>
    <row r="122" customFormat="1" s="194">
      <c r="A122" s="79" t="n"/>
      <c r="B122" s="102" t="n"/>
      <c r="C122" s="220" t="n"/>
      <c r="D122" s="220" t="n"/>
      <c r="E122" s="220" t="n"/>
      <c r="F122" s="220" t="n"/>
      <c r="G122" s="220" t="n"/>
      <c r="H122" s="220" t="n"/>
      <c r="I122" s="975" t="n"/>
      <c r="J122" s="180" t="n"/>
      <c r="N122" s="976" t="inlineStr"/>
      <c r="O122" s="192" t="inlineStr"/>
      <c r="P122" s="192" t="inlineStr"/>
      <c r="Q122" s="192" t="inlineStr"/>
      <c r="R122" s="192" t="inlineStr"/>
      <c r="S122" s="192" t="inlineStr"/>
      <c r="T122" s="192" t="inlineStr"/>
      <c r="U122" s="193">
        <f>I119</f>
        <v/>
      </c>
    </row>
    <row r="123">
      <c r="A123" s="79" t="n"/>
      <c r="B123" s="102" t="n"/>
      <c r="C123" s="220" t="n"/>
      <c r="D123" s="220" t="n"/>
      <c r="E123" s="220" t="n"/>
      <c r="F123" s="220" t="n"/>
      <c r="G123" s="220" t="n"/>
      <c r="H123" s="220" t="n"/>
      <c r="I123" s="975" t="n"/>
      <c r="J123" s="180" t="n"/>
      <c r="N123" s="976" t="inlineStr"/>
      <c r="O123" s="192" t="inlineStr"/>
      <c r="P123" s="192" t="inlineStr"/>
      <c r="Q123" s="192" t="inlineStr"/>
      <c r="R123" s="192" t="inlineStr"/>
      <c r="S123" s="192" t="inlineStr"/>
      <c r="T123" s="192" t="inlineStr"/>
      <c r="U123" s="193">
        <f>I120</f>
        <v/>
      </c>
    </row>
    <row r="124" customFormat="1" s="194">
      <c r="B124" s="102" t="inlineStr">
        <is>
          <t xml:space="preserve"> Others </t>
        </is>
      </c>
      <c r="C124" s="220" t="n"/>
      <c r="D124" s="220" t="n"/>
      <c r="E124" s="220" t="n"/>
      <c r="F124" s="220" t="n"/>
      <c r="G124" s="220" t="n"/>
      <c r="H124" s="220" t="n"/>
      <c r="I124" s="980" t="n"/>
      <c r="J124" s="180" t="n"/>
      <c r="N124" s="976">
        <f>B124</f>
        <v/>
      </c>
      <c r="O124" s="192" t="inlineStr"/>
      <c r="P124" s="192" t="inlineStr"/>
      <c r="Q124" s="192" t="inlineStr"/>
      <c r="R124" s="192" t="inlineStr"/>
      <c r="S124" s="192" t="inlineStr"/>
      <c r="T124" s="192" t="inlineStr"/>
      <c r="U124" s="193">
        <f>I121</f>
        <v/>
      </c>
    </row>
    <row r="125" customFormat="1" s="194">
      <c r="A125" s="194" t="inlineStr">
        <is>
          <t>K20</t>
        </is>
      </c>
      <c r="B125" s="96" t="inlineStr">
        <is>
          <t xml:space="preserve">Total </t>
        </is>
      </c>
      <c r="C125" s="987">
        <f>INDIRECT(ADDRESS(MATCH("K16T",$A:$A,0),COLUMN(C$13),4))+INDIRECT(ADDRESS(MATCH("K17T",$A:$A,0),COLUMN(C$13),4))+INDIRECT(ADDRESS(MATCH("K18T",$A:$A,0),COLUMN(C$13),4))+SUM(INDIRECT(ADDRESS(MATCH("K19",$A:$A,0),COLUMN(C$13),4)&amp;":"&amp;ADDRESS(MATCH("K20",$A:$A,0)-1,COLUMN(C$13),4)))</f>
        <v/>
      </c>
      <c r="D125" s="987">
        <f>INDIRECT(ADDRESS(MATCH("K16T",$A:$A,0),COLUMN(D$13),4))+INDIRECT(ADDRESS(MATCH("K17T",$A:$A,0),COLUMN(D$13),4))+INDIRECT(ADDRESS(MATCH("K18T",$A:$A,0),COLUMN(D$13),4))+SUM(INDIRECT(ADDRESS(MATCH("K19",$A:$A,0),COLUMN(D$13),4)&amp;":"&amp;ADDRESS(MATCH("K20",$A:$A,0)-1,COLUMN(D$13),4)))</f>
        <v/>
      </c>
      <c r="E125" s="987">
        <f>INDIRECT(ADDRESS(MATCH("K16T",$A:$A,0),COLUMN(E$13),4))+INDIRECT(ADDRESS(MATCH("K17T",$A:$A,0),COLUMN(E$13),4))+INDIRECT(ADDRESS(MATCH("K18T",$A:$A,0),COLUMN(E$13),4))+SUM(INDIRECT(ADDRESS(MATCH("K19",$A:$A,0),COLUMN(E$13),4)&amp;":"&amp;ADDRESS(MATCH("K20",$A:$A,0)-1,COLUMN(E$13),4)))</f>
        <v/>
      </c>
      <c r="F125" s="987">
        <f>INDIRECT(ADDRESS(MATCH("K16T",$A:$A,0),COLUMN(F$13),4))+INDIRECT(ADDRESS(MATCH("K17T",$A:$A,0),COLUMN(F$13),4))+INDIRECT(ADDRESS(MATCH("K18T",$A:$A,0),COLUMN(F$13),4))+SUM(INDIRECT(ADDRESS(MATCH("K19",$A:$A,0),COLUMN(F$13),4)&amp;":"&amp;ADDRESS(MATCH("K20",$A:$A,0)-1,COLUMN(F$13),4)))</f>
        <v/>
      </c>
      <c r="G125" s="987">
        <f>INDIRECT(ADDRESS(MATCH("K16T",$A:$A,0),COLUMN(G$13),4))+INDIRECT(ADDRESS(MATCH("K17T",$A:$A,0),COLUMN(G$13),4))+INDIRECT(ADDRESS(MATCH("K18T",$A:$A,0),COLUMN(G$13),4))+SUM(INDIRECT(ADDRESS(MATCH("K19",$A:$A,0),COLUMN(G$13),4)&amp;":"&amp;ADDRESS(MATCH("K20",$A:$A,0)-1,COLUMN(G$13),4)))</f>
        <v/>
      </c>
      <c r="H125" s="987">
        <f>INDIRECT(ADDRESS(MATCH("K16T",$A:$A,0),COLUMN(H$13),4))+INDIRECT(ADDRESS(MATCH("K17T",$A:$A,0),COLUMN(H$13),4))+INDIRECT(ADDRESS(MATCH("K18T",$A:$A,0),COLUMN(H$13),4))+SUM(INDIRECT(ADDRESS(MATCH("K19",$A:$A,0),COLUMN(H$13),4)&amp;":"&amp;ADDRESS(MATCH("K20",$A:$A,0)-1,COLUMN(H$13),4)))</f>
        <v/>
      </c>
      <c r="I125" s="988" t="n"/>
      <c r="J125" s="196" t="n"/>
      <c r="K125" s="197" t="n"/>
      <c r="L125" s="197" t="n"/>
      <c r="M125" s="197" t="n"/>
      <c r="N125" s="966">
        <f>B125</f>
        <v/>
      </c>
      <c r="O125" s="198">
        <f>C125*BS!$B$9</f>
        <v/>
      </c>
      <c r="P125" s="198">
        <f>D125*BS!$B$9</f>
        <v/>
      </c>
      <c r="Q125" s="198">
        <f>E125*BS!$B$9</f>
        <v/>
      </c>
      <c r="R125" s="198">
        <f>F125*BS!$B$9</f>
        <v/>
      </c>
      <c r="S125" s="198">
        <f>G125*BS!$B$9</f>
        <v/>
      </c>
      <c r="T125" s="198">
        <f>H125*BS!$B$9</f>
        <v/>
      </c>
      <c r="U125" s="193">
        <f>I122</f>
        <v/>
      </c>
      <c r="V125" s="197" t="n"/>
      <c r="W125" s="197" t="n"/>
      <c r="X125" s="197" t="n"/>
      <c r="Y125" s="197" t="n"/>
      <c r="Z125" s="197" t="n"/>
      <c r="AA125" s="197" t="n"/>
      <c r="AB125" s="197" t="n"/>
      <c r="AC125" s="197" t="n"/>
      <c r="AD125" s="197" t="n"/>
      <c r="AE125" s="197" t="n"/>
      <c r="AF125" s="197" t="n"/>
      <c r="AG125" s="197" t="n"/>
      <c r="AH125" s="197" t="n"/>
      <c r="AI125" s="197" t="n"/>
      <c r="AJ125" s="197" t="n"/>
      <c r="AK125" s="197" t="n"/>
      <c r="AL125" s="197" t="n"/>
      <c r="AM125" s="197" t="n"/>
      <c r="AN125" s="197" t="n"/>
      <c r="AO125" s="197" t="n"/>
      <c r="AP125" s="197" t="n"/>
      <c r="AQ125" s="197" t="n"/>
      <c r="AR125" s="197" t="n"/>
      <c r="AS125" s="197" t="n"/>
      <c r="AT125" s="197" t="n"/>
      <c r="AU125" s="197" t="n"/>
      <c r="AV125" s="197" t="n"/>
      <c r="AW125" s="197" t="n"/>
      <c r="AX125" s="197" t="n"/>
      <c r="AY125" s="197" t="n"/>
      <c r="AZ125" s="197" t="n"/>
      <c r="BA125" s="197" t="n"/>
      <c r="BB125" s="197" t="n"/>
      <c r="BC125" s="197" t="n"/>
      <c r="BD125" s="197" t="n"/>
      <c r="BE125" s="197" t="n"/>
      <c r="BF125" s="197" t="n"/>
      <c r="BG125" s="197" t="n"/>
      <c r="BH125" s="197" t="n"/>
      <c r="BI125" s="197" t="n"/>
      <c r="BJ125" s="197" t="n"/>
      <c r="BK125" s="197" t="n"/>
      <c r="BL125" s="197" t="n"/>
      <c r="BM125" s="197" t="n"/>
      <c r="BN125" s="197" t="n"/>
      <c r="BO125" s="197" t="n"/>
      <c r="BP125" s="197" t="n"/>
      <c r="BQ125" s="197" t="n"/>
      <c r="BR125" s="197" t="n"/>
      <c r="BS125" s="197" t="n"/>
      <c r="BT125" s="197" t="n"/>
      <c r="BU125" s="197" t="n"/>
      <c r="BV125" s="197" t="n"/>
      <c r="BW125" s="197" t="n"/>
      <c r="BX125" s="197" t="n"/>
      <c r="BY125" s="197" t="n"/>
      <c r="BZ125" s="197" t="n"/>
      <c r="CA125" s="197" t="n"/>
      <c r="CB125" s="197" t="n"/>
      <c r="CC125" s="197" t="n"/>
      <c r="CD125" s="197" t="n"/>
      <c r="CE125" s="197" t="n"/>
      <c r="CF125" s="197" t="n"/>
      <c r="CG125" s="197" t="n"/>
      <c r="CH125" s="197" t="n"/>
      <c r="CI125" s="197" t="n"/>
      <c r="CJ125" s="197" t="n"/>
      <c r="CK125" s="197" t="n"/>
      <c r="CL125" s="197" t="n"/>
      <c r="CM125" s="197" t="n"/>
      <c r="CN125" s="197" t="n"/>
      <c r="CO125" s="197" t="n"/>
      <c r="CP125" s="197" t="n"/>
      <c r="CQ125" s="197" t="n"/>
      <c r="CR125" s="197" t="n"/>
      <c r="CS125" s="197" t="n"/>
      <c r="CT125" s="197" t="n"/>
      <c r="CU125" s="197" t="n"/>
      <c r="CV125" s="197" t="n"/>
      <c r="CW125" s="197" t="n"/>
      <c r="CX125" s="197" t="n"/>
      <c r="CY125" s="197" t="n"/>
      <c r="CZ125" s="197" t="n"/>
      <c r="DA125" s="197" t="n"/>
      <c r="DB125" s="197" t="n"/>
      <c r="DC125" s="197" t="n"/>
      <c r="DD125" s="197" t="n"/>
      <c r="DE125" s="197" t="n"/>
      <c r="DF125" s="197" t="n"/>
      <c r="DG125" s="197" t="n"/>
      <c r="DH125" s="197" t="n"/>
      <c r="DI125" s="197" t="n"/>
      <c r="DJ125" s="197" t="n"/>
      <c r="DK125" s="197" t="n"/>
      <c r="DL125" s="197" t="n"/>
      <c r="DM125" s="197" t="n"/>
      <c r="DN125" s="197" t="n"/>
      <c r="DO125" s="197" t="n"/>
      <c r="DP125" s="197" t="n"/>
      <c r="DQ125" s="197" t="n"/>
      <c r="DR125" s="197" t="n"/>
      <c r="DS125" s="197" t="n"/>
      <c r="DT125" s="197" t="n"/>
      <c r="DU125" s="197" t="n"/>
      <c r="DV125" s="197" t="n"/>
      <c r="DW125" s="197" t="n"/>
      <c r="DX125" s="197" t="n"/>
      <c r="DY125" s="197" t="n"/>
      <c r="DZ125" s="197" t="n"/>
      <c r="EA125" s="197" t="n"/>
      <c r="EB125" s="197" t="n"/>
      <c r="EC125" s="197" t="n"/>
      <c r="ED125" s="197" t="n"/>
      <c r="EE125" s="197" t="n"/>
      <c r="EF125" s="197" t="n"/>
      <c r="EG125" s="197" t="n"/>
      <c r="EH125" s="197" t="n"/>
      <c r="EI125" s="197" t="n"/>
      <c r="EJ125" s="197" t="n"/>
    </row>
    <row r="126">
      <c r="B126" s="102" t="n"/>
      <c r="C126" s="989" t="n"/>
      <c r="D126" s="989" t="n"/>
      <c r="E126" s="989" t="n"/>
      <c r="F126" s="989" t="n"/>
      <c r="G126" s="989" t="n"/>
      <c r="H126" s="989" t="n"/>
      <c r="I126" s="980" t="n"/>
      <c r="J126" s="180" t="n"/>
      <c r="N126" s="976" t="inlineStr"/>
      <c r="O126" s="192" t="inlineStr"/>
      <c r="P126" s="192" t="inlineStr"/>
      <c r="Q126" s="192" t="inlineStr"/>
      <c r="R126" s="192" t="inlineStr"/>
      <c r="S126" s="192" t="inlineStr"/>
      <c r="T126" s="192" t="inlineStr"/>
      <c r="U126" s="193" t="n"/>
    </row>
    <row r="127">
      <c r="A127" s="194" t="inlineStr">
        <is>
          <t>K21</t>
        </is>
      </c>
      <c r="B127" s="96" t="inlineStr">
        <is>
          <t xml:space="preserve">Deferred Taxes </t>
        </is>
      </c>
      <c r="C127" s="990" t="n"/>
      <c r="D127" s="990" t="n"/>
      <c r="E127" s="990" t="n"/>
      <c r="F127" s="990" t="n"/>
      <c r="G127" s="990" t="n"/>
      <c r="H127" s="990" t="n"/>
      <c r="I127" s="988" t="n"/>
      <c r="J127" s="196" t="n"/>
      <c r="K127" s="197" t="n"/>
      <c r="L127" s="197" t="n"/>
      <c r="M127" s="197" t="n"/>
      <c r="N127" s="966">
        <f>B127</f>
        <v/>
      </c>
      <c r="O127" s="198" t="inlineStr"/>
      <c r="P127" s="198" t="inlineStr"/>
      <c r="Q127" s="198" t="inlineStr"/>
      <c r="R127" s="198" t="inlineStr"/>
      <c r="S127" s="198" t="inlineStr"/>
      <c r="T127" s="198" t="inlineStr"/>
      <c r="U127" s="193">
        <f>I124</f>
        <v/>
      </c>
      <c r="V127" s="197" t="n"/>
      <c r="W127" s="197" t="n"/>
      <c r="X127" s="197" t="n"/>
      <c r="Y127" s="197" t="n"/>
      <c r="Z127" s="197" t="n"/>
      <c r="AA127" s="197" t="n"/>
      <c r="AB127" s="197" t="n"/>
      <c r="AC127" s="197" t="n"/>
      <c r="AD127" s="197" t="n"/>
      <c r="AE127" s="197" t="n"/>
      <c r="AF127" s="197" t="n"/>
      <c r="AG127" s="197" t="n"/>
      <c r="AH127" s="197" t="n"/>
      <c r="AI127" s="197" t="n"/>
      <c r="AJ127" s="197" t="n"/>
      <c r="AK127" s="197" t="n"/>
      <c r="AL127" s="197" t="n"/>
      <c r="AM127" s="197" t="n"/>
      <c r="AN127" s="197" t="n"/>
      <c r="AO127" s="197" t="n"/>
      <c r="AP127" s="197" t="n"/>
      <c r="AQ127" s="197" t="n"/>
      <c r="AR127" s="197" t="n"/>
      <c r="AS127" s="197" t="n"/>
      <c r="AT127" s="197" t="n"/>
      <c r="AU127" s="197" t="n"/>
      <c r="AV127" s="197" t="n"/>
      <c r="AW127" s="197" t="n"/>
      <c r="AX127" s="197" t="n"/>
      <c r="AY127" s="197" t="n"/>
      <c r="AZ127" s="197" t="n"/>
      <c r="BA127" s="197" t="n"/>
      <c r="BB127" s="197" t="n"/>
      <c r="BC127" s="197" t="n"/>
      <c r="BD127" s="197" t="n"/>
      <c r="BE127" s="197" t="n"/>
      <c r="BF127" s="197" t="n"/>
      <c r="BG127" s="197" t="n"/>
      <c r="BH127" s="197" t="n"/>
      <c r="BI127" s="197" t="n"/>
      <c r="BJ127" s="197" t="n"/>
      <c r="BK127" s="197" t="n"/>
      <c r="BL127" s="197" t="n"/>
      <c r="BM127" s="197" t="n"/>
      <c r="BN127" s="197" t="n"/>
      <c r="BO127" s="197" t="n"/>
      <c r="BP127" s="197" t="n"/>
      <c r="BQ127" s="197" t="n"/>
      <c r="BR127" s="197" t="n"/>
      <c r="BS127" s="197" t="n"/>
      <c r="BT127" s="197" t="n"/>
      <c r="BU127" s="197" t="n"/>
      <c r="BV127" s="197" t="n"/>
      <c r="BW127" s="197" t="n"/>
      <c r="BX127" s="197" t="n"/>
      <c r="BY127" s="197" t="n"/>
      <c r="BZ127" s="197" t="n"/>
      <c r="CA127" s="197" t="n"/>
      <c r="CB127" s="197" t="n"/>
      <c r="CC127" s="197" t="n"/>
      <c r="CD127" s="197" t="n"/>
      <c r="CE127" s="197" t="n"/>
      <c r="CF127" s="197" t="n"/>
      <c r="CG127" s="197" t="n"/>
      <c r="CH127" s="197" t="n"/>
      <c r="CI127" s="197" t="n"/>
      <c r="CJ127" s="197" t="n"/>
      <c r="CK127" s="197" t="n"/>
      <c r="CL127" s="197" t="n"/>
      <c r="CM127" s="197" t="n"/>
      <c r="CN127" s="197" t="n"/>
      <c r="CO127" s="197" t="n"/>
      <c r="CP127" s="197" t="n"/>
      <c r="CQ127" s="197" t="n"/>
      <c r="CR127" s="197" t="n"/>
      <c r="CS127" s="197" t="n"/>
      <c r="CT127" s="197" t="n"/>
      <c r="CU127" s="197" t="n"/>
      <c r="CV127" s="197" t="n"/>
      <c r="CW127" s="197" t="n"/>
      <c r="CX127" s="197" t="n"/>
      <c r="CY127" s="197" t="n"/>
      <c r="CZ127" s="197" t="n"/>
      <c r="DA127" s="197" t="n"/>
      <c r="DB127" s="197" t="n"/>
      <c r="DC127" s="197" t="n"/>
      <c r="DD127" s="197" t="n"/>
      <c r="DE127" s="197" t="n"/>
      <c r="DF127" s="197" t="n"/>
      <c r="DG127" s="197" t="n"/>
      <c r="DH127" s="197" t="n"/>
      <c r="DI127" s="197" t="n"/>
      <c r="DJ127" s="197" t="n"/>
      <c r="DK127" s="197" t="n"/>
      <c r="DL127" s="197" t="n"/>
      <c r="DM127" s="197" t="n"/>
      <c r="DN127" s="197" t="n"/>
      <c r="DO127" s="197" t="n"/>
      <c r="DP127" s="197" t="n"/>
      <c r="DQ127" s="197" t="n"/>
      <c r="DR127" s="197" t="n"/>
      <c r="DS127" s="197" t="n"/>
      <c r="DT127" s="197" t="n"/>
      <c r="DU127" s="197" t="n"/>
      <c r="DV127" s="197" t="n"/>
      <c r="DW127" s="197" t="n"/>
      <c r="DX127" s="197" t="n"/>
      <c r="DY127" s="197" t="n"/>
      <c r="DZ127" s="197" t="n"/>
      <c r="EA127" s="197" t="n"/>
      <c r="EB127" s="197" t="n"/>
      <c r="EC127" s="197" t="n"/>
      <c r="ED127" s="197" t="n"/>
      <c r="EE127" s="197" t="n"/>
      <c r="EF127" s="197" t="n"/>
      <c r="EG127" s="197" t="n"/>
      <c r="EH127" s="197" t="n"/>
      <c r="EI127" s="197" t="n"/>
      <c r="EJ127" s="197" t="n"/>
    </row>
    <row r="128" ht="18.75" customFormat="1" customHeight="1" s="194">
      <c r="B128" s="102" t="n"/>
      <c r="C128" s="103" t="n"/>
      <c r="D128" s="103" t="n"/>
      <c r="E128" s="103" t="n"/>
      <c r="F128" s="103" t="n"/>
      <c r="G128" s="103" t="n"/>
      <c r="H128" s="103" t="n"/>
      <c r="I128" s="988" t="n"/>
      <c r="J128" s="196" t="n"/>
      <c r="K128" s="197" t="n"/>
      <c r="L128" s="197" t="n"/>
      <c r="M128" s="197" t="n"/>
      <c r="N128" s="966" t="inlineStr"/>
      <c r="O128" s="198" t="inlineStr"/>
      <c r="P128" s="198" t="inlineStr"/>
      <c r="Q128" s="198" t="inlineStr"/>
      <c r="R128" s="198" t="inlineStr"/>
      <c r="S128" s="198" t="inlineStr"/>
      <c r="T128" s="198" t="inlineStr"/>
      <c r="U128" s="193" t="n"/>
      <c r="V128" s="197" t="n"/>
      <c r="W128" s="197" t="n"/>
      <c r="X128" s="197" t="n"/>
      <c r="Y128" s="197" t="n"/>
      <c r="Z128" s="197" t="n"/>
      <c r="AA128" s="197" t="n"/>
      <c r="AB128" s="197" t="n"/>
      <c r="AC128" s="197" t="n"/>
      <c r="AD128" s="197" t="n"/>
      <c r="AE128" s="197" t="n"/>
      <c r="AF128" s="197" t="n"/>
      <c r="AG128" s="197" t="n"/>
      <c r="AH128" s="197" t="n"/>
      <c r="AI128" s="197" t="n"/>
      <c r="AJ128" s="197" t="n"/>
      <c r="AK128" s="197" t="n"/>
      <c r="AL128" s="197" t="n"/>
      <c r="AM128" s="197" t="n"/>
      <c r="AN128" s="197" t="n"/>
      <c r="AO128" s="197" t="n"/>
      <c r="AP128" s="197" t="n"/>
      <c r="AQ128" s="197" t="n"/>
      <c r="AR128" s="197" t="n"/>
      <c r="AS128" s="197" t="n"/>
      <c r="AT128" s="197" t="n"/>
      <c r="AU128" s="197" t="n"/>
      <c r="AV128" s="197" t="n"/>
      <c r="AW128" s="197" t="n"/>
      <c r="AX128" s="197" t="n"/>
      <c r="AY128" s="197" t="n"/>
      <c r="AZ128" s="197" t="n"/>
      <c r="BA128" s="197" t="n"/>
      <c r="BB128" s="197" t="n"/>
      <c r="BC128" s="197" t="n"/>
      <c r="BD128" s="197" t="n"/>
      <c r="BE128" s="197" t="n"/>
      <c r="BF128" s="197" t="n"/>
      <c r="BG128" s="197" t="n"/>
      <c r="BH128" s="197" t="n"/>
      <c r="BI128" s="197" t="n"/>
      <c r="BJ128" s="197" t="n"/>
      <c r="BK128" s="197" t="n"/>
      <c r="BL128" s="197" t="n"/>
      <c r="BM128" s="197" t="n"/>
      <c r="BN128" s="197" t="n"/>
      <c r="BO128" s="197" t="n"/>
      <c r="BP128" s="197" t="n"/>
      <c r="BQ128" s="197" t="n"/>
      <c r="BR128" s="197" t="n"/>
      <c r="BS128" s="197" t="n"/>
      <c r="BT128" s="197" t="n"/>
      <c r="BU128" s="197" t="n"/>
      <c r="BV128" s="197" t="n"/>
      <c r="BW128" s="197" t="n"/>
      <c r="BX128" s="197" t="n"/>
      <c r="BY128" s="197" t="n"/>
      <c r="BZ128" s="197" t="n"/>
      <c r="CA128" s="197" t="n"/>
      <c r="CB128" s="197" t="n"/>
      <c r="CC128" s="197" t="n"/>
      <c r="CD128" s="197" t="n"/>
      <c r="CE128" s="197" t="n"/>
      <c r="CF128" s="197" t="n"/>
      <c r="CG128" s="197" t="n"/>
      <c r="CH128" s="197" t="n"/>
      <c r="CI128" s="197" t="n"/>
      <c r="CJ128" s="197" t="n"/>
      <c r="CK128" s="197" t="n"/>
      <c r="CL128" s="197" t="n"/>
      <c r="CM128" s="197" t="n"/>
      <c r="CN128" s="197" t="n"/>
      <c r="CO128" s="197" t="n"/>
      <c r="CP128" s="197" t="n"/>
      <c r="CQ128" s="197" t="n"/>
      <c r="CR128" s="197" t="n"/>
      <c r="CS128" s="197" t="n"/>
      <c r="CT128" s="197" t="n"/>
      <c r="CU128" s="197" t="n"/>
      <c r="CV128" s="197" t="n"/>
      <c r="CW128" s="197" t="n"/>
      <c r="CX128" s="197" t="n"/>
      <c r="CY128" s="197" t="n"/>
      <c r="CZ128" s="197" t="n"/>
      <c r="DA128" s="197" t="n"/>
      <c r="DB128" s="197" t="n"/>
      <c r="DC128" s="197" t="n"/>
      <c r="DD128" s="197" t="n"/>
      <c r="DE128" s="197" t="n"/>
      <c r="DF128" s="197" t="n"/>
      <c r="DG128" s="197" t="n"/>
      <c r="DH128" s="197" t="n"/>
      <c r="DI128" s="197" t="n"/>
      <c r="DJ128" s="197" t="n"/>
      <c r="DK128" s="197" t="n"/>
      <c r="DL128" s="197" t="n"/>
      <c r="DM128" s="197" t="n"/>
      <c r="DN128" s="197" t="n"/>
      <c r="DO128" s="197" t="n"/>
      <c r="DP128" s="197" t="n"/>
      <c r="DQ128" s="197" t="n"/>
      <c r="DR128" s="197" t="n"/>
      <c r="DS128" s="197" t="n"/>
      <c r="DT128" s="197" t="n"/>
      <c r="DU128" s="197" t="n"/>
      <c r="DV128" s="197" t="n"/>
      <c r="DW128" s="197" t="n"/>
      <c r="DX128" s="197" t="n"/>
      <c r="DY128" s="197" t="n"/>
      <c r="DZ128" s="197" t="n"/>
      <c r="EA128" s="197" t="n"/>
      <c r="EB128" s="197" t="n"/>
      <c r="EC128" s="197" t="n"/>
      <c r="ED128" s="197" t="n"/>
      <c r="EE128" s="197" t="n"/>
      <c r="EF128" s="197" t="n"/>
      <c r="EG128" s="197" t="n"/>
      <c r="EH128" s="197" t="n"/>
      <c r="EI128" s="197" t="n"/>
      <c r="EJ128" s="197" t="n"/>
    </row>
    <row r="129">
      <c r="B129" s="102" t="n"/>
      <c r="C129" s="952" t="n"/>
      <c r="D129" s="952" t="n"/>
      <c r="E129" s="952" t="n"/>
      <c r="F129" s="952" t="n"/>
      <c r="G129" s="952" t="n">
        <v>0</v>
      </c>
      <c r="H129" s="952" t="n">
        <v>0</v>
      </c>
      <c r="I129" s="980" t="n"/>
      <c r="J129" s="180" t="n"/>
      <c r="N129" s="976" t="inlineStr"/>
      <c r="O129" s="192" t="inlineStr"/>
      <c r="P129" s="192" t="inlineStr"/>
      <c r="Q129" s="192" t="inlineStr"/>
      <c r="R129" s="192" t="inlineStr"/>
      <c r="S129" s="192">
        <f>G129*BS!$B$9</f>
        <v/>
      </c>
      <c r="T129" s="192">
        <f>H129*BS!$B$9</f>
        <v/>
      </c>
      <c r="U129" s="193" t="n"/>
    </row>
    <row r="130">
      <c r="A130" s="171" t="inlineStr">
        <is>
          <t>K22</t>
        </is>
      </c>
      <c r="B130" s="96" t="inlineStr">
        <is>
          <t xml:space="preserve">Total </t>
        </is>
      </c>
      <c r="C130" s="954">
        <f>SUM(INDIRECT(ADDRESS(MATCH("K21",$A:$A,0)+1,COLUMN(C$13),4)&amp;":"&amp;ADDRESS(MATCH("K22",$A:$A,0)-1,COLUMN(C$13),4)))</f>
        <v/>
      </c>
      <c r="D130" s="954">
        <f>SUM(INDIRECT(ADDRESS(MATCH("K21",$A:$A,0)+1,COLUMN(D$13),4)&amp;":"&amp;ADDRESS(MATCH("K22",$A:$A,0)-1,COLUMN(D$13),4)))</f>
        <v/>
      </c>
      <c r="E130" s="954">
        <f>SUM(INDIRECT(ADDRESS(MATCH("K21",$A:$A,0)+1,COLUMN(E$13),4)&amp;":"&amp;ADDRESS(MATCH("K22",$A:$A,0)-1,COLUMN(E$13),4)))</f>
        <v/>
      </c>
      <c r="F130" s="954">
        <f>SUM(INDIRECT(ADDRESS(MATCH("K21",$A:$A,0)+1,COLUMN(F$13),4)&amp;":"&amp;ADDRESS(MATCH("K22",$A:$A,0)-1,COLUMN(F$13),4)))</f>
        <v/>
      </c>
      <c r="G130" s="954">
        <f>SUM(INDIRECT(ADDRESS(MATCH("K21",$A:$A,0)+1,COLUMN(G$13),4)&amp;":"&amp;ADDRESS(MATCH("K22",$A:$A,0)-1,COLUMN(G$13),4)))</f>
        <v/>
      </c>
      <c r="H130" s="954">
        <f>SUM(INDIRECT(ADDRESS(MATCH("K21",$A:$A,0)+1,COLUMN(H$13),4)&amp;":"&amp;ADDRESS(MATCH("K22",$A:$A,0)-1,COLUMN(H$13),4)))</f>
        <v/>
      </c>
      <c r="I130" s="980" t="n"/>
      <c r="J130" s="180" t="n"/>
      <c r="N130" s="976">
        <f>B130</f>
        <v/>
      </c>
      <c r="O130" s="192">
        <f>C130*BS!$B$9</f>
        <v/>
      </c>
      <c r="P130" s="192">
        <f>D130*BS!$B$9</f>
        <v/>
      </c>
      <c r="Q130" s="192">
        <f>E130*BS!$B$9</f>
        <v/>
      </c>
      <c r="R130" s="192">
        <f>F130*BS!$B$9</f>
        <v/>
      </c>
      <c r="S130" s="192">
        <f>G130*BS!$B$9</f>
        <v/>
      </c>
      <c r="T130" s="192">
        <f>H130*BS!$B$9</f>
        <v/>
      </c>
      <c r="U130" s="193" t="n"/>
    </row>
    <row r="131">
      <c r="A131" s="194" t="inlineStr">
        <is>
          <t>K23</t>
        </is>
      </c>
      <c r="B131" s="96" t="inlineStr">
        <is>
          <t xml:space="preserve">Other Long Term liabilities </t>
        </is>
      </c>
      <c r="C131" s="990" t="n"/>
      <c r="D131" s="990" t="n"/>
      <c r="E131" s="990" t="n"/>
      <c r="F131" s="990" t="n"/>
      <c r="G131" s="990" t="n"/>
      <c r="H131" s="990" t="n"/>
      <c r="I131" s="988" t="n"/>
      <c r="J131" s="196" t="n"/>
      <c r="K131" s="197" t="n"/>
      <c r="L131" s="197" t="n"/>
      <c r="M131" s="197" t="n"/>
      <c r="N131" s="966">
        <f>B131</f>
        <v/>
      </c>
      <c r="O131" s="198" t="inlineStr"/>
      <c r="P131" s="198" t="inlineStr"/>
      <c r="Q131" s="198" t="inlineStr"/>
      <c r="R131" s="198" t="inlineStr"/>
      <c r="S131" s="198" t="inlineStr"/>
      <c r="T131" s="198" t="inlineStr"/>
      <c r="U131" s="193" t="n"/>
      <c r="V131" s="197" t="n"/>
      <c r="W131" s="197" t="n"/>
      <c r="X131" s="197" t="n"/>
      <c r="Y131" s="197" t="n"/>
      <c r="Z131" s="197" t="n"/>
      <c r="AA131" s="197" t="n"/>
      <c r="AB131" s="197" t="n"/>
      <c r="AC131" s="197" t="n"/>
      <c r="AD131" s="197" t="n"/>
      <c r="AE131" s="197" t="n"/>
      <c r="AF131" s="197" t="n"/>
      <c r="AG131" s="197" t="n"/>
      <c r="AH131" s="197" t="n"/>
      <c r="AI131" s="197" t="n"/>
      <c r="AJ131" s="197" t="n"/>
      <c r="AK131" s="197" t="n"/>
      <c r="AL131" s="197" t="n"/>
      <c r="AM131" s="197" t="n"/>
      <c r="AN131" s="197" t="n"/>
      <c r="AO131" s="197" t="n"/>
      <c r="AP131" s="197" t="n"/>
      <c r="AQ131" s="197" t="n"/>
      <c r="AR131" s="197" t="n"/>
      <c r="AS131" s="197" t="n"/>
      <c r="AT131" s="197" t="n"/>
      <c r="AU131" s="197" t="n"/>
      <c r="AV131" s="197" t="n"/>
      <c r="AW131" s="197" t="n"/>
      <c r="AX131" s="197" t="n"/>
      <c r="AY131" s="197" t="n"/>
      <c r="AZ131" s="197" t="n"/>
      <c r="BA131" s="197" t="n"/>
      <c r="BB131" s="197" t="n"/>
      <c r="BC131" s="197" t="n"/>
      <c r="BD131" s="197" t="n"/>
      <c r="BE131" s="197" t="n"/>
      <c r="BF131" s="197" t="n"/>
      <c r="BG131" s="197" t="n"/>
      <c r="BH131" s="197" t="n"/>
      <c r="BI131" s="197" t="n"/>
      <c r="BJ131" s="197" t="n"/>
      <c r="BK131" s="197" t="n"/>
      <c r="BL131" s="197" t="n"/>
      <c r="BM131" s="197" t="n"/>
      <c r="BN131" s="197" t="n"/>
      <c r="BO131" s="197" t="n"/>
      <c r="BP131" s="197" t="n"/>
      <c r="BQ131" s="197" t="n"/>
      <c r="BR131" s="197" t="n"/>
      <c r="BS131" s="197" t="n"/>
      <c r="BT131" s="197" t="n"/>
      <c r="BU131" s="197" t="n"/>
      <c r="BV131" s="197" t="n"/>
      <c r="BW131" s="197" t="n"/>
      <c r="BX131" s="197" t="n"/>
      <c r="BY131" s="197" t="n"/>
      <c r="BZ131" s="197" t="n"/>
      <c r="CA131" s="197" t="n"/>
      <c r="CB131" s="197" t="n"/>
      <c r="CC131" s="197" t="n"/>
      <c r="CD131" s="197" t="n"/>
      <c r="CE131" s="197" t="n"/>
      <c r="CF131" s="197" t="n"/>
      <c r="CG131" s="197" t="n"/>
      <c r="CH131" s="197" t="n"/>
      <c r="CI131" s="197" t="n"/>
      <c r="CJ131" s="197" t="n"/>
      <c r="CK131" s="197" t="n"/>
      <c r="CL131" s="197" t="n"/>
      <c r="CM131" s="197" t="n"/>
      <c r="CN131" s="197" t="n"/>
      <c r="CO131" s="197" t="n"/>
      <c r="CP131" s="197" t="n"/>
      <c r="CQ131" s="197" t="n"/>
      <c r="CR131" s="197" t="n"/>
      <c r="CS131" s="197" t="n"/>
      <c r="CT131" s="197" t="n"/>
      <c r="CU131" s="197" t="n"/>
      <c r="CV131" s="197" t="n"/>
      <c r="CW131" s="197" t="n"/>
      <c r="CX131" s="197" t="n"/>
      <c r="CY131" s="197" t="n"/>
      <c r="CZ131" s="197" t="n"/>
      <c r="DA131" s="197" t="n"/>
      <c r="DB131" s="197" t="n"/>
      <c r="DC131" s="197" t="n"/>
      <c r="DD131" s="197" t="n"/>
      <c r="DE131" s="197" t="n"/>
      <c r="DF131" s="197" t="n"/>
      <c r="DG131" s="197" t="n"/>
      <c r="DH131" s="197" t="n"/>
      <c r="DI131" s="197" t="n"/>
      <c r="DJ131" s="197" t="n"/>
      <c r="DK131" s="197" t="n"/>
      <c r="DL131" s="197" t="n"/>
      <c r="DM131" s="197" t="n"/>
      <c r="DN131" s="197" t="n"/>
      <c r="DO131" s="197" t="n"/>
      <c r="DP131" s="197" t="n"/>
      <c r="DQ131" s="197" t="n"/>
      <c r="DR131" s="197" t="n"/>
      <c r="DS131" s="197" t="n"/>
      <c r="DT131" s="197" t="n"/>
      <c r="DU131" s="197" t="n"/>
      <c r="DV131" s="197" t="n"/>
      <c r="DW131" s="197" t="n"/>
      <c r="DX131" s="197" t="n"/>
      <c r="DY131" s="197" t="n"/>
      <c r="DZ131" s="197" t="n"/>
      <c r="EA131" s="197" t="n"/>
      <c r="EB131" s="197" t="n"/>
      <c r="EC131" s="197" t="n"/>
      <c r="ED131" s="197" t="n"/>
      <c r="EE131" s="197" t="n"/>
      <c r="EF131" s="197" t="n"/>
      <c r="EG131" s="197" t="n"/>
      <c r="EH131" s="197" t="n"/>
      <c r="EI131" s="197" t="n"/>
      <c r="EJ131" s="197" t="n"/>
    </row>
    <row r="132">
      <c r="A132" s="79" t="n"/>
      <c r="B132" s="102" t="inlineStr">
        <is>
          <t>Other non-current liabilities *</t>
        </is>
      </c>
      <c r="C132" s="991" t="n"/>
      <c r="D132" s="991" t="n"/>
      <c r="E132" s="991" t="n"/>
      <c r="F132" s="991" t="n"/>
      <c r="G132" s="991" t="n">
        <v>0</v>
      </c>
      <c r="H132" s="991" t="n">
        <v>0</v>
      </c>
      <c r="I132" s="984" t="n"/>
      <c r="J132" s="180" t="n"/>
      <c r="N132" s="976">
        <f>B132</f>
        <v/>
      </c>
      <c r="O132" s="192" t="inlineStr"/>
      <c r="P132" s="192" t="inlineStr"/>
      <c r="Q132" s="192" t="inlineStr"/>
      <c r="R132" s="192" t="inlineStr"/>
      <c r="S132" s="192">
        <f>G132*BS!$B$9</f>
        <v/>
      </c>
      <c r="T132" s="192">
        <f>H132*BS!$B$9</f>
        <v/>
      </c>
      <c r="U132" s="193">
        <f>I129</f>
        <v/>
      </c>
    </row>
    <row r="133">
      <c r="A133" s="79" t="n"/>
      <c r="B133" s="102" t="n"/>
      <c r="C133" s="991" t="n"/>
      <c r="D133" s="991" t="n"/>
      <c r="E133" s="991" t="n"/>
      <c r="F133" s="991" t="n"/>
      <c r="G133" s="991" t="n"/>
      <c r="H133" s="991" t="n"/>
      <c r="I133" s="992" t="n"/>
      <c r="J133" s="180" t="n"/>
      <c r="N133" s="976" t="inlineStr"/>
      <c r="O133" s="192" t="inlineStr"/>
      <c r="P133" s="192" t="inlineStr"/>
      <c r="Q133" s="192" t="inlineStr"/>
      <c r="R133" s="192" t="inlineStr"/>
      <c r="S133" s="192" t="inlineStr"/>
      <c r="T133" s="192" t="inlineStr"/>
      <c r="U133" s="193">
        <f>I130</f>
        <v/>
      </c>
    </row>
    <row r="134">
      <c r="A134" s="79" t="n"/>
      <c r="B134" s="102" t="n"/>
      <c r="C134" s="103" t="n"/>
      <c r="D134" s="103" t="n"/>
      <c r="E134" s="103" t="n"/>
      <c r="F134" s="103" t="n"/>
      <c r="G134" s="103" t="n"/>
      <c r="H134" s="103" t="n"/>
      <c r="I134" s="992" t="n"/>
      <c r="J134" s="180" t="n"/>
      <c r="N134" s="976" t="inlineStr"/>
      <c r="O134" s="192" t="inlineStr"/>
      <c r="P134" s="192" t="inlineStr"/>
      <c r="Q134" s="192" t="inlineStr"/>
      <c r="R134" s="192" t="inlineStr"/>
      <c r="S134" s="192" t="inlineStr"/>
      <c r="T134" s="192" t="inlineStr"/>
      <c r="U134" s="193">
        <f>I131</f>
        <v/>
      </c>
    </row>
    <row r="135">
      <c r="A135" s="79" t="n"/>
      <c r="B135" s="102" t="n"/>
      <c r="C135" s="991" t="n"/>
      <c r="D135" s="991" t="n"/>
      <c r="E135" s="991" t="n"/>
      <c r="F135" s="991" t="n"/>
      <c r="G135" s="991" t="n"/>
      <c r="H135" s="991" t="n"/>
      <c r="I135" s="992" t="n"/>
      <c r="J135" s="180" t="n"/>
      <c r="N135" s="976" t="inlineStr"/>
      <c r="O135" s="192" t="inlineStr"/>
      <c r="P135" s="192" t="inlineStr"/>
      <c r="Q135" s="192" t="inlineStr"/>
      <c r="R135" s="192" t="inlineStr"/>
      <c r="S135" s="192" t="inlineStr"/>
      <c r="T135" s="192" t="inlineStr"/>
      <c r="U135" s="193">
        <f>I132</f>
        <v/>
      </c>
    </row>
    <row r="136">
      <c r="A136" s="79" t="n"/>
      <c r="B136" s="102" t="n"/>
      <c r="C136" s="991" t="n"/>
      <c r="D136" s="991" t="n"/>
      <c r="E136" s="991" t="n"/>
      <c r="F136" s="991" t="n"/>
      <c r="G136" s="991" t="n"/>
      <c r="H136" s="991" t="n"/>
      <c r="I136" s="992" t="n"/>
      <c r="J136" s="180" t="n"/>
      <c r="N136" s="976" t="inlineStr"/>
      <c r="O136" s="192" t="inlineStr"/>
      <c r="P136" s="192" t="inlineStr"/>
      <c r="Q136" s="192" t="inlineStr"/>
      <c r="R136" s="192" t="inlineStr"/>
      <c r="S136" s="192" t="inlineStr"/>
      <c r="T136" s="192" t="inlineStr"/>
      <c r="U136" s="193">
        <f>I133</f>
        <v/>
      </c>
    </row>
    <row r="137">
      <c r="A137" s="79" t="n"/>
      <c r="B137" s="102" t="n"/>
      <c r="C137" s="991" t="n"/>
      <c r="D137" s="991" t="n"/>
      <c r="E137" s="991" t="n"/>
      <c r="F137" s="991" t="n"/>
      <c r="G137" s="991" t="n"/>
      <c r="H137" s="991" t="n"/>
      <c r="I137" s="992" t="n"/>
      <c r="J137" s="180" t="n"/>
      <c r="N137" s="976" t="inlineStr"/>
      <c r="O137" s="192" t="inlineStr"/>
      <c r="P137" s="192" t="inlineStr"/>
      <c r="Q137" s="192" t="inlineStr"/>
      <c r="R137" s="192" t="inlineStr"/>
      <c r="S137" s="192" t="inlineStr"/>
      <c r="T137" s="192" t="inlineStr"/>
      <c r="U137" s="193">
        <f>I134</f>
        <v/>
      </c>
    </row>
    <row r="138">
      <c r="A138" s="79" t="n"/>
      <c r="B138" s="102" t="n"/>
      <c r="C138" s="991" t="n"/>
      <c r="D138" s="991" t="n"/>
      <c r="E138" s="991" t="n"/>
      <c r="F138" s="991" t="n"/>
      <c r="G138" s="991" t="n"/>
      <c r="H138" s="991" t="n"/>
      <c r="I138" s="992" t="n"/>
      <c r="J138" s="180" t="n"/>
      <c r="N138" s="976" t="inlineStr"/>
      <c r="O138" s="192" t="inlineStr"/>
      <c r="P138" s="192" t="inlineStr"/>
      <c r="Q138" s="192" t="inlineStr"/>
      <c r="R138" s="192" t="inlineStr"/>
      <c r="S138" s="192" t="inlineStr"/>
      <c r="T138" s="192" t="inlineStr"/>
      <c r="U138" s="193">
        <f>I135</f>
        <v/>
      </c>
    </row>
    <row r="139">
      <c r="A139" s="79" t="n"/>
      <c r="B139" s="102" t="n"/>
      <c r="C139" s="991" t="n"/>
      <c r="D139" s="991" t="n"/>
      <c r="E139" s="991" t="n"/>
      <c r="F139" s="991" t="n"/>
      <c r="G139" s="991" t="n"/>
      <c r="H139" s="991" t="n"/>
      <c r="I139" s="992" t="n"/>
      <c r="J139" s="180" t="n"/>
      <c r="N139" s="976" t="inlineStr"/>
      <c r="O139" s="192" t="inlineStr"/>
      <c r="P139" s="192" t="inlineStr"/>
      <c r="Q139" s="192" t="inlineStr"/>
      <c r="R139" s="192" t="inlineStr"/>
      <c r="S139" s="192" t="inlineStr"/>
      <c r="T139" s="192" t="inlineStr"/>
      <c r="U139" s="193">
        <f>I136</f>
        <v/>
      </c>
    </row>
    <row r="140" customFormat="1" s="194">
      <c r="A140" s="79" t="n"/>
      <c r="B140" s="102" t="n"/>
      <c r="C140" s="991" t="n"/>
      <c r="D140" s="991" t="n"/>
      <c r="E140" s="991" t="n"/>
      <c r="F140" s="991" t="n"/>
      <c r="G140" s="991" t="n"/>
      <c r="H140" s="991" t="n"/>
      <c r="I140" s="992" t="n"/>
      <c r="J140" s="180" t="n"/>
      <c r="N140" s="976" t="inlineStr"/>
      <c r="O140" s="192" t="inlineStr"/>
      <c r="P140" s="192" t="inlineStr"/>
      <c r="Q140" s="192" t="inlineStr"/>
      <c r="R140" s="192" t="inlineStr"/>
      <c r="S140" s="192" t="inlineStr"/>
      <c r="T140" s="192" t="inlineStr"/>
      <c r="U140" s="193">
        <f>I137</f>
        <v/>
      </c>
    </row>
    <row r="141">
      <c r="A141" s="79" t="n"/>
      <c r="B141" s="102" t="n"/>
      <c r="C141" s="991" t="n"/>
      <c r="D141" s="991" t="n"/>
      <c r="E141" s="991" t="n"/>
      <c r="F141" s="991" t="n"/>
      <c r="G141" s="991" t="n"/>
      <c r="H141" s="991" t="n"/>
      <c r="I141" s="992" t="n"/>
      <c r="J141" s="180" t="n"/>
      <c r="N141" s="976" t="inlineStr"/>
      <c r="O141" s="192" t="inlineStr"/>
      <c r="P141" s="192" t="inlineStr"/>
      <c r="Q141" s="192" t="inlineStr"/>
      <c r="R141" s="192" t="inlineStr"/>
      <c r="S141" s="192" t="inlineStr"/>
      <c r="T141" s="192" t="inlineStr"/>
      <c r="U141" s="193">
        <f>I138</f>
        <v/>
      </c>
    </row>
    <row r="142" customFormat="1" s="194">
      <c r="A142" s="79" t="n"/>
      <c r="B142" s="102" t="n"/>
      <c r="C142" s="991" t="n"/>
      <c r="D142" s="991" t="n"/>
      <c r="E142" s="991" t="n"/>
      <c r="F142" s="991" t="n"/>
      <c r="G142" s="991" t="n"/>
      <c r="H142" s="991" t="n"/>
      <c r="I142" s="992" t="n"/>
      <c r="J142" s="180" t="n"/>
      <c r="N142" s="976" t="inlineStr"/>
      <c r="O142" s="192" t="inlineStr"/>
      <c r="P142" s="192" t="inlineStr"/>
      <c r="Q142" s="192" t="inlineStr"/>
      <c r="R142" s="192" t="inlineStr"/>
      <c r="S142" s="192" t="inlineStr"/>
      <c r="T142" s="192" t="inlineStr"/>
      <c r="U142" s="193">
        <f>I139</f>
        <v/>
      </c>
    </row>
    <row r="143" ht="14.1" customHeight="1" s="340">
      <c r="A143" s="194" t="inlineStr">
        <is>
          <t>K24</t>
        </is>
      </c>
      <c r="B143" s="96" t="inlineStr">
        <is>
          <t xml:space="preserve">Total </t>
        </is>
      </c>
      <c r="C143" s="954">
        <f>SUM(INDIRECT(ADDRESS(MATCH("K23",$A:$A,0)+1,COLUMN(C$13),4)&amp;":"&amp;ADDRESS(MATCH("K24",$A:$A,0)-1,COLUMN(C$13),4)))</f>
        <v/>
      </c>
      <c r="D143" s="954">
        <f>SUM(INDIRECT(ADDRESS(MATCH("K23",$A:$A,0)+1,COLUMN(D$13),4)&amp;":"&amp;ADDRESS(MATCH("K24",$A:$A,0)-1,COLUMN(D$13),4)))</f>
        <v/>
      </c>
      <c r="E143" s="954">
        <f>SUM(INDIRECT(ADDRESS(MATCH("K23",$A:$A,0)+1,COLUMN(E$13),4)&amp;":"&amp;ADDRESS(MATCH("K24",$A:$A,0)-1,COLUMN(E$13),4)))</f>
        <v/>
      </c>
      <c r="F143" s="954">
        <f>SUM(INDIRECT(ADDRESS(MATCH("K23",$A:$A,0)+1,COLUMN(F$13),4)&amp;":"&amp;ADDRESS(MATCH("K24",$A:$A,0)-1,COLUMN(F$13),4)))</f>
        <v/>
      </c>
      <c r="G143" s="954">
        <f>SUM(INDIRECT(ADDRESS(MATCH("K23",$A:$A,0)+1,COLUMN(G$13),4)&amp;":"&amp;ADDRESS(MATCH("K24",$A:$A,0)-1,COLUMN(G$13),4)))</f>
        <v/>
      </c>
      <c r="H143" s="954">
        <f>SUM(INDIRECT(ADDRESS(MATCH("K23",$A:$A,0)+1,COLUMN(H$13),4)&amp;":"&amp;ADDRESS(MATCH("K24",$A:$A,0)-1,COLUMN(H$13),4)))</f>
        <v/>
      </c>
      <c r="I143" s="977" t="n"/>
      <c r="J143" s="196" t="n"/>
      <c r="K143" s="197" t="n"/>
      <c r="L143" s="197" t="n"/>
      <c r="M143" s="197" t="n"/>
      <c r="N143" s="966">
        <f>B143</f>
        <v/>
      </c>
      <c r="O143" s="198">
        <f>C143*BS!$B$9</f>
        <v/>
      </c>
      <c r="P143" s="198">
        <f>D143*BS!$B$9</f>
        <v/>
      </c>
      <c r="Q143" s="198">
        <f>E143*BS!$B$9</f>
        <v/>
      </c>
      <c r="R143" s="198">
        <f>F143*BS!$B$9</f>
        <v/>
      </c>
      <c r="S143" s="198">
        <f>G143*BS!$B$9</f>
        <v/>
      </c>
      <c r="T143" s="198">
        <f>H143*BS!$B$9</f>
        <v/>
      </c>
      <c r="U143" s="193" t="n"/>
      <c r="V143" s="197" t="n"/>
      <c r="W143" s="197" t="n"/>
      <c r="X143" s="197" t="n"/>
      <c r="Y143" s="197" t="n"/>
      <c r="Z143" s="197" t="n"/>
      <c r="AA143" s="197" t="n"/>
      <c r="AB143" s="197" t="n"/>
      <c r="AC143" s="197" t="n"/>
      <c r="AD143" s="197" t="n"/>
      <c r="AE143" s="197" t="n"/>
      <c r="AF143" s="197" t="n"/>
      <c r="AG143" s="197" t="n"/>
      <c r="AH143" s="197" t="n"/>
      <c r="AI143" s="197" t="n"/>
      <c r="AJ143" s="197" t="n"/>
      <c r="AK143" s="197" t="n"/>
      <c r="AL143" s="197" t="n"/>
      <c r="AM143" s="197" t="n"/>
      <c r="AN143" s="197" t="n"/>
      <c r="AO143" s="197" t="n"/>
      <c r="AP143" s="197" t="n"/>
      <c r="AQ143" s="197" t="n"/>
      <c r="AR143" s="197" t="n"/>
      <c r="AS143" s="197" t="n"/>
      <c r="AT143" s="197" t="n"/>
      <c r="AU143" s="197" t="n"/>
      <c r="AV143" s="197" t="n"/>
      <c r="AW143" s="197" t="n"/>
      <c r="AX143" s="197" t="n"/>
      <c r="AY143" s="197" t="n"/>
      <c r="AZ143" s="197" t="n"/>
      <c r="BA143" s="197" t="n"/>
      <c r="BB143" s="197" t="n"/>
      <c r="BC143" s="197" t="n"/>
      <c r="BD143" s="197" t="n"/>
      <c r="BE143" s="197" t="n"/>
      <c r="BF143" s="197" t="n"/>
      <c r="BG143" s="197" t="n"/>
      <c r="BH143" s="197" t="n"/>
      <c r="BI143" s="197" t="n"/>
      <c r="BJ143" s="197" t="n"/>
      <c r="BK143" s="197" t="n"/>
      <c r="BL143" s="197" t="n"/>
      <c r="BM143" s="197" t="n"/>
      <c r="BN143" s="197" t="n"/>
      <c r="BO143" s="197" t="n"/>
      <c r="BP143" s="197" t="n"/>
      <c r="BQ143" s="197" t="n"/>
      <c r="BR143" s="197" t="n"/>
      <c r="BS143" s="197" t="n"/>
      <c r="BT143" s="197" t="n"/>
      <c r="BU143" s="197" t="n"/>
      <c r="BV143" s="197" t="n"/>
      <c r="BW143" s="197" t="n"/>
      <c r="BX143" s="197" t="n"/>
      <c r="BY143" s="197" t="n"/>
      <c r="BZ143" s="197" t="n"/>
      <c r="CA143" s="197" t="n"/>
      <c r="CB143" s="197" t="n"/>
      <c r="CC143" s="197" t="n"/>
      <c r="CD143" s="197" t="n"/>
      <c r="CE143" s="197" t="n"/>
      <c r="CF143" s="197" t="n"/>
      <c r="CG143" s="197" t="n"/>
      <c r="CH143" s="197" t="n"/>
      <c r="CI143" s="197" t="n"/>
      <c r="CJ143" s="197" t="n"/>
      <c r="CK143" s="197" t="n"/>
      <c r="CL143" s="197" t="n"/>
      <c r="CM143" s="197" t="n"/>
      <c r="CN143" s="197" t="n"/>
      <c r="CO143" s="197" t="n"/>
      <c r="CP143" s="197" t="n"/>
      <c r="CQ143" s="197" t="n"/>
      <c r="CR143" s="197" t="n"/>
      <c r="CS143" s="197" t="n"/>
      <c r="CT143" s="197" t="n"/>
      <c r="CU143" s="197" t="n"/>
      <c r="CV143" s="197" t="n"/>
      <c r="CW143" s="197" t="n"/>
      <c r="CX143" s="197" t="n"/>
      <c r="CY143" s="197" t="n"/>
      <c r="CZ143" s="197" t="n"/>
      <c r="DA143" s="197" t="n"/>
      <c r="DB143" s="197" t="n"/>
      <c r="DC143" s="197" t="n"/>
      <c r="DD143" s="197" t="n"/>
      <c r="DE143" s="197" t="n"/>
      <c r="DF143" s="197" t="n"/>
      <c r="DG143" s="197" t="n"/>
      <c r="DH143" s="197" t="n"/>
      <c r="DI143" s="197" t="n"/>
      <c r="DJ143" s="197" t="n"/>
      <c r="DK143" s="197" t="n"/>
      <c r="DL143" s="197" t="n"/>
      <c r="DM143" s="197" t="n"/>
      <c r="DN143" s="197" t="n"/>
      <c r="DO143" s="197" t="n"/>
      <c r="DP143" s="197" t="n"/>
      <c r="DQ143" s="197" t="n"/>
      <c r="DR143" s="197" t="n"/>
      <c r="DS143" s="197" t="n"/>
      <c r="DT143" s="197" t="n"/>
      <c r="DU143" s="197" t="n"/>
      <c r="DV143" s="197" t="n"/>
      <c r="DW143" s="197" t="n"/>
      <c r="DX143" s="197" t="n"/>
      <c r="DY143" s="197" t="n"/>
      <c r="DZ143" s="197" t="n"/>
      <c r="EA143" s="197" t="n"/>
      <c r="EB143" s="197" t="n"/>
      <c r="EC143" s="197" t="n"/>
      <c r="ED143" s="197" t="n"/>
      <c r="EE143" s="197" t="n"/>
      <c r="EF143" s="197" t="n"/>
      <c r="EG143" s="197" t="n"/>
      <c r="EH143" s="197" t="n"/>
      <c r="EI143" s="197" t="n"/>
      <c r="EJ143" s="197" t="n"/>
    </row>
    <row r="144">
      <c r="B144" s="102" t="n"/>
      <c r="C144" s="939" t="n"/>
      <c r="D144" s="939" t="n"/>
      <c r="E144" s="939" t="n"/>
      <c r="F144" s="939" t="n"/>
      <c r="G144" s="939" t="n"/>
      <c r="H144" s="939" t="n"/>
      <c r="I144" s="975" t="n"/>
      <c r="J144" s="180" t="n"/>
      <c r="N144" s="976" t="inlineStr"/>
      <c r="O144" s="192" t="inlineStr"/>
      <c r="P144" s="192" t="inlineStr"/>
      <c r="Q144" s="192" t="inlineStr"/>
      <c r="R144" s="192" t="inlineStr"/>
      <c r="S144" s="192" t="inlineStr"/>
      <c r="T144" s="192" t="inlineStr"/>
      <c r="U144" s="193" t="n"/>
    </row>
    <row r="145">
      <c r="A145" s="194" t="inlineStr">
        <is>
          <t>K25</t>
        </is>
      </c>
      <c r="B145" s="96" t="inlineStr">
        <is>
          <t xml:space="preserve">Minority Interest </t>
        </is>
      </c>
      <c r="C145" s="954" t="n"/>
      <c r="D145" s="954" t="n"/>
      <c r="E145" s="954" t="n"/>
      <c r="F145" s="954" t="n"/>
      <c r="G145" s="954" t="n"/>
      <c r="H145" s="954" t="n"/>
      <c r="I145" s="977" t="n"/>
      <c r="J145" s="196" t="n"/>
      <c r="K145" s="197" t="n"/>
      <c r="L145" s="197" t="n"/>
      <c r="M145" s="197" t="n"/>
      <c r="N145" s="966">
        <f>B145</f>
        <v/>
      </c>
      <c r="O145" s="198" t="inlineStr"/>
      <c r="P145" s="198" t="inlineStr"/>
      <c r="Q145" s="198" t="inlineStr"/>
      <c r="R145" s="198" t="inlineStr"/>
      <c r="S145" s="198" t="inlineStr"/>
      <c r="T145" s="198" t="inlineStr"/>
      <c r="U145" s="193" t="n"/>
      <c r="V145" s="197" t="n"/>
      <c r="W145" s="197" t="n"/>
      <c r="X145" s="197" t="n"/>
      <c r="Y145" s="197" t="n"/>
      <c r="Z145" s="197" t="n"/>
      <c r="AA145" s="197" t="n"/>
      <c r="AB145" s="197" t="n"/>
      <c r="AC145" s="197" t="n"/>
      <c r="AD145" s="197" t="n"/>
      <c r="AE145" s="197" t="n"/>
      <c r="AF145" s="197" t="n"/>
      <c r="AG145" s="197" t="n"/>
      <c r="AH145" s="197" t="n"/>
      <c r="AI145" s="197" t="n"/>
      <c r="AJ145" s="197" t="n"/>
      <c r="AK145" s="197" t="n"/>
      <c r="AL145" s="197" t="n"/>
      <c r="AM145" s="197" t="n"/>
      <c r="AN145" s="197" t="n"/>
      <c r="AO145" s="197" t="n"/>
      <c r="AP145" s="197" t="n"/>
      <c r="AQ145" s="197" t="n"/>
      <c r="AR145" s="197" t="n"/>
      <c r="AS145" s="197" t="n"/>
      <c r="AT145" s="197" t="n"/>
      <c r="AU145" s="197" t="n"/>
      <c r="AV145" s="197" t="n"/>
      <c r="AW145" s="197" t="n"/>
      <c r="AX145" s="197" t="n"/>
      <c r="AY145" s="197" t="n"/>
      <c r="AZ145" s="197" t="n"/>
      <c r="BA145" s="197" t="n"/>
      <c r="BB145" s="197" t="n"/>
      <c r="BC145" s="197" t="n"/>
      <c r="BD145" s="197" t="n"/>
      <c r="BE145" s="197" t="n"/>
      <c r="BF145" s="197" t="n"/>
      <c r="BG145" s="197" t="n"/>
      <c r="BH145" s="197" t="n"/>
      <c r="BI145" s="197" t="n"/>
      <c r="BJ145" s="197" t="n"/>
      <c r="BK145" s="197" t="n"/>
      <c r="BL145" s="197" t="n"/>
      <c r="BM145" s="197" t="n"/>
      <c r="BN145" s="197" t="n"/>
      <c r="BO145" s="197" t="n"/>
      <c r="BP145" s="197" t="n"/>
      <c r="BQ145" s="197" t="n"/>
      <c r="BR145" s="197" t="n"/>
      <c r="BS145" s="197" t="n"/>
      <c r="BT145" s="197" t="n"/>
      <c r="BU145" s="197" t="n"/>
      <c r="BV145" s="197" t="n"/>
      <c r="BW145" s="197" t="n"/>
      <c r="BX145" s="197" t="n"/>
      <c r="BY145" s="197" t="n"/>
      <c r="BZ145" s="197" t="n"/>
      <c r="CA145" s="197" t="n"/>
      <c r="CB145" s="197" t="n"/>
      <c r="CC145" s="197" t="n"/>
      <c r="CD145" s="197" t="n"/>
      <c r="CE145" s="197" t="n"/>
      <c r="CF145" s="197" t="n"/>
      <c r="CG145" s="197" t="n"/>
      <c r="CH145" s="197" t="n"/>
      <c r="CI145" s="197" t="n"/>
      <c r="CJ145" s="197" t="n"/>
      <c r="CK145" s="197" t="n"/>
      <c r="CL145" s="197" t="n"/>
      <c r="CM145" s="197" t="n"/>
      <c r="CN145" s="197" t="n"/>
      <c r="CO145" s="197" t="n"/>
      <c r="CP145" s="197" t="n"/>
      <c r="CQ145" s="197" t="n"/>
      <c r="CR145" s="197" t="n"/>
      <c r="CS145" s="197" t="n"/>
      <c r="CT145" s="197" t="n"/>
      <c r="CU145" s="197" t="n"/>
      <c r="CV145" s="197" t="n"/>
      <c r="CW145" s="197" t="n"/>
      <c r="CX145" s="197" t="n"/>
      <c r="CY145" s="197" t="n"/>
      <c r="CZ145" s="197" t="n"/>
      <c r="DA145" s="197" t="n"/>
      <c r="DB145" s="197" t="n"/>
      <c r="DC145" s="197" t="n"/>
      <c r="DD145" s="197" t="n"/>
      <c r="DE145" s="197" t="n"/>
      <c r="DF145" s="197" t="n"/>
      <c r="DG145" s="197" t="n"/>
      <c r="DH145" s="197" t="n"/>
      <c r="DI145" s="197" t="n"/>
      <c r="DJ145" s="197" t="n"/>
      <c r="DK145" s="197" t="n"/>
      <c r="DL145" s="197" t="n"/>
      <c r="DM145" s="197" t="n"/>
      <c r="DN145" s="197" t="n"/>
      <c r="DO145" s="197" t="n"/>
      <c r="DP145" s="197" t="n"/>
      <c r="DQ145" s="197" t="n"/>
      <c r="DR145" s="197" t="n"/>
      <c r="DS145" s="197" t="n"/>
      <c r="DT145" s="197" t="n"/>
      <c r="DU145" s="197" t="n"/>
      <c r="DV145" s="197" t="n"/>
      <c r="DW145" s="197" t="n"/>
      <c r="DX145" s="197" t="n"/>
      <c r="DY145" s="197" t="n"/>
      <c r="DZ145" s="197" t="n"/>
      <c r="EA145" s="197" t="n"/>
      <c r="EB145" s="197" t="n"/>
      <c r="EC145" s="197" t="n"/>
      <c r="ED145" s="197" t="n"/>
      <c r="EE145" s="197" t="n"/>
      <c r="EF145" s="197" t="n"/>
      <c r="EG145" s="197" t="n"/>
      <c r="EH145" s="197" t="n"/>
      <c r="EI145" s="197" t="n"/>
      <c r="EJ145" s="197" t="n"/>
    </row>
    <row r="146">
      <c r="A146" s="79" t="n"/>
      <c r="B146" s="102" t="n"/>
      <c r="C146" s="952" t="n"/>
      <c r="D146" s="952" t="n"/>
      <c r="E146" s="952" t="n"/>
      <c r="F146" s="952" t="n"/>
      <c r="G146" s="952" t="n"/>
      <c r="H146" s="952" t="n"/>
      <c r="I146" s="979" t="n"/>
      <c r="J146" s="180" t="n"/>
      <c r="N146" s="976" t="inlineStr"/>
      <c r="O146" s="192" t="inlineStr"/>
      <c r="P146" s="192" t="inlineStr"/>
      <c r="Q146" s="192" t="inlineStr"/>
      <c r="R146" s="192" t="inlineStr"/>
      <c r="S146" s="192" t="inlineStr"/>
      <c r="T146" s="192" t="inlineStr"/>
      <c r="U146" s="193">
        <f>I143</f>
        <v/>
      </c>
    </row>
    <row r="147">
      <c r="A147" s="79" t="n"/>
      <c r="B147" s="102" t="n"/>
      <c r="C147" s="993" t="n"/>
      <c r="D147" s="993" t="n"/>
      <c r="E147" s="993" t="n"/>
      <c r="F147" s="952" t="n"/>
      <c r="G147" s="952" t="n"/>
      <c r="H147" s="952" t="n"/>
      <c r="I147" s="979" t="n"/>
      <c r="J147" s="180" t="n"/>
      <c r="N147" s="976" t="inlineStr"/>
      <c r="O147" s="192" t="inlineStr"/>
      <c r="P147" s="192" t="inlineStr"/>
      <c r="Q147" s="192" t="inlineStr"/>
      <c r="R147" s="192" t="inlineStr"/>
      <c r="S147" s="192" t="inlineStr"/>
      <c r="T147" s="192" t="inlineStr"/>
      <c r="U147" s="193">
        <f>I144</f>
        <v/>
      </c>
    </row>
    <row r="148">
      <c r="A148" s="79" t="n"/>
      <c r="B148" s="102" t="n"/>
      <c r="C148" s="993" t="n"/>
      <c r="D148" s="993" t="n"/>
      <c r="E148" s="993" t="n"/>
      <c r="F148" s="952" t="n"/>
      <c r="G148" s="952" t="n"/>
      <c r="H148" s="952" t="n"/>
      <c r="I148" s="979" t="n"/>
      <c r="J148" s="180" t="n"/>
      <c r="N148" s="976" t="inlineStr"/>
      <c r="O148" s="192" t="inlineStr"/>
      <c r="P148" s="192" t="inlineStr"/>
      <c r="Q148" s="192" t="inlineStr"/>
      <c r="R148" s="192" t="inlineStr"/>
      <c r="S148" s="192" t="inlineStr"/>
      <c r="T148" s="192" t="inlineStr"/>
      <c r="U148" s="193">
        <f>I145</f>
        <v/>
      </c>
    </row>
    <row r="149">
      <c r="A149" s="79" t="n"/>
      <c r="B149" s="102" t="n"/>
      <c r="C149" s="993" t="n"/>
      <c r="D149" s="993" t="n"/>
      <c r="E149" s="993" t="n"/>
      <c r="F149" s="952" t="n"/>
      <c r="G149" s="952" t="n"/>
      <c r="H149" s="952" t="n"/>
      <c r="I149" s="979" t="n"/>
      <c r="J149" s="180" t="n"/>
      <c r="N149" s="976" t="inlineStr"/>
      <c r="O149" s="192" t="inlineStr"/>
      <c r="P149" s="192" t="inlineStr"/>
      <c r="Q149" s="192" t="inlineStr"/>
      <c r="R149" s="192" t="inlineStr"/>
      <c r="S149" s="192" t="inlineStr"/>
      <c r="T149" s="192" t="inlineStr"/>
      <c r="U149" s="193">
        <f>I146</f>
        <v/>
      </c>
    </row>
    <row r="150">
      <c r="A150" s="79" t="n"/>
      <c r="B150" s="102" t="n"/>
      <c r="C150" s="993" t="n"/>
      <c r="D150" s="993" t="n"/>
      <c r="E150" s="993" t="n"/>
      <c r="F150" s="952" t="n"/>
      <c r="G150" s="952" t="n"/>
      <c r="H150" s="952" t="n"/>
      <c r="I150" s="979" t="n"/>
      <c r="J150" s="180" t="n"/>
      <c r="N150" s="976" t="inlineStr"/>
      <c r="O150" s="192" t="inlineStr"/>
      <c r="P150" s="192" t="inlineStr"/>
      <c r="Q150" s="192" t="inlineStr"/>
      <c r="R150" s="192" t="inlineStr"/>
      <c r="S150" s="192" t="inlineStr"/>
      <c r="T150" s="192" t="inlineStr"/>
      <c r="U150" s="193">
        <f>I147</f>
        <v/>
      </c>
    </row>
    <row r="151">
      <c r="A151" s="79" t="n"/>
      <c r="B151" s="102" t="n"/>
      <c r="C151" s="993" t="n"/>
      <c r="D151" s="993" t="n"/>
      <c r="E151" s="993" t="n"/>
      <c r="F151" s="952" t="n"/>
      <c r="G151" s="952" t="n"/>
      <c r="H151" s="952" t="n"/>
      <c r="I151" s="979" t="n"/>
      <c r="J151" s="180" t="n"/>
      <c r="N151" s="976" t="inlineStr"/>
      <c r="O151" s="192" t="inlineStr"/>
      <c r="P151" s="192" t="inlineStr"/>
      <c r="Q151" s="192" t="inlineStr"/>
      <c r="R151" s="192" t="inlineStr"/>
      <c r="S151" s="192" t="inlineStr"/>
      <c r="T151" s="192" t="inlineStr"/>
      <c r="U151" s="193">
        <f>I148</f>
        <v/>
      </c>
    </row>
    <row r="152">
      <c r="A152" s="79" t="n"/>
      <c r="B152" s="102" t="n"/>
      <c r="C152" s="103" t="n"/>
      <c r="D152" s="103" t="n"/>
      <c r="E152" s="103" t="n"/>
      <c r="F152" s="103" t="n"/>
      <c r="G152" s="103" t="n"/>
      <c r="H152" s="103" t="n"/>
      <c r="I152" s="979" t="n"/>
      <c r="J152" s="180" t="n"/>
      <c r="N152" s="976" t="inlineStr"/>
      <c r="O152" s="192" t="inlineStr"/>
      <c r="P152" s="192" t="inlineStr"/>
      <c r="Q152" s="192" t="inlineStr"/>
      <c r="R152" s="192" t="inlineStr"/>
      <c r="S152" s="192" t="inlineStr"/>
      <c r="T152" s="192" t="inlineStr"/>
      <c r="U152" s="193">
        <f>I149</f>
        <v/>
      </c>
    </row>
    <row r="153" customFormat="1" s="194">
      <c r="A153" s="79" t="n"/>
      <c r="B153" s="102" t="n"/>
      <c r="C153" s="993" t="n"/>
      <c r="D153" s="993" t="n"/>
      <c r="E153" s="993" t="n"/>
      <c r="F153" s="952" t="n"/>
      <c r="G153" s="952" t="n"/>
      <c r="H153" s="952" t="n"/>
      <c r="I153" s="979" t="n"/>
      <c r="J153" s="180" t="n"/>
      <c r="N153" s="976" t="inlineStr"/>
      <c r="O153" s="192" t="inlineStr"/>
      <c r="P153" s="192" t="inlineStr"/>
      <c r="Q153" s="192" t="inlineStr"/>
      <c r="R153" s="192" t="inlineStr"/>
      <c r="S153" s="192" t="inlineStr"/>
      <c r="T153" s="192" t="inlineStr"/>
      <c r="U153" s="193">
        <f>I150</f>
        <v/>
      </c>
    </row>
    <row r="154">
      <c r="A154" s="79" t="n"/>
      <c r="B154" s="102" t="n"/>
      <c r="C154" s="993" t="n"/>
      <c r="D154" s="993" t="n"/>
      <c r="E154" s="993" t="n"/>
      <c r="F154" s="952" t="n"/>
      <c r="G154" s="952" t="n"/>
      <c r="H154" s="952" t="n"/>
      <c r="I154" s="979" t="n"/>
      <c r="J154" s="180" t="n"/>
      <c r="N154" s="976" t="inlineStr"/>
      <c r="O154" s="192" t="inlineStr"/>
      <c r="P154" s="192" t="inlineStr"/>
      <c r="Q154" s="192" t="inlineStr"/>
      <c r="R154" s="192" t="inlineStr"/>
      <c r="S154" s="192" t="inlineStr"/>
      <c r="T154" s="192" t="inlineStr"/>
      <c r="U154" s="193">
        <f>I151</f>
        <v/>
      </c>
    </row>
    <row r="155" ht="18.75" customFormat="1" customHeight="1" s="194">
      <c r="A155" s="79" t="n"/>
      <c r="B155" s="102" t="n"/>
      <c r="C155" s="989" t="n"/>
      <c r="D155" s="971" t="n"/>
      <c r="E155" s="939" t="n"/>
      <c r="F155" s="939" t="n"/>
      <c r="G155" s="939" t="n">
        <v>0</v>
      </c>
      <c r="H155" s="939" t="n">
        <v>0</v>
      </c>
      <c r="I155" s="975" t="n"/>
      <c r="J155" s="180" t="n"/>
      <c r="N155" s="976" t="inlineStr"/>
      <c r="O155" s="192" t="inlineStr"/>
      <c r="P155" s="192" t="inlineStr"/>
      <c r="Q155" s="192" t="inlineStr"/>
      <c r="R155" s="192" t="inlineStr"/>
      <c r="S155" s="192">
        <f>G155*BS!$B$9</f>
        <v/>
      </c>
      <c r="T155" s="192">
        <f>H155*BS!$B$9</f>
        <v/>
      </c>
      <c r="U155" s="193">
        <f>I152</f>
        <v/>
      </c>
    </row>
    <row r="156" ht="18.75" customFormat="1" customHeight="1" s="194">
      <c r="A156" s="194" t="inlineStr">
        <is>
          <t>K26</t>
        </is>
      </c>
      <c r="B156" s="96" t="inlineStr">
        <is>
          <t xml:space="preserve">Total </t>
        </is>
      </c>
      <c r="C156" s="954">
        <f>SUM(INDIRECT(ADDRESS(MATCH("K25",$A:$A,0)+1,COLUMN(C$13),4)&amp;":"&amp;ADDRESS(MATCH("K26",$A:$A,0)-1,COLUMN(C$13),4)))</f>
        <v/>
      </c>
      <c r="D156" s="954">
        <f>SUM(INDIRECT(ADDRESS(MATCH("K25",$A:$A,0)+1,COLUMN(D$13),4)&amp;":"&amp;ADDRESS(MATCH("K26",$A:$A,0)-1,COLUMN(D$13),4)))</f>
        <v/>
      </c>
      <c r="E156" s="954">
        <f>SUM(INDIRECT(ADDRESS(MATCH("K25",$A:$A,0)+1,COLUMN(E$13),4)&amp;":"&amp;ADDRESS(MATCH("K26",$A:$A,0)-1,COLUMN(E$13),4)))</f>
        <v/>
      </c>
      <c r="F156" s="954">
        <f>SUM(INDIRECT(ADDRESS(MATCH("K25",$A:$A,0)+1,COLUMN(F$13),4)&amp;":"&amp;ADDRESS(MATCH("K26",$A:$A,0)-1,COLUMN(F$13),4)))</f>
        <v/>
      </c>
      <c r="G156" s="954">
        <f>SUM(INDIRECT(ADDRESS(MATCH("K25",$A:$A,0)+1,COLUMN(G$13),4)&amp;":"&amp;ADDRESS(MATCH("K26",$A:$A,0)-1,COLUMN(G$13),4)))</f>
        <v/>
      </c>
      <c r="H156" s="954">
        <f>SUM(INDIRECT(ADDRESS(MATCH("K25",$A:$A,0)+1,COLUMN(H$13),4)&amp;":"&amp;ADDRESS(MATCH("K26",$A:$A,0)-1,COLUMN(H$13),4)))</f>
        <v/>
      </c>
      <c r="I156" s="988" t="n"/>
      <c r="J156" s="196" t="n"/>
      <c r="K156" s="197" t="n"/>
      <c r="L156" s="197" t="n"/>
      <c r="M156" s="197" t="n"/>
      <c r="N156" s="966">
        <f>B156</f>
        <v/>
      </c>
      <c r="O156" s="198">
        <f>C156*BS!$B$9</f>
        <v/>
      </c>
      <c r="P156" s="198">
        <f>D156*BS!$B$9</f>
        <v/>
      </c>
      <c r="Q156" s="198">
        <f>E156*BS!$B$9</f>
        <v/>
      </c>
      <c r="R156" s="198">
        <f>F156*BS!$B$9</f>
        <v/>
      </c>
      <c r="S156" s="198">
        <f>G156*BS!$B$9</f>
        <v/>
      </c>
      <c r="T156" s="198">
        <f>H156*BS!$B$9</f>
        <v/>
      </c>
      <c r="U156" s="193" t="n"/>
      <c r="V156" s="197" t="n"/>
      <c r="W156" s="197" t="n"/>
      <c r="X156" s="197" t="n"/>
      <c r="Y156" s="197" t="n"/>
      <c r="Z156" s="197" t="n"/>
      <c r="AA156" s="197" t="n"/>
      <c r="AB156" s="197" t="n"/>
      <c r="AC156" s="197" t="n"/>
      <c r="AD156" s="197" t="n"/>
      <c r="AE156" s="197" t="n"/>
      <c r="AF156" s="197" t="n"/>
      <c r="AG156" s="197" t="n"/>
      <c r="AH156" s="197" t="n"/>
      <c r="AI156" s="197" t="n"/>
      <c r="AJ156" s="197" t="n"/>
      <c r="AK156" s="197" t="n"/>
      <c r="AL156" s="197" t="n"/>
      <c r="AM156" s="197" t="n"/>
      <c r="AN156" s="197" t="n"/>
      <c r="AO156" s="197" t="n"/>
      <c r="AP156" s="197" t="n"/>
      <c r="AQ156" s="197" t="n"/>
      <c r="AR156" s="197" t="n"/>
      <c r="AS156" s="197" t="n"/>
      <c r="AT156" s="197" t="n"/>
      <c r="AU156" s="197" t="n"/>
      <c r="AV156" s="197" t="n"/>
      <c r="AW156" s="197" t="n"/>
      <c r="AX156" s="197" t="n"/>
      <c r="AY156" s="197" t="n"/>
      <c r="AZ156" s="197" t="n"/>
      <c r="BA156" s="197" t="n"/>
      <c r="BB156" s="197" t="n"/>
      <c r="BC156" s="197" t="n"/>
      <c r="BD156" s="197" t="n"/>
      <c r="BE156" s="197" t="n"/>
      <c r="BF156" s="197" t="n"/>
      <c r="BG156" s="197" t="n"/>
      <c r="BH156" s="197" t="n"/>
      <c r="BI156" s="197" t="n"/>
      <c r="BJ156" s="197" t="n"/>
      <c r="BK156" s="197" t="n"/>
      <c r="BL156" s="197" t="n"/>
      <c r="BM156" s="197" t="n"/>
      <c r="BN156" s="197" t="n"/>
      <c r="BO156" s="197" t="n"/>
      <c r="BP156" s="197" t="n"/>
      <c r="BQ156" s="197" t="n"/>
      <c r="BR156" s="197" t="n"/>
      <c r="BS156" s="197" t="n"/>
      <c r="BT156" s="197" t="n"/>
      <c r="BU156" s="197" t="n"/>
      <c r="BV156" s="197" t="n"/>
      <c r="BW156" s="197" t="n"/>
      <c r="BX156" s="197" t="n"/>
      <c r="BY156" s="197" t="n"/>
      <c r="BZ156" s="197" t="n"/>
      <c r="CA156" s="197" t="n"/>
      <c r="CB156" s="197" t="n"/>
      <c r="CC156" s="197" t="n"/>
      <c r="CD156" s="197" t="n"/>
      <c r="CE156" s="197" t="n"/>
      <c r="CF156" s="197" t="n"/>
      <c r="CG156" s="197" t="n"/>
      <c r="CH156" s="197" t="n"/>
      <c r="CI156" s="197" t="n"/>
      <c r="CJ156" s="197" t="n"/>
      <c r="CK156" s="197" t="n"/>
      <c r="CL156" s="197" t="n"/>
      <c r="CM156" s="197" t="n"/>
      <c r="CN156" s="197" t="n"/>
      <c r="CO156" s="197" t="n"/>
      <c r="CP156" s="197" t="n"/>
      <c r="CQ156" s="197" t="n"/>
      <c r="CR156" s="197" t="n"/>
      <c r="CS156" s="197" t="n"/>
      <c r="CT156" s="197" t="n"/>
      <c r="CU156" s="197" t="n"/>
      <c r="CV156" s="197" t="n"/>
      <c r="CW156" s="197" t="n"/>
      <c r="CX156" s="197" t="n"/>
      <c r="CY156" s="197" t="n"/>
      <c r="CZ156" s="197" t="n"/>
      <c r="DA156" s="197" t="n"/>
      <c r="DB156" s="197" t="n"/>
      <c r="DC156" s="197" t="n"/>
      <c r="DD156" s="197" t="n"/>
      <c r="DE156" s="197" t="n"/>
      <c r="DF156" s="197" t="n"/>
      <c r="DG156" s="197" t="n"/>
      <c r="DH156" s="197" t="n"/>
      <c r="DI156" s="197" t="n"/>
      <c r="DJ156" s="197" t="n"/>
      <c r="DK156" s="197" t="n"/>
      <c r="DL156" s="197" t="n"/>
      <c r="DM156" s="197" t="n"/>
      <c r="DN156" s="197" t="n"/>
      <c r="DO156" s="197" t="n"/>
      <c r="DP156" s="197" t="n"/>
      <c r="DQ156" s="197" t="n"/>
      <c r="DR156" s="197" t="n"/>
      <c r="DS156" s="197" t="n"/>
      <c r="DT156" s="197" t="n"/>
      <c r="DU156" s="197" t="n"/>
      <c r="DV156" s="197" t="n"/>
      <c r="DW156" s="197" t="n"/>
      <c r="DX156" s="197" t="n"/>
      <c r="DY156" s="197" t="n"/>
      <c r="DZ156" s="197" t="n"/>
      <c r="EA156" s="197" t="n"/>
      <c r="EB156" s="197" t="n"/>
      <c r="EC156" s="197" t="n"/>
      <c r="ED156" s="197" t="n"/>
      <c r="EE156" s="197" t="n"/>
      <c r="EF156" s="197" t="n"/>
      <c r="EG156" s="197" t="n"/>
      <c r="EH156" s="197" t="n"/>
      <c r="EI156" s="197" t="n"/>
      <c r="EJ156" s="197" t="n"/>
    </row>
    <row r="157" ht="18.75" customFormat="1" customHeight="1" s="194">
      <c r="B157" s="102" t="n"/>
      <c r="C157" s="994" t="n"/>
      <c r="D157" s="994" t="n"/>
      <c r="E157" s="994" t="n"/>
      <c r="F157" s="994" t="n"/>
      <c r="G157" s="994" t="n"/>
      <c r="H157" s="994" t="n"/>
      <c r="I157" s="992" t="n"/>
      <c r="J157" s="180" t="n"/>
      <c r="N157" s="976" t="inlineStr"/>
      <c r="O157" s="192" t="inlineStr"/>
      <c r="P157" s="192" t="inlineStr"/>
      <c r="Q157" s="192" t="inlineStr"/>
      <c r="R157" s="192" t="inlineStr"/>
      <c r="S157" s="192" t="inlineStr"/>
      <c r="T157" s="192" t="inlineStr"/>
      <c r="U157" s="193">
        <f>I154</f>
        <v/>
      </c>
    </row>
    <row r="158" ht="18.75" customFormat="1" customHeight="1" s="194">
      <c r="A158" s="194" t="inlineStr">
        <is>
          <t>K27</t>
        </is>
      </c>
      <c r="B158" s="96" t="inlineStr">
        <is>
          <t xml:space="preserve">Common Stock </t>
        </is>
      </c>
      <c r="C158" s="942" t="n"/>
      <c r="D158" s="942" t="n"/>
      <c r="E158" s="942" t="n"/>
      <c r="F158" s="942" t="n"/>
      <c r="G158" s="942" t="n"/>
      <c r="H158" s="942" t="n"/>
      <c r="I158" s="992" t="n"/>
      <c r="J158" s="196" t="n"/>
      <c r="K158" s="197" t="n"/>
      <c r="L158" s="197" t="n"/>
      <c r="M158" s="197" t="n"/>
      <c r="N158" s="966">
        <f>B158</f>
        <v/>
      </c>
      <c r="O158" s="198" t="inlineStr"/>
      <c r="P158" s="198" t="inlineStr"/>
      <c r="Q158" s="198" t="inlineStr"/>
      <c r="R158" s="198" t="inlineStr"/>
      <c r="S158" s="198" t="inlineStr"/>
      <c r="T158" s="198" t="inlineStr"/>
      <c r="U158" s="193">
        <f>I155</f>
        <v/>
      </c>
      <c r="V158" s="197" t="n"/>
      <c r="W158" s="197" t="n"/>
      <c r="X158" s="197" t="n"/>
      <c r="Y158" s="197" t="n"/>
      <c r="Z158" s="197" t="n"/>
      <c r="AA158" s="197" t="n"/>
      <c r="AB158" s="197" t="n"/>
      <c r="AC158" s="197" t="n"/>
      <c r="AD158" s="197" t="n"/>
      <c r="AE158" s="197" t="n"/>
      <c r="AF158" s="197" t="n"/>
      <c r="AG158" s="197" t="n"/>
      <c r="AH158" s="197" t="n"/>
      <c r="AI158" s="197" t="n"/>
      <c r="AJ158" s="197" t="n"/>
      <c r="AK158" s="197" t="n"/>
      <c r="AL158" s="197" t="n"/>
      <c r="AM158" s="197" t="n"/>
      <c r="AN158" s="197" t="n"/>
      <c r="AO158" s="197" t="n"/>
      <c r="AP158" s="197" t="n"/>
      <c r="AQ158" s="197" t="n"/>
      <c r="AR158" s="197" t="n"/>
      <c r="AS158" s="197" t="n"/>
      <c r="AT158" s="197" t="n"/>
      <c r="AU158" s="197" t="n"/>
      <c r="AV158" s="197" t="n"/>
      <c r="AW158" s="197" t="n"/>
      <c r="AX158" s="197" t="n"/>
      <c r="AY158" s="197" t="n"/>
      <c r="AZ158" s="197" t="n"/>
      <c r="BA158" s="197" t="n"/>
      <c r="BB158" s="197" t="n"/>
      <c r="BC158" s="197" t="n"/>
      <c r="BD158" s="197" t="n"/>
      <c r="BE158" s="197" t="n"/>
      <c r="BF158" s="197" t="n"/>
      <c r="BG158" s="197" t="n"/>
      <c r="BH158" s="197" t="n"/>
      <c r="BI158" s="197" t="n"/>
      <c r="BJ158" s="197" t="n"/>
      <c r="BK158" s="197" t="n"/>
      <c r="BL158" s="197" t="n"/>
      <c r="BM158" s="197" t="n"/>
      <c r="BN158" s="197" t="n"/>
      <c r="BO158" s="197" t="n"/>
      <c r="BP158" s="197" t="n"/>
      <c r="BQ158" s="197" t="n"/>
      <c r="BR158" s="197" t="n"/>
      <c r="BS158" s="197" t="n"/>
      <c r="BT158" s="197" t="n"/>
      <c r="BU158" s="197" t="n"/>
      <c r="BV158" s="197" t="n"/>
      <c r="BW158" s="197" t="n"/>
      <c r="BX158" s="197" t="n"/>
      <c r="BY158" s="197" t="n"/>
      <c r="BZ158" s="197" t="n"/>
      <c r="CA158" s="197" t="n"/>
      <c r="CB158" s="197" t="n"/>
      <c r="CC158" s="197" t="n"/>
      <c r="CD158" s="197" t="n"/>
      <c r="CE158" s="197" t="n"/>
      <c r="CF158" s="197" t="n"/>
      <c r="CG158" s="197" t="n"/>
      <c r="CH158" s="197" t="n"/>
      <c r="CI158" s="197" t="n"/>
      <c r="CJ158" s="197" t="n"/>
      <c r="CK158" s="197" t="n"/>
      <c r="CL158" s="197" t="n"/>
      <c r="CM158" s="197" t="n"/>
      <c r="CN158" s="197" t="n"/>
      <c r="CO158" s="197" t="n"/>
      <c r="CP158" s="197" t="n"/>
      <c r="CQ158" s="197" t="n"/>
      <c r="CR158" s="197" t="n"/>
      <c r="CS158" s="197" t="n"/>
      <c r="CT158" s="197" t="n"/>
      <c r="CU158" s="197" t="n"/>
      <c r="CV158" s="197" t="n"/>
      <c r="CW158" s="197" t="n"/>
      <c r="CX158" s="197" t="n"/>
      <c r="CY158" s="197" t="n"/>
      <c r="CZ158" s="197" t="n"/>
      <c r="DA158" s="197" t="n"/>
      <c r="DB158" s="197" t="n"/>
      <c r="DC158" s="197" t="n"/>
      <c r="DD158" s="197" t="n"/>
      <c r="DE158" s="197" t="n"/>
      <c r="DF158" s="197" t="n"/>
      <c r="DG158" s="197" t="n"/>
      <c r="DH158" s="197" t="n"/>
      <c r="DI158" s="197" t="n"/>
      <c r="DJ158" s="197" t="n"/>
      <c r="DK158" s="197" t="n"/>
      <c r="DL158" s="197" t="n"/>
      <c r="DM158" s="197" t="n"/>
      <c r="DN158" s="197" t="n"/>
      <c r="DO158" s="197" t="n"/>
      <c r="DP158" s="197" t="n"/>
      <c r="DQ158" s="197" t="n"/>
      <c r="DR158" s="197" t="n"/>
      <c r="DS158" s="197" t="n"/>
      <c r="DT158" s="197" t="n"/>
      <c r="DU158" s="197" t="n"/>
      <c r="DV158" s="197" t="n"/>
      <c r="DW158" s="197" t="n"/>
      <c r="DX158" s="197" t="n"/>
      <c r="DY158" s="197" t="n"/>
      <c r="DZ158" s="197" t="n"/>
      <c r="EA158" s="197" t="n"/>
      <c r="EB158" s="197" t="n"/>
      <c r="EC158" s="197" t="n"/>
      <c r="ED158" s="197" t="n"/>
      <c r="EE158" s="197" t="n"/>
      <c r="EF158" s="197" t="n"/>
      <c r="EG158" s="197" t="n"/>
      <c r="EH158" s="197" t="n"/>
      <c r="EI158" s="197" t="n"/>
      <c r="EJ158" s="197" t="n"/>
    </row>
    <row r="159" ht="18.75" customFormat="1" customHeight="1" s="194">
      <c r="B159" s="229" t="inlineStr">
        <is>
          <t>Share capital</t>
        </is>
      </c>
      <c r="C159" s="103" t="n"/>
      <c r="D159" s="103" t="n"/>
      <c r="E159" s="103" t="n"/>
      <c r="F159" s="103" t="n"/>
      <c r="G159" s="103" t="n">
        <v>152000</v>
      </c>
      <c r="H159" s="103" t="n">
        <v>152000</v>
      </c>
      <c r="I159" s="979" t="n"/>
      <c r="J159" s="196" t="n"/>
      <c r="K159" s="197" t="n"/>
      <c r="L159" s="197" t="n"/>
      <c r="M159" s="197" t="n"/>
      <c r="N159" s="966">
        <f>B159</f>
        <v/>
      </c>
      <c r="O159" s="198" t="inlineStr"/>
      <c r="P159" s="198" t="inlineStr"/>
      <c r="Q159" s="198" t="inlineStr"/>
      <c r="R159" s="198" t="inlineStr"/>
      <c r="S159" s="198">
        <f>G159*BS!$B$9</f>
        <v/>
      </c>
      <c r="T159" s="198">
        <f>H159*BS!$B$9</f>
        <v/>
      </c>
      <c r="U159" s="193" t="n"/>
      <c r="V159" s="197" t="n"/>
      <c r="W159" s="197" t="n"/>
      <c r="X159" s="197" t="n"/>
      <c r="Y159" s="197" t="n"/>
      <c r="Z159" s="197" t="n"/>
      <c r="AA159" s="197" t="n"/>
      <c r="AB159" s="197" t="n"/>
      <c r="AC159" s="197" t="n"/>
      <c r="AD159" s="197" t="n"/>
      <c r="AE159" s="197" t="n"/>
      <c r="AF159" s="197" t="n"/>
      <c r="AG159" s="197" t="n"/>
      <c r="AH159" s="197" t="n"/>
      <c r="AI159" s="197" t="n"/>
      <c r="AJ159" s="197" t="n"/>
      <c r="AK159" s="197" t="n"/>
      <c r="AL159" s="197" t="n"/>
      <c r="AM159" s="197" t="n"/>
      <c r="AN159" s="197" t="n"/>
      <c r="AO159" s="197" t="n"/>
      <c r="AP159" s="197" t="n"/>
      <c r="AQ159" s="197" t="n"/>
      <c r="AR159" s="197" t="n"/>
      <c r="AS159" s="197" t="n"/>
      <c r="AT159" s="197" t="n"/>
      <c r="AU159" s="197" t="n"/>
      <c r="AV159" s="197" t="n"/>
      <c r="AW159" s="197" t="n"/>
      <c r="AX159" s="197" t="n"/>
      <c r="AY159" s="197" t="n"/>
      <c r="AZ159" s="197" t="n"/>
      <c r="BA159" s="197" t="n"/>
      <c r="BB159" s="197" t="n"/>
      <c r="BC159" s="197" t="n"/>
      <c r="BD159" s="197" t="n"/>
      <c r="BE159" s="197" t="n"/>
      <c r="BF159" s="197" t="n"/>
      <c r="BG159" s="197" t="n"/>
      <c r="BH159" s="197" t="n"/>
      <c r="BI159" s="197" t="n"/>
      <c r="BJ159" s="197" t="n"/>
      <c r="BK159" s="197" t="n"/>
      <c r="BL159" s="197" t="n"/>
      <c r="BM159" s="197" t="n"/>
      <c r="BN159" s="197" t="n"/>
      <c r="BO159" s="197" t="n"/>
      <c r="BP159" s="197" t="n"/>
      <c r="BQ159" s="197" t="n"/>
      <c r="BR159" s="197" t="n"/>
      <c r="BS159" s="197" t="n"/>
      <c r="BT159" s="197" t="n"/>
      <c r="BU159" s="197" t="n"/>
      <c r="BV159" s="197" t="n"/>
      <c r="BW159" s="197" t="n"/>
      <c r="BX159" s="197" t="n"/>
      <c r="BY159" s="197" t="n"/>
      <c r="BZ159" s="197" t="n"/>
      <c r="CA159" s="197" t="n"/>
      <c r="CB159" s="197" t="n"/>
      <c r="CC159" s="197" t="n"/>
      <c r="CD159" s="197" t="n"/>
      <c r="CE159" s="197" t="n"/>
      <c r="CF159" s="197" t="n"/>
      <c r="CG159" s="197" t="n"/>
      <c r="CH159" s="197" t="n"/>
      <c r="CI159" s="197" t="n"/>
      <c r="CJ159" s="197" t="n"/>
      <c r="CK159" s="197" t="n"/>
      <c r="CL159" s="197" t="n"/>
      <c r="CM159" s="197" t="n"/>
      <c r="CN159" s="197" t="n"/>
      <c r="CO159" s="197" t="n"/>
      <c r="CP159" s="197" t="n"/>
      <c r="CQ159" s="197" t="n"/>
      <c r="CR159" s="197" t="n"/>
      <c r="CS159" s="197" t="n"/>
      <c r="CT159" s="197" t="n"/>
      <c r="CU159" s="197" t="n"/>
      <c r="CV159" s="197" t="n"/>
      <c r="CW159" s="197" t="n"/>
      <c r="CX159" s="197" t="n"/>
      <c r="CY159" s="197" t="n"/>
      <c r="CZ159" s="197" t="n"/>
      <c r="DA159" s="197" t="n"/>
      <c r="DB159" s="197" t="n"/>
      <c r="DC159" s="197" t="n"/>
      <c r="DD159" s="197" t="n"/>
      <c r="DE159" s="197" t="n"/>
      <c r="DF159" s="197" t="n"/>
      <c r="DG159" s="197" t="n"/>
      <c r="DH159" s="197" t="n"/>
      <c r="DI159" s="197" t="n"/>
      <c r="DJ159" s="197" t="n"/>
      <c r="DK159" s="197" t="n"/>
      <c r="DL159" s="197" t="n"/>
      <c r="DM159" s="197" t="n"/>
      <c r="DN159" s="197" t="n"/>
      <c r="DO159" s="197" t="n"/>
      <c r="DP159" s="197" t="n"/>
      <c r="DQ159" s="197" t="n"/>
      <c r="DR159" s="197" t="n"/>
      <c r="DS159" s="197" t="n"/>
      <c r="DT159" s="197" t="n"/>
      <c r="DU159" s="197" t="n"/>
      <c r="DV159" s="197" t="n"/>
      <c r="DW159" s="197" t="n"/>
      <c r="DX159" s="197" t="n"/>
      <c r="DY159" s="197" t="n"/>
      <c r="DZ159" s="197" t="n"/>
      <c r="EA159" s="197" t="n"/>
      <c r="EB159" s="197" t="n"/>
      <c r="EC159" s="197" t="n"/>
      <c r="ED159" s="197" t="n"/>
      <c r="EE159" s="197" t="n"/>
      <c r="EF159" s="197" t="n"/>
      <c r="EG159" s="197" t="n"/>
      <c r="EH159" s="197" t="n"/>
      <c r="EI159" s="197" t="n"/>
      <c r="EJ159" s="197" t="n"/>
    </row>
    <row r="160">
      <c r="B160" s="229" t="n"/>
      <c r="C160" s="229" t="n"/>
      <c r="D160" s="229" t="n"/>
      <c r="E160" s="229" t="n"/>
      <c r="F160" s="229" t="n"/>
      <c r="G160" s="229" t="n"/>
      <c r="H160" s="952" t="n"/>
      <c r="I160" s="979" t="n"/>
      <c r="J160" s="196" t="n"/>
      <c r="K160" s="197" t="n"/>
      <c r="L160" s="197" t="n"/>
      <c r="M160" s="197" t="n"/>
      <c r="N160" s="966" t="inlineStr"/>
      <c r="O160" s="198" t="inlineStr"/>
      <c r="P160" s="198" t="inlineStr"/>
      <c r="Q160" s="198" t="inlineStr"/>
      <c r="R160" s="198" t="inlineStr"/>
      <c r="S160" s="198" t="inlineStr"/>
      <c r="T160" s="198" t="inlineStr"/>
      <c r="U160" s="193" t="n"/>
      <c r="V160" s="197" t="n"/>
      <c r="W160" s="197" t="n"/>
      <c r="X160" s="197" t="n"/>
      <c r="Y160" s="197" t="n"/>
      <c r="Z160" s="197" t="n"/>
      <c r="AA160" s="197" t="n"/>
      <c r="AB160" s="197" t="n"/>
      <c r="AC160" s="197" t="n"/>
      <c r="AD160" s="197" t="n"/>
      <c r="AE160" s="197" t="n"/>
      <c r="AF160" s="197" t="n"/>
      <c r="AG160" s="197" t="n"/>
      <c r="AH160" s="197" t="n"/>
      <c r="AI160" s="197" t="n"/>
      <c r="AJ160" s="197" t="n"/>
      <c r="AK160" s="197" t="n"/>
      <c r="AL160" s="197" t="n"/>
      <c r="AM160" s="197" t="n"/>
      <c r="AN160" s="197" t="n"/>
      <c r="AO160" s="197" t="n"/>
      <c r="AP160" s="197" t="n"/>
      <c r="AQ160" s="197" t="n"/>
      <c r="AR160" s="197" t="n"/>
      <c r="AS160" s="197" t="n"/>
      <c r="AT160" s="197" t="n"/>
      <c r="AU160" s="197" t="n"/>
      <c r="AV160" s="197" t="n"/>
      <c r="AW160" s="197" t="n"/>
      <c r="AX160" s="197" t="n"/>
      <c r="AY160" s="197" t="n"/>
      <c r="AZ160" s="197" t="n"/>
      <c r="BA160" s="197" t="n"/>
      <c r="BB160" s="197" t="n"/>
      <c r="BC160" s="197" t="n"/>
      <c r="BD160" s="197" t="n"/>
      <c r="BE160" s="197" t="n"/>
      <c r="BF160" s="197" t="n"/>
      <c r="BG160" s="197" t="n"/>
      <c r="BH160" s="197" t="n"/>
      <c r="BI160" s="197" t="n"/>
      <c r="BJ160" s="197" t="n"/>
      <c r="BK160" s="197" t="n"/>
      <c r="BL160" s="197" t="n"/>
      <c r="BM160" s="197" t="n"/>
      <c r="BN160" s="197" t="n"/>
      <c r="BO160" s="197" t="n"/>
      <c r="BP160" s="197" t="n"/>
      <c r="BQ160" s="197" t="n"/>
      <c r="BR160" s="197" t="n"/>
      <c r="BS160" s="197" t="n"/>
      <c r="BT160" s="197" t="n"/>
      <c r="BU160" s="197" t="n"/>
      <c r="BV160" s="197" t="n"/>
      <c r="BW160" s="197" t="n"/>
      <c r="BX160" s="197" t="n"/>
      <c r="BY160" s="197" t="n"/>
      <c r="BZ160" s="197" t="n"/>
      <c r="CA160" s="197" t="n"/>
      <c r="CB160" s="197" t="n"/>
      <c r="CC160" s="197" t="n"/>
      <c r="CD160" s="197" t="n"/>
      <c r="CE160" s="197" t="n"/>
      <c r="CF160" s="197" t="n"/>
      <c r="CG160" s="197" t="n"/>
      <c r="CH160" s="197" t="n"/>
      <c r="CI160" s="197" t="n"/>
      <c r="CJ160" s="197" t="n"/>
      <c r="CK160" s="197" t="n"/>
      <c r="CL160" s="197" t="n"/>
      <c r="CM160" s="197" t="n"/>
      <c r="CN160" s="197" t="n"/>
      <c r="CO160" s="197" t="n"/>
      <c r="CP160" s="197" t="n"/>
      <c r="CQ160" s="197" t="n"/>
      <c r="CR160" s="197" t="n"/>
      <c r="CS160" s="197" t="n"/>
      <c r="CT160" s="197" t="n"/>
      <c r="CU160" s="197" t="n"/>
      <c r="CV160" s="197" t="n"/>
      <c r="CW160" s="197" t="n"/>
      <c r="CX160" s="197" t="n"/>
      <c r="CY160" s="197" t="n"/>
      <c r="CZ160" s="197" t="n"/>
      <c r="DA160" s="197" t="n"/>
      <c r="DB160" s="197" t="n"/>
      <c r="DC160" s="197" t="n"/>
      <c r="DD160" s="197" t="n"/>
      <c r="DE160" s="197" t="n"/>
      <c r="DF160" s="197" t="n"/>
      <c r="DG160" s="197" t="n"/>
      <c r="DH160" s="197" t="n"/>
      <c r="DI160" s="197" t="n"/>
      <c r="DJ160" s="197" t="n"/>
      <c r="DK160" s="197" t="n"/>
      <c r="DL160" s="197" t="n"/>
      <c r="DM160" s="197" t="n"/>
      <c r="DN160" s="197" t="n"/>
      <c r="DO160" s="197" t="n"/>
      <c r="DP160" s="197" t="n"/>
      <c r="DQ160" s="197" t="n"/>
      <c r="DR160" s="197" t="n"/>
      <c r="DS160" s="197" t="n"/>
      <c r="DT160" s="197" t="n"/>
      <c r="DU160" s="197" t="n"/>
      <c r="DV160" s="197" t="n"/>
      <c r="DW160" s="197" t="n"/>
      <c r="DX160" s="197" t="n"/>
      <c r="DY160" s="197" t="n"/>
      <c r="DZ160" s="197" t="n"/>
      <c r="EA160" s="197" t="n"/>
      <c r="EB160" s="197" t="n"/>
      <c r="EC160" s="197" t="n"/>
      <c r="ED160" s="197" t="n"/>
      <c r="EE160" s="197" t="n"/>
      <c r="EF160" s="197" t="n"/>
      <c r="EG160" s="197" t="n"/>
      <c r="EH160" s="197" t="n"/>
      <c r="EI160" s="197" t="n"/>
      <c r="EJ160" s="197" t="n"/>
    </row>
    <row r="161">
      <c r="B161" s="229" t="n"/>
      <c r="C161" s="229" t="n"/>
      <c r="D161" s="229" t="n"/>
      <c r="E161" s="229" t="n"/>
      <c r="F161" s="229" t="n"/>
      <c r="G161" s="229" t="n"/>
      <c r="H161" s="952" t="n"/>
      <c r="I161" s="979" t="n"/>
      <c r="J161" s="196" t="n"/>
      <c r="K161" s="197" t="n"/>
      <c r="L161" s="197" t="n"/>
      <c r="M161" s="197" t="n"/>
      <c r="N161" s="966" t="inlineStr"/>
      <c r="O161" s="198" t="inlineStr"/>
      <c r="P161" s="198" t="inlineStr"/>
      <c r="Q161" s="198" t="inlineStr"/>
      <c r="R161" s="198" t="inlineStr"/>
      <c r="S161" s="198" t="inlineStr"/>
      <c r="T161" s="198" t="inlineStr"/>
      <c r="U161" s="193" t="n"/>
      <c r="V161" s="197" t="n"/>
      <c r="W161" s="197" t="n"/>
      <c r="X161" s="197" t="n"/>
      <c r="Y161" s="197" t="n"/>
      <c r="Z161" s="197" t="n"/>
      <c r="AA161" s="197" t="n"/>
      <c r="AB161" s="197" t="n"/>
      <c r="AC161" s="197" t="n"/>
      <c r="AD161" s="197" t="n"/>
      <c r="AE161" s="197" t="n"/>
      <c r="AF161" s="197" t="n"/>
      <c r="AG161" s="197" t="n"/>
      <c r="AH161" s="197" t="n"/>
      <c r="AI161" s="197" t="n"/>
      <c r="AJ161" s="197" t="n"/>
      <c r="AK161" s="197" t="n"/>
      <c r="AL161" s="197" t="n"/>
      <c r="AM161" s="197" t="n"/>
      <c r="AN161" s="197" t="n"/>
      <c r="AO161" s="197" t="n"/>
      <c r="AP161" s="197" t="n"/>
      <c r="AQ161" s="197" t="n"/>
      <c r="AR161" s="197" t="n"/>
      <c r="AS161" s="197" t="n"/>
      <c r="AT161" s="197" t="n"/>
      <c r="AU161" s="197" t="n"/>
      <c r="AV161" s="197" t="n"/>
      <c r="AW161" s="197" t="n"/>
      <c r="AX161" s="197" t="n"/>
      <c r="AY161" s="197" t="n"/>
      <c r="AZ161" s="197" t="n"/>
      <c r="BA161" s="197" t="n"/>
      <c r="BB161" s="197" t="n"/>
      <c r="BC161" s="197" t="n"/>
      <c r="BD161" s="197" t="n"/>
      <c r="BE161" s="197" t="n"/>
      <c r="BF161" s="197" t="n"/>
      <c r="BG161" s="197" t="n"/>
      <c r="BH161" s="197" t="n"/>
      <c r="BI161" s="197" t="n"/>
      <c r="BJ161" s="197" t="n"/>
      <c r="BK161" s="197" t="n"/>
      <c r="BL161" s="197" t="n"/>
      <c r="BM161" s="197" t="n"/>
      <c r="BN161" s="197" t="n"/>
      <c r="BO161" s="197" t="n"/>
      <c r="BP161" s="197" t="n"/>
      <c r="BQ161" s="197" t="n"/>
      <c r="BR161" s="197" t="n"/>
      <c r="BS161" s="197" t="n"/>
      <c r="BT161" s="197" t="n"/>
      <c r="BU161" s="197" t="n"/>
      <c r="BV161" s="197" t="n"/>
      <c r="BW161" s="197" t="n"/>
      <c r="BX161" s="197" t="n"/>
      <c r="BY161" s="197" t="n"/>
      <c r="BZ161" s="197" t="n"/>
      <c r="CA161" s="197" t="n"/>
      <c r="CB161" s="197" t="n"/>
      <c r="CC161" s="197" t="n"/>
      <c r="CD161" s="197" t="n"/>
      <c r="CE161" s="197" t="n"/>
      <c r="CF161" s="197" t="n"/>
      <c r="CG161" s="197" t="n"/>
      <c r="CH161" s="197" t="n"/>
      <c r="CI161" s="197" t="n"/>
      <c r="CJ161" s="197" t="n"/>
      <c r="CK161" s="197" t="n"/>
      <c r="CL161" s="197" t="n"/>
      <c r="CM161" s="197" t="n"/>
      <c r="CN161" s="197" t="n"/>
      <c r="CO161" s="197" t="n"/>
      <c r="CP161" s="197" t="n"/>
      <c r="CQ161" s="197" t="n"/>
      <c r="CR161" s="197" t="n"/>
      <c r="CS161" s="197" t="n"/>
      <c r="CT161" s="197" t="n"/>
      <c r="CU161" s="197" t="n"/>
      <c r="CV161" s="197" t="n"/>
      <c r="CW161" s="197" t="n"/>
      <c r="CX161" s="197" t="n"/>
      <c r="CY161" s="197" t="n"/>
      <c r="CZ161" s="197" t="n"/>
      <c r="DA161" s="197" t="n"/>
      <c r="DB161" s="197" t="n"/>
      <c r="DC161" s="197" t="n"/>
      <c r="DD161" s="197" t="n"/>
      <c r="DE161" s="197" t="n"/>
      <c r="DF161" s="197" t="n"/>
      <c r="DG161" s="197" t="n"/>
      <c r="DH161" s="197" t="n"/>
      <c r="DI161" s="197" t="n"/>
      <c r="DJ161" s="197" t="n"/>
      <c r="DK161" s="197" t="n"/>
      <c r="DL161" s="197" t="n"/>
      <c r="DM161" s="197" t="n"/>
      <c r="DN161" s="197" t="n"/>
      <c r="DO161" s="197" t="n"/>
      <c r="DP161" s="197" t="n"/>
      <c r="DQ161" s="197" t="n"/>
      <c r="DR161" s="197" t="n"/>
      <c r="DS161" s="197" t="n"/>
      <c r="DT161" s="197" t="n"/>
      <c r="DU161" s="197" t="n"/>
      <c r="DV161" s="197" t="n"/>
      <c r="DW161" s="197" t="n"/>
      <c r="DX161" s="197" t="n"/>
      <c r="DY161" s="197" t="n"/>
      <c r="DZ161" s="197" t="n"/>
      <c r="EA161" s="197" t="n"/>
      <c r="EB161" s="197" t="n"/>
      <c r="EC161" s="197" t="n"/>
      <c r="ED161" s="197" t="n"/>
      <c r="EE161" s="197" t="n"/>
      <c r="EF161" s="197" t="n"/>
      <c r="EG161" s="197" t="n"/>
      <c r="EH161" s="197" t="n"/>
      <c r="EI161" s="197" t="n"/>
      <c r="EJ161" s="197" t="n"/>
    </row>
    <row r="162" ht="18.75" customFormat="1" customHeight="1" s="194">
      <c r="A162" s="194" t="inlineStr">
        <is>
          <t>K28</t>
        </is>
      </c>
      <c r="B162" s="96" t="inlineStr">
        <is>
          <t xml:space="preserve">Total </t>
        </is>
      </c>
      <c r="C162" s="954">
        <f>SUM(INDIRECT(ADDRESS(MATCH("K27",$A:$A,0)+1,COLUMN(C$13),4)&amp;":"&amp;ADDRESS(MATCH("K28",$A:$A,0)-1,COLUMN(C$13),4)))</f>
        <v/>
      </c>
      <c r="D162" s="954">
        <f>SUM(INDIRECT(ADDRESS(MATCH("K27",$A:$A,0)+1,COLUMN(D$13),4)&amp;":"&amp;ADDRESS(MATCH("K28",$A:$A,0)-1,COLUMN(D$13),4)))</f>
        <v/>
      </c>
      <c r="E162" s="954">
        <f>SUM(INDIRECT(ADDRESS(MATCH("K27",$A:$A,0)+1,COLUMN(E$13),4)&amp;":"&amp;ADDRESS(MATCH("K28",$A:$A,0)-1,COLUMN(E$13),4)))</f>
        <v/>
      </c>
      <c r="F162" s="954">
        <f>SUM(INDIRECT(ADDRESS(MATCH("K27",$A:$A,0)+1,COLUMN(F$13),4)&amp;":"&amp;ADDRESS(MATCH("K28",$A:$A,0)-1,COLUMN(F$13),4)))</f>
        <v/>
      </c>
      <c r="G162" s="954">
        <f>SUM(INDIRECT(ADDRESS(MATCH("K27",$A:$A,0)+1,COLUMN(G$13),4)&amp;":"&amp;ADDRESS(MATCH("K28",$A:$A,0)-1,COLUMN(G$13),4)))</f>
        <v/>
      </c>
      <c r="H162" s="954">
        <f>SUM(INDIRECT(ADDRESS(MATCH("K27",$A:$A,0)+1,COLUMN(H$13),4)&amp;":"&amp;ADDRESS(MATCH("K28",$A:$A,0)-1,COLUMN(H$13),4)))</f>
        <v/>
      </c>
      <c r="I162" s="995" t="n"/>
      <c r="J162" s="196" t="n"/>
      <c r="K162" s="197" t="n"/>
      <c r="L162" s="197" t="n"/>
      <c r="M162" s="197" t="n"/>
      <c r="N162" s="966">
        <f>B162</f>
        <v/>
      </c>
      <c r="O162" s="198">
        <f>C162*BS!$B$9</f>
        <v/>
      </c>
      <c r="P162" s="198">
        <f>D162*BS!$B$9</f>
        <v/>
      </c>
      <c r="Q162" s="198">
        <f>E162*BS!$B$9</f>
        <v/>
      </c>
      <c r="R162" s="198">
        <f>F162*BS!$B$9</f>
        <v/>
      </c>
      <c r="S162" s="198">
        <f>G162*BS!$B$9</f>
        <v/>
      </c>
      <c r="T162" s="198">
        <f>H162*BS!$B$9</f>
        <v/>
      </c>
      <c r="U162" s="193" t="n"/>
      <c r="V162" s="197" t="n"/>
      <c r="W162" s="197" t="n"/>
      <c r="X162" s="197" t="n"/>
      <c r="Y162" s="197" t="n"/>
      <c r="Z162" s="197" t="n"/>
      <c r="AA162" s="197" t="n"/>
      <c r="AB162" s="197" t="n"/>
      <c r="AC162" s="197" t="n"/>
      <c r="AD162" s="197" t="n"/>
      <c r="AE162" s="197" t="n"/>
      <c r="AF162" s="197" t="n"/>
      <c r="AG162" s="197" t="n"/>
      <c r="AH162" s="197" t="n"/>
      <c r="AI162" s="197" t="n"/>
      <c r="AJ162" s="197" t="n"/>
      <c r="AK162" s="197" t="n"/>
      <c r="AL162" s="197" t="n"/>
      <c r="AM162" s="197" t="n"/>
      <c r="AN162" s="197" t="n"/>
      <c r="AO162" s="197" t="n"/>
      <c r="AP162" s="197" t="n"/>
      <c r="AQ162" s="197" t="n"/>
      <c r="AR162" s="197" t="n"/>
      <c r="AS162" s="197" t="n"/>
      <c r="AT162" s="197" t="n"/>
      <c r="AU162" s="197" t="n"/>
      <c r="AV162" s="197" t="n"/>
      <c r="AW162" s="197" t="n"/>
      <c r="AX162" s="197" t="n"/>
      <c r="AY162" s="197" t="n"/>
      <c r="AZ162" s="197" t="n"/>
      <c r="BA162" s="197" t="n"/>
      <c r="BB162" s="197" t="n"/>
      <c r="BC162" s="197" t="n"/>
      <c r="BD162" s="197" t="n"/>
      <c r="BE162" s="197" t="n"/>
      <c r="BF162" s="197" t="n"/>
      <c r="BG162" s="197" t="n"/>
      <c r="BH162" s="197" t="n"/>
      <c r="BI162" s="197" t="n"/>
      <c r="BJ162" s="197" t="n"/>
      <c r="BK162" s="197" t="n"/>
      <c r="BL162" s="197" t="n"/>
      <c r="BM162" s="197" t="n"/>
      <c r="BN162" s="197" t="n"/>
      <c r="BO162" s="197" t="n"/>
      <c r="BP162" s="197" t="n"/>
      <c r="BQ162" s="197" t="n"/>
      <c r="BR162" s="197" t="n"/>
      <c r="BS162" s="197" t="n"/>
      <c r="BT162" s="197" t="n"/>
      <c r="BU162" s="197" t="n"/>
      <c r="BV162" s="197" t="n"/>
      <c r="BW162" s="197" t="n"/>
      <c r="BX162" s="197" t="n"/>
      <c r="BY162" s="197" t="n"/>
      <c r="BZ162" s="197" t="n"/>
      <c r="CA162" s="197" t="n"/>
      <c r="CB162" s="197" t="n"/>
      <c r="CC162" s="197" t="n"/>
      <c r="CD162" s="197" t="n"/>
      <c r="CE162" s="197" t="n"/>
      <c r="CF162" s="197" t="n"/>
      <c r="CG162" s="197" t="n"/>
      <c r="CH162" s="197" t="n"/>
      <c r="CI162" s="197" t="n"/>
      <c r="CJ162" s="197" t="n"/>
      <c r="CK162" s="197" t="n"/>
      <c r="CL162" s="197" t="n"/>
      <c r="CM162" s="197" t="n"/>
      <c r="CN162" s="197" t="n"/>
      <c r="CO162" s="197" t="n"/>
      <c r="CP162" s="197" t="n"/>
      <c r="CQ162" s="197" t="n"/>
      <c r="CR162" s="197" t="n"/>
      <c r="CS162" s="197" t="n"/>
      <c r="CT162" s="197" t="n"/>
      <c r="CU162" s="197" t="n"/>
      <c r="CV162" s="197" t="n"/>
      <c r="CW162" s="197" t="n"/>
      <c r="CX162" s="197" t="n"/>
      <c r="CY162" s="197" t="n"/>
      <c r="CZ162" s="197" t="n"/>
      <c r="DA162" s="197" t="n"/>
      <c r="DB162" s="197" t="n"/>
      <c r="DC162" s="197" t="n"/>
      <c r="DD162" s="197" t="n"/>
      <c r="DE162" s="197" t="n"/>
      <c r="DF162" s="197" t="n"/>
      <c r="DG162" s="197" t="n"/>
      <c r="DH162" s="197" t="n"/>
      <c r="DI162" s="197" t="n"/>
      <c r="DJ162" s="197" t="n"/>
      <c r="DK162" s="197" t="n"/>
      <c r="DL162" s="197" t="n"/>
      <c r="DM162" s="197" t="n"/>
      <c r="DN162" s="197" t="n"/>
      <c r="DO162" s="197" t="n"/>
      <c r="DP162" s="197" t="n"/>
      <c r="DQ162" s="197" t="n"/>
      <c r="DR162" s="197" t="n"/>
      <c r="DS162" s="197" t="n"/>
      <c r="DT162" s="197" t="n"/>
      <c r="DU162" s="197" t="n"/>
      <c r="DV162" s="197" t="n"/>
      <c r="DW162" s="197" t="n"/>
      <c r="DX162" s="197" t="n"/>
      <c r="DY162" s="197" t="n"/>
      <c r="DZ162" s="197" t="n"/>
      <c r="EA162" s="197" t="n"/>
      <c r="EB162" s="197" t="n"/>
      <c r="EC162" s="197" t="n"/>
      <c r="ED162" s="197" t="n"/>
      <c r="EE162" s="197" t="n"/>
      <c r="EF162" s="197" t="n"/>
      <c r="EG162" s="197" t="n"/>
      <c r="EH162" s="197" t="n"/>
      <c r="EI162" s="197" t="n"/>
      <c r="EJ162" s="197" t="n"/>
    </row>
    <row r="163" ht="18.75" customFormat="1" customHeight="1" s="194">
      <c r="B163" s="102" t="n"/>
      <c r="C163" s="994" t="n"/>
      <c r="D163" s="994" t="n"/>
      <c r="E163" s="994" t="n"/>
      <c r="F163" s="994" t="n"/>
      <c r="G163" s="994" t="n"/>
      <c r="H163" s="994" t="n"/>
      <c r="I163" s="992" t="n"/>
      <c r="J163" s="180" t="n"/>
      <c r="N163" s="976" t="inlineStr"/>
      <c r="O163" s="192" t="inlineStr"/>
      <c r="P163" s="192" t="inlineStr"/>
      <c r="Q163" s="192" t="inlineStr"/>
      <c r="R163" s="192" t="inlineStr"/>
      <c r="S163" s="192" t="inlineStr"/>
      <c r="T163" s="192" t="inlineStr"/>
      <c r="U163" s="193" t="n"/>
    </row>
    <row r="164" ht="18.75" customFormat="1" customHeight="1" s="194">
      <c r="B164" s="102" t="n"/>
      <c r="C164" s="994" t="n"/>
      <c r="D164" s="994" t="n"/>
      <c r="E164" s="994" t="n"/>
      <c r="F164" s="994" t="n"/>
      <c r="G164" s="994" t="n"/>
      <c r="H164" s="994" t="n"/>
      <c r="I164" s="992" t="n"/>
      <c r="J164" s="180" t="n"/>
      <c r="N164" s="976" t="inlineStr"/>
      <c r="O164" s="192" t="inlineStr"/>
      <c r="P164" s="192" t="inlineStr"/>
      <c r="Q164" s="192" t="inlineStr"/>
      <c r="R164" s="192" t="inlineStr"/>
      <c r="S164" s="192" t="inlineStr"/>
      <c r="T164" s="192" t="inlineStr"/>
      <c r="U164" s="193" t="n"/>
    </row>
    <row r="165">
      <c r="A165" s="194" t="inlineStr">
        <is>
          <t>K29</t>
        </is>
      </c>
      <c r="B165" s="96" t="inlineStr">
        <is>
          <t xml:space="preserve">Additional Paid in Capital </t>
        </is>
      </c>
      <c r="C165" s="983" t="n"/>
      <c r="D165" s="983" t="n"/>
      <c r="E165" s="983" t="n"/>
      <c r="F165" s="983" t="n"/>
      <c r="G165" s="983" t="n"/>
      <c r="H165" s="983" t="n"/>
      <c r="I165" s="984" t="n"/>
      <c r="J165" s="196" t="n"/>
      <c r="K165" s="197" t="n"/>
      <c r="L165" s="197" t="n"/>
      <c r="M165" s="197" t="n"/>
      <c r="N165" s="966">
        <f>B165</f>
        <v/>
      </c>
      <c r="O165" s="198" t="inlineStr"/>
      <c r="P165" s="198" t="inlineStr"/>
      <c r="Q165" s="198" t="inlineStr"/>
      <c r="R165" s="198" t="inlineStr"/>
      <c r="S165" s="198" t="inlineStr"/>
      <c r="T165" s="198" t="inlineStr"/>
      <c r="U165" s="193">
        <f>I162</f>
        <v/>
      </c>
      <c r="V165" s="197" t="n"/>
      <c r="W165" s="197" t="n"/>
      <c r="X165" s="197" t="n"/>
      <c r="Y165" s="197" t="n"/>
      <c r="Z165" s="197" t="n"/>
      <c r="AA165" s="197" t="n"/>
      <c r="AB165" s="197" t="n"/>
      <c r="AC165" s="197" t="n"/>
      <c r="AD165" s="197" t="n"/>
      <c r="AE165" s="197" t="n"/>
      <c r="AF165" s="197" t="n"/>
      <c r="AG165" s="197" t="n"/>
      <c r="AH165" s="197" t="n"/>
      <c r="AI165" s="197" t="n"/>
      <c r="AJ165" s="197" t="n"/>
      <c r="AK165" s="197" t="n"/>
      <c r="AL165" s="197" t="n"/>
      <c r="AM165" s="197" t="n"/>
      <c r="AN165" s="197" t="n"/>
      <c r="AO165" s="197" t="n"/>
      <c r="AP165" s="197" t="n"/>
      <c r="AQ165" s="197" t="n"/>
      <c r="AR165" s="197" t="n"/>
      <c r="AS165" s="197" t="n"/>
      <c r="AT165" s="197" t="n"/>
      <c r="AU165" s="197" t="n"/>
      <c r="AV165" s="197" t="n"/>
      <c r="AW165" s="197" t="n"/>
      <c r="AX165" s="197" t="n"/>
      <c r="AY165" s="197" t="n"/>
      <c r="AZ165" s="197" t="n"/>
      <c r="BA165" s="197" t="n"/>
      <c r="BB165" s="197" t="n"/>
      <c r="BC165" s="197" t="n"/>
      <c r="BD165" s="197" t="n"/>
      <c r="BE165" s="197" t="n"/>
      <c r="BF165" s="197" t="n"/>
      <c r="BG165" s="197" t="n"/>
      <c r="BH165" s="197" t="n"/>
      <c r="BI165" s="197" t="n"/>
      <c r="BJ165" s="197" t="n"/>
      <c r="BK165" s="197" t="n"/>
      <c r="BL165" s="197" t="n"/>
      <c r="BM165" s="197" t="n"/>
      <c r="BN165" s="197" t="n"/>
      <c r="BO165" s="197" t="n"/>
      <c r="BP165" s="197" t="n"/>
      <c r="BQ165" s="197" t="n"/>
      <c r="BR165" s="197" t="n"/>
      <c r="BS165" s="197" t="n"/>
      <c r="BT165" s="197" t="n"/>
      <c r="BU165" s="197" t="n"/>
      <c r="BV165" s="197" t="n"/>
      <c r="BW165" s="197" t="n"/>
      <c r="BX165" s="197" t="n"/>
      <c r="BY165" s="197" t="n"/>
      <c r="BZ165" s="197" t="n"/>
      <c r="CA165" s="197" t="n"/>
      <c r="CB165" s="197" t="n"/>
      <c r="CC165" s="197" t="n"/>
      <c r="CD165" s="197" t="n"/>
      <c r="CE165" s="197" t="n"/>
      <c r="CF165" s="197" t="n"/>
      <c r="CG165" s="197" t="n"/>
      <c r="CH165" s="197" t="n"/>
      <c r="CI165" s="197" t="n"/>
      <c r="CJ165" s="197" t="n"/>
      <c r="CK165" s="197" t="n"/>
      <c r="CL165" s="197" t="n"/>
      <c r="CM165" s="197" t="n"/>
      <c r="CN165" s="197" t="n"/>
      <c r="CO165" s="197" t="n"/>
      <c r="CP165" s="197" t="n"/>
      <c r="CQ165" s="197" t="n"/>
      <c r="CR165" s="197" t="n"/>
      <c r="CS165" s="197" t="n"/>
      <c r="CT165" s="197" t="n"/>
      <c r="CU165" s="197" t="n"/>
      <c r="CV165" s="197" t="n"/>
      <c r="CW165" s="197" t="n"/>
      <c r="CX165" s="197" t="n"/>
      <c r="CY165" s="197" t="n"/>
      <c r="CZ165" s="197" t="n"/>
      <c r="DA165" s="197" t="n"/>
      <c r="DB165" s="197" t="n"/>
      <c r="DC165" s="197" t="n"/>
      <c r="DD165" s="197" t="n"/>
      <c r="DE165" s="197" t="n"/>
      <c r="DF165" s="197" t="n"/>
      <c r="DG165" s="197" t="n"/>
      <c r="DH165" s="197" t="n"/>
      <c r="DI165" s="197" t="n"/>
      <c r="DJ165" s="197" t="n"/>
      <c r="DK165" s="197" t="n"/>
      <c r="DL165" s="197" t="n"/>
      <c r="DM165" s="197" t="n"/>
      <c r="DN165" s="197" t="n"/>
      <c r="DO165" s="197" t="n"/>
      <c r="DP165" s="197" t="n"/>
      <c r="DQ165" s="197" t="n"/>
      <c r="DR165" s="197" t="n"/>
      <c r="DS165" s="197" t="n"/>
      <c r="DT165" s="197" t="n"/>
      <c r="DU165" s="197" t="n"/>
      <c r="DV165" s="197" t="n"/>
      <c r="DW165" s="197" t="n"/>
      <c r="DX165" s="197" t="n"/>
      <c r="DY165" s="197" t="n"/>
      <c r="DZ165" s="197" t="n"/>
      <c r="EA165" s="197" t="n"/>
      <c r="EB165" s="197" t="n"/>
      <c r="EC165" s="197" t="n"/>
      <c r="ED165" s="197" t="n"/>
      <c r="EE165" s="197" t="n"/>
      <c r="EF165" s="197" t="n"/>
      <c r="EG165" s="197" t="n"/>
      <c r="EH165" s="197" t="n"/>
      <c r="EI165" s="197" t="n"/>
      <c r="EJ165" s="197" t="n"/>
    </row>
    <row r="166" ht="18.75" customFormat="1" customHeight="1" s="194">
      <c r="B166" s="229" t="n"/>
      <c r="C166" s="103" t="n"/>
      <c r="D166" s="103" t="n"/>
      <c r="E166" s="103" t="n"/>
      <c r="F166" s="103" t="n"/>
      <c r="G166" s="103" t="n"/>
      <c r="H166" s="103" t="n"/>
      <c r="I166" s="984" t="n"/>
      <c r="J166" s="196" t="n"/>
      <c r="K166" s="197" t="n"/>
      <c r="L166" s="197" t="n"/>
      <c r="M166" s="197" t="n"/>
      <c r="N166" s="966" t="inlineStr"/>
      <c r="O166" s="198" t="inlineStr"/>
      <c r="P166" s="198" t="inlineStr"/>
      <c r="Q166" s="198" t="inlineStr"/>
      <c r="R166" s="198" t="inlineStr"/>
      <c r="S166" s="198" t="inlineStr"/>
      <c r="T166" s="198" t="inlineStr"/>
      <c r="U166" s="193" t="n"/>
      <c r="V166" s="197" t="n"/>
      <c r="W166" s="197" t="n"/>
      <c r="X166" s="197" t="n"/>
      <c r="Y166" s="197" t="n"/>
      <c r="Z166" s="197" t="n"/>
      <c r="AA166" s="197" t="n"/>
      <c r="AB166" s="197" t="n"/>
      <c r="AC166" s="197" t="n"/>
      <c r="AD166" s="197" t="n"/>
      <c r="AE166" s="197" t="n"/>
      <c r="AF166" s="197" t="n"/>
      <c r="AG166" s="197" t="n"/>
      <c r="AH166" s="197" t="n"/>
      <c r="AI166" s="197" t="n"/>
      <c r="AJ166" s="197" t="n"/>
      <c r="AK166" s="197" t="n"/>
      <c r="AL166" s="197" t="n"/>
      <c r="AM166" s="197" t="n"/>
      <c r="AN166" s="197" t="n"/>
      <c r="AO166" s="197" t="n"/>
      <c r="AP166" s="197" t="n"/>
      <c r="AQ166" s="197" t="n"/>
      <c r="AR166" s="197" t="n"/>
      <c r="AS166" s="197" t="n"/>
      <c r="AT166" s="197" t="n"/>
      <c r="AU166" s="197" t="n"/>
      <c r="AV166" s="197" t="n"/>
      <c r="AW166" s="197" t="n"/>
      <c r="AX166" s="197" t="n"/>
      <c r="AY166" s="197" t="n"/>
      <c r="AZ166" s="197" t="n"/>
      <c r="BA166" s="197" t="n"/>
      <c r="BB166" s="197" t="n"/>
      <c r="BC166" s="197" t="n"/>
      <c r="BD166" s="197" t="n"/>
      <c r="BE166" s="197" t="n"/>
      <c r="BF166" s="197" t="n"/>
      <c r="BG166" s="197" t="n"/>
      <c r="BH166" s="197" t="n"/>
      <c r="BI166" s="197" t="n"/>
      <c r="BJ166" s="197" t="n"/>
      <c r="BK166" s="197" t="n"/>
      <c r="BL166" s="197" t="n"/>
      <c r="BM166" s="197" t="n"/>
      <c r="BN166" s="197" t="n"/>
      <c r="BO166" s="197" t="n"/>
      <c r="BP166" s="197" t="n"/>
      <c r="BQ166" s="197" t="n"/>
      <c r="BR166" s="197" t="n"/>
      <c r="BS166" s="197" t="n"/>
      <c r="BT166" s="197" t="n"/>
      <c r="BU166" s="197" t="n"/>
      <c r="BV166" s="197" t="n"/>
      <c r="BW166" s="197" t="n"/>
      <c r="BX166" s="197" t="n"/>
      <c r="BY166" s="197" t="n"/>
      <c r="BZ166" s="197" t="n"/>
      <c r="CA166" s="197" t="n"/>
      <c r="CB166" s="197" t="n"/>
      <c r="CC166" s="197" t="n"/>
      <c r="CD166" s="197" t="n"/>
      <c r="CE166" s="197" t="n"/>
      <c r="CF166" s="197" t="n"/>
      <c r="CG166" s="197" t="n"/>
      <c r="CH166" s="197" t="n"/>
      <c r="CI166" s="197" t="n"/>
      <c r="CJ166" s="197" t="n"/>
      <c r="CK166" s="197" t="n"/>
      <c r="CL166" s="197" t="n"/>
      <c r="CM166" s="197" t="n"/>
      <c r="CN166" s="197" t="n"/>
      <c r="CO166" s="197" t="n"/>
      <c r="CP166" s="197" t="n"/>
      <c r="CQ166" s="197" t="n"/>
      <c r="CR166" s="197" t="n"/>
      <c r="CS166" s="197" t="n"/>
      <c r="CT166" s="197" t="n"/>
      <c r="CU166" s="197" t="n"/>
      <c r="CV166" s="197" t="n"/>
      <c r="CW166" s="197" t="n"/>
      <c r="CX166" s="197" t="n"/>
      <c r="CY166" s="197" t="n"/>
      <c r="CZ166" s="197" t="n"/>
      <c r="DA166" s="197" t="n"/>
      <c r="DB166" s="197" t="n"/>
      <c r="DC166" s="197" t="n"/>
      <c r="DD166" s="197" t="n"/>
      <c r="DE166" s="197" t="n"/>
      <c r="DF166" s="197" t="n"/>
      <c r="DG166" s="197" t="n"/>
      <c r="DH166" s="197" t="n"/>
      <c r="DI166" s="197" t="n"/>
      <c r="DJ166" s="197" t="n"/>
      <c r="DK166" s="197" t="n"/>
      <c r="DL166" s="197" t="n"/>
      <c r="DM166" s="197" t="n"/>
      <c r="DN166" s="197" t="n"/>
      <c r="DO166" s="197" t="n"/>
      <c r="DP166" s="197" t="n"/>
      <c r="DQ166" s="197" t="n"/>
      <c r="DR166" s="197" t="n"/>
      <c r="DS166" s="197" t="n"/>
      <c r="DT166" s="197" t="n"/>
      <c r="DU166" s="197" t="n"/>
      <c r="DV166" s="197" t="n"/>
      <c r="DW166" s="197" t="n"/>
      <c r="DX166" s="197" t="n"/>
      <c r="DY166" s="197" t="n"/>
      <c r="DZ166" s="197" t="n"/>
      <c r="EA166" s="197" t="n"/>
      <c r="EB166" s="197" t="n"/>
      <c r="EC166" s="197" t="n"/>
      <c r="ED166" s="197" t="n"/>
      <c r="EE166" s="197" t="n"/>
      <c r="EF166" s="197" t="n"/>
      <c r="EG166" s="197" t="n"/>
      <c r="EH166" s="197" t="n"/>
      <c r="EI166" s="197" t="n"/>
      <c r="EJ166" s="197" t="n"/>
    </row>
    <row r="167">
      <c r="A167" s="229" t="n"/>
      <c r="B167" s="229" t="n"/>
      <c r="C167" s="229" t="n"/>
      <c r="D167" s="229" t="n"/>
      <c r="E167" s="229" t="n"/>
      <c r="F167" s="229" t="n"/>
      <c r="G167" s="229" t="n">
        <v>0</v>
      </c>
      <c r="H167" s="229" t="n">
        <v>0</v>
      </c>
      <c r="I167" s="984" t="n"/>
      <c r="J167" s="196" t="n"/>
      <c r="K167" s="197" t="n"/>
      <c r="L167" s="197" t="n"/>
      <c r="M167" s="197" t="n"/>
      <c r="N167" s="966" t="inlineStr"/>
      <c r="O167" s="198" t="inlineStr"/>
      <c r="P167" s="198" t="inlineStr"/>
      <c r="Q167" s="198" t="inlineStr"/>
      <c r="R167" s="198" t="inlineStr"/>
      <c r="S167" s="198">
        <f>G167*BS!$B$9</f>
        <v/>
      </c>
      <c r="T167" s="198">
        <f>H167*BS!$B$9</f>
        <v/>
      </c>
      <c r="U167" s="193" t="n"/>
      <c r="V167" s="197" t="n"/>
      <c r="W167" s="197" t="n"/>
      <c r="X167" s="197" t="n"/>
      <c r="Y167" s="197" t="n"/>
      <c r="Z167" s="197" t="n"/>
      <c r="AA167" s="197" t="n"/>
      <c r="AB167" s="197" t="n"/>
      <c r="AC167" s="197" t="n"/>
      <c r="AD167" s="197" t="n"/>
      <c r="AE167" s="197" t="n"/>
      <c r="AF167" s="197" t="n"/>
      <c r="AG167" s="197" t="n"/>
      <c r="AH167" s="197" t="n"/>
      <c r="AI167" s="197" t="n"/>
      <c r="AJ167" s="197" t="n"/>
      <c r="AK167" s="197" t="n"/>
      <c r="AL167" s="197" t="n"/>
      <c r="AM167" s="197" t="n"/>
      <c r="AN167" s="197" t="n"/>
      <c r="AO167" s="197" t="n"/>
      <c r="AP167" s="197" t="n"/>
      <c r="AQ167" s="197" t="n"/>
      <c r="AR167" s="197" t="n"/>
      <c r="AS167" s="197" t="n"/>
      <c r="AT167" s="197" t="n"/>
      <c r="AU167" s="197" t="n"/>
      <c r="AV167" s="197" t="n"/>
      <c r="AW167" s="197" t="n"/>
      <c r="AX167" s="197" t="n"/>
      <c r="AY167" s="197" t="n"/>
      <c r="AZ167" s="197" t="n"/>
      <c r="BA167" s="197" t="n"/>
      <c r="BB167" s="197" t="n"/>
      <c r="BC167" s="197" t="n"/>
      <c r="BD167" s="197" t="n"/>
      <c r="BE167" s="197" t="n"/>
      <c r="BF167" s="197" t="n"/>
      <c r="BG167" s="197" t="n"/>
      <c r="BH167" s="197" t="n"/>
      <c r="BI167" s="197" t="n"/>
      <c r="BJ167" s="197" t="n"/>
      <c r="BK167" s="197" t="n"/>
      <c r="BL167" s="197" t="n"/>
      <c r="BM167" s="197" t="n"/>
      <c r="BN167" s="197" t="n"/>
      <c r="BO167" s="197" t="n"/>
      <c r="BP167" s="197" t="n"/>
      <c r="BQ167" s="197" t="n"/>
      <c r="BR167" s="197" t="n"/>
      <c r="BS167" s="197" t="n"/>
      <c r="BT167" s="197" t="n"/>
      <c r="BU167" s="197" t="n"/>
      <c r="BV167" s="197" t="n"/>
      <c r="BW167" s="197" t="n"/>
      <c r="BX167" s="197" t="n"/>
      <c r="BY167" s="197" t="n"/>
      <c r="BZ167" s="197" t="n"/>
      <c r="CA167" s="197" t="n"/>
      <c r="CB167" s="197" t="n"/>
      <c r="CC167" s="197" t="n"/>
      <c r="CD167" s="197" t="n"/>
      <c r="CE167" s="197" t="n"/>
      <c r="CF167" s="197" t="n"/>
      <c r="CG167" s="197" t="n"/>
      <c r="CH167" s="197" t="n"/>
      <c r="CI167" s="197" t="n"/>
      <c r="CJ167" s="197" t="n"/>
      <c r="CK167" s="197" t="n"/>
      <c r="CL167" s="197" t="n"/>
      <c r="CM167" s="197" t="n"/>
      <c r="CN167" s="197" t="n"/>
      <c r="CO167" s="197" t="n"/>
      <c r="CP167" s="197" t="n"/>
      <c r="CQ167" s="197" t="n"/>
      <c r="CR167" s="197" t="n"/>
      <c r="CS167" s="197" t="n"/>
      <c r="CT167" s="197" t="n"/>
      <c r="CU167" s="197" t="n"/>
      <c r="CV167" s="197" t="n"/>
      <c r="CW167" s="197" t="n"/>
      <c r="CX167" s="197" t="n"/>
      <c r="CY167" s="197" t="n"/>
      <c r="CZ167" s="197" t="n"/>
      <c r="DA167" s="197" t="n"/>
      <c r="DB167" s="197" t="n"/>
      <c r="DC167" s="197" t="n"/>
      <c r="DD167" s="197" t="n"/>
      <c r="DE167" s="197" t="n"/>
      <c r="DF167" s="197" t="n"/>
      <c r="DG167" s="197" t="n"/>
      <c r="DH167" s="197" t="n"/>
      <c r="DI167" s="197" t="n"/>
      <c r="DJ167" s="197" t="n"/>
      <c r="DK167" s="197" t="n"/>
      <c r="DL167" s="197" t="n"/>
      <c r="DM167" s="197" t="n"/>
      <c r="DN167" s="197" t="n"/>
      <c r="DO167" s="197" t="n"/>
      <c r="DP167" s="197" t="n"/>
      <c r="DQ167" s="197" t="n"/>
      <c r="DR167" s="197" t="n"/>
      <c r="DS167" s="197" t="n"/>
      <c r="DT167" s="197" t="n"/>
      <c r="DU167" s="197" t="n"/>
      <c r="DV167" s="197" t="n"/>
      <c r="DW167" s="197" t="n"/>
      <c r="DX167" s="197" t="n"/>
      <c r="DY167" s="197" t="n"/>
      <c r="DZ167" s="197" t="n"/>
      <c r="EA167" s="197" t="n"/>
      <c r="EB167" s="197" t="n"/>
      <c r="EC167" s="197" t="n"/>
      <c r="ED167" s="197" t="n"/>
      <c r="EE167" s="197" t="n"/>
      <c r="EF167" s="197" t="n"/>
      <c r="EG167" s="197" t="n"/>
      <c r="EH167" s="197" t="n"/>
      <c r="EI167" s="197" t="n"/>
      <c r="EJ167" s="197" t="n"/>
    </row>
    <row r="168">
      <c r="A168" s="171" t="inlineStr">
        <is>
          <t>K30</t>
        </is>
      </c>
      <c r="B168" s="96" t="inlineStr">
        <is>
          <t xml:space="preserve">Total </t>
        </is>
      </c>
      <c r="C168" s="954">
        <f>SUM(INDIRECT(ADDRESS(MATCH("K29",$A:$A,0)+1,COLUMN(C$13),4)&amp;":"&amp;ADDRESS(MATCH("K30",$A:$A,0)-1,COLUMN(C$13),4)))</f>
        <v/>
      </c>
      <c r="D168" s="954">
        <f>SUM(INDIRECT(ADDRESS(MATCH("K29",$A:$A,0)+1,COLUMN(D$13),4)&amp;":"&amp;ADDRESS(MATCH("K30",$A:$A,0)-1,COLUMN(D$13),4)))</f>
        <v/>
      </c>
      <c r="E168" s="954">
        <f>SUM(INDIRECT(ADDRESS(MATCH("K29",$A:$A,0)+1,COLUMN(E$13),4)&amp;":"&amp;ADDRESS(MATCH("K30",$A:$A,0)-1,COLUMN(E$13),4)))</f>
        <v/>
      </c>
      <c r="F168" s="954">
        <f>SUM(INDIRECT(ADDRESS(MATCH("K29",$A:$A,0)+1,COLUMN(F$13),4)&amp;":"&amp;ADDRESS(MATCH("K30",$A:$A,0)-1,COLUMN(F$13),4)))</f>
        <v/>
      </c>
      <c r="G168" s="954">
        <f>SUM(INDIRECT(ADDRESS(MATCH("K29",$A:$A,0)+1,COLUMN(G$13),4)&amp;":"&amp;ADDRESS(MATCH("K30",$A:$A,0)-1,COLUMN(G$13),4)))</f>
        <v/>
      </c>
      <c r="H168" s="954">
        <f>SUM(INDIRECT(ADDRESS(MATCH("K29",$A:$A,0)+1,COLUMN(H$13),4)&amp;":"&amp;ADDRESS(MATCH("K30",$A:$A,0)-1,COLUMN(H$13),4)))</f>
        <v/>
      </c>
      <c r="I168" s="984" t="n"/>
      <c r="J168" s="180" t="n"/>
      <c r="N168" s="976">
        <f>B168</f>
        <v/>
      </c>
      <c r="O168" s="192">
        <f>C168*BS!$B$9</f>
        <v/>
      </c>
      <c r="P168" s="192">
        <f>D168*BS!$B$9</f>
        <v/>
      </c>
      <c r="Q168" s="192">
        <f>E168*BS!$B$9</f>
        <v/>
      </c>
      <c r="R168" s="192">
        <f>F168*BS!$B$9</f>
        <v/>
      </c>
      <c r="S168" s="192">
        <f>G168*BS!$B$9</f>
        <v/>
      </c>
      <c r="T168" s="192">
        <f>H168*BS!$B$9</f>
        <v/>
      </c>
      <c r="U168" s="193" t="n"/>
    </row>
    <row r="169">
      <c r="A169" s="194" t="inlineStr">
        <is>
          <t>K31</t>
        </is>
      </c>
      <c r="B169" s="96" t="inlineStr">
        <is>
          <t xml:space="preserve">Other Reserves </t>
        </is>
      </c>
      <c r="C169" s="983" t="n"/>
      <c r="D169" s="983" t="n"/>
      <c r="E169" s="983" t="n"/>
      <c r="F169" s="983" t="n"/>
      <c r="G169" s="983" t="n"/>
      <c r="H169" s="983" t="n"/>
      <c r="I169" s="984" t="n"/>
      <c r="J169" s="196" t="n"/>
      <c r="K169" s="197" t="n"/>
      <c r="L169" s="197" t="n"/>
      <c r="M169" s="197" t="n"/>
      <c r="N169" s="966">
        <f>B169</f>
        <v/>
      </c>
      <c r="O169" s="198" t="inlineStr"/>
      <c r="P169" s="198" t="inlineStr"/>
      <c r="Q169" s="198" t="inlineStr"/>
      <c r="R169" s="198" t="inlineStr"/>
      <c r="S169" s="198" t="inlineStr"/>
      <c r="T169" s="198" t="inlineStr"/>
      <c r="U169" s="193">
        <f>I166</f>
        <v/>
      </c>
      <c r="V169" s="197" t="n"/>
      <c r="W169" s="197" t="n"/>
      <c r="X169" s="197" t="n"/>
      <c r="Y169" s="197" t="n"/>
      <c r="Z169" s="197" t="n"/>
      <c r="AA169" s="197" t="n"/>
      <c r="AB169" s="197" t="n"/>
      <c r="AC169" s="197" t="n"/>
      <c r="AD169" s="197" t="n"/>
      <c r="AE169" s="197" t="n"/>
      <c r="AF169" s="197" t="n"/>
      <c r="AG169" s="197" t="n"/>
      <c r="AH169" s="197" t="n"/>
      <c r="AI169" s="197" t="n"/>
      <c r="AJ169" s="197" t="n"/>
      <c r="AK169" s="197" t="n"/>
      <c r="AL169" s="197" t="n"/>
      <c r="AM169" s="197" t="n"/>
      <c r="AN169" s="197" t="n"/>
      <c r="AO169" s="197" t="n"/>
      <c r="AP169" s="197" t="n"/>
      <c r="AQ169" s="197" t="n"/>
      <c r="AR169" s="197" t="n"/>
      <c r="AS169" s="197" t="n"/>
      <c r="AT169" s="197" t="n"/>
      <c r="AU169" s="197" t="n"/>
      <c r="AV169" s="197" t="n"/>
      <c r="AW169" s="197" t="n"/>
      <c r="AX169" s="197" t="n"/>
      <c r="AY169" s="197" t="n"/>
      <c r="AZ169" s="197" t="n"/>
      <c r="BA169" s="197" t="n"/>
      <c r="BB169" s="197" t="n"/>
      <c r="BC169" s="197" t="n"/>
      <c r="BD169" s="197" t="n"/>
      <c r="BE169" s="197" t="n"/>
      <c r="BF169" s="197" t="n"/>
      <c r="BG169" s="197" t="n"/>
      <c r="BH169" s="197" t="n"/>
      <c r="BI169" s="197" t="n"/>
      <c r="BJ169" s="197" t="n"/>
      <c r="BK169" s="197" t="n"/>
      <c r="BL169" s="197" t="n"/>
      <c r="BM169" s="197" t="n"/>
      <c r="BN169" s="197" t="n"/>
      <c r="BO169" s="197" t="n"/>
      <c r="BP169" s="197" t="n"/>
      <c r="BQ169" s="197" t="n"/>
      <c r="BR169" s="197" t="n"/>
      <c r="BS169" s="197" t="n"/>
      <c r="BT169" s="197" t="n"/>
      <c r="BU169" s="197" t="n"/>
      <c r="BV169" s="197" t="n"/>
      <c r="BW169" s="197" t="n"/>
      <c r="BX169" s="197" t="n"/>
      <c r="BY169" s="197" t="n"/>
      <c r="BZ169" s="197" t="n"/>
      <c r="CA169" s="197" t="n"/>
      <c r="CB169" s="197" t="n"/>
      <c r="CC169" s="197" t="n"/>
      <c r="CD169" s="197" t="n"/>
      <c r="CE169" s="197" t="n"/>
      <c r="CF169" s="197" t="n"/>
      <c r="CG169" s="197" t="n"/>
      <c r="CH169" s="197" t="n"/>
      <c r="CI169" s="197" t="n"/>
      <c r="CJ169" s="197" t="n"/>
      <c r="CK169" s="197" t="n"/>
      <c r="CL169" s="197" t="n"/>
      <c r="CM169" s="197" t="n"/>
      <c r="CN169" s="197" t="n"/>
      <c r="CO169" s="197" t="n"/>
      <c r="CP169" s="197" t="n"/>
      <c r="CQ169" s="197" t="n"/>
      <c r="CR169" s="197" t="n"/>
      <c r="CS169" s="197" t="n"/>
      <c r="CT169" s="197" t="n"/>
      <c r="CU169" s="197" t="n"/>
      <c r="CV169" s="197" t="n"/>
      <c r="CW169" s="197" t="n"/>
      <c r="CX169" s="197" t="n"/>
      <c r="CY169" s="197" t="n"/>
      <c r="CZ169" s="197" t="n"/>
      <c r="DA169" s="197" t="n"/>
      <c r="DB169" s="197" t="n"/>
      <c r="DC169" s="197" t="n"/>
      <c r="DD169" s="197" t="n"/>
      <c r="DE169" s="197" t="n"/>
      <c r="DF169" s="197" t="n"/>
      <c r="DG169" s="197" t="n"/>
      <c r="DH169" s="197" t="n"/>
      <c r="DI169" s="197" t="n"/>
      <c r="DJ169" s="197" t="n"/>
      <c r="DK169" s="197" t="n"/>
      <c r="DL169" s="197" t="n"/>
      <c r="DM169" s="197" t="n"/>
      <c r="DN169" s="197" t="n"/>
      <c r="DO169" s="197" t="n"/>
      <c r="DP169" s="197" t="n"/>
      <c r="DQ169" s="197" t="n"/>
      <c r="DR169" s="197" t="n"/>
      <c r="DS169" s="197" t="n"/>
      <c r="DT169" s="197" t="n"/>
      <c r="DU169" s="197" t="n"/>
      <c r="DV169" s="197" t="n"/>
      <c r="DW169" s="197" t="n"/>
      <c r="DX169" s="197" t="n"/>
      <c r="DY169" s="197" t="n"/>
      <c r="DZ169" s="197" t="n"/>
      <c r="EA169" s="197" t="n"/>
      <c r="EB169" s="197" t="n"/>
      <c r="EC169" s="197" t="n"/>
      <c r="ED169" s="197" t="n"/>
      <c r="EE169" s="197" t="n"/>
      <c r="EF169" s="197" t="n"/>
      <c r="EG169" s="197" t="n"/>
      <c r="EH169" s="197" t="n"/>
      <c r="EI169" s="197" t="n"/>
      <c r="EJ169" s="197" t="n"/>
    </row>
    <row r="170">
      <c r="A170" s="79" t="n"/>
      <c r="B170" s="102" t="inlineStr">
        <is>
          <t>Other Reserves *</t>
        </is>
      </c>
      <c r="C170" s="993" t="n"/>
      <c r="D170" s="993" t="n"/>
      <c r="E170" s="993" t="n"/>
      <c r="F170" s="993" t="n"/>
      <c r="G170" s="993" t="n">
        <v>0</v>
      </c>
      <c r="H170" s="993" t="n">
        <v>0</v>
      </c>
      <c r="I170" s="992" t="n"/>
      <c r="J170" s="180" t="n"/>
      <c r="N170" s="976">
        <f>B170</f>
        <v/>
      </c>
      <c r="O170" s="192" t="inlineStr"/>
      <c r="P170" s="192" t="inlineStr"/>
      <c r="Q170" s="192" t="inlineStr"/>
      <c r="R170" s="192" t="inlineStr"/>
      <c r="S170" s="192">
        <f>G170*BS!$B$9</f>
        <v/>
      </c>
      <c r="T170" s="192">
        <f>H170*BS!$B$9</f>
        <v/>
      </c>
      <c r="U170" s="193">
        <f>I167</f>
        <v/>
      </c>
    </row>
    <row r="171">
      <c r="A171" s="79" t="n"/>
      <c r="B171" s="102" t="n"/>
      <c r="C171" s="993" t="n"/>
      <c r="D171" s="993" t="n"/>
      <c r="E171" s="993" t="n"/>
      <c r="F171" s="993" t="n"/>
      <c r="G171" s="993" t="n"/>
      <c r="H171" s="993" t="n"/>
      <c r="I171" s="992" t="n"/>
      <c r="J171" s="180" t="n"/>
      <c r="N171" s="976" t="inlineStr"/>
      <c r="O171" s="192" t="inlineStr"/>
      <c r="P171" s="192" t="inlineStr"/>
      <c r="Q171" s="192" t="inlineStr"/>
      <c r="R171" s="192" t="inlineStr"/>
      <c r="S171" s="192" t="inlineStr"/>
      <c r="T171" s="192" t="inlineStr"/>
      <c r="U171" s="193">
        <f>I168</f>
        <v/>
      </c>
    </row>
    <row r="172">
      <c r="A172" s="79" t="n"/>
      <c r="B172" s="102" t="n"/>
      <c r="C172" s="993" t="n"/>
      <c r="D172" s="993" t="n"/>
      <c r="E172" s="993" t="n"/>
      <c r="F172" s="993" t="n"/>
      <c r="G172" s="993" t="n"/>
      <c r="H172" s="993" t="n"/>
      <c r="I172" s="992" t="n"/>
      <c r="J172" s="180" t="n"/>
      <c r="N172" s="976" t="inlineStr"/>
      <c r="O172" s="192" t="inlineStr"/>
      <c r="P172" s="192" t="inlineStr"/>
      <c r="Q172" s="192" t="inlineStr"/>
      <c r="R172" s="192" t="inlineStr"/>
      <c r="S172" s="192" t="inlineStr"/>
      <c r="T172" s="192" t="inlineStr"/>
      <c r="U172" s="193">
        <f>I169</f>
        <v/>
      </c>
    </row>
    <row r="173">
      <c r="A173" s="79" t="n"/>
      <c r="B173" s="102" t="n"/>
      <c r="C173" s="993" t="n"/>
      <c r="D173" s="993" t="n"/>
      <c r="E173" s="993" t="n"/>
      <c r="F173" s="993" t="n"/>
      <c r="G173" s="993" t="n"/>
      <c r="H173" s="993" t="n"/>
      <c r="I173" s="992" t="n"/>
      <c r="J173" s="180" t="n"/>
      <c r="N173" s="976" t="inlineStr"/>
      <c r="O173" s="192" t="inlineStr"/>
      <c r="P173" s="192" t="inlineStr"/>
      <c r="Q173" s="192" t="inlineStr"/>
      <c r="R173" s="192" t="inlineStr"/>
      <c r="S173" s="192" t="inlineStr"/>
      <c r="T173" s="192" t="inlineStr"/>
      <c r="U173" s="193">
        <f>I170</f>
        <v/>
      </c>
    </row>
    <row r="174">
      <c r="A174" s="79" t="n"/>
      <c r="B174" s="102" t="n"/>
      <c r="C174" s="103" t="n"/>
      <c r="D174" s="103" t="n"/>
      <c r="E174" s="103" t="n"/>
      <c r="F174" s="103" t="n"/>
      <c r="G174" s="103" t="n"/>
      <c r="H174" s="103" t="n"/>
      <c r="I174" s="992" t="n"/>
      <c r="J174" s="180" t="n"/>
      <c r="N174" s="976" t="inlineStr"/>
      <c r="O174" s="192" t="inlineStr"/>
      <c r="P174" s="192" t="inlineStr"/>
      <c r="Q174" s="192" t="inlineStr"/>
      <c r="R174" s="192" t="inlineStr"/>
      <c r="S174" s="192" t="inlineStr"/>
      <c r="T174" s="192" t="inlineStr"/>
      <c r="U174" s="193">
        <f>I171</f>
        <v/>
      </c>
    </row>
    <row r="175">
      <c r="A175" s="79" t="n"/>
      <c r="B175" s="102" t="n"/>
      <c r="C175" s="993" t="n"/>
      <c r="D175" s="993" t="n"/>
      <c r="E175" s="993" t="n"/>
      <c r="F175" s="993" t="n"/>
      <c r="G175" s="993" t="n"/>
      <c r="H175" s="993" t="n"/>
      <c r="I175" s="992" t="n"/>
      <c r="J175" s="180" t="n"/>
      <c r="N175" s="976" t="inlineStr"/>
      <c r="O175" s="192" t="inlineStr"/>
      <c r="P175" s="192" t="inlineStr"/>
      <c r="Q175" s="192" t="inlineStr"/>
      <c r="R175" s="192" t="inlineStr"/>
      <c r="S175" s="192" t="inlineStr"/>
      <c r="T175" s="192" t="inlineStr"/>
      <c r="U175" s="193">
        <f>I172</f>
        <v/>
      </c>
    </row>
    <row r="176">
      <c r="A176" s="79" t="n"/>
      <c r="B176" s="102" t="n"/>
      <c r="C176" s="993" t="n"/>
      <c r="D176" s="993" t="n"/>
      <c r="E176" s="993" t="n"/>
      <c r="F176" s="993" t="n"/>
      <c r="G176" s="993" t="n"/>
      <c r="H176" s="993" t="n"/>
      <c r="I176" s="992" t="n"/>
      <c r="J176" s="180" t="n"/>
      <c r="N176" s="976" t="inlineStr"/>
      <c r="O176" s="192" t="inlineStr"/>
      <c r="P176" s="192" t="inlineStr"/>
      <c r="Q176" s="192" t="inlineStr"/>
      <c r="R176" s="192" t="inlineStr"/>
      <c r="S176" s="192" t="inlineStr"/>
      <c r="T176" s="192" t="inlineStr"/>
      <c r="U176" s="193">
        <f>I173</f>
        <v/>
      </c>
    </row>
    <row r="177">
      <c r="A177" s="79" t="n"/>
      <c r="B177" s="102" t="n"/>
      <c r="C177" s="993" t="n"/>
      <c r="D177" s="993" t="n"/>
      <c r="E177" s="993" t="n"/>
      <c r="F177" s="993" t="n"/>
      <c r="G177" s="993" t="n"/>
      <c r="H177" s="993" t="n"/>
      <c r="I177" s="992" t="n"/>
      <c r="J177" s="180" t="n"/>
      <c r="N177" s="976" t="inlineStr"/>
      <c r="O177" s="192" t="inlineStr"/>
      <c r="P177" s="192" t="inlineStr"/>
      <c r="Q177" s="192" t="inlineStr"/>
      <c r="R177" s="192" t="inlineStr"/>
      <c r="S177" s="192" t="inlineStr"/>
      <c r="T177" s="192" t="inlineStr"/>
      <c r="U177" s="193">
        <f>I174</f>
        <v/>
      </c>
    </row>
    <row r="178" customFormat="1" s="194">
      <c r="A178" s="79" t="n"/>
      <c r="B178" s="102" t="n"/>
      <c r="C178" s="993" t="n"/>
      <c r="D178" s="993" t="n"/>
      <c r="E178" s="993" t="n"/>
      <c r="F178" s="993" t="n"/>
      <c r="G178" s="993" t="n"/>
      <c r="H178" s="993" t="n"/>
      <c r="I178" s="986" t="n"/>
      <c r="J178" s="180" t="n"/>
      <c r="N178" s="976" t="inlineStr"/>
      <c r="O178" s="192" t="inlineStr"/>
      <c r="P178" s="192" t="inlineStr"/>
      <c r="Q178" s="192" t="inlineStr"/>
      <c r="R178" s="192" t="inlineStr"/>
      <c r="S178" s="192" t="inlineStr"/>
      <c r="T178" s="192" t="inlineStr"/>
      <c r="U178" s="193">
        <f>I175</f>
        <v/>
      </c>
    </row>
    <row r="179">
      <c r="A179" s="79" t="n"/>
      <c r="B179" s="102" t="n"/>
      <c r="C179" s="993" t="n"/>
      <c r="D179" s="993" t="n"/>
      <c r="E179" s="993" t="n"/>
      <c r="F179" s="993" t="n"/>
      <c r="G179" s="993" t="n"/>
      <c r="H179" s="993" t="n"/>
      <c r="I179" s="986" t="n"/>
      <c r="J179" s="180" t="n"/>
      <c r="N179" s="976" t="inlineStr"/>
      <c r="O179" s="192" t="inlineStr"/>
      <c r="P179" s="192" t="inlineStr"/>
      <c r="Q179" s="192" t="inlineStr"/>
      <c r="R179" s="192" t="inlineStr"/>
      <c r="S179" s="192" t="inlineStr"/>
      <c r="T179" s="192" t="inlineStr"/>
      <c r="U179" s="193">
        <f>I176</f>
        <v/>
      </c>
    </row>
    <row r="180" ht="23.25" customFormat="1" customHeight="1" s="234">
      <c r="B180" s="102" t="n"/>
      <c r="C180" s="952" t="n"/>
      <c r="D180" s="952" t="n"/>
      <c r="E180" s="952" t="n"/>
      <c r="F180" s="952" t="n"/>
      <c r="G180" s="952" t="n"/>
      <c r="H180" s="952" t="n"/>
      <c r="I180" s="979" t="n"/>
      <c r="J180" s="180" t="n"/>
      <c r="N180" s="976" t="inlineStr"/>
      <c r="O180" s="192" t="inlineStr"/>
      <c r="P180" s="192" t="inlineStr"/>
      <c r="Q180" s="192" t="inlineStr"/>
      <c r="R180" s="192" t="inlineStr"/>
      <c r="S180" s="192" t="inlineStr"/>
      <c r="T180" s="192" t="inlineStr"/>
      <c r="U180" s="193">
        <f>I177</f>
        <v/>
      </c>
    </row>
    <row r="181" ht="23.25" customFormat="1" customHeight="1" s="234">
      <c r="A181" s="194" t="inlineStr">
        <is>
          <t>K32</t>
        </is>
      </c>
      <c r="B181" s="96" t="inlineStr">
        <is>
          <t>Total</t>
        </is>
      </c>
      <c r="C181" s="954">
        <f>SUM(INDIRECT(ADDRESS(MATCH("K31",$A:$A,0)+1,COLUMN(C$13),4)&amp;":"&amp;ADDRESS(MATCH("K32",$A:$A,0)-1,COLUMN(C$13),4)))</f>
        <v/>
      </c>
      <c r="D181" s="954">
        <f>SUM(INDIRECT(ADDRESS(MATCH("K31",$A:$A,0)+1,COLUMN(D$13),4)&amp;":"&amp;ADDRESS(MATCH("K32",$A:$A,0)-1,COLUMN(D$13),4)))</f>
        <v/>
      </c>
      <c r="E181" s="954">
        <f>SUM(INDIRECT(ADDRESS(MATCH("K31",$A:$A,0)+1,COLUMN(E$13),4)&amp;":"&amp;ADDRESS(MATCH("K32",$A:$A,0)-1,COLUMN(E$13),4)))</f>
        <v/>
      </c>
      <c r="F181" s="954">
        <f>SUM(INDIRECT(ADDRESS(MATCH("K31",$A:$A,0)+1,COLUMN(F$13),4)&amp;":"&amp;ADDRESS(MATCH("K32",$A:$A,0)-1,COLUMN(F$13),4)))</f>
        <v/>
      </c>
      <c r="G181" s="954">
        <f>SUM(INDIRECT(ADDRESS(MATCH("K31",$A:$A,0)+1,COLUMN(G$13),4)&amp;":"&amp;ADDRESS(MATCH("K32",$A:$A,0)-1,COLUMN(G$13),4)))</f>
        <v/>
      </c>
      <c r="H181" s="954">
        <f>SUM(INDIRECT(ADDRESS(MATCH("K31",$A:$A,0)+1,COLUMN(H$13),4)&amp;":"&amp;ADDRESS(MATCH("K32",$A:$A,0)-1,COLUMN(H$13),4)))</f>
        <v/>
      </c>
      <c r="I181" s="984" t="n"/>
      <c r="J181" s="196" t="n"/>
      <c r="K181" s="197" t="n"/>
      <c r="L181" s="197" t="n"/>
      <c r="M181" s="197" t="n"/>
      <c r="N181" s="966">
        <f>B181</f>
        <v/>
      </c>
      <c r="O181" s="198">
        <f>C181*BS!$B$9</f>
        <v/>
      </c>
      <c r="P181" s="198">
        <f>D181*BS!$B$9</f>
        <v/>
      </c>
      <c r="Q181" s="198">
        <f>E181*BS!$B$9</f>
        <v/>
      </c>
      <c r="R181" s="198">
        <f>F181*BS!$B$9</f>
        <v/>
      </c>
      <c r="S181" s="198">
        <f>G181*BS!$B$9</f>
        <v/>
      </c>
      <c r="T181" s="198">
        <f>H181*BS!$B$9</f>
        <v/>
      </c>
      <c r="U181" s="193">
        <f>I178</f>
        <v/>
      </c>
      <c r="V181" s="197" t="n"/>
      <c r="W181" s="197" t="n"/>
      <c r="X181" s="197" t="n"/>
      <c r="Y181" s="197" t="n"/>
      <c r="Z181" s="197" t="n"/>
      <c r="AA181" s="197" t="n"/>
      <c r="AB181" s="197" t="n"/>
      <c r="AC181" s="197" t="n"/>
      <c r="AD181" s="197" t="n"/>
      <c r="AE181" s="197" t="n"/>
      <c r="AF181" s="197" t="n"/>
      <c r="AG181" s="197" t="n"/>
      <c r="AH181" s="197" t="n"/>
      <c r="AI181" s="197" t="n"/>
      <c r="AJ181" s="197" t="n"/>
      <c r="AK181" s="197" t="n"/>
      <c r="AL181" s="197" t="n"/>
      <c r="AM181" s="197" t="n"/>
      <c r="AN181" s="197" t="n"/>
      <c r="AO181" s="197" t="n"/>
      <c r="AP181" s="197" t="n"/>
      <c r="AQ181" s="197" t="n"/>
      <c r="AR181" s="197" t="n"/>
      <c r="AS181" s="197" t="n"/>
      <c r="AT181" s="197" t="n"/>
      <c r="AU181" s="197" t="n"/>
      <c r="AV181" s="197" t="n"/>
      <c r="AW181" s="197" t="n"/>
      <c r="AX181" s="197" t="n"/>
      <c r="AY181" s="197" t="n"/>
      <c r="AZ181" s="197" t="n"/>
      <c r="BA181" s="197" t="n"/>
      <c r="BB181" s="197" t="n"/>
      <c r="BC181" s="197" t="n"/>
      <c r="BD181" s="197" t="n"/>
      <c r="BE181" s="197" t="n"/>
      <c r="BF181" s="197" t="n"/>
      <c r="BG181" s="197" t="n"/>
      <c r="BH181" s="197" t="n"/>
      <c r="BI181" s="197" t="n"/>
      <c r="BJ181" s="197" t="n"/>
      <c r="BK181" s="197" t="n"/>
      <c r="BL181" s="197" t="n"/>
      <c r="BM181" s="197" t="n"/>
      <c r="BN181" s="197" t="n"/>
      <c r="BO181" s="197" t="n"/>
      <c r="BP181" s="197" t="n"/>
      <c r="BQ181" s="197" t="n"/>
      <c r="BR181" s="197" t="n"/>
      <c r="BS181" s="197" t="n"/>
      <c r="BT181" s="197" t="n"/>
      <c r="BU181" s="197" t="n"/>
      <c r="BV181" s="197" t="n"/>
      <c r="BW181" s="197" t="n"/>
      <c r="BX181" s="197" t="n"/>
      <c r="BY181" s="197" t="n"/>
      <c r="BZ181" s="197" t="n"/>
      <c r="CA181" s="197" t="n"/>
      <c r="CB181" s="197" t="n"/>
      <c r="CC181" s="197" t="n"/>
      <c r="CD181" s="197" t="n"/>
      <c r="CE181" s="197" t="n"/>
      <c r="CF181" s="197" t="n"/>
      <c r="CG181" s="197" t="n"/>
      <c r="CH181" s="197" t="n"/>
      <c r="CI181" s="197" t="n"/>
      <c r="CJ181" s="197" t="n"/>
      <c r="CK181" s="197" t="n"/>
      <c r="CL181" s="197" t="n"/>
      <c r="CM181" s="197" t="n"/>
      <c r="CN181" s="197" t="n"/>
      <c r="CO181" s="197" t="n"/>
      <c r="CP181" s="197" t="n"/>
      <c r="CQ181" s="197" t="n"/>
      <c r="CR181" s="197" t="n"/>
      <c r="CS181" s="197" t="n"/>
      <c r="CT181" s="197" t="n"/>
      <c r="CU181" s="197" t="n"/>
      <c r="CV181" s="197" t="n"/>
      <c r="CW181" s="197" t="n"/>
      <c r="CX181" s="197" t="n"/>
      <c r="CY181" s="197" t="n"/>
      <c r="CZ181" s="197" t="n"/>
      <c r="DA181" s="197" t="n"/>
      <c r="DB181" s="197" t="n"/>
      <c r="DC181" s="197" t="n"/>
      <c r="DD181" s="197" t="n"/>
      <c r="DE181" s="197" t="n"/>
      <c r="DF181" s="197" t="n"/>
      <c r="DG181" s="197" t="n"/>
      <c r="DH181" s="197" t="n"/>
      <c r="DI181" s="197" t="n"/>
      <c r="DJ181" s="197" t="n"/>
      <c r="DK181" s="197" t="n"/>
      <c r="DL181" s="197" t="n"/>
      <c r="DM181" s="197" t="n"/>
      <c r="DN181" s="197" t="n"/>
      <c r="DO181" s="197" t="n"/>
      <c r="DP181" s="197" t="n"/>
      <c r="DQ181" s="197" t="n"/>
      <c r="DR181" s="197" t="n"/>
      <c r="DS181" s="197" t="n"/>
      <c r="DT181" s="197" t="n"/>
      <c r="DU181" s="197" t="n"/>
      <c r="DV181" s="197" t="n"/>
      <c r="DW181" s="197" t="n"/>
      <c r="DX181" s="197" t="n"/>
      <c r="DY181" s="197" t="n"/>
      <c r="DZ181" s="197" t="n"/>
      <c r="EA181" s="197" t="n"/>
      <c r="EB181" s="197" t="n"/>
      <c r="EC181" s="197" t="n"/>
      <c r="ED181" s="197" t="n"/>
      <c r="EE181" s="197" t="n"/>
      <c r="EF181" s="197" t="n"/>
      <c r="EG181" s="197" t="n"/>
      <c r="EH181" s="197" t="n"/>
      <c r="EI181" s="197" t="n"/>
      <c r="EJ181" s="197" t="n"/>
    </row>
    <row r="182" ht="23.25" customFormat="1" customHeight="1" s="234">
      <c r="B182" s="102" t="inlineStr">
        <is>
          <t>Retained earnings</t>
        </is>
      </c>
      <c r="C182" s="996" t="n"/>
      <c r="D182" s="996" t="n"/>
      <c r="E182" s="996" t="n"/>
      <c r="F182" s="996" t="n"/>
      <c r="G182" s="996" t="n">
        <v>37340</v>
      </c>
      <c r="H182" s="996" t="n">
        <v>42658</v>
      </c>
      <c r="I182" s="997" t="n"/>
      <c r="J182" s="180" t="n"/>
      <c r="N182" s="976">
        <f>B182</f>
        <v/>
      </c>
      <c r="O182" s="192" t="inlineStr"/>
      <c r="P182" s="192" t="inlineStr"/>
      <c r="Q182" s="192" t="inlineStr"/>
      <c r="R182" s="192" t="inlineStr"/>
      <c r="S182" s="192">
        <f>G182*BS!$B$9</f>
        <v/>
      </c>
      <c r="T182" s="192">
        <f>H182*BS!$B$9</f>
        <v/>
      </c>
      <c r="U182" s="193" t="n"/>
    </row>
    <row r="183">
      <c r="A183" s="194" t="inlineStr">
        <is>
          <t>K33</t>
        </is>
      </c>
      <c r="B183" s="96" t="inlineStr">
        <is>
          <t xml:space="preserve">Retained Earnings </t>
        </is>
      </c>
      <c r="C183" s="983" t="n"/>
      <c r="D183" s="983" t="n"/>
      <c r="E183" s="983" t="n"/>
      <c r="F183" s="983" t="n"/>
      <c r="G183" s="983" t="n"/>
      <c r="H183" s="983" t="n"/>
      <c r="I183" s="998" t="n"/>
      <c r="J183" s="196" t="n"/>
      <c r="K183" s="197" t="n"/>
      <c r="L183" s="197" t="n"/>
      <c r="M183" s="197" t="n"/>
      <c r="N183" s="966">
        <f>B183</f>
        <v/>
      </c>
      <c r="O183" s="198" t="inlineStr"/>
      <c r="P183" s="198" t="inlineStr"/>
      <c r="Q183" s="198" t="inlineStr"/>
      <c r="R183" s="198" t="inlineStr"/>
      <c r="S183" s="198" t="inlineStr"/>
      <c r="T183" s="198" t="inlineStr"/>
      <c r="U183" s="193">
        <f>I180</f>
        <v/>
      </c>
      <c r="V183" s="197" t="n"/>
      <c r="W183" s="197" t="n"/>
      <c r="X183" s="197" t="n"/>
      <c r="Y183" s="197" t="n"/>
      <c r="Z183" s="197" t="n"/>
      <c r="AA183" s="197" t="n"/>
      <c r="AB183" s="197" t="n"/>
      <c r="AC183" s="197" t="n"/>
      <c r="AD183" s="197" t="n"/>
      <c r="AE183" s="197" t="n"/>
      <c r="AF183" s="197" t="n"/>
      <c r="AG183" s="197" t="n"/>
      <c r="AH183" s="197" t="n"/>
      <c r="AI183" s="197" t="n"/>
      <c r="AJ183" s="197" t="n"/>
      <c r="AK183" s="197" t="n"/>
      <c r="AL183" s="197" t="n"/>
      <c r="AM183" s="197" t="n"/>
      <c r="AN183" s="197" t="n"/>
      <c r="AO183" s="197" t="n"/>
      <c r="AP183" s="197" t="n"/>
      <c r="AQ183" s="197" t="n"/>
      <c r="AR183" s="197" t="n"/>
      <c r="AS183" s="197" t="n"/>
      <c r="AT183" s="197" t="n"/>
      <c r="AU183" s="197" t="n"/>
      <c r="AV183" s="197" t="n"/>
      <c r="AW183" s="197" t="n"/>
      <c r="AX183" s="197" t="n"/>
      <c r="AY183" s="197" t="n"/>
      <c r="AZ183" s="197" t="n"/>
      <c r="BA183" s="197" t="n"/>
      <c r="BB183" s="197" t="n"/>
      <c r="BC183" s="197" t="n"/>
      <c r="BD183" s="197" t="n"/>
      <c r="BE183" s="197" t="n"/>
      <c r="BF183" s="197" t="n"/>
      <c r="BG183" s="197" t="n"/>
      <c r="BH183" s="197" t="n"/>
      <c r="BI183" s="197" t="n"/>
      <c r="BJ183" s="197" t="n"/>
      <c r="BK183" s="197" t="n"/>
      <c r="BL183" s="197" t="n"/>
      <c r="BM183" s="197" t="n"/>
      <c r="BN183" s="197" t="n"/>
      <c r="BO183" s="197" t="n"/>
      <c r="BP183" s="197" t="n"/>
      <c r="BQ183" s="197" t="n"/>
      <c r="BR183" s="197" t="n"/>
      <c r="BS183" s="197" t="n"/>
      <c r="BT183" s="197" t="n"/>
      <c r="BU183" s="197" t="n"/>
      <c r="BV183" s="197" t="n"/>
      <c r="BW183" s="197" t="n"/>
      <c r="BX183" s="197" t="n"/>
      <c r="BY183" s="197" t="n"/>
      <c r="BZ183" s="197" t="n"/>
      <c r="CA183" s="197" t="n"/>
      <c r="CB183" s="197" t="n"/>
      <c r="CC183" s="197" t="n"/>
      <c r="CD183" s="197" t="n"/>
      <c r="CE183" s="197" t="n"/>
      <c r="CF183" s="197" t="n"/>
      <c r="CG183" s="197" t="n"/>
      <c r="CH183" s="197" t="n"/>
      <c r="CI183" s="197" t="n"/>
      <c r="CJ183" s="197" t="n"/>
      <c r="CK183" s="197" t="n"/>
      <c r="CL183" s="197" t="n"/>
      <c r="CM183" s="197" t="n"/>
      <c r="CN183" s="197" t="n"/>
      <c r="CO183" s="197" t="n"/>
      <c r="CP183" s="197" t="n"/>
      <c r="CQ183" s="197" t="n"/>
      <c r="CR183" s="197" t="n"/>
      <c r="CS183" s="197" t="n"/>
      <c r="CT183" s="197" t="n"/>
      <c r="CU183" s="197" t="n"/>
      <c r="CV183" s="197" t="n"/>
      <c r="CW183" s="197" t="n"/>
      <c r="CX183" s="197" t="n"/>
      <c r="CY183" s="197" t="n"/>
      <c r="CZ183" s="197" t="n"/>
      <c r="DA183" s="197" t="n"/>
      <c r="DB183" s="197" t="n"/>
      <c r="DC183" s="197" t="n"/>
      <c r="DD183" s="197" t="n"/>
      <c r="DE183" s="197" t="n"/>
      <c r="DF183" s="197" t="n"/>
      <c r="DG183" s="197" t="n"/>
      <c r="DH183" s="197" t="n"/>
      <c r="DI183" s="197" t="n"/>
      <c r="DJ183" s="197" t="n"/>
      <c r="DK183" s="197" t="n"/>
      <c r="DL183" s="197" t="n"/>
      <c r="DM183" s="197" t="n"/>
      <c r="DN183" s="197" t="n"/>
      <c r="DO183" s="197" t="n"/>
      <c r="DP183" s="197" t="n"/>
      <c r="DQ183" s="197" t="n"/>
      <c r="DR183" s="197" t="n"/>
      <c r="DS183" s="197" t="n"/>
      <c r="DT183" s="197" t="n"/>
      <c r="DU183" s="197" t="n"/>
      <c r="DV183" s="197" t="n"/>
      <c r="DW183" s="197" t="n"/>
      <c r="DX183" s="197" t="n"/>
      <c r="DY183" s="197" t="n"/>
      <c r="DZ183" s="197" t="n"/>
      <c r="EA183" s="197" t="n"/>
      <c r="EB183" s="197" t="n"/>
      <c r="EC183" s="197" t="n"/>
      <c r="ED183" s="197" t="n"/>
      <c r="EE183" s="197" t="n"/>
      <c r="EF183" s="197" t="n"/>
      <c r="EG183" s="197" t="n"/>
      <c r="EH183" s="197" t="n"/>
      <c r="EI183" s="197" t="n"/>
      <c r="EJ183" s="197" t="n"/>
    </row>
    <row r="184" ht="18.75" customHeight="1" s="340">
      <c r="A184" s="194" t="n"/>
      <c r="B184" s="102" t="n"/>
      <c r="C184" s="103" t="n"/>
      <c r="D184" s="103" t="n"/>
      <c r="E184" s="103" t="n"/>
      <c r="F184" s="103" t="n"/>
      <c r="G184" s="103" t="n"/>
      <c r="H184" s="103" t="n"/>
      <c r="I184" s="998" t="n"/>
      <c r="J184" s="196" t="n"/>
      <c r="K184" s="197" t="n"/>
      <c r="L184" s="197" t="n"/>
      <c r="M184" s="197" t="n"/>
      <c r="N184" s="966" t="inlineStr"/>
      <c r="O184" s="198" t="inlineStr"/>
      <c r="P184" s="198" t="inlineStr"/>
      <c r="Q184" s="198" t="inlineStr"/>
      <c r="R184" s="198" t="inlineStr"/>
      <c r="S184" s="198" t="inlineStr"/>
      <c r="T184" s="198" t="inlineStr"/>
      <c r="U184" s="193" t="n"/>
      <c r="V184" s="197" t="n"/>
      <c r="W184" s="197" t="n"/>
      <c r="X184" s="197" t="n"/>
      <c r="Y184" s="197" t="n"/>
      <c r="Z184" s="197" t="n"/>
      <c r="AA184" s="197" t="n"/>
      <c r="AB184" s="197" t="n"/>
      <c r="AC184" s="197" t="n"/>
      <c r="AD184" s="197" t="n"/>
      <c r="AE184" s="197" t="n"/>
      <c r="AF184" s="197" t="n"/>
      <c r="AG184" s="197" t="n"/>
      <c r="AH184" s="197" t="n"/>
      <c r="AI184" s="197" t="n"/>
      <c r="AJ184" s="197" t="n"/>
      <c r="AK184" s="197" t="n"/>
      <c r="AL184" s="197" t="n"/>
      <c r="AM184" s="197" t="n"/>
      <c r="AN184" s="197" t="n"/>
      <c r="AO184" s="197" t="n"/>
      <c r="AP184" s="197" t="n"/>
      <c r="AQ184" s="197" t="n"/>
      <c r="AR184" s="197" t="n"/>
      <c r="AS184" s="197" t="n"/>
      <c r="AT184" s="197" t="n"/>
      <c r="AU184" s="197" t="n"/>
      <c r="AV184" s="197" t="n"/>
      <c r="AW184" s="197" t="n"/>
      <c r="AX184" s="197" t="n"/>
      <c r="AY184" s="197" t="n"/>
      <c r="AZ184" s="197" t="n"/>
      <c r="BA184" s="197" t="n"/>
      <c r="BB184" s="197" t="n"/>
      <c r="BC184" s="197" t="n"/>
      <c r="BD184" s="197" t="n"/>
      <c r="BE184" s="197" t="n"/>
      <c r="BF184" s="197" t="n"/>
      <c r="BG184" s="197" t="n"/>
      <c r="BH184" s="197" t="n"/>
      <c r="BI184" s="197" t="n"/>
      <c r="BJ184" s="197" t="n"/>
      <c r="BK184" s="197" t="n"/>
      <c r="BL184" s="197" t="n"/>
      <c r="BM184" s="197" t="n"/>
      <c r="BN184" s="197" t="n"/>
      <c r="BO184" s="197" t="n"/>
      <c r="BP184" s="197" t="n"/>
      <c r="BQ184" s="197" t="n"/>
      <c r="BR184" s="197" t="n"/>
      <c r="BS184" s="197" t="n"/>
      <c r="BT184" s="197" t="n"/>
      <c r="BU184" s="197" t="n"/>
      <c r="BV184" s="197" t="n"/>
      <c r="BW184" s="197" t="n"/>
      <c r="BX184" s="197" t="n"/>
      <c r="BY184" s="197" t="n"/>
      <c r="BZ184" s="197" t="n"/>
      <c r="CA184" s="197" t="n"/>
      <c r="CB184" s="197" t="n"/>
      <c r="CC184" s="197" t="n"/>
      <c r="CD184" s="197" t="n"/>
      <c r="CE184" s="197" t="n"/>
      <c r="CF184" s="197" t="n"/>
      <c r="CG184" s="197" t="n"/>
      <c r="CH184" s="197" t="n"/>
      <c r="CI184" s="197" t="n"/>
      <c r="CJ184" s="197" t="n"/>
      <c r="CK184" s="197" t="n"/>
      <c r="CL184" s="197" t="n"/>
      <c r="CM184" s="197" t="n"/>
      <c r="CN184" s="197" t="n"/>
      <c r="CO184" s="197" t="n"/>
      <c r="CP184" s="197" t="n"/>
      <c r="CQ184" s="197" t="n"/>
      <c r="CR184" s="197" t="n"/>
      <c r="CS184" s="197" t="n"/>
      <c r="CT184" s="197" t="n"/>
      <c r="CU184" s="197" t="n"/>
      <c r="CV184" s="197" t="n"/>
      <c r="CW184" s="197" t="n"/>
      <c r="CX184" s="197" t="n"/>
      <c r="CY184" s="197" t="n"/>
      <c r="CZ184" s="197" t="n"/>
      <c r="DA184" s="197" t="n"/>
      <c r="DB184" s="197" t="n"/>
      <c r="DC184" s="197" t="n"/>
      <c r="DD184" s="197" t="n"/>
      <c r="DE184" s="197" t="n"/>
      <c r="DF184" s="197" t="n"/>
      <c r="DG184" s="197" t="n"/>
      <c r="DH184" s="197" t="n"/>
      <c r="DI184" s="197" t="n"/>
      <c r="DJ184" s="197" t="n"/>
      <c r="DK184" s="197" t="n"/>
      <c r="DL184" s="197" t="n"/>
      <c r="DM184" s="197" t="n"/>
      <c r="DN184" s="197" t="n"/>
      <c r="DO184" s="197" t="n"/>
      <c r="DP184" s="197" t="n"/>
      <c r="DQ184" s="197" t="n"/>
      <c r="DR184" s="197" t="n"/>
      <c r="DS184" s="197" t="n"/>
      <c r="DT184" s="197" t="n"/>
      <c r="DU184" s="197" t="n"/>
      <c r="DV184" s="197" t="n"/>
      <c r="DW184" s="197" t="n"/>
      <c r="DX184" s="197" t="n"/>
      <c r="DY184" s="197" t="n"/>
      <c r="DZ184" s="197" t="n"/>
      <c r="EA184" s="197" t="n"/>
      <c r="EB184" s="197" t="n"/>
      <c r="EC184" s="197" t="n"/>
      <c r="ED184" s="197" t="n"/>
      <c r="EE184" s="197" t="n"/>
      <c r="EF184" s="197" t="n"/>
      <c r="EG184" s="197" t="n"/>
      <c r="EH184" s="197" t="n"/>
      <c r="EI184" s="197" t="n"/>
      <c r="EJ184" s="197" t="n"/>
    </row>
    <row r="185" ht="18.75" customFormat="1" customHeight="1" s="171">
      <c r="A185" s="194" t="n"/>
      <c r="B185" s="102" t="n"/>
      <c r="C185" s="993" t="n"/>
      <c r="D185" s="993" t="n"/>
      <c r="E185" s="993" t="n"/>
      <c r="F185" s="993" t="n"/>
      <c r="G185" s="993" t="n"/>
      <c r="H185" s="993" t="n"/>
      <c r="I185" s="998" t="n"/>
      <c r="J185" s="196" t="n"/>
      <c r="K185" s="197" t="n"/>
      <c r="L185" s="197" t="n"/>
      <c r="M185" s="197" t="n"/>
      <c r="N185" s="966" t="inlineStr"/>
      <c r="O185" s="198" t="inlineStr"/>
      <c r="P185" s="198" t="inlineStr"/>
      <c r="Q185" s="198" t="inlineStr"/>
      <c r="R185" s="198" t="inlineStr"/>
      <c r="S185" s="198" t="inlineStr"/>
      <c r="T185" s="198" t="inlineStr"/>
      <c r="U185" s="193" t="n"/>
      <c r="V185" s="197" t="n"/>
      <c r="W185" s="197" t="n"/>
      <c r="X185" s="197" t="n"/>
      <c r="Y185" s="197" t="n"/>
      <c r="Z185" s="197" t="n"/>
      <c r="AA185" s="197" t="n"/>
      <c r="AB185" s="197" t="n"/>
      <c r="AC185" s="197" t="n"/>
      <c r="AD185" s="197" t="n"/>
      <c r="AE185" s="197" t="n"/>
      <c r="AF185" s="197" t="n"/>
      <c r="AG185" s="197" t="n"/>
      <c r="AH185" s="197" t="n"/>
      <c r="AI185" s="197" t="n"/>
      <c r="AJ185" s="197" t="n"/>
      <c r="AK185" s="197" t="n"/>
      <c r="AL185" s="197" t="n"/>
      <c r="AM185" s="197" t="n"/>
      <c r="AN185" s="197" t="n"/>
      <c r="AO185" s="197" t="n"/>
      <c r="AP185" s="197" t="n"/>
      <c r="AQ185" s="197" t="n"/>
      <c r="AR185" s="197" t="n"/>
      <c r="AS185" s="197" t="n"/>
      <c r="AT185" s="197" t="n"/>
      <c r="AU185" s="197" t="n"/>
      <c r="AV185" s="197" t="n"/>
      <c r="AW185" s="197" t="n"/>
      <c r="AX185" s="197" t="n"/>
      <c r="AY185" s="197" t="n"/>
      <c r="AZ185" s="197" t="n"/>
      <c r="BA185" s="197" t="n"/>
      <c r="BB185" s="197" t="n"/>
      <c r="BC185" s="197" t="n"/>
      <c r="BD185" s="197" t="n"/>
      <c r="BE185" s="197" t="n"/>
      <c r="BF185" s="197" t="n"/>
      <c r="BG185" s="197" t="n"/>
      <c r="BH185" s="197" t="n"/>
      <c r="BI185" s="197" t="n"/>
      <c r="BJ185" s="197" t="n"/>
      <c r="BK185" s="197" t="n"/>
      <c r="BL185" s="197" t="n"/>
      <c r="BM185" s="197" t="n"/>
      <c r="BN185" s="197" t="n"/>
      <c r="BO185" s="197" t="n"/>
      <c r="BP185" s="197" t="n"/>
      <c r="BQ185" s="197" t="n"/>
      <c r="BR185" s="197" t="n"/>
      <c r="BS185" s="197" t="n"/>
      <c r="BT185" s="197" t="n"/>
      <c r="BU185" s="197" t="n"/>
      <c r="BV185" s="197" t="n"/>
      <c r="BW185" s="197" t="n"/>
      <c r="BX185" s="197" t="n"/>
      <c r="BY185" s="197" t="n"/>
      <c r="BZ185" s="197" t="n"/>
      <c r="CA185" s="197" t="n"/>
      <c r="CB185" s="197" t="n"/>
      <c r="CC185" s="197" t="n"/>
      <c r="CD185" s="197" t="n"/>
      <c r="CE185" s="197" t="n"/>
      <c r="CF185" s="197" t="n"/>
      <c r="CG185" s="197" t="n"/>
      <c r="CH185" s="197" t="n"/>
      <c r="CI185" s="197" t="n"/>
      <c r="CJ185" s="197" t="n"/>
      <c r="CK185" s="197" t="n"/>
      <c r="CL185" s="197" t="n"/>
      <c r="CM185" s="197" t="n"/>
      <c r="CN185" s="197" t="n"/>
      <c r="CO185" s="197" t="n"/>
      <c r="CP185" s="197" t="n"/>
      <c r="CQ185" s="197" t="n"/>
      <c r="CR185" s="197" t="n"/>
      <c r="CS185" s="197" t="n"/>
      <c r="CT185" s="197" t="n"/>
      <c r="CU185" s="197" t="n"/>
      <c r="CV185" s="197" t="n"/>
      <c r="CW185" s="197" t="n"/>
      <c r="CX185" s="197" t="n"/>
      <c r="CY185" s="197" t="n"/>
      <c r="CZ185" s="197" t="n"/>
      <c r="DA185" s="197" t="n"/>
      <c r="DB185" s="197" t="n"/>
      <c r="DC185" s="197" t="n"/>
      <c r="DD185" s="197" t="n"/>
      <c r="DE185" s="197" t="n"/>
      <c r="DF185" s="197" t="n"/>
      <c r="DG185" s="197" t="n"/>
      <c r="DH185" s="197" t="n"/>
      <c r="DI185" s="197" t="n"/>
      <c r="DJ185" s="197" t="n"/>
      <c r="DK185" s="197" t="n"/>
      <c r="DL185" s="197" t="n"/>
      <c r="DM185" s="197" t="n"/>
      <c r="DN185" s="197" t="n"/>
      <c r="DO185" s="197" t="n"/>
      <c r="DP185" s="197" t="n"/>
      <c r="DQ185" s="197" t="n"/>
      <c r="DR185" s="197" t="n"/>
      <c r="DS185" s="197" t="n"/>
      <c r="DT185" s="197" t="n"/>
      <c r="DU185" s="197" t="n"/>
      <c r="DV185" s="197" t="n"/>
      <c r="DW185" s="197" t="n"/>
      <c r="DX185" s="197" t="n"/>
      <c r="DY185" s="197" t="n"/>
      <c r="DZ185" s="197" t="n"/>
      <c r="EA185" s="197" t="n"/>
      <c r="EB185" s="197" t="n"/>
      <c r="EC185" s="197" t="n"/>
      <c r="ED185" s="197" t="n"/>
      <c r="EE185" s="197" t="n"/>
      <c r="EF185" s="197" t="n"/>
      <c r="EG185" s="197" t="n"/>
      <c r="EH185" s="197" t="n"/>
      <c r="EI185" s="197" t="n"/>
      <c r="EJ185" s="197" t="n"/>
    </row>
    <row r="186" ht="18.75" customFormat="1" customHeight="1" s="171">
      <c r="A186" s="79" t="inlineStr">
        <is>
          <t>K34</t>
        </is>
      </c>
      <c r="B186" s="96" t="inlineStr">
        <is>
          <t>Total</t>
        </is>
      </c>
      <c r="C186" s="954">
        <f>SUM(INDIRECT(ADDRESS(MATCH("K33",$A:$A,0)+1,COLUMN(C$13),4)&amp;":"&amp;ADDRESS(MATCH("K34",$A:$A,0)-1,COLUMN(C$13),4)))</f>
        <v/>
      </c>
      <c r="D186" s="954">
        <f>SUM(INDIRECT(ADDRESS(MATCH("K33",$A:$A,0)+1,COLUMN(D$13),4)&amp;":"&amp;ADDRESS(MATCH("K34",$A:$A,0)-1,COLUMN(D$13),4)))</f>
        <v/>
      </c>
      <c r="E186" s="954">
        <f>SUM(INDIRECT(ADDRESS(MATCH("K33",$A:$A,0)+1,COLUMN(E$13),4)&amp;":"&amp;ADDRESS(MATCH("K34",$A:$A,0)-1,COLUMN(E$13),4)))</f>
        <v/>
      </c>
      <c r="F186" s="954">
        <f>SUM(INDIRECT(ADDRESS(MATCH("K33",$A:$A,0)+1,COLUMN(F$13),4)&amp;":"&amp;ADDRESS(MATCH("K34",$A:$A,0)-1,COLUMN(F$13),4)))</f>
        <v/>
      </c>
      <c r="G186" s="954">
        <f>SUM(INDIRECT(ADDRESS(MATCH("K33",$A:$A,0)+1,COLUMN(G$13),4)&amp;":"&amp;ADDRESS(MATCH("K34",$A:$A,0)-1,COLUMN(G$13),4)))</f>
        <v/>
      </c>
      <c r="H186" s="954">
        <f>SUM(INDIRECT(ADDRESS(MATCH("K33",$A:$A,0)+1,COLUMN(H$13),4)&amp;":"&amp;ADDRESS(MATCH("K34",$A:$A,0)-1,COLUMN(H$13),4)))</f>
        <v/>
      </c>
      <c r="I186" s="997" t="n"/>
      <c r="J186" s="180" t="n"/>
      <c r="N186" s="976">
        <f>B186</f>
        <v/>
      </c>
      <c r="O186" s="192">
        <f>C186*BS!$B$9</f>
        <v/>
      </c>
      <c r="P186" s="192">
        <f>D186*BS!$B$9</f>
        <v/>
      </c>
      <c r="Q186" s="192">
        <f>E186*BS!$B$9</f>
        <v/>
      </c>
      <c r="R186" s="192">
        <f>F186*BS!$B$9</f>
        <v/>
      </c>
      <c r="S186" s="192">
        <f>G186*BS!$B$9</f>
        <v/>
      </c>
      <c r="T186" s="192">
        <f>H186*BS!$B$9</f>
        <v/>
      </c>
      <c r="U186" s="193" t="n"/>
    </row>
    <row r="187" ht="18.75" customFormat="1" customHeight="1" s="171">
      <c r="A187" s="171" t="inlineStr">
        <is>
          <t>K35</t>
        </is>
      </c>
      <c r="B187" s="96" t="inlineStr">
        <is>
          <t xml:space="preserve">Others </t>
        </is>
      </c>
      <c r="C187" s="999" t="n"/>
      <c r="D187" s="999" t="n"/>
      <c r="E187" s="999" t="n"/>
      <c r="F187" s="999" t="n"/>
      <c r="G187" s="999" t="n"/>
      <c r="H187" s="999" t="n"/>
      <c r="I187" s="997" t="n"/>
      <c r="J187" s="180" t="n"/>
      <c r="N187" s="966">
        <f>B187</f>
        <v/>
      </c>
      <c r="O187" s="204" t="inlineStr"/>
      <c r="P187" s="204" t="inlineStr"/>
      <c r="Q187" s="204" t="inlineStr"/>
      <c r="R187" s="204" t="inlineStr"/>
      <c r="S187" s="204" t="inlineStr"/>
      <c r="T187" s="204" t="inlineStr"/>
      <c r="U187" s="193" t="n"/>
    </row>
    <row r="188" ht="18.75" customFormat="1" customHeight="1" s="171">
      <c r="A188" s="79" t="n"/>
      <c r="B188" s="119" t="n"/>
      <c r="C188" s="991" t="n"/>
      <c r="D188" s="991" t="n"/>
      <c r="E188" s="991" t="n"/>
      <c r="F188" s="991" t="n"/>
      <c r="G188" s="991" t="n"/>
      <c r="H188" s="991" t="n"/>
      <c r="I188" s="997" t="n"/>
      <c r="J188" s="180" t="n"/>
      <c r="K188" s="172" t="n"/>
      <c r="L188" s="172" t="n"/>
      <c r="M188" s="172" t="n"/>
      <c r="N188" s="973" t="inlineStr"/>
      <c r="O188" s="192" t="inlineStr"/>
      <c r="P188" s="192" t="inlineStr"/>
      <c r="Q188" s="192" t="inlineStr"/>
      <c r="R188" s="192" t="inlineStr"/>
      <c r="S188" s="192" t="inlineStr"/>
      <c r="T188" s="192" t="inlineStr"/>
      <c r="U188" s="193">
        <f>I185</f>
        <v/>
      </c>
      <c r="V188" s="172" t="n"/>
      <c r="W188" s="172" t="n"/>
      <c r="X188" s="172" t="n"/>
      <c r="Y188" s="172" t="n"/>
      <c r="Z188" s="172" t="n"/>
      <c r="AA188" s="172" t="n"/>
      <c r="AB188" s="172" t="n"/>
      <c r="AC188" s="172" t="n"/>
      <c r="AD188" s="172" t="n"/>
      <c r="AE188" s="172" t="n"/>
      <c r="AF188" s="172" t="n"/>
      <c r="AG188" s="172" t="n"/>
      <c r="AH188" s="172" t="n"/>
      <c r="AI188" s="172" t="n"/>
      <c r="AJ188" s="172" t="n"/>
      <c r="AK188" s="172" t="n"/>
      <c r="AL188" s="172" t="n"/>
      <c r="AM188" s="172" t="n"/>
      <c r="AN188" s="172" t="n"/>
      <c r="AO188" s="172" t="n"/>
      <c r="AP188" s="172" t="n"/>
      <c r="AQ188" s="172" t="n"/>
      <c r="AR188" s="172" t="n"/>
      <c r="AS188" s="172" t="n"/>
      <c r="AT188" s="172" t="n"/>
      <c r="AU188" s="172" t="n"/>
      <c r="AV188" s="172" t="n"/>
      <c r="AW188" s="172" t="n"/>
      <c r="AX188" s="172" t="n"/>
      <c r="AY188" s="172" t="n"/>
      <c r="AZ188" s="172" t="n"/>
      <c r="BA188" s="172" t="n"/>
      <c r="BB188" s="172" t="n"/>
      <c r="BC188" s="172" t="n"/>
      <c r="BD188" s="172" t="n"/>
      <c r="BE188" s="172" t="n"/>
      <c r="BF188" s="172" t="n"/>
      <c r="BG188" s="172" t="n"/>
      <c r="BH188" s="172" t="n"/>
      <c r="BI188" s="172" t="n"/>
      <c r="BJ188" s="172" t="n"/>
      <c r="BK188" s="172" t="n"/>
      <c r="BL188" s="172" t="n"/>
      <c r="BM188" s="172" t="n"/>
      <c r="BN188" s="172" t="n"/>
      <c r="BO188" s="172" t="n"/>
      <c r="BP188" s="172" t="n"/>
      <c r="BQ188" s="172" t="n"/>
      <c r="BR188" s="172" t="n"/>
      <c r="BS188" s="172" t="n"/>
      <c r="BT188" s="172" t="n"/>
      <c r="BU188" s="172" t="n"/>
      <c r="BV188" s="172" t="n"/>
      <c r="BW188" s="172" t="n"/>
      <c r="BX188" s="172" t="n"/>
      <c r="BY188" s="172" t="n"/>
      <c r="BZ188" s="172" t="n"/>
      <c r="CA188" s="172" t="n"/>
      <c r="CB188" s="172" t="n"/>
      <c r="CC188" s="172" t="n"/>
      <c r="CD188" s="172" t="n"/>
      <c r="CE188" s="172" t="n"/>
      <c r="CF188" s="172" t="n"/>
      <c r="CG188" s="172" t="n"/>
      <c r="CH188" s="172" t="n"/>
      <c r="CI188" s="172" t="n"/>
      <c r="CJ188" s="172" t="n"/>
      <c r="CK188" s="172" t="n"/>
      <c r="CL188" s="172" t="n"/>
      <c r="CM188" s="172" t="n"/>
      <c r="CN188" s="172" t="n"/>
      <c r="CO188" s="172" t="n"/>
      <c r="CP188" s="172" t="n"/>
      <c r="CQ188" s="172" t="n"/>
      <c r="CR188" s="172" t="n"/>
      <c r="CS188" s="172" t="n"/>
      <c r="CT188" s="172" t="n"/>
      <c r="CU188" s="172" t="n"/>
      <c r="CV188" s="172" t="n"/>
      <c r="CW188" s="172" t="n"/>
      <c r="CX188" s="172" t="n"/>
      <c r="CY188" s="172" t="n"/>
      <c r="CZ188" s="172" t="n"/>
      <c r="DA188" s="172" t="n"/>
      <c r="DB188" s="172" t="n"/>
      <c r="DC188" s="172" t="n"/>
      <c r="DD188" s="172" t="n"/>
      <c r="DE188" s="172" t="n"/>
      <c r="DF188" s="172" t="n"/>
      <c r="DG188" s="172" t="n"/>
      <c r="DH188" s="172" t="n"/>
      <c r="DI188" s="172" t="n"/>
      <c r="DJ188" s="172" t="n"/>
      <c r="DK188" s="172" t="n"/>
      <c r="DL188" s="172" t="n"/>
      <c r="DM188" s="172" t="n"/>
      <c r="DN188" s="172" t="n"/>
      <c r="DO188" s="172" t="n"/>
      <c r="DP188" s="172" t="n"/>
      <c r="DQ188" s="172" t="n"/>
      <c r="DR188" s="172" t="n"/>
      <c r="DS188" s="172" t="n"/>
      <c r="DT188" s="172" t="n"/>
      <c r="DU188" s="172" t="n"/>
      <c r="DV188" s="172" t="n"/>
      <c r="DW188" s="172" t="n"/>
      <c r="DX188" s="172" t="n"/>
      <c r="DY188" s="172" t="n"/>
      <c r="DZ188" s="172" t="n"/>
      <c r="EA188" s="172" t="n"/>
      <c r="EB188" s="172" t="n"/>
      <c r="EC188" s="172" t="n"/>
      <c r="ED188" s="172" t="n"/>
      <c r="EE188" s="172" t="n"/>
      <c r="EF188" s="172" t="n"/>
      <c r="EG188" s="172" t="n"/>
      <c r="EH188" s="172" t="n"/>
      <c r="EI188" s="172" t="n"/>
      <c r="EJ188" s="172" t="n"/>
    </row>
    <row r="189" ht="18.75" customFormat="1" customHeight="1" s="171">
      <c r="A189" s="79" t="n"/>
      <c r="B189" s="119" t="n"/>
      <c r="C189" s="991" t="n"/>
      <c r="D189" s="991" t="n"/>
      <c r="E189" s="991" t="n"/>
      <c r="F189" s="991" t="n"/>
      <c r="G189" s="991" t="n"/>
      <c r="H189" s="991" t="n"/>
      <c r="I189" s="997" t="n"/>
      <c r="J189" s="180" t="n"/>
      <c r="K189" s="172" t="n"/>
      <c r="L189" s="172" t="n"/>
      <c r="M189" s="172" t="n"/>
      <c r="N189" s="973" t="inlineStr"/>
      <c r="O189" s="192" t="inlineStr"/>
      <c r="P189" s="192" t="inlineStr"/>
      <c r="Q189" s="192" t="inlineStr"/>
      <c r="R189" s="192" t="inlineStr"/>
      <c r="S189" s="192" t="inlineStr"/>
      <c r="T189" s="192" t="inlineStr"/>
      <c r="U189" s="193">
        <f>I186</f>
        <v/>
      </c>
      <c r="V189" s="172" t="n"/>
      <c r="W189" s="172" t="n"/>
      <c r="X189" s="172" t="n"/>
      <c r="Y189" s="172" t="n"/>
      <c r="Z189" s="172" t="n"/>
      <c r="AA189" s="172" t="n"/>
      <c r="AB189" s="172" t="n"/>
      <c r="AC189" s="172" t="n"/>
      <c r="AD189" s="172" t="n"/>
      <c r="AE189" s="172" t="n"/>
      <c r="AF189" s="172" t="n"/>
      <c r="AG189" s="172" t="n"/>
      <c r="AH189" s="172" t="n"/>
      <c r="AI189" s="172" t="n"/>
      <c r="AJ189" s="172" t="n"/>
      <c r="AK189" s="172" t="n"/>
      <c r="AL189" s="172" t="n"/>
      <c r="AM189" s="172" t="n"/>
      <c r="AN189" s="172" t="n"/>
      <c r="AO189" s="172" t="n"/>
      <c r="AP189" s="172" t="n"/>
      <c r="AQ189" s="172" t="n"/>
      <c r="AR189" s="172" t="n"/>
      <c r="AS189" s="172" t="n"/>
      <c r="AT189" s="172" t="n"/>
      <c r="AU189" s="172" t="n"/>
      <c r="AV189" s="172" t="n"/>
      <c r="AW189" s="172" t="n"/>
      <c r="AX189" s="172" t="n"/>
      <c r="AY189" s="172" t="n"/>
      <c r="AZ189" s="172" t="n"/>
      <c r="BA189" s="172" t="n"/>
      <c r="BB189" s="172" t="n"/>
      <c r="BC189" s="172" t="n"/>
      <c r="BD189" s="172" t="n"/>
      <c r="BE189" s="172" t="n"/>
      <c r="BF189" s="172" t="n"/>
      <c r="BG189" s="172" t="n"/>
      <c r="BH189" s="172" t="n"/>
      <c r="BI189" s="172" t="n"/>
      <c r="BJ189" s="172" t="n"/>
      <c r="BK189" s="172" t="n"/>
      <c r="BL189" s="172" t="n"/>
      <c r="BM189" s="172" t="n"/>
      <c r="BN189" s="172" t="n"/>
      <c r="BO189" s="172" t="n"/>
      <c r="BP189" s="172" t="n"/>
      <c r="BQ189" s="172" t="n"/>
      <c r="BR189" s="172" t="n"/>
      <c r="BS189" s="172" t="n"/>
      <c r="BT189" s="172" t="n"/>
      <c r="BU189" s="172" t="n"/>
      <c r="BV189" s="172" t="n"/>
      <c r="BW189" s="172" t="n"/>
      <c r="BX189" s="172" t="n"/>
      <c r="BY189" s="172" t="n"/>
      <c r="BZ189" s="172" t="n"/>
      <c r="CA189" s="172" t="n"/>
      <c r="CB189" s="172" t="n"/>
      <c r="CC189" s="172" t="n"/>
      <c r="CD189" s="172" t="n"/>
      <c r="CE189" s="172" t="n"/>
      <c r="CF189" s="172" t="n"/>
      <c r="CG189" s="172" t="n"/>
      <c r="CH189" s="172" t="n"/>
      <c r="CI189" s="172" t="n"/>
      <c r="CJ189" s="172" t="n"/>
      <c r="CK189" s="172" t="n"/>
      <c r="CL189" s="172" t="n"/>
      <c r="CM189" s="172" t="n"/>
      <c r="CN189" s="172" t="n"/>
      <c r="CO189" s="172" t="n"/>
      <c r="CP189" s="172" t="n"/>
      <c r="CQ189" s="172" t="n"/>
      <c r="CR189" s="172" t="n"/>
      <c r="CS189" s="172" t="n"/>
      <c r="CT189" s="172" t="n"/>
      <c r="CU189" s="172" t="n"/>
      <c r="CV189" s="172" t="n"/>
      <c r="CW189" s="172" t="n"/>
      <c r="CX189" s="172" t="n"/>
      <c r="CY189" s="172" t="n"/>
      <c r="CZ189" s="172" t="n"/>
      <c r="DA189" s="172" t="n"/>
      <c r="DB189" s="172" t="n"/>
      <c r="DC189" s="172" t="n"/>
      <c r="DD189" s="172" t="n"/>
      <c r="DE189" s="172" t="n"/>
      <c r="DF189" s="172" t="n"/>
      <c r="DG189" s="172" t="n"/>
      <c r="DH189" s="172" t="n"/>
      <c r="DI189" s="172" t="n"/>
      <c r="DJ189" s="172" t="n"/>
      <c r="DK189" s="172" t="n"/>
      <c r="DL189" s="172" t="n"/>
      <c r="DM189" s="172" t="n"/>
      <c r="DN189" s="172" t="n"/>
      <c r="DO189" s="172" t="n"/>
      <c r="DP189" s="172" t="n"/>
      <c r="DQ189" s="172" t="n"/>
      <c r="DR189" s="172" t="n"/>
      <c r="DS189" s="172" t="n"/>
      <c r="DT189" s="172" t="n"/>
      <c r="DU189" s="172" t="n"/>
      <c r="DV189" s="172" t="n"/>
      <c r="DW189" s="172" t="n"/>
      <c r="DX189" s="172" t="n"/>
      <c r="DY189" s="172" t="n"/>
      <c r="DZ189" s="172" t="n"/>
      <c r="EA189" s="172" t="n"/>
      <c r="EB189" s="172" t="n"/>
      <c r="EC189" s="172" t="n"/>
      <c r="ED189" s="172" t="n"/>
      <c r="EE189" s="172" t="n"/>
      <c r="EF189" s="172" t="n"/>
      <c r="EG189" s="172" t="n"/>
      <c r="EH189" s="172" t="n"/>
      <c r="EI189" s="172" t="n"/>
      <c r="EJ189" s="172" t="n"/>
    </row>
    <row r="190" ht="18.75" customFormat="1" customHeight="1" s="171">
      <c r="A190" s="79" t="n"/>
      <c r="B190" s="119" t="n"/>
      <c r="C190" s="103" t="n"/>
      <c r="D190" s="103" t="n"/>
      <c r="E190" s="103" t="n"/>
      <c r="F190" s="103" t="n"/>
      <c r="G190" s="103" t="n"/>
      <c r="H190" s="103" t="n"/>
      <c r="I190" s="997" t="n"/>
      <c r="J190" s="180" t="n"/>
      <c r="K190" s="172" t="n"/>
      <c r="L190" s="172" t="n"/>
      <c r="M190" s="172" t="n"/>
      <c r="N190" s="973" t="inlineStr"/>
      <c r="O190" s="192" t="inlineStr"/>
      <c r="P190" s="192" t="inlineStr"/>
      <c r="Q190" s="192" t="inlineStr"/>
      <c r="R190" s="192" t="inlineStr"/>
      <c r="S190" s="192" t="inlineStr"/>
      <c r="T190" s="192" t="inlineStr"/>
      <c r="U190" s="193">
        <f>I187</f>
        <v/>
      </c>
      <c r="V190" s="172" t="n"/>
      <c r="W190" s="172" t="n"/>
      <c r="X190" s="172" t="n"/>
      <c r="Y190" s="172" t="n"/>
      <c r="Z190" s="172" t="n"/>
      <c r="AA190" s="172" t="n"/>
      <c r="AB190" s="172" t="n"/>
      <c r="AC190" s="172" t="n"/>
      <c r="AD190" s="172" t="n"/>
      <c r="AE190" s="172" t="n"/>
      <c r="AF190" s="172" t="n"/>
      <c r="AG190" s="172" t="n"/>
      <c r="AH190" s="172" t="n"/>
      <c r="AI190" s="172" t="n"/>
      <c r="AJ190" s="172" t="n"/>
      <c r="AK190" s="172" t="n"/>
      <c r="AL190" s="172" t="n"/>
      <c r="AM190" s="172" t="n"/>
      <c r="AN190" s="172" t="n"/>
      <c r="AO190" s="172" t="n"/>
      <c r="AP190" s="172" t="n"/>
      <c r="AQ190" s="172" t="n"/>
      <c r="AR190" s="172" t="n"/>
      <c r="AS190" s="172" t="n"/>
      <c r="AT190" s="172" t="n"/>
      <c r="AU190" s="172" t="n"/>
      <c r="AV190" s="172" t="n"/>
      <c r="AW190" s="172" t="n"/>
      <c r="AX190" s="172" t="n"/>
      <c r="AY190" s="172" t="n"/>
      <c r="AZ190" s="172" t="n"/>
      <c r="BA190" s="172" t="n"/>
      <c r="BB190" s="172" t="n"/>
      <c r="BC190" s="172" t="n"/>
      <c r="BD190" s="172" t="n"/>
      <c r="BE190" s="172" t="n"/>
      <c r="BF190" s="172" t="n"/>
      <c r="BG190" s="172" t="n"/>
      <c r="BH190" s="172" t="n"/>
      <c r="BI190" s="172" t="n"/>
      <c r="BJ190" s="172" t="n"/>
      <c r="BK190" s="172" t="n"/>
      <c r="BL190" s="172" t="n"/>
      <c r="BM190" s="172" t="n"/>
      <c r="BN190" s="172" t="n"/>
      <c r="BO190" s="172" t="n"/>
      <c r="BP190" s="172" t="n"/>
      <c r="BQ190" s="172" t="n"/>
      <c r="BR190" s="172" t="n"/>
      <c r="BS190" s="172" t="n"/>
      <c r="BT190" s="172" t="n"/>
      <c r="BU190" s="172" t="n"/>
      <c r="BV190" s="172" t="n"/>
      <c r="BW190" s="172" t="n"/>
      <c r="BX190" s="172" t="n"/>
      <c r="BY190" s="172" t="n"/>
      <c r="BZ190" s="172" t="n"/>
      <c r="CA190" s="172" t="n"/>
      <c r="CB190" s="172" t="n"/>
      <c r="CC190" s="172" t="n"/>
      <c r="CD190" s="172" t="n"/>
      <c r="CE190" s="172" t="n"/>
      <c r="CF190" s="172" t="n"/>
      <c r="CG190" s="172" t="n"/>
      <c r="CH190" s="172" t="n"/>
      <c r="CI190" s="172" t="n"/>
      <c r="CJ190" s="172" t="n"/>
      <c r="CK190" s="172" t="n"/>
      <c r="CL190" s="172" t="n"/>
      <c r="CM190" s="172" t="n"/>
      <c r="CN190" s="172" t="n"/>
      <c r="CO190" s="172" t="n"/>
      <c r="CP190" s="172" t="n"/>
      <c r="CQ190" s="172" t="n"/>
      <c r="CR190" s="172" t="n"/>
      <c r="CS190" s="172" t="n"/>
      <c r="CT190" s="172" t="n"/>
      <c r="CU190" s="172" t="n"/>
      <c r="CV190" s="172" t="n"/>
      <c r="CW190" s="172" t="n"/>
      <c r="CX190" s="172" t="n"/>
      <c r="CY190" s="172" t="n"/>
      <c r="CZ190" s="172" t="n"/>
      <c r="DA190" s="172" t="n"/>
      <c r="DB190" s="172" t="n"/>
      <c r="DC190" s="172" t="n"/>
      <c r="DD190" s="172" t="n"/>
      <c r="DE190" s="172" t="n"/>
      <c r="DF190" s="172" t="n"/>
      <c r="DG190" s="172" t="n"/>
      <c r="DH190" s="172" t="n"/>
      <c r="DI190" s="172" t="n"/>
      <c r="DJ190" s="172" t="n"/>
      <c r="DK190" s="172" t="n"/>
      <c r="DL190" s="172" t="n"/>
      <c r="DM190" s="172" t="n"/>
      <c r="DN190" s="172" t="n"/>
      <c r="DO190" s="172" t="n"/>
      <c r="DP190" s="172" t="n"/>
      <c r="DQ190" s="172" t="n"/>
      <c r="DR190" s="172" t="n"/>
      <c r="DS190" s="172" t="n"/>
      <c r="DT190" s="172" t="n"/>
      <c r="DU190" s="172" t="n"/>
      <c r="DV190" s="172" t="n"/>
      <c r="DW190" s="172" t="n"/>
      <c r="DX190" s="172" t="n"/>
      <c r="DY190" s="172" t="n"/>
      <c r="DZ190" s="172" t="n"/>
      <c r="EA190" s="172" t="n"/>
      <c r="EB190" s="172" t="n"/>
      <c r="EC190" s="172" t="n"/>
      <c r="ED190" s="172" t="n"/>
      <c r="EE190" s="172" t="n"/>
      <c r="EF190" s="172" t="n"/>
      <c r="EG190" s="172" t="n"/>
      <c r="EH190" s="172" t="n"/>
      <c r="EI190" s="172" t="n"/>
      <c r="EJ190" s="172" t="n"/>
    </row>
    <row r="191" ht="18.75" customFormat="1" customHeight="1" s="171">
      <c r="A191" s="79" t="n"/>
      <c r="B191" s="119" t="n"/>
      <c r="C191" s="991" t="n"/>
      <c r="D191" s="991" t="n"/>
      <c r="E191" s="991" t="n"/>
      <c r="F191" s="991" t="n"/>
      <c r="G191" s="991" t="n"/>
      <c r="H191" s="991" t="n"/>
      <c r="I191" s="997" t="n"/>
      <c r="J191" s="180" t="n"/>
      <c r="K191" s="172" t="n"/>
      <c r="L191" s="172" t="n"/>
      <c r="M191" s="172" t="n"/>
      <c r="N191" s="973" t="inlineStr"/>
      <c r="O191" s="192" t="inlineStr"/>
      <c r="P191" s="192" t="inlineStr"/>
      <c r="Q191" s="192" t="inlineStr"/>
      <c r="R191" s="192" t="inlineStr"/>
      <c r="S191" s="192" t="inlineStr"/>
      <c r="T191" s="192" t="inlineStr"/>
      <c r="U191" s="193">
        <f>I188</f>
        <v/>
      </c>
      <c r="V191" s="172" t="n"/>
      <c r="W191" s="172" t="n"/>
      <c r="X191" s="172" t="n"/>
      <c r="Y191" s="172" t="n"/>
      <c r="Z191" s="172" t="n"/>
      <c r="AA191" s="172" t="n"/>
      <c r="AB191" s="172" t="n"/>
      <c r="AC191" s="172" t="n"/>
      <c r="AD191" s="172" t="n"/>
      <c r="AE191" s="172" t="n"/>
      <c r="AF191" s="172" t="n"/>
      <c r="AG191" s="172" t="n"/>
      <c r="AH191" s="172" t="n"/>
      <c r="AI191" s="172" t="n"/>
      <c r="AJ191" s="172" t="n"/>
      <c r="AK191" s="172" t="n"/>
      <c r="AL191" s="172" t="n"/>
      <c r="AM191" s="172" t="n"/>
      <c r="AN191" s="172" t="n"/>
      <c r="AO191" s="172" t="n"/>
      <c r="AP191" s="172" t="n"/>
      <c r="AQ191" s="172" t="n"/>
      <c r="AR191" s="172" t="n"/>
      <c r="AS191" s="172" t="n"/>
      <c r="AT191" s="172" t="n"/>
      <c r="AU191" s="172" t="n"/>
      <c r="AV191" s="172" t="n"/>
      <c r="AW191" s="172" t="n"/>
      <c r="AX191" s="172" t="n"/>
      <c r="AY191" s="172" t="n"/>
      <c r="AZ191" s="172" t="n"/>
      <c r="BA191" s="172" t="n"/>
      <c r="BB191" s="172" t="n"/>
      <c r="BC191" s="172" t="n"/>
      <c r="BD191" s="172" t="n"/>
      <c r="BE191" s="172" t="n"/>
      <c r="BF191" s="172" t="n"/>
      <c r="BG191" s="172" t="n"/>
      <c r="BH191" s="172" t="n"/>
      <c r="BI191" s="172" t="n"/>
      <c r="BJ191" s="172" t="n"/>
      <c r="BK191" s="172" t="n"/>
      <c r="BL191" s="172" t="n"/>
      <c r="BM191" s="172" t="n"/>
      <c r="BN191" s="172" t="n"/>
      <c r="BO191" s="172" t="n"/>
      <c r="BP191" s="172" t="n"/>
      <c r="BQ191" s="172" t="n"/>
      <c r="BR191" s="172" t="n"/>
      <c r="BS191" s="172" t="n"/>
      <c r="BT191" s="172" t="n"/>
      <c r="BU191" s="172" t="n"/>
      <c r="BV191" s="172" t="n"/>
      <c r="BW191" s="172" t="n"/>
      <c r="BX191" s="172" t="n"/>
      <c r="BY191" s="172" t="n"/>
      <c r="BZ191" s="172" t="n"/>
      <c r="CA191" s="172" t="n"/>
      <c r="CB191" s="172" t="n"/>
      <c r="CC191" s="172" t="n"/>
      <c r="CD191" s="172" t="n"/>
      <c r="CE191" s="172" t="n"/>
      <c r="CF191" s="172" t="n"/>
      <c r="CG191" s="172" t="n"/>
      <c r="CH191" s="172" t="n"/>
      <c r="CI191" s="172" t="n"/>
      <c r="CJ191" s="172" t="n"/>
      <c r="CK191" s="172" t="n"/>
      <c r="CL191" s="172" t="n"/>
      <c r="CM191" s="172" t="n"/>
      <c r="CN191" s="172" t="n"/>
      <c r="CO191" s="172" t="n"/>
      <c r="CP191" s="172" t="n"/>
      <c r="CQ191" s="172" t="n"/>
      <c r="CR191" s="172" t="n"/>
      <c r="CS191" s="172" t="n"/>
      <c r="CT191" s="172" t="n"/>
      <c r="CU191" s="172" t="n"/>
      <c r="CV191" s="172" t="n"/>
      <c r="CW191" s="172" t="n"/>
      <c r="CX191" s="172" t="n"/>
      <c r="CY191" s="172" t="n"/>
      <c r="CZ191" s="172" t="n"/>
      <c r="DA191" s="172" t="n"/>
      <c r="DB191" s="172" t="n"/>
      <c r="DC191" s="172" t="n"/>
      <c r="DD191" s="172" t="n"/>
      <c r="DE191" s="172" t="n"/>
      <c r="DF191" s="172" t="n"/>
      <c r="DG191" s="172" t="n"/>
      <c r="DH191" s="172" t="n"/>
      <c r="DI191" s="172" t="n"/>
      <c r="DJ191" s="172" t="n"/>
      <c r="DK191" s="172" t="n"/>
      <c r="DL191" s="172" t="n"/>
      <c r="DM191" s="172" t="n"/>
      <c r="DN191" s="172" t="n"/>
      <c r="DO191" s="172" t="n"/>
      <c r="DP191" s="172" t="n"/>
      <c r="DQ191" s="172" t="n"/>
      <c r="DR191" s="172" t="n"/>
      <c r="DS191" s="172" t="n"/>
      <c r="DT191" s="172" t="n"/>
      <c r="DU191" s="172" t="n"/>
      <c r="DV191" s="172" t="n"/>
      <c r="DW191" s="172" t="n"/>
      <c r="DX191" s="172" t="n"/>
      <c r="DY191" s="172" t="n"/>
      <c r="DZ191" s="172" t="n"/>
      <c r="EA191" s="172" t="n"/>
      <c r="EB191" s="172" t="n"/>
      <c r="EC191" s="172" t="n"/>
      <c r="ED191" s="172" t="n"/>
      <c r="EE191" s="172" t="n"/>
      <c r="EF191" s="172" t="n"/>
      <c r="EG191" s="172" t="n"/>
      <c r="EH191" s="172" t="n"/>
      <c r="EI191" s="172" t="n"/>
      <c r="EJ191" s="172" t="n"/>
    </row>
    <row r="192" ht="18.75" customFormat="1" customHeight="1" s="171">
      <c r="A192" s="79" t="n"/>
      <c r="B192" s="1000" t="n"/>
      <c r="C192" s="991" t="n"/>
      <c r="D192" s="991" t="n"/>
      <c r="E192" s="991" t="n"/>
      <c r="F192" s="991" t="n"/>
      <c r="G192" s="991" t="n"/>
      <c r="H192" s="991" t="n"/>
      <c r="I192" s="997" t="n"/>
      <c r="J192" s="180" t="n"/>
      <c r="K192" s="172" t="n"/>
      <c r="L192" s="172" t="n"/>
      <c r="M192" s="172" t="n"/>
      <c r="N192" s="973" t="inlineStr"/>
      <c r="O192" s="192" t="inlineStr"/>
      <c r="P192" s="192" t="inlineStr"/>
      <c r="Q192" s="192" t="inlineStr"/>
      <c r="R192" s="192" t="inlineStr"/>
      <c r="S192" s="192" t="inlineStr"/>
      <c r="T192" s="192" t="inlineStr"/>
      <c r="U192" s="193">
        <f>I189</f>
        <v/>
      </c>
      <c r="V192" s="172" t="n"/>
      <c r="W192" s="172" t="n"/>
      <c r="X192" s="172" t="n"/>
      <c r="Y192" s="172" t="n"/>
      <c r="Z192" s="172" t="n"/>
      <c r="AA192" s="172" t="n"/>
      <c r="AB192" s="172" t="n"/>
      <c r="AC192" s="172" t="n"/>
      <c r="AD192" s="172" t="n"/>
      <c r="AE192" s="172" t="n"/>
      <c r="AF192" s="172" t="n"/>
      <c r="AG192" s="172" t="n"/>
      <c r="AH192" s="172" t="n"/>
      <c r="AI192" s="172" t="n"/>
      <c r="AJ192" s="172" t="n"/>
      <c r="AK192" s="172" t="n"/>
      <c r="AL192" s="172" t="n"/>
      <c r="AM192" s="172" t="n"/>
      <c r="AN192" s="172" t="n"/>
      <c r="AO192" s="172" t="n"/>
      <c r="AP192" s="172" t="n"/>
      <c r="AQ192" s="172" t="n"/>
      <c r="AR192" s="172" t="n"/>
      <c r="AS192" s="172" t="n"/>
      <c r="AT192" s="172" t="n"/>
      <c r="AU192" s="172" t="n"/>
      <c r="AV192" s="172" t="n"/>
      <c r="AW192" s="172" t="n"/>
      <c r="AX192" s="172" t="n"/>
      <c r="AY192" s="172" t="n"/>
      <c r="AZ192" s="172" t="n"/>
      <c r="BA192" s="172" t="n"/>
      <c r="BB192" s="172" t="n"/>
      <c r="BC192" s="172" t="n"/>
      <c r="BD192" s="172" t="n"/>
      <c r="BE192" s="172" t="n"/>
      <c r="BF192" s="172" t="n"/>
      <c r="BG192" s="172" t="n"/>
      <c r="BH192" s="172" t="n"/>
      <c r="BI192" s="172" t="n"/>
      <c r="BJ192" s="172" t="n"/>
      <c r="BK192" s="172" t="n"/>
      <c r="BL192" s="172" t="n"/>
      <c r="BM192" s="172" t="n"/>
      <c r="BN192" s="172" t="n"/>
      <c r="BO192" s="172" t="n"/>
      <c r="BP192" s="172" t="n"/>
      <c r="BQ192" s="172" t="n"/>
      <c r="BR192" s="172" t="n"/>
      <c r="BS192" s="172" t="n"/>
      <c r="BT192" s="172" t="n"/>
      <c r="BU192" s="172" t="n"/>
      <c r="BV192" s="172" t="n"/>
      <c r="BW192" s="172" t="n"/>
      <c r="BX192" s="172" t="n"/>
      <c r="BY192" s="172" t="n"/>
      <c r="BZ192" s="172" t="n"/>
      <c r="CA192" s="172" t="n"/>
      <c r="CB192" s="172" t="n"/>
      <c r="CC192" s="172" t="n"/>
      <c r="CD192" s="172" t="n"/>
      <c r="CE192" s="172" t="n"/>
      <c r="CF192" s="172" t="n"/>
      <c r="CG192" s="172" t="n"/>
      <c r="CH192" s="172" t="n"/>
      <c r="CI192" s="172" t="n"/>
      <c r="CJ192" s="172" t="n"/>
      <c r="CK192" s="172" t="n"/>
      <c r="CL192" s="172" t="n"/>
      <c r="CM192" s="172" t="n"/>
      <c r="CN192" s="172" t="n"/>
      <c r="CO192" s="172" t="n"/>
      <c r="CP192" s="172" t="n"/>
      <c r="CQ192" s="172" t="n"/>
      <c r="CR192" s="172" t="n"/>
      <c r="CS192" s="172" t="n"/>
      <c r="CT192" s="172" t="n"/>
      <c r="CU192" s="172" t="n"/>
      <c r="CV192" s="172" t="n"/>
      <c r="CW192" s="172" t="n"/>
      <c r="CX192" s="172" t="n"/>
      <c r="CY192" s="172" t="n"/>
      <c r="CZ192" s="172" t="n"/>
      <c r="DA192" s="172" t="n"/>
      <c r="DB192" s="172" t="n"/>
      <c r="DC192" s="172" t="n"/>
      <c r="DD192" s="172" t="n"/>
      <c r="DE192" s="172" t="n"/>
      <c r="DF192" s="172" t="n"/>
      <c r="DG192" s="172" t="n"/>
      <c r="DH192" s="172" t="n"/>
      <c r="DI192" s="172" t="n"/>
      <c r="DJ192" s="172" t="n"/>
      <c r="DK192" s="172" t="n"/>
      <c r="DL192" s="172" t="n"/>
      <c r="DM192" s="172" t="n"/>
      <c r="DN192" s="172" t="n"/>
      <c r="DO192" s="172" t="n"/>
      <c r="DP192" s="172" t="n"/>
      <c r="DQ192" s="172" t="n"/>
      <c r="DR192" s="172" t="n"/>
      <c r="DS192" s="172" t="n"/>
      <c r="DT192" s="172" t="n"/>
      <c r="DU192" s="172" t="n"/>
      <c r="DV192" s="172" t="n"/>
      <c r="DW192" s="172" t="n"/>
      <c r="DX192" s="172" t="n"/>
      <c r="DY192" s="172" t="n"/>
      <c r="DZ192" s="172" t="n"/>
      <c r="EA192" s="172" t="n"/>
      <c r="EB192" s="172" t="n"/>
      <c r="EC192" s="172" t="n"/>
      <c r="ED192" s="172" t="n"/>
      <c r="EE192" s="172" t="n"/>
      <c r="EF192" s="172" t="n"/>
      <c r="EG192" s="172" t="n"/>
      <c r="EH192" s="172" t="n"/>
      <c r="EI192" s="172" t="n"/>
      <c r="EJ192" s="172" t="n"/>
    </row>
    <row r="193" ht="18.75" customFormat="1" customHeight="1" s="171">
      <c r="A193" s="79" t="n"/>
      <c r="B193" s="119" t="n"/>
      <c r="C193" s="991" t="n"/>
      <c r="D193" s="991" t="n"/>
      <c r="E193" s="991" t="n"/>
      <c r="F193" s="991" t="n"/>
      <c r="G193" s="991" t="n"/>
      <c r="H193" s="991" t="n"/>
      <c r="I193" s="997" t="n"/>
      <c r="J193" s="180" t="n"/>
      <c r="K193" s="172" t="n"/>
      <c r="L193" s="172" t="n"/>
      <c r="M193" s="172" t="n"/>
      <c r="N193" s="973" t="inlineStr"/>
      <c r="O193" s="192" t="inlineStr"/>
      <c r="P193" s="192" t="inlineStr"/>
      <c r="Q193" s="192" t="inlineStr"/>
      <c r="R193" s="192" t="inlineStr"/>
      <c r="S193" s="192" t="inlineStr"/>
      <c r="T193" s="192" t="inlineStr"/>
      <c r="U193" s="193">
        <f>I190</f>
        <v/>
      </c>
      <c r="V193" s="172" t="n"/>
      <c r="W193" s="172" t="n"/>
      <c r="X193" s="172" t="n"/>
      <c r="Y193" s="172" t="n"/>
      <c r="Z193" s="172" t="n"/>
      <c r="AA193" s="172" t="n"/>
      <c r="AB193" s="172" t="n"/>
      <c r="AC193" s="172" t="n"/>
      <c r="AD193" s="172" t="n"/>
      <c r="AE193" s="172" t="n"/>
      <c r="AF193" s="172" t="n"/>
      <c r="AG193" s="172" t="n"/>
      <c r="AH193" s="172" t="n"/>
      <c r="AI193" s="172" t="n"/>
      <c r="AJ193" s="172" t="n"/>
      <c r="AK193" s="172" t="n"/>
      <c r="AL193" s="172" t="n"/>
      <c r="AM193" s="172" t="n"/>
      <c r="AN193" s="172" t="n"/>
      <c r="AO193" s="172" t="n"/>
      <c r="AP193" s="172" t="n"/>
      <c r="AQ193" s="172" t="n"/>
      <c r="AR193" s="172" t="n"/>
      <c r="AS193" s="172" t="n"/>
      <c r="AT193" s="172" t="n"/>
      <c r="AU193" s="172" t="n"/>
      <c r="AV193" s="172" t="n"/>
      <c r="AW193" s="172" t="n"/>
      <c r="AX193" s="172" t="n"/>
      <c r="AY193" s="172" t="n"/>
      <c r="AZ193" s="172" t="n"/>
      <c r="BA193" s="172" t="n"/>
      <c r="BB193" s="172" t="n"/>
      <c r="BC193" s="172" t="n"/>
      <c r="BD193" s="172" t="n"/>
      <c r="BE193" s="172" t="n"/>
      <c r="BF193" s="172" t="n"/>
      <c r="BG193" s="172" t="n"/>
      <c r="BH193" s="172" t="n"/>
      <c r="BI193" s="172" t="n"/>
      <c r="BJ193" s="172" t="n"/>
      <c r="BK193" s="172" t="n"/>
      <c r="BL193" s="172" t="n"/>
      <c r="BM193" s="172" t="n"/>
      <c r="BN193" s="172" t="n"/>
      <c r="BO193" s="172" t="n"/>
      <c r="BP193" s="172" t="n"/>
      <c r="BQ193" s="172" t="n"/>
      <c r="BR193" s="172" t="n"/>
      <c r="BS193" s="172" t="n"/>
      <c r="BT193" s="172" t="n"/>
      <c r="BU193" s="172" t="n"/>
      <c r="BV193" s="172" t="n"/>
      <c r="BW193" s="172" t="n"/>
      <c r="BX193" s="172" t="n"/>
      <c r="BY193" s="172" t="n"/>
      <c r="BZ193" s="172" t="n"/>
      <c r="CA193" s="172" t="n"/>
      <c r="CB193" s="172" t="n"/>
      <c r="CC193" s="172" t="n"/>
      <c r="CD193" s="172" t="n"/>
      <c r="CE193" s="172" t="n"/>
      <c r="CF193" s="172" t="n"/>
      <c r="CG193" s="172" t="n"/>
      <c r="CH193" s="172" t="n"/>
      <c r="CI193" s="172" t="n"/>
      <c r="CJ193" s="172" t="n"/>
      <c r="CK193" s="172" t="n"/>
      <c r="CL193" s="172" t="n"/>
      <c r="CM193" s="172" t="n"/>
      <c r="CN193" s="172" t="n"/>
      <c r="CO193" s="172" t="n"/>
      <c r="CP193" s="172" t="n"/>
      <c r="CQ193" s="172" t="n"/>
      <c r="CR193" s="172" t="n"/>
      <c r="CS193" s="172" t="n"/>
      <c r="CT193" s="172" t="n"/>
      <c r="CU193" s="172" t="n"/>
      <c r="CV193" s="172" t="n"/>
      <c r="CW193" s="172" t="n"/>
      <c r="CX193" s="172" t="n"/>
      <c r="CY193" s="172" t="n"/>
      <c r="CZ193" s="172" t="n"/>
      <c r="DA193" s="172" t="n"/>
      <c r="DB193" s="172" t="n"/>
      <c r="DC193" s="172" t="n"/>
      <c r="DD193" s="172" t="n"/>
      <c r="DE193" s="172" t="n"/>
      <c r="DF193" s="172" t="n"/>
      <c r="DG193" s="172" t="n"/>
      <c r="DH193" s="172" t="n"/>
      <c r="DI193" s="172" t="n"/>
      <c r="DJ193" s="172" t="n"/>
      <c r="DK193" s="172" t="n"/>
      <c r="DL193" s="172" t="n"/>
      <c r="DM193" s="172" t="n"/>
      <c r="DN193" s="172" t="n"/>
      <c r="DO193" s="172" t="n"/>
      <c r="DP193" s="172" t="n"/>
      <c r="DQ193" s="172" t="n"/>
      <c r="DR193" s="172" t="n"/>
      <c r="DS193" s="172" t="n"/>
      <c r="DT193" s="172" t="n"/>
      <c r="DU193" s="172" t="n"/>
      <c r="DV193" s="172" t="n"/>
      <c r="DW193" s="172" t="n"/>
      <c r="DX193" s="172" t="n"/>
      <c r="DY193" s="172" t="n"/>
      <c r="DZ193" s="172" t="n"/>
      <c r="EA193" s="172" t="n"/>
      <c r="EB193" s="172" t="n"/>
      <c r="EC193" s="172" t="n"/>
      <c r="ED193" s="172" t="n"/>
      <c r="EE193" s="172" t="n"/>
      <c r="EF193" s="172" t="n"/>
      <c r="EG193" s="172" t="n"/>
      <c r="EH193" s="172" t="n"/>
      <c r="EI193" s="172" t="n"/>
      <c r="EJ193" s="172" t="n"/>
    </row>
    <row r="194" ht="18.75" customFormat="1" customHeight="1" s="171">
      <c r="A194" s="79" t="n"/>
      <c r="B194" s="119" t="n"/>
      <c r="C194" s="991" t="n"/>
      <c r="D194" s="991" t="n"/>
      <c r="E194" s="991" t="n"/>
      <c r="F194" s="991" t="n"/>
      <c r="G194" s="991" t="n"/>
      <c r="H194" s="991" t="n"/>
      <c r="I194" s="997" t="n"/>
      <c r="J194" s="180" t="n"/>
      <c r="K194" s="172" t="n"/>
      <c r="L194" s="172" t="n"/>
      <c r="M194" s="172" t="n"/>
      <c r="N194" s="973" t="inlineStr"/>
      <c r="O194" s="192" t="inlineStr"/>
      <c r="P194" s="192" t="inlineStr"/>
      <c r="Q194" s="192" t="inlineStr"/>
      <c r="R194" s="192" t="inlineStr"/>
      <c r="S194" s="192" t="inlineStr"/>
      <c r="T194" s="192" t="inlineStr"/>
      <c r="U194" s="193">
        <f>I191</f>
        <v/>
      </c>
      <c r="V194" s="172" t="n"/>
      <c r="W194" s="172" t="n"/>
      <c r="X194" s="172" t="n"/>
      <c r="Y194" s="172" t="n"/>
      <c r="Z194" s="172" t="n"/>
      <c r="AA194" s="172" t="n"/>
      <c r="AB194" s="172" t="n"/>
      <c r="AC194" s="172" t="n"/>
      <c r="AD194" s="172" t="n"/>
      <c r="AE194" s="172" t="n"/>
      <c r="AF194" s="172" t="n"/>
      <c r="AG194" s="172" t="n"/>
      <c r="AH194" s="172" t="n"/>
      <c r="AI194" s="172" t="n"/>
      <c r="AJ194" s="172" t="n"/>
      <c r="AK194" s="172" t="n"/>
      <c r="AL194" s="172" t="n"/>
      <c r="AM194" s="172" t="n"/>
      <c r="AN194" s="172" t="n"/>
      <c r="AO194" s="172" t="n"/>
      <c r="AP194" s="172" t="n"/>
      <c r="AQ194" s="172" t="n"/>
      <c r="AR194" s="172" t="n"/>
      <c r="AS194" s="172" t="n"/>
      <c r="AT194" s="172" t="n"/>
      <c r="AU194" s="172" t="n"/>
      <c r="AV194" s="172" t="n"/>
      <c r="AW194" s="172" t="n"/>
      <c r="AX194" s="172" t="n"/>
      <c r="AY194" s="172" t="n"/>
      <c r="AZ194" s="172" t="n"/>
      <c r="BA194" s="172" t="n"/>
      <c r="BB194" s="172" t="n"/>
      <c r="BC194" s="172" t="n"/>
      <c r="BD194" s="172" t="n"/>
      <c r="BE194" s="172" t="n"/>
      <c r="BF194" s="172" t="n"/>
      <c r="BG194" s="172" t="n"/>
      <c r="BH194" s="172" t="n"/>
      <c r="BI194" s="172" t="n"/>
      <c r="BJ194" s="172" t="n"/>
      <c r="BK194" s="172" t="n"/>
      <c r="BL194" s="172" t="n"/>
      <c r="BM194" s="172" t="n"/>
      <c r="BN194" s="172" t="n"/>
      <c r="BO194" s="172" t="n"/>
      <c r="BP194" s="172" t="n"/>
      <c r="BQ194" s="172" t="n"/>
      <c r="BR194" s="172" t="n"/>
      <c r="BS194" s="172" t="n"/>
      <c r="BT194" s="172" t="n"/>
      <c r="BU194" s="172" t="n"/>
      <c r="BV194" s="172" t="n"/>
      <c r="BW194" s="172" t="n"/>
      <c r="BX194" s="172" t="n"/>
      <c r="BY194" s="172" t="n"/>
      <c r="BZ194" s="172" t="n"/>
      <c r="CA194" s="172" t="n"/>
      <c r="CB194" s="172" t="n"/>
      <c r="CC194" s="172" t="n"/>
      <c r="CD194" s="172" t="n"/>
      <c r="CE194" s="172" t="n"/>
      <c r="CF194" s="172" t="n"/>
      <c r="CG194" s="172" t="n"/>
      <c r="CH194" s="172" t="n"/>
      <c r="CI194" s="172" t="n"/>
      <c r="CJ194" s="172" t="n"/>
      <c r="CK194" s="172" t="n"/>
      <c r="CL194" s="172" t="n"/>
      <c r="CM194" s="172" t="n"/>
      <c r="CN194" s="172" t="n"/>
      <c r="CO194" s="172" t="n"/>
      <c r="CP194" s="172" t="n"/>
      <c r="CQ194" s="172" t="n"/>
      <c r="CR194" s="172" t="n"/>
      <c r="CS194" s="172" t="n"/>
      <c r="CT194" s="172" t="n"/>
      <c r="CU194" s="172" t="n"/>
      <c r="CV194" s="172" t="n"/>
      <c r="CW194" s="172" t="n"/>
      <c r="CX194" s="172" t="n"/>
      <c r="CY194" s="172" t="n"/>
      <c r="CZ194" s="172" t="n"/>
      <c r="DA194" s="172" t="n"/>
      <c r="DB194" s="172" t="n"/>
      <c r="DC194" s="172" t="n"/>
      <c r="DD194" s="172" t="n"/>
      <c r="DE194" s="172" t="n"/>
      <c r="DF194" s="172" t="n"/>
      <c r="DG194" s="172" t="n"/>
      <c r="DH194" s="172" t="n"/>
      <c r="DI194" s="172" t="n"/>
      <c r="DJ194" s="172" t="n"/>
      <c r="DK194" s="172" t="n"/>
      <c r="DL194" s="172" t="n"/>
      <c r="DM194" s="172" t="n"/>
      <c r="DN194" s="172" t="n"/>
      <c r="DO194" s="172" t="n"/>
      <c r="DP194" s="172" t="n"/>
      <c r="DQ194" s="172" t="n"/>
      <c r="DR194" s="172" t="n"/>
      <c r="DS194" s="172" t="n"/>
      <c r="DT194" s="172" t="n"/>
      <c r="DU194" s="172" t="n"/>
      <c r="DV194" s="172" t="n"/>
      <c r="DW194" s="172" t="n"/>
      <c r="DX194" s="172" t="n"/>
      <c r="DY194" s="172" t="n"/>
      <c r="DZ194" s="172" t="n"/>
      <c r="EA194" s="172" t="n"/>
      <c r="EB194" s="172" t="n"/>
      <c r="EC194" s="172" t="n"/>
      <c r="ED194" s="172" t="n"/>
      <c r="EE194" s="172" t="n"/>
      <c r="EF194" s="172" t="n"/>
      <c r="EG194" s="172" t="n"/>
      <c r="EH194" s="172" t="n"/>
      <c r="EI194" s="172" t="n"/>
      <c r="EJ194" s="172" t="n"/>
    </row>
    <row r="195" ht="18.75" customFormat="1" customHeight="1" s="171">
      <c r="A195" s="79" t="n"/>
      <c r="B195" s="119" t="n"/>
      <c r="C195" s="991" t="n"/>
      <c r="D195" s="991" t="n"/>
      <c r="E195" s="991" t="n"/>
      <c r="F195" s="991" t="n"/>
      <c r="G195" s="991" t="n"/>
      <c r="H195" s="991" t="n"/>
      <c r="I195" s="997" t="n"/>
      <c r="J195" s="180" t="n"/>
      <c r="K195" s="172" t="n"/>
      <c r="L195" s="172" t="n"/>
      <c r="M195" s="172" t="n"/>
      <c r="N195" s="973" t="inlineStr"/>
      <c r="O195" s="192" t="inlineStr"/>
      <c r="P195" s="192" t="inlineStr"/>
      <c r="Q195" s="192" t="inlineStr"/>
      <c r="R195" s="192" t="inlineStr"/>
      <c r="S195" s="192" t="inlineStr"/>
      <c r="T195" s="192" t="inlineStr"/>
      <c r="U195" s="193">
        <f>I192</f>
        <v/>
      </c>
      <c r="V195" s="172" t="n"/>
      <c r="W195" s="172" t="n"/>
      <c r="X195" s="172" t="n"/>
      <c r="Y195" s="172" t="n"/>
      <c r="Z195" s="172" t="n"/>
      <c r="AA195" s="172" t="n"/>
      <c r="AB195" s="172" t="n"/>
      <c r="AC195" s="172" t="n"/>
      <c r="AD195" s="172" t="n"/>
      <c r="AE195" s="172" t="n"/>
      <c r="AF195" s="172" t="n"/>
      <c r="AG195" s="172" t="n"/>
      <c r="AH195" s="172" t="n"/>
      <c r="AI195" s="172" t="n"/>
      <c r="AJ195" s="172" t="n"/>
      <c r="AK195" s="172" t="n"/>
      <c r="AL195" s="172" t="n"/>
      <c r="AM195" s="172" t="n"/>
      <c r="AN195" s="172" t="n"/>
      <c r="AO195" s="172" t="n"/>
      <c r="AP195" s="172" t="n"/>
      <c r="AQ195" s="172" t="n"/>
      <c r="AR195" s="172" t="n"/>
      <c r="AS195" s="172" t="n"/>
      <c r="AT195" s="172" t="n"/>
      <c r="AU195" s="172" t="n"/>
      <c r="AV195" s="172" t="n"/>
      <c r="AW195" s="172" t="n"/>
      <c r="AX195" s="172" t="n"/>
      <c r="AY195" s="172" t="n"/>
      <c r="AZ195" s="172" t="n"/>
      <c r="BA195" s="172" t="n"/>
      <c r="BB195" s="172" t="n"/>
      <c r="BC195" s="172" t="n"/>
      <c r="BD195" s="172" t="n"/>
      <c r="BE195" s="172" t="n"/>
      <c r="BF195" s="172" t="n"/>
      <c r="BG195" s="172" t="n"/>
      <c r="BH195" s="172" t="n"/>
      <c r="BI195" s="172" t="n"/>
      <c r="BJ195" s="172" t="n"/>
      <c r="BK195" s="172" t="n"/>
      <c r="BL195" s="172" t="n"/>
      <c r="BM195" s="172" t="n"/>
      <c r="BN195" s="172" t="n"/>
      <c r="BO195" s="172" t="n"/>
      <c r="BP195" s="172" t="n"/>
      <c r="BQ195" s="172" t="n"/>
      <c r="BR195" s="172" t="n"/>
      <c r="BS195" s="172" t="n"/>
      <c r="BT195" s="172" t="n"/>
      <c r="BU195" s="172" t="n"/>
      <c r="BV195" s="172" t="n"/>
      <c r="BW195" s="172" t="n"/>
      <c r="BX195" s="172" t="n"/>
      <c r="BY195" s="172" t="n"/>
      <c r="BZ195" s="172" t="n"/>
      <c r="CA195" s="172" t="n"/>
      <c r="CB195" s="172" t="n"/>
      <c r="CC195" s="172" t="n"/>
      <c r="CD195" s="172" t="n"/>
      <c r="CE195" s="172" t="n"/>
      <c r="CF195" s="172" t="n"/>
      <c r="CG195" s="172" t="n"/>
      <c r="CH195" s="172" t="n"/>
      <c r="CI195" s="172" t="n"/>
      <c r="CJ195" s="172" t="n"/>
      <c r="CK195" s="172" t="n"/>
      <c r="CL195" s="172" t="n"/>
      <c r="CM195" s="172" t="n"/>
      <c r="CN195" s="172" t="n"/>
      <c r="CO195" s="172" t="n"/>
      <c r="CP195" s="172" t="n"/>
      <c r="CQ195" s="172" t="n"/>
      <c r="CR195" s="172" t="n"/>
      <c r="CS195" s="172" t="n"/>
      <c r="CT195" s="172" t="n"/>
      <c r="CU195" s="172" t="n"/>
      <c r="CV195" s="172" t="n"/>
      <c r="CW195" s="172" t="n"/>
      <c r="CX195" s="172" t="n"/>
      <c r="CY195" s="172" t="n"/>
      <c r="CZ195" s="172" t="n"/>
      <c r="DA195" s="172" t="n"/>
      <c r="DB195" s="172" t="n"/>
      <c r="DC195" s="172" t="n"/>
      <c r="DD195" s="172" t="n"/>
      <c r="DE195" s="172" t="n"/>
      <c r="DF195" s="172" t="n"/>
      <c r="DG195" s="172" t="n"/>
      <c r="DH195" s="172" t="n"/>
      <c r="DI195" s="172" t="n"/>
      <c r="DJ195" s="172" t="n"/>
      <c r="DK195" s="172" t="n"/>
      <c r="DL195" s="172" t="n"/>
      <c r="DM195" s="172" t="n"/>
      <c r="DN195" s="172" t="n"/>
      <c r="DO195" s="172" t="n"/>
      <c r="DP195" s="172" t="n"/>
      <c r="DQ195" s="172" t="n"/>
      <c r="DR195" s="172" t="n"/>
      <c r="DS195" s="172" t="n"/>
      <c r="DT195" s="172" t="n"/>
      <c r="DU195" s="172" t="n"/>
      <c r="DV195" s="172" t="n"/>
      <c r="DW195" s="172" t="n"/>
      <c r="DX195" s="172" t="n"/>
      <c r="DY195" s="172" t="n"/>
      <c r="DZ195" s="172" t="n"/>
      <c r="EA195" s="172" t="n"/>
      <c r="EB195" s="172" t="n"/>
      <c r="EC195" s="172" t="n"/>
      <c r="ED195" s="172" t="n"/>
      <c r="EE195" s="172" t="n"/>
      <c r="EF195" s="172" t="n"/>
      <c r="EG195" s="172" t="n"/>
      <c r="EH195" s="172" t="n"/>
      <c r="EI195" s="172" t="n"/>
      <c r="EJ195" s="172" t="n"/>
    </row>
    <row r="196" ht="18.75" customFormat="1" customHeight="1" s="171">
      <c r="A196" s="79" t="n"/>
      <c r="B196" s="119" t="n"/>
      <c r="C196" s="991" t="n"/>
      <c r="D196" s="991" t="n"/>
      <c r="E196" s="991" t="n"/>
      <c r="F196" s="991" t="n"/>
      <c r="G196" s="991" t="n"/>
      <c r="H196" s="991" t="n"/>
      <c r="I196" s="997" t="n"/>
      <c r="J196" s="180" t="n"/>
      <c r="K196" s="172" t="n"/>
      <c r="L196" s="172" t="n"/>
      <c r="M196" s="172" t="n"/>
      <c r="N196" s="973" t="inlineStr"/>
      <c r="O196" s="192" t="inlineStr"/>
      <c r="P196" s="192" t="inlineStr"/>
      <c r="Q196" s="192" t="inlineStr"/>
      <c r="R196" s="192" t="inlineStr"/>
      <c r="S196" s="192" t="inlineStr"/>
      <c r="T196" s="192" t="inlineStr"/>
      <c r="U196" s="193">
        <f>I193</f>
        <v/>
      </c>
      <c r="V196" s="172" t="n"/>
      <c r="W196" s="172" t="n"/>
      <c r="X196" s="172" t="n"/>
      <c r="Y196" s="172" t="n"/>
      <c r="Z196" s="172" t="n"/>
      <c r="AA196" s="172" t="n"/>
      <c r="AB196" s="172" t="n"/>
      <c r="AC196" s="172" t="n"/>
      <c r="AD196" s="172" t="n"/>
      <c r="AE196" s="172" t="n"/>
      <c r="AF196" s="172" t="n"/>
      <c r="AG196" s="172" t="n"/>
      <c r="AH196" s="172" t="n"/>
      <c r="AI196" s="172" t="n"/>
      <c r="AJ196" s="172" t="n"/>
      <c r="AK196" s="172" t="n"/>
      <c r="AL196" s="172" t="n"/>
      <c r="AM196" s="172" t="n"/>
      <c r="AN196" s="172" t="n"/>
      <c r="AO196" s="172" t="n"/>
      <c r="AP196" s="172" t="n"/>
      <c r="AQ196" s="172" t="n"/>
      <c r="AR196" s="172" t="n"/>
      <c r="AS196" s="172" t="n"/>
      <c r="AT196" s="172" t="n"/>
      <c r="AU196" s="172" t="n"/>
      <c r="AV196" s="172" t="n"/>
      <c r="AW196" s="172" t="n"/>
      <c r="AX196" s="172" t="n"/>
      <c r="AY196" s="172" t="n"/>
      <c r="AZ196" s="172" t="n"/>
      <c r="BA196" s="172" t="n"/>
      <c r="BB196" s="172" t="n"/>
      <c r="BC196" s="172" t="n"/>
      <c r="BD196" s="172" t="n"/>
      <c r="BE196" s="172" t="n"/>
      <c r="BF196" s="172" t="n"/>
      <c r="BG196" s="172" t="n"/>
      <c r="BH196" s="172" t="n"/>
      <c r="BI196" s="172" t="n"/>
      <c r="BJ196" s="172" t="n"/>
      <c r="BK196" s="172" t="n"/>
      <c r="BL196" s="172" t="n"/>
      <c r="BM196" s="172" t="n"/>
      <c r="BN196" s="172" t="n"/>
      <c r="BO196" s="172" t="n"/>
      <c r="BP196" s="172" t="n"/>
      <c r="BQ196" s="172" t="n"/>
      <c r="BR196" s="172" t="n"/>
      <c r="BS196" s="172" t="n"/>
      <c r="BT196" s="172" t="n"/>
      <c r="BU196" s="172" t="n"/>
      <c r="BV196" s="172" t="n"/>
      <c r="BW196" s="172" t="n"/>
      <c r="BX196" s="172" t="n"/>
      <c r="BY196" s="172" t="n"/>
      <c r="BZ196" s="172" t="n"/>
      <c r="CA196" s="172" t="n"/>
      <c r="CB196" s="172" t="n"/>
      <c r="CC196" s="172" t="n"/>
      <c r="CD196" s="172" t="n"/>
      <c r="CE196" s="172" t="n"/>
      <c r="CF196" s="172" t="n"/>
      <c r="CG196" s="172" t="n"/>
      <c r="CH196" s="172" t="n"/>
      <c r="CI196" s="172" t="n"/>
      <c r="CJ196" s="172" t="n"/>
      <c r="CK196" s="172" t="n"/>
      <c r="CL196" s="172" t="n"/>
      <c r="CM196" s="172" t="n"/>
      <c r="CN196" s="172" t="n"/>
      <c r="CO196" s="172" t="n"/>
      <c r="CP196" s="172" t="n"/>
      <c r="CQ196" s="172" t="n"/>
      <c r="CR196" s="172" t="n"/>
      <c r="CS196" s="172" t="n"/>
      <c r="CT196" s="172" t="n"/>
      <c r="CU196" s="172" t="n"/>
      <c r="CV196" s="172" t="n"/>
      <c r="CW196" s="172" t="n"/>
      <c r="CX196" s="172" t="n"/>
      <c r="CY196" s="172" t="n"/>
      <c r="CZ196" s="172" t="n"/>
      <c r="DA196" s="172" t="n"/>
      <c r="DB196" s="172" t="n"/>
      <c r="DC196" s="172" t="n"/>
      <c r="DD196" s="172" t="n"/>
      <c r="DE196" s="172" t="n"/>
      <c r="DF196" s="172" t="n"/>
      <c r="DG196" s="172" t="n"/>
      <c r="DH196" s="172" t="n"/>
      <c r="DI196" s="172" t="n"/>
      <c r="DJ196" s="172" t="n"/>
      <c r="DK196" s="172" t="n"/>
      <c r="DL196" s="172" t="n"/>
      <c r="DM196" s="172" t="n"/>
      <c r="DN196" s="172" t="n"/>
      <c r="DO196" s="172" t="n"/>
      <c r="DP196" s="172" t="n"/>
      <c r="DQ196" s="172" t="n"/>
      <c r="DR196" s="172" t="n"/>
      <c r="DS196" s="172" t="n"/>
      <c r="DT196" s="172" t="n"/>
      <c r="DU196" s="172" t="n"/>
      <c r="DV196" s="172" t="n"/>
      <c r="DW196" s="172" t="n"/>
      <c r="DX196" s="172" t="n"/>
      <c r="DY196" s="172" t="n"/>
      <c r="DZ196" s="172" t="n"/>
      <c r="EA196" s="172" t="n"/>
      <c r="EB196" s="172" t="n"/>
      <c r="EC196" s="172" t="n"/>
      <c r="ED196" s="172" t="n"/>
      <c r="EE196" s="172" t="n"/>
      <c r="EF196" s="172" t="n"/>
      <c r="EG196" s="172" t="n"/>
      <c r="EH196" s="172" t="n"/>
      <c r="EI196" s="172" t="n"/>
      <c r="EJ196" s="172" t="n"/>
    </row>
    <row r="197" ht="18.75" customFormat="1" customHeight="1" s="194">
      <c r="A197" s="79" t="n"/>
      <c r="B197" s="119" t="n"/>
      <c r="C197" s="991" t="n"/>
      <c r="D197" s="991" t="n"/>
      <c r="E197" s="991" t="n"/>
      <c r="F197" s="991" t="n"/>
      <c r="G197" s="991" t="n">
        <v>0</v>
      </c>
      <c r="H197" s="991" t="n">
        <v>0</v>
      </c>
      <c r="I197" s="997" t="n"/>
      <c r="J197" s="180" t="n"/>
      <c r="K197" s="172" t="n"/>
      <c r="L197" s="172" t="n"/>
      <c r="M197" s="172" t="n"/>
      <c r="N197" s="973" t="inlineStr"/>
      <c r="O197" s="192" t="inlineStr"/>
      <c r="P197" s="192" t="inlineStr"/>
      <c r="Q197" s="192" t="inlineStr"/>
      <c r="R197" s="192" t="inlineStr"/>
      <c r="S197" s="192">
        <f>G197*BS!$B$9</f>
        <v/>
      </c>
      <c r="T197" s="192">
        <f>H197*BS!$B$9</f>
        <v/>
      </c>
      <c r="U197" s="193">
        <f>I194</f>
        <v/>
      </c>
      <c r="V197" s="172" t="n"/>
      <c r="W197" s="172" t="n"/>
      <c r="X197" s="172" t="n"/>
      <c r="Y197" s="172" t="n"/>
      <c r="Z197" s="172" t="n"/>
      <c r="AA197" s="172" t="n"/>
      <c r="AB197" s="172" t="n"/>
      <c r="AC197" s="172" t="n"/>
      <c r="AD197" s="172" t="n"/>
      <c r="AE197" s="172" t="n"/>
      <c r="AF197" s="172" t="n"/>
      <c r="AG197" s="172" t="n"/>
      <c r="AH197" s="172" t="n"/>
      <c r="AI197" s="172" t="n"/>
      <c r="AJ197" s="172" t="n"/>
      <c r="AK197" s="172" t="n"/>
      <c r="AL197" s="172" t="n"/>
      <c r="AM197" s="172" t="n"/>
      <c r="AN197" s="172" t="n"/>
      <c r="AO197" s="172" t="n"/>
      <c r="AP197" s="172" t="n"/>
      <c r="AQ197" s="172" t="n"/>
      <c r="AR197" s="172" t="n"/>
      <c r="AS197" s="172" t="n"/>
      <c r="AT197" s="172" t="n"/>
      <c r="AU197" s="172" t="n"/>
      <c r="AV197" s="172" t="n"/>
      <c r="AW197" s="172" t="n"/>
      <c r="AX197" s="172" t="n"/>
      <c r="AY197" s="172" t="n"/>
      <c r="AZ197" s="172" t="n"/>
      <c r="BA197" s="172" t="n"/>
      <c r="BB197" s="172" t="n"/>
      <c r="BC197" s="172" t="n"/>
      <c r="BD197" s="172" t="n"/>
      <c r="BE197" s="172" t="n"/>
      <c r="BF197" s="172" t="n"/>
      <c r="BG197" s="172" t="n"/>
      <c r="BH197" s="172" t="n"/>
      <c r="BI197" s="172" t="n"/>
      <c r="BJ197" s="172" t="n"/>
      <c r="BK197" s="172" t="n"/>
      <c r="BL197" s="172" t="n"/>
      <c r="BM197" s="172" t="n"/>
      <c r="BN197" s="172" t="n"/>
      <c r="BO197" s="172" t="n"/>
      <c r="BP197" s="172" t="n"/>
      <c r="BQ197" s="172" t="n"/>
      <c r="BR197" s="172" t="n"/>
      <c r="BS197" s="172" t="n"/>
      <c r="BT197" s="172" t="n"/>
      <c r="BU197" s="172" t="n"/>
      <c r="BV197" s="172" t="n"/>
      <c r="BW197" s="172" t="n"/>
      <c r="BX197" s="172" t="n"/>
      <c r="BY197" s="172" t="n"/>
      <c r="BZ197" s="172" t="n"/>
      <c r="CA197" s="172" t="n"/>
      <c r="CB197" s="172" t="n"/>
      <c r="CC197" s="172" t="n"/>
      <c r="CD197" s="172" t="n"/>
      <c r="CE197" s="172" t="n"/>
      <c r="CF197" s="172" t="n"/>
      <c r="CG197" s="172" t="n"/>
      <c r="CH197" s="172" t="n"/>
      <c r="CI197" s="172" t="n"/>
      <c r="CJ197" s="172" t="n"/>
      <c r="CK197" s="172" t="n"/>
      <c r="CL197" s="172" t="n"/>
      <c r="CM197" s="172" t="n"/>
      <c r="CN197" s="172" t="n"/>
      <c r="CO197" s="172" t="n"/>
      <c r="CP197" s="172" t="n"/>
      <c r="CQ197" s="172" t="n"/>
      <c r="CR197" s="172" t="n"/>
      <c r="CS197" s="172" t="n"/>
      <c r="CT197" s="172" t="n"/>
      <c r="CU197" s="172" t="n"/>
      <c r="CV197" s="172" t="n"/>
      <c r="CW197" s="172" t="n"/>
      <c r="CX197" s="172" t="n"/>
      <c r="CY197" s="172" t="n"/>
      <c r="CZ197" s="172" t="n"/>
      <c r="DA197" s="172" t="n"/>
      <c r="DB197" s="172" t="n"/>
      <c r="DC197" s="172" t="n"/>
      <c r="DD197" s="172" t="n"/>
      <c r="DE197" s="172" t="n"/>
      <c r="DF197" s="172" t="n"/>
      <c r="DG197" s="172" t="n"/>
      <c r="DH197" s="172" t="n"/>
      <c r="DI197" s="172" t="n"/>
      <c r="DJ197" s="172" t="n"/>
      <c r="DK197" s="172" t="n"/>
      <c r="DL197" s="172" t="n"/>
      <c r="DM197" s="172" t="n"/>
      <c r="DN197" s="172" t="n"/>
      <c r="DO197" s="172" t="n"/>
      <c r="DP197" s="172" t="n"/>
      <c r="DQ197" s="172" t="n"/>
      <c r="DR197" s="172" t="n"/>
      <c r="DS197" s="172" t="n"/>
      <c r="DT197" s="172" t="n"/>
      <c r="DU197" s="172" t="n"/>
      <c r="DV197" s="172" t="n"/>
      <c r="DW197" s="172" t="n"/>
      <c r="DX197" s="172" t="n"/>
      <c r="DY197" s="172" t="n"/>
      <c r="DZ197" s="172" t="n"/>
      <c r="EA197" s="172" t="n"/>
      <c r="EB197" s="172" t="n"/>
      <c r="EC197" s="172" t="n"/>
      <c r="ED197" s="172" t="n"/>
      <c r="EE197" s="172" t="n"/>
      <c r="EF197" s="172" t="n"/>
      <c r="EG197" s="172" t="n"/>
      <c r="EH197" s="172" t="n"/>
      <c r="EI197" s="172" t="n"/>
      <c r="EJ197" s="172" t="n"/>
    </row>
    <row r="198">
      <c r="A198" s="79" t="inlineStr">
        <is>
          <t>K36</t>
        </is>
      </c>
      <c r="B198" s="96" t="inlineStr">
        <is>
          <t>Total</t>
        </is>
      </c>
      <c r="C198" s="954">
        <f>SUM(INDIRECT(ADDRESS(MATCH("K35",$A:$A,0)+1,COLUMN(C$13),4)&amp;":"&amp;ADDRESS(MATCH("K36",$A:$A,0)-1,COLUMN(C$13),4)))</f>
        <v/>
      </c>
      <c r="D198" s="954">
        <f>SUM(INDIRECT(ADDRESS(MATCH("K35",$A:$A,0)+1,COLUMN(D$13),4)&amp;":"&amp;ADDRESS(MATCH("K36",$A:$A,0)-1,COLUMN(D$13),4)))</f>
        <v/>
      </c>
      <c r="E198" s="954">
        <f>SUM(INDIRECT(ADDRESS(MATCH("K35",$A:$A,0)+1,COLUMN(E$13),4)&amp;":"&amp;ADDRESS(MATCH("K36",$A:$A,0)-1,COLUMN(E$13),4)))</f>
        <v/>
      </c>
      <c r="F198" s="954">
        <f>SUM(INDIRECT(ADDRESS(MATCH("K35",$A:$A,0)+1,COLUMN(F$13),4)&amp;":"&amp;ADDRESS(MATCH("K36",$A:$A,0)-1,COLUMN(F$13),4)))</f>
        <v/>
      </c>
      <c r="G198" s="954">
        <f>SUM(INDIRECT(ADDRESS(MATCH("K35",$A:$A,0)+1,COLUMN(G$13),4)&amp;":"&amp;ADDRESS(MATCH("K36",$A:$A,0)-1,COLUMN(G$13),4)))</f>
        <v/>
      </c>
      <c r="H198" s="954">
        <f>SUM(INDIRECT(ADDRESS(MATCH("K35",$A:$A,0)+1,COLUMN(H$13),4)&amp;":"&amp;ADDRESS(MATCH("K36",$A:$A,0)-1,COLUMN(H$13),4)))</f>
        <v/>
      </c>
      <c r="I198" s="997" t="n"/>
      <c r="J198" s="180" t="n"/>
      <c r="K198" s="172" t="n"/>
      <c r="L198" s="172" t="n"/>
      <c r="M198" s="172" t="n"/>
      <c r="N198" s="966">
        <f>B198</f>
        <v/>
      </c>
      <c r="O198" s="1001">
        <f>C198*BS!$B$9</f>
        <v/>
      </c>
      <c r="P198" s="1001">
        <f>D198*BS!$B$9</f>
        <v/>
      </c>
      <c r="Q198" s="1001">
        <f>E198*BS!$B$9</f>
        <v/>
      </c>
      <c r="R198" s="1001">
        <f>F198*BS!$B$9</f>
        <v/>
      </c>
      <c r="S198" s="1001">
        <f>G198*BS!$B$9</f>
        <v/>
      </c>
      <c r="T198" s="1001">
        <f>H198*BS!$B$9</f>
        <v/>
      </c>
      <c r="U198" s="193" t="n"/>
      <c r="V198" s="172" t="n"/>
      <c r="W198" s="172" t="n"/>
      <c r="X198" s="172" t="n"/>
      <c r="Y198" s="172" t="n"/>
      <c r="Z198" s="172" t="n"/>
      <c r="AA198" s="172" t="n"/>
      <c r="AB198" s="172" t="n"/>
      <c r="AC198" s="172" t="n"/>
      <c r="AD198" s="172" t="n"/>
      <c r="AE198" s="172" t="n"/>
      <c r="AF198" s="172" t="n"/>
      <c r="AG198" s="172" t="n"/>
      <c r="AH198" s="172" t="n"/>
      <c r="AI198" s="172" t="n"/>
      <c r="AJ198" s="172" t="n"/>
      <c r="AK198" s="172" t="n"/>
      <c r="AL198" s="172" t="n"/>
      <c r="AM198" s="172" t="n"/>
      <c r="AN198" s="172" t="n"/>
      <c r="AO198" s="172" t="n"/>
      <c r="AP198" s="172" t="n"/>
      <c r="AQ198" s="172" t="n"/>
      <c r="AR198" s="172" t="n"/>
      <c r="AS198" s="172" t="n"/>
      <c r="AT198" s="172" t="n"/>
      <c r="AU198" s="172" t="n"/>
      <c r="AV198" s="172" t="n"/>
      <c r="AW198" s="172" t="n"/>
      <c r="AX198" s="172" t="n"/>
      <c r="AY198" s="172" t="n"/>
      <c r="AZ198" s="172" t="n"/>
      <c r="BA198" s="172" t="n"/>
      <c r="BB198" s="172" t="n"/>
      <c r="BC198" s="172" t="n"/>
      <c r="BD198" s="172" t="n"/>
      <c r="BE198" s="172" t="n"/>
      <c r="BF198" s="172" t="n"/>
      <c r="BG198" s="172" t="n"/>
      <c r="BH198" s="172" t="n"/>
      <c r="BI198" s="172" t="n"/>
      <c r="BJ198" s="172" t="n"/>
      <c r="BK198" s="172" t="n"/>
      <c r="BL198" s="172" t="n"/>
      <c r="BM198" s="172" t="n"/>
      <c r="BN198" s="172" t="n"/>
      <c r="BO198" s="172" t="n"/>
      <c r="BP198" s="172" t="n"/>
      <c r="BQ198" s="172" t="n"/>
      <c r="BR198" s="172" t="n"/>
      <c r="BS198" s="172" t="n"/>
      <c r="BT198" s="172" t="n"/>
      <c r="BU198" s="172" t="n"/>
      <c r="BV198" s="172" t="n"/>
      <c r="BW198" s="172" t="n"/>
      <c r="BX198" s="172" t="n"/>
      <c r="BY198" s="172" t="n"/>
      <c r="BZ198" s="172" t="n"/>
      <c r="CA198" s="172" t="n"/>
      <c r="CB198" s="172" t="n"/>
      <c r="CC198" s="172" t="n"/>
      <c r="CD198" s="172" t="n"/>
      <c r="CE198" s="172" t="n"/>
      <c r="CF198" s="172" t="n"/>
      <c r="CG198" s="172" t="n"/>
      <c r="CH198" s="172" t="n"/>
      <c r="CI198" s="172" t="n"/>
      <c r="CJ198" s="172" t="n"/>
      <c r="CK198" s="172" t="n"/>
      <c r="CL198" s="172" t="n"/>
      <c r="CM198" s="172" t="n"/>
      <c r="CN198" s="172" t="n"/>
      <c r="CO198" s="172" t="n"/>
      <c r="CP198" s="172" t="n"/>
      <c r="CQ198" s="172" t="n"/>
      <c r="CR198" s="172" t="n"/>
      <c r="CS198" s="172" t="n"/>
      <c r="CT198" s="172" t="n"/>
      <c r="CU198" s="172" t="n"/>
      <c r="CV198" s="172" t="n"/>
      <c r="CW198" s="172" t="n"/>
      <c r="CX198" s="172" t="n"/>
      <c r="CY198" s="172" t="n"/>
      <c r="CZ198" s="172" t="n"/>
      <c r="DA198" s="172" t="n"/>
      <c r="DB198" s="172" t="n"/>
      <c r="DC198" s="172" t="n"/>
      <c r="DD198" s="172" t="n"/>
      <c r="DE198" s="172" t="n"/>
      <c r="DF198" s="172" t="n"/>
      <c r="DG198" s="172" t="n"/>
      <c r="DH198" s="172" t="n"/>
      <c r="DI198" s="172" t="n"/>
      <c r="DJ198" s="172" t="n"/>
      <c r="DK198" s="172" t="n"/>
      <c r="DL198" s="172" t="n"/>
      <c r="DM198" s="172" t="n"/>
      <c r="DN198" s="172" t="n"/>
      <c r="DO198" s="172" t="n"/>
      <c r="DP198" s="172" t="n"/>
      <c r="DQ198" s="172" t="n"/>
      <c r="DR198" s="172" t="n"/>
      <c r="DS198" s="172" t="n"/>
      <c r="DT198" s="172" t="n"/>
      <c r="DU198" s="172" t="n"/>
      <c r="DV198" s="172" t="n"/>
      <c r="DW198" s="172" t="n"/>
      <c r="DX198" s="172" t="n"/>
      <c r="DY198" s="172" t="n"/>
      <c r="DZ198" s="172" t="n"/>
      <c r="EA198" s="172" t="n"/>
      <c r="EB198" s="172" t="n"/>
      <c r="EC198" s="172" t="n"/>
      <c r="ED198" s="172" t="n"/>
      <c r="EE198" s="172" t="n"/>
      <c r="EF198" s="172" t="n"/>
      <c r="EG198" s="172" t="n"/>
      <c r="EH198" s="172" t="n"/>
      <c r="EI198" s="172" t="n"/>
      <c r="EJ198" s="172" t="n"/>
    </row>
    <row r="199">
      <c r="A199" s="79" t="n"/>
      <c r="B199" s="119" t="n"/>
      <c r="C199" s="991" t="n"/>
      <c r="D199" s="991" t="n"/>
      <c r="E199" s="991" t="n"/>
      <c r="F199" s="991" t="n"/>
      <c r="G199" s="991" t="n"/>
      <c r="H199" s="991" t="n"/>
      <c r="I199" s="997" t="n"/>
      <c r="J199" s="180" t="n"/>
      <c r="K199" s="172" t="n"/>
      <c r="L199" s="172" t="n"/>
      <c r="M199" s="172" t="n"/>
      <c r="N199" s="973" t="inlineStr"/>
      <c r="O199" s="192" t="inlineStr"/>
      <c r="P199" s="192" t="inlineStr"/>
      <c r="Q199" s="192" t="inlineStr"/>
      <c r="R199" s="192" t="inlineStr"/>
      <c r="S199" s="192" t="inlineStr"/>
      <c r="T199" s="192" t="inlineStr"/>
      <c r="U199" s="193" t="n"/>
      <c r="V199" s="172" t="n"/>
      <c r="W199" s="172" t="n"/>
      <c r="X199" s="172" t="n"/>
      <c r="Y199" s="172" t="n"/>
      <c r="Z199" s="172" t="n"/>
      <c r="AA199" s="172" t="n"/>
      <c r="AB199" s="172" t="n"/>
      <c r="AC199" s="172" t="n"/>
      <c r="AD199" s="172" t="n"/>
      <c r="AE199" s="172" t="n"/>
      <c r="AF199" s="172" t="n"/>
      <c r="AG199" s="172" t="n"/>
      <c r="AH199" s="172" t="n"/>
      <c r="AI199" s="172" t="n"/>
      <c r="AJ199" s="172" t="n"/>
      <c r="AK199" s="172" t="n"/>
      <c r="AL199" s="172" t="n"/>
      <c r="AM199" s="172" t="n"/>
      <c r="AN199" s="172" t="n"/>
      <c r="AO199" s="172" t="n"/>
      <c r="AP199" s="172" t="n"/>
      <c r="AQ199" s="172" t="n"/>
      <c r="AR199" s="172" t="n"/>
      <c r="AS199" s="172" t="n"/>
      <c r="AT199" s="172" t="n"/>
      <c r="AU199" s="172" t="n"/>
      <c r="AV199" s="172" t="n"/>
      <c r="AW199" s="172" t="n"/>
      <c r="AX199" s="172" t="n"/>
      <c r="AY199" s="172" t="n"/>
      <c r="AZ199" s="172" t="n"/>
      <c r="BA199" s="172" t="n"/>
      <c r="BB199" s="172" t="n"/>
      <c r="BC199" s="172" t="n"/>
      <c r="BD199" s="172" t="n"/>
      <c r="BE199" s="172" t="n"/>
      <c r="BF199" s="172" t="n"/>
      <c r="BG199" s="172" t="n"/>
      <c r="BH199" s="172" t="n"/>
      <c r="BI199" s="172" t="n"/>
      <c r="BJ199" s="172" t="n"/>
      <c r="BK199" s="172" t="n"/>
      <c r="BL199" s="172" t="n"/>
      <c r="BM199" s="172" t="n"/>
      <c r="BN199" s="172" t="n"/>
      <c r="BO199" s="172" t="n"/>
      <c r="BP199" s="172" t="n"/>
      <c r="BQ199" s="172" t="n"/>
      <c r="BR199" s="172" t="n"/>
      <c r="BS199" s="172" t="n"/>
      <c r="BT199" s="172" t="n"/>
      <c r="BU199" s="172" t="n"/>
      <c r="BV199" s="172" t="n"/>
      <c r="BW199" s="172" t="n"/>
      <c r="BX199" s="172" t="n"/>
      <c r="BY199" s="172" t="n"/>
      <c r="BZ199" s="172" t="n"/>
      <c r="CA199" s="172" t="n"/>
      <c r="CB199" s="172" t="n"/>
      <c r="CC199" s="172" t="n"/>
      <c r="CD199" s="172" t="n"/>
      <c r="CE199" s="172" t="n"/>
      <c r="CF199" s="172" t="n"/>
      <c r="CG199" s="172" t="n"/>
      <c r="CH199" s="172" t="n"/>
      <c r="CI199" s="172" t="n"/>
      <c r="CJ199" s="172" t="n"/>
      <c r="CK199" s="172" t="n"/>
      <c r="CL199" s="172" t="n"/>
      <c r="CM199" s="172" t="n"/>
      <c r="CN199" s="172" t="n"/>
      <c r="CO199" s="172" t="n"/>
      <c r="CP199" s="172" t="n"/>
      <c r="CQ199" s="172" t="n"/>
      <c r="CR199" s="172" t="n"/>
      <c r="CS199" s="172" t="n"/>
      <c r="CT199" s="172" t="n"/>
      <c r="CU199" s="172" t="n"/>
      <c r="CV199" s="172" t="n"/>
      <c r="CW199" s="172" t="n"/>
      <c r="CX199" s="172" t="n"/>
      <c r="CY199" s="172" t="n"/>
      <c r="CZ199" s="172" t="n"/>
      <c r="DA199" s="172" t="n"/>
      <c r="DB199" s="172" t="n"/>
      <c r="DC199" s="172" t="n"/>
      <c r="DD199" s="172" t="n"/>
      <c r="DE199" s="172" t="n"/>
      <c r="DF199" s="172" t="n"/>
      <c r="DG199" s="172" t="n"/>
      <c r="DH199" s="172" t="n"/>
      <c r="DI199" s="172" t="n"/>
      <c r="DJ199" s="172" t="n"/>
      <c r="DK199" s="172" t="n"/>
      <c r="DL199" s="172" t="n"/>
      <c r="DM199" s="172" t="n"/>
      <c r="DN199" s="172" t="n"/>
      <c r="DO199" s="172" t="n"/>
      <c r="DP199" s="172" t="n"/>
      <c r="DQ199" s="172" t="n"/>
      <c r="DR199" s="172" t="n"/>
      <c r="DS199" s="172" t="n"/>
      <c r="DT199" s="172" t="n"/>
      <c r="DU199" s="172" t="n"/>
      <c r="DV199" s="172" t="n"/>
      <c r="DW199" s="172" t="n"/>
      <c r="DX199" s="172" t="n"/>
      <c r="DY199" s="172" t="n"/>
      <c r="DZ199" s="172" t="n"/>
      <c r="EA199" s="172" t="n"/>
      <c r="EB199" s="172" t="n"/>
      <c r="EC199" s="172" t="n"/>
      <c r="ED199" s="172" t="n"/>
      <c r="EE199" s="172" t="n"/>
      <c r="EF199" s="172" t="n"/>
      <c r="EG199" s="172" t="n"/>
      <c r="EH199" s="172" t="n"/>
      <c r="EI199" s="172" t="n"/>
      <c r="EJ199" s="172" t="n"/>
    </row>
    <row r="200">
      <c r="A200" s="194" t="inlineStr">
        <is>
          <t>K37</t>
        </is>
      </c>
      <c r="B200" s="96" t="inlineStr">
        <is>
          <t xml:space="preserve">Total Shareholders Equity </t>
        </is>
      </c>
      <c r="C200" s="983" t="n"/>
      <c r="D200" s="983" t="n"/>
      <c r="E200" s="983" t="n"/>
      <c r="F200" s="983" t="n"/>
      <c r="G200" s="983" t="n"/>
      <c r="H200" s="983" t="n"/>
      <c r="I200" s="998" t="n"/>
      <c r="J200" s="196" t="n"/>
      <c r="K200" s="197" t="n"/>
      <c r="L200" s="197" t="n"/>
      <c r="M200" s="197" t="n"/>
      <c r="N200" s="966">
        <f>B200</f>
        <v/>
      </c>
      <c r="O200" s="198" t="inlineStr"/>
      <c r="P200" s="198" t="inlineStr"/>
      <c r="Q200" s="198" t="inlineStr"/>
      <c r="R200" s="198" t="inlineStr"/>
      <c r="S200" s="198" t="inlineStr"/>
      <c r="T200" s="198" t="inlineStr"/>
      <c r="U200" s="193">
        <f>I197</f>
        <v/>
      </c>
      <c r="V200" s="197" t="n"/>
      <c r="W200" s="197" t="n"/>
      <c r="X200" s="197" t="n"/>
      <c r="Y200" s="197" t="n"/>
      <c r="Z200" s="197" t="n"/>
      <c r="AA200" s="197" t="n"/>
      <c r="AB200" s="197" t="n"/>
      <c r="AC200" s="197" t="n"/>
      <c r="AD200" s="197" t="n"/>
      <c r="AE200" s="197" t="n"/>
      <c r="AF200" s="197" t="n"/>
      <c r="AG200" s="197" t="n"/>
      <c r="AH200" s="197" t="n"/>
      <c r="AI200" s="197" t="n"/>
      <c r="AJ200" s="197" t="n"/>
      <c r="AK200" s="197" t="n"/>
      <c r="AL200" s="197" t="n"/>
      <c r="AM200" s="197" t="n"/>
      <c r="AN200" s="197" t="n"/>
      <c r="AO200" s="197" t="n"/>
      <c r="AP200" s="197" t="n"/>
      <c r="AQ200" s="197" t="n"/>
      <c r="AR200" s="197" t="n"/>
      <c r="AS200" s="197" t="n"/>
      <c r="AT200" s="197" t="n"/>
      <c r="AU200" s="197" t="n"/>
      <c r="AV200" s="197" t="n"/>
      <c r="AW200" s="197" t="n"/>
      <c r="AX200" s="197" t="n"/>
      <c r="AY200" s="197" t="n"/>
      <c r="AZ200" s="197" t="n"/>
      <c r="BA200" s="197" t="n"/>
      <c r="BB200" s="197" t="n"/>
      <c r="BC200" s="197" t="n"/>
      <c r="BD200" s="197" t="n"/>
      <c r="BE200" s="197" t="n"/>
      <c r="BF200" s="197" t="n"/>
      <c r="BG200" s="197" t="n"/>
      <c r="BH200" s="197" t="n"/>
      <c r="BI200" s="197" t="n"/>
      <c r="BJ200" s="197" t="n"/>
      <c r="BK200" s="197" t="n"/>
      <c r="BL200" s="197" t="n"/>
      <c r="BM200" s="197" t="n"/>
      <c r="BN200" s="197" t="n"/>
      <c r="BO200" s="197" t="n"/>
      <c r="BP200" s="197" t="n"/>
      <c r="BQ200" s="197" t="n"/>
      <c r="BR200" s="197" t="n"/>
      <c r="BS200" s="197" t="n"/>
      <c r="BT200" s="197" t="n"/>
      <c r="BU200" s="197" t="n"/>
      <c r="BV200" s="197" t="n"/>
      <c r="BW200" s="197" t="n"/>
      <c r="BX200" s="197" t="n"/>
      <c r="BY200" s="197" t="n"/>
      <c r="BZ200" s="197" t="n"/>
      <c r="CA200" s="197" t="n"/>
      <c r="CB200" s="197" t="n"/>
      <c r="CC200" s="197" t="n"/>
      <c r="CD200" s="197" t="n"/>
      <c r="CE200" s="197" t="n"/>
      <c r="CF200" s="197" t="n"/>
      <c r="CG200" s="197" t="n"/>
      <c r="CH200" s="197" t="n"/>
      <c r="CI200" s="197" t="n"/>
      <c r="CJ200" s="197" t="n"/>
      <c r="CK200" s="197" t="n"/>
      <c r="CL200" s="197" t="n"/>
      <c r="CM200" s="197" t="n"/>
      <c r="CN200" s="197" t="n"/>
      <c r="CO200" s="197" t="n"/>
      <c r="CP200" s="197" t="n"/>
      <c r="CQ200" s="197" t="n"/>
      <c r="CR200" s="197" t="n"/>
      <c r="CS200" s="197" t="n"/>
      <c r="CT200" s="197" t="n"/>
      <c r="CU200" s="197" t="n"/>
      <c r="CV200" s="197" t="n"/>
      <c r="CW200" s="197" t="n"/>
      <c r="CX200" s="197" t="n"/>
      <c r="CY200" s="197" t="n"/>
      <c r="CZ200" s="197" t="n"/>
      <c r="DA200" s="197" t="n"/>
      <c r="DB200" s="197" t="n"/>
      <c r="DC200" s="197" t="n"/>
      <c r="DD200" s="197" t="n"/>
      <c r="DE200" s="197" t="n"/>
      <c r="DF200" s="197" t="n"/>
      <c r="DG200" s="197" t="n"/>
      <c r="DH200" s="197" t="n"/>
      <c r="DI200" s="197" t="n"/>
      <c r="DJ200" s="197" t="n"/>
      <c r="DK200" s="197" t="n"/>
      <c r="DL200" s="197" t="n"/>
      <c r="DM200" s="197" t="n"/>
      <c r="DN200" s="197" t="n"/>
      <c r="DO200" s="197" t="n"/>
      <c r="DP200" s="197" t="n"/>
      <c r="DQ200" s="197" t="n"/>
      <c r="DR200" s="197" t="n"/>
      <c r="DS200" s="197" t="n"/>
      <c r="DT200" s="197" t="n"/>
      <c r="DU200" s="197" t="n"/>
      <c r="DV200" s="197" t="n"/>
      <c r="DW200" s="197" t="n"/>
      <c r="DX200" s="197" t="n"/>
      <c r="DY200" s="197" t="n"/>
      <c r="DZ200" s="197" t="n"/>
      <c r="EA200" s="197" t="n"/>
      <c r="EB200" s="197" t="n"/>
      <c r="EC200" s="197" t="n"/>
      <c r="ED200" s="197" t="n"/>
      <c r="EE200" s="197" t="n"/>
      <c r="EF200" s="197" t="n"/>
      <c r="EG200" s="197" t="n"/>
      <c r="EH200" s="197" t="n"/>
      <c r="EI200" s="197" t="n"/>
      <c r="EJ200" s="197" t="n"/>
    </row>
    <row r="201" ht="24" customHeight="1" s="340">
      <c r="B201" s="102" t="n"/>
      <c r="C201" s="103" t="n"/>
      <c r="D201" s="103" t="n"/>
      <c r="E201" s="103" t="n"/>
      <c r="F201" s="103" t="n"/>
      <c r="G201" s="103" t="n"/>
      <c r="H201" s="103" t="n"/>
      <c r="I201" s="984" t="n"/>
      <c r="J201" s="180" t="n"/>
      <c r="N201" s="976" t="inlineStr"/>
      <c r="O201" s="192" t="inlineStr"/>
      <c r="P201" s="192" t="inlineStr"/>
      <c r="Q201" s="192" t="inlineStr"/>
      <c r="R201" s="192" t="inlineStr"/>
      <c r="S201" s="192" t="inlineStr"/>
      <c r="T201" s="192" t="inlineStr"/>
      <c r="U201" s="193">
        <f>I198</f>
        <v/>
      </c>
    </row>
    <row r="202">
      <c r="B202" s="102" t="n"/>
      <c r="C202" s="1002" t="n"/>
      <c r="D202" s="1002" t="n"/>
      <c r="E202" s="1002" t="n"/>
      <c r="F202" s="1002" t="n"/>
      <c r="G202" s="1002" t="n">
        <v>0</v>
      </c>
      <c r="H202" s="1002" t="n">
        <v>0</v>
      </c>
      <c r="I202" s="984" t="n"/>
      <c r="J202" s="180" t="n"/>
      <c r="N202" s="976" t="inlineStr"/>
      <c r="O202" s="192" t="inlineStr"/>
      <c r="P202" s="192" t="inlineStr"/>
      <c r="Q202" s="192" t="inlineStr"/>
      <c r="R202" s="192" t="inlineStr"/>
      <c r="S202" s="192">
        <f>G202*BS!$B$9</f>
        <v/>
      </c>
      <c r="T202" s="192">
        <f>H202*BS!$B$9</f>
        <v/>
      </c>
      <c r="U202" s="193" t="n"/>
    </row>
    <row r="203">
      <c r="A203" s="171" t="inlineStr">
        <is>
          <t>K38</t>
        </is>
      </c>
      <c r="B203" s="96" t="inlineStr">
        <is>
          <t>Total</t>
        </is>
      </c>
      <c r="C203" s="954">
        <f>SUM(INDIRECT(ADDRESS(MATCH("K37",$A:$A,0)+1,COLUMN(C$13),4)&amp;":"&amp;ADDRESS(MATCH("K38",$A:$A,0)-1,COLUMN(C$13),4)))</f>
        <v/>
      </c>
      <c r="D203" s="954">
        <f>SUM(INDIRECT(ADDRESS(MATCH("K37",$A:$A,0)+1,COLUMN(D$13),4)&amp;":"&amp;ADDRESS(MATCH("K38",$A:$A,0)-1,COLUMN(D$13),4)))</f>
        <v/>
      </c>
      <c r="E203" s="954">
        <f>SUM(INDIRECT(ADDRESS(MATCH("K37",$A:$A,0)+1,COLUMN(E$13),4)&amp;":"&amp;ADDRESS(MATCH("K38",$A:$A,0)-1,COLUMN(E$13),4)))</f>
        <v/>
      </c>
      <c r="F203" s="954">
        <f>SUM(INDIRECT(ADDRESS(MATCH("K37",$A:$A,0)+1,COLUMN(F$13),4)&amp;":"&amp;ADDRESS(MATCH("K38",$A:$A,0)-1,COLUMN(F$13),4)))</f>
        <v/>
      </c>
      <c r="G203" s="954">
        <f>SUM(INDIRECT(ADDRESS(MATCH("K37",$A:$A,0)+1,COLUMN(G$13),4)&amp;":"&amp;ADDRESS(MATCH("K38",$A:$A,0)-1,COLUMN(G$13),4)))</f>
        <v/>
      </c>
      <c r="H203" s="954">
        <f>SUM(INDIRECT(ADDRESS(MATCH("K37",$A:$A,0)+1,COLUMN(H$13),4)&amp;":"&amp;ADDRESS(MATCH("K38",$A:$A,0)-1,COLUMN(H$13),4)))</f>
        <v/>
      </c>
      <c r="I203" s="984" t="n"/>
      <c r="J203" s="180" t="n"/>
      <c r="N203" s="976">
        <f>B203</f>
        <v/>
      </c>
      <c r="O203" s="192">
        <f>C203*BS!$B$9</f>
        <v/>
      </c>
      <c r="P203" s="192">
        <f>D203*BS!$B$9</f>
        <v/>
      </c>
      <c r="Q203" s="192">
        <f>E203*BS!$B$9</f>
        <v/>
      </c>
      <c r="R203" s="192">
        <f>F203*BS!$B$9</f>
        <v/>
      </c>
      <c r="S203" s="192">
        <f>G203*BS!$B$9</f>
        <v/>
      </c>
      <c r="T203" s="192">
        <f>H203*BS!$B$9</f>
        <v/>
      </c>
      <c r="U203" s="193" t="n"/>
    </row>
    <row r="204">
      <c r="A204" s="171" t="inlineStr">
        <is>
          <t>K39</t>
        </is>
      </c>
      <c r="B204" s="96" t="inlineStr">
        <is>
          <t xml:space="preserve">Off Balance Liabilities </t>
        </is>
      </c>
      <c r="C204" s="1003" t="n"/>
      <c r="D204" s="1003" t="n"/>
      <c r="E204" s="1003" t="n"/>
      <c r="F204" s="1003" t="n"/>
      <c r="G204" s="1003" t="n"/>
      <c r="H204" s="1003" t="n"/>
      <c r="I204" s="997" t="n"/>
      <c r="J204" s="180" t="n"/>
      <c r="N204" s="966">
        <f>B204</f>
        <v/>
      </c>
      <c r="O204" s="204" t="inlineStr"/>
      <c r="P204" s="204" t="inlineStr"/>
      <c r="Q204" s="204" t="inlineStr"/>
      <c r="R204" s="204" t="inlineStr"/>
      <c r="S204" s="204" t="inlineStr"/>
      <c r="T204" s="204" t="inlineStr"/>
      <c r="U204" s="193" t="n"/>
    </row>
    <row r="205">
      <c r="B205" s="102" t="inlineStr">
        <is>
          <t>- LC</t>
        </is>
      </c>
      <c r="C205" s="991" t="n"/>
      <c r="D205" s="991" t="n"/>
      <c r="E205" s="991" t="n"/>
      <c r="F205" s="991" t="n"/>
      <c r="G205" s="991" t="n"/>
      <c r="H205" s="991" t="n"/>
      <c r="I205" s="977" t="n"/>
      <c r="J205" s="180" t="n"/>
      <c r="N205" s="976">
        <f>B205</f>
        <v/>
      </c>
      <c r="O205" s="192" t="inlineStr"/>
      <c r="P205" s="192" t="inlineStr"/>
      <c r="Q205" s="192" t="inlineStr"/>
      <c r="R205" s="192" t="inlineStr"/>
      <c r="S205" s="192" t="inlineStr"/>
      <c r="T205" s="192" t="inlineStr"/>
      <c r="U205" s="193">
        <f>I202</f>
        <v/>
      </c>
    </row>
    <row r="206">
      <c r="B206" s="102" t="inlineStr">
        <is>
          <t>- BG</t>
        </is>
      </c>
      <c r="C206" s="991" t="n"/>
      <c r="D206" s="991" t="n"/>
      <c r="E206" s="991" t="n"/>
      <c r="F206" s="991" t="n"/>
      <c r="G206" s="991" t="n"/>
      <c r="H206" s="991" t="n"/>
      <c r="I206" s="239" t="n"/>
      <c r="J206" s="180" t="n"/>
      <c r="N206" s="976">
        <f>B206</f>
        <v/>
      </c>
      <c r="O206" s="192" t="inlineStr"/>
      <c r="P206" s="192" t="inlineStr"/>
      <c r="Q206" s="192" t="inlineStr"/>
      <c r="R206" s="192" t="inlineStr"/>
      <c r="S206" s="192" t="inlineStr"/>
      <c r="T206" s="192" t="inlineStr"/>
      <c r="U206" s="193">
        <f>I203</f>
        <v/>
      </c>
    </row>
    <row r="207">
      <c r="B207" s="102" t="inlineStr">
        <is>
          <t>- BD</t>
        </is>
      </c>
      <c r="C207" s="103" t="n"/>
      <c r="D207" s="103" t="n"/>
      <c r="E207" s="103" t="n"/>
      <c r="F207" s="103" t="n"/>
      <c r="G207" s="103" t="n"/>
      <c r="H207" s="103" t="n"/>
      <c r="I207" s="240" t="n"/>
      <c r="J207" s="180" t="n"/>
      <c r="N207" s="976">
        <f>B207</f>
        <v/>
      </c>
      <c r="O207" s="192" t="inlineStr"/>
      <c r="P207" s="192" t="inlineStr"/>
      <c r="Q207" s="192" t="inlineStr"/>
      <c r="R207" s="192" t="inlineStr"/>
      <c r="S207" s="192" t="inlineStr"/>
      <c r="T207" s="192" t="inlineStr"/>
      <c r="U207" s="193">
        <f>I204</f>
        <v/>
      </c>
    </row>
    <row r="208">
      <c r="B208" s="102" t="inlineStr">
        <is>
          <t>- CG</t>
        </is>
      </c>
      <c r="C208" s="991" t="n"/>
      <c r="D208" s="991" t="n"/>
      <c r="E208" s="991" t="n"/>
      <c r="F208" s="991" t="n"/>
      <c r="G208" s="991" t="n"/>
      <c r="H208" s="991" t="n"/>
      <c r="I208" s="241" t="n"/>
      <c r="J208" s="180" t="n"/>
      <c r="N208" s="976">
        <f>B208</f>
        <v/>
      </c>
      <c r="O208" s="192" t="inlineStr"/>
      <c r="P208" s="192" t="inlineStr"/>
      <c r="Q208" s="192" t="inlineStr"/>
      <c r="R208" s="192" t="inlineStr"/>
      <c r="S208" s="192" t="inlineStr"/>
      <c r="T208" s="192" t="inlineStr"/>
      <c r="U208" s="193">
        <f>I205</f>
        <v/>
      </c>
    </row>
    <row r="209">
      <c r="B209" s="102" t="inlineStr">
        <is>
          <t>- Commitments</t>
        </is>
      </c>
      <c r="C209" s="991" t="n"/>
      <c r="D209" s="991" t="n"/>
      <c r="E209" s="991" t="n"/>
      <c r="F209" s="991" t="n"/>
      <c r="G209" s="991" t="n"/>
      <c r="H209" s="991" t="n"/>
      <c r="I209" s="241" t="n"/>
      <c r="J209" s="180" t="n"/>
      <c r="N209" s="976">
        <f>B209</f>
        <v/>
      </c>
      <c r="O209" s="192" t="inlineStr"/>
      <c r="P209" s="192" t="inlineStr"/>
      <c r="Q209" s="192" t="inlineStr"/>
      <c r="R209" s="192" t="inlineStr"/>
      <c r="S209" s="192" t="inlineStr"/>
      <c r="T209" s="192" t="inlineStr"/>
      <c r="U209" s="193">
        <f>I206</f>
        <v/>
      </c>
    </row>
    <row r="210">
      <c r="B210" s="102" t="n"/>
      <c r="C210" s="991" t="n"/>
      <c r="D210" s="991" t="n"/>
      <c r="E210" s="991" t="n"/>
      <c r="F210" s="991" t="n"/>
      <c r="G210" s="991" t="n"/>
      <c r="H210" s="991" t="n"/>
      <c r="I210" s="241" t="n"/>
      <c r="J210" s="180" t="n"/>
      <c r="N210" s="976" t="inlineStr"/>
      <c r="O210" s="192" t="inlineStr"/>
      <c r="P210" s="192" t="inlineStr"/>
      <c r="Q210" s="192" t="inlineStr"/>
      <c r="R210" s="192" t="inlineStr"/>
      <c r="S210" s="192" t="inlineStr"/>
      <c r="T210" s="192" t="inlineStr"/>
      <c r="U210" s="193">
        <f>I207</f>
        <v/>
      </c>
    </row>
    <row r="211">
      <c r="B211" s="102" t="inlineStr">
        <is>
          <t>- Others</t>
        </is>
      </c>
      <c r="C211" s="991" t="n"/>
      <c r="D211" s="991" t="n"/>
      <c r="E211" s="991" t="n"/>
      <c r="F211" s="991" t="n"/>
      <c r="G211" s="991" t="n"/>
      <c r="H211" s="991" t="n"/>
      <c r="I211" s="241" t="n"/>
      <c r="J211" s="180" t="n"/>
      <c r="N211" s="976">
        <f>B211</f>
        <v/>
      </c>
      <c r="O211" s="192" t="inlineStr"/>
      <c r="P211" s="192" t="inlineStr"/>
      <c r="Q211" s="192" t="inlineStr"/>
      <c r="R211" s="192" t="inlineStr"/>
      <c r="S211" s="192" t="inlineStr"/>
      <c r="T211" s="192" t="inlineStr"/>
      <c r="U211" s="193">
        <f>I208</f>
        <v/>
      </c>
    </row>
    <row r="212">
      <c r="B212" s="102" t="n"/>
      <c r="C212" s="991" t="n"/>
      <c r="D212" s="991" t="n"/>
      <c r="E212" s="991" t="n"/>
      <c r="F212" s="991" t="n"/>
      <c r="G212" s="991" t="n"/>
      <c r="H212" s="991" t="n"/>
      <c r="I212" s="241" t="n"/>
      <c r="J212" s="180" t="n"/>
      <c r="N212" s="976" t="inlineStr"/>
      <c r="O212" s="192" t="inlineStr"/>
      <c r="P212" s="192" t="inlineStr"/>
      <c r="Q212" s="192" t="inlineStr"/>
      <c r="R212" s="192" t="inlineStr"/>
      <c r="S212" s="192" t="inlineStr"/>
      <c r="T212" s="192" t="inlineStr"/>
      <c r="U212" s="193">
        <f>I209</f>
        <v/>
      </c>
    </row>
    <row r="213" ht="20.25" customFormat="1" customHeight="1" s="194">
      <c r="B213" s="102" t="n"/>
      <c r="C213" s="991" t="n"/>
      <c r="D213" s="991" t="n"/>
      <c r="E213" s="991" t="n"/>
      <c r="F213" s="991" t="n"/>
      <c r="G213" s="991" t="n"/>
      <c r="H213" s="991" t="n"/>
      <c r="I213" s="241" t="n"/>
      <c r="J213" s="180" t="n"/>
      <c r="N213" s="976" t="inlineStr"/>
      <c r="O213" s="192" t="inlineStr"/>
      <c r="P213" s="192" t="inlineStr"/>
      <c r="Q213" s="192" t="inlineStr"/>
      <c r="R213" s="192" t="inlineStr"/>
      <c r="S213" s="192" t="inlineStr"/>
      <c r="T213" s="192" t="inlineStr"/>
      <c r="U213" s="193">
        <f>I210</f>
        <v/>
      </c>
    </row>
    <row r="214">
      <c r="B214" s="102" t="n"/>
      <c r="C214" s="991" t="n"/>
      <c r="D214" s="991" t="n"/>
      <c r="E214" s="991" t="n"/>
      <c r="F214" s="991" t="n"/>
      <c r="G214" s="991" t="n"/>
      <c r="H214" s="991" t="n"/>
      <c r="I214" s="241" t="n"/>
      <c r="J214" s="180" t="n"/>
      <c r="N214" s="976" t="inlineStr"/>
      <c r="O214" s="192" t="inlineStr"/>
      <c r="P214" s="192" t="inlineStr"/>
      <c r="Q214" s="192" t="inlineStr"/>
      <c r="R214" s="192" t="inlineStr"/>
      <c r="S214" s="192" t="inlineStr"/>
      <c r="T214" s="192" t="inlineStr"/>
      <c r="U214" s="193">
        <f>I211</f>
        <v/>
      </c>
    </row>
    <row r="215">
      <c r="B215" s="102" t="n"/>
      <c r="C215" s="991" t="n"/>
      <c r="D215" s="991" t="n"/>
      <c r="E215" s="991" t="n"/>
      <c r="F215" s="991" t="n"/>
      <c r="G215" s="991" t="n"/>
      <c r="H215" s="991" t="n"/>
      <c r="I215" s="241" t="n"/>
      <c r="J215" s="180" t="n"/>
      <c r="N215" s="976" t="inlineStr"/>
      <c r="O215" s="192" t="inlineStr"/>
      <c r="P215" s="192" t="inlineStr"/>
      <c r="Q215" s="192" t="inlineStr"/>
      <c r="R215" s="192" t="inlineStr"/>
      <c r="S215" s="192" t="inlineStr"/>
      <c r="T215" s="192" t="inlineStr"/>
      <c r="U215" s="193">
        <f>I212</f>
        <v/>
      </c>
    </row>
    <row r="216">
      <c r="A216" s="194" t="inlineStr">
        <is>
          <t>K40</t>
        </is>
      </c>
      <c r="B216" s="243" t="inlineStr">
        <is>
          <t xml:space="preserve">Total </t>
        </is>
      </c>
      <c r="C216" s="1004">
        <f>SUM(INDIRECT(ADDRESS(MATCH("K39",$A:$A,0)+1,COLUMN(C$13),4)&amp;":"&amp;ADDRESS(MATCH("K40",$A:$A,0)-1,COLUMN(C$13),4)))</f>
        <v/>
      </c>
      <c r="D216" s="1004">
        <f>SUM(INDIRECT(ADDRESS(MATCH("K39",$A:$A,0)+1,COLUMN(D$13),4)&amp;":"&amp;ADDRESS(MATCH("K40",$A:$A,0)-1,COLUMN(D$13),4)))</f>
        <v/>
      </c>
      <c r="E216" s="1004">
        <f>SUM(INDIRECT(ADDRESS(MATCH("K39",$A:$A,0)+1,COLUMN(E$13),4)&amp;":"&amp;ADDRESS(MATCH("K40",$A:$A,0)-1,COLUMN(E$13),4)))</f>
        <v/>
      </c>
      <c r="F216" s="1004">
        <f>SUM(INDIRECT(ADDRESS(MATCH("K39",$A:$A,0)+1,COLUMN(F$13),4)&amp;":"&amp;ADDRESS(MATCH("K40",$A:$A,0)-1,COLUMN(F$13),4)))</f>
        <v/>
      </c>
      <c r="G216" s="1004">
        <f>SUM(INDIRECT(ADDRESS(MATCH("K39",$A:$A,0)+1,COLUMN(G$13),4)&amp;":"&amp;ADDRESS(MATCH("K40",$A:$A,0)-1,COLUMN(G$13),4)))</f>
        <v/>
      </c>
      <c r="H216" s="1004">
        <f>SUM(INDIRECT(ADDRESS(MATCH("K39",$A:$A,0)+1,COLUMN(H$13),4)&amp;":"&amp;ADDRESS(MATCH("K40",$A:$A,0)-1,COLUMN(H$13),4)))</f>
        <v/>
      </c>
      <c r="I216" s="245" t="n"/>
      <c r="J216" s="196" t="n"/>
      <c r="K216" s="197" t="n"/>
      <c r="L216" s="197" t="n"/>
      <c r="M216" s="197" t="n"/>
      <c r="N216" s="966">
        <f>B216</f>
        <v/>
      </c>
      <c r="O216" s="246">
        <f>C216*BS!$B$9</f>
        <v/>
      </c>
      <c r="P216" s="246">
        <f>D216*BS!$B$9</f>
        <v/>
      </c>
      <c r="Q216" s="246">
        <f>E216*BS!$B$9</f>
        <v/>
      </c>
      <c r="R216" s="246">
        <f>F216*BS!$B$9</f>
        <v/>
      </c>
      <c r="S216" s="246">
        <f>G216*BS!$B$9</f>
        <v/>
      </c>
      <c r="T216" s="246">
        <f>H216*BS!$B$9</f>
        <v/>
      </c>
      <c r="U216" s="247">
        <f>I213</f>
        <v/>
      </c>
      <c r="V216" s="197" t="n"/>
      <c r="W216" s="197" t="n"/>
      <c r="X216" s="197" t="n"/>
      <c r="Y216" s="197" t="n"/>
      <c r="Z216" s="197" t="n"/>
      <c r="AA216" s="197" t="n"/>
      <c r="AB216" s="197" t="n"/>
      <c r="AC216" s="197" t="n"/>
      <c r="AD216" s="197" t="n"/>
      <c r="AE216" s="197" t="n"/>
      <c r="AF216" s="197" t="n"/>
      <c r="AG216" s="197" t="n"/>
      <c r="AH216" s="197" t="n"/>
      <c r="AI216" s="197" t="n"/>
      <c r="AJ216" s="197" t="n"/>
      <c r="AK216" s="197" t="n"/>
      <c r="AL216" s="197" t="n"/>
      <c r="AM216" s="197" t="n"/>
      <c r="AN216" s="197" t="n"/>
      <c r="AO216" s="197" t="n"/>
      <c r="AP216" s="197" t="n"/>
      <c r="AQ216" s="197" t="n"/>
      <c r="AR216" s="197" t="n"/>
      <c r="AS216" s="197" t="n"/>
      <c r="AT216" s="197" t="n"/>
      <c r="AU216" s="197" t="n"/>
      <c r="AV216" s="197" t="n"/>
      <c r="AW216" s="197" t="n"/>
      <c r="AX216" s="197" t="n"/>
      <c r="AY216" s="197" t="n"/>
      <c r="AZ216" s="197" t="n"/>
      <c r="BA216" s="197" t="n"/>
      <c r="BB216" s="197" t="n"/>
      <c r="BC216" s="197" t="n"/>
      <c r="BD216" s="197" t="n"/>
      <c r="BE216" s="197" t="n"/>
      <c r="BF216" s="197" t="n"/>
      <c r="BG216" s="197" t="n"/>
      <c r="BH216" s="197" t="n"/>
      <c r="BI216" s="197" t="n"/>
      <c r="BJ216" s="197" t="n"/>
      <c r="BK216" s="197" t="n"/>
      <c r="BL216" s="197" t="n"/>
      <c r="BM216" s="197" t="n"/>
      <c r="BN216" s="197" t="n"/>
      <c r="BO216" s="197" t="n"/>
      <c r="BP216" s="197" t="n"/>
      <c r="BQ216" s="197" t="n"/>
      <c r="BR216" s="197" t="n"/>
      <c r="BS216" s="197" t="n"/>
      <c r="BT216" s="197" t="n"/>
      <c r="BU216" s="197" t="n"/>
      <c r="BV216" s="197" t="n"/>
      <c r="BW216" s="197" t="n"/>
      <c r="BX216" s="197" t="n"/>
      <c r="BY216" s="197" t="n"/>
      <c r="BZ216" s="197" t="n"/>
      <c r="CA216" s="197" t="n"/>
      <c r="CB216" s="197" t="n"/>
      <c r="CC216" s="197" t="n"/>
      <c r="CD216" s="197" t="n"/>
      <c r="CE216" s="197" t="n"/>
      <c r="CF216" s="197" t="n"/>
      <c r="CG216" s="197" t="n"/>
      <c r="CH216" s="197" t="n"/>
      <c r="CI216" s="197" t="n"/>
      <c r="CJ216" s="197" t="n"/>
      <c r="CK216" s="197" t="n"/>
      <c r="CL216" s="197" t="n"/>
      <c r="CM216" s="197" t="n"/>
      <c r="CN216" s="197" t="n"/>
      <c r="CO216" s="197" t="n"/>
      <c r="CP216" s="197" t="n"/>
      <c r="CQ216" s="197" t="n"/>
      <c r="CR216" s="197" t="n"/>
      <c r="CS216" s="197" t="n"/>
      <c r="CT216" s="197" t="n"/>
      <c r="CU216" s="197" t="n"/>
      <c r="CV216" s="197" t="n"/>
      <c r="CW216" s="197" t="n"/>
      <c r="CX216" s="197" t="n"/>
      <c r="CY216" s="197" t="n"/>
      <c r="CZ216" s="197" t="n"/>
      <c r="DA216" s="197" t="n"/>
      <c r="DB216" s="197" t="n"/>
      <c r="DC216" s="197" t="n"/>
      <c r="DD216" s="197" t="n"/>
      <c r="DE216" s="197" t="n"/>
      <c r="DF216" s="197" t="n"/>
      <c r="DG216" s="197" t="n"/>
      <c r="DH216" s="197" t="n"/>
      <c r="DI216" s="197" t="n"/>
      <c r="DJ216" s="197" t="n"/>
      <c r="DK216" s="197" t="n"/>
      <c r="DL216" s="197" t="n"/>
      <c r="DM216" s="197" t="n"/>
      <c r="DN216" s="197" t="n"/>
      <c r="DO216" s="197" t="n"/>
      <c r="DP216" s="197" t="n"/>
      <c r="DQ216" s="197" t="n"/>
      <c r="DR216" s="197" t="n"/>
      <c r="DS216" s="197" t="n"/>
      <c r="DT216" s="197" t="n"/>
      <c r="DU216" s="197" t="n"/>
      <c r="DV216" s="197" t="n"/>
      <c r="DW216" s="197" t="n"/>
      <c r="DX216" s="197" t="n"/>
      <c r="DY216" s="197" t="n"/>
      <c r="DZ216" s="197" t="n"/>
      <c r="EA216" s="197" t="n"/>
      <c r="EB216" s="197" t="n"/>
      <c r="EC216" s="197" t="n"/>
      <c r="ED216" s="197" t="n"/>
      <c r="EE216" s="197" t="n"/>
      <c r="EF216" s="197" t="n"/>
      <c r="EG216" s="197" t="n"/>
      <c r="EH216" s="197" t="n"/>
      <c r="EI216" s="197" t="n"/>
      <c r="EJ216" s="197" t="n"/>
    </row>
    <row r="217">
      <c r="B217" s="248" t="n"/>
      <c r="C217" s="242" t="n"/>
      <c r="D217" s="242" t="n"/>
      <c r="E217" s="242" t="n"/>
      <c r="F217" s="242" t="n"/>
      <c r="G217" s="242" t="n"/>
      <c r="H217" s="242" t="n"/>
      <c r="I217" s="242" t="n"/>
      <c r="J217" s="180" t="n"/>
      <c r="N217" t="inlineStr"/>
      <c r="O217" s="249" t="inlineStr"/>
      <c r="P217" s="249" t="inlineStr"/>
      <c r="Q217" s="249" t="inlineStr"/>
      <c r="R217" s="249" t="inlineStr"/>
      <c r="S217" s="249" t="inlineStr"/>
      <c r="T217" s="249" t="inlineStr"/>
      <c r="U217" s="249" t="n"/>
    </row>
    <row r="218">
      <c r="B218" s="248" t="n"/>
      <c r="C218" s="242" t="n"/>
      <c r="D218" s="242" t="n"/>
      <c r="E218" s="242" t="n"/>
      <c r="F218" s="242" t="n"/>
      <c r="G218" s="242" t="n"/>
      <c r="H218" s="242" t="n"/>
      <c r="I218" s="242" t="n"/>
      <c r="J218" s="180" t="n"/>
      <c r="N218" t="inlineStr"/>
      <c r="O218" t="inlineStr"/>
      <c r="P218" t="inlineStr"/>
      <c r="Q218" t="inlineStr"/>
      <c r="R218" t="inlineStr"/>
      <c r="S218" t="inlineStr"/>
      <c r="T218" t="inlineStr"/>
    </row>
    <row r="219">
      <c r="B219" s="248" t="n"/>
      <c r="C219" s="242" t="n"/>
      <c r="D219" s="242" t="n"/>
      <c r="E219" s="242" t="n"/>
      <c r="F219" s="242" t="n"/>
      <c r="G219" s="242" t="n"/>
      <c r="H219" s="242" t="n"/>
      <c r="I219" s="242" t="n"/>
      <c r="J219" s="180" t="n"/>
      <c r="N219" t="inlineStr"/>
      <c r="O219" t="inlineStr"/>
      <c r="P219" t="inlineStr"/>
      <c r="Q219" t="inlineStr"/>
      <c r="R219" t="inlineStr"/>
      <c r="S219" t="inlineStr"/>
      <c r="T219" t="inlineStr"/>
    </row>
    <row r="220">
      <c r="B220" s="248" t="n"/>
      <c r="C220" s="242" t="n"/>
      <c r="D220" s="242" t="n"/>
      <c r="E220" s="242" t="n"/>
      <c r="F220" s="242" t="n"/>
      <c r="G220" s="242" t="n"/>
      <c r="H220" s="242" t="n"/>
      <c r="I220" s="242" t="n"/>
      <c r="J220" s="180" t="n"/>
      <c r="N220" t="inlineStr"/>
      <c r="O220" t="inlineStr"/>
      <c r="P220" t="inlineStr"/>
      <c r="Q220" t="inlineStr"/>
      <c r="R220" t="inlineStr"/>
      <c r="S220" t="inlineStr"/>
      <c r="T220" t="inlineStr"/>
    </row>
    <row r="221">
      <c r="B221" s="248" t="n"/>
      <c r="C221" s="242" t="n"/>
      <c r="D221" s="242" t="n"/>
      <c r="E221" s="242" t="n"/>
      <c r="F221" s="242" t="n"/>
      <c r="G221" s="242" t="n"/>
      <c r="H221" s="242" t="n"/>
      <c r="I221" s="242" t="n"/>
      <c r="J221" s="180" t="n"/>
      <c r="N221" t="inlineStr"/>
      <c r="O221" t="inlineStr"/>
      <c r="P221" t="inlineStr"/>
      <c r="Q221" t="inlineStr"/>
      <c r="R221" t="inlineStr"/>
      <c r="S221" t="inlineStr"/>
      <c r="T221" t="inlineStr"/>
    </row>
    <row r="222">
      <c r="B222" s="248" t="n"/>
      <c r="C222" s="242" t="n"/>
      <c r="D222" s="242" t="n"/>
      <c r="E222" s="242" t="n"/>
      <c r="F222" s="242" t="n"/>
      <c r="G222" s="242" t="n"/>
      <c r="H222" s="242" t="n"/>
      <c r="I222" s="242" t="n"/>
      <c r="J222" s="180" t="n"/>
      <c r="N222" t="inlineStr"/>
      <c r="O222" t="inlineStr"/>
      <c r="P222" t="inlineStr"/>
      <c r="Q222" t="inlineStr"/>
      <c r="R222" t="inlineStr"/>
      <c r="S222" t="inlineStr"/>
      <c r="T222" t="inlineStr"/>
    </row>
    <row r="223">
      <c r="B223" s="248" t="n"/>
      <c r="C223" s="242" t="n"/>
      <c r="D223" s="242" t="n"/>
      <c r="E223" s="242" t="n"/>
      <c r="F223" s="242" t="n"/>
      <c r="G223" s="242" t="n"/>
      <c r="H223" s="242" t="n"/>
      <c r="I223" s="242" t="n"/>
      <c r="J223" s="180" t="n"/>
      <c r="N223" t="inlineStr"/>
      <c r="O223" t="inlineStr"/>
      <c r="P223" t="inlineStr"/>
      <c r="Q223" t="inlineStr"/>
      <c r="R223" t="inlineStr"/>
      <c r="S223" t="inlineStr"/>
      <c r="T223" t="inlineStr"/>
    </row>
    <row r="224">
      <c r="B224" s="248" t="n"/>
      <c r="C224" s="242" t="n"/>
      <c r="D224" s="242" t="n"/>
      <c r="E224" s="242" t="n"/>
      <c r="F224" s="242" t="n"/>
      <c r="G224" s="242" t="n"/>
      <c r="H224" s="242" t="n"/>
      <c r="I224" s="242" t="n"/>
      <c r="J224" s="180" t="n"/>
      <c r="N224" t="inlineStr"/>
      <c r="O224" t="inlineStr"/>
      <c r="P224" t="inlineStr"/>
      <c r="Q224" t="inlineStr"/>
      <c r="R224" t="inlineStr"/>
      <c r="S224" t="inlineStr"/>
      <c r="T224" t="inlineStr"/>
    </row>
    <row r="225">
      <c r="B225" s="248" t="n"/>
      <c r="C225" s="242" t="n"/>
      <c r="D225" s="242" t="n"/>
      <c r="E225" s="242" t="n"/>
      <c r="F225" s="242" t="n"/>
      <c r="G225" s="242" t="n"/>
      <c r="H225" s="242" t="n"/>
      <c r="I225" s="242" t="n"/>
      <c r="J225" s="180" t="n"/>
      <c r="N225" t="inlineStr"/>
      <c r="O225" t="inlineStr"/>
      <c r="P225" t="inlineStr"/>
      <c r="Q225" t="inlineStr"/>
      <c r="R225" t="inlineStr"/>
      <c r="S225" t="inlineStr"/>
      <c r="T225" t="inlineStr"/>
    </row>
    <row r="226">
      <c r="B226" s="248" t="n"/>
      <c r="C226" s="242" t="n"/>
      <c r="D226" s="242" t="n"/>
      <c r="E226" s="242" t="n"/>
      <c r="F226" s="242" t="n"/>
      <c r="G226" s="242" t="n"/>
      <c r="H226" s="242" t="n"/>
      <c r="I226" s="242" t="n"/>
      <c r="J226" s="180" t="n"/>
      <c r="N226" t="inlineStr"/>
      <c r="O226" t="inlineStr"/>
      <c r="P226" t="inlineStr"/>
      <c r="Q226" t="inlineStr"/>
      <c r="R226" t="inlineStr"/>
      <c r="S226" t="inlineStr"/>
      <c r="T226" t="inlineStr"/>
    </row>
    <row r="227">
      <c r="B227" s="248" t="n"/>
      <c r="C227" s="242" t="n"/>
      <c r="D227" s="242" t="n"/>
      <c r="E227" s="242" t="n"/>
      <c r="F227" s="242" t="n"/>
      <c r="G227" s="242" t="n"/>
      <c r="H227" s="242" t="n"/>
      <c r="I227" s="242" t="n"/>
      <c r="J227" s="180" t="n"/>
      <c r="N227" t="inlineStr"/>
      <c r="O227" t="inlineStr"/>
      <c r="P227" t="inlineStr"/>
      <c r="Q227" t="inlineStr"/>
      <c r="R227" t="inlineStr"/>
      <c r="S227" t="inlineStr"/>
      <c r="T227" t="inlineStr"/>
    </row>
    <row r="228">
      <c r="B228" s="248" t="n"/>
      <c r="C228" s="242" t="n"/>
      <c r="D228" s="242" t="n"/>
      <c r="E228" s="242" t="n"/>
      <c r="F228" s="242" t="n"/>
      <c r="G228" s="242" t="n"/>
      <c r="H228" s="242" t="n"/>
      <c r="I228" s="242" t="n"/>
      <c r="J228" s="180" t="n"/>
      <c r="N228" t="inlineStr"/>
      <c r="O228" t="inlineStr"/>
      <c r="P228" t="inlineStr"/>
      <c r="Q228" t="inlineStr"/>
      <c r="R228" t="inlineStr"/>
      <c r="S228" t="inlineStr"/>
      <c r="T228" t="inlineStr"/>
    </row>
    <row r="229">
      <c r="B229" s="248" t="n"/>
      <c r="C229" s="242" t="n"/>
      <c r="D229" s="242" t="n"/>
      <c r="E229" s="242" t="n"/>
      <c r="F229" s="242" t="n"/>
      <c r="G229" s="242" t="n"/>
      <c r="H229" s="242" t="n"/>
      <c r="I229" s="242" t="n"/>
      <c r="J229" s="180" t="n"/>
      <c r="N229" t="inlineStr"/>
      <c r="O229" t="inlineStr"/>
      <c r="P229" t="inlineStr"/>
      <c r="Q229" t="inlineStr"/>
      <c r="R229" t="inlineStr"/>
      <c r="S229" t="inlineStr"/>
      <c r="T229" t="inlineStr"/>
    </row>
    <row r="230">
      <c r="B230" s="248" t="n"/>
      <c r="C230" s="242" t="n"/>
      <c r="D230" s="242" t="n"/>
      <c r="E230" s="242" t="n"/>
      <c r="F230" s="242" t="n"/>
      <c r="G230" s="242" t="n"/>
      <c r="H230" s="242" t="n"/>
      <c r="I230" s="242" t="n"/>
      <c r="J230" s="180" t="n"/>
      <c r="N230" t="inlineStr"/>
      <c r="O230" t="inlineStr"/>
      <c r="P230" t="inlineStr"/>
      <c r="Q230" t="inlineStr"/>
      <c r="R230" t="inlineStr"/>
      <c r="S230" t="inlineStr"/>
      <c r="T230" t="inlineStr"/>
    </row>
    <row r="231">
      <c r="B231" s="248" t="n"/>
      <c r="C231" s="242" t="n"/>
      <c r="D231" s="242" t="n"/>
      <c r="E231" s="242" t="n"/>
      <c r="F231" s="242" t="n"/>
      <c r="G231" s="242" t="n"/>
      <c r="H231" s="242" t="n"/>
      <c r="I231" s="242" t="n"/>
      <c r="J231" s="180" t="n"/>
      <c r="N231" t="inlineStr"/>
      <c r="O231" t="inlineStr"/>
      <c r="P231" t="inlineStr"/>
      <c r="Q231" t="inlineStr"/>
      <c r="R231" t="inlineStr"/>
      <c r="S231" t="inlineStr"/>
      <c r="T231" t="inlineStr"/>
    </row>
    <row r="232">
      <c r="B232" s="248" t="n"/>
      <c r="C232" s="242" t="n"/>
      <c r="D232" s="242" t="n"/>
      <c r="E232" s="242" t="n"/>
      <c r="F232" s="242" t="n"/>
      <c r="G232" s="242" t="n"/>
      <c r="H232" s="242" t="n"/>
      <c r="I232" s="242" t="n"/>
      <c r="J232" s="180" t="n"/>
      <c r="N232" t="inlineStr"/>
      <c r="O232" t="inlineStr"/>
      <c r="P232" t="inlineStr"/>
      <c r="Q232" t="inlineStr"/>
      <c r="R232" t="inlineStr"/>
      <c r="S232" t="inlineStr"/>
      <c r="T232" t="inlineStr"/>
    </row>
    <row r="233">
      <c r="B233" s="248" t="n"/>
      <c r="C233" s="242" t="n"/>
      <c r="D233" s="242" t="n"/>
      <c r="E233" s="242" t="n"/>
      <c r="F233" s="242" t="n"/>
      <c r="G233" s="242" t="n"/>
      <c r="H233" s="242" t="n"/>
      <c r="I233" s="242" t="n"/>
      <c r="J233" s="180" t="n"/>
      <c r="N233" t="inlineStr"/>
      <c r="O233" t="inlineStr"/>
      <c r="P233" t="inlineStr"/>
      <c r="Q233" t="inlineStr"/>
      <c r="R233" t="inlineStr"/>
      <c r="S233" t="inlineStr"/>
      <c r="T233" t="inlineStr"/>
    </row>
    <row r="234">
      <c r="B234" s="248" t="n"/>
      <c r="C234" s="242" t="n"/>
      <c r="D234" s="242" t="n"/>
      <c r="E234" s="242" t="n"/>
      <c r="F234" s="242" t="n"/>
      <c r="G234" s="242" t="n"/>
      <c r="H234" s="242" t="n"/>
      <c r="I234" s="242" t="n"/>
      <c r="J234" s="180" t="n"/>
      <c r="N234" t="inlineStr"/>
      <c r="O234" t="inlineStr"/>
      <c r="P234" t="inlineStr"/>
      <c r="Q234" t="inlineStr"/>
      <c r="R234" t="inlineStr"/>
      <c r="S234" t="inlineStr"/>
      <c r="T234" t="inlineStr"/>
    </row>
    <row r="235">
      <c r="B235" s="248" t="n"/>
      <c r="C235" s="242" t="n"/>
      <c r="D235" s="242" t="n"/>
      <c r="E235" s="242" t="n"/>
      <c r="F235" s="242" t="n"/>
      <c r="G235" s="242" t="n"/>
      <c r="H235" s="242" t="n"/>
      <c r="I235" s="242" t="n"/>
      <c r="J235" s="180" t="n"/>
      <c r="N235" t="inlineStr"/>
      <c r="O235" t="inlineStr"/>
      <c r="P235" t="inlineStr"/>
      <c r="Q235" t="inlineStr"/>
      <c r="R235" t="inlineStr"/>
      <c r="S235" t="inlineStr"/>
      <c r="T235" t="inlineStr"/>
    </row>
    <row r="236">
      <c r="B236" s="248" t="n"/>
      <c r="C236" s="242" t="n"/>
      <c r="D236" s="242" t="n"/>
      <c r="E236" s="242" t="n"/>
      <c r="F236" s="242" t="n"/>
      <c r="G236" s="242" t="n"/>
      <c r="H236" s="242" t="n"/>
      <c r="I236" s="242" t="n"/>
      <c r="J236" s="180" t="n"/>
      <c r="N236" t="inlineStr"/>
      <c r="O236" t="inlineStr"/>
      <c r="P236" t="inlineStr"/>
      <c r="Q236" t="inlineStr"/>
      <c r="R236" t="inlineStr"/>
      <c r="S236" t="inlineStr"/>
      <c r="T236" t="inlineStr"/>
    </row>
    <row r="237">
      <c r="B237" s="248" t="n"/>
      <c r="C237" s="242" t="n"/>
      <c r="D237" s="242" t="n"/>
      <c r="E237" s="242" t="n"/>
      <c r="F237" s="242" t="n"/>
      <c r="G237" s="242" t="n"/>
      <c r="H237" s="242" t="n"/>
      <c r="I237" s="242" t="n"/>
      <c r="J237" s="180" t="n"/>
      <c r="N237" t="inlineStr"/>
      <c r="O237" t="inlineStr"/>
      <c r="P237" t="inlineStr"/>
      <c r="Q237" t="inlineStr"/>
      <c r="R237" t="inlineStr"/>
      <c r="S237" t="inlineStr"/>
      <c r="T237" t="inlineStr"/>
    </row>
    <row r="238">
      <c r="B238" s="248" t="n"/>
      <c r="C238" s="242" t="n"/>
      <c r="D238" s="242" t="n"/>
      <c r="E238" s="242" t="n"/>
      <c r="F238" s="242" t="n"/>
      <c r="G238" s="242" t="n"/>
      <c r="H238" s="242" t="n"/>
      <c r="I238" s="242" t="n"/>
      <c r="J238" s="180" t="n"/>
      <c r="N238" t="inlineStr"/>
      <c r="O238" t="inlineStr"/>
      <c r="P238" t="inlineStr"/>
      <c r="Q238" t="inlineStr"/>
      <c r="R238" t="inlineStr"/>
      <c r="S238" t="inlineStr"/>
      <c r="T238" t="inlineStr"/>
    </row>
    <row r="239">
      <c r="B239" s="248" t="n"/>
      <c r="C239" s="242" t="n"/>
      <c r="D239" s="242" t="n"/>
      <c r="E239" s="242" t="n"/>
      <c r="F239" s="242" t="n"/>
      <c r="G239" s="242" t="n"/>
      <c r="H239" s="242" t="n"/>
      <c r="I239" s="242" t="n"/>
      <c r="J239" s="180" t="n"/>
      <c r="N239" t="inlineStr"/>
      <c r="O239" t="inlineStr"/>
      <c r="P239" t="inlineStr"/>
      <c r="Q239" t="inlineStr"/>
      <c r="R239" t="inlineStr"/>
      <c r="S239" t="inlineStr"/>
      <c r="T239" t="inlineStr"/>
    </row>
    <row r="240">
      <c r="B240" s="248" t="n"/>
      <c r="C240" s="242" t="n"/>
      <c r="D240" s="242" t="n"/>
      <c r="E240" s="242" t="n"/>
      <c r="F240" s="242" t="n"/>
      <c r="G240" s="242" t="n"/>
      <c r="H240" s="242" t="n"/>
      <c r="I240" s="242" t="n"/>
      <c r="J240" s="180" t="n"/>
      <c r="N240" t="inlineStr"/>
      <c r="O240" t="inlineStr"/>
      <c r="P240" t="inlineStr"/>
      <c r="Q240" t="inlineStr"/>
      <c r="R240" t="inlineStr"/>
      <c r="S240" t="inlineStr"/>
      <c r="T240" t="inlineStr"/>
    </row>
    <row r="241">
      <c r="B241" s="248" t="n"/>
      <c r="C241" s="242" t="n"/>
      <c r="D241" s="242" t="n"/>
      <c r="E241" s="242" t="n"/>
      <c r="F241" s="242" t="n"/>
      <c r="G241" s="242" t="n"/>
      <c r="H241" s="242" t="n"/>
      <c r="I241" s="242" t="n"/>
      <c r="J241" s="180" t="n"/>
      <c r="N241" t="inlineStr"/>
      <c r="O241" t="inlineStr"/>
      <c r="P241" t="inlineStr"/>
      <c r="Q241" t="inlineStr"/>
      <c r="R241" t="inlineStr"/>
      <c r="S241" t="inlineStr"/>
      <c r="T241" t="inlineStr"/>
    </row>
    <row r="242">
      <c r="B242" s="248" t="n"/>
      <c r="C242" s="242" t="n"/>
      <c r="D242" s="242" t="n"/>
      <c r="E242" s="242" t="n"/>
      <c r="F242" s="242" t="n"/>
      <c r="G242" s="242" t="n"/>
      <c r="H242" s="242" t="n"/>
      <c r="I242" s="242" t="n"/>
      <c r="J242" s="180" t="n"/>
      <c r="N242" t="inlineStr"/>
      <c r="O242" t="inlineStr"/>
      <c r="P242" t="inlineStr"/>
      <c r="Q242" t="inlineStr"/>
      <c r="R242" t="inlineStr"/>
      <c r="S242" t="inlineStr"/>
      <c r="T242" t="inlineStr"/>
    </row>
    <row r="243">
      <c r="B243" s="248" t="n"/>
      <c r="C243" s="242" t="n"/>
      <c r="D243" s="242" t="n"/>
      <c r="E243" s="242" t="n"/>
      <c r="F243" s="242" t="n"/>
      <c r="G243" s="242" t="n"/>
      <c r="H243" s="242" t="n"/>
      <c r="I243" s="242" t="n"/>
      <c r="J243" s="180" t="n"/>
      <c r="N243" t="inlineStr"/>
      <c r="O243" t="inlineStr"/>
      <c r="P243" t="inlineStr"/>
      <c r="Q243" t="inlineStr"/>
      <c r="R243" t="inlineStr"/>
      <c r="S243" t="inlineStr"/>
      <c r="T243" t="inlineStr"/>
    </row>
    <row r="244">
      <c r="B244" s="248" t="n"/>
      <c r="C244" s="242" t="n"/>
      <c r="D244" s="242" t="n"/>
      <c r="E244" s="242" t="n"/>
      <c r="F244" s="242" t="n"/>
      <c r="G244" s="242" t="n"/>
      <c r="H244" s="242" t="n"/>
      <c r="I244" s="242" t="n"/>
      <c r="J244" s="180" t="n"/>
      <c r="N244" t="inlineStr"/>
      <c r="O244" t="inlineStr"/>
      <c r="P244" t="inlineStr"/>
      <c r="Q244" t="inlineStr"/>
      <c r="R244" t="inlineStr"/>
      <c r="S244" t="inlineStr"/>
      <c r="T244" t="inlineStr"/>
    </row>
    <row r="245">
      <c r="B245" s="248" t="n"/>
      <c r="C245" s="242" t="n"/>
      <c r="D245" s="242" t="n"/>
      <c r="E245" s="242" t="n"/>
      <c r="F245" s="242" t="n"/>
      <c r="G245" s="242" t="n"/>
      <c r="H245" s="242" t="n"/>
      <c r="I245" s="242" t="n"/>
      <c r="J245" s="180" t="n"/>
      <c r="N245" t="inlineStr"/>
      <c r="O245" t="inlineStr"/>
      <c r="P245" t="inlineStr"/>
      <c r="Q245" t="inlineStr"/>
      <c r="R245" t="inlineStr"/>
      <c r="S245" t="inlineStr"/>
      <c r="T245" t="inlineStr"/>
    </row>
    <row r="246">
      <c r="B246" s="248" t="n"/>
      <c r="C246" s="242" t="n"/>
      <c r="D246" s="242" t="n"/>
      <c r="E246" s="242" t="n"/>
      <c r="F246" s="242" t="n"/>
      <c r="G246" s="242" t="n"/>
      <c r="H246" s="242" t="n"/>
      <c r="I246" s="242" t="n"/>
      <c r="J246" s="180" t="n"/>
      <c r="N246" t="inlineStr"/>
      <c r="O246" t="inlineStr"/>
      <c r="P246" t="inlineStr"/>
      <c r="Q246" t="inlineStr"/>
      <c r="R246" t="inlineStr"/>
      <c r="S246" t="inlineStr"/>
      <c r="T246" t="inlineStr"/>
    </row>
    <row r="247">
      <c r="B247" s="248" t="n"/>
      <c r="C247" s="242" t="n"/>
      <c r="D247" s="242" t="n"/>
      <c r="E247" s="242" t="n"/>
      <c r="F247" s="242" t="n"/>
      <c r="G247" s="242" t="n"/>
      <c r="H247" s="242" t="n"/>
      <c r="I247" s="242" t="n"/>
      <c r="J247" s="180" t="n"/>
      <c r="N247" t="inlineStr"/>
      <c r="O247" t="inlineStr"/>
      <c r="P247" t="inlineStr"/>
      <c r="Q247" t="inlineStr"/>
      <c r="R247" t="inlineStr"/>
      <c r="S247" t="inlineStr"/>
      <c r="T247" t="inlineStr"/>
    </row>
    <row r="248">
      <c r="B248" s="248" t="n"/>
      <c r="C248" s="242" t="n"/>
      <c r="D248" s="242" t="n"/>
      <c r="E248" s="242" t="n"/>
      <c r="F248" s="242" t="n"/>
      <c r="G248" s="242" t="n"/>
      <c r="H248" s="242" t="n"/>
      <c r="I248" s="242" t="n"/>
      <c r="J248" s="180" t="n"/>
      <c r="N248" t="inlineStr"/>
      <c r="O248" t="inlineStr"/>
      <c r="P248" t="inlineStr"/>
      <c r="Q248" t="inlineStr"/>
      <c r="R248" t="inlineStr"/>
      <c r="S248" t="inlineStr"/>
      <c r="T248" t="inlineStr"/>
    </row>
    <row r="249">
      <c r="B249" s="248" t="n"/>
      <c r="C249" s="242" t="n"/>
      <c r="D249" s="242" t="n"/>
      <c r="E249" s="242" t="n"/>
      <c r="F249" s="242" t="n"/>
      <c r="G249" s="242" t="n"/>
      <c r="H249" s="242" t="n"/>
      <c r="I249" s="242" t="n"/>
      <c r="J249" s="180" t="n"/>
      <c r="N249" t="inlineStr"/>
      <c r="O249" t="inlineStr"/>
      <c r="P249" t="inlineStr"/>
      <c r="Q249" t="inlineStr"/>
      <c r="R249" t="inlineStr"/>
      <c r="S249" t="inlineStr"/>
      <c r="T249" t="inlineStr"/>
    </row>
    <row r="250">
      <c r="B250" s="248" t="n"/>
      <c r="C250" s="242" t="n"/>
      <c r="D250" s="242" t="n"/>
      <c r="E250" s="242" t="n"/>
      <c r="F250" s="242" t="n"/>
      <c r="G250" s="242" t="n"/>
      <c r="H250" s="242" t="n"/>
      <c r="I250" s="242" t="n"/>
      <c r="J250" s="180" t="n"/>
      <c r="N250" t="inlineStr"/>
      <c r="O250" t="inlineStr"/>
      <c r="P250" t="inlineStr"/>
      <c r="Q250" t="inlineStr"/>
      <c r="R250" t="inlineStr"/>
      <c r="S250" t="inlineStr"/>
      <c r="T250" t="inlineStr"/>
    </row>
    <row r="251">
      <c r="B251" s="248" t="n"/>
      <c r="C251" s="242" t="n"/>
      <c r="D251" s="242" t="n"/>
      <c r="E251" s="242" t="n"/>
      <c r="F251" s="242" t="n"/>
      <c r="G251" s="242" t="n"/>
      <c r="H251" s="242" t="n"/>
      <c r="I251" s="242" t="n"/>
      <c r="J251" s="180" t="n"/>
      <c r="N251" t="inlineStr"/>
      <c r="O251" t="inlineStr"/>
      <c r="P251" t="inlineStr"/>
      <c r="Q251" t="inlineStr"/>
      <c r="R251" t="inlineStr"/>
      <c r="S251" t="inlineStr"/>
      <c r="T251" t="inlineStr"/>
    </row>
    <row r="252">
      <c r="B252" s="248" t="n"/>
      <c r="C252" s="242" t="n"/>
      <c r="D252" s="242" t="n"/>
      <c r="E252" s="242" t="n"/>
      <c r="F252" s="242" t="n"/>
      <c r="G252" s="242" t="n"/>
      <c r="H252" s="242" t="n"/>
      <c r="I252" s="242" t="n"/>
      <c r="J252" s="180" t="n"/>
      <c r="N252" t="inlineStr"/>
      <c r="O252" t="inlineStr"/>
      <c r="P252" t="inlineStr"/>
      <c r="Q252" t="inlineStr"/>
      <c r="R252" t="inlineStr"/>
      <c r="S252" t="inlineStr"/>
      <c r="T252" t="inlineStr"/>
    </row>
    <row r="253">
      <c r="B253" s="248" t="n"/>
      <c r="C253" s="242" t="n"/>
      <c r="D253" s="242" t="n"/>
      <c r="E253" s="242" t="n"/>
      <c r="F253" s="242" t="n"/>
      <c r="G253" s="242" t="n"/>
      <c r="H253" s="242" t="n"/>
      <c r="I253" s="242" t="n"/>
      <c r="J253" s="180" t="n"/>
      <c r="N253" t="inlineStr"/>
      <c r="O253" t="inlineStr"/>
      <c r="P253" t="inlineStr"/>
      <c r="Q253" t="inlineStr"/>
      <c r="R253" t="inlineStr"/>
      <c r="S253" t="inlineStr"/>
      <c r="T253" t="inlineStr"/>
    </row>
    <row r="254">
      <c r="B254" s="248" t="n"/>
      <c r="C254" s="242" t="n"/>
      <c r="D254" s="242" t="n"/>
      <c r="E254" s="242" t="n"/>
      <c r="F254" s="242" t="n"/>
      <c r="G254" s="242" t="n"/>
      <c r="H254" s="242" t="n"/>
      <c r="I254" s="242" t="n"/>
      <c r="J254" s="180" t="n"/>
      <c r="N254" t="inlineStr"/>
      <c r="O254" t="inlineStr"/>
      <c r="P254" t="inlineStr"/>
      <c r="Q254" t="inlineStr"/>
      <c r="R254" t="inlineStr"/>
      <c r="S254" t="inlineStr"/>
      <c r="T254" t="inlineStr"/>
    </row>
    <row r="255">
      <c r="B255" s="248" t="n"/>
      <c r="C255" s="242" t="n"/>
      <c r="D255" s="242" t="n"/>
      <c r="E255" s="242" t="n"/>
      <c r="F255" s="242" t="n"/>
      <c r="G255" s="242" t="n"/>
      <c r="H255" s="242" t="n"/>
      <c r="I255" s="242" t="n"/>
      <c r="J255" s="180" t="n"/>
      <c r="N255" t="inlineStr"/>
      <c r="O255" t="inlineStr"/>
      <c r="P255" t="inlineStr"/>
      <c r="Q255" t="inlineStr"/>
      <c r="R255" t="inlineStr"/>
      <c r="S255" t="inlineStr"/>
      <c r="T255" t="inlineStr"/>
    </row>
    <row r="256">
      <c r="B256" s="248" t="n"/>
      <c r="C256" s="242" t="n"/>
      <c r="D256" s="242" t="n"/>
      <c r="E256" s="242" t="n"/>
      <c r="F256" s="242" t="n"/>
      <c r="G256" s="242" t="n"/>
      <c r="H256" s="242" t="n"/>
      <c r="I256" s="242" t="n"/>
      <c r="J256" s="180" t="n"/>
      <c r="N256" t="inlineStr"/>
      <c r="O256" t="inlineStr"/>
      <c r="P256" t="inlineStr"/>
      <c r="Q256" t="inlineStr"/>
      <c r="R256" t="inlineStr"/>
      <c r="S256" t="inlineStr"/>
      <c r="T256" t="inlineStr"/>
    </row>
    <row r="257">
      <c r="B257" s="248" t="n"/>
      <c r="C257" s="242" t="n"/>
      <c r="D257" s="242" t="n"/>
      <c r="E257" s="242" t="n"/>
      <c r="F257" s="242" t="n"/>
      <c r="G257" s="242" t="n"/>
      <c r="H257" s="242" t="n"/>
      <c r="I257" s="242" t="n"/>
      <c r="J257" s="180" t="n"/>
      <c r="N257" t="inlineStr"/>
      <c r="O257" t="inlineStr"/>
      <c r="P257" t="inlineStr"/>
      <c r="Q257" t="inlineStr"/>
      <c r="R257" t="inlineStr"/>
      <c r="S257" t="inlineStr"/>
      <c r="T257" t="inlineStr"/>
    </row>
    <row r="258">
      <c r="B258" s="248" t="n"/>
      <c r="C258" s="242" t="n"/>
      <c r="D258" s="242" t="n"/>
      <c r="E258" s="242" t="n"/>
      <c r="F258" s="242" t="n"/>
      <c r="G258" s="242" t="n"/>
      <c r="H258" s="242" t="n"/>
      <c r="I258" s="242" t="n"/>
      <c r="J258" s="180" t="n"/>
      <c r="N258" t="inlineStr"/>
      <c r="O258" t="inlineStr"/>
      <c r="P258" t="inlineStr"/>
      <c r="Q258" t="inlineStr"/>
      <c r="R258" t="inlineStr"/>
      <c r="S258" t="inlineStr"/>
      <c r="T258" t="inlineStr"/>
    </row>
    <row r="259">
      <c r="B259" s="248" t="n"/>
      <c r="C259" s="242" t="n"/>
      <c r="D259" s="242" t="n"/>
      <c r="E259" s="242" t="n"/>
      <c r="F259" s="242" t="n"/>
      <c r="G259" s="242" t="n"/>
      <c r="H259" s="242" t="n"/>
      <c r="I259" s="242" t="n"/>
      <c r="J259" s="180" t="n"/>
      <c r="N259" t="inlineStr"/>
      <c r="O259" t="inlineStr"/>
      <c r="P259" t="inlineStr"/>
      <c r="Q259" t="inlineStr"/>
      <c r="R259" t="inlineStr"/>
      <c r="S259" t="inlineStr"/>
      <c r="T259" t="inlineStr"/>
    </row>
    <row r="260">
      <c r="B260" s="248" t="n"/>
      <c r="C260" s="242" t="n"/>
      <c r="D260" s="242" t="n"/>
      <c r="E260" s="242" t="n"/>
      <c r="F260" s="242" t="n"/>
      <c r="G260" s="242" t="n"/>
      <c r="H260" s="242" t="n"/>
      <c r="I260" s="242" t="n"/>
      <c r="J260" s="180" t="n"/>
      <c r="N260" t="inlineStr"/>
      <c r="O260" t="inlineStr"/>
      <c r="P260" t="inlineStr"/>
      <c r="Q260" t="inlineStr"/>
      <c r="R260" t="inlineStr"/>
      <c r="S260" t="inlineStr"/>
      <c r="T260" t="inlineStr"/>
    </row>
    <row r="261">
      <c r="B261" s="248" t="n"/>
      <c r="C261" s="242" t="n"/>
      <c r="D261" s="242" t="n"/>
      <c r="E261" s="242" t="n"/>
      <c r="F261" s="242" t="n"/>
      <c r="G261" s="242" t="n"/>
      <c r="H261" s="242" t="n"/>
      <c r="I261" s="242" t="n"/>
      <c r="J261" s="180" t="n"/>
      <c r="N261" t="inlineStr"/>
      <c r="O261" t="inlineStr"/>
      <c r="P261" t="inlineStr"/>
      <c r="Q261" t="inlineStr"/>
      <c r="R261" t="inlineStr"/>
      <c r="S261" t="inlineStr"/>
      <c r="T261" t="inlineStr"/>
    </row>
    <row r="262">
      <c r="B262" s="248" t="n"/>
      <c r="C262" s="242" t="n"/>
      <c r="D262" s="242" t="n"/>
      <c r="E262" s="242" t="n"/>
      <c r="F262" s="242" t="n"/>
      <c r="G262" s="242" t="n"/>
      <c r="H262" s="242" t="n"/>
      <c r="I262" s="242" t="n"/>
      <c r="J262" s="180" t="n"/>
      <c r="N262" t="inlineStr"/>
      <c r="O262" t="inlineStr"/>
      <c r="P262" t="inlineStr"/>
      <c r="Q262" t="inlineStr"/>
      <c r="R262" t="inlineStr"/>
      <c r="S262" t="inlineStr"/>
      <c r="T262" t="inlineStr"/>
    </row>
    <row r="263">
      <c r="B263" s="248" t="n"/>
      <c r="C263" s="242" t="n"/>
      <c r="D263" s="242" t="n"/>
      <c r="E263" s="242" t="n"/>
      <c r="F263" s="242" t="n"/>
      <c r="G263" s="242" t="n"/>
      <c r="H263" s="242" t="n"/>
      <c r="I263" s="242" t="n"/>
      <c r="J263" s="180" t="n"/>
      <c r="N263" t="inlineStr"/>
      <c r="O263" t="inlineStr"/>
      <c r="P263" t="inlineStr"/>
      <c r="Q263" t="inlineStr"/>
      <c r="R263" t="inlineStr"/>
      <c r="S263" t="inlineStr"/>
      <c r="T263" t="inlineStr"/>
    </row>
    <row r="264">
      <c r="B264" s="248" t="n"/>
      <c r="C264" s="242" t="n"/>
      <c r="D264" s="242" t="n"/>
      <c r="E264" s="242" t="n"/>
      <c r="F264" s="242" t="n"/>
      <c r="G264" s="242" t="n"/>
      <c r="H264" s="242" t="n"/>
      <c r="I264" s="242" t="n"/>
      <c r="J264" s="180" t="n"/>
      <c r="N264" t="inlineStr"/>
      <c r="O264" t="inlineStr"/>
      <c r="P264" t="inlineStr"/>
      <c r="Q264" t="inlineStr"/>
      <c r="R264" t="inlineStr"/>
      <c r="S264" t="inlineStr"/>
      <c r="T264" t="inlineStr"/>
    </row>
    <row r="265">
      <c r="B265" s="248" t="n"/>
      <c r="C265" s="242" t="n"/>
      <c r="D265" s="242" t="n"/>
      <c r="E265" s="242" t="n"/>
      <c r="F265" s="242" t="n"/>
      <c r="G265" s="242" t="n"/>
      <c r="H265" s="242" t="n"/>
      <c r="I265" s="242" t="n"/>
      <c r="J265" s="180" t="n"/>
      <c r="N265" t="inlineStr"/>
      <c r="O265" t="inlineStr"/>
      <c r="P265" t="inlineStr"/>
      <c r="Q265" t="inlineStr"/>
      <c r="R265" t="inlineStr"/>
      <c r="S265" t="inlineStr"/>
      <c r="T265" t="inlineStr"/>
    </row>
    <row r="266">
      <c r="B266" s="248" t="n"/>
      <c r="C266" s="242" t="n"/>
      <c r="D266" s="242" t="n"/>
      <c r="E266" s="242" t="n"/>
      <c r="F266" s="242" t="n"/>
      <c r="G266" s="242" t="n"/>
      <c r="H266" s="242" t="n"/>
      <c r="I266" s="242" t="n"/>
      <c r="J266" s="180" t="n"/>
      <c r="N266" t="inlineStr"/>
      <c r="O266" t="inlineStr"/>
      <c r="P266" t="inlineStr"/>
      <c r="Q266" t="inlineStr"/>
      <c r="R266" t="inlineStr"/>
      <c r="S266" t="inlineStr"/>
      <c r="T266" t="inlineStr"/>
    </row>
    <row r="267">
      <c r="B267" s="248" t="n"/>
      <c r="C267" s="242" t="n"/>
      <c r="D267" s="242" t="n"/>
      <c r="E267" s="242" t="n"/>
      <c r="F267" s="242" t="n"/>
      <c r="G267" s="242" t="n"/>
      <c r="H267" s="242" t="n"/>
      <c r="I267" s="242" t="n"/>
      <c r="J267" s="180" t="n"/>
      <c r="N267" t="inlineStr"/>
      <c r="O267" t="inlineStr"/>
      <c r="P267" t="inlineStr"/>
      <c r="Q267" t="inlineStr"/>
      <c r="R267" t="inlineStr"/>
      <c r="S267" t="inlineStr"/>
      <c r="T267" t="inlineStr"/>
    </row>
    <row r="268">
      <c r="B268" s="248" t="n"/>
      <c r="C268" s="242" t="n"/>
      <c r="D268" s="242" t="n"/>
      <c r="E268" s="242" t="n"/>
      <c r="F268" s="242" t="n"/>
      <c r="G268" s="242" t="n"/>
      <c r="H268" s="242" t="n"/>
      <c r="I268" s="242" t="n"/>
      <c r="J268" s="180" t="n"/>
      <c r="N268" t="inlineStr"/>
      <c r="O268" t="inlineStr"/>
      <c r="P268" t="inlineStr"/>
      <c r="Q268" t="inlineStr"/>
      <c r="R268" t="inlineStr"/>
      <c r="S268" t="inlineStr"/>
      <c r="T268" t="inlineStr"/>
    </row>
    <row r="269">
      <c r="B269" s="248" t="n"/>
      <c r="C269" s="242" t="n"/>
      <c r="D269" s="242" t="n"/>
      <c r="E269" s="242" t="n"/>
      <c r="F269" s="242" t="n"/>
      <c r="G269" s="242" t="n"/>
      <c r="H269" s="242" t="n"/>
      <c r="I269" s="242" t="n"/>
      <c r="J269" s="180" t="n"/>
      <c r="N269" t="inlineStr"/>
      <c r="O269" t="inlineStr"/>
      <c r="P269" t="inlineStr"/>
      <c r="Q269" t="inlineStr"/>
      <c r="R269" t="inlineStr"/>
      <c r="S269" t="inlineStr"/>
      <c r="T269" t="inlineStr"/>
    </row>
    <row r="270">
      <c r="B270" s="248" t="n"/>
      <c r="C270" s="242" t="n"/>
      <c r="D270" s="242" t="n"/>
      <c r="E270" s="242" t="n"/>
      <c r="F270" s="242" t="n"/>
      <c r="G270" s="242" t="n"/>
      <c r="H270" s="242" t="n"/>
      <c r="I270" s="242" t="n"/>
      <c r="J270" s="180" t="n"/>
      <c r="N270" t="inlineStr"/>
      <c r="O270" t="inlineStr"/>
      <c r="P270" t="inlineStr"/>
      <c r="Q270" t="inlineStr"/>
      <c r="R270" t="inlineStr"/>
      <c r="S270" t="inlineStr"/>
      <c r="T270" t="inlineStr"/>
    </row>
    <row r="271">
      <c r="B271" s="248" t="n"/>
      <c r="C271" s="242" t="n"/>
      <c r="D271" s="242" t="n"/>
      <c r="E271" s="242" t="n"/>
      <c r="F271" s="242" t="n"/>
      <c r="G271" s="242" t="n"/>
      <c r="H271" s="242" t="n"/>
      <c r="I271" s="242" t="n"/>
      <c r="J271" s="180" t="n"/>
      <c r="N271" t="inlineStr"/>
      <c r="O271" t="inlineStr"/>
      <c r="P271" t="inlineStr"/>
      <c r="Q271" t="inlineStr"/>
      <c r="R271" t="inlineStr"/>
      <c r="S271" t="inlineStr"/>
      <c r="T271" t="inlineStr"/>
    </row>
    <row r="272">
      <c r="B272" s="248" t="n"/>
      <c r="C272" s="242" t="n"/>
      <c r="D272" s="242" t="n"/>
      <c r="E272" s="242" t="n"/>
      <c r="F272" s="242" t="n"/>
      <c r="G272" s="242" t="n"/>
      <c r="H272" s="242" t="n"/>
      <c r="I272" s="242" t="n"/>
      <c r="J272" s="180" t="n"/>
      <c r="N272" t="inlineStr"/>
      <c r="O272" t="inlineStr"/>
      <c r="P272" t="inlineStr"/>
      <c r="Q272" t="inlineStr"/>
      <c r="R272" t="inlineStr"/>
      <c r="S272" t="inlineStr"/>
      <c r="T272" t="inlineStr"/>
    </row>
    <row r="273">
      <c r="B273" s="248" t="n"/>
      <c r="C273" s="242" t="n"/>
      <c r="D273" s="242" t="n"/>
      <c r="E273" s="242" t="n"/>
      <c r="F273" s="242" t="n"/>
      <c r="G273" s="242" t="n"/>
      <c r="H273" s="242" t="n"/>
      <c r="I273" s="242" t="n"/>
      <c r="J273" s="180" t="n"/>
      <c r="N273" t="inlineStr"/>
      <c r="O273" t="inlineStr"/>
      <c r="P273" t="inlineStr"/>
      <c r="Q273" t="inlineStr"/>
      <c r="R273" t="inlineStr"/>
      <c r="S273" t="inlineStr"/>
      <c r="T273" t="inlineStr"/>
    </row>
    <row r="274">
      <c r="B274" s="248" t="n"/>
      <c r="C274" s="242" t="n"/>
      <c r="D274" s="242" t="n"/>
      <c r="E274" s="242" t="n"/>
      <c r="F274" s="242" t="n"/>
      <c r="G274" s="242" t="n"/>
      <c r="H274" s="242" t="n"/>
      <c r="I274" s="242" t="n"/>
      <c r="J274" s="180" t="n"/>
      <c r="N274" t="inlineStr"/>
      <c r="O274" t="inlineStr"/>
      <c r="P274" t="inlineStr"/>
      <c r="Q274" t="inlineStr"/>
      <c r="R274" t="inlineStr"/>
      <c r="S274" t="inlineStr"/>
      <c r="T274" t="inlineStr"/>
    </row>
    <row r="275">
      <c r="B275" s="248" t="n"/>
      <c r="C275" s="242" t="n"/>
      <c r="D275" s="242" t="n"/>
      <c r="E275" s="242" t="n"/>
      <c r="F275" s="242" t="n"/>
      <c r="G275" s="242" t="n"/>
      <c r="H275" s="242" t="n"/>
      <c r="I275" s="242" t="n"/>
      <c r="J275" s="180" t="n"/>
      <c r="N275" t="inlineStr"/>
      <c r="O275" t="inlineStr"/>
      <c r="P275" t="inlineStr"/>
      <c r="Q275" t="inlineStr"/>
      <c r="R275" t="inlineStr"/>
      <c r="S275" t="inlineStr"/>
      <c r="T275" t="inlineStr"/>
    </row>
    <row r="276">
      <c r="B276" s="248" t="n"/>
      <c r="C276" s="242" t="n"/>
      <c r="D276" s="242" t="n"/>
      <c r="E276" s="242" t="n"/>
      <c r="F276" s="242" t="n"/>
      <c r="G276" s="242" t="n"/>
      <c r="H276" s="242" t="n"/>
      <c r="I276" s="242" t="n"/>
      <c r="J276" s="180" t="n"/>
      <c r="N276" t="inlineStr"/>
      <c r="O276" t="inlineStr"/>
      <c r="P276" t="inlineStr"/>
      <c r="Q276" t="inlineStr"/>
      <c r="R276" t="inlineStr"/>
      <c r="S276" t="inlineStr"/>
      <c r="T276" t="inlineStr"/>
    </row>
    <row r="277">
      <c r="B277" s="248" t="n"/>
      <c r="C277" s="242" t="n"/>
      <c r="D277" s="242" t="n"/>
      <c r="E277" s="242" t="n"/>
      <c r="F277" s="242" t="n"/>
      <c r="G277" s="242" t="n"/>
      <c r="H277" s="242" t="n"/>
      <c r="I277" s="242" t="n"/>
      <c r="J277" s="180" t="n"/>
      <c r="N277" t="inlineStr"/>
      <c r="O277" t="inlineStr"/>
      <c r="P277" t="inlineStr"/>
      <c r="Q277" t="inlineStr"/>
      <c r="R277" t="inlineStr"/>
      <c r="S277" t="inlineStr"/>
      <c r="T277" t="inlineStr"/>
    </row>
    <row r="278">
      <c r="B278" s="248" t="n"/>
      <c r="C278" s="242" t="n"/>
      <c r="D278" s="242" t="n"/>
      <c r="E278" s="242" t="n"/>
      <c r="F278" s="242" t="n"/>
      <c r="G278" s="242" t="n"/>
      <c r="H278" s="242" t="n"/>
      <c r="I278" s="242" t="n"/>
      <c r="J278" s="180" t="n"/>
      <c r="N278" t="inlineStr"/>
      <c r="O278" t="inlineStr"/>
      <c r="P278" t="inlineStr"/>
      <c r="Q278" t="inlineStr"/>
      <c r="R278" t="inlineStr"/>
      <c r="S278" t="inlineStr"/>
      <c r="T278" t="inlineStr"/>
    </row>
    <row r="279">
      <c r="B279" s="248" t="n"/>
      <c r="C279" s="242" t="n"/>
      <c r="D279" s="242" t="n"/>
      <c r="E279" s="242" t="n"/>
      <c r="F279" s="242" t="n"/>
      <c r="G279" s="242" t="n"/>
      <c r="H279" s="242" t="n"/>
      <c r="I279" s="242" t="n"/>
      <c r="J279" s="180" t="n"/>
      <c r="N279" t="inlineStr"/>
      <c r="O279" t="inlineStr"/>
      <c r="P279" t="inlineStr"/>
      <c r="Q279" t="inlineStr"/>
      <c r="R279" t="inlineStr"/>
      <c r="S279" t="inlineStr"/>
      <c r="T279" t="inlineStr"/>
    </row>
    <row r="280">
      <c r="B280" s="248" t="n"/>
      <c r="C280" s="242" t="n"/>
      <c r="D280" s="242" t="n"/>
      <c r="E280" s="242" t="n"/>
      <c r="F280" s="242" t="n"/>
      <c r="G280" s="242" t="n"/>
      <c r="H280" s="242" t="n"/>
      <c r="I280" s="242" t="n"/>
      <c r="J280" s="180" t="n"/>
      <c r="N280" t="inlineStr"/>
      <c r="O280" t="inlineStr"/>
      <c r="P280" t="inlineStr"/>
      <c r="Q280" t="inlineStr"/>
      <c r="R280" t="inlineStr"/>
      <c r="S280" t="inlineStr"/>
      <c r="T280" t="inlineStr"/>
    </row>
    <row r="281">
      <c r="B281" s="248" t="n"/>
      <c r="C281" s="242" t="n"/>
      <c r="D281" s="242" t="n"/>
      <c r="E281" s="242" t="n"/>
      <c r="F281" s="242" t="n"/>
      <c r="G281" s="242" t="n"/>
      <c r="H281" s="242" t="n"/>
      <c r="I281" s="242" t="n"/>
      <c r="J281" s="180" t="n"/>
      <c r="N281" t="inlineStr"/>
      <c r="O281" t="inlineStr"/>
      <c r="P281" t="inlineStr"/>
      <c r="Q281" t="inlineStr"/>
      <c r="R281" t="inlineStr"/>
      <c r="S281" t="inlineStr"/>
      <c r="T281" t="inlineStr"/>
    </row>
    <row r="282">
      <c r="B282" s="248" t="n"/>
      <c r="C282" s="242" t="n"/>
      <c r="D282" s="242" t="n"/>
      <c r="E282" s="242" t="n"/>
      <c r="F282" s="242" t="n"/>
      <c r="G282" s="242" t="n"/>
      <c r="H282" s="242" t="n"/>
      <c r="I282" s="242" t="n"/>
      <c r="J282" s="180" t="n"/>
      <c r="N282" t="inlineStr"/>
      <c r="O282" t="inlineStr"/>
      <c r="P282" t="inlineStr"/>
      <c r="Q282" t="inlineStr"/>
      <c r="R282" t="inlineStr"/>
      <c r="S282" t="inlineStr"/>
      <c r="T282" t="inlineStr"/>
    </row>
    <row r="283">
      <c r="B283" s="248" t="n"/>
      <c r="C283" s="242" t="n"/>
      <c r="D283" s="242" t="n"/>
      <c r="E283" s="242" t="n"/>
      <c r="F283" s="242" t="n"/>
      <c r="G283" s="242" t="n"/>
      <c r="H283" s="242" t="n"/>
      <c r="I283" s="242" t="n"/>
      <c r="J283" s="180" t="n"/>
      <c r="N283" t="inlineStr"/>
      <c r="O283" t="inlineStr"/>
      <c r="P283" t="inlineStr"/>
      <c r="Q283" t="inlineStr"/>
      <c r="R283" t="inlineStr"/>
      <c r="S283" t="inlineStr"/>
      <c r="T283" t="inlineStr"/>
    </row>
    <row r="284">
      <c r="B284" s="248" t="n"/>
      <c r="C284" s="242" t="n"/>
      <c r="D284" s="242" t="n"/>
      <c r="E284" s="242" t="n"/>
      <c r="F284" s="242" t="n"/>
      <c r="G284" s="242" t="n"/>
      <c r="H284" s="242" t="n"/>
      <c r="I284" s="242" t="n"/>
      <c r="J284" s="180" t="n"/>
      <c r="N284" t="inlineStr"/>
      <c r="O284" t="inlineStr"/>
      <c r="P284" t="inlineStr"/>
      <c r="Q284" t="inlineStr"/>
      <c r="R284" t="inlineStr"/>
      <c r="S284" t="inlineStr"/>
      <c r="T284" t="inlineStr"/>
    </row>
    <row r="285">
      <c r="B285" s="248" t="n"/>
      <c r="C285" s="242" t="n"/>
      <c r="D285" s="242" t="n"/>
      <c r="E285" s="242" t="n"/>
      <c r="F285" s="242" t="n"/>
      <c r="G285" s="242" t="n"/>
      <c r="H285" s="242" t="n"/>
      <c r="I285" s="242" t="n"/>
      <c r="J285" s="180" t="n"/>
      <c r="N285" t="inlineStr"/>
      <c r="O285" t="inlineStr"/>
      <c r="P285" t="inlineStr"/>
      <c r="Q285" t="inlineStr"/>
      <c r="R285" t="inlineStr"/>
      <c r="S285" t="inlineStr"/>
      <c r="T285" t="inlineStr"/>
    </row>
    <row r="286">
      <c r="B286" s="248" t="n"/>
      <c r="C286" s="242" t="n"/>
      <c r="D286" s="242" t="n"/>
      <c r="E286" s="242" t="n"/>
      <c r="F286" s="242" t="n"/>
      <c r="G286" s="242" t="n"/>
      <c r="H286" s="242" t="n"/>
      <c r="I286" s="242" t="n"/>
      <c r="J286" s="180" t="n"/>
      <c r="N286" t="inlineStr"/>
      <c r="O286" t="inlineStr"/>
      <c r="P286" t="inlineStr"/>
      <c r="Q286" t="inlineStr"/>
      <c r="R286" t="inlineStr"/>
      <c r="S286" t="inlineStr"/>
      <c r="T286" t="inlineStr"/>
    </row>
  </sheetData>
  <mergeCells count="20">
    <mergeCell ref="B4:B5"/>
    <mergeCell ref="C4:I5"/>
    <mergeCell ref="N4:N5"/>
    <mergeCell ref="O4:U5"/>
    <mergeCell ref="B6:B7"/>
    <mergeCell ref="C6:I7"/>
    <mergeCell ref="N6:N7"/>
    <mergeCell ref="O6:U7"/>
    <mergeCell ref="B8:B9"/>
    <mergeCell ref="C8:I9"/>
    <mergeCell ref="N8:N9"/>
    <mergeCell ref="O8:U9"/>
    <mergeCell ref="B10:B11"/>
    <mergeCell ref="C10:C11"/>
    <mergeCell ref="D10:D11"/>
    <mergeCell ref="E10:I11"/>
    <mergeCell ref="N10:N11"/>
    <mergeCell ref="O10:O11"/>
    <mergeCell ref="P10:P11"/>
    <mergeCell ref="Q10:U11"/>
  </mergeCells>
  <conditionalFormatting sqref="B57">
    <cfRule type="containsText" priority="2" operator="containsText" dxfId="18" text="Total">
      <formula>NOT(ISERROR(SEARCH("Total",B57)))</formula>
    </cfRule>
  </conditionalFormatting>
  <hyperlinks>
    <hyperlink ref="B15" location="BS_LineItems!A98" display="Short Term Debt "/>
    <hyperlink ref="N15" location="BS_LineItems!A98" display="#BS_LineItems.A98"/>
    <hyperlink ref="B102" location="BS_LineItems!A158" display=" Long Term Borrowings"/>
    <hyperlink ref="B124" location="BS_LineItems!A178" display="Deferred Taxes "/>
    <hyperlink ref="B128" location="CDM_BS!A119" display="Other Long Term liabilities "/>
    <hyperlink ref="B155" location="BS_LineItems!A208" display="Common Stock "/>
  </hyperlinks>
  <pageMargins left="0.7" right="0.7" top="0.75" bottom="0.75" header="0.511811023622047" footer="0.511811023622047"/>
  <pageSetup orientation="portrait" paperSize="9" scale="23" horizontalDpi="300" verticalDpi="300"/>
</worksheet>
</file>

<file path=xl/worksheets/sheet4.xml><?xml version="1.0" encoding="utf-8"?>
<worksheet xmlns="http://schemas.openxmlformats.org/spreadsheetml/2006/main">
  <sheetPr codeName="Sheet4">
    <outlinePr summaryBelow="1" summaryRight="1"/>
    <pageSetUpPr/>
  </sheetPr>
  <dimension ref="A1:M120"/>
  <sheetViews>
    <sheetView showGridLines="0" view="pageBreakPreview" topLeftCell="A4" zoomScaleNormal="100" zoomScaleSheetLayoutView="100" zoomScalePageLayoutView="95" workbookViewId="0">
      <selection activeCell="B32" sqref="B32"/>
    </sheetView>
  </sheetViews>
  <sheetFormatPr baseColWidth="8" defaultColWidth="9" defaultRowHeight="14.25"/>
  <cols>
    <col width="40.25" customWidth="1" style="6" min="1" max="1"/>
    <col width="14.75" customWidth="1" style="6" min="2" max="6"/>
    <col width="15.625" customWidth="1" style="6" min="7" max="7"/>
    <col width="11.25" customWidth="1" style="6" min="8" max="13"/>
    <col width="9" customWidth="1" style="6" min="14" max="1024"/>
  </cols>
  <sheetData>
    <row r="1">
      <c r="A1" s="1005">
        <f>BS!B2</f>
        <v/>
      </c>
      <c r="B1" s="627">
        <f>BS!B3</f>
        <v/>
      </c>
      <c r="E1" s="6" t="inlineStr">
        <is>
          <t>Input manually</t>
        </is>
      </c>
    </row>
    <row r="2" ht="15.75" customHeight="1" s="340">
      <c r="A2" s="17" t="inlineStr">
        <is>
          <t>Income Statement(P/L)</t>
        </is>
      </c>
      <c r="B2" s="17" t="n"/>
      <c r="C2" s="17" t="n"/>
    </row>
    <row r="3" ht="15.75" customHeight="1" s="340">
      <c r="A3" s="17" t="n"/>
      <c r="B3" s="17" t="n"/>
      <c r="C3" s="17" t="n"/>
      <c r="D3" s="17" t="n"/>
      <c r="E3" s="17" t="n"/>
      <c r="F3" s="17" t="n"/>
      <c r="G3" s="26">
        <f>BS!G20</f>
        <v/>
      </c>
      <c r="J3" s="17" t="n"/>
      <c r="K3" s="17" t="n"/>
      <c r="L3" s="17" t="n"/>
      <c r="M3" s="26">
        <f>+BS!S20</f>
        <v/>
      </c>
    </row>
    <row r="4">
      <c r="A4" s="27" t="inlineStr">
        <is>
          <t xml:space="preserve"> </t>
        </is>
      </c>
      <c r="B4" s="28">
        <f>BS!B21</f>
        <v/>
      </c>
      <c r="C4" s="28">
        <f>BS!C21</f>
        <v/>
      </c>
      <c r="D4" s="28">
        <f>BS!D21</f>
        <v/>
      </c>
      <c r="E4" s="28">
        <f>BS!E21</f>
        <v/>
      </c>
      <c r="F4" s="28">
        <f>BS!F21</f>
        <v/>
      </c>
      <c r="G4" s="28">
        <f>BS!G21</f>
        <v/>
      </c>
      <c r="I4" s="28">
        <f>+C4</f>
        <v/>
      </c>
      <c r="J4" s="28">
        <f>+D4</f>
        <v/>
      </c>
      <c r="K4" s="28">
        <f>+E4</f>
        <v/>
      </c>
      <c r="L4" s="28">
        <f>+F4</f>
        <v/>
      </c>
      <c r="M4" s="28">
        <f>+G4</f>
        <v/>
      </c>
    </row>
    <row r="5">
      <c r="A5" s="251" t="inlineStr">
        <is>
          <t xml:space="preserve">Number of Month </t>
        </is>
      </c>
      <c r="B5" s="251" t="n">
        <v>12</v>
      </c>
      <c r="C5" s="251" t="n">
        <v>12</v>
      </c>
      <c r="D5" s="251" t="n">
        <v>12</v>
      </c>
      <c r="E5" s="251" t="n">
        <v>12</v>
      </c>
      <c r="F5" s="251" t="n">
        <v>12</v>
      </c>
      <c r="G5" s="251" t="n">
        <v>12</v>
      </c>
      <c r="I5" s="251" t="n">
        <v>12</v>
      </c>
      <c r="J5" s="251" t="n">
        <v>12</v>
      </c>
      <c r="K5" s="251" t="n">
        <v>12</v>
      </c>
      <c r="L5" s="251" t="n">
        <v>12</v>
      </c>
      <c r="M5" s="251" t="n">
        <v>12</v>
      </c>
    </row>
    <row r="6">
      <c r="A6" s="35" t="inlineStr">
        <is>
          <t xml:space="preserve">Sales </t>
        </is>
      </c>
      <c r="B6" s="252">
        <f>VLOOKUP("K2",'P &amp; L breakdown'!$A:$I,COLUMN('P &amp; L breakdown'!C$12),FALSE)</f>
        <v/>
      </c>
      <c r="C6" s="252">
        <f>VLOOKUP("K2",'P &amp; L breakdown'!$A:$I,COLUMN('P &amp; L breakdown'!D$12),FALSE)</f>
        <v/>
      </c>
      <c r="D6" s="252">
        <f>VLOOKUP("K2",'P &amp; L breakdown'!$A:$I,COLUMN('P &amp; L breakdown'!E$12),FALSE)</f>
        <v/>
      </c>
      <c r="E6" s="252">
        <f>VLOOKUP("K2",'P &amp; L breakdown'!$A:$I,COLUMN('P &amp; L breakdown'!F$12),FALSE)</f>
        <v/>
      </c>
      <c r="F6" s="252">
        <f>VLOOKUP("K2",'P &amp; L breakdown'!$A:$I,COLUMN('P &amp; L breakdown'!G$12),FALSE)</f>
        <v/>
      </c>
      <c r="G6" s="252">
        <f>VLOOKUP("K2",'P &amp; L breakdown'!$A:$I,COLUMN('P &amp; L breakdown'!H$12),FALSE)</f>
        <v/>
      </c>
      <c r="I6" s="253">
        <f>+C6*BS!$B$9</f>
        <v/>
      </c>
      <c r="J6" s="253">
        <f>+D6*BS!$B$9</f>
        <v/>
      </c>
      <c r="K6" s="253">
        <f>+E6*BS!$B$9</f>
        <v/>
      </c>
      <c r="L6" s="253">
        <f>+F6*BS!$B$9</f>
        <v/>
      </c>
      <c r="M6" s="253">
        <f>+G6*BS!$B$9</f>
        <v/>
      </c>
    </row>
    <row r="7">
      <c r="A7" s="34" t="inlineStr">
        <is>
          <t xml:space="preserve">(Growth Ratio) </t>
        </is>
      </c>
      <c r="B7" s="1006" t="n"/>
      <c r="C7" s="1006">
        <f>C6/B6-1</f>
        <v/>
      </c>
      <c r="D7" s="1006">
        <f>D6/C6-1</f>
        <v/>
      </c>
      <c r="E7" s="1006">
        <f>E6/D6-1</f>
        <v/>
      </c>
      <c r="F7" s="1006">
        <f>F6/E6-1</f>
        <v/>
      </c>
      <c r="G7" s="1006">
        <f>G6/F6-1</f>
        <v/>
      </c>
      <c r="I7" s="1007">
        <f>C7</f>
        <v/>
      </c>
      <c r="J7" s="1007">
        <f>D7</f>
        <v/>
      </c>
      <c r="K7" s="1007">
        <f>E7</f>
        <v/>
      </c>
      <c r="L7" s="1007">
        <f>F7</f>
        <v/>
      </c>
      <c r="M7" s="1007">
        <f>G7</f>
        <v/>
      </c>
    </row>
    <row r="8">
      <c r="A8" s="30" t="inlineStr">
        <is>
          <t xml:space="preserve">Cost of Sales </t>
        </is>
      </c>
      <c r="B8" s="891">
        <f>VLOOKUP("K6",'P &amp; L breakdown'!$A:$I,COLUMN('P &amp; L breakdown'!C$12),FALSE)</f>
        <v/>
      </c>
      <c r="C8" s="891">
        <f>VLOOKUP("K6",'P &amp; L breakdown'!$A:$I,COLUMN('P &amp; L breakdown'!D$12),FALSE)</f>
        <v/>
      </c>
      <c r="D8" s="891">
        <f>VLOOKUP("K6",'P &amp; L breakdown'!$A:$I,COLUMN('P &amp; L breakdown'!E$12),FALSE)</f>
        <v/>
      </c>
      <c r="E8" s="891">
        <f>VLOOKUP("K6",'P &amp; L breakdown'!$A:$I,COLUMN('P &amp; L breakdown'!F$12),FALSE)</f>
        <v/>
      </c>
      <c r="F8" s="891">
        <f>VLOOKUP("K6",'P &amp; L breakdown'!$A:$I,COLUMN('P &amp; L breakdown'!G$12),FALSE)</f>
        <v/>
      </c>
      <c r="G8" s="891">
        <f>VLOOKUP("K6",'P &amp; L breakdown'!$A:$I,COLUMN('P &amp; L breakdown'!H$12),FALSE)</f>
        <v/>
      </c>
      <c r="I8" s="253">
        <f>+C8*BS!$B$9</f>
        <v/>
      </c>
      <c r="J8" s="253">
        <f>+D8*BS!$B$9</f>
        <v/>
      </c>
      <c r="K8" s="253">
        <f>+E8*BS!$B$9</f>
        <v/>
      </c>
      <c r="L8" s="253">
        <f>+F8*BS!$B$9</f>
        <v/>
      </c>
      <c r="M8" s="253">
        <f>+G8*BS!$B$9</f>
        <v/>
      </c>
    </row>
    <row r="9">
      <c r="A9" s="35" t="inlineStr">
        <is>
          <t xml:space="preserve">Gross Profit </t>
        </is>
      </c>
      <c r="B9" s="894">
        <f>B6-B8</f>
        <v/>
      </c>
      <c r="C9" s="894">
        <f>C6-C8</f>
        <v/>
      </c>
      <c r="D9" s="894">
        <f>D6-D8</f>
        <v/>
      </c>
      <c r="E9" s="894">
        <f>E6-E8</f>
        <v/>
      </c>
      <c r="F9" s="894">
        <f>F6-F8</f>
        <v/>
      </c>
      <c r="G9" s="894">
        <f>G6-G8</f>
        <v/>
      </c>
      <c r="I9" s="904">
        <f>I6-I8</f>
        <v/>
      </c>
      <c r="J9" s="904">
        <f>J6-J8</f>
        <v/>
      </c>
      <c r="K9" s="904">
        <f>K6-K8</f>
        <v/>
      </c>
      <c r="L9" s="904">
        <f>L6-L8</f>
        <v/>
      </c>
      <c r="M9" s="904">
        <f>M6-M8</f>
        <v/>
      </c>
    </row>
    <row r="10">
      <c r="A10" s="30" t="inlineStr">
        <is>
          <t xml:space="preserve">SG&amp;A Expenses </t>
        </is>
      </c>
      <c r="B10" s="891">
        <f>VLOOKUP("K9",'P &amp; L breakdown'!$A:$I,COLUMN('P &amp; L breakdown'!C$12),FALSE)</f>
        <v/>
      </c>
      <c r="C10" s="891">
        <f>VLOOKUP("K9",'P &amp; L breakdown'!$A:$I,COLUMN('P &amp; L breakdown'!D$12),FALSE)</f>
        <v/>
      </c>
      <c r="D10" s="891">
        <f>VLOOKUP("K9",'P &amp; L breakdown'!$A:$I,COLUMN('P &amp; L breakdown'!E$12),FALSE)</f>
        <v/>
      </c>
      <c r="E10" s="891">
        <f>VLOOKUP("K9",'P &amp; L breakdown'!$A:$I,COLUMN('P &amp; L breakdown'!F$12),FALSE)</f>
        <v/>
      </c>
      <c r="F10" s="891">
        <f>VLOOKUP("K9",'P &amp; L breakdown'!$A:$I,COLUMN('P &amp; L breakdown'!G$12),FALSE)</f>
        <v/>
      </c>
      <c r="G10" s="891">
        <f>VLOOKUP("K9",'P &amp; L breakdown'!$A:$I,COLUMN('P &amp; L breakdown'!H$12),FALSE)</f>
        <v/>
      </c>
      <c r="I10" s="253">
        <f>+C10*BS!$B$9</f>
        <v/>
      </c>
      <c r="J10" s="253">
        <f>+D10*BS!$B$9</f>
        <v/>
      </c>
      <c r="K10" s="253">
        <f>+E10*BS!$B$9</f>
        <v/>
      </c>
      <c r="L10" s="253">
        <f>+F10*BS!$B$9</f>
        <v/>
      </c>
      <c r="M10" s="253">
        <f>+G10*BS!$B$9</f>
        <v/>
      </c>
    </row>
    <row r="11">
      <c r="A11" s="256" t="inlineStr">
        <is>
          <t xml:space="preserve">(Rent) </t>
        </is>
      </c>
      <c r="B11" s="891">
        <f>VLOOKUP("K11",'P &amp; L breakdown'!$A:$I,COLUMN('P &amp; L breakdown'!C$12),FALSE)</f>
        <v/>
      </c>
      <c r="C11" s="891">
        <f>VLOOKUP("K11",'P &amp; L breakdown'!$A:$I,COLUMN('P &amp; L breakdown'!D$12),FALSE)</f>
        <v/>
      </c>
      <c r="D11" s="891">
        <f>VLOOKUP("K11",'P &amp; L breakdown'!$A:$I,COLUMN('P &amp; L breakdown'!E$12),FALSE)</f>
        <v/>
      </c>
      <c r="E11" s="891">
        <f>VLOOKUP("K11",'P &amp; L breakdown'!$A:$I,COLUMN('P &amp; L breakdown'!F$12),FALSE)</f>
        <v/>
      </c>
      <c r="F11" s="891">
        <f>VLOOKUP("K11",'P &amp; L breakdown'!$A:$I,COLUMN('P &amp; L breakdown'!G$12),FALSE)</f>
        <v/>
      </c>
      <c r="G11" s="891">
        <f>VLOOKUP("K11",'P &amp; L breakdown'!$A:$I,COLUMN('P &amp; L breakdown'!H$12),FALSE)</f>
        <v/>
      </c>
      <c r="I11" s="253">
        <f>+C11*BS!$B$9</f>
        <v/>
      </c>
      <c r="J11" s="253">
        <f>+D11*BS!$B$9</f>
        <v/>
      </c>
      <c r="K11" s="253">
        <f>+E11*BS!$B$9</f>
        <v/>
      </c>
      <c r="L11" s="253">
        <f>+F11*BS!$B$9</f>
        <v/>
      </c>
      <c r="M11" s="253">
        <f>+G11*BS!$B$9</f>
        <v/>
      </c>
    </row>
    <row r="12">
      <c r="A12" s="34" t="inlineStr">
        <is>
          <t>Others Op. Income</t>
        </is>
      </c>
      <c r="B12" s="891">
        <f>VLOOKUP("K13",'P &amp; L breakdown'!$A:$I,COLUMN('P &amp; L breakdown'!C$12),FALSE)</f>
        <v/>
      </c>
      <c r="C12" s="891">
        <f>VLOOKUP("K13",'P &amp; L breakdown'!$A:$I,COLUMN('P &amp; L breakdown'!D$12),FALSE)</f>
        <v/>
      </c>
      <c r="D12" s="891">
        <f>VLOOKUP("K13",'P &amp; L breakdown'!$A:$I,COLUMN('P &amp; L breakdown'!E$12),FALSE)</f>
        <v/>
      </c>
      <c r="E12" s="891">
        <f>VLOOKUP("K13",'P &amp; L breakdown'!$A:$I,COLUMN('P &amp; L breakdown'!F$12),FALSE)</f>
        <v/>
      </c>
      <c r="F12" s="891">
        <f>VLOOKUP("K13",'P &amp; L breakdown'!$A:$I,COLUMN('P &amp; L breakdown'!G$12),FALSE)</f>
        <v/>
      </c>
      <c r="G12" s="891">
        <f>VLOOKUP("K13",'P &amp; L breakdown'!$A:$I,COLUMN('P &amp; L breakdown'!H$12),FALSE)</f>
        <v/>
      </c>
      <c r="I12" s="253">
        <f>+C12*BS!$B$9</f>
        <v/>
      </c>
      <c r="J12" s="253">
        <f>+D12*BS!$B$9</f>
        <v/>
      </c>
      <c r="K12" s="253">
        <f>+E12*BS!$B$9</f>
        <v/>
      </c>
      <c r="L12" s="253">
        <f>+F12*BS!$B$9</f>
        <v/>
      </c>
      <c r="M12" s="253">
        <f>+G12*BS!$B$9</f>
        <v/>
      </c>
    </row>
    <row r="13">
      <c r="A13" s="35" t="inlineStr">
        <is>
          <t xml:space="preserve">EBIT(Operating Income) </t>
        </is>
      </c>
      <c r="B13" s="894">
        <f>B9-B10+B12</f>
        <v/>
      </c>
      <c r="C13" s="894">
        <f>C9-C10+C12</f>
        <v/>
      </c>
      <c r="D13" s="894">
        <f>D9-D10+D12</f>
        <v/>
      </c>
      <c r="E13" s="894">
        <f>E9-E10+E12</f>
        <v/>
      </c>
      <c r="F13" s="894">
        <f>F9-F10+F12</f>
        <v/>
      </c>
      <c r="G13" s="894">
        <f>G9-G10+G12</f>
        <v/>
      </c>
      <c r="I13" s="904">
        <f>I9-I10+I12</f>
        <v/>
      </c>
      <c r="J13" s="904">
        <f>J9-J10+J12</f>
        <v/>
      </c>
      <c r="K13" s="904">
        <f>K9-K10+K12</f>
        <v/>
      </c>
      <c r="L13" s="904">
        <f>L9-L10+L12</f>
        <v/>
      </c>
      <c r="M13" s="904">
        <f>M9-M10+M12</f>
        <v/>
      </c>
    </row>
    <row r="14">
      <c r="A14" s="30" t="inlineStr">
        <is>
          <t xml:space="preserve">Interest Income </t>
        </is>
      </c>
      <c r="B14" s="891">
        <f>VLOOKUP("K16",'P &amp; L breakdown'!$A:$I,COLUMN('P &amp; L breakdown'!C$12),FALSE)</f>
        <v/>
      </c>
      <c r="C14" s="891">
        <f>VLOOKUP("K16",'P &amp; L breakdown'!$A:$I,COLUMN('P &amp; L breakdown'!D$12),FALSE)</f>
        <v/>
      </c>
      <c r="D14" s="891">
        <f>VLOOKUP("K16",'P &amp; L breakdown'!$A:$I,COLUMN('P &amp; L breakdown'!E$12),FALSE)</f>
        <v/>
      </c>
      <c r="E14" s="891">
        <f>VLOOKUP("K16",'P &amp; L breakdown'!$A:$I,COLUMN('P &amp; L breakdown'!F$12),FALSE)</f>
        <v/>
      </c>
      <c r="F14" s="891">
        <f>VLOOKUP("K16",'P &amp; L breakdown'!$A:$I,COLUMN('P &amp; L breakdown'!G$12),FALSE)</f>
        <v/>
      </c>
      <c r="G14" s="891">
        <f>VLOOKUP("K16",'P &amp; L breakdown'!$A:$I,COLUMN('P &amp; L breakdown'!H$12),FALSE)</f>
        <v/>
      </c>
      <c r="I14" s="253">
        <f>+C14*BS!$B$9</f>
        <v/>
      </c>
      <c r="J14" s="253">
        <f>+D14*BS!$B$9</f>
        <v/>
      </c>
      <c r="K14" s="253">
        <f>+E14*BS!$B$9</f>
        <v/>
      </c>
      <c r="L14" s="253">
        <f>+F14*BS!$B$9</f>
        <v/>
      </c>
      <c r="M14" s="253">
        <f>+G14*BS!$B$9</f>
        <v/>
      </c>
    </row>
    <row r="15">
      <c r="A15" s="30" t="inlineStr">
        <is>
          <t>Interest Expense (net)</t>
        </is>
      </c>
      <c r="B15" s="891">
        <f>VLOOKUP("K18",'P &amp; L breakdown'!$A:$I,COLUMN('P &amp; L breakdown'!C$12),FALSE)</f>
        <v/>
      </c>
      <c r="C15" s="891">
        <f>VLOOKUP("K18",'P &amp; L breakdown'!$A:$I,COLUMN('P &amp; L breakdown'!D$12),FALSE)</f>
        <v/>
      </c>
      <c r="D15" s="891">
        <f>VLOOKUP("K18",'P &amp; L breakdown'!$A:$I,COLUMN('P &amp; L breakdown'!E$12),FALSE)</f>
        <v/>
      </c>
      <c r="E15" s="891">
        <f>VLOOKUP("K18",'P &amp; L breakdown'!$A:$I,COLUMN('P &amp; L breakdown'!F$12),FALSE)</f>
        <v/>
      </c>
      <c r="F15" s="891">
        <f>VLOOKUP("K18",'P &amp; L breakdown'!$A:$I,COLUMN('P &amp; L breakdown'!G$12),FALSE)</f>
        <v/>
      </c>
      <c r="G15" s="891">
        <f>VLOOKUP("K18",'P &amp; L breakdown'!$A:$I,COLUMN('P &amp; L breakdown'!H$12),FALSE)</f>
        <v/>
      </c>
      <c r="I15" s="253">
        <f>+C15*BS!$B$9</f>
        <v/>
      </c>
      <c r="J15" s="253">
        <f>+D15*BS!$B$9</f>
        <v/>
      </c>
      <c r="K15" s="253">
        <f>+E15*BS!$B$9</f>
        <v/>
      </c>
      <c r="L15" s="253">
        <f>+F15*BS!$B$9</f>
        <v/>
      </c>
      <c r="M15" s="253">
        <f>+G15*BS!$B$9</f>
        <v/>
      </c>
    </row>
    <row r="16">
      <c r="A16" s="30" t="inlineStr">
        <is>
          <t xml:space="preserve">Non Operating Income / (Expense) </t>
        </is>
      </c>
      <c r="B16" s="891">
        <f>VLOOKUP("K20",'P &amp; L breakdown'!$A:$I,COLUMN('P &amp; L breakdown'!C$12),FALSE)</f>
        <v/>
      </c>
      <c r="C16" s="891">
        <f>VLOOKUP("K20",'P &amp; L breakdown'!$A:$I,COLUMN('P &amp; L breakdown'!D$12),FALSE)</f>
        <v/>
      </c>
      <c r="D16" s="891">
        <f>VLOOKUP("K20",'P &amp; L breakdown'!$A:$I,COLUMN('P &amp; L breakdown'!E$12),FALSE)</f>
        <v/>
      </c>
      <c r="E16" s="891">
        <f>VLOOKUP("K20",'P &amp; L breakdown'!$A:$I,COLUMN('P &amp; L breakdown'!F$12),FALSE)</f>
        <v/>
      </c>
      <c r="F16" s="891">
        <f>VLOOKUP("K20",'P &amp; L breakdown'!$A:$I,COLUMN('P &amp; L breakdown'!G$12),FALSE)</f>
        <v/>
      </c>
      <c r="G16" s="891">
        <f>VLOOKUP("K20",'P &amp; L breakdown'!$A:$I,COLUMN('P &amp; L breakdown'!H$12),FALSE)</f>
        <v/>
      </c>
      <c r="I16" s="253">
        <f>+C16*BS!$B$9</f>
        <v/>
      </c>
      <c r="J16" s="253">
        <f>+D16*BS!$B$9</f>
        <v/>
      </c>
      <c r="K16" s="253">
        <f>+E16*BS!$B$9</f>
        <v/>
      </c>
      <c r="L16" s="253">
        <f>+F16*BS!$B$9</f>
        <v/>
      </c>
      <c r="M16" s="253">
        <f>+G16*BS!$B$9</f>
        <v/>
      </c>
    </row>
    <row r="17">
      <c r="A17" s="30" t="inlineStr">
        <is>
          <t>Other Income/(Expense)</t>
        </is>
      </c>
      <c r="B17" s="1008" t="n"/>
      <c r="C17" s="1008" t="n"/>
      <c r="D17" s="1008" t="n"/>
      <c r="E17" s="1008" t="n"/>
      <c r="F17" s="1008" t="n"/>
      <c r="G17" s="1008" t="n"/>
      <c r="I17" s="253">
        <f>+C17*BS!$B$9</f>
        <v/>
      </c>
      <c r="J17" s="253">
        <f>+D17*BS!$B$9</f>
        <v/>
      </c>
      <c r="K17" s="253">
        <f>+E17*BS!$B$9</f>
        <v/>
      </c>
      <c r="L17" s="253">
        <f>+F17*BS!$B$9</f>
        <v/>
      </c>
      <c r="M17" s="253">
        <f>+G17*BS!$B$9</f>
        <v/>
      </c>
    </row>
    <row r="18">
      <c r="A18" s="35" t="inlineStr">
        <is>
          <t xml:space="preserve">EBT(Pretax Income) </t>
        </is>
      </c>
      <c r="B18" s="894">
        <f>B13+B14-B15+B16+B17</f>
        <v/>
      </c>
      <c r="C18" s="894">
        <f>C13+C14-C15+C16+C17</f>
        <v/>
      </c>
      <c r="D18" s="894">
        <f>D13+D14-D15+D16+D17</f>
        <v/>
      </c>
      <c r="E18" s="894">
        <f>E13+E14-E15+E16+E17</f>
        <v/>
      </c>
      <c r="F18" s="894">
        <f>F13+F14-F15+F16+F17</f>
        <v/>
      </c>
      <c r="G18" s="894">
        <f>G13+G14-G15+G16+G17</f>
        <v/>
      </c>
      <c r="I18" s="904">
        <f>I13+I14-I15+I16+I17</f>
        <v/>
      </c>
      <c r="J18" s="904">
        <f>J13+J14-J15+J16+J17</f>
        <v/>
      </c>
      <c r="K18" s="904">
        <f>K13+K14-K15+K16+K17</f>
        <v/>
      </c>
      <c r="L18" s="904">
        <f>L13+L14-L15+L16+L17</f>
        <v/>
      </c>
      <c r="M18" s="904">
        <f>M13+M14-M15+M16+M17</f>
        <v/>
      </c>
    </row>
    <row r="19">
      <c r="A19" s="34" t="inlineStr">
        <is>
          <t xml:space="preserve">Taxes </t>
        </is>
      </c>
      <c r="B19" s="891">
        <f>VLOOKUP("K21",'P &amp; L breakdown'!$A:$I,COLUMN('P &amp; L breakdown'!C$12),FALSE)</f>
        <v/>
      </c>
      <c r="C19" s="891">
        <f>VLOOKUP("K21",'P &amp; L breakdown'!$A:$I,COLUMN('P &amp; L breakdown'!D$12),FALSE)</f>
        <v/>
      </c>
      <c r="D19" s="891">
        <f>VLOOKUP("K21",'P &amp; L breakdown'!$A:$I,COLUMN('P &amp; L breakdown'!E$12),FALSE)</f>
        <v/>
      </c>
      <c r="E19" s="891">
        <f>VLOOKUP("K21",'P &amp; L breakdown'!$A:$I,COLUMN('P &amp; L breakdown'!F$12),FALSE)</f>
        <v/>
      </c>
      <c r="F19" s="891">
        <f>VLOOKUP("K21",'P &amp; L breakdown'!$A:$I,COLUMN('P &amp; L breakdown'!G$12),FALSE)</f>
        <v/>
      </c>
      <c r="G19" s="891">
        <f>VLOOKUP("K21",'P &amp; L breakdown'!$A:$I,COLUMN('P &amp; L breakdown'!H$12),FALSE)</f>
        <v/>
      </c>
      <c r="I19" s="253">
        <f>+C19*BS!$B$9</f>
        <v/>
      </c>
      <c r="J19" s="253">
        <f>+D19*BS!$B$9</f>
        <v/>
      </c>
      <c r="K19" s="253">
        <f>+E19*BS!$B$9</f>
        <v/>
      </c>
      <c r="L19" s="253">
        <f>+F19*BS!$B$9</f>
        <v/>
      </c>
      <c r="M19" s="253">
        <f>+G19*BS!$B$9</f>
        <v/>
      </c>
    </row>
    <row r="20">
      <c r="A20" s="34" t="inlineStr">
        <is>
          <t>Minority Interest (-)</t>
        </is>
      </c>
      <c r="B20" s="891">
        <f>VLOOKUP("K23",'P &amp; L breakdown'!$A:$I,COLUMN('P &amp; L breakdown'!C$12),FALSE)</f>
        <v/>
      </c>
      <c r="C20" s="891">
        <f>VLOOKUP("K23",'P &amp; L breakdown'!$A:$I,COLUMN('P &amp; L breakdown'!D$12),FALSE)</f>
        <v/>
      </c>
      <c r="D20" s="891">
        <f>VLOOKUP("K23",'P &amp; L breakdown'!$A:$I,COLUMN('P &amp; L breakdown'!E$12),FALSE)</f>
        <v/>
      </c>
      <c r="E20" s="891">
        <f>VLOOKUP("K23",'P &amp; L breakdown'!$A:$I,COLUMN('P &amp; L breakdown'!F$12),FALSE)</f>
        <v/>
      </c>
      <c r="F20" s="891">
        <f>VLOOKUP("K23",'P &amp; L breakdown'!$A:$I,COLUMN('P &amp; L breakdown'!G$12),FALSE)</f>
        <v/>
      </c>
      <c r="G20" s="891">
        <f>VLOOKUP("K23",'P &amp; L breakdown'!$A:$I,COLUMN('P &amp; L breakdown'!H$12),FALSE)</f>
        <v/>
      </c>
      <c r="I20" s="253">
        <f>+C20*BS!$B$9</f>
        <v/>
      </c>
      <c r="J20" s="253">
        <f>+D20*BS!$B$9</f>
        <v/>
      </c>
      <c r="K20" s="253">
        <f>+E20*BS!$B$9</f>
        <v/>
      </c>
      <c r="L20" s="253">
        <f>+F20*BS!$B$9</f>
        <v/>
      </c>
      <c r="M20" s="253">
        <f>+G20*BS!$B$9</f>
        <v/>
      </c>
    </row>
    <row r="21">
      <c r="A21" s="34" t="inlineStr">
        <is>
          <t xml:space="preserve">Extraordinary Gain/Loss </t>
        </is>
      </c>
      <c r="B21" s="891">
        <f>VLOOKUP("K25",'P &amp; L breakdown'!$A:$I,COLUMN('P &amp; L breakdown'!C$12),FALSE)</f>
        <v/>
      </c>
      <c r="C21" s="891">
        <f>VLOOKUP("K25",'P &amp; L breakdown'!$A:$I,COLUMN('P &amp; L breakdown'!D$12),FALSE)</f>
        <v/>
      </c>
      <c r="D21" s="891">
        <f>VLOOKUP("K25",'P &amp; L breakdown'!$A:$I,COLUMN('P &amp; L breakdown'!E$12),FALSE)</f>
        <v/>
      </c>
      <c r="E21" s="891">
        <f>VLOOKUP("K25",'P &amp; L breakdown'!$A:$I,COLUMN('P &amp; L breakdown'!F$12),FALSE)</f>
        <v/>
      </c>
      <c r="F21" s="891">
        <f>VLOOKUP("K25",'P &amp; L breakdown'!$A:$I,COLUMN('P &amp; L breakdown'!G$12),FALSE)</f>
        <v/>
      </c>
      <c r="G21" s="891">
        <f>VLOOKUP("K25",'P &amp; L breakdown'!$A:$I,COLUMN('P &amp; L breakdown'!H$12),FALSE)</f>
        <v/>
      </c>
      <c r="I21" s="253">
        <f>+C21*BS!$B$9</f>
        <v/>
      </c>
      <c r="J21" s="253">
        <f>+D21*BS!$B$9</f>
        <v/>
      </c>
      <c r="K21" s="253">
        <f>+E21*BS!$B$9</f>
        <v/>
      </c>
      <c r="L21" s="253">
        <f>+F21*BS!$B$9</f>
        <v/>
      </c>
      <c r="M21" s="253">
        <f>+G21*BS!$B$9</f>
        <v/>
      </c>
    </row>
    <row r="22">
      <c r="A22" s="34" t="inlineStr">
        <is>
          <t xml:space="preserve">Others </t>
        </is>
      </c>
      <c r="B22" s="891">
        <f>VLOOKUP("K27",'P &amp; L breakdown'!$A:$I,COLUMN('P &amp; L breakdown'!C$12),FALSE)</f>
        <v/>
      </c>
      <c r="C22" s="891">
        <f>VLOOKUP("K27",'P &amp; L breakdown'!$A:$I,COLUMN('P &amp; L breakdown'!D$12),FALSE)</f>
        <v/>
      </c>
      <c r="D22" s="891">
        <f>VLOOKUP("K27",'P &amp; L breakdown'!$A:$I,COLUMN('P &amp; L breakdown'!E$12),FALSE)</f>
        <v/>
      </c>
      <c r="E22" s="891">
        <f>VLOOKUP("K27",'P &amp; L breakdown'!$A:$I,COLUMN('P &amp; L breakdown'!F$12),FALSE)</f>
        <v/>
      </c>
      <c r="F22" s="891">
        <f>VLOOKUP("K27",'P &amp; L breakdown'!$A:$I,COLUMN('P &amp; L breakdown'!G$12),FALSE)</f>
        <v/>
      </c>
      <c r="G22" s="891">
        <f>VLOOKUP("K27",'P &amp; L breakdown'!$A:$I,COLUMN('P &amp; L breakdown'!H$12),FALSE)</f>
        <v/>
      </c>
      <c r="I22" s="253">
        <f>+C22*BS!$B$9</f>
        <v/>
      </c>
      <c r="J22" s="253">
        <f>+D22*BS!$B$9</f>
        <v/>
      </c>
      <c r="K22" s="253">
        <f>+E22*BS!$B$9</f>
        <v/>
      </c>
      <c r="L22" s="253">
        <f>+F22*BS!$B$9</f>
        <v/>
      </c>
      <c r="M22" s="253">
        <f>+G22*BS!$B$9</f>
        <v/>
      </c>
    </row>
    <row r="23">
      <c r="A23" s="35" t="inlineStr">
        <is>
          <t xml:space="preserve">Net Income </t>
        </is>
      </c>
      <c r="B23" s="894">
        <f>B18-B19-B20+B21+B22</f>
        <v/>
      </c>
      <c r="C23" s="894">
        <f>C18-C19-C20+C21+C22</f>
        <v/>
      </c>
      <c r="D23" s="894">
        <f>D18-D19-D20+D21+D22</f>
        <v/>
      </c>
      <c r="E23" s="894">
        <f>E18-E19-E20+E21+E22</f>
        <v/>
      </c>
      <c r="F23" s="894">
        <f>F18-F19-F20+F21+F22</f>
        <v/>
      </c>
      <c r="G23" s="894">
        <f>G18-G19-G20+G21+G22</f>
        <v/>
      </c>
      <c r="I23" s="904">
        <f>I18-I19-I20+I21+I22</f>
        <v/>
      </c>
      <c r="J23" s="904">
        <f>J18-J19-J20+J21+J22</f>
        <v/>
      </c>
      <c r="K23" s="904">
        <f>K18-K19-K20+K21+K22</f>
        <v/>
      </c>
      <c r="L23" s="904">
        <f>L18-L19-L20+L21+L22</f>
        <v/>
      </c>
      <c r="M23" s="904">
        <f>M18-M19-M20+M21+M22</f>
        <v/>
      </c>
    </row>
    <row r="24">
      <c r="A24" s="34" t="inlineStr">
        <is>
          <t xml:space="preserve">EBITDA </t>
        </is>
      </c>
      <c r="B24" s="891">
        <f>B13+B25</f>
        <v/>
      </c>
      <c r="C24" s="891">
        <f>C13+C25</f>
        <v/>
      </c>
      <c r="D24" s="891">
        <f>D13+D25</f>
        <v/>
      </c>
      <c r="E24" s="891">
        <f>E13+E25</f>
        <v/>
      </c>
      <c r="F24" s="891">
        <f>F13+F25</f>
        <v/>
      </c>
      <c r="G24" s="891">
        <f>G13+G25</f>
        <v/>
      </c>
      <c r="I24" s="891">
        <f>I13+I25</f>
        <v/>
      </c>
      <c r="J24" s="891">
        <f>J13+J25</f>
        <v/>
      </c>
      <c r="K24" s="891">
        <f>K13+K25</f>
        <v/>
      </c>
      <c r="L24" s="891">
        <f>L13+L25</f>
        <v/>
      </c>
      <c r="M24" s="891">
        <f>M13+M25</f>
        <v/>
      </c>
    </row>
    <row r="25">
      <c r="A25" s="34" t="inlineStr">
        <is>
          <t xml:space="preserve">Depreciation &amp; Amortization </t>
        </is>
      </c>
      <c r="B25" s="891">
        <f>VLOOKUP("K7a",'P &amp; L breakdown'!$A:$I,COLUMN('P &amp; L breakdown'!C$12),FALSE)</f>
        <v/>
      </c>
      <c r="C25" s="891">
        <f>VLOOKUP("K7a",'P &amp; L breakdown'!$A:$I,COLUMN('P &amp; L breakdown'!D$12),FALSE)</f>
        <v/>
      </c>
      <c r="D25" s="891">
        <f>VLOOKUP("K7a",'P &amp; L breakdown'!$A:$I,COLUMN('P &amp; L breakdown'!E$12),FALSE)</f>
        <v/>
      </c>
      <c r="E25" s="891">
        <f>VLOOKUP("K7a",'P &amp; L breakdown'!$A:$I,COLUMN('P &amp; L breakdown'!F$12),FALSE)</f>
        <v/>
      </c>
      <c r="F25" s="891">
        <f>VLOOKUP("K7a",'P &amp; L breakdown'!$A:$I,COLUMN('P &amp; L breakdown'!G$12),FALSE)</f>
        <v/>
      </c>
      <c r="G25" s="891">
        <f>VLOOKUP("K7a",'P &amp; L breakdown'!$A:$I,COLUMN('P &amp; L breakdown'!H$12),FALSE)</f>
        <v/>
      </c>
      <c r="I25" s="253">
        <f>+C25*BS!$B$9</f>
        <v/>
      </c>
      <c r="J25" s="253">
        <f>+D25*BS!$B$9</f>
        <v/>
      </c>
      <c r="K25" s="253">
        <f>+E25*BS!$B$9</f>
        <v/>
      </c>
      <c r="L25" s="253">
        <f>+F25*BS!$B$9</f>
        <v/>
      </c>
      <c r="M25" s="253">
        <f>+G25*BS!$B$9</f>
        <v/>
      </c>
    </row>
    <row r="26">
      <c r="A26" s="34" t="n"/>
      <c r="B26" s="891" t="n"/>
      <c r="C26" s="891" t="n"/>
      <c r="D26" s="891" t="n"/>
      <c r="E26" s="891" t="n"/>
      <c r="F26" s="891" t="n"/>
      <c r="G26" s="891" t="n"/>
      <c r="I26" s="44" t="n"/>
      <c r="J26" s="44" t="n"/>
      <c r="K26" s="44" t="n"/>
      <c r="L26" s="44" t="n"/>
      <c r="M26" s="44" t="n"/>
    </row>
    <row r="27">
      <c r="A27" s="636" t="inlineStr">
        <is>
          <t>Error Check</t>
        </is>
      </c>
      <c r="B27" s="888" t="n"/>
      <c r="C27" s="888" t="n"/>
      <c r="D27" s="888" t="n"/>
      <c r="E27" s="888" t="n"/>
      <c r="F27" s="888" t="n"/>
      <c r="G27" s="889" t="n"/>
      <c r="I27" s="44" t="n"/>
      <c r="J27" s="44" t="n"/>
      <c r="K27" s="44" t="n"/>
      <c r="L27" s="44" t="n"/>
      <c r="M27" s="44" t="n"/>
    </row>
    <row r="28">
      <c r="A28" s="258" t="inlineStr">
        <is>
          <t>Net Income as per P&amp;L Statement</t>
        </is>
      </c>
      <c r="B28" s="1009">
        <f>B23</f>
        <v/>
      </c>
      <c r="C28" s="1009">
        <f>C23</f>
        <v/>
      </c>
      <c r="D28" s="1009">
        <f>D23</f>
        <v/>
      </c>
      <c r="E28" s="1009">
        <f>E23</f>
        <v/>
      </c>
      <c r="F28" s="1009">
        <f>F23</f>
        <v/>
      </c>
      <c r="G28" s="1009">
        <f>G23</f>
        <v/>
      </c>
      <c r="I28" s="44" t="n"/>
      <c r="J28" s="44" t="n"/>
      <c r="K28" s="44" t="n"/>
      <c r="L28" s="44" t="n"/>
      <c r="M28" s="44" t="n"/>
    </row>
    <row r="29">
      <c r="A29" s="260" t="inlineStr">
        <is>
          <t>Error Check</t>
        </is>
      </c>
      <c r="B29" s="261">
        <f>IF(ROUND(B23,2)=ROUND(B28,2),"-","Check")</f>
        <v/>
      </c>
      <c r="C29" s="261">
        <f>IF(ROUND(C23,2)=ROUND(C28,2),"-","Check")</f>
        <v/>
      </c>
      <c r="D29" s="261">
        <f>IF(ROUND(D23,2)=ROUND(D28,2),"-","Check")</f>
        <v/>
      </c>
      <c r="E29" s="261">
        <f>IF(ROUND(E23,2)=ROUND(E28,2),"-","Check")</f>
        <v/>
      </c>
      <c r="F29" s="261">
        <f>IF(ROUND(F23,2)=ROUND(F28,2),"-","Check")</f>
        <v/>
      </c>
      <c r="G29" s="261">
        <f>IF(ROUND(G23,2)=ROUND(G28,2),"-","Check")</f>
        <v/>
      </c>
      <c r="I29" s="44" t="n"/>
      <c r="J29" s="44" t="n"/>
      <c r="K29" s="44" t="n"/>
      <c r="L29" s="44" t="n"/>
      <c r="M29" s="44" t="n"/>
    </row>
    <row r="30">
      <c r="A30" s="258" t="inlineStr">
        <is>
          <t>Other Income as per P&amp;L Statement</t>
        </is>
      </c>
      <c r="B30" s="1009">
        <f>B12+B14+B16</f>
        <v/>
      </c>
      <c r="C30" s="1009">
        <f>C12+C14+C16</f>
        <v/>
      </c>
      <c r="D30" s="1009">
        <f>D12+D14+D16</f>
        <v/>
      </c>
      <c r="E30" s="1009">
        <f>E12+E14+E16</f>
        <v/>
      </c>
      <c r="F30" s="1009">
        <f>F12+F14+F16</f>
        <v/>
      </c>
      <c r="G30" s="1009">
        <f>G12+G14+G16</f>
        <v/>
      </c>
      <c r="I30" s="44" t="n"/>
      <c r="J30" s="44" t="n"/>
      <c r="K30" s="44" t="n"/>
      <c r="L30" s="44" t="n"/>
      <c r="M30" s="44" t="n"/>
    </row>
    <row r="31">
      <c r="A31" s="260" t="inlineStr">
        <is>
          <t>Error Check</t>
        </is>
      </c>
      <c r="B31" s="1010">
        <f>IF(ROUND(B12+B14+B16,2)=ROUND(B30,2),"-","Check")</f>
        <v/>
      </c>
      <c r="C31" s="1010">
        <f>IF(ROUND(C12+C14+C16,2)=ROUND(C30,2),"-","Check")</f>
        <v/>
      </c>
      <c r="D31" s="1010">
        <f>IF(ROUND(D12+D14+D16,2)=ROUND(D30,2),"-","Check")</f>
        <v/>
      </c>
      <c r="E31" s="1010">
        <f>IF(ROUND(E12+E14+E16,2)=ROUND(E30,2),"-","Check")</f>
        <v/>
      </c>
      <c r="F31" s="1010">
        <f>IF(ROUND(F12+F14+F16,2)=ROUND(F30,2),"-","Check")</f>
        <v/>
      </c>
      <c r="G31" s="1010">
        <f>IF(ROUND(G12+G14+G16,2)=ROUND(G30,2),"-","Check")</f>
        <v/>
      </c>
      <c r="I31" s="44" t="n"/>
      <c r="J31" s="44" t="n"/>
      <c r="K31" s="44" t="n"/>
      <c r="L31" s="44" t="n"/>
      <c r="M31" s="44" t="n"/>
    </row>
    <row r="32">
      <c r="A32" s="258" t="inlineStr">
        <is>
          <t>Total Expense as per P&amp;L Statement</t>
        </is>
      </c>
      <c r="B32" s="1009">
        <f>B8+B10+B15-SUMIF(INDIRECT(ADDRESS(MATCH("K19",'P &amp; L breakdown'!$A:$A,0)+1,COLUMN('P &amp; L breakdown'!C$12),,,"P &amp; L breakdown")&amp;":"&amp;ADDRESS(MATCH("K20",'P &amp; L breakdown'!$A:$A,0)-1,COLUMN('P &amp; L breakdown'!C$12))),"&lt;0")</f>
        <v/>
      </c>
      <c r="C32" s="1009">
        <f>C8+C10+C15-SUMIF(INDIRECT(ADDRESS(MATCH("K19",'P &amp; L breakdown'!$A:$A,0)+1,COLUMN('P &amp; L breakdown'!D$12),,,"P &amp; L breakdown")&amp;":"&amp;ADDRESS(MATCH("K20",'P &amp; L breakdown'!$A:$A,0)-1,COLUMN('P &amp; L breakdown'!D$12))),"&lt;0")</f>
        <v/>
      </c>
      <c r="D32" s="1009">
        <f>D8+D10+D15-SUMIF(INDIRECT(ADDRESS(MATCH("K19",'P &amp; L breakdown'!$A:$A,0)+1,COLUMN('P &amp; L breakdown'!E$12),,,"P &amp; L breakdown")&amp;":"&amp;ADDRESS(MATCH("K20",'P &amp; L breakdown'!$A:$A,0)-1,COLUMN('P &amp; L breakdown'!E$12))),"&lt;0")</f>
        <v/>
      </c>
      <c r="E32" s="1009">
        <f>E8+E10+E15-SUMIF(INDIRECT(ADDRESS(MATCH("K19",'P &amp; L breakdown'!$A:$A,0)+1,COLUMN('P &amp; L breakdown'!F$12),,,"P &amp; L breakdown")&amp;":"&amp;ADDRESS(MATCH("K20",'P &amp; L breakdown'!$A:$A,0)-1,COLUMN('P &amp; L breakdown'!F$12))),"&lt;0")</f>
        <v/>
      </c>
      <c r="F32" s="1009">
        <f>F8+F10+F15-SUMIF(INDIRECT(ADDRESS(MATCH("K19",'P &amp; L breakdown'!$A:$A,0)+1,COLUMN('P &amp; L breakdown'!G$12),,,"P &amp; L breakdown")&amp;":"&amp;ADDRESS(MATCH("K20",'P &amp; L breakdown'!$A:$A,0)-1,COLUMN('P &amp; L breakdown'!G$12))),"&lt;0")</f>
        <v/>
      </c>
      <c r="G32" s="1009">
        <f>G8+G10+G15-SUMIF(INDIRECT(ADDRESS(MATCH("K19",'P &amp; L breakdown'!$A:$A,0)+1,COLUMN('P &amp; L breakdown'!H$12),,,"P &amp; L breakdown")&amp;":"&amp;ADDRESS(MATCH("K20",'P &amp; L breakdown'!$A:$A,0)-1,COLUMN('P &amp; L breakdown'!H$12))),"&lt;0")</f>
        <v/>
      </c>
      <c r="H32" s="892" t="n"/>
      <c r="I32" s="892" t="n"/>
      <c r="J32" s="44" t="n"/>
      <c r="K32" s="44" t="n"/>
      <c r="L32" s="44" t="n"/>
      <c r="M32" s="44" t="n"/>
    </row>
    <row r="33">
      <c r="A33" s="260" t="inlineStr">
        <is>
          <t>Error Check</t>
        </is>
      </c>
      <c r="B33" s="1010">
        <f>IF(ROUND(B8+B10+B15-SUMIF(INDIRECT(ADDRESS(MATCH("K19",'P &amp; L breakdown'!$A:$A,0)+1,COLUMN('P &amp; L breakdown'!C$12),,,"P &amp; L breakdown")&amp;":"&amp;ADDRESS(MATCH("K20",'P &amp; L breakdown'!$A:$A,0)-1,COLUMN('P &amp; L breakdown'!C$12))),"&lt;0"),2)=ROUND(B32,2),"-","Check")</f>
        <v/>
      </c>
      <c r="C33" s="1010">
        <f>IF(ROUND(C8+C10+C15-SUMIF(INDIRECT(ADDRESS(MATCH("K19",'P &amp; L breakdown'!$A:$A,0)+1,COLUMN('P &amp; L breakdown'!D$12),,,"P &amp; L breakdown")&amp;":"&amp;ADDRESS(MATCH("K20",'P &amp; L breakdown'!$A:$A,0)-1,COLUMN('P &amp; L breakdown'!D$12))),"&lt;0"),2)=ROUND(C32,2),"-","Check")</f>
        <v/>
      </c>
      <c r="D33" s="1010">
        <f>IF(ROUND(D8+D10+D15-SUMIF(INDIRECT(ADDRESS(MATCH("K19",'P &amp; L breakdown'!$A:$A,0)+1,COLUMN('P &amp; L breakdown'!E$12),,,"P &amp; L breakdown")&amp;":"&amp;ADDRESS(MATCH("K20",'P &amp; L breakdown'!$A:$A,0)-1,COLUMN('P &amp; L breakdown'!E$12))),"&lt;0"),2)=ROUND(D32,2),"-","Check")</f>
        <v/>
      </c>
      <c r="E33" s="1010">
        <f>IF(ROUND(E8+E10+E15-SUMIF(INDIRECT(ADDRESS(MATCH("K19",'P &amp; L breakdown'!$A:$A,0)+1,COLUMN('P &amp; L breakdown'!F$12),,,"P &amp; L breakdown")&amp;":"&amp;ADDRESS(MATCH("K20",'P &amp; L breakdown'!$A:$A,0)-1,COLUMN('P &amp; L breakdown'!F$12))),"&lt;0"),2)=ROUND(E32,2),"-","Check")</f>
        <v/>
      </c>
      <c r="F33" s="1010">
        <f>IF(ROUND(F8+F10+F15-SUMIF(INDIRECT(ADDRESS(MATCH("K19",'P &amp; L breakdown'!$A:$A,0)+1,COLUMN('P &amp; L breakdown'!G$12),,,"P &amp; L breakdown")&amp;":"&amp;ADDRESS(MATCH("K20",'P &amp; L breakdown'!$A:$A,0)-1,COLUMN('P &amp; L breakdown'!G$12))),"&lt;0"),2)=ROUND(F32,2),"-","Check")</f>
        <v/>
      </c>
      <c r="G33" s="1010">
        <f>IF(ROUND(G8+G10+G15-SUMIF(INDIRECT(ADDRESS(MATCH("K19",'P &amp; L breakdown'!$A:$A,0)+1,COLUMN('P &amp; L breakdown'!H$12),,,"P &amp; L breakdown")&amp;":"&amp;ADDRESS(MATCH("K20",'P &amp; L breakdown'!$A:$A,0)-1,COLUMN('P &amp; L breakdown'!H$12))),"&lt;0"),2)=ROUND(G32,2),"-","Check")</f>
        <v/>
      </c>
      <c r="H33" s="892" t="n"/>
      <c r="I33" s="892" t="n"/>
      <c r="J33" s="44" t="n"/>
      <c r="K33" s="44" t="n"/>
      <c r="L33" s="44" t="n"/>
      <c r="M33" s="44" t="n"/>
    </row>
    <row r="34">
      <c r="A34" s="18" t="n"/>
      <c r="B34" s="1011" t="n"/>
      <c r="C34" s="1011" t="n"/>
      <c r="D34" s="1011" t="n"/>
      <c r="E34" s="1011" t="n"/>
      <c r="F34" s="1011" t="n"/>
      <c r="G34" s="1011" t="n"/>
      <c r="I34" s="44" t="n"/>
      <c r="J34" s="44" t="n"/>
      <c r="K34" s="44" t="n"/>
      <c r="L34" s="44" t="n"/>
      <c r="M34" s="44" t="n"/>
    </row>
    <row r="35">
      <c r="A35" s="18" t="n"/>
      <c r="B35" s="1011">
        <f>-SUMIF('P &amp; L breakdown'!C124:C134,"&lt;0")</f>
        <v/>
      </c>
      <c r="C35" s="1011" t="n"/>
      <c r="D35" s="1011" t="n"/>
      <c r="E35" s="1011" t="n"/>
      <c r="F35" s="1011" t="n"/>
      <c r="G35" s="1011" t="n"/>
      <c r="I35" s="44" t="n"/>
      <c r="J35" s="44" t="n"/>
      <c r="K35" s="44" t="n"/>
      <c r="L35" s="44" t="n"/>
      <c r="M35" s="44" t="n"/>
    </row>
    <row r="36">
      <c r="A36" s="18" t="n"/>
      <c r="H36" s="18" t="n"/>
      <c r="I36" s="18" t="n"/>
      <c r="J36" s="18" t="n"/>
      <c r="K36" s="18" t="n"/>
    </row>
    <row r="37">
      <c r="A37" s="18" t="n"/>
      <c r="B37" s="264" t="n"/>
      <c r="C37" s="264" t="n"/>
      <c r="D37" s="264" t="n"/>
      <c r="E37" s="264" t="n"/>
      <c r="F37" s="264" t="n"/>
      <c r="G37" s="264" t="n"/>
      <c r="H37" s="264" t="n"/>
      <c r="I37" s="264" t="n"/>
      <c r="J37" s="264" t="n"/>
      <c r="K37" s="264" t="n"/>
    </row>
    <row r="38">
      <c r="A38" s="265" t="n"/>
      <c r="B38" s="1012" t="n"/>
      <c r="C38" s="1012" t="n"/>
      <c r="D38" s="1012" t="n"/>
      <c r="E38" s="1012" t="n"/>
      <c r="F38" s="1012" t="n"/>
      <c r="G38" s="1012" t="n"/>
      <c r="H38" s="17" t="n"/>
      <c r="I38" s="17" t="n"/>
      <c r="J38" s="17" t="n"/>
      <c r="K38" s="17" t="n"/>
    </row>
    <row r="39">
      <c r="A39" s="18" t="n"/>
      <c r="B39" s="898" t="n"/>
      <c r="C39" s="1011" t="n"/>
      <c r="D39" s="1011" t="n"/>
      <c r="E39" s="1011" t="n"/>
      <c r="F39" s="1011" t="n"/>
      <c r="G39" s="1011" t="n"/>
    </row>
    <row r="40">
      <c r="A40" s="18" t="n"/>
      <c r="B40" s="898" t="n"/>
      <c r="C40" s="898" t="n"/>
      <c r="D40" s="898" t="n"/>
      <c r="E40" s="898" t="n"/>
      <c r="F40" s="898" t="n"/>
      <c r="G40" s="898" t="n"/>
    </row>
    <row r="41">
      <c r="A41" s="18" t="n"/>
      <c r="B41" s="898" t="n"/>
      <c r="C41" s="898" t="n"/>
      <c r="D41" s="898" t="n"/>
      <c r="E41" s="898" t="n"/>
      <c r="F41" s="898" t="n"/>
      <c r="G41" s="898" t="n"/>
    </row>
    <row r="42">
      <c r="A42" s="18" t="n"/>
      <c r="B42" s="898" t="n"/>
      <c r="C42" s="898" t="n"/>
      <c r="D42" s="898" t="n"/>
      <c r="E42" s="898" t="n"/>
      <c r="F42" s="898" t="n"/>
      <c r="G42" s="898" t="n"/>
    </row>
    <row r="43">
      <c r="A43" s="18" t="n"/>
      <c r="B43" s="898" t="n"/>
      <c r="C43" s="898" t="n"/>
      <c r="D43" s="898" t="n"/>
      <c r="E43" s="898" t="n"/>
      <c r="F43" s="898" t="n"/>
      <c r="G43" s="898" t="n"/>
    </row>
    <row r="44">
      <c r="A44" s="18" t="n"/>
      <c r="B44" s="898" t="n"/>
      <c r="C44" s="898" t="n"/>
      <c r="D44" s="898" t="n"/>
      <c r="E44" s="898" t="n"/>
      <c r="F44" s="898" t="n"/>
      <c r="G44" s="898" t="n"/>
    </row>
    <row r="45">
      <c r="A45" s="18" t="n"/>
      <c r="B45" s="898" t="n"/>
      <c r="C45" s="898" t="n"/>
      <c r="D45" s="898" t="n"/>
      <c r="E45" s="898" t="n"/>
      <c r="F45" s="898" t="n"/>
      <c r="G45" s="898" t="n"/>
    </row>
    <row r="46">
      <c r="A46" s="18" t="n"/>
      <c r="B46" s="898" t="n"/>
      <c r="C46" s="898" t="n"/>
      <c r="D46" s="898" t="n"/>
      <c r="E46" s="898" t="n"/>
      <c r="F46" s="898" t="n"/>
      <c r="G46" s="898" t="n"/>
    </row>
    <row r="47">
      <c r="A47" s="18" t="n"/>
      <c r="B47" s="898" t="n"/>
      <c r="C47" s="898" t="n"/>
      <c r="D47" s="898" t="n"/>
      <c r="E47" s="898" t="n"/>
      <c r="F47" s="898" t="n"/>
      <c r="G47" s="898" t="n"/>
    </row>
    <row r="48">
      <c r="A48" s="18" t="n"/>
      <c r="B48" s="898" t="n"/>
      <c r="C48" s="898" t="n"/>
      <c r="D48" s="898" t="n"/>
      <c r="E48" s="898" t="n"/>
      <c r="F48" s="898" t="n"/>
      <c r="G48" s="898" t="n"/>
    </row>
    <row r="49">
      <c r="A49" s="18" t="n"/>
      <c r="B49" s="898" t="n"/>
      <c r="C49" s="898" t="n"/>
      <c r="D49" s="898" t="n"/>
      <c r="E49" s="898" t="n"/>
      <c r="F49" s="898" t="n"/>
      <c r="G49" s="898" t="n"/>
    </row>
    <row r="50">
      <c r="A50" s="18" t="n"/>
      <c r="B50" s="898" t="n"/>
      <c r="C50" s="898" t="n"/>
      <c r="D50" s="898" t="n"/>
      <c r="E50" s="898" t="n"/>
      <c r="F50" s="898" t="n"/>
      <c r="G50" s="898" t="n"/>
    </row>
    <row r="51">
      <c r="A51" s="898" t="n"/>
      <c r="B51" s="898" t="n"/>
      <c r="C51" s="898" t="n"/>
      <c r="D51" s="898" t="n"/>
      <c r="E51" s="898" t="n"/>
      <c r="F51" s="898" t="n"/>
      <c r="G51" s="898" t="n"/>
    </row>
    <row r="52">
      <c r="A52" s="898" t="n"/>
      <c r="B52" s="898" t="n"/>
      <c r="C52" s="898" t="n"/>
      <c r="D52" s="898" t="n"/>
      <c r="E52" s="898" t="n"/>
      <c r="F52" s="898" t="n"/>
      <c r="G52" s="898" t="n"/>
    </row>
    <row r="53">
      <c r="A53" s="898" t="n"/>
      <c r="B53" s="898" t="n"/>
      <c r="C53" s="898" t="n"/>
      <c r="D53" s="898" t="n"/>
      <c r="E53" s="898" t="n"/>
      <c r="F53" s="898" t="n"/>
      <c r="G53" s="898" t="n"/>
    </row>
    <row r="54">
      <c r="A54" s="898" t="n"/>
      <c r="B54" s="898" t="n"/>
      <c r="C54" s="898" t="n"/>
      <c r="D54" s="898" t="n"/>
      <c r="E54" s="898" t="n"/>
      <c r="F54" s="898" t="n"/>
      <c r="G54" s="898" t="n"/>
    </row>
    <row r="55">
      <c r="A55" s="898" t="n"/>
      <c r="B55" s="898" t="n"/>
      <c r="C55" s="898" t="n"/>
      <c r="D55" s="898" t="n"/>
      <c r="E55" s="898" t="n"/>
      <c r="F55" s="898" t="n"/>
      <c r="G55" s="898" t="n"/>
    </row>
    <row r="56">
      <c r="A56" s="898" t="n"/>
      <c r="B56" s="898" t="n"/>
      <c r="C56" s="898" t="n"/>
      <c r="D56" s="898" t="n"/>
      <c r="E56" s="898" t="n"/>
      <c r="F56" s="898" t="n"/>
      <c r="G56" s="898" t="n"/>
    </row>
    <row r="57">
      <c r="A57" s="898" t="n"/>
      <c r="B57" s="898" t="n"/>
      <c r="C57" s="898" t="n"/>
      <c r="D57" s="898" t="n"/>
      <c r="E57" s="898" t="n"/>
      <c r="F57" s="898" t="n"/>
      <c r="G57" s="898" t="n"/>
    </row>
    <row r="58">
      <c r="A58" s="898" t="n"/>
      <c r="B58" s="898" t="n"/>
      <c r="C58" s="898" t="n"/>
      <c r="D58" s="898" t="n"/>
      <c r="E58" s="898" t="n"/>
      <c r="F58" s="898" t="n"/>
      <c r="G58" s="898" t="n"/>
    </row>
    <row r="59">
      <c r="A59" s="898" t="n"/>
      <c r="B59" s="898" t="n"/>
      <c r="C59" s="898" t="n"/>
      <c r="D59" s="898" t="n"/>
      <c r="E59" s="898" t="n"/>
      <c r="F59" s="898" t="n"/>
      <c r="G59" s="898" t="n"/>
    </row>
    <row r="60">
      <c r="A60" s="898" t="n"/>
      <c r="B60" s="898" t="n"/>
      <c r="C60" s="898" t="n"/>
      <c r="D60" s="898" t="n"/>
      <c r="E60" s="898" t="n"/>
      <c r="F60" s="898" t="n"/>
      <c r="G60" s="898" t="n"/>
    </row>
    <row r="61">
      <c r="A61" s="18" t="n"/>
      <c r="B61" s="898" t="n"/>
      <c r="C61" s="898" t="n"/>
      <c r="D61" s="898" t="n"/>
      <c r="E61" s="898" t="n"/>
      <c r="F61" s="898" t="n"/>
      <c r="G61" s="898" t="n"/>
    </row>
    <row r="62">
      <c r="A62" s="18" t="n"/>
      <c r="B62" s="898" t="n"/>
      <c r="C62" s="898" t="n"/>
      <c r="D62" s="898" t="n"/>
      <c r="E62" s="898" t="n"/>
      <c r="F62" s="898" t="n"/>
      <c r="G62" s="898" t="n"/>
    </row>
    <row r="63">
      <c r="A63" s="18" t="n"/>
      <c r="B63" s="898" t="n"/>
      <c r="C63" s="898" t="n"/>
      <c r="D63" s="898" t="n"/>
      <c r="E63" s="898" t="n"/>
      <c r="F63" s="898" t="n"/>
      <c r="G63" s="898" t="n"/>
    </row>
    <row r="64">
      <c r="A64" s="18" t="n"/>
      <c r="B64" s="898" t="n"/>
      <c r="C64" s="898" t="n"/>
      <c r="D64" s="898" t="n"/>
      <c r="E64" s="898" t="n"/>
      <c r="F64" s="898" t="n"/>
      <c r="G64" s="898" t="n"/>
    </row>
    <row r="65">
      <c r="A65" s="18" t="n"/>
      <c r="B65" s="898" t="n"/>
      <c r="C65" s="898" t="n"/>
      <c r="D65" s="898" t="n"/>
      <c r="E65" s="898" t="n"/>
      <c r="F65" s="898" t="n"/>
      <c r="G65" s="898" t="n"/>
    </row>
    <row r="66">
      <c r="A66" s="18" t="n"/>
      <c r="B66" s="898" t="n"/>
      <c r="C66" s="898" t="n"/>
      <c r="D66" s="898" t="n"/>
      <c r="E66" s="898" t="n"/>
      <c r="F66" s="898" t="n"/>
      <c r="G66" s="898" t="n"/>
    </row>
    <row r="67" ht="15" customHeight="1" s="340">
      <c r="A67" s="266" t="n"/>
      <c r="B67" s="1013" t="n"/>
      <c r="C67" s="1013" t="n"/>
      <c r="D67" s="1013" t="n"/>
      <c r="E67" s="1013" t="n"/>
      <c r="F67" s="1013" t="n"/>
      <c r="G67" s="1013" t="n"/>
    </row>
    <row r="68" ht="15" customHeight="1" s="340">
      <c r="A68" s="17" t="n"/>
      <c r="B68" s="268" t="n"/>
      <c r="C68" s="268" t="n"/>
      <c r="D68" s="268" t="n"/>
      <c r="E68" s="268" t="n"/>
      <c r="F68" s="268" t="n"/>
      <c r="G68" s="268" t="n"/>
    </row>
    <row r="69">
      <c r="A69" s="265" t="n"/>
      <c r="B69" s="17" t="n"/>
      <c r="C69" s="17" t="n"/>
      <c r="D69" s="17" t="n"/>
      <c r="E69" s="17" t="n"/>
      <c r="F69" s="17" t="n"/>
      <c r="G69" s="17" t="n"/>
    </row>
    <row r="70" ht="13.5" customHeight="1" s="340">
      <c r="A70" s="18" t="n"/>
      <c r="B70" s="898" t="n"/>
      <c r="C70" s="898" t="n"/>
      <c r="D70" s="898" t="n"/>
      <c r="E70" s="898" t="n"/>
      <c r="F70" s="898" t="n"/>
      <c r="G70" s="898" t="n"/>
    </row>
    <row r="71">
      <c r="A71" s="18" t="n"/>
      <c r="B71" s="898" t="n"/>
      <c r="C71" s="898" t="n"/>
      <c r="D71" s="898" t="n"/>
      <c r="E71" s="898" t="n"/>
      <c r="F71" s="898" t="n"/>
      <c r="G71" s="898" t="n"/>
    </row>
    <row r="72">
      <c r="A72" s="18" t="n"/>
      <c r="B72" s="898" t="n"/>
      <c r="C72" s="898" t="n"/>
      <c r="D72" s="898" t="n"/>
      <c r="E72" s="898" t="n"/>
      <c r="F72" s="898" t="n"/>
      <c r="G72" s="898" t="n"/>
    </row>
    <row r="73">
      <c r="A73" s="18" t="n"/>
      <c r="B73" s="898" t="n"/>
      <c r="C73" s="898" t="n"/>
      <c r="D73" s="898" t="n"/>
      <c r="E73" s="898" t="n"/>
      <c r="F73" s="898" t="n"/>
      <c r="G73" s="898" t="n"/>
    </row>
    <row r="74">
      <c r="A74" s="18" t="n"/>
      <c r="B74" s="898" t="n"/>
      <c r="C74" s="898" t="n"/>
      <c r="D74" s="898" t="n"/>
      <c r="E74" s="898" t="n"/>
      <c r="F74" s="898" t="n"/>
      <c r="G74" s="898" t="n"/>
    </row>
    <row r="75">
      <c r="A75" s="18" t="n"/>
      <c r="B75" s="898" t="n"/>
      <c r="C75" s="898" t="n"/>
      <c r="D75" s="898" t="n"/>
      <c r="E75" s="898" t="n"/>
      <c r="F75" s="898" t="n"/>
      <c r="G75" s="898" t="n"/>
    </row>
    <row r="76">
      <c r="A76" s="18" t="n"/>
      <c r="B76" s="898" t="n"/>
      <c r="C76" s="898" t="n"/>
      <c r="D76" s="898" t="n"/>
      <c r="E76" s="898" t="n"/>
      <c r="F76" s="898" t="n"/>
      <c r="G76" s="898" t="n"/>
    </row>
    <row r="77">
      <c r="A77" s="18" t="n"/>
      <c r="B77" s="898" t="n"/>
      <c r="C77" s="898" t="n"/>
      <c r="D77" s="898" t="n"/>
      <c r="E77" s="898" t="n"/>
      <c r="F77" s="898" t="n"/>
      <c r="G77" s="898" t="n"/>
    </row>
    <row r="78">
      <c r="A78" s="18" t="n"/>
      <c r="B78" s="898" t="n"/>
      <c r="C78" s="898" t="n"/>
      <c r="D78" s="898" t="n"/>
      <c r="E78" s="898" t="n"/>
      <c r="F78" s="898" t="n"/>
      <c r="G78" s="898" t="n"/>
    </row>
    <row r="79">
      <c r="A79" s="18" t="n"/>
      <c r="B79" s="898" t="n"/>
      <c r="C79" s="898" t="n"/>
      <c r="D79" s="898" t="n"/>
      <c r="E79" s="898" t="n"/>
      <c r="F79" s="898" t="n"/>
      <c r="G79" s="898" t="n"/>
    </row>
    <row r="80">
      <c r="A80" s="18" t="n"/>
      <c r="B80" s="898" t="n"/>
      <c r="C80" s="898" t="n"/>
      <c r="D80" s="898" t="n"/>
      <c r="E80" s="898" t="n"/>
      <c r="F80" s="898" t="n"/>
      <c r="G80" s="898" t="n"/>
    </row>
    <row r="81">
      <c r="A81" s="18" t="n"/>
      <c r="B81" s="898" t="n"/>
      <c r="C81" s="898" t="n"/>
      <c r="D81" s="898" t="n"/>
      <c r="E81" s="898" t="n"/>
      <c r="F81" s="898" t="n"/>
      <c r="G81" s="898" t="n"/>
    </row>
    <row r="82">
      <c r="A82" s="18" t="n"/>
      <c r="B82" s="898" t="n"/>
      <c r="C82" s="898" t="n"/>
      <c r="D82" s="898" t="n"/>
      <c r="E82" s="898" t="n"/>
      <c r="F82" s="898" t="n"/>
      <c r="G82" s="898" t="n"/>
    </row>
    <row r="83">
      <c r="A83" s="18" t="n"/>
      <c r="B83" s="898" t="n"/>
      <c r="C83" s="898" t="n"/>
      <c r="D83" s="898" t="n"/>
      <c r="E83" s="898" t="n"/>
      <c r="F83" s="898" t="n"/>
      <c r="G83" s="898" t="n"/>
    </row>
    <row r="84">
      <c r="A84" s="18" t="n"/>
      <c r="B84" s="898" t="n"/>
      <c r="C84" s="898" t="n"/>
      <c r="D84" s="898" t="n"/>
      <c r="E84" s="898" t="n"/>
      <c r="F84" s="898" t="n"/>
      <c r="G84" s="898" t="n"/>
    </row>
    <row r="85">
      <c r="A85" s="18" t="n"/>
      <c r="B85" s="898" t="n"/>
      <c r="C85" s="898" t="n"/>
      <c r="D85" s="898" t="n"/>
      <c r="E85" s="898" t="n"/>
      <c r="F85" s="898" t="n"/>
      <c r="G85" s="898" t="n"/>
    </row>
    <row r="86">
      <c r="A86" s="18" t="n"/>
      <c r="B86" s="898" t="n"/>
      <c r="C86" s="898" t="n"/>
      <c r="D86" s="898" t="n"/>
      <c r="E86" s="898" t="n"/>
      <c r="F86" s="898" t="n"/>
      <c r="G86" s="898" t="n"/>
    </row>
    <row r="87">
      <c r="A87" s="18" t="n"/>
      <c r="B87" s="898" t="n"/>
      <c r="C87" s="898" t="n"/>
      <c r="D87" s="898" t="n"/>
      <c r="E87" s="898" t="n"/>
      <c r="F87" s="898" t="n"/>
      <c r="G87" s="898" t="n"/>
    </row>
    <row r="88">
      <c r="A88" s="18" t="n"/>
      <c r="B88" s="898" t="n"/>
      <c r="C88" s="898" t="n"/>
      <c r="D88" s="898" t="n"/>
      <c r="E88" s="898" t="n"/>
      <c r="F88" s="898" t="n"/>
      <c r="G88" s="898" t="n"/>
    </row>
    <row r="89">
      <c r="A89" s="18" t="n"/>
      <c r="B89" s="898" t="n"/>
      <c r="C89" s="898" t="n"/>
      <c r="D89" s="898" t="n"/>
      <c r="E89" s="898" t="n"/>
      <c r="F89" s="898" t="n"/>
      <c r="G89" s="898" t="n"/>
    </row>
    <row r="90">
      <c r="A90" s="18" t="n"/>
      <c r="B90" s="898" t="n"/>
      <c r="C90" s="898" t="n"/>
      <c r="D90" s="898" t="n"/>
      <c r="E90" s="898" t="n"/>
      <c r="F90" s="898" t="n"/>
      <c r="G90" s="898" t="n"/>
    </row>
    <row r="91">
      <c r="A91" s="18" t="n"/>
      <c r="B91" s="898" t="n"/>
      <c r="C91" s="898" t="n"/>
      <c r="D91" s="898" t="n"/>
      <c r="E91" s="898" t="n"/>
      <c r="F91" s="898" t="n"/>
      <c r="G91" s="898" t="n"/>
    </row>
    <row r="92">
      <c r="A92" s="18" t="n"/>
      <c r="B92" s="898" t="n"/>
      <c r="C92" s="898" t="n"/>
      <c r="D92" s="898" t="n"/>
      <c r="E92" s="898" t="n"/>
      <c r="F92" s="898" t="n"/>
      <c r="G92" s="898" t="n"/>
    </row>
    <row r="93">
      <c r="A93" s="18" t="n"/>
      <c r="B93" s="898" t="n"/>
      <c r="C93" s="898" t="n"/>
      <c r="D93" s="898" t="n"/>
      <c r="E93" s="898" t="n"/>
      <c r="F93" s="898" t="n"/>
      <c r="G93" s="898" t="n"/>
    </row>
    <row r="94" ht="15" customHeight="1" s="340">
      <c r="A94" s="266" t="n"/>
      <c r="B94" s="1013" t="n"/>
      <c r="C94" s="1013" t="n"/>
      <c r="D94" s="1013" t="n"/>
      <c r="E94" s="1013" t="n"/>
      <c r="F94" s="1013" t="n"/>
      <c r="G94" s="1013" t="n"/>
    </row>
    <row r="95" ht="15" customHeight="1" s="340">
      <c r="A95" s="17" t="n"/>
      <c r="B95" s="17" t="n"/>
      <c r="C95" s="17" t="n"/>
      <c r="D95" s="17" t="n"/>
      <c r="E95" s="17" t="n"/>
      <c r="F95" s="17" t="n"/>
      <c r="G95" s="17" t="n"/>
    </row>
    <row r="96">
      <c r="A96" s="265" t="n"/>
      <c r="B96" s="17" t="n"/>
      <c r="C96" s="17" t="n"/>
      <c r="D96" s="17" t="n"/>
      <c r="E96" s="17" t="n"/>
      <c r="F96" s="17" t="n"/>
      <c r="G96" s="17" t="n"/>
    </row>
    <row r="97">
      <c r="A97" s="18" t="n"/>
      <c r="B97" s="898" t="n"/>
      <c r="C97" s="898" t="n"/>
      <c r="D97" s="898" t="n"/>
      <c r="E97" s="898" t="n"/>
      <c r="F97" s="898" t="n"/>
      <c r="G97" s="898" t="n"/>
    </row>
    <row r="98">
      <c r="A98" s="18" t="n"/>
      <c r="B98" s="898" t="n"/>
      <c r="C98" s="898" t="n"/>
      <c r="D98" s="898" t="n"/>
      <c r="E98" s="898" t="n"/>
      <c r="F98" s="898" t="n"/>
      <c r="G98" s="898" t="n"/>
    </row>
    <row r="99">
      <c r="A99" s="898" t="n"/>
      <c r="B99" s="898" t="n"/>
      <c r="C99" s="898" t="n"/>
      <c r="D99" s="898" t="n"/>
      <c r="E99" s="898" t="n"/>
      <c r="F99" s="898" t="n"/>
      <c r="G99" s="898" t="n"/>
    </row>
    <row r="100">
      <c r="A100" s="898" t="n"/>
      <c r="B100" s="898" t="n"/>
      <c r="C100" s="898" t="n"/>
      <c r="D100" s="898" t="n"/>
      <c r="E100" s="898" t="n"/>
      <c r="F100" s="898" t="n"/>
      <c r="G100" s="898" t="n"/>
    </row>
    <row r="101">
      <c r="A101" s="898" t="n"/>
      <c r="B101" s="898" t="n"/>
      <c r="C101" s="898" t="n"/>
      <c r="D101" s="898" t="n"/>
      <c r="E101" s="898" t="n"/>
      <c r="F101" s="898" t="n"/>
      <c r="G101" s="898" t="n"/>
    </row>
    <row r="102">
      <c r="A102" s="898" t="n"/>
      <c r="B102" s="898" t="n"/>
      <c r="C102" s="898" t="n"/>
      <c r="D102" s="898" t="n"/>
      <c r="E102" s="898" t="n"/>
      <c r="F102" s="898" t="n"/>
      <c r="G102" s="898" t="n"/>
    </row>
    <row r="103">
      <c r="A103" s="898" t="n"/>
      <c r="B103" s="898" t="n"/>
      <c r="C103" s="898" t="n"/>
      <c r="D103" s="898" t="n"/>
      <c r="E103" s="898" t="n"/>
      <c r="F103" s="898" t="n"/>
      <c r="G103" s="898" t="n"/>
    </row>
    <row r="104">
      <c r="A104" s="898" t="n"/>
      <c r="B104" s="898" t="n"/>
      <c r="C104" s="898" t="n"/>
      <c r="D104" s="898" t="n"/>
      <c r="E104" s="898" t="n"/>
      <c r="F104" s="898" t="n"/>
      <c r="G104" s="898" t="n"/>
    </row>
    <row r="105">
      <c r="A105" s="898" t="n"/>
      <c r="B105" s="898" t="n"/>
      <c r="C105" s="898" t="n"/>
      <c r="D105" s="898" t="n"/>
      <c r="E105" s="898" t="n"/>
      <c r="F105" s="898" t="n"/>
      <c r="G105" s="898" t="n"/>
    </row>
    <row r="106">
      <c r="A106" s="898" t="n"/>
      <c r="B106" s="898" t="n"/>
      <c r="C106" s="898" t="n"/>
      <c r="D106" s="898" t="n"/>
      <c r="E106" s="898" t="n"/>
      <c r="F106" s="898" t="n"/>
      <c r="G106" s="898" t="n"/>
    </row>
    <row r="107">
      <c r="A107" s="898" t="n"/>
      <c r="B107" s="898" t="n"/>
      <c r="C107" s="898" t="n"/>
      <c r="D107" s="898" t="n"/>
      <c r="E107" s="898" t="n"/>
      <c r="F107" s="898" t="n"/>
      <c r="G107" s="898" t="n"/>
    </row>
    <row r="108">
      <c r="A108" s="898" t="n"/>
      <c r="B108" s="898" t="n"/>
      <c r="C108" s="898" t="n"/>
      <c r="D108" s="898" t="n"/>
      <c r="E108" s="898" t="n"/>
      <c r="F108" s="898" t="n"/>
      <c r="G108" s="898" t="n"/>
    </row>
    <row r="109" ht="15" customHeight="1" s="340">
      <c r="A109" s="266" t="n"/>
      <c r="B109" s="1013" t="n"/>
      <c r="C109" s="1013" t="n"/>
      <c r="D109" s="1013" t="n"/>
      <c r="E109" s="1013" t="n"/>
      <c r="F109" s="1013" t="n"/>
      <c r="G109" s="1013" t="n"/>
    </row>
    <row r="110" ht="15" customHeight="1" s="340">
      <c r="A110" s="17" t="n"/>
      <c r="B110" s="17" t="n"/>
      <c r="C110" s="17" t="n"/>
      <c r="D110" s="17" t="n"/>
      <c r="E110" s="17" t="n"/>
      <c r="F110" s="17" t="n"/>
      <c r="G110" s="17" t="n"/>
    </row>
    <row r="111">
      <c r="A111" s="17" t="n"/>
      <c r="B111" s="17" t="n"/>
      <c r="C111" s="17" t="n"/>
      <c r="D111" s="17" t="n"/>
      <c r="E111" s="17" t="n"/>
      <c r="F111" s="17" t="n"/>
      <c r="G111" s="17" t="n"/>
    </row>
    <row r="112">
      <c r="A112" s="18" t="n"/>
      <c r="B112" s="269" t="n"/>
      <c r="C112" s="269" t="n"/>
      <c r="D112" s="269" t="n"/>
      <c r="E112" s="269" t="n"/>
      <c r="F112" s="898" t="n"/>
      <c r="G112" s="898" t="n"/>
    </row>
    <row r="113">
      <c r="A113" s="18" t="n"/>
      <c r="B113" s="898" t="n"/>
      <c r="C113" s="898" t="n"/>
      <c r="D113" s="898" t="n"/>
      <c r="E113" s="898" t="n"/>
      <c r="F113" s="898" t="n"/>
      <c r="G113" s="898" t="n"/>
    </row>
    <row r="114">
      <c r="A114" s="18" t="n"/>
      <c r="B114" s="898" t="n"/>
      <c r="C114" s="898" t="n"/>
      <c r="D114" s="898" t="n"/>
      <c r="E114" s="898" t="n"/>
      <c r="F114" s="898" t="n"/>
      <c r="G114" s="898" t="n"/>
    </row>
    <row r="115">
      <c r="A115" s="18" t="n"/>
      <c r="B115" s="1014" t="n"/>
      <c r="C115" s="1014" t="n"/>
      <c r="D115" s="1014" t="n"/>
      <c r="E115" s="1014" t="n"/>
      <c r="F115" s="898" t="n"/>
      <c r="G115" s="898" t="n"/>
    </row>
    <row r="116">
      <c r="A116" s="18" t="n"/>
      <c r="B116" s="1014" t="n"/>
      <c r="C116" s="1014" t="n"/>
      <c r="D116" s="1014" t="n"/>
      <c r="E116" s="1014" t="n"/>
      <c r="F116" s="271" t="n"/>
      <c r="G116" s="271" t="n"/>
    </row>
    <row r="117">
      <c r="A117" s="18" t="n"/>
      <c r="B117" s="18" t="n"/>
      <c r="C117" s="18" t="n"/>
      <c r="D117" s="18" t="n"/>
      <c r="E117" s="18" t="n"/>
      <c r="F117" s="18" t="n"/>
      <c r="G117" s="18" t="n"/>
    </row>
    <row r="118" ht="15" customHeight="1" s="340">
      <c r="A118" s="266" t="n"/>
      <c r="B118" s="1015" t="n"/>
      <c r="C118" s="1015" t="n"/>
      <c r="D118" s="1015" t="n"/>
      <c r="E118" s="1015" t="n"/>
      <c r="F118" s="1015" t="n"/>
      <c r="G118" s="1015" t="n"/>
    </row>
    <row r="119" ht="15" customHeight="1" s="340">
      <c r="A119" s="17" t="n"/>
      <c r="B119" s="17" t="n"/>
      <c r="C119" s="17" t="n"/>
      <c r="D119" s="17" t="n"/>
      <c r="E119" s="17" t="n"/>
      <c r="F119" s="17" t="n"/>
      <c r="G119" s="17" t="n"/>
    </row>
    <row r="120">
      <c r="A120" s="18" t="n"/>
      <c r="B120" s="18" t="n"/>
      <c r="C120" s="18" t="n"/>
      <c r="D120" s="18" t="n"/>
      <c r="E120" s="18" t="n"/>
      <c r="F120" s="18" t="n"/>
      <c r="G120" s="18" t="n"/>
    </row>
  </sheetData>
  <mergeCells count="1">
    <mergeCell ref="A27:G27"/>
  </mergeCells>
  <conditionalFormatting sqref="B29:G29">
    <cfRule type="containsText" priority="2" operator="containsText" dxfId="15" text="Check">
      <formula>NOT(ISERROR(SEARCH("Check",B29)))</formula>
    </cfRule>
  </conditionalFormatting>
  <conditionalFormatting sqref="B31:G31">
    <cfRule type="containsText" priority="4" operator="containsText" dxfId="15" text="Check">
      <formula>NOT(ISERROR(SEARCH("Check",B31)))</formula>
    </cfRule>
  </conditionalFormatting>
  <conditionalFormatting sqref="B33:G33">
    <cfRule type="containsText" priority="5" operator="containsText" dxfId="15" text="Check">
      <formula>NOT(ISERROR(SEARCH("Check",B33)))</formula>
    </cfRule>
  </conditionalFormatting>
  <hyperlinks>
    <hyperlink ref="A8" location="PL!A38" display="Cost of Sales "/>
    <hyperlink ref="A10" location="PL!A71" display="SG&amp;A Expenses "/>
    <hyperlink ref="A14" location="PL_LineItems!A5" display="Interest Income "/>
    <hyperlink ref="A15" location="PL_LineItems!A15" display="Interest Expense (net)"/>
    <hyperlink ref="A16" location="'CDM_P&amp;L &amp; CF'!A99" display="Non Operating Income / (Expense) "/>
    <hyperlink ref="A17" location="'CDM_P&amp;L &amp; CF'!A108" display="Other Income/(Expense)"/>
  </hyperlinks>
  <pageMargins left="0.7" right="0.7" top="0.75" bottom="0.75" header="0.511811023622047" footer="0.511811023622047"/>
  <pageSetup orientation="portrait" paperSize="9" scale="38" horizontalDpi="300" verticalDpi="300"/>
  <colBreaks count="1" manualBreakCount="1">
    <brk id="19" min="0" max="1048575" man="1"/>
  </colBreaks>
</worksheet>
</file>

<file path=xl/worksheets/sheet5.xml><?xml version="1.0" encoding="utf-8"?>
<worksheet xmlns="http://schemas.openxmlformats.org/spreadsheetml/2006/main">
  <sheetPr codeName="Sheet5">
    <tabColor rgb="FF00B050"/>
    <outlinePr summaryBelow="1" summaryRight="1"/>
    <pageSetUpPr fitToPage="1"/>
  </sheetPr>
  <dimension ref="A1:U185"/>
  <sheetViews>
    <sheetView showGridLines="0" view="pageBreakPreview" topLeftCell="A109" zoomScaleNormal="70" zoomScaleSheetLayoutView="100" zoomScalePageLayoutView="95" workbookViewId="0">
      <selection activeCell="B123" sqref="B123"/>
    </sheetView>
  </sheetViews>
  <sheetFormatPr baseColWidth="8" defaultColWidth="8" defaultRowHeight="14.25"/>
  <cols>
    <col width="8" customWidth="1" style="216" min="1" max="1"/>
    <col width="33" customWidth="1" style="215" min="2" max="2"/>
    <col outlineLevel="1" width="15" customWidth="1" style="216" min="3" max="3"/>
    <col width="15" customWidth="1" style="216" min="4" max="4"/>
    <col width="14.75" customWidth="1" style="216" min="5" max="5"/>
    <col width="15.25" customWidth="1" style="216" min="6" max="6"/>
    <col width="15" customWidth="1" style="216" min="7" max="7"/>
    <col width="14.5" customWidth="1" style="216" min="8" max="8"/>
    <col width="35.25" customWidth="1" style="216" min="9" max="9"/>
    <col width="8" customWidth="1" style="216" min="10" max="13"/>
    <col width="33" customWidth="1" style="76" min="14" max="14"/>
    <col outlineLevel="1" width="13.75" customWidth="1" style="76" min="15" max="15"/>
    <col width="16.625" customWidth="1" style="76" min="16" max="16"/>
    <col width="13.25" customWidth="1" style="76" min="17" max="17"/>
    <col width="12.5" customWidth="1" style="76" min="18" max="18"/>
    <col width="13.5" customWidth="1" style="76" min="19" max="19"/>
    <col width="12.875" customWidth="1" style="76" min="20" max="20"/>
    <col width="32.625" customWidth="1" style="76" min="21" max="21"/>
    <col width="8" customWidth="1" style="216" min="22" max="1024"/>
  </cols>
  <sheetData>
    <row r="1" customFormat="1" s="273">
      <c r="B1" s="274" t="n"/>
      <c r="N1" s="76" t="n"/>
      <c r="O1" s="76" t="n"/>
      <c r="P1" s="76" t="n"/>
      <c r="Q1" s="76" t="n"/>
      <c r="R1" s="76" t="n"/>
      <c r="S1" s="76" t="n"/>
      <c r="T1" s="76" t="n"/>
      <c r="U1" s="76" t="n"/>
    </row>
    <row r="2" customFormat="1" s="76">
      <c r="B2" s="173" t="inlineStr">
        <is>
          <t xml:space="preserve">CDM Notes Breakdown </t>
        </is>
      </c>
      <c r="C2" s="73" t="n"/>
      <c r="D2" s="73" t="n"/>
      <c r="E2" s="73" t="n"/>
      <c r="F2" s="73" t="n"/>
      <c r="G2" s="73" t="n"/>
      <c r="H2" s="73" t="n"/>
      <c r="I2" s="74" t="n"/>
      <c r="N2" s="275" t="inlineStr">
        <is>
          <t xml:space="preserve">CDM Notes Breakdown </t>
        </is>
      </c>
      <c r="O2" s="73" t="n"/>
      <c r="P2" s="73" t="n"/>
      <c r="Q2" s="73" t="n"/>
      <c r="R2" s="73" t="n"/>
      <c r="S2" s="73" t="n"/>
      <c r="T2" s="73" t="n"/>
      <c r="U2" s="74" t="n"/>
    </row>
    <row r="3" customFormat="1" s="76">
      <c r="B3" s="75" t="n"/>
      <c r="I3" s="77" t="n"/>
      <c r="N3" s="276" t="n"/>
      <c r="U3" s="77" t="n"/>
    </row>
    <row r="4" ht="9.75" customFormat="1" customHeight="1" s="76">
      <c r="B4" s="631" t="inlineStr">
        <is>
          <t>Mizuho CCIF No.</t>
        </is>
      </c>
      <c r="C4" s="635">
        <f>BS!$B$3</f>
        <v/>
      </c>
      <c r="D4" s="919" t="n"/>
      <c r="E4" s="919" t="n"/>
      <c r="F4" s="919" t="n"/>
      <c r="G4" s="919" t="n"/>
      <c r="H4" s="919" t="n"/>
      <c r="I4" s="920" t="n"/>
      <c r="N4" s="638" t="inlineStr">
        <is>
          <t>Mizuho CCIF No.</t>
        </is>
      </c>
      <c r="O4" s="635">
        <f>BS!$B$3</f>
        <v/>
      </c>
      <c r="P4" s="919" t="n"/>
      <c r="Q4" s="919" t="n"/>
      <c r="R4" s="919" t="n"/>
      <c r="S4" s="919" t="n"/>
      <c r="T4" s="919" t="n"/>
      <c r="U4" s="920" t="n"/>
    </row>
    <row r="5" ht="9.75" customFormat="1" customHeight="1" s="76">
      <c r="B5" s="921" t="n"/>
      <c r="C5" s="922" t="n"/>
      <c r="D5" s="923" t="n"/>
      <c r="E5" s="923" t="n"/>
      <c r="F5" s="923" t="n"/>
      <c r="G5" s="923" t="n"/>
      <c r="H5" s="923" t="n"/>
      <c r="I5" s="924" t="n"/>
      <c r="N5" s="921" t="n"/>
      <c r="O5" s="922" t="n"/>
      <c r="P5" s="923" t="n"/>
      <c r="Q5" s="923" t="n"/>
      <c r="R5" s="923" t="n"/>
      <c r="S5" s="923" t="n"/>
      <c r="T5" s="923" t="n"/>
      <c r="U5" s="924" t="n"/>
    </row>
    <row r="6" ht="9.75" customFormat="1" customHeight="1" s="76">
      <c r="B6" s="631" t="inlineStr">
        <is>
          <t>Customer's Name</t>
        </is>
      </c>
      <c r="C6" s="630">
        <f>BS!$B$2</f>
        <v/>
      </c>
      <c r="D6" s="919" t="n"/>
      <c r="E6" s="919" t="n"/>
      <c r="F6" s="919" t="n"/>
      <c r="G6" s="919" t="n"/>
      <c r="H6" s="919" t="n"/>
      <c r="I6" s="920" t="n"/>
      <c r="N6" s="638" t="inlineStr">
        <is>
          <t>Customer's Name</t>
        </is>
      </c>
      <c r="O6" s="630">
        <f>BS!$B$2</f>
        <v/>
      </c>
      <c r="P6" s="919" t="n"/>
      <c r="Q6" s="919" t="n"/>
      <c r="R6" s="919" t="n"/>
      <c r="S6" s="919" t="n"/>
      <c r="T6" s="919" t="n"/>
      <c r="U6" s="920" t="n"/>
    </row>
    <row r="7" ht="9.75" customFormat="1" customHeight="1" s="76">
      <c r="B7" s="921" t="n"/>
      <c r="C7" s="922" t="n"/>
      <c r="D7" s="923" t="n"/>
      <c r="E7" s="923" t="n"/>
      <c r="F7" s="923" t="n"/>
      <c r="G7" s="923" t="n"/>
      <c r="H7" s="923" t="n"/>
      <c r="I7" s="924" t="n"/>
      <c r="N7" s="921" t="n"/>
      <c r="O7" s="922" t="n"/>
      <c r="P7" s="923" t="n"/>
      <c r="Q7" s="923" t="n"/>
      <c r="R7" s="923" t="n"/>
      <c r="S7" s="923" t="n"/>
      <c r="T7" s="923" t="n"/>
      <c r="U7" s="924" t="n"/>
    </row>
    <row r="8" ht="20.25" customFormat="1" customHeight="1" s="76">
      <c r="B8" s="631" t="inlineStr">
        <is>
          <t xml:space="preserve">Account Type </t>
        </is>
      </c>
      <c r="C8" s="630">
        <f>'BS (Assets) breakdown'!$C$8:$I$8</f>
        <v/>
      </c>
      <c r="D8" s="925" t="n"/>
      <c r="E8" s="925" t="n"/>
      <c r="F8" s="925" t="n"/>
      <c r="G8" s="925" t="n"/>
      <c r="H8" s="925" t="n"/>
      <c r="I8" s="926" t="n"/>
      <c r="N8" s="638" t="inlineStr">
        <is>
          <t xml:space="preserve">Account Type </t>
        </is>
      </c>
      <c r="O8" s="630">
        <f>C8</f>
        <v/>
      </c>
      <c r="P8" s="925" t="n"/>
      <c r="Q8" s="925" t="n"/>
      <c r="R8" s="925" t="n"/>
      <c r="S8" s="925" t="n"/>
      <c r="T8" s="925" t="n"/>
      <c r="U8" s="926" t="n"/>
    </row>
    <row r="9" ht="9.75" customFormat="1" customHeight="1" s="76">
      <c r="B9" s="631" t="inlineStr">
        <is>
          <t>Unit</t>
        </is>
      </c>
      <c r="C9" s="632">
        <f>BS!$B$7</f>
        <v/>
      </c>
      <c r="D9" s="633">
        <f>BS!$B$8</f>
        <v/>
      </c>
      <c r="E9" s="637" t="n"/>
      <c r="F9" s="919" t="n"/>
      <c r="G9" s="919" t="n"/>
      <c r="H9" s="919" t="n"/>
      <c r="I9" s="920" t="n"/>
      <c r="N9" s="638" t="inlineStr">
        <is>
          <t>Unit</t>
        </is>
      </c>
      <c r="O9" s="632">
        <f>BS!$B$7</f>
        <v/>
      </c>
      <c r="P9" s="633">
        <f>BS!$B$10</f>
        <v/>
      </c>
      <c r="Q9" s="637" t="n"/>
      <c r="R9" s="919" t="n"/>
      <c r="S9" s="919" t="n"/>
      <c r="T9" s="919" t="n"/>
      <c r="U9" s="920" t="n"/>
    </row>
    <row r="10" ht="9.75" customFormat="1" customHeight="1" s="76">
      <c r="B10" s="921" t="n"/>
      <c r="C10" s="922" t="n"/>
      <c r="D10" s="923" t="n"/>
      <c r="E10" s="923" t="n"/>
      <c r="F10" s="923" t="n"/>
      <c r="G10" s="923" t="n"/>
      <c r="H10" s="923" t="n"/>
      <c r="I10" s="924" t="n"/>
      <c r="N10" s="921" t="n"/>
      <c r="O10" s="922" t="n"/>
      <c r="P10" s="923" t="n"/>
      <c r="Q10" s="923" t="n"/>
      <c r="R10" s="923" t="n"/>
      <c r="S10" s="923" t="n"/>
      <c r="T10" s="923" t="n"/>
      <c r="U10" s="924" t="n"/>
    </row>
    <row r="11">
      <c r="B11" s="208" t="n"/>
      <c r="I11" s="277" t="n"/>
      <c r="N11" s="278" t="n"/>
      <c r="U11" s="77" t="n"/>
    </row>
    <row r="12" ht="27.75" customFormat="1" customHeight="1" s="279">
      <c r="B12" s="280" t="inlineStr">
        <is>
          <t>Notes to Income Statements</t>
        </is>
      </c>
      <c r="C12" s="281">
        <f>BS!$B$21</f>
        <v/>
      </c>
      <c r="D12" s="281">
        <f>BS!$C$21</f>
        <v/>
      </c>
      <c r="E12" s="281">
        <f>BS!$D$21</f>
        <v/>
      </c>
      <c r="F12" s="281">
        <f>BS!$E$21</f>
        <v/>
      </c>
      <c r="G12" s="281">
        <f>BS!$F$21</f>
        <v/>
      </c>
      <c r="H12" s="281">
        <f>BS!$G$21</f>
        <v/>
      </c>
      <c r="I12" s="282" t="inlineStr">
        <is>
          <t xml:space="preserve">Remarks </t>
        </is>
      </c>
      <c r="N12" s="280" t="inlineStr">
        <is>
          <t>Notes to Income Statements</t>
        </is>
      </c>
      <c r="O12" s="281">
        <f>BS!$B$21</f>
        <v/>
      </c>
      <c r="P12" s="281">
        <f>BS!$C$21</f>
        <v/>
      </c>
      <c r="Q12" s="281">
        <f>BS!$D$21</f>
        <v/>
      </c>
      <c r="R12" s="281">
        <f>BS!$E$21</f>
        <v/>
      </c>
      <c r="S12" s="281">
        <f>BS!$F$21</f>
        <v/>
      </c>
      <c r="T12" s="281">
        <f>BS!$G$21</f>
        <v/>
      </c>
      <c r="U12" s="282" t="inlineStr">
        <is>
          <t xml:space="preserve">Remarks </t>
        </is>
      </c>
    </row>
    <row r="13" customFormat="1" s="118">
      <c r="B13" s="283" t="inlineStr">
        <is>
          <t xml:space="preserve">Profit &amp; Loss </t>
        </is>
      </c>
      <c r="C13" s="284" t="n"/>
      <c r="D13" s="284" t="n"/>
      <c r="E13" s="284" t="n"/>
      <c r="F13" s="284" t="n"/>
      <c r="G13" s="284" t="n"/>
      <c r="H13" s="284" t="n"/>
      <c r="I13" s="285" t="n"/>
      <c r="N13" s="286" t="inlineStr">
        <is>
          <t xml:space="preserve">Profit &amp; Loss </t>
        </is>
      </c>
      <c r="O13" s="287" t="n"/>
      <c r="P13" s="287" t="n"/>
      <c r="Q13" s="287" t="n"/>
      <c r="R13" s="287" t="n"/>
      <c r="S13" s="287" t="n"/>
      <c r="T13" s="287" t="n"/>
      <c r="U13" s="288" t="n"/>
    </row>
    <row r="14" customFormat="1" s="118">
      <c r="A14" s="118" t="inlineStr">
        <is>
          <t>K1</t>
        </is>
      </c>
      <c r="B14" s="96" t="inlineStr">
        <is>
          <t>Sales</t>
        </is>
      </c>
      <c r="C14" s="97" t="n"/>
      <c r="D14" s="97" t="n"/>
      <c r="E14" s="97" t="n"/>
      <c r="F14" s="97" t="n"/>
      <c r="G14" s="97" t="n"/>
      <c r="H14" s="97" t="n"/>
      <c r="I14" s="289" t="n"/>
      <c r="N14" s="290">
        <f>B14</f>
        <v/>
      </c>
      <c r="O14" s="291" t="n"/>
      <c r="P14" s="291" t="n"/>
      <c r="Q14" s="291" t="n"/>
      <c r="R14" s="291" t="n"/>
      <c r="S14" s="291" t="n"/>
      <c r="T14" s="291" t="n"/>
      <c r="U14" s="292" t="n"/>
    </row>
    <row r="15" customFormat="1" s="118">
      <c r="B15" s="102" t="inlineStr">
        <is>
          <t>Revenue</t>
        </is>
      </c>
      <c r="C15" s="939" t="n"/>
      <c r="D15" s="939" t="n"/>
      <c r="E15" s="939" t="n"/>
      <c r="F15" s="939" t="n"/>
      <c r="G15" s="939" t="n">
        <v>198973</v>
      </c>
      <c r="H15" s="939" t="n">
        <v>103500</v>
      </c>
      <c r="I15" s="289" t="n"/>
      <c r="N15" s="293" t="inlineStr"/>
      <c r="O15" s="192" t="inlineStr"/>
      <c r="P15" s="192" t="inlineStr"/>
      <c r="Q15" s="192" t="inlineStr"/>
      <c r="R15" s="192" t="inlineStr"/>
      <c r="S15" s="192" t="inlineStr"/>
      <c r="T15" s="192" t="inlineStr"/>
      <c r="U15" s="1016">
        <f>I15</f>
        <v/>
      </c>
    </row>
    <row r="16" customFormat="1" s="118">
      <c r="B16" s="102" t="n"/>
      <c r="C16" s="939" t="n"/>
      <c r="D16" s="939" t="n"/>
      <c r="E16" s="939" t="n"/>
      <c r="F16" s="939" t="n"/>
      <c r="G16" s="939" t="n"/>
      <c r="H16" s="939" t="n"/>
      <c r="I16" s="289" t="n"/>
      <c r="N16" s="293" t="inlineStr"/>
      <c r="O16" s="192" t="inlineStr"/>
      <c r="P16" s="192" t="inlineStr"/>
      <c r="Q16" s="192" t="inlineStr"/>
      <c r="R16" s="192" t="inlineStr"/>
      <c r="S16" s="192" t="inlineStr"/>
      <c r="T16" s="192" t="inlineStr"/>
      <c r="U16" s="1016">
        <f>I16</f>
        <v/>
      </c>
    </row>
    <row r="17" customFormat="1" s="118">
      <c r="B17" s="102" t="n"/>
      <c r="C17" s="939" t="n"/>
      <c r="D17" s="939" t="n"/>
      <c r="E17" s="939" t="n"/>
      <c r="F17" s="939" t="n"/>
      <c r="G17" s="939" t="n"/>
      <c r="H17" s="939" t="n"/>
      <c r="I17" s="289" t="n"/>
      <c r="N17" s="293" t="inlineStr"/>
      <c r="O17" s="192" t="inlineStr"/>
      <c r="P17" s="192" t="inlineStr"/>
      <c r="Q17" s="192" t="inlineStr"/>
      <c r="R17" s="192" t="inlineStr"/>
      <c r="S17" s="192" t="inlineStr"/>
      <c r="T17" s="192" t="inlineStr"/>
      <c r="U17" s="1016">
        <f>I17</f>
        <v/>
      </c>
    </row>
    <row r="18" customFormat="1" s="118">
      <c r="B18" s="102" t="n"/>
      <c r="C18" s="939" t="n"/>
      <c r="D18" s="939" t="n"/>
      <c r="E18" s="939" t="n"/>
      <c r="F18" s="939" t="n"/>
      <c r="G18" s="939" t="n"/>
      <c r="H18" s="939" t="n"/>
      <c r="I18" s="289" t="n"/>
      <c r="J18" s="971" t="n"/>
      <c r="N18" s="293" t="inlineStr"/>
      <c r="O18" s="192" t="inlineStr"/>
      <c r="P18" s="192" t="inlineStr"/>
      <c r="Q18" s="192" t="inlineStr"/>
      <c r="R18" s="192" t="inlineStr"/>
      <c r="S18" s="192" t="inlineStr"/>
      <c r="T18" s="192" t="inlineStr"/>
      <c r="U18" s="1016">
        <f>I18</f>
        <v/>
      </c>
    </row>
    <row r="19" customFormat="1" s="279">
      <c r="A19" s="118" t="n"/>
      <c r="B19" s="102" t="n"/>
      <c r="C19" s="939" t="n"/>
      <c r="D19" s="939" t="n"/>
      <c r="E19" s="939" t="n"/>
      <c r="F19" s="939" t="n"/>
      <c r="G19" s="939" t="n"/>
      <c r="H19" s="939" t="n"/>
      <c r="I19" s="289" t="n"/>
      <c r="N19" s="293" t="inlineStr"/>
      <c r="O19" s="192" t="inlineStr"/>
      <c r="P19" s="192" t="inlineStr"/>
      <c r="Q19" s="192" t="inlineStr"/>
      <c r="R19" s="192" t="inlineStr"/>
      <c r="S19" s="192" t="inlineStr"/>
      <c r="T19" s="192" t="inlineStr"/>
      <c r="U19" s="1016">
        <f>I19</f>
        <v/>
      </c>
    </row>
    <row r="20" customFormat="1" s="279">
      <c r="A20" s="118" t="n"/>
      <c r="B20" s="102" t="n"/>
      <c r="C20" s="939" t="n"/>
      <c r="D20" s="939" t="n"/>
      <c r="E20" s="939" t="n"/>
      <c r="F20" s="939" t="n"/>
      <c r="G20" s="939" t="n"/>
      <c r="H20" s="939" t="n"/>
      <c r="I20" s="289" t="n"/>
      <c r="N20" s="293" t="inlineStr"/>
      <c r="O20" s="192" t="inlineStr"/>
      <c r="P20" s="192" t="inlineStr"/>
      <c r="Q20" s="192" t="inlineStr"/>
      <c r="R20" s="192" t="inlineStr"/>
      <c r="S20" s="192" t="inlineStr"/>
      <c r="T20" s="192" t="inlineStr"/>
      <c r="U20" s="1016">
        <f>I20</f>
        <v/>
      </c>
    </row>
    <row r="21" customFormat="1" s="279">
      <c r="A21" s="118" t="n"/>
      <c r="B21" s="102" t="n"/>
      <c r="C21" s="939" t="n"/>
      <c r="D21" s="939" t="n"/>
      <c r="E21" s="939" t="n"/>
      <c r="F21" s="939" t="n"/>
      <c r="G21" s="939" t="n"/>
      <c r="H21" s="939" t="n"/>
      <c r="I21" s="289" t="n"/>
      <c r="N21" s="293" t="inlineStr"/>
      <c r="O21" s="192" t="inlineStr"/>
      <c r="P21" s="192" t="inlineStr"/>
      <c r="Q21" s="192" t="inlineStr"/>
      <c r="R21" s="192" t="inlineStr"/>
      <c r="S21" s="192" t="inlineStr"/>
      <c r="T21" s="192" t="inlineStr"/>
      <c r="U21" s="1016">
        <f>I21</f>
        <v/>
      </c>
    </row>
    <row r="22" customFormat="1" s="279">
      <c r="A22" s="118" t="n"/>
      <c r="B22" s="102" t="n"/>
      <c r="C22" s="939" t="n"/>
      <c r="D22" s="939" t="n"/>
      <c r="E22" s="939" t="n"/>
      <c r="F22" s="939" t="n"/>
      <c r="G22" s="939" t="n"/>
      <c r="H22" s="939" t="n"/>
      <c r="I22" s="289" t="n"/>
      <c r="N22" s="293" t="inlineStr"/>
      <c r="O22" s="192" t="inlineStr"/>
      <c r="P22" s="192" t="inlineStr"/>
      <c r="Q22" s="192" t="inlineStr"/>
      <c r="R22" s="192" t="inlineStr"/>
      <c r="S22" s="192" t="inlineStr"/>
      <c r="T22" s="192" t="inlineStr"/>
      <c r="U22" s="1016">
        <f>I22</f>
        <v/>
      </c>
    </row>
    <row r="23" customFormat="1" s="279">
      <c r="A23" s="118" t="n"/>
      <c r="B23" s="102" t="n"/>
      <c r="C23" s="939" t="n"/>
      <c r="D23" s="939" t="n"/>
      <c r="E23" s="939" t="n"/>
      <c r="F23" s="939" t="n"/>
      <c r="G23" s="939" t="n"/>
      <c r="H23" s="939" t="n"/>
      <c r="I23" s="289" t="n"/>
      <c r="N23" s="293" t="inlineStr"/>
      <c r="O23" s="192" t="inlineStr"/>
      <c r="P23" s="192" t="inlineStr"/>
      <c r="Q23" s="192" t="inlineStr"/>
      <c r="R23" s="192" t="inlineStr"/>
      <c r="S23" s="192" t="inlineStr"/>
      <c r="T23" s="192" t="inlineStr"/>
      <c r="U23" s="1016">
        <f>I23</f>
        <v/>
      </c>
    </row>
    <row r="24" customFormat="1" s="279">
      <c r="A24" s="118" t="n"/>
      <c r="B24" s="102" t="n"/>
      <c r="C24" s="939" t="n"/>
      <c r="D24" s="939" t="n"/>
      <c r="E24" s="939" t="n"/>
      <c r="F24" s="939" t="n"/>
      <c r="G24" s="939" t="n"/>
      <c r="H24" s="939" t="n"/>
      <c r="I24" s="289" t="n"/>
      <c r="N24" s="293" t="inlineStr"/>
      <c r="O24" s="192" t="inlineStr"/>
      <c r="P24" s="192" t="inlineStr"/>
      <c r="Q24" s="192" t="inlineStr"/>
      <c r="R24" s="192" t="inlineStr"/>
      <c r="S24" s="192" t="inlineStr"/>
      <c r="T24" s="192" t="inlineStr"/>
      <c r="U24" s="1016">
        <f>I24</f>
        <v/>
      </c>
    </row>
    <row r="25" customFormat="1" s="279">
      <c r="A25" s="118" t="n"/>
      <c r="B25" s="102" t="n"/>
      <c r="C25" s="939" t="n"/>
      <c r="D25" s="939" t="n"/>
      <c r="E25" s="939" t="n"/>
      <c r="F25" s="939" t="n"/>
      <c r="G25" s="939" t="n"/>
      <c r="H25" s="939" t="n"/>
      <c r="I25" s="289" t="n"/>
      <c r="N25" s="293" t="inlineStr"/>
      <c r="O25" s="192" t="inlineStr"/>
      <c r="P25" s="192" t="inlineStr"/>
      <c r="Q25" s="192" t="inlineStr"/>
      <c r="R25" s="192" t="inlineStr"/>
      <c r="S25" s="192" t="inlineStr"/>
      <c r="T25" s="192" t="inlineStr"/>
      <c r="U25" s="1016">
        <f>I25</f>
        <v/>
      </c>
    </row>
    <row r="26" customFormat="1" s="279">
      <c r="A26" s="279" t="inlineStr">
        <is>
          <t>K2</t>
        </is>
      </c>
      <c r="B26" s="96" t="inlineStr">
        <is>
          <t>Total</t>
        </is>
      </c>
      <c r="C26" s="954">
        <f>SUM(INDIRECT(ADDRESS(MATCH("K1",$A:$A,0)+1,COLUMN(C$12),4)&amp;":"&amp;ADDRESS(MATCH("K2",$A:$A,0)-1,COLUMN(C$12),4)))</f>
        <v/>
      </c>
      <c r="D26" s="954">
        <f>SUM(INDIRECT(ADDRESS(MATCH("K1",$A:$A,0)+1,COLUMN(D$12),4)&amp;":"&amp;ADDRESS(MATCH("K2",$A:$A,0)-1,COLUMN(D$12),4)))</f>
        <v/>
      </c>
      <c r="E26" s="954">
        <f>SUM(INDIRECT(ADDRESS(MATCH("K1",$A:$A,0)+1,COLUMN(E$12),4)&amp;":"&amp;ADDRESS(MATCH("K2",$A:$A,0)-1,COLUMN(E$12),4)))</f>
        <v/>
      </c>
      <c r="F26" s="954">
        <f>SUM(INDIRECT(ADDRESS(MATCH("K1",$A:$A,0)+1,COLUMN(F$12),4)&amp;":"&amp;ADDRESS(MATCH("K2",$A:$A,0)-1,COLUMN(F$12),4)))</f>
        <v/>
      </c>
      <c r="G26" s="954">
        <f>SUM(INDIRECT(ADDRESS(MATCH("K1",$A:$A,0)+1,COLUMN(G$12),4)&amp;":"&amp;ADDRESS(MATCH("K2",$A:$A,0)-1,COLUMN(G$12),4)))</f>
        <v/>
      </c>
      <c r="H26" s="954">
        <f>SUM(INDIRECT(ADDRESS(MATCH("K1",$A:$A,0)+1,COLUMN(H$12),4)&amp;":"&amp;ADDRESS(MATCH("K2",$A:$A,0)-1,COLUMN(H$12),4)))</f>
        <v/>
      </c>
      <c r="I26" s="1017" t="n"/>
      <c r="N26" s="290">
        <f>B26</f>
        <v/>
      </c>
      <c r="O26" s="198">
        <f>C26*BS!$B$9</f>
        <v/>
      </c>
      <c r="P26" s="198">
        <f>D26*BS!$B$9</f>
        <v/>
      </c>
      <c r="Q26" s="198">
        <f>E26*BS!$B$9</f>
        <v/>
      </c>
      <c r="R26" s="198">
        <f>F26*BS!$B$9</f>
        <v/>
      </c>
      <c r="S26" s="198">
        <f>G26*BS!$B$9</f>
        <v/>
      </c>
      <c r="T26" s="198">
        <f>H26*BS!$B$9</f>
        <v/>
      </c>
      <c r="U26" s="1016">
        <f>I26</f>
        <v/>
      </c>
    </row>
    <row r="27" customFormat="1" s="279">
      <c r="B27" s="102" t="n"/>
      <c r="C27" s="939" t="n"/>
      <c r="D27" s="939" t="n"/>
      <c r="E27" s="939" t="n"/>
      <c r="F27" s="939" t="n"/>
      <c r="G27" s="939" t="n"/>
      <c r="H27" s="939" t="n"/>
      <c r="I27" s="1017" t="n"/>
      <c r="N27" s="296" t="inlineStr"/>
      <c r="O27" s="192" t="inlineStr"/>
      <c r="P27" s="192" t="inlineStr"/>
      <c r="Q27" s="192" t="inlineStr"/>
      <c r="R27" s="192" t="inlineStr"/>
      <c r="S27" s="192" t="inlineStr"/>
      <c r="T27" s="192" t="inlineStr"/>
      <c r="U27" s="1016" t="n"/>
    </row>
    <row r="28" customFormat="1" s="279">
      <c r="A28" s="279" t="inlineStr">
        <is>
          <t>K3</t>
        </is>
      </c>
      <c r="B28" s="96" t="inlineStr">
        <is>
          <t>COS Expenses</t>
        </is>
      </c>
      <c r="C28" s="964" t="n"/>
      <c r="D28" s="964" t="n"/>
      <c r="E28" s="964" t="n"/>
      <c r="F28" s="964" t="n"/>
      <c r="G28" s="964" t="n"/>
      <c r="H28" s="964" t="n"/>
      <c r="I28" s="1017" t="n"/>
      <c r="N28" s="290">
        <f>B28</f>
        <v/>
      </c>
      <c r="O28" s="204" t="inlineStr"/>
      <c r="P28" s="204" t="inlineStr"/>
      <c r="Q28" s="204" t="inlineStr"/>
      <c r="R28" s="204" t="inlineStr"/>
      <c r="S28" s="204" t="inlineStr"/>
      <c r="T28" s="204" t="inlineStr"/>
      <c r="U28" s="1016" t="n"/>
    </row>
    <row r="29" customFormat="1" s="279">
      <c r="A29" s="118" t="n"/>
      <c r="B29" s="102" t="inlineStr">
        <is>
          <t>Cost of sales</t>
        </is>
      </c>
      <c r="C29" s="939" t="n"/>
      <c r="D29" s="939" t="n"/>
      <c r="E29" s="939" t="n"/>
      <c r="F29" s="939" t="n"/>
      <c r="G29" s="939" t="n">
        <v>176390</v>
      </c>
      <c r="H29" s="939" t="n">
        <v>83050</v>
      </c>
      <c r="I29" s="1017" t="n"/>
      <c r="N29" s="293" t="inlineStr"/>
      <c r="O29" s="192" t="inlineStr"/>
      <c r="P29" s="192" t="inlineStr"/>
      <c r="Q29" s="192" t="inlineStr"/>
      <c r="R29" s="192" t="inlineStr"/>
      <c r="S29" s="192" t="inlineStr"/>
      <c r="T29" s="192" t="inlineStr"/>
      <c r="U29" s="1016">
        <f>I29</f>
        <v/>
      </c>
    </row>
    <row r="30" customFormat="1" s="279">
      <c r="A30" s="118" t="n"/>
      <c r="B30" s="102" t="n"/>
      <c r="C30" s="939" t="n"/>
      <c r="D30" s="939" t="n"/>
      <c r="E30" s="939" t="n"/>
      <c r="F30" s="939" t="n"/>
      <c r="G30" s="939" t="n"/>
      <c r="H30" s="939" t="n"/>
      <c r="I30" s="1017" t="n"/>
      <c r="N30" s="293" t="inlineStr"/>
      <c r="O30" s="192" t="inlineStr"/>
      <c r="P30" s="192" t="inlineStr"/>
      <c r="Q30" s="192" t="inlineStr"/>
      <c r="R30" s="192" t="inlineStr"/>
      <c r="S30" s="192" t="inlineStr"/>
      <c r="T30" s="192" t="inlineStr"/>
      <c r="U30" s="1016">
        <f>I30</f>
        <v/>
      </c>
    </row>
    <row r="31" customFormat="1" s="279">
      <c r="A31" s="118" t="n"/>
      <c r="B31" s="102" t="n"/>
      <c r="C31" s="939" t="n"/>
      <c r="D31" s="939" t="n"/>
      <c r="E31" s="939" t="n"/>
      <c r="F31" s="939" t="n"/>
      <c r="G31" s="939" t="n"/>
      <c r="H31" s="939" t="n"/>
      <c r="I31" s="1017" t="n"/>
      <c r="N31" s="293" t="inlineStr"/>
      <c r="O31" s="192" t="inlineStr"/>
      <c r="P31" s="192" t="inlineStr"/>
      <c r="Q31" s="192" t="inlineStr"/>
      <c r="R31" s="192" t="inlineStr"/>
      <c r="S31" s="192" t="inlineStr"/>
      <c r="T31" s="192" t="inlineStr"/>
      <c r="U31" s="1016">
        <f>I31</f>
        <v/>
      </c>
    </row>
    <row r="32" customFormat="1" s="279">
      <c r="A32" s="118" t="n"/>
      <c r="B32" s="102" t="n"/>
      <c r="C32" s="939" t="n"/>
      <c r="D32" s="939" t="n"/>
      <c r="E32" s="939" t="n"/>
      <c r="F32" s="939" t="n"/>
      <c r="G32" s="939" t="n"/>
      <c r="H32" s="939" t="n"/>
      <c r="I32" s="1017" t="n"/>
      <c r="N32" s="293" t="inlineStr"/>
      <c r="O32" s="192" t="inlineStr"/>
      <c r="P32" s="192" t="inlineStr"/>
      <c r="Q32" s="192" t="inlineStr"/>
      <c r="R32" s="192" t="inlineStr"/>
      <c r="S32" s="192" t="inlineStr"/>
      <c r="T32" s="192" t="inlineStr"/>
      <c r="U32" s="1016">
        <f>I32</f>
        <v/>
      </c>
    </row>
    <row r="33" customFormat="1" s="279">
      <c r="A33" s="118" t="n"/>
      <c r="B33" s="102" t="n"/>
      <c r="C33" s="939" t="n"/>
      <c r="D33" s="939" t="n"/>
      <c r="E33" s="939" t="n"/>
      <c r="F33" s="939" t="n"/>
      <c r="G33" s="939" t="n"/>
      <c r="H33" s="939" t="n"/>
      <c r="I33" s="1017" t="n"/>
      <c r="N33" s="293" t="inlineStr"/>
      <c r="O33" s="192" t="inlineStr"/>
      <c r="P33" s="192" t="inlineStr"/>
      <c r="Q33" s="192" t="inlineStr"/>
      <c r="R33" s="192" t="inlineStr"/>
      <c r="S33" s="192" t="inlineStr"/>
      <c r="T33" s="192" t="inlineStr"/>
      <c r="U33" s="1016">
        <f>I33</f>
        <v/>
      </c>
    </row>
    <row r="34" customFormat="1" s="279">
      <c r="A34" s="118" t="n"/>
      <c r="B34" s="102" t="n"/>
      <c r="C34" s="939" t="n"/>
      <c r="D34" s="939" t="n"/>
      <c r="E34" s="939" t="n"/>
      <c r="F34" s="939" t="n"/>
      <c r="G34" s="939" t="n"/>
      <c r="H34" s="939" t="n"/>
      <c r="I34" s="1017" t="n"/>
      <c r="N34" s="293" t="inlineStr"/>
      <c r="O34" s="192" t="inlineStr"/>
      <c r="P34" s="192" t="inlineStr"/>
      <c r="Q34" s="192" t="inlineStr"/>
      <c r="R34" s="192" t="inlineStr"/>
      <c r="S34" s="192" t="inlineStr"/>
      <c r="T34" s="192" t="inlineStr"/>
      <c r="U34" s="1016">
        <f>I34</f>
        <v/>
      </c>
    </row>
    <row r="35" customFormat="1" s="279">
      <c r="A35" s="118" t="n"/>
      <c r="B35" s="102" t="n"/>
      <c r="C35" s="939" t="n"/>
      <c r="D35" s="939" t="n"/>
      <c r="E35" s="939" t="n"/>
      <c r="F35" s="939" t="n"/>
      <c r="G35" s="939" t="n"/>
      <c r="H35" s="939" t="n"/>
      <c r="I35" s="1017" t="n"/>
      <c r="N35" s="293" t="inlineStr"/>
      <c r="O35" s="192" t="inlineStr"/>
      <c r="P35" s="192" t="inlineStr"/>
      <c r="Q35" s="192" t="inlineStr"/>
      <c r="R35" s="192" t="inlineStr"/>
      <c r="S35" s="192" t="inlineStr"/>
      <c r="T35" s="192" t="inlineStr"/>
      <c r="U35" s="1016">
        <f>I35</f>
        <v/>
      </c>
    </row>
    <row r="36" customFormat="1" s="279">
      <c r="A36" s="118" t="n"/>
      <c r="B36" s="102" t="n"/>
      <c r="C36" s="939" t="n"/>
      <c r="D36" s="939" t="n"/>
      <c r="E36" s="939" t="n"/>
      <c r="F36" s="939" t="n"/>
      <c r="G36" s="939" t="n"/>
      <c r="H36" s="939" t="n"/>
      <c r="I36" s="1017" t="n"/>
      <c r="N36" s="293" t="inlineStr"/>
      <c r="O36" s="192" t="inlineStr"/>
      <c r="P36" s="192" t="inlineStr"/>
      <c r="Q36" s="192" t="inlineStr"/>
      <c r="R36" s="192" t="inlineStr"/>
      <c r="S36" s="192" t="inlineStr"/>
      <c r="T36" s="192" t="inlineStr"/>
      <c r="U36" s="1016">
        <f>I36</f>
        <v/>
      </c>
    </row>
    <row r="37" customFormat="1" s="279">
      <c r="A37" s="118" t="n"/>
      <c r="B37" s="102" t="n"/>
      <c r="C37" s="939" t="n"/>
      <c r="D37" s="939" t="n"/>
      <c r="E37" s="939" t="n"/>
      <c r="F37" s="939" t="n"/>
      <c r="G37" s="939" t="n"/>
      <c r="H37" s="939" t="n"/>
      <c r="I37" s="1017" t="n"/>
      <c r="N37" s="293" t="inlineStr"/>
      <c r="O37" s="192" t="inlineStr"/>
      <c r="P37" s="192" t="inlineStr"/>
      <c r="Q37" s="192" t="inlineStr"/>
      <c r="R37" s="192" t="inlineStr"/>
      <c r="S37" s="192" t="inlineStr"/>
      <c r="T37" s="192" t="inlineStr"/>
      <c r="U37" s="1016">
        <f>I37</f>
        <v/>
      </c>
    </row>
    <row r="38" customFormat="1" s="279">
      <c r="A38" s="118" t="n"/>
      <c r="B38" s="102" t="n"/>
      <c r="C38" s="939" t="n"/>
      <c r="D38" s="939" t="n"/>
      <c r="E38" s="939" t="n"/>
      <c r="F38" s="939" t="n"/>
      <c r="G38" s="939" t="n"/>
      <c r="H38" s="939" t="n"/>
      <c r="I38" s="1017" t="n"/>
      <c r="N38" s="293" t="inlineStr"/>
      <c r="O38" s="192" t="inlineStr"/>
      <c r="P38" s="192" t="inlineStr"/>
      <c r="Q38" s="192" t="inlineStr"/>
      <c r="R38" s="192" t="inlineStr"/>
      <c r="S38" s="192" t="inlineStr"/>
      <c r="T38" s="192" t="inlineStr"/>
      <c r="U38" s="1016">
        <f>I38</f>
        <v/>
      </c>
    </row>
    <row r="39" customFormat="1" s="279">
      <c r="A39" s="118" t="n"/>
      <c r="B39" s="102" t="n"/>
      <c r="C39" s="939" t="n"/>
      <c r="D39" s="939" t="n"/>
      <c r="E39" s="939" t="n"/>
      <c r="F39" s="939" t="n"/>
      <c r="G39" s="939" t="n"/>
      <c r="H39" s="939" t="n"/>
      <c r="I39" s="1017" t="n"/>
      <c r="N39" s="293" t="inlineStr"/>
      <c r="O39" s="192" t="inlineStr"/>
      <c r="P39" s="192" t="inlineStr"/>
      <c r="Q39" s="192" t="inlineStr"/>
      <c r="R39" s="192" t="inlineStr"/>
      <c r="S39" s="192" t="inlineStr"/>
      <c r="T39" s="192" t="inlineStr"/>
      <c r="U39" s="1016">
        <f>I39</f>
        <v/>
      </c>
    </row>
    <row r="40" customFormat="1" s="279">
      <c r="A40" s="118" t="n"/>
      <c r="B40" s="102" t="n"/>
      <c r="C40" s="939" t="n"/>
      <c r="D40" s="939" t="n"/>
      <c r="E40" s="939" t="n"/>
      <c r="F40" s="939" t="n"/>
      <c r="G40" s="939" t="n"/>
      <c r="H40" s="939" t="n"/>
      <c r="I40" s="1017" t="n"/>
      <c r="N40" s="293" t="inlineStr"/>
      <c r="O40" s="192" t="inlineStr"/>
      <c r="P40" s="192" t="inlineStr"/>
      <c r="Q40" s="192" t="inlineStr"/>
      <c r="R40" s="192" t="inlineStr"/>
      <c r="S40" s="192" t="inlineStr"/>
      <c r="T40" s="192" t="inlineStr"/>
      <c r="U40" s="1016">
        <f>I40</f>
        <v/>
      </c>
    </row>
    <row r="41" customFormat="1" s="279">
      <c r="A41" s="118" t="n"/>
      <c r="B41" s="102" t="n"/>
      <c r="C41" s="939" t="n"/>
      <c r="D41" s="939" t="n"/>
      <c r="E41" s="939" t="n"/>
      <c r="F41" s="939" t="n"/>
      <c r="G41" s="939" t="n"/>
      <c r="H41" s="939" t="n"/>
      <c r="I41" s="1017" t="n"/>
      <c r="N41" s="293" t="inlineStr"/>
      <c r="O41" s="192" t="inlineStr"/>
      <c r="P41" s="192" t="inlineStr"/>
      <c r="Q41" s="192" t="inlineStr"/>
      <c r="R41" s="192" t="inlineStr"/>
      <c r="S41" s="192" t="inlineStr"/>
      <c r="T41" s="192" t="inlineStr"/>
      <c r="U41" s="1016">
        <f>I41</f>
        <v/>
      </c>
    </row>
    <row r="42" customFormat="1" s="279">
      <c r="A42" s="279" t="inlineStr">
        <is>
          <t>K4</t>
        </is>
      </c>
      <c r="B42" s="119" t="inlineStr">
        <is>
          <t>Adjustments:</t>
        </is>
      </c>
      <c r="C42" s="939" t="n"/>
      <c r="D42" s="939" t="n"/>
      <c r="E42" s="939" t="n"/>
      <c r="F42" s="939" t="n"/>
      <c r="G42" s="939" t="n"/>
      <c r="H42" s="939" t="n"/>
      <c r="I42" s="1017" t="n"/>
      <c r="N42" s="296">
        <f>B42</f>
        <v/>
      </c>
      <c r="O42" s="192" t="inlineStr"/>
      <c r="P42" s="192" t="inlineStr"/>
      <c r="Q42" s="192" t="inlineStr"/>
      <c r="R42" s="192" t="inlineStr"/>
      <c r="S42" s="192" t="inlineStr"/>
      <c r="T42" s="192" t="inlineStr"/>
      <c r="U42" s="1016">
        <f>I42</f>
        <v/>
      </c>
    </row>
    <row r="43" customFormat="1" s="279">
      <c r="A43" s="118" t="inlineStr">
        <is>
          <t>K5</t>
        </is>
      </c>
      <c r="B43" s="102" t="inlineStr">
        <is>
          <t xml:space="preserve">Power and fuel </t>
        </is>
      </c>
      <c r="C43" s="939" t="n"/>
      <c r="D43" s="939" t="n"/>
      <c r="E43" s="939" t="n"/>
      <c r="F43" s="939" t="n"/>
      <c r="G43" s="939" t="n"/>
      <c r="H43" s="939" t="n"/>
      <c r="I43" s="1017" t="n"/>
      <c r="N43" s="293">
        <f>B43</f>
        <v/>
      </c>
      <c r="O43" s="192" t="inlineStr"/>
      <c r="P43" s="192" t="inlineStr"/>
      <c r="Q43" s="192" t="inlineStr"/>
      <c r="R43" s="192" t="inlineStr"/>
      <c r="S43" s="192" t="inlineStr"/>
      <c r="T43" s="192" t="inlineStr"/>
      <c r="U43" s="1016">
        <f>I43</f>
        <v/>
      </c>
    </row>
    <row r="44" customFormat="1" s="279">
      <c r="A44" s="118" t="n"/>
      <c r="B44" s="102" t="n"/>
      <c r="C44" s="939" t="n"/>
      <c r="D44" s="939" t="n"/>
      <c r="E44" s="939" t="n"/>
      <c r="F44" s="939" t="n"/>
      <c r="G44" s="939" t="n"/>
      <c r="H44" s="939" t="n"/>
      <c r="I44" s="1017" t="n"/>
      <c r="N44" s="293" t="inlineStr"/>
      <c r="O44" s="192" t="inlineStr"/>
      <c r="P44" s="192" t="inlineStr"/>
      <c r="Q44" s="192" t="inlineStr"/>
      <c r="R44" s="192" t="inlineStr"/>
      <c r="S44" s="192" t="inlineStr"/>
      <c r="T44" s="192" t="inlineStr"/>
      <c r="U44" s="1016">
        <f>I44</f>
        <v/>
      </c>
    </row>
    <row r="45" customFormat="1" s="279">
      <c r="A45" s="118" t="n"/>
      <c r="B45" s="102" t="n"/>
      <c r="C45" s="939" t="n"/>
      <c r="D45" s="939" t="n"/>
      <c r="E45" s="939" t="n"/>
      <c r="F45" s="939" t="n"/>
      <c r="G45" s="939" t="n"/>
      <c r="H45" s="939" t="n"/>
      <c r="I45" s="1017" t="n"/>
      <c r="N45" s="293" t="inlineStr"/>
      <c r="O45" s="192" t="inlineStr"/>
      <c r="P45" s="192" t="inlineStr"/>
      <c r="Q45" s="192" t="inlineStr"/>
      <c r="R45" s="192" t="inlineStr"/>
      <c r="S45" s="192" t="inlineStr"/>
      <c r="T45" s="192" t="inlineStr"/>
      <c r="U45" s="1016">
        <f>I45</f>
        <v/>
      </c>
    </row>
    <row r="46" customFormat="1" s="279">
      <c r="A46" s="118" t="n"/>
      <c r="B46" s="102" t="n"/>
      <c r="C46" s="939" t="n"/>
      <c r="D46" s="939" t="n"/>
      <c r="E46" s="939" t="n"/>
      <c r="F46" s="939" t="n"/>
      <c r="G46" s="939" t="n"/>
      <c r="H46" s="939" t="n"/>
      <c r="I46" s="1017" t="n"/>
      <c r="N46" s="293" t="inlineStr"/>
      <c r="O46" s="192" t="inlineStr"/>
      <c r="P46" s="192" t="inlineStr"/>
      <c r="Q46" s="192" t="inlineStr"/>
      <c r="R46" s="192" t="inlineStr"/>
      <c r="S46" s="192" t="inlineStr"/>
      <c r="T46" s="192" t="inlineStr"/>
      <c r="U46" s="1016">
        <f>I46</f>
        <v/>
      </c>
    </row>
    <row r="47" customFormat="1" s="279">
      <c r="A47" s="118" t="n"/>
      <c r="B47" s="102" t="n"/>
      <c r="C47" s="939" t="n"/>
      <c r="D47" s="939" t="n"/>
      <c r="E47" s="939" t="n"/>
      <c r="F47" s="939" t="n"/>
      <c r="G47" s="939" t="n"/>
      <c r="H47" s="939" t="n"/>
      <c r="I47" s="1017" t="n"/>
      <c r="N47" s="293" t="inlineStr"/>
      <c r="O47" s="192" t="inlineStr"/>
      <c r="P47" s="192" t="inlineStr"/>
      <c r="Q47" s="192" t="inlineStr"/>
      <c r="R47" s="192" t="inlineStr"/>
      <c r="S47" s="192" t="inlineStr"/>
      <c r="T47" s="192" t="inlineStr"/>
      <c r="U47" s="1016">
        <f>I47</f>
        <v/>
      </c>
    </row>
    <row r="48" customFormat="1" s="279">
      <c r="A48" s="118" t="n"/>
      <c r="B48" s="102" t="n"/>
      <c r="C48" s="939" t="n"/>
      <c r="D48" s="939" t="n"/>
      <c r="E48" s="939" t="n"/>
      <c r="F48" s="939" t="n"/>
      <c r="G48" s="939" t="n"/>
      <c r="H48" s="939" t="n"/>
      <c r="I48" s="1017" t="n"/>
      <c r="K48" s="297" t="n"/>
      <c r="N48" s="293" t="inlineStr"/>
      <c r="O48" s="192" t="inlineStr"/>
      <c r="P48" s="192" t="inlineStr"/>
      <c r="Q48" s="192" t="inlineStr"/>
      <c r="R48" s="192" t="inlineStr"/>
      <c r="S48" s="192" t="inlineStr"/>
      <c r="T48" s="192" t="inlineStr"/>
      <c r="U48" s="1016">
        <f>I48</f>
        <v/>
      </c>
    </row>
    <row r="49" customFormat="1" s="279">
      <c r="A49" s="118" t="n"/>
      <c r="B49" s="102" t="n"/>
      <c r="C49" s="939" t="n"/>
      <c r="D49" s="939" t="n"/>
      <c r="E49" s="939" t="n"/>
      <c r="F49" s="939" t="n"/>
      <c r="G49" s="939" t="n"/>
      <c r="H49" s="939" t="n"/>
      <c r="I49" s="1017" t="n"/>
      <c r="N49" s="293" t="inlineStr"/>
      <c r="O49" s="192" t="inlineStr"/>
      <c r="P49" s="192" t="inlineStr"/>
      <c r="Q49" s="192" t="inlineStr"/>
      <c r="R49" s="192" t="inlineStr"/>
      <c r="S49" s="192" t="inlineStr"/>
      <c r="T49" s="192" t="inlineStr"/>
      <c r="U49" s="1016">
        <f>I49</f>
        <v/>
      </c>
    </row>
    <row r="50" customFormat="1" s="279">
      <c r="A50" s="118" t="n"/>
      <c r="B50" s="119" t="n"/>
      <c r="C50" s="939" t="n"/>
      <c r="D50" s="939" t="n"/>
      <c r="E50" s="939" t="n"/>
      <c r="F50" s="939" t="n"/>
      <c r="G50" s="939" t="n"/>
      <c r="H50" s="939" t="n"/>
      <c r="I50" s="1017" t="n"/>
      <c r="N50" s="293" t="inlineStr"/>
      <c r="O50" s="192" t="inlineStr"/>
      <c r="P50" s="192" t="inlineStr"/>
      <c r="Q50" s="192" t="inlineStr"/>
      <c r="R50" s="192" t="inlineStr"/>
      <c r="S50" s="192" t="inlineStr"/>
      <c r="T50" s="192" t="inlineStr"/>
      <c r="U50" s="1016">
        <f>I50</f>
        <v/>
      </c>
    </row>
    <row r="51" customFormat="1" s="279">
      <c r="A51" s="118" t="n"/>
      <c r="B51" s="119" t="n"/>
      <c r="C51" s="939" t="n"/>
      <c r="D51" s="939" t="n"/>
      <c r="E51" s="939" t="n"/>
      <c r="F51" s="939" t="n"/>
      <c r="G51" s="939" t="n"/>
      <c r="H51" s="939" t="n"/>
      <c r="I51" s="1017" t="n"/>
      <c r="N51" s="293" t="inlineStr"/>
      <c r="O51" s="192" t="inlineStr"/>
      <c r="P51" s="192" t="inlineStr"/>
      <c r="Q51" s="192" t="inlineStr"/>
      <c r="R51" s="192" t="inlineStr"/>
      <c r="S51" s="192" t="inlineStr"/>
      <c r="T51" s="192" t="inlineStr"/>
      <c r="U51" s="1016">
        <f>I51</f>
        <v/>
      </c>
    </row>
    <row r="52" customFormat="1" s="279">
      <c r="A52" s="118" t="n"/>
      <c r="B52" s="119" t="n"/>
      <c r="C52" s="939" t="n"/>
      <c r="D52" s="939" t="n"/>
      <c r="E52" s="939" t="n"/>
      <c r="F52" s="939" t="n"/>
      <c r="G52" s="939" t="n"/>
      <c r="H52" s="939" t="n"/>
      <c r="I52" s="1017" t="n"/>
      <c r="N52" s="293" t="inlineStr"/>
      <c r="O52" s="192" t="inlineStr"/>
      <c r="P52" s="192" t="inlineStr"/>
      <c r="Q52" s="192" t="inlineStr"/>
      <c r="R52" s="192" t="inlineStr"/>
      <c r="S52" s="192" t="inlineStr"/>
      <c r="T52" s="192" t="inlineStr"/>
      <c r="U52" s="1016">
        <f>I52</f>
        <v/>
      </c>
    </row>
    <row r="53" customFormat="1" s="279">
      <c r="A53" s="279" t="inlineStr">
        <is>
          <t>K6</t>
        </is>
      </c>
      <c r="B53" s="96" t="inlineStr">
        <is>
          <t xml:space="preserve">Total </t>
        </is>
      </c>
      <c r="C53" s="954">
        <f>SUM(INDIRECT(ADDRESS(MATCH("K3",$A:$A,0)+1,COLUMN(C$12),4)&amp;":"&amp;ADDRESS(MATCH("K6",$A:$A,0)-1,COLUMN(C$12),4)))</f>
        <v/>
      </c>
      <c r="D53" s="954">
        <f>SUM(INDIRECT(ADDRESS(MATCH("K3",$A:$A,0)+1,COLUMN(D$12),4)&amp;":"&amp;ADDRESS(MATCH("K6",$A:$A,0)-1,COLUMN(D$12),4)))</f>
        <v/>
      </c>
      <c r="E53" s="954">
        <f>SUM(INDIRECT(ADDRESS(MATCH("K3",$A:$A,0)+1,COLUMN(E$12),4)&amp;":"&amp;ADDRESS(MATCH("K6",$A:$A,0)-1,COLUMN(E$12),4)))</f>
        <v/>
      </c>
      <c r="F53" s="954">
        <f>SUM(INDIRECT(ADDRESS(MATCH("K3",$A:$A,0)+1,COLUMN(F$12),4)&amp;":"&amp;ADDRESS(MATCH("K6",$A:$A,0)-1,COLUMN(F$12),4)))</f>
        <v/>
      </c>
      <c r="G53" s="954">
        <f>SUM(INDIRECT(ADDRESS(MATCH("K3",$A:$A,0)+1,COLUMN(G$12),4)&amp;":"&amp;ADDRESS(MATCH("K6",$A:$A,0)-1,COLUMN(G$12),4)))</f>
        <v/>
      </c>
      <c r="H53" s="954">
        <f>SUM(INDIRECT(ADDRESS(MATCH("K3",$A:$A,0)+1,COLUMN(H$12),4)&amp;":"&amp;ADDRESS(MATCH("K6",$A:$A,0)-1,COLUMN(H$12),4)))</f>
        <v/>
      </c>
      <c r="I53" s="1017" t="n"/>
      <c r="N53" s="290">
        <f>B53</f>
        <v/>
      </c>
      <c r="O53" s="198">
        <f>C53*BS!$B$9</f>
        <v/>
      </c>
      <c r="P53" s="198">
        <f>D53*BS!$B$9</f>
        <v/>
      </c>
      <c r="Q53" s="198">
        <f>E53*BS!$B$9</f>
        <v/>
      </c>
      <c r="R53" s="198">
        <f>F53*BS!$B$9</f>
        <v/>
      </c>
      <c r="S53" s="198">
        <f>G53*BS!$B$9</f>
        <v/>
      </c>
      <c r="T53" s="198">
        <f>H53*BS!$B$9</f>
        <v/>
      </c>
      <c r="U53" s="1016">
        <f>I53</f>
        <v/>
      </c>
    </row>
    <row r="54" customFormat="1" s="279">
      <c r="B54" s="119" t="n"/>
      <c r="C54" s="939" t="n"/>
      <c r="D54" s="939" t="n"/>
      <c r="E54" s="939" t="n"/>
      <c r="F54" s="939" t="n"/>
      <c r="G54" s="939" t="n"/>
      <c r="H54" s="939" t="n"/>
      <c r="I54" s="1017" t="n"/>
      <c r="N54" s="296" t="inlineStr"/>
      <c r="O54" s="192" t="inlineStr"/>
      <c r="P54" s="192" t="inlineStr"/>
      <c r="Q54" s="192" t="inlineStr"/>
      <c r="R54" s="192" t="inlineStr"/>
      <c r="S54" s="192" t="inlineStr"/>
      <c r="T54" s="192" t="inlineStr"/>
      <c r="U54" s="1016" t="n"/>
    </row>
    <row r="55" customFormat="1" s="279">
      <c r="A55" s="118" t="inlineStr">
        <is>
          <t>K7</t>
        </is>
      </c>
      <c r="B55" s="298" t="inlineStr">
        <is>
          <t>SG&amp;A expenses</t>
        </is>
      </c>
      <c r="C55" s="964" t="n"/>
      <c r="D55" s="964" t="n"/>
      <c r="E55" s="964" t="n"/>
      <c r="F55" s="964" t="n"/>
      <c r="G55" s="964" t="n"/>
      <c r="H55" s="964" t="n"/>
      <c r="I55" s="1017" t="n"/>
      <c r="N55" s="290">
        <f>B55</f>
        <v/>
      </c>
      <c r="O55" s="204" t="inlineStr"/>
      <c r="P55" s="204" t="inlineStr"/>
      <c r="Q55" s="204" t="inlineStr"/>
      <c r="R55" s="204" t="inlineStr"/>
      <c r="S55" s="204" t="inlineStr"/>
      <c r="T55" s="204" t="inlineStr"/>
      <c r="U55" s="1016">
        <f>I55</f>
        <v/>
      </c>
    </row>
    <row r="56" customFormat="1" s="279">
      <c r="A56" s="118" t="n"/>
      <c r="B56" s="102" t="inlineStr">
        <is>
          <t>Occupancy expenses</t>
        </is>
      </c>
      <c r="C56" s="939" t="n"/>
      <c r="D56" s="939" t="n"/>
      <c r="E56" s="939" t="n"/>
      <c r="F56" s="939" t="n"/>
      <c r="G56" s="939" t="n">
        <v>817</v>
      </c>
      <c r="H56" s="939" t="n">
        <v>828</v>
      </c>
      <c r="I56" s="1017" t="n"/>
      <c r="N56" s="293" t="inlineStr"/>
      <c r="O56" s="192" t="inlineStr"/>
      <c r="P56" s="192" t="inlineStr"/>
      <c r="Q56" s="192" t="inlineStr"/>
      <c r="R56" s="192" t="inlineStr"/>
      <c r="S56" s="192" t="inlineStr"/>
      <c r="T56" s="192" t="inlineStr"/>
      <c r="U56" s="1016">
        <f>I56</f>
        <v/>
      </c>
    </row>
    <row r="57" customFormat="1" s="279">
      <c r="A57" s="118" t="n"/>
      <c r="B57" s="102" t="inlineStr">
        <is>
          <t>Administration expenses</t>
        </is>
      </c>
      <c r="C57" s="939" t="n"/>
      <c r="D57" s="939" t="n"/>
      <c r="E57" s="939" t="n"/>
      <c r="F57" s="939" t="n"/>
      <c r="G57" s="939" t="n">
        <v>20903</v>
      </c>
      <c r="H57" s="939" t="n">
        <v>20918</v>
      </c>
      <c r="I57" s="1017" t="n"/>
      <c r="N57" s="293" t="inlineStr"/>
      <c r="O57" s="192" t="inlineStr"/>
      <c r="P57" s="192" t="inlineStr"/>
      <c r="Q57" s="192" t="inlineStr"/>
      <c r="R57" s="192" t="inlineStr"/>
      <c r="S57" s="192" t="inlineStr"/>
      <c r="T57" s="192" t="inlineStr"/>
      <c r="U57" s="1016">
        <f>I57</f>
        <v/>
      </c>
    </row>
    <row r="58" customFormat="1" s="279">
      <c r="A58" s="118" t="n"/>
      <c r="B58" s="102" t="inlineStr">
        <is>
          <t>Other expenses</t>
        </is>
      </c>
      <c r="C58" s="939" t="n"/>
      <c r="D58" s="939" t="n"/>
      <c r="E58" s="939" t="n"/>
      <c r="F58" s="939" t="n"/>
      <c r="G58" s="939" t="n">
        <v>5</v>
      </c>
      <c r="H58" s="939" t="n">
        <v>62</v>
      </c>
      <c r="I58" s="1017" t="n"/>
      <c r="N58" s="293" t="inlineStr"/>
      <c r="O58" s="192" t="inlineStr"/>
      <c r="P58" s="192" t="inlineStr"/>
      <c r="Q58" s="192" t="inlineStr"/>
      <c r="R58" s="192" t="inlineStr"/>
      <c r="S58" s="192" t="inlineStr"/>
      <c r="T58" s="192" t="inlineStr"/>
      <c r="U58" s="1016">
        <f>I58</f>
        <v/>
      </c>
    </row>
    <row r="59" customFormat="1" s="279">
      <c r="A59" s="118" t="n"/>
      <c r="B59" s="102" t="n"/>
      <c r="C59" s="939" t="n"/>
      <c r="D59" s="939" t="n"/>
      <c r="E59" s="939" t="n"/>
      <c r="F59" s="939" t="n"/>
      <c r="G59" s="939" t="n"/>
      <c r="H59" s="939" t="n"/>
      <c r="I59" s="1017" t="n"/>
      <c r="N59" s="293" t="inlineStr"/>
      <c r="O59" s="192" t="inlineStr"/>
      <c r="P59" s="192" t="inlineStr"/>
      <c r="Q59" s="192" t="inlineStr"/>
      <c r="R59" s="192" t="inlineStr"/>
      <c r="S59" s="192" t="inlineStr"/>
      <c r="T59" s="192" t="inlineStr"/>
      <c r="U59" s="1016">
        <f>I59</f>
        <v/>
      </c>
    </row>
    <row r="60" customFormat="1" s="279">
      <c r="A60" s="118" t="n"/>
      <c r="B60" s="102" t="n"/>
      <c r="C60" s="939" t="n"/>
      <c r="D60" s="939" t="n"/>
      <c r="E60" s="939" t="n"/>
      <c r="F60" s="939" t="n"/>
      <c r="G60" s="939" t="n"/>
      <c r="H60" s="939" t="n"/>
      <c r="I60" s="1017" t="n"/>
      <c r="N60" s="293" t="inlineStr"/>
      <c r="O60" s="192" t="inlineStr"/>
      <c r="P60" s="192" t="inlineStr"/>
      <c r="Q60" s="192" t="inlineStr"/>
      <c r="R60" s="192" t="inlineStr"/>
      <c r="S60" s="192" t="inlineStr"/>
      <c r="T60" s="192" t="inlineStr"/>
      <c r="U60" s="1016">
        <f>I60</f>
        <v/>
      </c>
    </row>
    <row r="61" customFormat="1" s="279">
      <c r="A61" s="118" t="n"/>
      <c r="B61" s="102" t="n"/>
      <c r="C61" s="939" t="n"/>
      <c r="D61" s="939" t="n"/>
      <c r="E61" s="939" t="n"/>
      <c r="F61" s="939" t="n"/>
      <c r="G61" s="939" t="n"/>
      <c r="H61" s="939" t="n"/>
      <c r="I61" s="1017" t="n"/>
      <c r="N61" s="293" t="inlineStr"/>
      <c r="O61" s="192" t="inlineStr"/>
      <c r="P61" s="192" t="inlineStr"/>
      <c r="Q61" s="192" t="inlineStr"/>
      <c r="R61" s="192" t="inlineStr"/>
      <c r="S61" s="192" t="inlineStr"/>
      <c r="T61" s="192" t="inlineStr"/>
      <c r="U61" s="1016">
        <f>I61</f>
        <v/>
      </c>
    </row>
    <row r="62" customFormat="1" s="279">
      <c r="A62" s="118" t="n"/>
      <c r="B62" s="102" t="n"/>
      <c r="C62" s="939" t="n"/>
      <c r="D62" s="939" t="n"/>
      <c r="E62" s="939" t="n"/>
      <c r="F62" s="939" t="n"/>
      <c r="G62" s="939" t="n"/>
      <c r="H62" s="939" t="n"/>
      <c r="I62" s="1017" t="n"/>
      <c r="N62" s="293" t="inlineStr"/>
      <c r="O62" s="192" t="inlineStr"/>
      <c r="P62" s="192" t="inlineStr"/>
      <c r="Q62" s="192" t="inlineStr"/>
      <c r="R62" s="192" t="inlineStr"/>
      <c r="S62" s="192" t="inlineStr"/>
      <c r="T62" s="192" t="inlineStr"/>
      <c r="U62" s="1016">
        <f>I62</f>
        <v/>
      </c>
    </row>
    <row r="63" customFormat="1" s="279">
      <c r="A63" s="118" t="n"/>
      <c r="B63" s="119" t="n"/>
      <c r="C63" s="939" t="n"/>
      <c r="D63" s="939" t="n"/>
      <c r="E63" s="939" t="n"/>
      <c r="F63" s="939" t="n"/>
      <c r="G63" s="939" t="n"/>
      <c r="H63" s="939" t="n"/>
      <c r="I63" s="1017" t="n"/>
      <c r="N63" s="293" t="inlineStr"/>
      <c r="O63" s="192" t="inlineStr"/>
      <c r="P63" s="192" t="inlineStr"/>
      <c r="Q63" s="192" t="inlineStr"/>
      <c r="R63" s="192" t="inlineStr"/>
      <c r="S63" s="192" t="inlineStr"/>
      <c r="T63" s="192" t="inlineStr"/>
      <c r="U63" s="1016">
        <f>I63</f>
        <v/>
      </c>
    </row>
    <row r="64" customFormat="1" s="279">
      <c r="A64" s="118" t="n"/>
      <c r="B64" s="102" t="n"/>
      <c r="C64" s="939" t="n"/>
      <c r="D64" s="939" t="n"/>
      <c r="E64" s="939" t="n"/>
      <c r="F64" s="939" t="n"/>
      <c r="G64" s="939" t="n"/>
      <c r="H64" s="939" t="n"/>
      <c r="I64" s="1017" t="n"/>
      <c r="N64" s="293" t="inlineStr"/>
      <c r="O64" s="192" t="inlineStr"/>
      <c r="P64" s="192" t="inlineStr"/>
      <c r="Q64" s="192" t="inlineStr"/>
      <c r="R64" s="192" t="inlineStr"/>
      <c r="S64" s="192" t="inlineStr"/>
      <c r="T64" s="192" t="inlineStr"/>
      <c r="U64" s="1016">
        <f>I64</f>
        <v/>
      </c>
    </row>
    <row r="65" customFormat="1" s="279">
      <c r="A65" s="118" t="inlineStr">
        <is>
          <t>K7a</t>
        </is>
      </c>
      <c r="B65" s="102" t="inlineStr">
        <is>
          <t xml:space="preserve"> Depreciation and Amortisation expense</t>
        </is>
      </c>
      <c r="C65" s="939" t="n"/>
      <c r="D65" s="939" t="n"/>
      <c r="E65" s="939" t="n"/>
      <c r="F65" s="939" t="n"/>
      <c r="G65" s="939" t="n"/>
      <c r="H65" s="939" t="n"/>
      <c r="I65" s="1017" t="n"/>
      <c r="N65" s="293">
        <f>B65</f>
        <v/>
      </c>
      <c r="O65" s="192" t="inlineStr"/>
      <c r="P65" s="192" t="inlineStr"/>
      <c r="Q65" s="192" t="inlineStr"/>
      <c r="R65" s="192" t="inlineStr"/>
      <c r="S65" s="192" t="inlineStr"/>
      <c r="T65" s="192" t="inlineStr"/>
      <c r="U65" s="1016">
        <f>I65</f>
        <v/>
      </c>
    </row>
    <row r="66" customFormat="1" s="279">
      <c r="A66" s="279" t="inlineStr">
        <is>
          <t>K8</t>
        </is>
      </c>
      <c r="B66" s="119" t="inlineStr">
        <is>
          <t>Adjustments:</t>
        </is>
      </c>
      <c r="C66" s="939" t="n"/>
      <c r="D66" s="939" t="n"/>
      <c r="E66" s="939" t="n"/>
      <c r="F66" s="939" t="n"/>
      <c r="G66" s="939" t="n"/>
      <c r="H66" s="939" t="n"/>
      <c r="I66" s="1017" t="n"/>
      <c r="N66" s="296">
        <f>B66</f>
        <v/>
      </c>
      <c r="O66" s="192" t="inlineStr"/>
      <c r="P66" s="192" t="inlineStr"/>
      <c r="Q66" s="192" t="inlineStr"/>
      <c r="R66" s="192" t="inlineStr"/>
      <c r="S66" s="192" t="inlineStr"/>
      <c r="T66" s="192" t="inlineStr"/>
      <c r="U66" s="1016">
        <f>I66</f>
        <v/>
      </c>
    </row>
    <row r="67" customFormat="1" s="279">
      <c r="B67" s="299">
        <f>B43</f>
        <v/>
      </c>
      <c r="C67" s="939">
        <f>C43</f>
        <v/>
      </c>
      <c r="D67" s="939">
        <f>D43</f>
        <v/>
      </c>
      <c r="E67" s="939">
        <f>E43</f>
        <v/>
      </c>
      <c r="F67" s="939">
        <f>F43</f>
        <v/>
      </c>
      <c r="G67" s="939">
        <f>G43</f>
        <v/>
      </c>
      <c r="H67" s="939">
        <f>H43</f>
        <v/>
      </c>
      <c r="I67" s="1017" t="n"/>
      <c r="N67" s="293">
        <f>B67</f>
        <v/>
      </c>
      <c r="O67" s="192">
        <f>C67*BS!$B$9</f>
        <v/>
      </c>
      <c r="P67" s="192">
        <f>D67*BS!$B$9</f>
        <v/>
      </c>
      <c r="Q67" s="192">
        <f>E67*BS!$B$9</f>
        <v/>
      </c>
      <c r="R67" s="192">
        <f>F67*BS!$B$9</f>
        <v/>
      </c>
      <c r="S67" s="192">
        <f>G67*BS!$B$9</f>
        <v/>
      </c>
      <c r="T67" s="192">
        <f>H67*BS!$B$9</f>
        <v/>
      </c>
      <c r="U67" s="1016">
        <f>I67</f>
        <v/>
      </c>
    </row>
    <row r="68" customFormat="1" s="279">
      <c r="B68" s="299">
        <f>IF(B44="","",B44)</f>
        <v/>
      </c>
      <c r="C68" s="939">
        <f>C44</f>
        <v/>
      </c>
      <c r="D68" s="939">
        <f>D44</f>
        <v/>
      </c>
      <c r="E68" s="939">
        <f>E44</f>
        <v/>
      </c>
      <c r="F68" s="939">
        <f>F44</f>
        <v/>
      </c>
      <c r="G68" s="939">
        <f>G44</f>
        <v/>
      </c>
      <c r="H68" s="939">
        <f>H44</f>
        <v/>
      </c>
      <c r="I68" s="1017" t="n"/>
      <c r="N68" s="293">
        <f>B68</f>
        <v/>
      </c>
      <c r="O68" s="192">
        <f>C68*BS!$B$9</f>
        <v/>
      </c>
      <c r="P68" s="192">
        <f>D68*BS!$B$9</f>
        <v/>
      </c>
      <c r="Q68" s="192">
        <f>E68*BS!$B$9</f>
        <v/>
      </c>
      <c r="R68" s="192">
        <f>F68*BS!$B$9</f>
        <v/>
      </c>
      <c r="S68" s="192">
        <f>G68*BS!$B$9</f>
        <v/>
      </c>
      <c r="T68" s="192">
        <f>H68*BS!$B$9</f>
        <v/>
      </c>
      <c r="U68" s="1016">
        <f>I68</f>
        <v/>
      </c>
    </row>
    <row r="69" customFormat="1" s="279">
      <c r="B69" s="299">
        <f>IF(B45="","",B45)</f>
        <v/>
      </c>
      <c r="C69" s="939">
        <f>C45</f>
        <v/>
      </c>
      <c r="D69" s="939">
        <f>D45</f>
        <v/>
      </c>
      <c r="E69" s="939">
        <f>E45</f>
        <v/>
      </c>
      <c r="F69" s="939">
        <f>F45</f>
        <v/>
      </c>
      <c r="G69" s="939">
        <f>G45</f>
        <v/>
      </c>
      <c r="H69" s="939">
        <f>H45</f>
        <v/>
      </c>
      <c r="I69" s="1017" t="n"/>
      <c r="N69" s="293">
        <f>B69</f>
        <v/>
      </c>
      <c r="O69" s="192">
        <f>C69*BS!$B$9</f>
        <v/>
      </c>
      <c r="P69" s="192">
        <f>D69*BS!$B$9</f>
        <v/>
      </c>
      <c r="Q69" s="192">
        <f>E69*BS!$B$9</f>
        <v/>
      </c>
      <c r="R69" s="192">
        <f>F69*BS!$B$9</f>
        <v/>
      </c>
      <c r="S69" s="192">
        <f>G69*BS!$B$9</f>
        <v/>
      </c>
      <c r="T69" s="192">
        <f>H69*BS!$B$9</f>
        <v/>
      </c>
      <c r="U69" s="1016">
        <f>I69</f>
        <v/>
      </c>
    </row>
    <row r="70" customFormat="1" s="279">
      <c r="B70" s="299">
        <f>IF(B46="","",B46)</f>
        <v/>
      </c>
      <c r="C70" s="939">
        <f>C46</f>
        <v/>
      </c>
      <c r="D70" s="939">
        <f>D46</f>
        <v/>
      </c>
      <c r="E70" s="939">
        <f>E46</f>
        <v/>
      </c>
      <c r="F70" s="939">
        <f>F46</f>
        <v/>
      </c>
      <c r="G70" s="939">
        <f>G46</f>
        <v/>
      </c>
      <c r="H70" s="939">
        <f>H46</f>
        <v/>
      </c>
      <c r="I70" s="1017" t="n"/>
      <c r="N70" s="293">
        <f>B70</f>
        <v/>
      </c>
      <c r="O70" s="192">
        <f>C70*BS!$B$9</f>
        <v/>
      </c>
      <c r="P70" s="192">
        <f>D70*BS!$B$9</f>
        <v/>
      </c>
      <c r="Q70" s="192">
        <f>E70*BS!$B$9</f>
        <v/>
      </c>
      <c r="R70" s="192">
        <f>F70*BS!$B$9</f>
        <v/>
      </c>
      <c r="S70" s="192">
        <f>G70*BS!$B$9</f>
        <v/>
      </c>
      <c r="T70" s="192">
        <f>H70*BS!$B$9</f>
        <v/>
      </c>
      <c r="U70" s="1016">
        <f>I70</f>
        <v/>
      </c>
    </row>
    <row r="71" customFormat="1" s="279">
      <c r="B71" s="299">
        <f>IF(B47="","",B47)</f>
        <v/>
      </c>
      <c r="C71" s="939">
        <f>C47</f>
        <v/>
      </c>
      <c r="D71" s="939">
        <f>D47</f>
        <v/>
      </c>
      <c r="E71" s="939">
        <f>E47</f>
        <v/>
      </c>
      <c r="F71" s="939">
        <f>F47</f>
        <v/>
      </c>
      <c r="G71" s="939">
        <f>G47</f>
        <v/>
      </c>
      <c r="H71" s="939">
        <f>H47</f>
        <v/>
      </c>
      <c r="I71" s="1017" t="n"/>
      <c r="N71" s="293">
        <f>B71</f>
        <v/>
      </c>
      <c r="O71" s="192">
        <f>C71*BS!$B$9</f>
        <v/>
      </c>
      <c r="P71" s="192">
        <f>D71*BS!$B$9</f>
        <v/>
      </c>
      <c r="Q71" s="192">
        <f>E71*BS!$B$9</f>
        <v/>
      </c>
      <c r="R71" s="192">
        <f>F71*BS!$B$9</f>
        <v/>
      </c>
      <c r="S71" s="192">
        <f>G71*BS!$B$9</f>
        <v/>
      </c>
      <c r="T71" s="192">
        <f>H71*BS!$B$9</f>
        <v/>
      </c>
      <c r="U71" s="1016">
        <f>I71</f>
        <v/>
      </c>
    </row>
    <row r="72" customFormat="1" s="279">
      <c r="B72" s="299">
        <f>IF(B48="","",B48)</f>
        <v/>
      </c>
      <c r="C72" s="939">
        <f>C48</f>
        <v/>
      </c>
      <c r="D72" s="939">
        <f>D48</f>
        <v/>
      </c>
      <c r="E72" s="939">
        <f>E48</f>
        <v/>
      </c>
      <c r="F72" s="939">
        <f>F48</f>
        <v/>
      </c>
      <c r="G72" s="939">
        <f>G48</f>
        <v/>
      </c>
      <c r="H72" s="939">
        <f>H48</f>
        <v/>
      </c>
      <c r="I72" s="1017" t="n"/>
      <c r="N72" s="293">
        <f>B72</f>
        <v/>
      </c>
      <c r="O72" s="192">
        <f>C72*BS!$B$9</f>
        <v/>
      </c>
      <c r="P72" s="192">
        <f>D72*BS!$B$9</f>
        <v/>
      </c>
      <c r="Q72" s="192">
        <f>E72*BS!$B$9</f>
        <v/>
      </c>
      <c r="R72" s="192">
        <f>F72*BS!$B$9</f>
        <v/>
      </c>
      <c r="S72" s="192">
        <f>G72*BS!$B$9</f>
        <v/>
      </c>
      <c r="T72" s="192">
        <f>H72*BS!$B$9</f>
        <v/>
      </c>
      <c r="U72" s="1016">
        <f>I72</f>
        <v/>
      </c>
    </row>
    <row r="73" customFormat="1" s="279">
      <c r="B73" s="299">
        <f>IF(B49="","",B49)</f>
        <v/>
      </c>
      <c r="C73" s="939">
        <f>C49</f>
        <v/>
      </c>
      <c r="D73" s="939">
        <f>D49</f>
        <v/>
      </c>
      <c r="E73" s="939">
        <f>E49</f>
        <v/>
      </c>
      <c r="F73" s="939">
        <f>F49</f>
        <v/>
      </c>
      <c r="G73" s="939">
        <f>G49</f>
        <v/>
      </c>
      <c r="H73" s="939">
        <f>H49</f>
        <v/>
      </c>
      <c r="I73" s="1017" t="n"/>
      <c r="N73" s="293">
        <f>B73</f>
        <v/>
      </c>
      <c r="O73" s="192">
        <f>C73*BS!$B$9</f>
        <v/>
      </c>
      <c r="P73" s="192">
        <f>D73*BS!$B$9</f>
        <v/>
      </c>
      <c r="Q73" s="192">
        <f>E73*BS!$B$9</f>
        <v/>
      </c>
      <c r="R73" s="192">
        <f>F73*BS!$B$9</f>
        <v/>
      </c>
      <c r="S73" s="192">
        <f>G73*BS!$B$9</f>
        <v/>
      </c>
      <c r="T73" s="192">
        <f>H73*BS!$B$9</f>
        <v/>
      </c>
      <c r="U73" s="1016">
        <f>I73</f>
        <v/>
      </c>
    </row>
    <row r="74" customFormat="1" s="279">
      <c r="B74" s="299">
        <f>IF(B50="","",B50)</f>
        <v/>
      </c>
      <c r="C74" s="939">
        <f>C50</f>
        <v/>
      </c>
      <c r="D74" s="939">
        <f>D50</f>
        <v/>
      </c>
      <c r="E74" s="939">
        <f>E50</f>
        <v/>
      </c>
      <c r="F74" s="939">
        <f>F50</f>
        <v/>
      </c>
      <c r="G74" s="939">
        <f>G50</f>
        <v/>
      </c>
      <c r="H74" s="939">
        <f>H50</f>
        <v/>
      </c>
      <c r="I74" s="1017" t="n"/>
      <c r="N74" s="293">
        <f>B74</f>
        <v/>
      </c>
      <c r="O74" s="192">
        <f>C74*BS!$B$9</f>
        <v/>
      </c>
      <c r="P74" s="192">
        <f>D74*BS!$B$9</f>
        <v/>
      </c>
      <c r="Q74" s="192">
        <f>E74*BS!$B$9</f>
        <v/>
      </c>
      <c r="R74" s="192">
        <f>F74*BS!$B$9</f>
        <v/>
      </c>
      <c r="S74" s="192">
        <f>G74*BS!$B$9</f>
        <v/>
      </c>
      <c r="T74" s="192">
        <f>H74*BS!$B$9</f>
        <v/>
      </c>
      <c r="U74" s="1016">
        <f>I74</f>
        <v/>
      </c>
    </row>
    <row r="75" customFormat="1" s="279">
      <c r="B75" s="299">
        <f>IF(B51="","",B51)</f>
        <v/>
      </c>
      <c r="C75" s="939">
        <f>C51</f>
        <v/>
      </c>
      <c r="D75" s="939">
        <f>D51</f>
        <v/>
      </c>
      <c r="E75" s="939">
        <f>E51</f>
        <v/>
      </c>
      <c r="F75" s="939">
        <f>F51</f>
        <v/>
      </c>
      <c r="G75" s="939">
        <f>G51</f>
        <v/>
      </c>
      <c r="H75" s="939">
        <f>H51</f>
        <v/>
      </c>
      <c r="I75" s="1017" t="n"/>
      <c r="N75" s="293">
        <f>B75</f>
        <v/>
      </c>
      <c r="O75" s="192">
        <f>C75*BS!$B$9</f>
        <v/>
      </c>
      <c r="P75" s="192">
        <f>D75*BS!$B$9</f>
        <v/>
      </c>
      <c r="Q75" s="192">
        <f>E75*BS!$B$9</f>
        <v/>
      </c>
      <c r="R75" s="192">
        <f>F75*BS!$B$9</f>
        <v/>
      </c>
      <c r="S75" s="192">
        <f>G75*BS!$B$9</f>
        <v/>
      </c>
      <c r="T75" s="192">
        <f>H75*BS!$B$9</f>
        <v/>
      </c>
      <c r="U75" s="1016">
        <f>I75</f>
        <v/>
      </c>
    </row>
    <row r="76" customFormat="1" s="279">
      <c r="B76" s="299">
        <f>IF(B52="","",B52)</f>
        <v/>
      </c>
      <c r="C76" s="939">
        <f>C52</f>
        <v/>
      </c>
      <c r="D76" s="939">
        <f>D52</f>
        <v/>
      </c>
      <c r="E76" s="939">
        <f>E52</f>
        <v/>
      </c>
      <c r="F76" s="939">
        <f>F52</f>
        <v/>
      </c>
      <c r="G76" s="939">
        <f>G52</f>
        <v/>
      </c>
      <c r="H76" s="939">
        <f>H52</f>
        <v/>
      </c>
      <c r="I76" s="1017" t="n"/>
      <c r="N76" s="293">
        <f>B76</f>
        <v/>
      </c>
      <c r="O76" s="192">
        <f>C76*BS!$B$9</f>
        <v/>
      </c>
      <c r="P76" s="192">
        <f>D76*BS!$B$9</f>
        <v/>
      </c>
      <c r="Q76" s="192">
        <f>E76*BS!$B$9</f>
        <v/>
      </c>
      <c r="R76" s="192">
        <f>F76*BS!$B$9</f>
        <v/>
      </c>
      <c r="S76" s="192">
        <f>G76*BS!$B$9</f>
        <v/>
      </c>
      <c r="T76" s="192">
        <f>H76*BS!$B$9</f>
        <v/>
      </c>
      <c r="U76" s="1016">
        <f>I76</f>
        <v/>
      </c>
    </row>
    <row r="77" customFormat="1" s="279">
      <c r="A77" s="279" t="inlineStr">
        <is>
          <t>K9</t>
        </is>
      </c>
      <c r="B77" s="96" t="inlineStr">
        <is>
          <t>Total</t>
        </is>
      </c>
      <c r="C77" s="954">
        <f>SUM(INDIRECT(ADDRESS(MATCH("K7",$A:$A,0)+1,COLUMN(C$12),4)&amp;":"&amp;ADDRESS(MATCH("K8",$A:$A,0)-1,COLUMN(C$12),4)))-SUM(INDIRECT(ADDRESS(MATCH("K8",$A:$A,0)+1,COLUMN(C$12),4)&amp;":"&amp;ADDRESS(MATCH("K9",$A:$A,0)-1,COLUMN(C$12),4)))</f>
        <v/>
      </c>
      <c r="D77" s="954">
        <f>SUM(INDIRECT(ADDRESS(MATCH("K7",$A:$A,0)+1,COLUMN(D$12),4)&amp;":"&amp;ADDRESS(MATCH("K8",$A:$A,0)-1,COLUMN(D$12),4)))-SUM(INDIRECT(ADDRESS(MATCH("K8",$A:$A,0)+1,COLUMN(D$12),4)&amp;":"&amp;ADDRESS(MATCH("K9",$A:$A,0)-1,COLUMN(D$12),4)))</f>
        <v/>
      </c>
      <c r="E77" s="954">
        <f>SUM(INDIRECT(ADDRESS(MATCH("K7",$A:$A,0)+1,COLUMN(E$12),4)&amp;":"&amp;ADDRESS(MATCH("K8",$A:$A,0)-1,COLUMN(E$12),4)))-SUM(INDIRECT(ADDRESS(MATCH("K8",$A:$A,0)+1,COLUMN(E$12),4)&amp;":"&amp;ADDRESS(MATCH("K9",$A:$A,0)-1,COLUMN(E$12),4)))</f>
        <v/>
      </c>
      <c r="F77" s="954">
        <f>SUM(INDIRECT(ADDRESS(MATCH("K7",$A:$A,0)+1,COLUMN(F$12),4)&amp;":"&amp;ADDRESS(MATCH("K8",$A:$A,0)-1,COLUMN(F$12),4)))-SUM(INDIRECT(ADDRESS(MATCH("K8",$A:$A,0)+1,COLUMN(F$12),4)&amp;":"&amp;ADDRESS(MATCH("K9",$A:$A,0)-1,COLUMN(F$12),4)))</f>
        <v/>
      </c>
      <c r="G77" s="954">
        <f>SUM(INDIRECT(ADDRESS(MATCH("K7",$A:$A,0)+1,COLUMN(G$12),4)&amp;":"&amp;ADDRESS(MATCH("K8",$A:$A,0)-1,COLUMN(G$12),4)))-SUM(INDIRECT(ADDRESS(MATCH("K8",$A:$A,0)+1,COLUMN(G$12),4)&amp;":"&amp;ADDRESS(MATCH("K9",$A:$A,0)-1,COLUMN(G$12),4)))</f>
        <v/>
      </c>
      <c r="H77" s="954">
        <f>SUM(INDIRECT(ADDRESS(MATCH("K7",$A:$A,0)+1,COLUMN(H$12),4)&amp;":"&amp;ADDRESS(MATCH("K8",$A:$A,0)-1,COLUMN(H$12),4)))-SUM(INDIRECT(ADDRESS(MATCH("K8",$A:$A,0)+1,COLUMN(H$12),4)&amp;":"&amp;ADDRESS(MATCH("K9",$A:$A,0)-1,COLUMN(H$12),4)))</f>
        <v/>
      </c>
      <c r="I77" s="1017" t="n"/>
      <c r="N77" s="290">
        <f>B77</f>
        <v/>
      </c>
      <c r="O77" s="198">
        <f>C77*BS!$B$9</f>
        <v/>
      </c>
      <c r="P77" s="198">
        <f>D77*BS!$B$9</f>
        <v/>
      </c>
      <c r="Q77" s="198">
        <f>E77*BS!$B$9</f>
        <v/>
      </c>
      <c r="R77" s="198">
        <f>F77*BS!$B$9</f>
        <v/>
      </c>
      <c r="S77" s="198">
        <f>G77*BS!$B$9</f>
        <v/>
      </c>
      <c r="T77" s="198">
        <f>H77*BS!$B$9</f>
        <v/>
      </c>
      <c r="U77" s="1016">
        <f>I77</f>
        <v/>
      </c>
    </row>
    <row r="78" customFormat="1" s="279">
      <c r="B78" s="119" t="n"/>
      <c r="C78" s="939" t="n"/>
      <c r="D78" s="939" t="n"/>
      <c r="E78" s="939" t="n"/>
      <c r="F78" s="939" t="n"/>
      <c r="G78" s="939" t="n"/>
      <c r="H78" s="939" t="n"/>
      <c r="I78" s="934" t="n"/>
      <c r="N78" s="296" t="inlineStr"/>
      <c r="O78" s="192" t="inlineStr"/>
      <c r="P78" s="192" t="inlineStr"/>
      <c r="Q78" s="192" t="inlineStr"/>
      <c r="R78" s="192" t="inlineStr"/>
      <c r="S78" s="192" t="inlineStr"/>
      <c r="T78" s="192" t="inlineStr"/>
      <c r="U78" s="1016" t="n"/>
    </row>
    <row r="79" customFormat="1" s="279">
      <c r="A79" s="279" t="inlineStr">
        <is>
          <t>K10</t>
        </is>
      </c>
      <c r="B79" s="298" t="inlineStr">
        <is>
          <t xml:space="preserve">Rent </t>
        </is>
      </c>
      <c r="C79" s="954" t="n"/>
      <c r="D79" s="954" t="n"/>
      <c r="E79" s="954" t="n"/>
      <c r="F79" s="954" t="n"/>
      <c r="G79" s="954" t="n"/>
      <c r="H79" s="954" t="n"/>
      <c r="I79" s="1017" t="n"/>
      <c r="N79" s="290">
        <f>B79</f>
        <v/>
      </c>
      <c r="O79" s="204" t="inlineStr"/>
      <c r="P79" s="204" t="inlineStr"/>
      <c r="Q79" s="204" t="inlineStr"/>
      <c r="R79" s="204" t="inlineStr"/>
      <c r="S79" s="204" t="inlineStr"/>
      <c r="T79" s="204" t="inlineStr"/>
      <c r="U79" s="1016">
        <f>I79</f>
        <v/>
      </c>
    </row>
    <row r="80" customFormat="1" s="279">
      <c r="B80" s="119" t="inlineStr">
        <is>
          <t>Occupancy expenses</t>
        </is>
      </c>
      <c r="C80" s="939" t="n"/>
      <c r="D80" s="939" t="n"/>
      <c r="E80" s="939" t="n"/>
      <c r="F80" s="939" t="n"/>
      <c r="G80" s="939" t="n">
        <v>817</v>
      </c>
      <c r="H80" s="939" t="n">
        <v>828</v>
      </c>
      <c r="I80" s="1017" t="n"/>
      <c r="N80" s="290" t="inlineStr"/>
      <c r="O80" s="204" t="inlineStr"/>
      <c r="P80" s="204" t="inlineStr"/>
      <c r="Q80" s="204" t="inlineStr"/>
      <c r="R80" s="204" t="inlineStr"/>
      <c r="S80" s="204" t="inlineStr"/>
      <c r="T80" s="204" t="inlineStr"/>
      <c r="U80" s="1016" t="n"/>
    </row>
    <row r="81" customFormat="1" s="279">
      <c r="B81" s="119" t="inlineStr">
        <is>
          <t>Administration expenses</t>
        </is>
      </c>
      <c r="C81" s="939" t="n"/>
      <c r="D81" s="939" t="n"/>
      <c r="E81" s="939" t="n"/>
      <c r="F81" s="939" t="n"/>
      <c r="G81" s="939" t="n">
        <v>20903</v>
      </c>
      <c r="H81" s="939" t="n">
        <v>20918</v>
      </c>
      <c r="I81" s="1017" t="n"/>
      <c r="N81" s="296" t="inlineStr"/>
      <c r="O81" s="192" t="inlineStr"/>
      <c r="P81" s="192" t="inlineStr"/>
      <c r="Q81" s="192" t="inlineStr"/>
      <c r="R81" s="192" t="inlineStr"/>
      <c r="S81" s="192" t="inlineStr"/>
      <c r="T81" s="192" t="inlineStr"/>
      <c r="U81" s="1016" t="n"/>
    </row>
    <row r="82" customFormat="1" s="279">
      <c r="A82" s="279" t="inlineStr">
        <is>
          <t>K11</t>
        </is>
      </c>
      <c r="B82" s="96" t="inlineStr">
        <is>
          <t>Total</t>
        </is>
      </c>
      <c r="C82" s="954">
        <f>SUM(INDIRECT(ADDRESS(MATCH("K10",$A:$A,0)+1,COLUMN(C$12),4)&amp;":"&amp;ADDRESS(MATCH("K11",$A:$A,0)-1,COLUMN(C$12),4)))</f>
        <v/>
      </c>
      <c r="D82" s="954">
        <f>SUM(INDIRECT(ADDRESS(MATCH("K10",$A:$A,0)+1,COLUMN(D$12),4)&amp;":"&amp;ADDRESS(MATCH("K11",$A:$A,0)-1,COLUMN(D$12),4)))</f>
        <v/>
      </c>
      <c r="E82" s="954">
        <f>SUM(INDIRECT(ADDRESS(MATCH("K10",$A:$A,0)+1,COLUMN(E$12),4)&amp;":"&amp;ADDRESS(MATCH("K11",$A:$A,0)-1,COLUMN(E$12),4)))</f>
        <v/>
      </c>
      <c r="F82" s="954">
        <f>SUM(INDIRECT(ADDRESS(MATCH("K10",$A:$A,0)+1,COLUMN(F$12),4)&amp;":"&amp;ADDRESS(MATCH("K11",$A:$A,0)-1,COLUMN(F$12),4)))</f>
        <v/>
      </c>
      <c r="G82" s="954">
        <f>SUM(INDIRECT(ADDRESS(MATCH("K10",$A:$A,0)+1,COLUMN(G$12),4)&amp;":"&amp;ADDRESS(MATCH("K11",$A:$A,0)-1,COLUMN(G$12),4)))</f>
        <v/>
      </c>
      <c r="H82" s="954">
        <f>SUM(INDIRECT(ADDRESS(MATCH("K10",$A:$A,0)+1,COLUMN(H$12),4)&amp;":"&amp;ADDRESS(MATCH("K11",$A:$A,0)-1,COLUMN(H$12),4)))</f>
        <v/>
      </c>
      <c r="I82" s="1017" t="n"/>
      <c r="N82" s="296">
        <f>B82</f>
        <v/>
      </c>
      <c r="O82" s="192">
        <f>C82*BS!$B$9</f>
        <v/>
      </c>
      <c r="P82" s="192">
        <f>D82*BS!$B$9</f>
        <v/>
      </c>
      <c r="Q82" s="192">
        <f>E82*BS!$B$9</f>
        <v/>
      </c>
      <c r="R82" s="192">
        <f>F82*BS!$B$9</f>
        <v/>
      </c>
      <c r="S82" s="192">
        <f>G82*BS!$B$9</f>
        <v/>
      </c>
      <c r="T82" s="192">
        <f>H82*BS!$B$9</f>
        <v/>
      </c>
      <c r="U82" s="1016" t="n"/>
    </row>
    <row r="83" customFormat="1" s="118">
      <c r="A83" s="118" t="inlineStr">
        <is>
          <t>K12</t>
        </is>
      </c>
      <c r="B83" s="298" t="inlineStr">
        <is>
          <t xml:space="preserve">Other Operating Income </t>
        </is>
      </c>
      <c r="C83" s="158" t="n"/>
      <c r="D83" s="942" t="n"/>
      <c r="E83" s="942" t="n"/>
      <c r="F83" s="942" t="n"/>
      <c r="G83" s="942" t="n"/>
      <c r="H83" s="942" t="n"/>
      <c r="I83" s="943" t="n"/>
      <c r="L83" s="279" t="n"/>
      <c r="M83" s="279" t="n"/>
      <c r="N83" s="290">
        <f>B83</f>
        <v/>
      </c>
      <c r="O83" s="204" t="inlineStr"/>
      <c r="P83" s="204" t="inlineStr"/>
      <c r="Q83" s="204" t="inlineStr"/>
      <c r="R83" s="204" t="inlineStr"/>
      <c r="S83" s="204" t="inlineStr"/>
      <c r="T83" s="204" t="inlineStr"/>
      <c r="U83" s="1016">
        <f>I83</f>
        <v/>
      </c>
    </row>
    <row r="84" customFormat="1" s="118">
      <c r="B84" s="102" t="inlineStr">
        <is>
          <t>Other income</t>
        </is>
      </c>
      <c r="C84" s="991" t="n"/>
      <c r="D84" s="991" t="n"/>
      <c r="E84" s="991" t="n"/>
      <c r="F84" s="991" t="n"/>
      <c r="G84" s="991" t="n">
        <v>723</v>
      </c>
      <c r="H84" s="991" t="n">
        <v>129</v>
      </c>
      <c r="I84" s="1018" t="n"/>
      <c r="L84" s="279" t="n"/>
      <c r="M84" s="279" t="n"/>
      <c r="N84" s="301" t="inlineStr"/>
      <c r="O84" s="192" t="inlineStr"/>
      <c r="P84" s="192" t="inlineStr"/>
      <c r="Q84" s="192" t="inlineStr"/>
      <c r="R84" s="192" t="inlineStr"/>
      <c r="S84" s="192" t="inlineStr"/>
      <c r="T84" s="192" t="inlineStr"/>
      <c r="U84" s="1016">
        <f>I84</f>
        <v/>
      </c>
    </row>
    <row r="85" customFormat="1" s="118">
      <c r="B85" s="102" t="n"/>
      <c r="C85" s="991" t="n"/>
      <c r="D85" s="991" t="n"/>
      <c r="E85" s="991" t="n"/>
      <c r="F85" s="991" t="n"/>
      <c r="G85" s="991" t="n"/>
      <c r="H85" s="991" t="n"/>
      <c r="I85" s="1018" t="n"/>
      <c r="L85" s="279" t="n"/>
      <c r="M85" s="279" t="n"/>
      <c r="N85" s="301" t="inlineStr"/>
      <c r="O85" s="192" t="inlineStr"/>
      <c r="P85" s="192" t="inlineStr"/>
      <c r="Q85" s="192" t="inlineStr"/>
      <c r="R85" s="192" t="inlineStr"/>
      <c r="S85" s="192" t="inlineStr"/>
      <c r="T85" s="192" t="inlineStr"/>
      <c r="U85" s="1016">
        <f>I85</f>
        <v/>
      </c>
    </row>
    <row r="86" customFormat="1" s="118">
      <c r="B86" s="102" t="n"/>
      <c r="C86" s="991" t="n"/>
      <c r="D86" s="991" t="n"/>
      <c r="E86" s="991" t="n"/>
      <c r="F86" s="991" t="n"/>
      <c r="G86" s="991" t="n"/>
      <c r="H86" s="991" t="n"/>
      <c r="I86" s="1018" t="n"/>
      <c r="L86" s="279" t="n"/>
      <c r="M86" s="279" t="n"/>
      <c r="N86" s="301" t="inlineStr"/>
      <c r="O86" s="192" t="inlineStr"/>
      <c r="P86" s="192" t="inlineStr"/>
      <c r="Q86" s="192" t="inlineStr"/>
      <c r="R86" s="192" t="inlineStr"/>
      <c r="S86" s="192" t="inlineStr"/>
      <c r="T86" s="192" t="inlineStr"/>
      <c r="U86" s="1016">
        <f>I86</f>
        <v/>
      </c>
    </row>
    <row r="87" customFormat="1" s="118">
      <c r="B87" s="102" t="n"/>
      <c r="C87" s="991" t="n"/>
      <c r="D87" s="991" t="n"/>
      <c r="E87" s="991" t="n"/>
      <c r="F87" s="991" t="n"/>
      <c r="G87" s="991" t="n"/>
      <c r="H87" s="991" t="n"/>
      <c r="I87" s="1018" t="n"/>
      <c r="L87" s="279" t="n"/>
      <c r="M87" s="279" t="n"/>
      <c r="N87" s="301" t="inlineStr"/>
      <c r="O87" s="192" t="inlineStr"/>
      <c r="P87" s="192" t="inlineStr"/>
      <c r="Q87" s="192" t="inlineStr"/>
      <c r="R87" s="192" t="inlineStr"/>
      <c r="S87" s="192" t="inlineStr"/>
      <c r="T87" s="192" t="inlineStr"/>
      <c r="U87" s="1016">
        <f>I87</f>
        <v/>
      </c>
    </row>
    <row r="88" customFormat="1" s="118">
      <c r="B88" s="102" t="n"/>
      <c r="C88" s="939" t="n"/>
      <c r="D88" s="939" t="n"/>
      <c r="E88" s="939" t="n"/>
      <c r="F88" s="939" t="n"/>
      <c r="G88" s="939" t="n"/>
      <c r="H88" s="939" t="n"/>
      <c r="I88" s="1018" t="n"/>
      <c r="L88" s="279" t="n"/>
      <c r="M88" s="279" t="n"/>
      <c r="N88" s="301" t="inlineStr"/>
      <c r="O88" s="192" t="inlineStr"/>
      <c r="P88" s="192" t="inlineStr"/>
      <c r="Q88" s="192" t="inlineStr"/>
      <c r="R88" s="192" t="inlineStr"/>
      <c r="S88" s="192" t="inlineStr"/>
      <c r="T88" s="192" t="inlineStr"/>
      <c r="U88" s="1016">
        <f>I88</f>
        <v/>
      </c>
    </row>
    <row r="89" customFormat="1" s="118">
      <c r="B89" s="102" t="n"/>
      <c r="C89" s="991" t="n"/>
      <c r="D89" s="991" t="n"/>
      <c r="E89" s="991" t="n"/>
      <c r="F89" s="991" t="n"/>
      <c r="G89" s="991" t="n"/>
      <c r="H89" s="991" t="n"/>
      <c r="I89" s="1018" t="n"/>
      <c r="L89" s="279" t="n"/>
      <c r="M89" s="279" t="n"/>
      <c r="N89" s="301" t="inlineStr"/>
      <c r="O89" s="192" t="inlineStr"/>
      <c r="P89" s="192" t="inlineStr"/>
      <c r="Q89" s="192" t="inlineStr"/>
      <c r="R89" s="192" t="inlineStr"/>
      <c r="S89" s="192" t="inlineStr"/>
      <c r="T89" s="192" t="inlineStr"/>
      <c r="U89" s="1016">
        <f>I89</f>
        <v/>
      </c>
    </row>
    <row r="90" customFormat="1" s="118">
      <c r="B90" s="102" t="n"/>
      <c r="C90" s="991" t="n"/>
      <c r="D90" s="991" t="n"/>
      <c r="E90" s="991" t="n"/>
      <c r="F90" s="991" t="n"/>
      <c r="G90" s="991" t="n"/>
      <c r="H90" s="991" t="n"/>
      <c r="I90" s="1018" t="n"/>
      <c r="L90" s="279" t="n"/>
      <c r="M90" s="279" t="n"/>
      <c r="N90" s="301" t="inlineStr"/>
      <c r="O90" s="192" t="inlineStr"/>
      <c r="P90" s="192" t="inlineStr"/>
      <c r="Q90" s="192" t="inlineStr"/>
      <c r="R90" s="192" t="inlineStr"/>
      <c r="S90" s="192" t="inlineStr"/>
      <c r="T90" s="192" t="inlineStr"/>
      <c r="U90" s="1016">
        <f>I90</f>
        <v/>
      </c>
    </row>
    <row r="91" customFormat="1" s="118">
      <c r="B91" s="102" t="n"/>
      <c r="C91" s="991" t="n"/>
      <c r="D91" s="991" t="n"/>
      <c r="E91" s="991" t="n"/>
      <c r="F91" s="991" t="n"/>
      <c r="G91" s="991" t="n"/>
      <c r="H91" s="991" t="n"/>
      <c r="I91" s="1018" t="n"/>
      <c r="L91" s="279" t="n"/>
      <c r="M91" s="279" t="n"/>
      <c r="N91" s="301" t="inlineStr"/>
      <c r="O91" s="192" t="inlineStr"/>
      <c r="P91" s="192" t="inlineStr"/>
      <c r="Q91" s="192" t="inlineStr"/>
      <c r="R91" s="192" t="inlineStr"/>
      <c r="S91" s="192" t="inlineStr"/>
      <c r="T91" s="192" t="inlineStr"/>
      <c r="U91" s="1016">
        <f>I91</f>
        <v/>
      </c>
    </row>
    <row r="92" customFormat="1" s="118">
      <c r="B92" s="102" t="n"/>
      <c r="C92" s="991" t="n"/>
      <c r="D92" s="991" t="n"/>
      <c r="E92" s="991" t="n"/>
      <c r="F92" s="991" t="n"/>
      <c r="G92" s="991" t="n"/>
      <c r="H92" s="991" t="n"/>
      <c r="I92" s="1018" t="n"/>
      <c r="L92" s="279" t="n"/>
      <c r="M92" s="279" t="n"/>
      <c r="N92" s="301" t="inlineStr"/>
      <c r="O92" s="192" t="inlineStr"/>
      <c r="P92" s="192" t="inlineStr"/>
      <c r="Q92" s="192" t="inlineStr"/>
      <c r="R92" s="192" t="inlineStr"/>
      <c r="S92" s="192" t="inlineStr"/>
      <c r="T92" s="192" t="inlineStr"/>
      <c r="U92" s="1016">
        <f>I92</f>
        <v/>
      </c>
    </row>
    <row r="93" customFormat="1" s="118">
      <c r="B93" s="102" t="n"/>
      <c r="C93" s="991" t="n"/>
      <c r="D93" s="991" t="n"/>
      <c r="E93" s="991" t="n"/>
      <c r="F93" s="991" t="n"/>
      <c r="G93" s="991" t="n"/>
      <c r="H93" s="991" t="n"/>
      <c r="I93" s="1018" t="n"/>
      <c r="L93" s="279" t="n"/>
      <c r="M93" s="279" t="n"/>
      <c r="N93" s="301" t="inlineStr"/>
      <c r="O93" s="192" t="inlineStr"/>
      <c r="P93" s="192" t="inlineStr"/>
      <c r="Q93" s="192" t="inlineStr"/>
      <c r="R93" s="192" t="inlineStr"/>
      <c r="S93" s="192" t="inlineStr"/>
      <c r="T93" s="192" t="inlineStr"/>
      <c r="U93" s="1016">
        <f>I93</f>
        <v/>
      </c>
    </row>
    <row r="94" customFormat="1" s="118">
      <c r="A94" s="118" t="inlineStr">
        <is>
          <t>K13</t>
        </is>
      </c>
      <c r="B94" s="96" t="inlineStr">
        <is>
          <t>Total</t>
        </is>
      </c>
      <c r="C94" s="954">
        <f>SUM(INDIRECT(ADDRESS(MATCH("K12",$A:$A,0)+1,COLUMN(C$12),4)&amp;":"&amp;ADDRESS(MATCH("K13",$A:$A,0)-1,COLUMN(C$12),4)))</f>
        <v/>
      </c>
      <c r="D94" s="954">
        <f>SUM(INDIRECT(ADDRESS(MATCH("K12",$A:$A,0)+1,COLUMN(D$12),4)&amp;":"&amp;ADDRESS(MATCH("K13",$A:$A,0)-1,COLUMN(D$12),4)))</f>
        <v/>
      </c>
      <c r="E94" s="954">
        <f>SUM(INDIRECT(ADDRESS(MATCH("K12",$A:$A,0)+1,COLUMN(E$12),4)&amp;":"&amp;ADDRESS(MATCH("K13",$A:$A,0)-1,COLUMN(E$12),4)))</f>
        <v/>
      </c>
      <c r="F94" s="954">
        <f>SUM(INDIRECT(ADDRESS(MATCH("K12",$A:$A,0)+1,COLUMN(F$12),4)&amp;":"&amp;ADDRESS(MATCH("K13",$A:$A,0)-1,COLUMN(F$12),4)))</f>
        <v/>
      </c>
      <c r="G94" s="954">
        <f>SUM(INDIRECT(ADDRESS(MATCH("K12",$A:$A,0)+1,COLUMN(G$12),4)&amp;":"&amp;ADDRESS(MATCH("K13",$A:$A,0)-1,COLUMN(G$12),4)))</f>
        <v/>
      </c>
      <c r="H94" s="954">
        <f>SUM(INDIRECT(ADDRESS(MATCH("K12",$A:$A,0)+1,COLUMN(H$12),4)&amp;":"&amp;ADDRESS(MATCH("K13",$A:$A,0)-1,COLUMN(H$12),4)))</f>
        <v/>
      </c>
      <c r="I94" s="1018" t="n"/>
      <c r="L94" s="279" t="n"/>
      <c r="M94" s="279" t="n"/>
      <c r="N94" s="290">
        <f>B94</f>
        <v/>
      </c>
      <c r="O94" s="204">
        <f>C94*BS!$B$9</f>
        <v/>
      </c>
      <c r="P94" s="204">
        <f>D94*BS!$B$9</f>
        <v/>
      </c>
      <c r="Q94" s="204">
        <f>E94*BS!$B$9</f>
        <v/>
      </c>
      <c r="R94" s="204">
        <f>F94*BS!$B$9</f>
        <v/>
      </c>
      <c r="S94" s="204">
        <f>G94*BS!$B$9</f>
        <v/>
      </c>
      <c r="T94" s="204">
        <f>H94*BS!$B$9</f>
        <v/>
      </c>
      <c r="U94" s="1016">
        <f>I94</f>
        <v/>
      </c>
    </row>
    <row r="95" customFormat="1" s="118">
      <c r="B95" s="102" t="n"/>
      <c r="C95" s="989" t="n"/>
      <c r="D95" s="989" t="n"/>
      <c r="E95" s="989" t="n"/>
      <c r="F95" s="989" t="n"/>
      <c r="G95" s="1019" t="n"/>
      <c r="H95" s="1019" t="n"/>
      <c r="I95" s="1018" t="n"/>
      <c r="L95" s="279" t="n"/>
      <c r="M95" s="279" t="n"/>
      <c r="N95" s="296" t="inlineStr"/>
      <c r="O95" s="192" t="inlineStr"/>
      <c r="P95" s="192" t="inlineStr"/>
      <c r="Q95" s="192" t="inlineStr"/>
      <c r="R95" s="192" t="inlineStr"/>
      <c r="S95" s="192" t="inlineStr"/>
      <c r="T95" s="192" t="inlineStr"/>
      <c r="U95" s="1016" t="n"/>
    </row>
    <row r="96" customFormat="1" s="279">
      <c r="A96" s="279" t="inlineStr">
        <is>
          <t>K14</t>
        </is>
      </c>
      <c r="B96" s="298" t="inlineStr">
        <is>
          <t xml:space="preserve">Interest Income </t>
        </is>
      </c>
      <c r="C96" s="954" t="n"/>
      <c r="D96" s="954" t="n"/>
      <c r="E96" s="954" t="n"/>
      <c r="F96" s="954" t="n"/>
      <c r="G96" s="954" t="n"/>
      <c r="H96" s="954" t="n"/>
      <c r="I96" s="1017" t="n"/>
      <c r="J96" s="118" t="n"/>
      <c r="K96" s="118" t="n"/>
      <c r="N96" s="290">
        <f>B96</f>
        <v/>
      </c>
      <c r="O96" s="204" t="inlineStr"/>
      <c r="P96" s="204" t="inlineStr"/>
      <c r="Q96" s="204" t="inlineStr"/>
      <c r="R96" s="204" t="inlineStr"/>
      <c r="S96" s="204" t="inlineStr"/>
      <c r="T96" s="204" t="inlineStr"/>
      <c r="U96" s="1016">
        <f>I96</f>
        <v/>
      </c>
    </row>
    <row r="97" customFormat="1" s="118">
      <c r="A97" s="118" t="inlineStr">
        <is>
          <t>K15</t>
        </is>
      </c>
      <c r="B97" s="303" t="inlineStr">
        <is>
          <t>Interest Income (net)</t>
        </is>
      </c>
      <c r="C97" s="939" t="n"/>
      <c r="D97" s="939" t="n"/>
      <c r="E97" s="939" t="n"/>
      <c r="F97" s="939" t="n"/>
      <c r="G97" s="939" t="n"/>
      <c r="H97" s="939" t="n"/>
      <c r="I97" s="1017" t="n"/>
      <c r="L97" s="279" t="n"/>
      <c r="M97" s="279" t="n"/>
      <c r="N97" s="296">
        <f>B97</f>
        <v/>
      </c>
      <c r="O97" s="204" t="inlineStr"/>
      <c r="P97" s="204" t="inlineStr"/>
      <c r="Q97" s="204" t="inlineStr"/>
      <c r="R97" s="204" t="inlineStr"/>
      <c r="S97" s="204" t="inlineStr"/>
      <c r="T97" s="204" t="inlineStr"/>
      <c r="U97" s="1016">
        <f>I97</f>
        <v/>
      </c>
    </row>
    <row r="98" customFormat="1" s="118">
      <c r="B98" s="102" t="inlineStr">
        <is>
          <t>Other income</t>
        </is>
      </c>
      <c r="C98" s="939" t="n"/>
      <c r="D98" s="939" t="n"/>
      <c r="E98" s="939" t="n"/>
      <c r="F98" s="939" t="n"/>
      <c r="G98" s="939" t="n">
        <v>723</v>
      </c>
      <c r="H98" s="939" t="n">
        <v>129</v>
      </c>
      <c r="I98" s="1017" t="n"/>
      <c r="L98" s="279" t="n"/>
      <c r="M98" s="279" t="n"/>
      <c r="N98" s="296" t="inlineStr"/>
      <c r="O98" s="192" t="inlineStr"/>
      <c r="P98" s="192" t="inlineStr"/>
      <c r="Q98" s="192" t="inlineStr"/>
      <c r="R98" s="192" t="inlineStr"/>
      <c r="S98" s="192" t="inlineStr"/>
      <c r="T98" s="192" t="inlineStr"/>
      <c r="U98" s="1016">
        <f>I98</f>
        <v/>
      </c>
    </row>
    <row r="99" customFormat="1" s="118">
      <c r="B99" s="303" t="inlineStr">
        <is>
          <t>Finance income</t>
        </is>
      </c>
      <c r="C99" s="939" t="n"/>
      <c r="D99" s="939" t="n"/>
      <c r="E99" s="939" t="n"/>
      <c r="F99" s="939" t="n"/>
      <c r="G99" s="939" t="n">
        <v>2069</v>
      </c>
      <c r="H99" s="939" t="n">
        <v>12685</v>
      </c>
      <c r="I99" s="1017" t="n"/>
      <c r="L99" s="279" t="n"/>
      <c r="M99" s="279" t="n"/>
      <c r="N99" s="296" t="inlineStr"/>
      <c r="O99" s="192" t="inlineStr"/>
      <c r="P99" s="192" t="inlineStr"/>
      <c r="Q99" s="192" t="inlineStr"/>
      <c r="R99" s="192" t="inlineStr"/>
      <c r="S99" s="192" t="inlineStr"/>
      <c r="T99" s="192" t="inlineStr"/>
      <c r="U99" s="1016">
        <f>I99</f>
        <v/>
      </c>
    </row>
    <row r="100" customFormat="1" s="118">
      <c r="B100" s="303" t="inlineStr">
        <is>
          <t>Finance costs</t>
        </is>
      </c>
      <c r="C100" s="939" t="n"/>
      <c r="D100" s="939" t="n"/>
      <c r="E100" s="939" t="n"/>
      <c r="F100" s="939" t="n"/>
      <c r="G100" s="939" t="n">
        <v>296</v>
      </c>
      <c r="H100" s="939" t="n">
        <v>8781</v>
      </c>
      <c r="I100" s="1017" t="n"/>
      <c r="L100" s="279" t="n"/>
      <c r="M100" s="279" t="n"/>
      <c r="N100" s="296" t="inlineStr"/>
      <c r="O100" s="192" t="inlineStr"/>
      <c r="P100" s="192" t="inlineStr"/>
      <c r="Q100" s="192" t="inlineStr"/>
      <c r="R100" s="192" t="inlineStr"/>
      <c r="S100" s="192" t="inlineStr"/>
      <c r="T100" s="192" t="inlineStr"/>
      <c r="U100" s="1016">
        <f>I100</f>
        <v/>
      </c>
    </row>
    <row r="101" customFormat="1" s="118">
      <c r="B101" s="303" t="inlineStr">
        <is>
          <t>Net finance income</t>
        </is>
      </c>
      <c r="C101" s="939" t="n"/>
      <c r="D101" s="939" t="n"/>
      <c r="E101" s="939" t="n"/>
      <c r="F101" s="939" t="n"/>
      <c r="G101" s="939" t="n">
        <v>1773</v>
      </c>
      <c r="H101" s="939" t="n">
        <v>3904</v>
      </c>
      <c r="I101" s="1017" t="n"/>
      <c r="L101" s="279" t="n"/>
      <c r="M101" s="279" t="n"/>
      <c r="N101" s="296" t="inlineStr"/>
      <c r="O101" s="192" t="inlineStr"/>
      <c r="P101" s="192" t="inlineStr"/>
      <c r="Q101" s="192" t="inlineStr"/>
      <c r="R101" s="192" t="inlineStr"/>
      <c r="S101" s="192" t="inlineStr"/>
      <c r="T101" s="192" t="inlineStr"/>
      <c r="U101" s="1016">
        <f>I101</f>
        <v/>
      </c>
    </row>
    <row r="102" customFormat="1" s="118">
      <c r="B102" s="303" t="n"/>
      <c r="C102" s="939" t="n"/>
      <c r="D102" s="939" t="n"/>
      <c r="E102" s="939" t="n"/>
      <c r="F102" s="939" t="n"/>
      <c r="G102" s="939" t="n"/>
      <c r="H102" s="939" t="n"/>
      <c r="I102" s="1017" t="n"/>
      <c r="L102" s="279" t="n"/>
      <c r="M102" s="279" t="n"/>
      <c r="N102" s="296" t="inlineStr"/>
      <c r="O102" s="192" t="inlineStr"/>
      <c r="P102" s="192" t="inlineStr"/>
      <c r="Q102" s="192" t="inlineStr"/>
      <c r="R102" s="192" t="inlineStr"/>
      <c r="S102" s="192" t="inlineStr"/>
      <c r="T102" s="192" t="inlineStr"/>
      <c r="U102" s="1016">
        <f>I102</f>
        <v/>
      </c>
    </row>
    <row r="103" customFormat="1" s="118">
      <c r="B103" s="303" t="n"/>
      <c r="C103" s="939" t="n"/>
      <c r="D103" s="939" t="n"/>
      <c r="E103" s="939" t="n"/>
      <c r="F103" s="939" t="n"/>
      <c r="G103" s="939" t="n"/>
      <c r="H103" s="939" t="n"/>
      <c r="I103" s="1017" t="n"/>
      <c r="L103" s="279" t="n"/>
      <c r="M103" s="279" t="n"/>
      <c r="N103" s="296" t="inlineStr"/>
      <c r="O103" s="192" t="inlineStr"/>
      <c r="P103" s="192" t="inlineStr"/>
      <c r="Q103" s="192" t="inlineStr"/>
      <c r="R103" s="192" t="inlineStr"/>
      <c r="S103" s="192" t="inlineStr"/>
      <c r="T103" s="192" t="inlineStr"/>
      <c r="U103" s="1016">
        <f>I103</f>
        <v/>
      </c>
    </row>
    <row r="104" customFormat="1" s="118">
      <c r="B104" s="303" t="n"/>
      <c r="C104" s="939" t="n"/>
      <c r="D104" s="939" t="n"/>
      <c r="E104" s="939" t="n"/>
      <c r="F104" s="939" t="n"/>
      <c r="G104" s="939" t="n"/>
      <c r="H104" s="939" t="n"/>
      <c r="I104" s="1017" t="n"/>
      <c r="L104" s="279" t="n"/>
      <c r="M104" s="279" t="n"/>
      <c r="N104" s="296" t="inlineStr"/>
      <c r="O104" s="192" t="inlineStr"/>
      <c r="P104" s="192" t="inlineStr"/>
      <c r="Q104" s="192" t="inlineStr"/>
      <c r="R104" s="192" t="inlineStr"/>
      <c r="S104" s="192" t="inlineStr"/>
      <c r="T104" s="192" t="inlineStr"/>
      <c r="U104" s="1016">
        <f>I104</f>
        <v/>
      </c>
    </row>
    <row r="105" customFormat="1" s="118">
      <c r="B105" s="303" t="n"/>
      <c r="C105" s="939" t="n"/>
      <c r="D105" s="939" t="n"/>
      <c r="E105" s="939" t="n"/>
      <c r="F105" s="939" t="n"/>
      <c r="G105" s="939" t="n"/>
      <c r="H105" s="939" t="n"/>
      <c r="I105" s="1017" t="n"/>
      <c r="L105" s="279" t="n"/>
      <c r="M105" s="279" t="n"/>
      <c r="N105" s="296" t="inlineStr"/>
      <c r="O105" s="192" t="inlineStr"/>
      <c r="P105" s="192" t="inlineStr"/>
      <c r="Q105" s="192" t="inlineStr"/>
      <c r="R105" s="192" t="inlineStr"/>
      <c r="S105" s="192" t="inlineStr"/>
      <c r="T105" s="192" t="inlineStr"/>
      <c r="U105" s="1016">
        <f>I105</f>
        <v/>
      </c>
    </row>
    <row r="106" customFormat="1" s="118">
      <c r="B106" s="303" t="n"/>
      <c r="C106" s="939" t="n"/>
      <c r="D106" s="939" t="n"/>
      <c r="E106" s="939" t="n"/>
      <c r="F106" s="939" t="n"/>
      <c r="G106" s="939" t="n"/>
      <c r="H106" s="939" t="n"/>
      <c r="I106" s="1017" t="n"/>
      <c r="L106" s="279" t="n"/>
      <c r="M106" s="279" t="n"/>
      <c r="N106" s="296" t="inlineStr"/>
      <c r="O106" s="192" t="inlineStr"/>
      <c r="P106" s="192" t="inlineStr"/>
      <c r="Q106" s="192" t="inlineStr"/>
      <c r="R106" s="192" t="inlineStr"/>
      <c r="S106" s="192" t="inlineStr"/>
      <c r="T106" s="192" t="inlineStr"/>
      <c r="U106" s="1016">
        <f>I106</f>
        <v/>
      </c>
    </row>
    <row r="107" customFormat="1" s="118">
      <c r="B107" s="303" t="n"/>
      <c r="C107" s="939" t="n"/>
      <c r="D107" s="939" t="n"/>
      <c r="E107" s="939" t="n"/>
      <c r="F107" s="939" t="n"/>
      <c r="G107" s="939" t="n"/>
      <c r="H107" s="939" t="n"/>
      <c r="I107" s="1017" t="n"/>
      <c r="L107" s="279" t="n"/>
      <c r="M107" s="279" t="n"/>
      <c r="N107" s="296" t="inlineStr"/>
      <c r="O107" s="192" t="inlineStr"/>
      <c r="P107" s="192" t="inlineStr"/>
      <c r="Q107" s="192" t="inlineStr"/>
      <c r="R107" s="192" t="inlineStr"/>
      <c r="S107" s="192" t="inlineStr"/>
      <c r="T107" s="192" t="inlineStr"/>
      <c r="U107" s="1016">
        <f>I107</f>
        <v/>
      </c>
    </row>
    <row r="108" customFormat="1" s="118">
      <c r="A108" s="118" t="inlineStr">
        <is>
          <t>K16</t>
        </is>
      </c>
      <c r="B108" s="96" t="inlineStr">
        <is>
          <t>Total</t>
        </is>
      </c>
      <c r="C108" s="954">
        <f>SUM(INDIRECT(ADDRESS(MATCH("K15",$A:$A,0)+1,COLUMN(C$12),4)&amp;":"&amp;ADDRESS(MATCH("K16",$A:$A,0)-1,COLUMN(C$12),4)))</f>
        <v/>
      </c>
      <c r="D108" s="954">
        <f>SUM(INDIRECT(ADDRESS(MATCH("K15",$A:$A,0)+1,COLUMN(D$12),4)&amp;":"&amp;ADDRESS(MATCH("K16",$A:$A,0)-1,COLUMN(D$12),4)))</f>
        <v/>
      </c>
      <c r="E108" s="954">
        <f>SUM(INDIRECT(ADDRESS(MATCH("K15",$A:$A,0)+1,COLUMN(E$12),4)&amp;":"&amp;ADDRESS(MATCH("K16",$A:$A,0)-1,COLUMN(E$12),4)))</f>
        <v/>
      </c>
      <c r="F108" s="954">
        <f>SUM(INDIRECT(ADDRESS(MATCH("K15",$A:$A,0)+1,COLUMN(F$12),4)&amp;":"&amp;ADDRESS(MATCH("K16",$A:$A,0)-1,COLUMN(F$12),4)))</f>
        <v/>
      </c>
      <c r="G108" s="954">
        <f>SUM(INDIRECT(ADDRESS(MATCH("K15",$A:$A,0)+1,COLUMN(G$12),4)&amp;":"&amp;ADDRESS(MATCH("K16",$A:$A,0)-1,COLUMN(G$12),4)))</f>
        <v/>
      </c>
      <c r="H108" s="954">
        <f>SUM(INDIRECT(ADDRESS(MATCH("K15",$A:$A,0)+1,COLUMN(H$12),4)&amp;":"&amp;ADDRESS(MATCH("K16",$A:$A,0)-1,COLUMN(H$12),4)))</f>
        <v/>
      </c>
      <c r="I108" s="1017" t="n"/>
      <c r="L108" s="279" t="n"/>
      <c r="M108" s="279" t="n"/>
      <c r="N108" s="293">
        <f>B108</f>
        <v/>
      </c>
      <c r="O108" s="192">
        <f>C108*BS!$B$9</f>
        <v/>
      </c>
      <c r="P108" s="192">
        <f>D108*BS!$B$9</f>
        <v/>
      </c>
      <c r="Q108" s="192">
        <f>E108*BS!$B$9</f>
        <v/>
      </c>
      <c r="R108" s="192">
        <f>F108*BS!$B$9</f>
        <v/>
      </c>
      <c r="S108" s="192">
        <f>G108*BS!$B$9</f>
        <v/>
      </c>
      <c r="T108" s="192">
        <f>H108*BS!$B$9</f>
        <v/>
      </c>
      <c r="U108" s="1016">
        <f>I108</f>
        <v/>
      </c>
    </row>
    <row r="109" customFormat="1" s="118">
      <c r="B109" s="102" t="n"/>
      <c r="C109" s="939" t="n"/>
      <c r="D109" s="939" t="n"/>
      <c r="E109" s="939" t="n"/>
      <c r="F109" s="939" t="n"/>
      <c r="G109" s="939" t="n"/>
      <c r="H109" s="939" t="n"/>
      <c r="I109" s="1017" t="n"/>
      <c r="L109" s="279" t="n"/>
      <c r="M109" s="279" t="n"/>
      <c r="N109" s="293" t="inlineStr"/>
      <c r="O109" s="192" t="inlineStr"/>
      <c r="P109" s="192" t="inlineStr"/>
      <c r="Q109" s="192" t="inlineStr"/>
      <c r="R109" s="192" t="inlineStr"/>
      <c r="S109" s="192" t="inlineStr"/>
      <c r="T109" s="192" t="inlineStr"/>
      <c r="U109" s="1016">
        <f>I109</f>
        <v/>
      </c>
    </row>
    <row r="110" customFormat="1" s="118">
      <c r="A110" s="118" t="inlineStr">
        <is>
          <t>K17</t>
        </is>
      </c>
      <c r="B110" s="298" t="inlineStr">
        <is>
          <t>Interest Expense (net)</t>
        </is>
      </c>
      <c r="C110" s="954" t="n"/>
      <c r="D110" s="954" t="n"/>
      <c r="E110" s="954" t="n"/>
      <c r="F110" s="954" t="n"/>
      <c r="G110" s="954" t="n"/>
      <c r="H110" s="954" t="n"/>
      <c r="I110" s="1017" t="n"/>
      <c r="L110" s="279" t="n"/>
      <c r="M110" s="279" t="n"/>
      <c r="N110" s="290">
        <f>B110</f>
        <v/>
      </c>
      <c r="O110" s="204" t="inlineStr"/>
      <c r="P110" s="204" t="inlineStr"/>
      <c r="Q110" s="204" t="inlineStr"/>
      <c r="R110" s="204" t="inlineStr"/>
      <c r="S110" s="204" t="inlineStr"/>
      <c r="T110" s="204" t="inlineStr"/>
      <c r="U110" s="1016" t="n"/>
    </row>
    <row r="111" customFormat="1" s="118">
      <c r="B111" s="102" t="inlineStr">
        <is>
          <t>Finance costs</t>
        </is>
      </c>
      <c r="C111" s="939" t="n"/>
      <c r="D111" s="939" t="n"/>
      <c r="E111" s="939" t="n"/>
      <c r="F111" s="939" t="n"/>
      <c r="G111" s="939" t="n">
        <v>296</v>
      </c>
      <c r="H111" s="939" t="n">
        <v>8781</v>
      </c>
      <c r="I111" s="1017" t="n"/>
      <c r="L111" s="279" t="n"/>
      <c r="M111" s="279" t="n"/>
      <c r="N111" s="293" t="inlineStr"/>
      <c r="O111" s="192" t="inlineStr"/>
      <c r="P111" s="192" t="inlineStr"/>
      <c r="Q111" s="192" t="inlineStr"/>
      <c r="R111" s="192" t="inlineStr"/>
      <c r="S111" s="192" t="inlineStr"/>
      <c r="T111" s="192" t="inlineStr"/>
      <c r="U111" s="1016">
        <f>I111</f>
        <v/>
      </c>
    </row>
    <row r="112" customFormat="1" s="118">
      <c r="B112" s="102" t="n"/>
      <c r="C112" s="939" t="n"/>
      <c r="D112" s="939" t="n"/>
      <c r="E112" s="939" t="n"/>
      <c r="F112" s="939" t="n"/>
      <c r="G112" s="939" t="n"/>
      <c r="H112" s="939" t="n"/>
      <c r="I112" s="1017" t="n"/>
      <c r="L112" s="279" t="n"/>
      <c r="M112" s="279" t="n"/>
      <c r="N112" s="293" t="inlineStr"/>
      <c r="O112" s="192" t="inlineStr"/>
      <c r="P112" s="192" t="inlineStr"/>
      <c r="Q112" s="192" t="inlineStr"/>
      <c r="R112" s="192" t="inlineStr"/>
      <c r="S112" s="192" t="inlineStr"/>
      <c r="T112" s="192" t="inlineStr"/>
      <c r="U112" s="1016">
        <f>I112</f>
        <v/>
      </c>
    </row>
    <row r="113" customFormat="1" s="118">
      <c r="B113" s="102" t="n"/>
      <c r="C113" s="939" t="n"/>
      <c r="D113" s="939" t="n"/>
      <c r="E113" s="939" t="n"/>
      <c r="F113" s="939" t="n"/>
      <c r="G113" s="939" t="n"/>
      <c r="H113" s="939" t="n"/>
      <c r="I113" s="1017" t="n"/>
      <c r="L113" s="279" t="n"/>
      <c r="M113" s="279" t="n"/>
      <c r="N113" s="293" t="inlineStr"/>
      <c r="O113" s="192" t="inlineStr"/>
      <c r="P113" s="192" t="inlineStr"/>
      <c r="Q113" s="192" t="inlineStr"/>
      <c r="R113" s="192" t="inlineStr"/>
      <c r="S113" s="192" t="inlineStr"/>
      <c r="T113" s="192" t="inlineStr"/>
      <c r="U113" s="1016">
        <f>I113</f>
        <v/>
      </c>
    </row>
    <row r="114" customFormat="1" s="118">
      <c r="B114" s="102" t="n"/>
      <c r="C114" s="939" t="n"/>
      <c r="D114" s="939" t="n"/>
      <c r="E114" s="939" t="n"/>
      <c r="F114" s="939" t="n"/>
      <c r="G114" s="939" t="n"/>
      <c r="H114" s="939" t="n"/>
      <c r="I114" s="1017" t="n"/>
      <c r="L114" s="279" t="n"/>
      <c r="M114" s="279" t="n"/>
      <c r="N114" s="293" t="inlineStr"/>
      <c r="O114" s="192" t="inlineStr"/>
      <c r="P114" s="192" t="inlineStr"/>
      <c r="Q114" s="192" t="inlineStr"/>
      <c r="R114" s="192" t="inlineStr"/>
      <c r="S114" s="192" t="inlineStr"/>
      <c r="T114" s="192" t="inlineStr"/>
      <c r="U114" s="1016">
        <f>I114</f>
        <v/>
      </c>
    </row>
    <row r="115" customFormat="1" s="118">
      <c r="B115" s="102" t="n"/>
      <c r="C115" s="939" t="n"/>
      <c r="D115" s="939" t="n"/>
      <c r="E115" s="939" t="n"/>
      <c r="F115" s="939" t="n"/>
      <c r="G115" s="939" t="n"/>
      <c r="H115" s="939" t="n"/>
      <c r="I115" s="1017" t="n"/>
      <c r="L115" s="279" t="n"/>
      <c r="M115" s="279" t="n"/>
      <c r="N115" s="293" t="inlineStr"/>
      <c r="O115" s="192" t="inlineStr"/>
      <c r="P115" s="192" t="inlineStr"/>
      <c r="Q115" s="192" t="inlineStr"/>
      <c r="R115" s="192" t="inlineStr"/>
      <c r="S115" s="192" t="inlineStr"/>
      <c r="T115" s="192" t="inlineStr"/>
      <c r="U115" s="1016">
        <f>I115</f>
        <v/>
      </c>
    </row>
    <row r="116" customFormat="1" s="118">
      <c r="B116" s="102" t="n"/>
      <c r="C116" s="939" t="n"/>
      <c r="D116" s="939" t="n"/>
      <c r="E116" s="939" t="n"/>
      <c r="F116" s="939" t="n"/>
      <c r="G116" s="939" t="n"/>
      <c r="H116" s="939" t="n"/>
      <c r="I116" s="1017" t="n"/>
      <c r="L116" s="279" t="n"/>
      <c r="M116" s="279" t="n"/>
      <c r="N116" s="293" t="inlineStr"/>
      <c r="O116" s="192" t="inlineStr"/>
      <c r="P116" s="192" t="inlineStr"/>
      <c r="Q116" s="192" t="inlineStr"/>
      <c r="R116" s="192" t="inlineStr"/>
      <c r="S116" s="192" t="inlineStr"/>
      <c r="T116" s="192" t="inlineStr"/>
      <c r="U116" s="1016">
        <f>I116</f>
        <v/>
      </c>
    </row>
    <row r="117" customFormat="1" s="118">
      <c r="B117" s="102" t="n"/>
      <c r="C117" s="939" t="n"/>
      <c r="D117" s="939" t="n"/>
      <c r="E117" s="939" t="n"/>
      <c r="F117" s="939" t="n"/>
      <c r="G117" s="939" t="n"/>
      <c r="H117" s="939" t="n"/>
      <c r="I117" s="1017" t="n"/>
      <c r="L117" s="279" t="n"/>
      <c r="M117" s="279" t="n"/>
      <c r="N117" s="293" t="inlineStr"/>
      <c r="O117" s="192" t="inlineStr"/>
      <c r="P117" s="192" t="inlineStr"/>
      <c r="Q117" s="192" t="inlineStr"/>
      <c r="R117" s="192" t="inlineStr"/>
      <c r="S117" s="192" t="inlineStr"/>
      <c r="T117" s="192" t="inlineStr"/>
      <c r="U117" s="1016">
        <f>I117</f>
        <v/>
      </c>
    </row>
    <row r="118" customFormat="1" s="118">
      <c r="B118" s="102" t="n"/>
      <c r="C118" s="939" t="n"/>
      <c r="D118" s="939" t="n"/>
      <c r="E118" s="939" t="n"/>
      <c r="F118" s="939" t="n"/>
      <c r="G118" s="939" t="n"/>
      <c r="H118" s="939" t="n"/>
      <c r="I118" s="1017" t="n"/>
      <c r="L118" s="279" t="n"/>
      <c r="M118" s="279" t="n"/>
      <c r="N118" s="293" t="inlineStr"/>
      <c r="O118" s="192" t="inlineStr"/>
      <c r="P118" s="192" t="inlineStr"/>
      <c r="Q118" s="192" t="inlineStr"/>
      <c r="R118" s="192" t="inlineStr"/>
      <c r="S118" s="192" t="inlineStr"/>
      <c r="T118" s="192" t="inlineStr"/>
      <c r="U118" s="1016">
        <f>I118</f>
        <v/>
      </c>
    </row>
    <row r="119" customFormat="1" s="118">
      <c r="B119" s="102" t="n"/>
      <c r="C119" s="939" t="n"/>
      <c r="D119" s="939" t="n"/>
      <c r="E119" s="939" t="n"/>
      <c r="F119" s="939" t="n"/>
      <c r="G119" s="939" t="n"/>
      <c r="H119" s="939" t="n"/>
      <c r="I119" s="1017" t="n"/>
      <c r="L119" s="279" t="n"/>
      <c r="M119" s="279" t="n"/>
      <c r="N119" s="293" t="inlineStr"/>
      <c r="O119" s="192" t="inlineStr"/>
      <c r="P119" s="192" t="inlineStr"/>
      <c r="Q119" s="192" t="inlineStr"/>
      <c r="R119" s="192" t="inlineStr"/>
      <c r="S119" s="192" t="inlineStr"/>
      <c r="T119" s="192" t="inlineStr"/>
      <c r="U119" s="1016">
        <f>I119</f>
        <v/>
      </c>
    </row>
    <row r="120" customFormat="1" s="118">
      <c r="B120" s="102" t="n"/>
      <c r="C120" s="939" t="n"/>
      <c r="D120" s="939" t="n"/>
      <c r="E120" s="939" t="n"/>
      <c r="F120" s="939" t="n"/>
      <c r="G120" s="939" t="n"/>
      <c r="H120" s="939" t="n"/>
      <c r="I120" s="1017" t="n"/>
      <c r="L120" s="279" t="n"/>
      <c r="M120" s="279" t="n"/>
      <c r="N120" s="293" t="inlineStr"/>
      <c r="O120" s="192" t="inlineStr"/>
      <c r="P120" s="192" t="inlineStr"/>
      <c r="Q120" s="192" t="inlineStr"/>
      <c r="R120" s="192" t="inlineStr"/>
      <c r="S120" s="192" t="inlineStr"/>
      <c r="T120" s="192" t="inlineStr"/>
      <c r="U120" s="1016">
        <f>I120</f>
        <v/>
      </c>
    </row>
    <row r="121" customFormat="1" s="118">
      <c r="A121" s="118" t="inlineStr">
        <is>
          <t>K18</t>
        </is>
      </c>
      <c r="B121" s="96" t="inlineStr">
        <is>
          <t>Total</t>
        </is>
      </c>
      <c r="C121" s="954">
        <f>SUM(INDIRECT(ADDRESS(MATCH("K17",$A:$A,0)+1,COLUMN(C$12),4)&amp;":"&amp;ADDRESS(MATCH("K18",$A:$A,0)-1,COLUMN(C$12),4)))</f>
        <v/>
      </c>
      <c r="D121" s="954">
        <f>SUM(INDIRECT(ADDRESS(MATCH("K17",$A:$A,0)+1,COLUMN(D$12),4)&amp;":"&amp;ADDRESS(MATCH("K18",$A:$A,0)-1,COLUMN(D$12),4)))</f>
        <v/>
      </c>
      <c r="E121" s="954">
        <f>SUM(INDIRECT(ADDRESS(MATCH("K17",$A:$A,0)+1,COLUMN(E$12),4)&amp;":"&amp;ADDRESS(MATCH("K18",$A:$A,0)-1,COLUMN(E$12),4)))</f>
        <v/>
      </c>
      <c r="F121" s="954">
        <f>SUM(INDIRECT(ADDRESS(MATCH("K17",$A:$A,0)+1,COLUMN(F$12),4)&amp;":"&amp;ADDRESS(MATCH("K18",$A:$A,0)-1,COLUMN(F$12),4)))</f>
        <v/>
      </c>
      <c r="G121" s="954">
        <f>SUM(INDIRECT(ADDRESS(MATCH("K17",$A:$A,0)+1,COLUMN(G$12),4)&amp;":"&amp;ADDRESS(MATCH("K18",$A:$A,0)-1,COLUMN(G$12),4)))</f>
        <v/>
      </c>
      <c r="H121" s="954">
        <f>SUM(INDIRECT(ADDRESS(MATCH("K17",$A:$A,0)+1,COLUMN(H$12),4)&amp;":"&amp;ADDRESS(MATCH("K18",$A:$A,0)-1,COLUMN(H$12),4)))</f>
        <v/>
      </c>
      <c r="I121" s="1017" t="n"/>
      <c r="L121" s="279" t="n"/>
      <c r="M121" s="279" t="n"/>
      <c r="N121" s="293">
        <f>B121</f>
        <v/>
      </c>
      <c r="O121" s="192">
        <f>C121*BS!$B$9</f>
        <v/>
      </c>
      <c r="P121" s="192">
        <f>D121*BS!$B$9</f>
        <v/>
      </c>
      <c r="Q121" s="192">
        <f>E121*BS!$B$9</f>
        <v/>
      </c>
      <c r="R121" s="192">
        <f>F121*BS!$B$9</f>
        <v/>
      </c>
      <c r="S121" s="192">
        <f>G121*BS!$B$9</f>
        <v/>
      </c>
      <c r="T121" s="192">
        <f>H121*BS!$B$9</f>
        <v/>
      </c>
      <c r="U121" s="1016">
        <f>I121</f>
        <v/>
      </c>
    </row>
    <row r="122" customFormat="1" s="118">
      <c r="B122" s="102" t="n"/>
      <c r="C122" s="939" t="n"/>
      <c r="D122" s="939" t="n"/>
      <c r="E122" s="939" t="n"/>
      <c r="F122" s="939" t="n"/>
      <c r="G122" s="939" t="n"/>
      <c r="H122" s="939" t="n"/>
      <c r="I122" s="1017" t="n"/>
      <c r="L122" s="279" t="n"/>
      <c r="M122" s="279" t="n"/>
      <c r="N122" s="293" t="inlineStr"/>
      <c r="O122" s="192" t="inlineStr"/>
      <c r="P122" s="192" t="inlineStr"/>
      <c r="Q122" s="192" t="inlineStr"/>
      <c r="R122" s="192" t="inlineStr"/>
      <c r="S122" s="192" t="inlineStr"/>
      <c r="T122" s="192" t="inlineStr"/>
      <c r="U122" s="1016">
        <f>I122</f>
        <v/>
      </c>
    </row>
    <row r="123" customFormat="1" s="118">
      <c r="A123" s="118" t="inlineStr">
        <is>
          <t>K19</t>
        </is>
      </c>
      <c r="B123" s="298" t="inlineStr">
        <is>
          <t xml:space="preserve">Non Operating Income (Expenses) </t>
        </is>
      </c>
      <c r="C123" s="983" t="n"/>
      <c r="D123" s="983" t="n"/>
      <c r="E123" s="983" t="n"/>
      <c r="F123" s="983" t="n"/>
      <c r="G123" s="983" t="n"/>
      <c r="H123" s="983" t="n"/>
      <c r="I123" s="1020" t="n"/>
      <c r="L123" s="279" t="n"/>
      <c r="M123" s="279" t="n"/>
      <c r="N123" s="290">
        <f>B123</f>
        <v/>
      </c>
      <c r="O123" s="204" t="inlineStr"/>
      <c r="P123" s="204" t="inlineStr"/>
      <c r="Q123" s="204" t="inlineStr"/>
      <c r="R123" s="204" t="inlineStr"/>
      <c r="S123" s="204" t="inlineStr"/>
      <c r="T123" s="204" t="inlineStr"/>
      <c r="U123" s="1016" t="n"/>
    </row>
    <row r="124" customFormat="1" s="118">
      <c r="B124" s="119" t="inlineStr">
        <is>
          <t>Other income</t>
        </is>
      </c>
      <c r="C124" s="952" t="n"/>
      <c r="D124" s="952" t="n"/>
      <c r="E124" s="952" t="n"/>
      <c r="F124" s="952" t="n"/>
      <c r="G124" s="952" t="n">
        <v>723</v>
      </c>
      <c r="H124" s="952" t="n">
        <v>129</v>
      </c>
      <c r="I124" s="1020" t="n"/>
      <c r="L124" s="279" t="n"/>
      <c r="M124" s="279" t="n"/>
      <c r="N124" s="296" t="inlineStr"/>
      <c r="O124" s="192" t="inlineStr"/>
      <c r="P124" s="192" t="inlineStr"/>
      <c r="Q124" s="192" t="inlineStr"/>
      <c r="R124" s="192" t="inlineStr"/>
      <c r="S124" s="192" t="inlineStr"/>
      <c r="T124" s="192" t="inlineStr"/>
      <c r="U124" s="1016">
        <f>I124</f>
        <v/>
      </c>
    </row>
    <row r="125" customFormat="1" s="118">
      <c r="B125" s="102" t="inlineStr">
        <is>
          <t>Finance costs</t>
        </is>
      </c>
      <c r="C125" s="991" t="n"/>
      <c r="D125" s="991" t="n"/>
      <c r="E125" s="991" t="n"/>
      <c r="F125" s="991" t="n"/>
      <c r="G125" s="991" t="n">
        <v>-296</v>
      </c>
      <c r="H125" s="991" t="n">
        <v>-8781</v>
      </c>
      <c r="I125" s="1020" t="n"/>
      <c r="L125" s="279" t="n"/>
      <c r="M125" s="279" t="n"/>
      <c r="N125" s="293" t="inlineStr"/>
      <c r="O125" s="192" t="inlineStr"/>
      <c r="P125" s="192" t="inlineStr"/>
      <c r="Q125" s="192" t="inlineStr"/>
      <c r="R125" s="192" t="inlineStr"/>
      <c r="S125" s="192" t="inlineStr"/>
      <c r="T125" s="192" t="inlineStr"/>
      <c r="U125" s="1016">
        <f>I125</f>
        <v/>
      </c>
    </row>
    <row r="126" customFormat="1" s="118">
      <c r="B126" s="102" t="n"/>
      <c r="C126" s="939" t="n"/>
      <c r="D126" s="939" t="n"/>
      <c r="E126" s="939" t="n"/>
      <c r="F126" s="939" t="n"/>
      <c r="G126" s="939" t="n"/>
      <c r="H126" s="939" t="n"/>
      <c r="I126" s="1020" t="n"/>
      <c r="L126" s="279" t="n"/>
      <c r="M126" s="279" t="n"/>
      <c r="N126" s="293" t="inlineStr"/>
      <c r="O126" s="192" t="inlineStr"/>
      <c r="P126" s="192" t="inlineStr"/>
      <c r="Q126" s="192" t="inlineStr"/>
      <c r="R126" s="192" t="inlineStr"/>
      <c r="S126" s="192" t="inlineStr"/>
      <c r="T126" s="192" t="inlineStr"/>
      <c r="U126" s="1016">
        <f>I126</f>
        <v/>
      </c>
    </row>
    <row r="127" customFormat="1" s="118">
      <c r="B127" s="102" t="n"/>
      <c r="C127" s="991" t="n"/>
      <c r="D127" s="991" t="n"/>
      <c r="E127" s="991" t="n"/>
      <c r="F127" s="991" t="n"/>
      <c r="G127" s="991" t="n"/>
      <c r="H127" s="991" t="n"/>
      <c r="I127" s="1020" t="n"/>
      <c r="L127" s="279" t="n"/>
      <c r="M127" s="279" t="n"/>
      <c r="N127" s="293" t="inlineStr"/>
      <c r="O127" s="192" t="inlineStr"/>
      <c r="P127" s="192" t="inlineStr"/>
      <c r="Q127" s="192" t="inlineStr"/>
      <c r="R127" s="192" t="inlineStr"/>
      <c r="S127" s="192" t="inlineStr"/>
      <c r="T127" s="192" t="inlineStr"/>
      <c r="U127" s="1016">
        <f>I127</f>
        <v/>
      </c>
    </row>
    <row r="128" customFormat="1" s="118">
      <c r="B128" s="102" t="n"/>
      <c r="C128" s="991" t="n"/>
      <c r="D128" s="991" t="n"/>
      <c r="E128" s="991" t="n"/>
      <c r="F128" s="991" t="n"/>
      <c r="G128" s="991" t="n"/>
      <c r="H128" s="991" t="n"/>
      <c r="I128" s="1020" t="n"/>
      <c r="L128" s="279" t="n"/>
      <c r="M128" s="279" t="n"/>
      <c r="N128" s="293" t="inlineStr"/>
      <c r="O128" s="192" t="inlineStr"/>
      <c r="P128" s="192" t="inlineStr"/>
      <c r="Q128" s="192" t="inlineStr"/>
      <c r="R128" s="192" t="inlineStr"/>
      <c r="S128" s="192" t="inlineStr"/>
      <c r="T128" s="192" t="inlineStr"/>
      <c r="U128" s="1016">
        <f>I128</f>
        <v/>
      </c>
    </row>
    <row r="129" customFormat="1" s="118">
      <c r="B129" s="102" t="n"/>
      <c r="C129" s="991" t="n"/>
      <c r="D129" s="991" t="n"/>
      <c r="E129" s="991" t="n"/>
      <c r="F129" s="991" t="n"/>
      <c r="G129" s="991" t="n"/>
      <c r="H129" s="991" t="n"/>
      <c r="I129" s="1020" t="n"/>
      <c r="L129" s="279" t="n"/>
      <c r="M129" s="279" t="n"/>
      <c r="N129" s="293" t="inlineStr"/>
      <c r="O129" s="192" t="inlineStr"/>
      <c r="P129" s="192" t="inlineStr"/>
      <c r="Q129" s="192" t="inlineStr"/>
      <c r="R129" s="192" t="inlineStr"/>
      <c r="S129" s="192" t="inlineStr"/>
      <c r="T129" s="192" t="inlineStr"/>
      <c r="U129" s="1016">
        <f>I129</f>
        <v/>
      </c>
    </row>
    <row r="130" customFormat="1" s="118">
      <c r="B130" s="102" t="n"/>
      <c r="C130" s="991" t="n"/>
      <c r="D130" s="991" t="n"/>
      <c r="E130" s="991" t="n"/>
      <c r="F130" s="991" t="n"/>
      <c r="G130" s="991" t="n"/>
      <c r="H130" s="991" t="n"/>
      <c r="I130" s="1020" t="n"/>
      <c r="L130" s="279" t="n"/>
      <c r="M130" s="279" t="n"/>
      <c r="N130" s="293" t="inlineStr"/>
      <c r="O130" s="192" t="inlineStr"/>
      <c r="P130" s="192" t="inlineStr"/>
      <c r="Q130" s="192" t="inlineStr"/>
      <c r="R130" s="192" t="inlineStr"/>
      <c r="S130" s="192" t="inlineStr"/>
      <c r="T130" s="192" t="inlineStr"/>
      <c r="U130" s="1016">
        <f>I130</f>
        <v/>
      </c>
    </row>
    <row r="131" customFormat="1" s="118">
      <c r="B131" s="102" t="n"/>
      <c r="C131" s="991" t="n"/>
      <c r="D131" s="991" t="n"/>
      <c r="E131" s="991" t="n"/>
      <c r="F131" s="991" t="n"/>
      <c r="G131" s="991" t="n"/>
      <c r="H131" s="991" t="n"/>
      <c r="I131" s="1020" t="n"/>
      <c r="L131" s="279" t="n"/>
      <c r="M131" s="279" t="n"/>
      <c r="N131" s="293" t="inlineStr"/>
      <c r="O131" s="192" t="inlineStr"/>
      <c r="P131" s="192" t="inlineStr"/>
      <c r="Q131" s="192" t="inlineStr"/>
      <c r="R131" s="192" t="inlineStr"/>
      <c r="S131" s="192" t="inlineStr"/>
      <c r="T131" s="192" t="inlineStr"/>
      <c r="U131" s="1016">
        <f>I131</f>
        <v/>
      </c>
    </row>
    <row r="132" customFormat="1" s="118">
      <c r="B132" s="102" t="n"/>
      <c r="C132" s="991" t="n"/>
      <c r="D132" s="991" t="n"/>
      <c r="E132" s="991" t="n"/>
      <c r="F132" s="991" t="n"/>
      <c r="G132" s="991" t="n"/>
      <c r="H132" s="991" t="n"/>
      <c r="I132" s="1020" t="n"/>
      <c r="L132" s="279" t="n"/>
      <c r="M132" s="279" t="n"/>
      <c r="N132" s="293" t="inlineStr"/>
      <c r="O132" s="192" t="inlineStr"/>
      <c r="P132" s="192" t="inlineStr"/>
      <c r="Q132" s="192" t="inlineStr"/>
      <c r="R132" s="192" t="inlineStr"/>
      <c r="S132" s="192" t="inlineStr"/>
      <c r="T132" s="192" t="inlineStr"/>
      <c r="U132" s="1016">
        <f>I132</f>
        <v/>
      </c>
    </row>
    <row r="133" customFormat="1" s="118">
      <c r="B133" s="102" t="n"/>
      <c r="C133" s="991" t="n"/>
      <c r="D133" s="991" t="n"/>
      <c r="E133" s="991" t="n"/>
      <c r="F133" s="991" t="n"/>
      <c r="G133" s="991" t="n"/>
      <c r="H133" s="991" t="n"/>
      <c r="I133" s="1020" t="n"/>
      <c r="L133" s="279" t="n"/>
      <c r="M133" s="279" t="n"/>
      <c r="N133" s="293" t="inlineStr"/>
      <c r="O133" s="192" t="inlineStr"/>
      <c r="P133" s="192" t="inlineStr"/>
      <c r="Q133" s="192" t="inlineStr"/>
      <c r="R133" s="192" t="inlineStr"/>
      <c r="S133" s="192" t="inlineStr"/>
      <c r="T133" s="192" t="inlineStr"/>
      <c r="U133" s="1016">
        <f>I133</f>
        <v/>
      </c>
    </row>
    <row r="134" customFormat="1" s="118">
      <c r="B134" s="102" t="n"/>
      <c r="C134" s="991" t="n"/>
      <c r="D134" s="991" t="n"/>
      <c r="E134" s="991" t="n"/>
      <c r="F134" s="991" t="n"/>
      <c r="G134" s="991" t="n"/>
      <c r="H134" s="991" t="n"/>
      <c r="I134" s="1020" t="n"/>
      <c r="L134" s="279" t="n"/>
      <c r="M134" s="279" t="n"/>
      <c r="N134" s="293" t="inlineStr"/>
      <c r="O134" s="192" t="inlineStr"/>
      <c r="P134" s="192" t="inlineStr"/>
      <c r="Q134" s="192" t="inlineStr"/>
      <c r="R134" s="192" t="inlineStr"/>
      <c r="S134" s="192" t="inlineStr"/>
      <c r="T134" s="192" t="inlineStr"/>
      <c r="U134" s="1016">
        <f>I134</f>
        <v/>
      </c>
    </row>
    <row r="135" customFormat="1" s="118">
      <c r="A135" s="118" t="inlineStr">
        <is>
          <t>K20</t>
        </is>
      </c>
      <c r="B135" s="96" t="inlineStr">
        <is>
          <t>Total</t>
        </is>
      </c>
      <c r="C135" s="954">
        <f>SUM(INDIRECT(ADDRESS(MATCH("K19",$A:$A,0)+1,COLUMN(C$12),4)&amp;":"&amp;ADDRESS(MATCH("K20",$A:$A,0)-1,COLUMN(C$12),4)))</f>
        <v/>
      </c>
      <c r="D135" s="954">
        <f>SUM(INDIRECT(ADDRESS(MATCH("K19",$A:$A,0)+1,COLUMN(D$12),4)&amp;":"&amp;ADDRESS(MATCH("K20",$A:$A,0)-1,COLUMN(D$12),4)))</f>
        <v/>
      </c>
      <c r="E135" s="954">
        <f>SUM(INDIRECT(ADDRESS(MATCH("K19",$A:$A,0)+1,COLUMN(E$12),4)&amp;":"&amp;ADDRESS(MATCH("K20",$A:$A,0)-1,COLUMN(E$12),4)))</f>
        <v/>
      </c>
      <c r="F135" s="954">
        <f>SUM(INDIRECT(ADDRESS(MATCH("K19",$A:$A,0)+1,COLUMN(F$12),4)&amp;":"&amp;ADDRESS(MATCH("K20",$A:$A,0)-1,COLUMN(F$12),4)))</f>
        <v/>
      </c>
      <c r="G135" s="954">
        <f>SUM(INDIRECT(ADDRESS(MATCH("K19",$A:$A,0)+1,COLUMN(G$12),4)&amp;":"&amp;ADDRESS(MATCH("K20",$A:$A,0)-1,COLUMN(G$12),4)))</f>
        <v/>
      </c>
      <c r="H135" s="954">
        <f>SUM(INDIRECT(ADDRESS(MATCH("K19",$A:$A,0)+1,COLUMN(H$12),4)&amp;":"&amp;ADDRESS(MATCH("K20",$A:$A,0)-1,COLUMN(H$12),4)))</f>
        <v/>
      </c>
      <c r="I135" s="1020" t="n"/>
      <c r="L135" s="279" t="n"/>
      <c r="M135" s="279" t="n"/>
      <c r="N135" s="293">
        <f>B135</f>
        <v/>
      </c>
      <c r="O135" s="192">
        <f>C135*BS!$B$9</f>
        <v/>
      </c>
      <c r="P135" s="192">
        <f>D135*BS!$B$9</f>
        <v/>
      </c>
      <c r="Q135" s="192">
        <f>E135*BS!$B$9</f>
        <v/>
      </c>
      <c r="R135" s="192">
        <f>F135*BS!$B$9</f>
        <v/>
      </c>
      <c r="S135" s="192">
        <f>G135*BS!$B$9</f>
        <v/>
      </c>
      <c r="T135" s="192">
        <f>H135*BS!$B$9</f>
        <v/>
      </c>
      <c r="U135" s="1016">
        <f>I135</f>
        <v/>
      </c>
    </row>
    <row r="136" customFormat="1" s="118">
      <c r="B136" s="102" t="n"/>
      <c r="D136" s="939" t="n"/>
      <c r="E136" s="939" t="n"/>
      <c r="F136" s="939" t="n"/>
      <c r="G136" s="939" t="n"/>
      <c r="H136" s="939" t="n"/>
      <c r="I136" s="1017" t="n"/>
      <c r="L136" s="279" t="n"/>
      <c r="M136" s="279" t="n"/>
      <c r="N136" s="293" t="inlineStr"/>
      <c r="O136" s="192" t="inlineStr"/>
      <c r="P136" s="192" t="inlineStr"/>
      <c r="Q136" s="192" t="inlineStr"/>
      <c r="R136" s="192" t="inlineStr"/>
      <c r="S136" s="192" t="inlineStr"/>
      <c r="T136" s="192" t="inlineStr"/>
      <c r="U136" s="1016" t="n"/>
    </row>
    <row r="137" customFormat="1" s="118">
      <c r="A137" s="118" t="inlineStr">
        <is>
          <t>K21</t>
        </is>
      </c>
      <c r="B137" s="298" t="inlineStr">
        <is>
          <t xml:space="preserve">Taxes </t>
        </is>
      </c>
      <c r="C137" s="954">
        <f>SUM(INDIRECT(ADDRESS(MATCH("K21",$A:$A,0)+1,COLUMN(C$12),4)&amp;":"&amp;ADDRESS(MATCH("K22",$A:$A,0)-1,COLUMN(C$12),4)))</f>
        <v/>
      </c>
      <c r="D137" s="954">
        <f>SUM(INDIRECT(ADDRESS(MATCH("K21",$A:$A,0)+1,COLUMN(D$12),4)&amp;":"&amp;ADDRESS(MATCH("K22",$A:$A,0)-1,COLUMN(D$12),4)))</f>
        <v/>
      </c>
      <c r="E137" s="954">
        <f>SUM(INDIRECT(ADDRESS(MATCH("K21",$A:$A,0)+1,COLUMN(E$12),4)&amp;":"&amp;ADDRESS(MATCH("K22",$A:$A,0)-1,COLUMN(E$12),4)))</f>
        <v/>
      </c>
      <c r="F137" s="954">
        <f>SUM(INDIRECT(ADDRESS(MATCH("K21",$A:$A,0)+1,COLUMN(F$12),4)&amp;":"&amp;ADDRESS(MATCH("K22",$A:$A,0)-1,COLUMN(F$12),4)))</f>
        <v/>
      </c>
      <c r="G137" s="954">
        <f>SUM(INDIRECT(ADDRESS(MATCH("K21",$A:$A,0)+1,COLUMN(G$12),4)&amp;":"&amp;ADDRESS(MATCH("K22",$A:$A,0)-1,COLUMN(G$12),4)))</f>
        <v/>
      </c>
      <c r="H137" s="954">
        <f>SUM(INDIRECT(ADDRESS(MATCH("K21",$A:$A,0)+1,COLUMN(H$12),4)&amp;":"&amp;ADDRESS(MATCH("K22",$A:$A,0)-1,COLUMN(H$12),4)))</f>
        <v/>
      </c>
      <c r="I137" s="1017" t="n"/>
      <c r="L137" s="279" t="n"/>
      <c r="M137" s="279" t="n"/>
      <c r="N137" s="290">
        <f>B137</f>
        <v/>
      </c>
      <c r="O137" s="204">
        <f>C137*BS!$B$9</f>
        <v/>
      </c>
      <c r="P137" s="204">
        <f>D137*BS!$B$9</f>
        <v/>
      </c>
      <c r="Q137" s="204">
        <f>E137*BS!$B$9</f>
        <v/>
      </c>
      <c r="R137" s="204">
        <f>F137*BS!$B$9</f>
        <v/>
      </c>
      <c r="S137" s="204">
        <f>G137*BS!$B$9</f>
        <v/>
      </c>
      <c r="T137" s="204">
        <f>H137*BS!$B$9</f>
        <v/>
      </c>
      <c r="U137" s="1016">
        <f>I137</f>
        <v/>
      </c>
    </row>
    <row r="138" customFormat="1" s="118">
      <c r="B138" s="102" t="inlineStr">
        <is>
          <t>Income tax benefits</t>
        </is>
      </c>
      <c r="D138" s="939" t="n"/>
      <c r="E138" s="939" t="n"/>
      <c r="F138" s="939" t="n"/>
      <c r="G138" s="939" t="n">
        <v>46544</v>
      </c>
      <c r="H138" s="939" t="n">
        <v>948</v>
      </c>
      <c r="I138" s="1017" t="n"/>
      <c r="L138" s="279" t="n"/>
      <c r="M138" s="279" t="n"/>
      <c r="N138" s="290" t="inlineStr"/>
      <c r="O138" s="204" t="inlineStr"/>
      <c r="P138" s="204" t="inlineStr"/>
      <c r="Q138" s="204" t="inlineStr"/>
      <c r="R138" s="204" t="inlineStr"/>
      <c r="S138" s="204" t="inlineStr"/>
      <c r="T138" s="204" t="inlineStr"/>
      <c r="U138" s="1016" t="n"/>
    </row>
    <row r="139" customFormat="1" s="118">
      <c r="B139" s="102" t="n"/>
      <c r="C139" s="939" t="n"/>
      <c r="D139" s="939" t="n"/>
      <c r="E139" s="939" t="n"/>
      <c r="F139" s="939" t="n"/>
      <c r="G139" s="939" t="n"/>
      <c r="H139" s="939" t="n"/>
      <c r="I139" s="1017" t="n"/>
      <c r="L139" s="279" t="n"/>
      <c r="M139" s="279" t="n"/>
      <c r="N139" s="290" t="inlineStr"/>
      <c r="O139" s="204" t="inlineStr"/>
      <c r="P139" s="204" t="inlineStr"/>
      <c r="Q139" s="204" t="inlineStr"/>
      <c r="R139" s="204" t="inlineStr"/>
      <c r="S139" s="204" t="inlineStr"/>
      <c r="T139" s="204" t="inlineStr"/>
      <c r="U139" s="1016" t="n"/>
    </row>
    <row r="140" customFormat="1" s="118">
      <c r="A140" s="118" t="inlineStr">
        <is>
          <t>K22</t>
        </is>
      </c>
      <c r="B140" s="298" t="inlineStr">
        <is>
          <t>Minority Interest (-)</t>
        </is>
      </c>
      <c r="C140" s="158" t="n"/>
      <c r="D140" s="954" t="n"/>
      <c r="E140" s="954" t="n"/>
      <c r="F140" s="954" t="n"/>
      <c r="G140" s="954" t="n"/>
      <c r="H140" s="954" t="n"/>
      <c r="I140" s="1017" t="n"/>
      <c r="L140" s="279" t="n"/>
      <c r="M140" s="279" t="n"/>
      <c r="N140" s="290">
        <f>B140</f>
        <v/>
      </c>
      <c r="O140" s="204" t="inlineStr"/>
      <c r="P140" s="204" t="inlineStr"/>
      <c r="Q140" s="204" t="inlineStr"/>
      <c r="R140" s="204" t="inlineStr"/>
      <c r="S140" s="204" t="inlineStr"/>
      <c r="T140" s="204" t="inlineStr"/>
      <c r="U140" s="1016">
        <f>I140</f>
        <v/>
      </c>
    </row>
    <row r="141" customFormat="1" s="118">
      <c r="B141" s="102" t="n"/>
      <c r="C141" s="939" t="n"/>
      <c r="D141" s="939" t="n"/>
      <c r="E141" s="939" t="n"/>
      <c r="F141" s="939" t="n"/>
      <c r="G141" s="939" t="n"/>
      <c r="H141" s="939" t="n"/>
      <c r="I141" s="1017" t="n"/>
      <c r="L141" s="279" t="n"/>
      <c r="M141" s="279" t="n"/>
      <c r="N141" s="293" t="inlineStr"/>
      <c r="O141" s="192" t="inlineStr"/>
      <c r="P141" s="192" t="inlineStr"/>
      <c r="Q141" s="192" t="inlineStr"/>
      <c r="R141" s="192" t="inlineStr"/>
      <c r="S141" s="192" t="inlineStr"/>
      <c r="T141" s="192" t="inlineStr"/>
      <c r="U141" s="1016">
        <f>I141</f>
        <v/>
      </c>
    </row>
    <row r="142" customFormat="1" s="118">
      <c r="B142" s="102" t="n"/>
      <c r="I142" s="1017" t="n"/>
      <c r="L142" s="279" t="n"/>
      <c r="M142" s="279" t="n"/>
      <c r="N142" s="293" t="inlineStr"/>
      <c r="O142" s="192" t="inlineStr"/>
      <c r="P142" s="192" t="inlineStr"/>
      <c r="Q142" s="192" t="inlineStr"/>
      <c r="R142" s="192" t="inlineStr"/>
      <c r="S142" s="192" t="inlineStr"/>
      <c r="T142" s="192" t="inlineStr"/>
      <c r="U142" s="1016">
        <f>I142</f>
        <v/>
      </c>
    </row>
    <row r="143" customFormat="1" s="118">
      <c r="B143" s="102" t="n"/>
      <c r="I143" s="1017" t="n"/>
      <c r="L143" s="279" t="n"/>
      <c r="M143" s="279" t="n"/>
      <c r="N143" s="293" t="inlineStr"/>
      <c r="O143" s="192" t="inlineStr"/>
      <c r="P143" s="192" t="inlineStr"/>
      <c r="Q143" s="192" t="inlineStr"/>
      <c r="R143" s="192" t="inlineStr"/>
      <c r="S143" s="192" t="inlineStr"/>
      <c r="T143" s="192" t="inlineStr"/>
      <c r="U143" s="1016">
        <f>I143</f>
        <v/>
      </c>
    </row>
    <row r="144" customFormat="1" s="118">
      <c r="B144" s="303" t="n"/>
      <c r="G144" t="n">
        <v>0</v>
      </c>
      <c r="H144" t="n">
        <v>0</v>
      </c>
      <c r="I144" s="1017" t="n"/>
      <c r="L144" s="279" t="n"/>
      <c r="M144" s="279" t="n"/>
      <c r="N144" s="293" t="inlineStr"/>
      <c r="O144" s="192" t="inlineStr"/>
      <c r="P144" s="192" t="inlineStr"/>
      <c r="Q144" s="192" t="inlineStr"/>
      <c r="R144" s="192" t="inlineStr"/>
      <c r="S144" s="192" t="inlineStr"/>
      <c r="T144" s="192" t="inlineStr"/>
      <c r="U144" s="1016">
        <f>I144</f>
        <v/>
      </c>
    </row>
    <row r="145" customFormat="1" s="118">
      <c r="A145" s="118" t="inlineStr">
        <is>
          <t>K23</t>
        </is>
      </c>
      <c r="B145" s="96" t="inlineStr">
        <is>
          <t xml:space="preserve">Total </t>
        </is>
      </c>
      <c r="C145" s="158">
        <f>SUM(INDIRECT(ADDRESS(MATCH("K22",$A:$A,0)+1,COLUMN(C$12),4)&amp;":"&amp;ADDRESS(MATCH("K23",$A:$A,0)-1,COLUMN(C$12),4)))</f>
        <v/>
      </c>
      <c r="D145" s="158">
        <f>SUM(INDIRECT(ADDRESS(MATCH("K22",$A:$A,0)+1,COLUMN(D$12),4)&amp;":"&amp;ADDRESS(MATCH("K23",$A:$A,0)-1,COLUMN(D$12),4)))</f>
        <v/>
      </c>
      <c r="E145" s="158">
        <f>SUM(INDIRECT(ADDRESS(MATCH("K22",$A:$A,0)+1,COLUMN(E$12),4)&amp;":"&amp;ADDRESS(MATCH("K23",$A:$A,0)-1,COLUMN(E$12),4)))</f>
        <v/>
      </c>
      <c r="F145" s="158">
        <f>SUM(INDIRECT(ADDRESS(MATCH("K22",$A:$A,0)+1,COLUMN(F$12),4)&amp;":"&amp;ADDRESS(MATCH("K23",$A:$A,0)-1,COLUMN(F$12),4)))</f>
        <v/>
      </c>
      <c r="G145" s="158">
        <f>SUM(INDIRECT(ADDRESS(MATCH("K22",$A:$A,0)+1,COLUMN(G$12),4)&amp;":"&amp;ADDRESS(MATCH("K23",$A:$A,0)-1,COLUMN(G$12),4)))</f>
        <v/>
      </c>
      <c r="H145" s="158">
        <f>SUM(INDIRECT(ADDRESS(MATCH("K22",$A:$A,0)+1,COLUMN(H$12),4)&amp;":"&amp;ADDRESS(MATCH("K23",$A:$A,0)-1,COLUMN(H$12),4)))</f>
        <v/>
      </c>
      <c r="I145" s="1017" t="n"/>
      <c r="L145" s="279" t="n"/>
      <c r="M145" s="279" t="n"/>
      <c r="N145" s="290">
        <f>B145</f>
        <v/>
      </c>
      <c r="O145" s="204">
        <f>C145*BS!$B$9</f>
        <v/>
      </c>
      <c r="P145" s="204">
        <f>D145*BS!$B$9</f>
        <v/>
      </c>
      <c r="Q145" s="204">
        <f>E145*BS!$B$9</f>
        <v/>
      </c>
      <c r="R145" s="204">
        <f>F145*BS!$B$9</f>
        <v/>
      </c>
      <c r="S145" s="204">
        <f>G145*BS!$B$9</f>
        <v/>
      </c>
      <c r="T145" s="204">
        <f>H145*BS!$B$9</f>
        <v/>
      </c>
      <c r="U145" s="1016">
        <f>I145</f>
        <v/>
      </c>
    </row>
    <row r="146" customFormat="1" s="118">
      <c r="B146" s="303" t="n"/>
      <c r="C146" s="279" t="n"/>
      <c r="D146" s="938" t="n"/>
      <c r="E146" s="938" t="n"/>
      <c r="F146" s="938" t="n"/>
      <c r="G146" s="938" t="n"/>
      <c r="H146" s="938" t="n"/>
      <c r="I146" s="1017" t="n"/>
      <c r="L146" s="279" t="n"/>
      <c r="M146" s="279" t="n"/>
      <c r="N146" s="296" t="inlineStr"/>
      <c r="O146" s="192" t="inlineStr"/>
      <c r="P146" s="192" t="inlineStr"/>
      <c r="Q146" s="192" t="inlineStr"/>
      <c r="R146" s="192" t="inlineStr"/>
      <c r="S146" s="192" t="inlineStr"/>
      <c r="T146" s="192" t="inlineStr"/>
      <c r="U146" s="1016">
        <f>I146</f>
        <v/>
      </c>
    </row>
    <row r="147" customFormat="1" s="118">
      <c r="A147" s="118" t="inlineStr">
        <is>
          <t>K24</t>
        </is>
      </c>
      <c r="B147" s="298" t="inlineStr">
        <is>
          <t xml:space="preserve">Extraordinary Gain/Loss </t>
        </is>
      </c>
      <c r="C147" s="158" t="n"/>
      <c r="D147" s="954" t="n"/>
      <c r="E147" s="954" t="n"/>
      <c r="F147" s="954" t="n"/>
      <c r="G147" s="954" t="n"/>
      <c r="H147" s="954" t="n"/>
      <c r="I147" s="1017" t="n"/>
      <c r="L147" s="279" t="n"/>
      <c r="M147" s="279" t="n"/>
      <c r="N147" s="290">
        <f>B147</f>
        <v/>
      </c>
      <c r="O147" s="204" t="inlineStr"/>
      <c r="P147" s="204" t="inlineStr"/>
      <c r="Q147" s="204" t="inlineStr"/>
      <c r="R147" s="204" t="inlineStr"/>
      <c r="S147" s="204" t="inlineStr"/>
      <c r="T147" s="204" t="inlineStr"/>
      <c r="U147" s="1016">
        <f>I147</f>
        <v/>
      </c>
    </row>
    <row r="148" customFormat="1" s="118">
      <c r="B148" s="102" t="n"/>
      <c r="I148" s="1017" t="n"/>
      <c r="L148" s="279" t="n"/>
      <c r="M148" s="279" t="n"/>
      <c r="N148" s="293" t="inlineStr"/>
      <c r="O148" s="192" t="inlineStr"/>
      <c r="P148" s="192" t="inlineStr"/>
      <c r="Q148" s="192" t="inlineStr"/>
      <c r="R148" s="192" t="inlineStr"/>
      <c r="S148" s="192" t="inlineStr"/>
      <c r="T148" s="192" t="inlineStr"/>
      <c r="U148" s="1016">
        <f>I148</f>
        <v/>
      </c>
    </row>
    <row r="149" customFormat="1" s="118">
      <c r="B149" s="303" t="n"/>
      <c r="I149" s="1017" t="n"/>
      <c r="L149" s="279" t="n"/>
      <c r="M149" s="279" t="n"/>
      <c r="N149" s="293" t="inlineStr"/>
      <c r="O149" s="192" t="inlineStr"/>
      <c r="P149" s="192" t="inlineStr"/>
      <c r="Q149" s="192" t="inlineStr"/>
      <c r="R149" s="192" t="inlineStr"/>
      <c r="S149" s="192" t="inlineStr"/>
      <c r="T149" s="192" t="inlineStr"/>
      <c r="U149" s="1016">
        <f>I149</f>
        <v/>
      </c>
    </row>
    <row r="150" customFormat="1" s="118">
      <c r="B150" s="102" t="n"/>
      <c r="I150" s="1017" t="n"/>
      <c r="L150" s="279" t="n"/>
      <c r="M150" s="279" t="n"/>
      <c r="N150" s="293" t="inlineStr"/>
      <c r="O150" s="192" t="inlineStr"/>
      <c r="P150" s="192" t="inlineStr"/>
      <c r="Q150" s="192" t="inlineStr"/>
      <c r="R150" s="192" t="inlineStr"/>
      <c r="S150" s="192" t="inlineStr"/>
      <c r="T150" s="192" t="inlineStr"/>
      <c r="U150" s="1016">
        <f>I150</f>
        <v/>
      </c>
    </row>
    <row r="151" customFormat="1" s="118">
      <c r="B151" s="102" t="n"/>
      <c r="I151" s="1017" t="n"/>
      <c r="L151" s="279" t="n"/>
      <c r="M151" s="279" t="n"/>
      <c r="N151" s="293" t="inlineStr"/>
      <c r="O151" s="192" t="inlineStr"/>
      <c r="P151" s="192" t="inlineStr"/>
      <c r="Q151" s="192" t="inlineStr"/>
      <c r="R151" s="192" t="inlineStr"/>
      <c r="S151" s="192" t="inlineStr"/>
      <c r="T151" s="192" t="inlineStr"/>
      <c r="U151" s="1016">
        <f>I151</f>
        <v/>
      </c>
    </row>
    <row r="152" customFormat="1" s="118">
      <c r="B152" s="102" t="n"/>
      <c r="I152" s="1017" t="n"/>
      <c r="L152" s="279" t="n"/>
      <c r="M152" s="279" t="n"/>
      <c r="N152" s="293" t="inlineStr"/>
      <c r="O152" s="192" t="inlineStr"/>
      <c r="P152" s="192" t="inlineStr"/>
      <c r="Q152" s="192" t="inlineStr"/>
      <c r="R152" s="192" t="inlineStr"/>
      <c r="S152" s="192" t="inlineStr"/>
      <c r="T152" s="192" t="inlineStr"/>
      <c r="U152" s="1016">
        <f>I152</f>
        <v/>
      </c>
    </row>
    <row r="153" customFormat="1" s="118">
      <c r="B153" s="102" t="n"/>
      <c r="C153" s="939" t="n"/>
      <c r="D153" s="939" t="n"/>
      <c r="E153" s="939" t="n"/>
      <c r="F153" s="939" t="n"/>
      <c r="G153" s="939" t="n"/>
      <c r="H153" s="939" t="n"/>
      <c r="I153" s="1017" t="n"/>
      <c r="L153" s="279" t="n"/>
      <c r="M153" s="279" t="n"/>
      <c r="N153" s="293" t="inlineStr"/>
      <c r="O153" s="192" t="inlineStr"/>
      <c r="P153" s="192" t="inlineStr"/>
      <c r="Q153" s="192" t="inlineStr"/>
      <c r="R153" s="192" t="inlineStr"/>
      <c r="S153" s="192" t="inlineStr"/>
      <c r="T153" s="192" t="inlineStr"/>
      <c r="U153" s="1016">
        <f>I153</f>
        <v/>
      </c>
    </row>
    <row r="154" customFormat="1" s="118">
      <c r="B154" s="102" t="n"/>
      <c r="I154" s="1017" t="n"/>
      <c r="L154" s="279" t="n"/>
      <c r="M154" s="279" t="n"/>
      <c r="N154" s="293" t="inlineStr"/>
      <c r="O154" s="192" t="inlineStr"/>
      <c r="P154" s="192" t="inlineStr"/>
      <c r="Q154" s="192" t="inlineStr"/>
      <c r="R154" s="192" t="inlineStr"/>
      <c r="S154" s="192" t="inlineStr"/>
      <c r="T154" s="192" t="inlineStr"/>
      <c r="U154" s="1016">
        <f>I154</f>
        <v/>
      </c>
    </row>
    <row r="155" customFormat="1" s="118">
      <c r="B155" s="102" t="n"/>
      <c r="I155" s="1017" t="n"/>
      <c r="L155" s="279" t="n"/>
      <c r="M155" s="279" t="n"/>
      <c r="N155" s="293" t="inlineStr"/>
      <c r="O155" s="192" t="inlineStr"/>
      <c r="P155" s="192" t="inlineStr"/>
      <c r="Q155" s="192" t="inlineStr"/>
      <c r="R155" s="192" t="inlineStr"/>
      <c r="S155" s="192" t="inlineStr"/>
      <c r="T155" s="192" t="inlineStr"/>
      <c r="U155" s="1016">
        <f>I155</f>
        <v/>
      </c>
    </row>
    <row r="156" customFormat="1" s="118">
      <c r="B156" s="102" t="n"/>
      <c r="I156" s="1017" t="n"/>
      <c r="L156" s="279" t="n"/>
      <c r="M156" s="279" t="n"/>
      <c r="N156" s="293" t="inlineStr"/>
      <c r="O156" s="192" t="inlineStr"/>
      <c r="P156" s="192" t="inlineStr"/>
      <c r="Q156" s="192" t="inlineStr"/>
      <c r="R156" s="192" t="inlineStr"/>
      <c r="S156" s="192" t="inlineStr"/>
      <c r="T156" s="192" t="inlineStr"/>
      <c r="U156" s="1016">
        <f>I156</f>
        <v/>
      </c>
    </row>
    <row r="157" customFormat="1" s="118">
      <c r="B157" s="102" t="n"/>
      <c r="I157" s="1017" t="n"/>
      <c r="L157" s="279" t="n"/>
      <c r="M157" s="279" t="n"/>
      <c r="N157" s="293" t="inlineStr"/>
      <c r="O157" s="192" t="inlineStr"/>
      <c r="P157" s="192" t="inlineStr"/>
      <c r="Q157" s="192" t="inlineStr"/>
      <c r="R157" s="192" t="inlineStr"/>
      <c r="S157" s="192" t="inlineStr"/>
      <c r="T157" s="192" t="inlineStr"/>
      <c r="U157" s="1016">
        <f>I157</f>
        <v/>
      </c>
    </row>
    <row r="158" customFormat="1" s="118">
      <c r="B158" s="102" t="n"/>
      <c r="G158" t="n">
        <v>0</v>
      </c>
      <c r="H158" t="n">
        <v>0</v>
      </c>
      <c r="I158" s="1017" t="n"/>
      <c r="L158" s="279" t="n"/>
      <c r="M158" s="279" t="n"/>
      <c r="N158" s="293" t="inlineStr"/>
      <c r="O158" s="192" t="inlineStr"/>
      <c r="P158" s="192" t="inlineStr"/>
      <c r="Q158" s="192" t="inlineStr"/>
      <c r="R158" s="192" t="inlineStr"/>
      <c r="S158" s="192" t="inlineStr"/>
      <c r="T158" s="192" t="inlineStr"/>
      <c r="U158" s="1016">
        <f>I158</f>
        <v/>
      </c>
    </row>
    <row r="159" customFormat="1" s="118">
      <c r="A159" s="118" t="inlineStr">
        <is>
          <t>K25</t>
        </is>
      </c>
      <c r="B159" s="96" t="inlineStr">
        <is>
          <t xml:space="preserve">Total </t>
        </is>
      </c>
      <c r="C159" s="158">
        <f>SUM(INDIRECT(ADDRESS(MATCH("K24",$A:$A,0)+1,COLUMN(C$12),4)&amp;":"&amp;ADDRESS(MATCH("K25",$A:$A,0)-1,COLUMN(C$12),4)))</f>
        <v/>
      </c>
      <c r="D159" s="158">
        <f>SUM(INDIRECT(ADDRESS(MATCH("K24",$A:$A,0)+1,COLUMN(D$12),4)&amp;":"&amp;ADDRESS(MATCH("K25",$A:$A,0)-1,COLUMN(D$12),4)))</f>
        <v/>
      </c>
      <c r="E159" s="158">
        <f>SUM(INDIRECT(ADDRESS(MATCH("K24",$A:$A,0)+1,COLUMN(E$12),4)&amp;":"&amp;ADDRESS(MATCH("K25",$A:$A,0)-1,COLUMN(E$12),4)))</f>
        <v/>
      </c>
      <c r="F159" s="158">
        <f>SUM(INDIRECT(ADDRESS(MATCH("K24",$A:$A,0)+1,COLUMN(F$12),4)&amp;":"&amp;ADDRESS(MATCH("K25",$A:$A,0)-1,COLUMN(F$12),4)))</f>
        <v/>
      </c>
      <c r="G159" s="158">
        <f>SUM(INDIRECT(ADDRESS(MATCH("K24",$A:$A,0)+1,COLUMN(G$12),4)&amp;":"&amp;ADDRESS(MATCH("K25",$A:$A,0)-1,COLUMN(G$12),4)))</f>
        <v/>
      </c>
      <c r="H159" s="158">
        <f>SUM(INDIRECT(ADDRESS(MATCH("K24",$A:$A,0)+1,COLUMN(H$12),4)&amp;":"&amp;ADDRESS(MATCH("K25",$A:$A,0)-1,COLUMN(H$12),4)))</f>
        <v/>
      </c>
      <c r="I159" s="1017" t="n"/>
      <c r="L159" s="279" t="n"/>
      <c r="M159" s="279" t="n"/>
      <c r="N159" s="290">
        <f>B159</f>
        <v/>
      </c>
      <c r="O159" s="204">
        <f>C159*BS!$B$9</f>
        <v/>
      </c>
      <c r="P159" s="204">
        <f>D159*BS!$B$9</f>
        <v/>
      </c>
      <c r="Q159" s="204">
        <f>E159*BS!$B$9</f>
        <v/>
      </c>
      <c r="R159" s="204">
        <f>F159*BS!$B$9</f>
        <v/>
      </c>
      <c r="S159" s="204">
        <f>G159*BS!$B$9</f>
        <v/>
      </c>
      <c r="T159" s="204">
        <f>H159*BS!$B$9</f>
        <v/>
      </c>
      <c r="U159" s="1016">
        <f>I159</f>
        <v/>
      </c>
    </row>
    <row r="160" customFormat="1" s="118">
      <c r="B160" s="303" t="n"/>
      <c r="D160" s="939" t="n"/>
      <c r="E160" s="939" t="n"/>
      <c r="F160" s="939" t="n"/>
      <c r="G160" s="939" t="n"/>
      <c r="H160" s="939" t="n"/>
      <c r="I160" s="934" t="n"/>
      <c r="N160" s="296" t="inlineStr"/>
      <c r="O160" s="192" t="inlineStr"/>
      <c r="P160" s="192" t="inlineStr"/>
      <c r="Q160" s="192" t="inlineStr"/>
      <c r="R160" s="192" t="inlineStr"/>
      <c r="S160" s="192" t="inlineStr"/>
      <c r="T160" s="192" t="inlineStr"/>
      <c r="U160" s="1016" t="n"/>
    </row>
    <row r="161" customFormat="1" s="118">
      <c r="A161" s="118" t="inlineStr">
        <is>
          <t>K26</t>
        </is>
      </c>
      <c r="B161" s="298" t="inlineStr">
        <is>
          <t xml:space="preserve">Others </t>
        </is>
      </c>
      <c r="C161" s="97" t="n"/>
      <c r="D161" s="964" t="n"/>
      <c r="E161" s="964" t="n"/>
      <c r="F161" s="964" t="n"/>
      <c r="G161" s="964" t="n"/>
      <c r="H161" s="964" t="n"/>
      <c r="I161" s="1017" t="n"/>
      <c r="N161" s="290">
        <f>B161</f>
        <v/>
      </c>
      <c r="O161" s="204" t="inlineStr"/>
      <c r="P161" s="204" t="inlineStr"/>
      <c r="Q161" s="204" t="inlineStr"/>
      <c r="R161" s="204" t="inlineStr"/>
      <c r="S161" s="204" t="inlineStr"/>
      <c r="T161" s="204" t="inlineStr"/>
      <c r="U161" s="1016" t="n"/>
    </row>
    <row r="162" customFormat="1" s="118">
      <c r="B162" s="102" t="n"/>
      <c r="C162" s="939" t="n"/>
      <c r="D162" s="939" t="n"/>
      <c r="E162" s="939" t="n"/>
      <c r="F162" s="939" t="n"/>
      <c r="G162" s="939" t="n"/>
      <c r="H162" s="939" t="n"/>
      <c r="I162" s="1017" t="n"/>
      <c r="N162" s="293" t="inlineStr"/>
      <c r="O162" s="192" t="inlineStr"/>
      <c r="P162" s="192" t="inlineStr"/>
      <c r="Q162" s="192" t="inlineStr"/>
      <c r="R162" s="192" t="inlineStr"/>
      <c r="S162" s="192" t="inlineStr"/>
      <c r="T162" s="192" t="inlineStr"/>
      <c r="U162" s="1016">
        <f>I162</f>
        <v/>
      </c>
    </row>
    <row r="163" customFormat="1" s="118">
      <c r="B163" s="102" t="n"/>
      <c r="C163" s="939" t="n"/>
      <c r="D163" s="939" t="n"/>
      <c r="E163" s="939" t="n"/>
      <c r="F163" s="939" t="n"/>
      <c r="G163" s="939" t="n"/>
      <c r="H163" s="939" t="n"/>
      <c r="I163" s="1017" t="n"/>
      <c r="N163" s="293" t="inlineStr"/>
      <c r="O163" s="192" t="inlineStr"/>
      <c r="P163" s="192" t="inlineStr"/>
      <c r="Q163" s="192" t="inlineStr"/>
      <c r="R163" s="192" t="inlineStr"/>
      <c r="S163" s="192" t="inlineStr"/>
      <c r="T163" s="192" t="inlineStr"/>
      <c r="U163" s="1016">
        <f>I163</f>
        <v/>
      </c>
    </row>
    <row r="164" customFormat="1" s="118">
      <c r="B164" s="102" t="n"/>
      <c r="C164" s="939" t="n"/>
      <c r="D164" s="939" t="n"/>
      <c r="E164" s="939" t="n"/>
      <c r="F164" s="939" t="n"/>
      <c r="G164" s="939" t="n"/>
      <c r="H164" s="939" t="n"/>
      <c r="I164" s="1017" t="n"/>
      <c r="N164" s="293" t="inlineStr"/>
      <c r="O164" s="192" t="inlineStr"/>
      <c r="P164" s="192" t="inlineStr"/>
      <c r="Q164" s="192" t="inlineStr"/>
      <c r="R164" s="192" t="inlineStr"/>
      <c r="S164" s="192" t="inlineStr"/>
      <c r="T164" s="192" t="inlineStr"/>
      <c r="U164" s="1016">
        <f>I164</f>
        <v/>
      </c>
    </row>
    <row r="165" customFormat="1" s="118">
      <c r="B165" s="102" t="n"/>
      <c r="C165" s="939" t="n"/>
      <c r="D165" s="939" t="n"/>
      <c r="E165" s="939" t="n"/>
      <c r="F165" s="939" t="n"/>
      <c r="G165" s="939" t="n"/>
      <c r="H165" s="939" t="n"/>
      <c r="I165" s="1017" t="n"/>
      <c r="N165" s="293" t="inlineStr"/>
      <c r="O165" s="192" t="inlineStr"/>
      <c r="P165" s="192" t="inlineStr"/>
      <c r="Q165" s="192" t="inlineStr"/>
      <c r="R165" s="192" t="inlineStr"/>
      <c r="S165" s="192" t="inlineStr"/>
      <c r="T165" s="192" t="inlineStr"/>
      <c r="U165" s="1016">
        <f>I165</f>
        <v/>
      </c>
    </row>
    <row r="166" customFormat="1" s="118">
      <c r="B166" s="102" t="n"/>
      <c r="C166" s="939" t="n"/>
      <c r="D166" s="939" t="n"/>
      <c r="E166" s="939" t="n"/>
      <c r="F166" s="939" t="n"/>
      <c r="G166" s="939" t="n"/>
      <c r="H166" s="939" t="n"/>
      <c r="I166" s="1017" t="n"/>
      <c r="N166" s="293" t="inlineStr"/>
      <c r="O166" s="192" t="inlineStr"/>
      <c r="P166" s="192" t="inlineStr"/>
      <c r="Q166" s="192" t="inlineStr"/>
      <c r="R166" s="192" t="inlineStr"/>
      <c r="S166" s="192" t="inlineStr"/>
      <c r="T166" s="192" t="inlineStr"/>
      <c r="U166" s="1016">
        <f>I166</f>
        <v/>
      </c>
    </row>
    <row r="167" customFormat="1" s="118">
      <c r="B167" s="102" t="n"/>
      <c r="C167" s="939" t="n"/>
      <c r="D167" s="939" t="n"/>
      <c r="E167" s="939" t="n"/>
      <c r="F167" s="939" t="n"/>
      <c r="G167" s="939" t="n"/>
      <c r="H167" s="939" t="n"/>
      <c r="I167" s="1017" t="n"/>
      <c r="N167" s="293" t="inlineStr"/>
      <c r="O167" s="192" t="inlineStr"/>
      <c r="P167" s="192" t="inlineStr"/>
      <c r="Q167" s="192" t="inlineStr"/>
      <c r="R167" s="192" t="inlineStr"/>
      <c r="S167" s="192" t="inlineStr"/>
      <c r="T167" s="192" t="inlineStr"/>
      <c r="U167" s="1016">
        <f>I167</f>
        <v/>
      </c>
    </row>
    <row r="168" customFormat="1" s="118">
      <c r="B168" s="102" t="n"/>
      <c r="C168" s="939" t="n"/>
      <c r="D168" s="939" t="n"/>
      <c r="E168" s="939" t="n"/>
      <c r="F168" s="939" t="n"/>
      <c r="G168" s="939" t="n"/>
      <c r="H168" s="939" t="n"/>
      <c r="I168" s="1017" t="n"/>
      <c r="N168" s="293" t="inlineStr"/>
      <c r="O168" s="192" t="inlineStr"/>
      <c r="P168" s="192" t="inlineStr"/>
      <c r="Q168" s="192" t="inlineStr"/>
      <c r="R168" s="192" t="inlineStr"/>
      <c r="S168" s="192" t="inlineStr"/>
      <c r="T168" s="192" t="inlineStr"/>
      <c r="U168" s="1016">
        <f>I168</f>
        <v/>
      </c>
    </row>
    <row r="169" customFormat="1" s="118">
      <c r="B169" s="102" t="n"/>
      <c r="C169" s="939" t="n"/>
      <c r="D169" s="939" t="n"/>
      <c r="E169" s="939" t="n"/>
      <c r="F169" s="939" t="n"/>
      <c r="G169" s="939" t="n"/>
      <c r="H169" s="939" t="n"/>
      <c r="I169" s="1017" t="n"/>
      <c r="N169" s="293" t="inlineStr"/>
      <c r="O169" s="192" t="inlineStr"/>
      <c r="P169" s="192" t="inlineStr"/>
      <c r="Q169" s="192" t="inlineStr"/>
      <c r="R169" s="192" t="inlineStr"/>
      <c r="S169" s="192" t="inlineStr"/>
      <c r="T169" s="192" t="inlineStr"/>
      <c r="U169" s="1016">
        <f>I169</f>
        <v/>
      </c>
    </row>
    <row r="170" customFormat="1" s="118">
      <c r="B170" s="102" t="n"/>
      <c r="C170" s="939" t="n"/>
      <c r="D170" s="939" t="n"/>
      <c r="E170" s="939" t="n"/>
      <c r="F170" s="939" t="n"/>
      <c r="G170" s="939" t="n"/>
      <c r="H170" s="939" t="n"/>
      <c r="I170" s="1017" t="n"/>
      <c r="N170" s="293" t="inlineStr"/>
      <c r="O170" s="192" t="inlineStr"/>
      <c r="P170" s="192" t="inlineStr"/>
      <c r="Q170" s="192" t="inlineStr"/>
      <c r="R170" s="192" t="inlineStr"/>
      <c r="S170" s="192" t="inlineStr"/>
      <c r="T170" s="192" t="inlineStr"/>
      <c r="U170" s="1016">
        <f>I170</f>
        <v/>
      </c>
    </row>
    <row r="171" customFormat="1" s="118">
      <c r="B171" s="102" t="n"/>
      <c r="C171" s="939" t="n"/>
      <c r="D171" s="939" t="n"/>
      <c r="E171" s="939" t="n"/>
      <c r="F171" s="939" t="n"/>
      <c r="G171" s="939" t="n"/>
      <c r="H171" s="939" t="n"/>
      <c r="I171" s="1017" t="n"/>
      <c r="N171" s="293" t="inlineStr"/>
      <c r="O171" s="192" t="inlineStr"/>
      <c r="P171" s="192" t="inlineStr"/>
      <c r="Q171" s="192" t="inlineStr"/>
      <c r="R171" s="192" t="inlineStr"/>
      <c r="S171" s="192" t="inlineStr"/>
      <c r="T171" s="192" t="inlineStr"/>
      <c r="U171" s="1016">
        <f>I171</f>
        <v/>
      </c>
    </row>
    <row r="172" customFormat="1" s="118">
      <c r="B172" s="102" t="n"/>
      <c r="C172" s="939" t="n"/>
      <c r="D172" s="939" t="n"/>
      <c r="E172" s="939" t="n"/>
      <c r="F172" s="939" t="n"/>
      <c r="G172" s="939" t="n">
        <v>0</v>
      </c>
      <c r="H172" s="939" t="n">
        <v>0</v>
      </c>
      <c r="I172" s="1017" t="n"/>
      <c r="N172" s="293" t="inlineStr"/>
      <c r="O172" s="192" t="inlineStr"/>
      <c r="P172" s="192" t="inlineStr"/>
      <c r="Q172" s="192" t="inlineStr"/>
      <c r="R172" s="192" t="inlineStr"/>
      <c r="S172" s="192" t="inlineStr"/>
      <c r="T172" s="192" t="inlineStr"/>
      <c r="U172" s="1016">
        <f>I172</f>
        <v/>
      </c>
    </row>
    <row r="173" customFormat="1" s="118">
      <c r="A173" s="118" t="inlineStr">
        <is>
          <t>K27</t>
        </is>
      </c>
      <c r="B173" s="96" t="inlineStr">
        <is>
          <t xml:space="preserve">Total </t>
        </is>
      </c>
      <c r="C173" s="942">
        <f>SUM(INDIRECT(ADDRESS(MATCH("K26",$A:$A,0)+1,COLUMN(C$12),4)&amp;":"&amp;ADDRESS(MATCH("K27",$A:$A,0)-1,COLUMN(C$12),4)))</f>
        <v/>
      </c>
      <c r="D173" s="942">
        <f>SUM(INDIRECT(ADDRESS(MATCH("K26",$A:$A,0)+1,COLUMN(D$12),4)&amp;":"&amp;ADDRESS(MATCH("K27",$A:$A,0)-1,COLUMN(D$12),4)))</f>
        <v/>
      </c>
      <c r="E173" s="942">
        <f>SUM(INDIRECT(ADDRESS(MATCH("K26",$A:$A,0)+1,COLUMN(E$12),4)&amp;":"&amp;ADDRESS(MATCH("K27",$A:$A,0)-1,COLUMN(E$12),4)))</f>
        <v/>
      </c>
      <c r="F173" s="942">
        <f>SUM(INDIRECT(ADDRESS(MATCH("K26",$A:$A,0)+1,COLUMN(F$12),4)&amp;":"&amp;ADDRESS(MATCH("K27",$A:$A,0)-1,COLUMN(F$12),4)))</f>
        <v/>
      </c>
      <c r="G173" s="942">
        <f>SUM(INDIRECT(ADDRESS(MATCH("K26",$A:$A,0)+1,COLUMN(G$12),4)&amp;":"&amp;ADDRESS(MATCH("K27",$A:$A,0)-1,COLUMN(G$12),4)))</f>
        <v/>
      </c>
      <c r="H173" s="942">
        <f>SUM(INDIRECT(ADDRESS(MATCH("K26",$A:$A,0)+1,COLUMN(H$12),4)&amp;":"&amp;ADDRESS(MATCH("K27",$A:$A,0)-1,COLUMN(H$12),4)))</f>
        <v/>
      </c>
      <c r="I173" s="1017" t="n"/>
      <c r="N173" s="290">
        <f>B173</f>
        <v/>
      </c>
      <c r="O173" s="204">
        <f>C173*BS!$B$9</f>
        <v/>
      </c>
      <c r="P173" s="204">
        <f>D173*BS!$B$9</f>
        <v/>
      </c>
      <c r="Q173" s="204">
        <f>E173*BS!$B$9</f>
        <v/>
      </c>
      <c r="R173" s="204">
        <f>F173*BS!$B$9</f>
        <v/>
      </c>
      <c r="S173" s="204">
        <f>G173*BS!$B$9</f>
        <v/>
      </c>
      <c r="T173" s="204">
        <f>H173*BS!$B$9</f>
        <v/>
      </c>
      <c r="U173" s="1021" t="n"/>
    </row>
    <row r="174" customFormat="1" s="118">
      <c r="B174" s="306" t="n"/>
      <c r="C174" s="307" t="n"/>
      <c r="D174" s="307" t="n"/>
      <c r="E174" s="307" t="n"/>
      <c r="F174" s="307" t="n"/>
      <c r="G174" s="307" t="n"/>
      <c r="H174" s="307" t="n"/>
      <c r="I174" s="1022" t="n"/>
      <c r="N174" s="309" t="inlineStr"/>
      <c r="O174" s="310" t="inlineStr"/>
      <c r="P174" s="310" t="inlineStr"/>
      <c r="Q174" s="310" t="inlineStr"/>
      <c r="R174" s="310" t="inlineStr"/>
      <c r="S174" s="310" t="inlineStr"/>
      <c r="T174" s="310" t="inlineStr"/>
      <c r="U174" s="311" t="n"/>
    </row>
    <row r="175">
      <c r="N175" t="inlineStr"/>
      <c r="O175" t="inlineStr"/>
      <c r="P175" t="inlineStr"/>
      <c r="Q175" t="inlineStr"/>
      <c r="R175" t="inlineStr"/>
      <c r="S175" t="inlineStr"/>
      <c r="T175" t="inlineStr"/>
    </row>
    <row r="176">
      <c r="B176" s="312" t="n"/>
      <c r="D176" s="1023" t="n"/>
      <c r="N176" s="314" t="inlineStr"/>
      <c r="O176" t="inlineStr"/>
      <c r="P176" s="1024" t="inlineStr"/>
      <c r="Q176" t="inlineStr"/>
      <c r="R176" t="inlineStr"/>
      <c r="S176" t="inlineStr"/>
      <c r="T176" t="inlineStr"/>
    </row>
    <row r="177">
      <c r="D177" s="1023" t="n"/>
      <c r="N177" t="inlineStr"/>
      <c r="O177" t="inlineStr"/>
      <c r="P177" s="1024" t="inlineStr"/>
      <c r="Q177" t="inlineStr"/>
      <c r="R177" t="inlineStr"/>
      <c r="S177" t="inlineStr"/>
      <c r="T177" t="inlineStr"/>
    </row>
    <row r="178">
      <c r="N178" t="inlineStr"/>
      <c r="O178" t="inlineStr"/>
      <c r="P178" t="inlineStr"/>
      <c r="Q178" t="inlineStr"/>
      <c r="R178" t="inlineStr"/>
      <c r="S178" t="inlineStr"/>
      <c r="T178" t="inlineStr"/>
    </row>
    <row r="179">
      <c r="N179" t="inlineStr"/>
      <c r="O179" t="inlineStr"/>
      <c r="P179" t="inlineStr"/>
      <c r="Q179" t="inlineStr"/>
      <c r="R179" t="inlineStr"/>
      <c r="S179" t="inlineStr"/>
      <c r="T179" t="inlineStr"/>
    </row>
    <row r="180">
      <c r="N180" t="inlineStr"/>
      <c r="O180" t="inlineStr"/>
      <c r="P180" t="inlineStr"/>
      <c r="Q180" t="inlineStr"/>
      <c r="R180" t="inlineStr"/>
      <c r="S180" t="inlineStr"/>
      <c r="T180" t="inlineStr"/>
    </row>
    <row r="181">
      <c r="N181" t="inlineStr"/>
      <c r="O181" t="inlineStr"/>
      <c r="P181" t="inlineStr"/>
      <c r="Q181" t="inlineStr"/>
      <c r="R181" t="inlineStr"/>
      <c r="S181" t="inlineStr"/>
      <c r="T181" t="inlineStr"/>
    </row>
    <row r="182">
      <c r="G182" s="1025" t="n"/>
      <c r="H182" s="1025" t="n"/>
      <c r="N182" t="inlineStr"/>
      <c r="O182" t="inlineStr"/>
      <c r="P182" t="inlineStr"/>
      <c r="Q182" t="inlineStr"/>
      <c r="R182" t="inlineStr"/>
      <c r="S182" s="1026" t="inlineStr"/>
      <c r="T182" s="1026" t="inlineStr"/>
    </row>
    <row r="183">
      <c r="B183" s="312" t="n"/>
      <c r="N183" s="314" t="inlineStr"/>
      <c r="O183" t="inlineStr"/>
      <c r="P183" t="inlineStr"/>
      <c r="Q183" t="inlineStr"/>
      <c r="R183" t="inlineStr"/>
      <c r="S183" t="inlineStr"/>
      <c r="T183" t="inlineStr"/>
    </row>
    <row r="184">
      <c r="N184" t="inlineStr"/>
      <c r="O184" t="inlineStr"/>
      <c r="P184" t="inlineStr"/>
      <c r="Q184" t="inlineStr"/>
      <c r="R184" t="inlineStr"/>
      <c r="S184" t="inlineStr"/>
      <c r="T184" t="inlineStr"/>
    </row>
    <row r="185">
      <c r="B185" s="312" t="n"/>
      <c r="N185" s="314" t="inlineStr"/>
      <c r="O185" t="inlineStr"/>
      <c r="P185" t="inlineStr"/>
      <c r="Q185" t="inlineStr"/>
      <c r="R185" t="inlineStr"/>
      <c r="S185" t="inlineStr"/>
      <c r="T185" t="inlineStr"/>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pageMargins left="0.25" right="0.25" top="1" bottom="1" header="0.511811023622047" footer="0.511811023622047"/>
  <pageSetup orientation="portrait" paperSize="9" scale="31" horizontalDpi="300" verticalDpi="300"/>
</worksheet>
</file>

<file path=xl/worksheets/sheet6.xml><?xml version="1.0" encoding="utf-8"?>
<worksheet xmlns="http://schemas.openxmlformats.org/spreadsheetml/2006/main">
  <sheetPr codeName="Sheet6">
    <outlinePr summaryBelow="1" summaryRight="1"/>
    <pageSetUpPr/>
  </sheetPr>
  <dimension ref="A1:M30"/>
  <sheetViews>
    <sheetView showGridLines="0" view="pageBreakPreview" zoomScaleNormal="100" zoomScaleSheetLayoutView="100" zoomScalePageLayoutView="95" workbookViewId="0">
      <selection activeCell="H34" sqref="H34"/>
    </sheetView>
  </sheetViews>
  <sheetFormatPr baseColWidth="8" defaultColWidth="9" defaultRowHeight="14.25"/>
  <cols>
    <col width="36.75" customWidth="1" style="318" min="1" max="1"/>
    <col width="12.375" customWidth="1" style="318" min="2" max="13"/>
    <col width="9" customWidth="1" style="171" min="14" max="1024"/>
  </cols>
  <sheetData>
    <row r="1" ht="14.25" customHeight="1" s="340">
      <c r="A1" s="1027">
        <f>+PL!A1</f>
        <v/>
      </c>
      <c r="B1" s="171">
        <f>+PL!B1</f>
        <v/>
      </c>
    </row>
    <row r="3" ht="14.25" customHeight="1" s="340">
      <c r="G3" s="320">
        <f>PL!G3</f>
        <v/>
      </c>
      <c r="M3" s="320">
        <f>PL!M3</f>
        <v/>
      </c>
    </row>
    <row r="4" ht="14.25" customHeight="1" s="340">
      <c r="A4" s="321" t="inlineStr">
        <is>
          <t>Cash Flow Statement</t>
        </is>
      </c>
      <c r="B4" s="321" t="n"/>
      <c r="C4" s="321" t="n"/>
      <c r="D4" s="321" t="n"/>
      <c r="E4" s="321" t="n"/>
      <c r="F4" s="321" t="n"/>
      <c r="G4" s="321" t="n"/>
      <c r="I4" s="321" t="n"/>
      <c r="J4" s="321" t="n"/>
      <c r="K4" s="321" t="n"/>
      <c r="L4" s="321" t="n"/>
      <c r="M4" s="321" t="n"/>
    </row>
    <row r="5" ht="14.25" customHeight="1" s="340">
      <c r="A5" s="322" t="n"/>
      <c r="B5" s="323">
        <f>+PL!B4</f>
        <v/>
      </c>
      <c r="C5" s="323">
        <f>+PL!C4</f>
        <v/>
      </c>
      <c r="D5" s="323">
        <f>+PL!D4</f>
        <v/>
      </c>
      <c r="E5" s="323">
        <f>+PL!E4</f>
        <v/>
      </c>
      <c r="F5" s="323">
        <f>+PL!F4</f>
        <v/>
      </c>
      <c r="G5" s="323">
        <f>+PL!G4</f>
        <v/>
      </c>
      <c r="I5" s="323">
        <f>+PL!I4</f>
        <v/>
      </c>
      <c r="J5" s="323">
        <f>+PL!J4</f>
        <v/>
      </c>
      <c r="K5" s="323">
        <f>+PL!K4</f>
        <v/>
      </c>
      <c r="L5" s="323">
        <f>+PL!L4</f>
        <v/>
      </c>
      <c r="M5" s="323">
        <f>+PL!M4</f>
        <v/>
      </c>
    </row>
    <row r="6" ht="14.25" customHeight="1" s="340">
      <c r="A6" s="324" t="inlineStr">
        <is>
          <t xml:space="preserve">Net Income </t>
        </is>
      </c>
      <c r="B6" s="1028">
        <f>PL!B23</f>
        <v/>
      </c>
      <c r="C6" s="1028">
        <f>PL!C23</f>
        <v/>
      </c>
      <c r="D6" s="1028">
        <f>PL!D23</f>
        <v/>
      </c>
      <c r="E6" s="1028">
        <f>PL!E23</f>
        <v/>
      </c>
      <c r="F6" s="1028">
        <f>PL!F23</f>
        <v/>
      </c>
      <c r="G6" s="1028">
        <f>PL!G23</f>
        <v/>
      </c>
      <c r="I6" s="1028">
        <f>PL!I23</f>
        <v/>
      </c>
      <c r="J6" s="1028">
        <f>PL!J23</f>
        <v/>
      </c>
      <c r="K6" s="1028">
        <f>PL!K23</f>
        <v/>
      </c>
      <c r="L6" s="1028">
        <f>PL!L23</f>
        <v/>
      </c>
      <c r="M6" s="1028">
        <f>PL!M23</f>
        <v/>
      </c>
    </row>
    <row r="7" ht="14.25" customHeight="1" s="340">
      <c r="A7" s="324" t="inlineStr">
        <is>
          <t xml:space="preserve">Depreciation &amp; Amortization(+) </t>
        </is>
      </c>
      <c r="B7" s="1028">
        <f>PL!B25</f>
        <v/>
      </c>
      <c r="C7" s="1028">
        <f>PL!C25</f>
        <v/>
      </c>
      <c r="D7" s="1028">
        <f>PL!D25</f>
        <v/>
      </c>
      <c r="E7" s="1028">
        <f>PL!E25</f>
        <v/>
      </c>
      <c r="F7" s="1028">
        <f>PL!F25</f>
        <v/>
      </c>
      <c r="G7" s="1028">
        <f>PL!G25</f>
        <v/>
      </c>
      <c r="I7" s="1028">
        <f>PL!I25</f>
        <v/>
      </c>
      <c r="J7" s="1028">
        <f>PL!J25</f>
        <v/>
      </c>
      <c r="K7" s="1028">
        <f>PL!K25</f>
        <v/>
      </c>
      <c r="L7" s="1028">
        <f>PL!L25</f>
        <v/>
      </c>
      <c r="M7" s="1028">
        <f>PL!M25</f>
        <v/>
      </c>
    </row>
    <row r="8" ht="14.25" customHeight="1" s="340">
      <c r="A8" s="324" t="inlineStr">
        <is>
          <t xml:space="preserve">Taxes(Deferred etc) </t>
        </is>
      </c>
      <c r="B8" s="326" t="n"/>
      <c r="C8" s="1028">
        <f>'Deferred Tax'!D32</f>
        <v/>
      </c>
      <c r="D8" s="1028">
        <f>'Deferred Tax'!D32</f>
        <v/>
      </c>
      <c r="E8" s="1028">
        <f>'Deferred Tax'!D25</f>
        <v/>
      </c>
      <c r="F8" s="1028" t="n">
        <v>0</v>
      </c>
      <c r="G8" s="1028" t="n">
        <v>0</v>
      </c>
      <c r="I8" s="1028">
        <f>+C8*BS!$B$9</f>
        <v/>
      </c>
      <c r="J8" s="1028">
        <f>+D8*BS!$B$9</f>
        <v/>
      </c>
      <c r="K8" s="1028">
        <f>+E8*BS!$B$9</f>
        <v/>
      </c>
      <c r="L8" s="1028">
        <f>+F8*BS!$B$9</f>
        <v/>
      </c>
      <c r="M8" s="1028">
        <f>+G8*BS!$B$9</f>
        <v/>
      </c>
    </row>
    <row r="9" ht="14.25" customHeight="1" s="340">
      <c r="A9" s="327" t="inlineStr">
        <is>
          <t xml:space="preserve">(Gain)/Loss from PP&amp;E Sales </t>
        </is>
      </c>
      <c r="B9" s="324" t="n"/>
      <c r="C9" s="324" t="n"/>
      <c r="D9" s="324" t="n"/>
      <c r="E9" s="326" t="n"/>
      <c r="F9" s="326" t="n">
        <v>0</v>
      </c>
      <c r="G9" s="326" t="n">
        <v>0</v>
      </c>
      <c r="I9" s="1028">
        <f>+C9*BS!$B$9</f>
        <v/>
      </c>
      <c r="J9" s="1028">
        <f>+D9*BS!$B$9</f>
        <v/>
      </c>
      <c r="K9" s="1028">
        <f>+E9*BS!$B$9</f>
        <v/>
      </c>
      <c r="L9" s="1028">
        <f>+F9*BS!$B$9</f>
        <v/>
      </c>
      <c r="M9" s="1028">
        <f>+G9*BS!$B$9</f>
        <v/>
      </c>
    </row>
    <row r="10" ht="14.25" customHeight="1" s="340">
      <c r="A10" s="327" t="inlineStr">
        <is>
          <t xml:space="preserve">Net Working Capital </t>
        </is>
      </c>
      <c r="B10" s="1028" t="n"/>
      <c r="C10" s="1028">
        <f>'Net Working Capital'!D32</f>
        <v/>
      </c>
      <c r="D10" s="1028">
        <f>'Net Working Capital'!D26</f>
        <v/>
      </c>
      <c r="E10" s="1028">
        <f>'Net Working Capital'!D20</f>
        <v/>
      </c>
      <c r="F10" s="1028" t="n">
        <v>0</v>
      </c>
      <c r="G10" s="1028" t="n">
        <v>0</v>
      </c>
      <c r="I10" s="1028">
        <f>+C10*BS!$B$9</f>
        <v/>
      </c>
      <c r="J10" s="1028">
        <f>+D10*BS!$B$9</f>
        <v/>
      </c>
      <c r="K10" s="1028">
        <f>+E10*BS!$B$9</f>
        <v/>
      </c>
      <c r="L10" s="1028">
        <f>+F10*BS!$B$9</f>
        <v/>
      </c>
      <c r="M10" s="1028">
        <f>+G10*BS!$B$9</f>
        <v/>
      </c>
    </row>
    <row r="11" ht="14.25" customHeight="1" s="340">
      <c r="A11" s="324" t="inlineStr">
        <is>
          <t xml:space="preserve">Other Operating Cashflow </t>
        </is>
      </c>
      <c r="B11" s="1028" t="n"/>
      <c r="C11" s="1028" t="n"/>
      <c r="D11" s="1028" t="n"/>
      <c r="E11" s="1028" t="n"/>
      <c r="F11" s="1028" t="n"/>
      <c r="G11" s="1028" t="n"/>
      <c r="I11" s="1028">
        <f>+C11*BS!$B$9</f>
        <v/>
      </c>
      <c r="J11" s="1028">
        <f>+D11*BS!$B$9</f>
        <v/>
      </c>
      <c r="K11" s="1028">
        <f>+E11*BS!$B$9</f>
        <v/>
      </c>
      <c r="L11" s="1028">
        <f>+F11*BS!$B$9</f>
        <v/>
      </c>
      <c r="M11" s="1028">
        <f>+G11*BS!$B$9</f>
        <v/>
      </c>
    </row>
    <row r="12" ht="14.25" customHeight="1" s="340">
      <c r="A12" s="321" t="inlineStr">
        <is>
          <t xml:space="preserve">(1)Cash from Operating Activities </t>
        </is>
      </c>
      <c r="B12" s="1029" t="n"/>
      <c r="C12" s="1029" t="n"/>
      <c r="D12" s="1029" t="n"/>
      <c r="E12" s="1029" t="n"/>
      <c r="F12" s="1029" t="n">
        <v>-7357</v>
      </c>
      <c r="G12" s="1029" t="n">
        <v>62867</v>
      </c>
      <c r="I12" s="1029">
        <f>SUM(I6:I11)</f>
        <v/>
      </c>
      <c r="J12" s="1029">
        <f>SUM(J6:J11)</f>
        <v/>
      </c>
      <c r="K12" s="1029">
        <f>SUM(K6:K11)</f>
        <v/>
      </c>
      <c r="L12" s="1029">
        <f>SUM(L6:L11)</f>
        <v/>
      </c>
      <c r="M12" s="1029">
        <f>SUM(M6:M11)</f>
        <v/>
      </c>
    </row>
    <row r="13" ht="14.25" customHeight="1" s="340">
      <c r="A13" s="327" t="inlineStr">
        <is>
          <t xml:space="preserve">CAPEX(-) </t>
        </is>
      </c>
      <c r="B13" s="1028" t="n"/>
      <c r="C13" s="1028" t="n"/>
      <c r="D13" s="1028" t="n"/>
      <c r="E13" s="1028" t="n"/>
      <c r="F13" s="1028" t="n">
        <v>-92</v>
      </c>
      <c r="G13" s="1028" t="n">
        <v>-244</v>
      </c>
      <c r="I13" s="1028">
        <f>+C13*BS!$B$9</f>
        <v/>
      </c>
      <c r="J13" s="1028">
        <f>+D13*BS!$B$9</f>
        <v/>
      </c>
      <c r="K13" s="1028">
        <f>+E13*BS!$B$9</f>
        <v/>
      </c>
      <c r="L13" s="1028">
        <f>+F13*BS!$B$9</f>
        <v/>
      </c>
      <c r="M13" s="1028">
        <f>+G13*BS!$B$9</f>
        <v/>
      </c>
    </row>
    <row r="14" ht="14.25" customHeight="1" s="340">
      <c r="A14" s="327" t="inlineStr">
        <is>
          <t xml:space="preserve">Investment(-) </t>
        </is>
      </c>
      <c r="B14" s="324" t="n"/>
      <c r="C14" s="326" t="n"/>
      <c r="D14" s="326" t="n"/>
      <c r="E14" s="326" t="n"/>
      <c r="F14" s="326" t="n">
        <v>-1</v>
      </c>
      <c r="G14" s="326" t="n">
        <v>0</v>
      </c>
      <c r="I14" s="1028">
        <f>+C14*BS!$B$9</f>
        <v/>
      </c>
      <c r="J14" s="1028">
        <f>+D14*BS!$B$9</f>
        <v/>
      </c>
      <c r="K14" s="1028">
        <f>+E14*BS!$B$9</f>
        <v/>
      </c>
      <c r="L14" s="1028">
        <f>+F14*BS!$B$9</f>
        <v/>
      </c>
      <c r="M14" s="1028">
        <f>+G14*BS!$B$9</f>
        <v/>
      </c>
    </row>
    <row r="15" ht="14.25" customHeight="1" s="340">
      <c r="A15" s="324" t="inlineStr">
        <is>
          <t xml:space="preserve">Acquisitions(-) </t>
        </is>
      </c>
      <c r="B15" s="324" t="n"/>
      <c r="C15" s="326" t="n"/>
      <c r="D15" s="326" t="n"/>
      <c r="E15" s="326" t="n"/>
      <c r="F15" s="326" t="n">
        <v>0</v>
      </c>
      <c r="G15" s="326" t="n">
        <v>0</v>
      </c>
      <c r="I15" s="1028">
        <f>+C15*BS!$B$9</f>
        <v/>
      </c>
      <c r="J15" s="1028">
        <f>+D15*BS!$B$9</f>
        <v/>
      </c>
      <c r="K15" s="1028">
        <f>+E15*BS!$B$9</f>
        <v/>
      </c>
      <c r="L15" s="1028">
        <f>+F15*BS!$B$9</f>
        <v/>
      </c>
      <c r="M15" s="1028">
        <f>+G15*BS!$B$9</f>
        <v/>
      </c>
    </row>
    <row r="16" ht="14.25" customHeight="1" s="340">
      <c r="A16" s="327" t="inlineStr">
        <is>
          <t xml:space="preserve">Proceeds from PP&amp;E Sales(+) </t>
        </is>
      </c>
      <c r="B16" s="324" t="n"/>
      <c r="C16" s="1028" t="n"/>
      <c r="D16" s="1028" t="n"/>
      <c r="E16" s="1028" t="n"/>
      <c r="F16" s="1028" t="n">
        <v>0</v>
      </c>
      <c r="G16" s="1028" t="n">
        <v>0</v>
      </c>
      <c r="I16" s="1028">
        <f>+C16*BS!$B$9</f>
        <v/>
      </c>
      <c r="J16" s="1028">
        <f>+D16*BS!$B$9</f>
        <v/>
      </c>
      <c r="K16" s="1028">
        <f>+E16*BS!$B$9</f>
        <v/>
      </c>
      <c r="L16" s="1028">
        <f>+F16*BS!$B$9</f>
        <v/>
      </c>
      <c r="M16" s="1028">
        <f>+G16*BS!$B$9</f>
        <v/>
      </c>
    </row>
    <row r="17" ht="14.25" customHeight="1" s="340">
      <c r="A17" s="324" t="inlineStr">
        <is>
          <t xml:space="preserve">Other Investment Cashflow </t>
        </is>
      </c>
      <c r="B17" s="1028">
        <f>B18-SUM(B13:B16)</f>
        <v/>
      </c>
      <c r="C17" s="1028">
        <f>C18-SUM(C13:C16)</f>
        <v/>
      </c>
      <c r="D17" s="1028">
        <f>D18-SUM(D13:D16)</f>
        <v/>
      </c>
      <c r="E17" s="1028">
        <f>E18-SUM(E13:E16)</f>
        <v/>
      </c>
      <c r="F17" s="1028">
        <f>F18-SUM(F13:F16)</f>
        <v/>
      </c>
      <c r="G17" s="1028">
        <f>G18-SUM(G13:G16)</f>
        <v/>
      </c>
      <c r="I17" s="1028">
        <f>+C17*BS!$B$9</f>
        <v/>
      </c>
      <c r="J17" s="1028">
        <f>+D17*BS!$B$9</f>
        <v/>
      </c>
      <c r="K17" s="1028">
        <f>+E17*BS!$B$9</f>
        <v/>
      </c>
      <c r="L17" s="1028">
        <f>+F17*BS!$B$9</f>
        <v/>
      </c>
      <c r="M17" s="1028">
        <f>+G17*BS!$B$9</f>
        <v/>
      </c>
    </row>
    <row r="18" ht="14.25" customHeight="1" s="340">
      <c r="A18" s="321" t="inlineStr">
        <is>
          <t xml:space="preserve">(2)Cash from Investments Activities </t>
        </is>
      </c>
      <c r="B18" s="1029" t="n"/>
      <c r="C18" s="1029" t="n"/>
      <c r="D18" s="1029" t="n"/>
      <c r="E18" s="1029" t="n"/>
      <c r="F18" s="1029" t="n">
        <v>538</v>
      </c>
      <c r="G18" s="1029" t="n">
        <v>6425</v>
      </c>
      <c r="I18" s="1029">
        <f>SUM(I13:I17)</f>
        <v/>
      </c>
      <c r="J18" s="1029">
        <f>SUM(J13:J17)</f>
        <v/>
      </c>
      <c r="K18" s="1029">
        <f>SUM(K13:K17)</f>
        <v/>
      </c>
      <c r="L18" s="1029">
        <f>SUM(L13:L17)</f>
        <v/>
      </c>
      <c r="M18" s="1029">
        <f>SUM(M13:M17)</f>
        <v/>
      </c>
    </row>
    <row r="19" ht="14.25" customHeight="1" s="340">
      <c r="A19" s="324" t="inlineStr">
        <is>
          <t xml:space="preserve">Sale of Stock(+) </t>
        </is>
      </c>
      <c r="B19" s="1028" t="n"/>
      <c r="C19" s="1028" t="n"/>
      <c r="D19" s="1028" t="n"/>
      <c r="E19" s="1028" t="n"/>
      <c r="F19" s="1028" t="n">
        <v>0</v>
      </c>
      <c r="G19" s="1028" t="n">
        <v>0</v>
      </c>
      <c r="I19" s="1028">
        <f>+C19*BS!$B$9</f>
        <v/>
      </c>
      <c r="J19" s="1028">
        <f>+D19*BS!$B$9</f>
        <v/>
      </c>
      <c r="K19" s="1028">
        <f>+E19*BS!$B$9</f>
        <v/>
      </c>
      <c r="L19" s="1028">
        <f>+F19*BS!$B$9</f>
        <v/>
      </c>
      <c r="M19" s="1028">
        <f>+G19*BS!$B$9</f>
        <v/>
      </c>
    </row>
    <row r="20" ht="14.25" customHeight="1" s="340">
      <c r="A20" s="324" t="inlineStr">
        <is>
          <t xml:space="preserve">Purchase of Stock(-) </t>
        </is>
      </c>
      <c r="B20" s="1028" t="n"/>
      <c r="C20" s="1028" t="n"/>
      <c r="D20" s="1028" t="n"/>
      <c r="E20" s="1028" t="n"/>
      <c r="F20" s="1028" t="n">
        <v>0</v>
      </c>
      <c r="G20" s="1028" t="n">
        <v>0</v>
      </c>
      <c r="I20" s="1028">
        <f>+C20*BS!$B$9</f>
        <v/>
      </c>
      <c r="J20" s="1028">
        <f>+D20*BS!$B$9</f>
        <v/>
      </c>
      <c r="K20" s="1028">
        <f>+E20*BS!$B$9</f>
        <v/>
      </c>
      <c r="L20" s="1028">
        <f>+F20*BS!$B$9</f>
        <v/>
      </c>
      <c r="M20" s="1028">
        <f>+G20*BS!$B$9</f>
        <v/>
      </c>
    </row>
    <row r="21" ht="14.25" customHeight="1" s="340">
      <c r="A21" s="327" t="inlineStr">
        <is>
          <t xml:space="preserve">Cash Dividends(-) </t>
        </is>
      </c>
      <c r="B21" s="1028" t="n"/>
      <c r="C21" s="1028" t="n"/>
      <c r="D21" s="1028" t="n"/>
      <c r="E21" s="1028" t="n"/>
      <c r="F21" s="1028" t="n">
        <v>0</v>
      </c>
      <c r="G21" s="1028" t="n">
        <v>0</v>
      </c>
      <c r="I21" s="1028">
        <f>+C21*BS!$B$9</f>
        <v/>
      </c>
      <c r="J21" s="1028">
        <f>+D21*BS!$B$9</f>
        <v/>
      </c>
      <c r="K21" s="1028">
        <f>+E21*BS!$B$9</f>
        <v/>
      </c>
      <c r="L21" s="1028">
        <f>+F21*BS!$B$9</f>
        <v/>
      </c>
      <c r="M21" s="1028">
        <f>+G21*BS!$B$9</f>
        <v/>
      </c>
    </row>
    <row r="22" ht="14.25" customHeight="1" s="340">
      <c r="A22" s="327" t="inlineStr">
        <is>
          <t xml:space="preserve">Debt Borrowing(+) </t>
        </is>
      </c>
      <c r="B22" s="1028" t="n"/>
      <c r="C22" s="1028" t="n"/>
      <c r="D22" s="1028" t="n"/>
      <c r="E22" s="1028" t="n"/>
      <c r="F22" s="1028" t="n">
        <v>194857</v>
      </c>
      <c r="G22" s="1028" t="n">
        <v>202530</v>
      </c>
      <c r="I22" s="1028">
        <f>+C22*BS!$B$9</f>
        <v/>
      </c>
      <c r="J22" s="1028">
        <f>+D22*BS!$B$9</f>
        <v/>
      </c>
      <c r="K22" s="1028">
        <f>+E22*BS!$B$9</f>
        <v/>
      </c>
      <c r="L22" s="1028">
        <f>+F22*BS!$B$9</f>
        <v/>
      </c>
      <c r="M22" s="1028">
        <f>+G22*BS!$B$9</f>
        <v/>
      </c>
    </row>
    <row r="23" ht="14.25" customHeight="1" s="340">
      <c r="A23" s="327" t="inlineStr">
        <is>
          <t xml:space="preserve">Debt Repayment(-) </t>
        </is>
      </c>
      <c r="B23" s="1028" t="n"/>
      <c r="C23" s="1028" t="n"/>
      <c r="D23" s="1028" t="n"/>
      <c r="E23" s="1028" t="n"/>
      <c r="F23" s="1028" t="n">
        <v>-1755</v>
      </c>
      <c r="G23" s="1028" t="n">
        <v>-1954</v>
      </c>
      <c r="I23" s="1028">
        <f>+C23*BS!$B$9</f>
        <v/>
      </c>
      <c r="J23" s="1028">
        <f>+D23*BS!$B$9</f>
        <v/>
      </c>
      <c r="K23" s="1028">
        <f>+E23*BS!$B$9</f>
        <v/>
      </c>
      <c r="L23" s="1028">
        <f>+F23*BS!$B$9</f>
        <v/>
      </c>
      <c r="M23" s="1028">
        <f>+G23*BS!$B$9</f>
        <v/>
      </c>
    </row>
    <row r="24" ht="14.25" customHeight="1" s="340">
      <c r="A24" s="324" t="inlineStr">
        <is>
          <t>Other Financing Cashflow *</t>
        </is>
      </c>
      <c r="B24" s="1028">
        <f>B25-SUM(B19:B23)</f>
        <v/>
      </c>
      <c r="C24" s="1028">
        <f>C25-SUM(C19:C23)</f>
        <v/>
      </c>
      <c r="D24" s="1028">
        <f>D25-SUM(D19:D23)</f>
        <v/>
      </c>
      <c r="E24" s="1028">
        <f>E25-SUM(E19:E23)</f>
        <v/>
      </c>
      <c r="F24" s="1028">
        <f>F25-SUM(F19:F23)</f>
        <v/>
      </c>
      <c r="G24" s="1028">
        <f>G25-SUM(G19:G23)</f>
        <v/>
      </c>
      <c r="I24" s="1028">
        <f>+C24*BS!$B$9</f>
        <v/>
      </c>
      <c r="J24" s="1028">
        <f>+D24*BS!$B$9</f>
        <v/>
      </c>
      <c r="K24" s="1028">
        <f>+E24*BS!$B$9</f>
        <v/>
      </c>
      <c r="L24" s="1028">
        <f>+F24*BS!$B$9</f>
        <v/>
      </c>
      <c r="M24" s="1028">
        <f>+G24*BS!$B$9</f>
        <v/>
      </c>
    </row>
    <row r="25" ht="14.25" customHeight="1" s="340">
      <c r="A25" s="321" t="inlineStr">
        <is>
          <t xml:space="preserve">(3)Cash from Financing Activities </t>
        </is>
      </c>
      <c r="B25" s="1029" t="n"/>
      <c r="C25" s="1029" t="n"/>
      <c r="D25" s="1029" t="n"/>
      <c r="E25" s="1029" t="n"/>
      <c r="F25" s="1029" t="n">
        <v>193102</v>
      </c>
      <c r="G25" s="1029" t="n">
        <v>116073</v>
      </c>
      <c r="I25" s="1029">
        <f>SUM(I19:I24)</f>
        <v/>
      </c>
      <c r="J25" s="1029">
        <f>SUM(J19:J24)</f>
        <v/>
      </c>
      <c r="K25" s="1029">
        <f>SUM(K19:K24)</f>
        <v/>
      </c>
      <c r="L25" s="1029">
        <f>SUM(L19:L24)</f>
        <v/>
      </c>
      <c r="M25" s="1029">
        <f>SUM(M19:M24)</f>
        <v/>
      </c>
    </row>
    <row r="26" ht="14.25" customHeight="1" s="340">
      <c r="A26" s="321" t="inlineStr">
        <is>
          <t xml:space="preserve">(4)Other Fluctuation of Cash </t>
        </is>
      </c>
      <c r="B26" s="1030">
        <f>+B29-B28-B25-B18-B12</f>
        <v/>
      </c>
      <c r="C26" s="1030">
        <f>+C29-C28-C25-C18-C12</f>
        <v/>
      </c>
      <c r="D26" s="1030">
        <f>+D29-D28-D25-D18-D12</f>
        <v/>
      </c>
      <c r="E26" s="1030">
        <f>+E29-E28-E25-E18-E12</f>
        <v/>
      </c>
      <c r="F26" s="1030">
        <f>+F29-F28-F25-F18-F12</f>
        <v/>
      </c>
      <c r="G26" s="1030">
        <f>+G29-G28-G25-G18-G12</f>
        <v/>
      </c>
      <c r="I26" s="1030">
        <f>+I29-I28-I25-I18-I12</f>
        <v/>
      </c>
      <c r="J26" s="1030">
        <f>+J29-J28-J25-J18-J12</f>
        <v/>
      </c>
      <c r="K26" s="1030">
        <f>+K29-K28-K25-K18-K12</f>
        <v/>
      </c>
      <c r="L26" s="1030">
        <f>+L29-L28-L25-L18-L12</f>
        <v/>
      </c>
      <c r="M26" s="1030">
        <f>+M29-M28-M25-M18-M12</f>
        <v/>
      </c>
    </row>
    <row r="27" ht="14.25" customHeight="1" s="340">
      <c r="A27" s="321" t="inlineStr">
        <is>
          <t xml:space="preserve">(5)Net Cashflow (1)+(2)+(3)+(4) </t>
        </is>
      </c>
      <c r="B27" s="1029">
        <f>B12+B18+B25+B26</f>
        <v/>
      </c>
      <c r="C27" s="1029">
        <f>C12+C18+C25+C26</f>
        <v/>
      </c>
      <c r="D27" s="1029">
        <f>D12+D18+D25+D26</f>
        <v/>
      </c>
      <c r="E27" s="1029">
        <f>E12+E18+E25+E26</f>
        <v/>
      </c>
      <c r="F27" s="1029">
        <f>F12+F18+F25+F26</f>
        <v/>
      </c>
      <c r="G27" s="1029">
        <f>G12+G18+G25+G26</f>
        <v/>
      </c>
      <c r="I27" s="1029">
        <f>I12+I18+I25+I26</f>
        <v/>
      </c>
      <c r="J27" s="1029">
        <f>J12+J18+J25+J26</f>
        <v/>
      </c>
      <c r="K27" s="1029">
        <f>K12+K18+K25+K26</f>
        <v/>
      </c>
      <c r="L27" s="1029">
        <f>L12+L18+L25+L26</f>
        <v/>
      </c>
      <c r="M27" s="1029">
        <f>M12+M18+M25+M26</f>
        <v/>
      </c>
    </row>
    <row r="28" ht="14.25" customHeight="1" s="340">
      <c r="A28" s="321" t="inlineStr">
        <is>
          <t xml:space="preserve">(6)Cash at Begin of Fiscal Year </t>
        </is>
      </c>
      <c r="B28" s="1029" t="n"/>
      <c r="C28" s="1029">
        <f>B29</f>
        <v/>
      </c>
      <c r="D28" s="1029">
        <f>C29</f>
        <v/>
      </c>
      <c r="E28" s="1029">
        <f>D29</f>
        <v/>
      </c>
      <c r="F28" s="1029">
        <f>E29</f>
        <v/>
      </c>
      <c r="G28" s="1029">
        <f>F29</f>
        <v/>
      </c>
      <c r="I28" s="1029">
        <f>B28</f>
        <v/>
      </c>
      <c r="J28" s="1029">
        <f>I29</f>
        <v/>
      </c>
      <c r="K28" s="1029">
        <f>J29</f>
        <v/>
      </c>
      <c r="L28" s="1029">
        <f>K29</f>
        <v/>
      </c>
      <c r="M28" s="1029">
        <f>L29</f>
        <v/>
      </c>
    </row>
    <row r="29" ht="14.25" customHeight="1" s="340">
      <c r="A29" s="321" t="inlineStr">
        <is>
          <t xml:space="preserve">(7)Cash at End of Fiscal Year(5)+(6) </t>
        </is>
      </c>
      <c r="B29" s="1029" t="n"/>
      <c r="C29" s="1029">
        <f>BS!C23</f>
        <v/>
      </c>
      <c r="D29" s="1029">
        <f>BS!D23</f>
        <v/>
      </c>
      <c r="E29" s="1029">
        <f>BS!E23</f>
        <v/>
      </c>
      <c r="F29" s="1029">
        <f>BS!F23</f>
        <v/>
      </c>
      <c r="G29" s="1029">
        <f>BS!G23</f>
        <v/>
      </c>
      <c r="I29" s="1029">
        <f>BS!O23</f>
        <v/>
      </c>
      <c r="J29" s="1029">
        <f>BS!P23</f>
        <v/>
      </c>
      <c r="K29" s="1029">
        <f>BS!Q23</f>
        <v/>
      </c>
      <c r="L29" s="1029">
        <f>BS!R23</f>
        <v/>
      </c>
      <c r="M29" s="1029">
        <f>BS!S23</f>
        <v/>
      </c>
    </row>
    <row r="30" ht="14.25" customHeight="1" s="340">
      <c r="A30" s="324" t="inlineStr">
        <is>
          <t>Error</t>
        </is>
      </c>
      <c r="B30" s="1031">
        <f>(B28-B29)+B27</f>
        <v/>
      </c>
      <c r="C30" s="1031">
        <f>(C28-C29)+C27</f>
        <v/>
      </c>
      <c r="D30" s="1031">
        <f>(D28-D29)+D27</f>
        <v/>
      </c>
      <c r="E30" s="1029">
        <f>(E28-E29)+E27</f>
        <v/>
      </c>
      <c r="F30" s="1031">
        <f>(F28-F29)+F27</f>
        <v/>
      </c>
      <c r="G30" s="1031">
        <f>(G28-G29)+G27</f>
        <v/>
      </c>
      <c r="I30" s="1031">
        <f>(I28-I29)+I27</f>
        <v/>
      </c>
      <c r="J30" s="1031">
        <f>(J28-J29)+J27</f>
        <v/>
      </c>
      <c r="K30" s="1031">
        <f>(K28-K29)+K27</f>
        <v/>
      </c>
      <c r="L30" s="1031">
        <f>(L28-L29)+L27</f>
        <v/>
      </c>
      <c r="M30" s="1031">
        <f>(M28-M29)+M27</f>
        <v/>
      </c>
    </row>
  </sheetData>
  <hyperlinks>
    <hyperlink ref="A9" location="CF_LineItems!A24" display="(Gain)/Loss from PP&amp;E Sales "/>
    <hyperlink ref="A10" location="CF_LineItems!A5" display="Net Working Capital "/>
    <hyperlink ref="A13" location="CF_LineItems!A36" display="CAPEX(-) "/>
    <hyperlink ref="A14" location="CF_LineItems!A48" display="Investment(-) "/>
    <hyperlink ref="A16" location="CF_LineItems!A72" display="Proceeds from PP&amp;E Sales(+) "/>
    <hyperlink ref="A21" location="CF_LineItems!A108" display="Cash Dividends(-) "/>
    <hyperlink ref="A22" location="CF_LineItems!A120" display="Debt Borrowing(+) "/>
    <hyperlink ref="A23" location="CF_LineItems!A132" display="Debt Repayment(-) "/>
  </hyperlinks>
  <pageMargins left="0.7" right="0.7" top="0.75" bottom="0.75" header="0.511811023622047" footer="0.511811023622047"/>
  <pageSetup orientation="portrait" paperSize="9" scale="48" horizontalDpi="300" verticalDpi="300"/>
</worksheet>
</file>

<file path=xl/worksheets/sheet7.xml><?xml version="1.0" encoding="utf-8"?>
<worksheet xmlns="http://schemas.openxmlformats.org/spreadsheetml/2006/main">
  <sheetPr codeName="Sheet7">
    <outlinePr summaryBelow="1" summaryRight="1"/>
    <pageSetUpPr/>
  </sheetPr>
  <dimension ref="A2:O39"/>
  <sheetViews>
    <sheetView showGridLines="0" view="pageBreakPreview" zoomScale="95" zoomScaleNormal="100" zoomScalePageLayoutView="95" workbookViewId="0">
      <selection activeCell="C5" sqref="C5"/>
    </sheetView>
  </sheetViews>
  <sheetFormatPr baseColWidth="8" defaultColWidth="9" defaultRowHeight="14.25"/>
  <cols>
    <col width="13" customWidth="1" style="331" min="1" max="2"/>
    <col width="26.25" customWidth="1" style="331" min="3" max="3"/>
    <col width="26.5" customWidth="1" style="332" min="4" max="4"/>
    <col width="1.625" customWidth="1" style="333" min="5" max="5"/>
    <col width="1.625" customWidth="1" style="334" min="6" max="6"/>
    <col width="9" customWidth="1" style="331" min="7" max="7"/>
    <col width="4.375" customWidth="1" style="331" min="8" max="8"/>
    <col width="9" customWidth="1" style="331" min="9" max="1024"/>
  </cols>
  <sheetData>
    <row r="2">
      <c r="A2" s="335" t="inlineStr">
        <is>
          <t xml:space="preserve">Deferred tax calculation </t>
        </is>
      </c>
    </row>
    <row r="4" ht="25.5" customFormat="1" customHeight="1" s="333">
      <c r="A4" s="641" t="inlineStr">
        <is>
          <t>Deferred Tax Inputs</t>
        </is>
      </c>
      <c r="B4" s="1032" t="n"/>
      <c r="C4" s="336">
        <f>'BS (Assets) breakdown'!H12</f>
        <v/>
      </c>
      <c r="D4" s="336">
        <f>'BS (Assets) breakdown'!G12</f>
        <v/>
      </c>
      <c r="F4" s="334" t="n"/>
    </row>
    <row r="5" customFormat="1" s="333">
      <c r="A5" s="1033" t="inlineStr">
        <is>
          <t>Current Tax Receivable</t>
        </is>
      </c>
      <c r="B5" s="1032" t="n"/>
      <c r="C5" s="337">
        <f>IFERROR(VLOOKUP("*"&amp;"Tax Receivable"&amp;"*",INDIRECT(ADDRESS(MATCH("K9",'BS (Assets) breakdown'!$A:$A,0),COLUMN('BS (Assets) breakdown'!$B$12),,,"BS (Assets) breakdown")&amp;":"&amp;ADDRESS(MATCH("K10",'BS (Assets) breakdown'!$A:$A,0),COLUMN('BS (Assets) breakdown'!$H$12))),7,FALSE),0)</f>
        <v/>
      </c>
      <c r="D5" s="337">
        <f>IFERROR(VLOOKUP("*"&amp;"Tax Receivable"&amp;"*",INDIRECT(ADDRESS(MATCH("K9",'BS (Assets) breakdown'!$A:$A,0),COLUMN('BS (Assets) breakdown'!$B$12),,,"BS (Assets) breakdown")&amp;":"&amp;ADDRESS(MATCH("K10",'BS (Assets) breakdown'!$A:$A,0),COLUMN('BS (Assets) breakdown'!$H$12))),6,FALSE),0)</f>
        <v/>
      </c>
      <c r="E5" s="338" t="n"/>
      <c r="F5" s="334" t="n"/>
      <c r="O5" s="333">
        <f>VLOOKUP("*"&amp;"Tax Receivable"&amp;"*",'BS (Assets) breakdown'!$B$69:$H$81,7,FALSE)</f>
        <v/>
      </c>
    </row>
    <row r="6" customFormat="1" s="333">
      <c r="A6" s="1033" t="inlineStr">
        <is>
          <t>DTA</t>
        </is>
      </c>
      <c r="B6" s="1032" t="n"/>
      <c r="C6" s="337">
        <f>BS!S41</f>
        <v/>
      </c>
      <c r="D6" s="337">
        <f>BS!R41</f>
        <v/>
      </c>
      <c r="F6" s="334" t="n"/>
      <c r="O6" s="333">
        <f>IFERROR(VLOOKUP("*"&amp;"Tax Receivable"&amp;"*",INDIRECT(ADDRESS(MATCH("K9",'BS (Assets) breakdown'!$A:$A,0),COLUMN('BS (Assets) breakdown'!$B$12),,,"BS (Assets) breakdown")&amp;":"&amp;ADDRESS(MATCH("K10",'BS (Assets) breakdown'!$A:$A,0),COLUMN('BS (Assets) breakdown'!$H$12))),7,FALSE),0)</f>
        <v/>
      </c>
    </row>
    <row r="7" customFormat="1" s="333">
      <c r="A7" s="1033" t="inlineStr">
        <is>
          <t>Current Tax Payable</t>
        </is>
      </c>
      <c r="B7" s="1032" t="n"/>
      <c r="C7" s="337">
        <f>BS!S55</f>
        <v/>
      </c>
      <c r="D7" s="337">
        <f>BS!R55</f>
        <v/>
      </c>
      <c r="F7" s="334" t="n"/>
    </row>
    <row r="8" customFormat="1" s="333">
      <c r="A8" s="1033" t="inlineStr">
        <is>
          <t>DTL</t>
        </is>
      </c>
      <c r="B8" s="1032" t="n"/>
      <c r="C8" s="337">
        <f>BS!S63</f>
        <v/>
      </c>
      <c r="D8" s="337">
        <f>BS!R63</f>
        <v/>
      </c>
      <c r="F8" s="334" t="n"/>
    </row>
    <row r="9" customFormat="1" s="333">
      <c r="A9" s="640" t="inlineStr">
        <is>
          <t>Deferred Taxes (Current Year)</t>
        </is>
      </c>
      <c r="B9" s="1034" t="n"/>
      <c r="C9" s="1032" t="n"/>
      <c r="D9" s="339">
        <f>ROUND(((-(C5-D5+C6-D6)+C7-D7+C8-D8)),0)</f>
        <v/>
      </c>
      <c r="F9" s="334" t="n"/>
    </row>
    <row r="12" ht="26.25" customFormat="1" customHeight="1" s="333">
      <c r="A12" s="641" t="inlineStr">
        <is>
          <t>Deferred Tax Inputs</t>
        </is>
      </c>
      <c r="B12" s="1032" t="n"/>
      <c r="C12" s="336">
        <f>D4</f>
        <v/>
      </c>
      <c r="D12" s="336">
        <f>'BS (Assets) breakdown'!F12</f>
        <v/>
      </c>
      <c r="F12" s="334" t="n"/>
    </row>
    <row r="13" customFormat="1" s="333">
      <c r="A13" s="1033" t="inlineStr">
        <is>
          <t>Current Tax Receivable</t>
        </is>
      </c>
      <c r="B13" s="1032" t="n"/>
      <c r="C13" s="337">
        <f>D5</f>
        <v/>
      </c>
      <c r="D13" s="337">
        <f>IFERROR(VLOOKUP("*"&amp;"Tax Receivable"&amp;"*",INDIRECT(ADDRESS(MATCH("K9",'BS (Assets) breakdown'!$A:$A,0),COLUMN('BS (Assets) breakdown'!$B$12),,,"BS (Assets) breakdown")&amp;":"&amp;ADDRESS(MATCH("K10",'BS (Assets) breakdown'!$A:$A,0),COLUMN('BS (Assets) breakdown'!$H$12))),5,FALSE),0)</f>
        <v/>
      </c>
      <c r="F13" s="334" t="n"/>
    </row>
    <row r="14" customFormat="1" s="333">
      <c r="A14" s="1033" t="inlineStr">
        <is>
          <t>DTA</t>
        </is>
      </c>
      <c r="B14" s="1032" t="n"/>
      <c r="C14" s="337">
        <f>D6</f>
        <v/>
      </c>
      <c r="D14" s="337">
        <f>BS!Q41</f>
        <v/>
      </c>
      <c r="F14" s="334" t="n"/>
    </row>
    <row r="15" customFormat="1" s="333">
      <c r="A15" s="1033" t="inlineStr">
        <is>
          <t>Current Tax Payable</t>
        </is>
      </c>
      <c r="B15" s="1032" t="n"/>
      <c r="C15" s="337">
        <f>D7</f>
        <v/>
      </c>
      <c r="D15" s="337">
        <f>BS!Q56</f>
        <v/>
      </c>
      <c r="F15" s="334" t="n"/>
    </row>
    <row r="16" customFormat="1" s="333">
      <c r="A16" s="1033" t="inlineStr">
        <is>
          <t>DTL</t>
        </is>
      </c>
      <c r="B16" s="1032" t="n"/>
      <c r="C16" s="337">
        <f>D8</f>
        <v/>
      </c>
      <c r="D16" s="337">
        <f>BS!Q63</f>
        <v/>
      </c>
      <c r="F16" s="334" t="n"/>
    </row>
    <row r="17" customFormat="1" s="333">
      <c r="A17" s="640" t="inlineStr">
        <is>
          <t>Deferred Taxes (Previous Year)</t>
        </is>
      </c>
      <c r="B17" s="1034" t="n"/>
      <c r="C17" s="1032" t="n"/>
      <c r="D17" s="339">
        <f>ROUND(((-(C13-D13+C14-D14)+C15-D15+C16-D16)),0)</f>
        <v/>
      </c>
      <c r="F17" s="334" t="n"/>
    </row>
    <row r="20" ht="14.25" customHeight="1" s="340">
      <c r="A20" s="641" t="inlineStr">
        <is>
          <t>Deferred Tax Inputs</t>
        </is>
      </c>
      <c r="B20" s="1032" t="n"/>
      <c r="C20" s="336">
        <f>D12</f>
        <v/>
      </c>
      <c r="D20" s="336">
        <f>BS!D49</f>
        <v/>
      </c>
    </row>
    <row r="21">
      <c r="A21" s="1033" t="inlineStr">
        <is>
          <t>Current Tax Receivable</t>
        </is>
      </c>
      <c r="B21" s="1032" t="n"/>
      <c r="C21" s="337">
        <f>D13</f>
        <v/>
      </c>
      <c r="D21" s="337">
        <f>IFERROR(VLOOKUP("*"&amp;"Tax Receivable"&amp;"*",INDIRECT(ADDRESS(MATCH("K9",'BS (Assets) breakdown'!$A:$A,0),COLUMN('BS (Assets) breakdown'!$B$12),,,"BS (Assets) breakdown")&amp;":"&amp;ADDRESS(MATCH("K10",'BS (Assets) breakdown'!$A:$A,0),COLUMN('BS (Assets) breakdown'!$H$12))),4,FALSE),0)</f>
        <v/>
      </c>
    </row>
    <row r="22">
      <c r="A22" s="1033" t="inlineStr">
        <is>
          <t>DTA</t>
        </is>
      </c>
      <c r="B22" s="1032" t="n"/>
      <c r="C22" s="337">
        <f>D14</f>
        <v/>
      </c>
      <c r="D22" s="337">
        <f>BS!P41</f>
        <v/>
      </c>
    </row>
    <row r="23">
      <c r="A23" s="1033" t="inlineStr">
        <is>
          <t>Current Tax Payable</t>
        </is>
      </c>
      <c r="B23" s="1032" t="n"/>
      <c r="C23" s="337">
        <f>D15</f>
        <v/>
      </c>
      <c r="D23" s="337">
        <f>BS!P55</f>
        <v/>
      </c>
    </row>
    <row r="24">
      <c r="A24" s="1033" t="inlineStr">
        <is>
          <t>DTL</t>
        </is>
      </c>
      <c r="B24" s="1032" t="n"/>
      <c r="C24" s="337">
        <f>D16</f>
        <v/>
      </c>
      <c r="D24" s="337">
        <f>BS!P63</f>
        <v/>
      </c>
    </row>
    <row r="25">
      <c r="A25" s="640" t="inlineStr">
        <is>
          <t>Deferred Taxes (Previous Year)</t>
        </is>
      </c>
      <c r="B25" s="1034" t="n"/>
      <c r="C25" s="1032" t="n"/>
      <c r="D25" s="339">
        <f>ROUND(((-(C21-D21+C22-D22)+C23-D23+C24-D24)),0)</f>
        <v/>
      </c>
    </row>
    <row r="27" ht="14.25" customHeight="1" s="340">
      <c r="A27" s="641" t="inlineStr">
        <is>
          <t>Deferred Tax Inputs</t>
        </is>
      </c>
      <c r="B27" s="1032" t="n"/>
      <c r="C27" s="336">
        <f>D20</f>
        <v/>
      </c>
      <c r="D27" s="336">
        <f>BS!C49</f>
        <v/>
      </c>
    </row>
    <row r="28">
      <c r="A28" s="1033" t="inlineStr">
        <is>
          <t>Current Tax Receivable</t>
        </is>
      </c>
      <c r="B28" s="1032" t="n"/>
      <c r="C28" s="337">
        <f>D21</f>
        <v/>
      </c>
      <c r="D28" s="337">
        <f>IFERROR(VLOOKUP("*"&amp;"Tax Receivable"&amp;"*",INDIRECT(ADDRESS(MATCH("K9",'BS (Assets) breakdown'!$A:$A,0),COLUMN('BS (Assets) breakdown'!$B$12),,,"BS (Assets) breakdown")&amp;":"&amp;ADDRESS(MATCH("K10",'BS (Assets) breakdown'!$A:$A,0),COLUMN('BS (Assets) breakdown'!$H$12))),3,FALSE),0)</f>
        <v/>
      </c>
    </row>
    <row r="29">
      <c r="A29" s="1033" t="inlineStr">
        <is>
          <t>DTA</t>
        </is>
      </c>
      <c r="B29" s="1032" t="n"/>
      <c r="C29" s="337">
        <f>D22</f>
        <v/>
      </c>
      <c r="D29" s="337">
        <f>BS!O41</f>
        <v/>
      </c>
    </row>
    <row r="30">
      <c r="A30" s="1033" t="inlineStr">
        <is>
          <t>Current Tax Payable</t>
        </is>
      </c>
      <c r="B30" s="1032" t="n"/>
      <c r="C30" s="337">
        <f>D23</f>
        <v/>
      </c>
      <c r="D30" s="337">
        <f>BS!O55</f>
        <v/>
      </c>
    </row>
    <row r="31">
      <c r="A31" s="1033" t="inlineStr">
        <is>
          <t>DTL</t>
        </is>
      </c>
      <c r="B31" s="1032" t="n"/>
      <c r="C31" s="337">
        <f>D24</f>
        <v/>
      </c>
      <c r="D31" s="337">
        <f>BS!O63</f>
        <v/>
      </c>
    </row>
    <row r="32">
      <c r="A32" s="640" t="inlineStr">
        <is>
          <t>Deferred Taxes (Previous Year)</t>
        </is>
      </c>
      <c r="B32" s="1034" t="n"/>
      <c r="C32" s="1032" t="n"/>
      <c r="D32" s="339">
        <f>ROUND(((-(C28-D28+C29-D29)+C30-D30+C31-D31)),0)</f>
        <v/>
      </c>
    </row>
    <row r="34" ht="14.25" customHeight="1" s="340">
      <c r="A34" s="641" t="inlineStr">
        <is>
          <t>Deferred Tax Inputs</t>
        </is>
      </c>
      <c r="B34" s="1032" t="n"/>
      <c r="C34" s="336">
        <f>D27</f>
        <v/>
      </c>
      <c r="D34" s="336">
        <f>BS!$B$21</f>
        <v/>
      </c>
    </row>
    <row r="35">
      <c r="A35" s="1033" t="inlineStr">
        <is>
          <t>Current Tax Receivable</t>
        </is>
      </c>
      <c r="B35" s="1032" t="n"/>
      <c r="C35" s="337">
        <f>D28</f>
        <v/>
      </c>
      <c r="D35" s="337">
        <f>IFERROR(VLOOKUP("*"&amp;"Tax Receivable"&amp;"*",INDIRECT(ADDRESS(MATCH("K9",'BS (Assets) breakdown'!$A:$A,0),COLUMN('BS (Assets) breakdown'!$B$12),,,"BS (Assets) breakdown")&amp;":"&amp;ADDRESS(MATCH("K10",'BS (Assets) breakdown'!$A:$A,0),COLUMN('BS (Assets) breakdown'!$H$12))),2,FALSE),0)</f>
        <v/>
      </c>
    </row>
    <row r="36">
      <c r="A36" s="1033" t="inlineStr">
        <is>
          <t>DTA</t>
        </is>
      </c>
      <c r="B36" s="1032" t="n"/>
      <c r="C36" s="337">
        <f>D29</f>
        <v/>
      </c>
      <c r="D36" s="337">
        <f>'BS (Assets) breakdown'!O160</f>
        <v/>
      </c>
    </row>
    <row r="37">
      <c r="A37" s="1033" t="inlineStr">
        <is>
          <t>Current Tax Payable</t>
        </is>
      </c>
      <c r="B37" s="1032" t="n"/>
      <c r="C37" s="337">
        <f>D30</f>
        <v/>
      </c>
      <c r="D37" s="337">
        <f>'BS (Liabilities) breakdown'!O83</f>
        <v/>
      </c>
    </row>
    <row r="38">
      <c r="A38" s="1033" t="inlineStr">
        <is>
          <t>DTL</t>
        </is>
      </c>
      <c r="B38" s="1032" t="n"/>
      <c r="C38" s="337">
        <f>D31</f>
        <v/>
      </c>
      <c r="D38" s="337">
        <f>BS!B63</f>
        <v/>
      </c>
    </row>
    <row r="39">
      <c r="A39" s="640" t="inlineStr">
        <is>
          <t>Deferred Taxes (Previous Year)</t>
        </is>
      </c>
      <c r="B39" s="1034" t="n"/>
      <c r="C39" s="1032" t="n"/>
      <c r="D39" s="339">
        <f>ROUND(((-(C35-D35+C36-D36)+C37-D37+C38-D38)),0)</f>
        <v/>
      </c>
    </row>
  </sheetData>
  <mergeCells count="30">
    <mergeCell ref="A4:B4"/>
    <mergeCell ref="A5:B5"/>
    <mergeCell ref="A6:B6"/>
    <mergeCell ref="A7:B7"/>
    <mergeCell ref="A8:B8"/>
    <mergeCell ref="A9:C9"/>
    <mergeCell ref="A12:B12"/>
    <mergeCell ref="A13:B13"/>
    <mergeCell ref="A14:B14"/>
    <mergeCell ref="A15:B15"/>
    <mergeCell ref="A16:B16"/>
    <mergeCell ref="A17:C17"/>
    <mergeCell ref="A20:B20"/>
    <mergeCell ref="A21:B21"/>
    <mergeCell ref="A22:B22"/>
    <mergeCell ref="A23:B23"/>
    <mergeCell ref="A24:B24"/>
    <mergeCell ref="A25:C25"/>
    <mergeCell ref="A27:B27"/>
    <mergeCell ref="A28:B28"/>
    <mergeCell ref="A29:B29"/>
    <mergeCell ref="A30:B30"/>
    <mergeCell ref="A31:B31"/>
    <mergeCell ref="A32:C32"/>
    <mergeCell ref="A34:B34"/>
    <mergeCell ref="A35:B35"/>
    <mergeCell ref="A36:B36"/>
    <mergeCell ref="A37:B37"/>
    <mergeCell ref="A38:B38"/>
    <mergeCell ref="A39:C39"/>
  </mergeCells>
  <pageMargins left="0.7" right="0.7" top="0.75" bottom="0.75" header="0.511811023622047" footer="0.511811023622047"/>
  <pageSetup orientation="portrait" paperSize="9" scale="88" horizontalDpi="300" verticalDpi="300"/>
</worksheet>
</file>

<file path=xl/worksheets/sheet8.xml><?xml version="1.0" encoding="utf-8"?>
<worksheet xmlns="http://schemas.openxmlformats.org/spreadsheetml/2006/main">
  <sheetPr codeName="Sheet8">
    <outlinePr summaryBelow="1" summaryRight="1"/>
    <pageSetUpPr/>
  </sheetPr>
  <dimension ref="A2:H244"/>
  <sheetViews>
    <sheetView showGridLines="0" view="pageBreakPreview" topLeftCell="A103"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f>BS!A19</f>
        <v/>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BS!A23</f>
        <v/>
      </c>
      <c r="C5" s="342" t="n"/>
      <c r="D5" s="342" t="n"/>
      <c r="E5" s="342" t="n"/>
      <c r="F5" s="342" t="n"/>
      <c r="G5" s="342" t="n"/>
      <c r="H5" s="342" t="n"/>
    </row>
    <row r="6" ht="14.25" customHeight="1" s="340">
      <c r="B6" s="318" t="inlineStr">
        <is>
          <t xml:space="preserve"> cash and bank balances</t>
        </is>
      </c>
      <c r="C6" s="1036" t="n"/>
      <c r="D6" s="1037" t="n"/>
      <c r="E6" s="1037" t="n"/>
      <c r="F6" s="1037" t="n"/>
      <c r="G6" s="1037" t="n">
        <v>102.54</v>
      </c>
      <c r="H6" s="1037" t="n">
        <v>1458.22</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5.75" customHeight="1" s="340">
      <c r="C13" s="347" t="n"/>
      <c r="D13" s="347" t="n"/>
      <c r="E13" s="348" t="n"/>
      <c r="F13" s="348" t="n"/>
      <c r="G13" s="348" t="n"/>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BS!A24</f>
        <v/>
      </c>
      <c r="C15" s="342" t="n"/>
      <c r="D15" s="342" t="n"/>
      <c r="E15" s="342" t="n"/>
      <c r="F15" s="342" t="n"/>
      <c r="G15" s="342" t="n"/>
      <c r="H15" s="342" t="n"/>
    </row>
    <row r="16" ht="14.25" customHeight="1" s="340">
      <c r="B16" s="318" t="inlineStr">
        <is>
          <t xml:space="preserve"> trade receivables</t>
        </is>
      </c>
      <c r="C16" s="1036" t="n"/>
      <c r="D16" s="1037" t="n"/>
      <c r="E16" s="1037" t="n"/>
      <c r="F16" s="1037" t="n"/>
      <c r="G16" s="1037" t="n">
        <v>3617.81</v>
      </c>
      <c r="H16" s="1037" t="n">
        <v>5064.01</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row r="23" ht="15.75" customHeight="1" s="340">
      <c r="C23" s="347" t="n"/>
      <c r="D23" s="347" t="n"/>
      <c r="E23" s="348" t="n"/>
      <c r="F23" s="348" t="n"/>
      <c r="G23" s="348" t="n"/>
      <c r="H23" s="341">
        <f>BS!G20</f>
        <v/>
      </c>
    </row>
    <row r="24" ht="14.25" customHeight="1" s="340">
      <c r="B24" s="318" t="inlineStr">
        <is>
          <t xml:space="preserve"> </t>
        </is>
      </c>
      <c r="C24" s="342">
        <f>BS!B21</f>
        <v/>
      </c>
      <c r="D24" s="342">
        <f>BS!C21</f>
        <v/>
      </c>
      <c r="E24" s="342">
        <f>BS!D21</f>
        <v/>
      </c>
      <c r="F24" s="342">
        <f>BS!E21</f>
        <v/>
      </c>
      <c r="G24" s="342">
        <f>BS!F21</f>
        <v/>
      </c>
      <c r="H24" s="342">
        <f>BS!G21</f>
        <v/>
      </c>
    </row>
    <row r="25" ht="14.25" customHeight="1" s="340">
      <c r="A25" s="642">
        <f>BS!A25</f>
        <v/>
      </c>
      <c r="C25" s="342" t="n"/>
      <c r="D25" s="342" t="n"/>
      <c r="E25" s="342" t="n"/>
      <c r="F25" s="342" t="n"/>
      <c r="G25" s="342" t="n"/>
      <c r="H25" s="342" t="n"/>
    </row>
    <row r="26" ht="14.25" customHeight="1" s="340">
      <c r="B26" s="318" t="inlineStr">
        <is>
          <t xml:space="preserve"> inventories</t>
        </is>
      </c>
      <c r="C26" s="1036" t="n"/>
      <c r="D26" s="1037" t="n"/>
      <c r="E26" s="1037" t="n"/>
      <c r="F26" s="1037" t="n"/>
      <c r="G26" s="1037" t="n">
        <v>2810.2</v>
      </c>
      <c r="H26" s="1037" t="n">
        <v>4015.22</v>
      </c>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5" customHeight="1" s="340">
      <c r="A31" s="345" t="n"/>
      <c r="B31" s="345" t="inlineStr">
        <is>
          <t>Total</t>
        </is>
      </c>
      <c r="C31" s="1038">
        <f>SUM(C26:C30)</f>
        <v/>
      </c>
      <c r="D31" s="1038">
        <f>SUM(D26:D30)</f>
        <v/>
      </c>
      <c r="E31" s="1038">
        <f>SUM(E26:E30)</f>
        <v/>
      </c>
      <c r="F31" s="1038">
        <f>SUM(F26:F30)</f>
        <v/>
      </c>
      <c r="G31" s="1038">
        <f>SUM(G26:G30)</f>
        <v/>
      </c>
      <c r="H31" s="1038">
        <f>SUM(H26:H30)</f>
        <v/>
      </c>
    </row>
    <row r="32" ht="14.25" customHeight="1" s="340"/>
    <row r="33" ht="15.75" customHeight="1" s="340">
      <c r="C33" s="347" t="n"/>
      <c r="D33" s="347" t="n"/>
      <c r="E33" s="348" t="n"/>
      <c r="F33" s="348" t="n"/>
      <c r="G33" s="348" t="n"/>
      <c r="H33" s="341">
        <f>BS!G20</f>
        <v/>
      </c>
    </row>
    <row r="34" ht="14.25" customHeight="1" s="340">
      <c r="B34" s="318" t="inlineStr">
        <is>
          <t xml:space="preserve"> </t>
        </is>
      </c>
      <c r="C34" s="342">
        <f>BS!B21</f>
        <v/>
      </c>
      <c r="D34" s="342">
        <f>BS!C21</f>
        <v/>
      </c>
      <c r="E34" s="342">
        <f>BS!D21</f>
        <v/>
      </c>
      <c r="F34" s="342">
        <f>BS!E21</f>
        <v/>
      </c>
      <c r="G34" s="342">
        <f>BS!F21</f>
        <v/>
      </c>
      <c r="H34" s="342">
        <f>BS!G21</f>
        <v/>
      </c>
    </row>
    <row r="35" ht="14.25" customHeight="1" s="340">
      <c r="A35" s="642">
        <f>BS!A26</f>
        <v/>
      </c>
      <c r="C35" s="342" t="n"/>
      <c r="D35" s="342" t="n"/>
      <c r="E35" s="342" t="n"/>
      <c r="F35" s="342" t="n"/>
      <c r="G35" s="342" t="n"/>
      <c r="H35" s="342" t="n"/>
    </row>
    <row r="36" ht="14.25" customHeight="1" s="340">
      <c r="B36" s="318" t="inlineStr">
        <is>
          <t xml:space="preserve"> Prepaid expenses . . .</t>
        </is>
      </c>
      <c r="C36" s="1036" t="n"/>
      <c r="D36" s="1037" t="n"/>
      <c r="E36" s="1037" t="n"/>
      <c r="F36" s="1037" t="n"/>
      <c r="G36" s="1037" t="n">
        <v>30.05</v>
      </c>
      <c r="H36" s="1037" t="n">
        <v>19.07</v>
      </c>
    </row>
    <row r="37" ht="14.25" customHeight="1" s="340">
      <c r="B37" s="318" t="n"/>
      <c r="C37" s="1036" t="n"/>
      <c r="D37" s="1037" t="n"/>
      <c r="E37" s="1037" t="n"/>
      <c r="F37" s="1037" t="n"/>
      <c r="G37" s="1037" t="n"/>
      <c r="H37" s="1037" t="n"/>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5" customHeight="1" s="340">
      <c r="A41" s="345" t="n"/>
      <c r="B41" s="345" t="inlineStr">
        <is>
          <t>Total</t>
        </is>
      </c>
      <c r="C41" s="1038">
        <f>SUM(C35:C40)</f>
        <v/>
      </c>
      <c r="D41" s="1038">
        <f>SUM(D35:D40)</f>
        <v/>
      </c>
      <c r="E41" s="1038">
        <f>SUM(E35:E40)</f>
        <v/>
      </c>
      <c r="F41" s="1038">
        <f>SUM(F35:F40)</f>
        <v/>
      </c>
      <c r="G41" s="1038">
        <f>SUM(G35:G40)</f>
        <v/>
      </c>
      <c r="H41" s="1038">
        <f>SUM(H35:H40)</f>
        <v/>
      </c>
    </row>
    <row r="42" ht="14.25" customHeight="1" s="340"/>
    <row r="43" ht="15.75" customHeight="1" s="340">
      <c r="C43" s="347" t="n"/>
      <c r="D43" s="347" t="n"/>
      <c r="E43" s="348" t="n"/>
      <c r="F43" s="348" t="n"/>
      <c r="G43" s="348" t="n"/>
      <c r="H43" s="341">
        <f>BS!G20</f>
        <v/>
      </c>
    </row>
    <row r="44" ht="14.25" customHeight="1" s="340">
      <c r="B44" s="318" t="inlineStr">
        <is>
          <t xml:space="preserve"> </t>
        </is>
      </c>
      <c r="C44" s="342">
        <f>BS!B21</f>
        <v/>
      </c>
      <c r="D44" s="342">
        <f>BS!C21</f>
        <v/>
      </c>
      <c r="E44" s="342">
        <f>BS!D21</f>
        <v/>
      </c>
      <c r="F44" s="342">
        <f>BS!E21</f>
        <v/>
      </c>
      <c r="G44" s="342">
        <f>BS!F21</f>
        <v/>
      </c>
      <c r="H44" s="342">
        <f>BS!G21</f>
        <v/>
      </c>
    </row>
    <row r="45" ht="14.25" customHeight="1" s="340">
      <c r="A45" s="642">
        <f>BS!A33</f>
        <v/>
      </c>
      <c r="C45" s="342" t="n"/>
      <c r="D45" s="342" t="n"/>
      <c r="E45" s="342" t="n"/>
      <c r="F45" s="342" t="n"/>
      <c r="G45" s="342" t="n"/>
      <c r="H45" s="342" t="n"/>
    </row>
    <row r="46" ht="14.25" customHeight="1" s="340">
      <c r="B46" s="318" t="inlineStr">
        <is>
          <t xml:space="preserve"> capital work in progress</t>
        </is>
      </c>
      <c r="C46" s="1036" t="n"/>
      <c r="D46" s="1037" t="n"/>
      <c r="E46" s="1037" t="n"/>
      <c r="F46" s="1037" t="n"/>
      <c r="G46" s="1037" t="n">
        <v>203.16</v>
      </c>
      <c r="H46" s="1037" t="n">
        <v>207.88</v>
      </c>
    </row>
    <row r="47" ht="14.25" customHeight="1" s="340">
      <c r="B47" s="318" t="inlineStr">
        <is>
          <t xml:space="preserve"> right-of-use assets</t>
        </is>
      </c>
      <c r="C47" s="1036" t="n"/>
      <c r="D47" s="1037" t="n"/>
      <c r="E47" s="1037" t="n"/>
      <c r="F47" s="1037" t="n"/>
      <c r="G47" s="1037" t="n">
        <v>0</v>
      </c>
      <c r="H47" s="1037" t="n">
        <v>797.2</v>
      </c>
    </row>
    <row r="48" ht="14.25" customHeight="1" s="340">
      <c r="B48" s="318" t="n"/>
      <c r="C48" s="1036" t="n"/>
      <c r="D48" s="1037" t="n"/>
      <c r="E48" s="1037" t="n"/>
      <c r="F48" s="1037" t="n"/>
      <c r="G48" s="1037" t="n"/>
      <c r="H48" s="1037" t="n"/>
    </row>
    <row r="49" ht="14.25" customHeight="1" s="340">
      <c r="B49" s="318" t="n"/>
      <c r="C49" s="1036" t="n"/>
      <c r="D49" s="1037" t="n"/>
      <c r="E49" s="1037" t="n"/>
      <c r="F49" s="1037" t="n"/>
      <c r="G49" s="1037" t="n"/>
      <c r="H49" s="1037" t="n"/>
    </row>
    <row r="50" ht="14.25" customHeight="1" s="340">
      <c r="B50" s="318" t="n"/>
      <c r="C50" s="1036" t="n"/>
      <c r="D50" s="1037" t="n"/>
      <c r="E50" s="1037" t="n"/>
      <c r="F50" s="1037" t="n"/>
      <c r="G50" s="1037" t="n"/>
      <c r="H50" s="1037" t="n"/>
    </row>
    <row r="51" ht="15" customHeight="1" s="340">
      <c r="A51" s="345" t="n"/>
      <c r="B51" s="345" t="inlineStr">
        <is>
          <t>Total</t>
        </is>
      </c>
      <c r="C51" s="1038">
        <f>SUM(C45:C50)</f>
        <v/>
      </c>
      <c r="D51" s="1038">
        <f>SUM(D45:D50)</f>
        <v/>
      </c>
      <c r="E51" s="1038">
        <f>SUM(E45:E50)</f>
        <v/>
      </c>
      <c r="F51" s="1038">
        <f>SUM(F45:F50)</f>
        <v/>
      </c>
      <c r="G51" s="1038">
        <f>SUM(G45:G50)</f>
        <v/>
      </c>
      <c r="H51" s="1038">
        <f>SUM(H45:H50)</f>
        <v/>
      </c>
    </row>
    <row r="52" ht="14.25" customHeight="1" s="340"/>
    <row r="53" ht="15.75" customHeight="1" s="340">
      <c r="C53" s="347" t="n"/>
      <c r="D53" s="347" t="n"/>
      <c r="E53" s="348" t="n"/>
      <c r="F53" s="348" t="n"/>
      <c r="G53" s="348" t="n"/>
      <c r="H53" s="341">
        <f>BS!G20</f>
        <v/>
      </c>
    </row>
    <row r="54" ht="14.25" customHeight="1" s="340">
      <c r="B54" s="318" t="inlineStr">
        <is>
          <t xml:space="preserve"> </t>
        </is>
      </c>
      <c r="C54" s="342">
        <f>BS!B21</f>
        <v/>
      </c>
      <c r="D54" s="342">
        <f>BS!C21</f>
        <v/>
      </c>
      <c r="E54" s="342">
        <f>BS!D21</f>
        <v/>
      </c>
      <c r="F54" s="342">
        <f>BS!E21</f>
        <v/>
      </c>
      <c r="G54" s="342">
        <f>BS!F21</f>
        <v/>
      </c>
      <c r="H54" s="342">
        <f>BS!G21</f>
        <v/>
      </c>
    </row>
    <row r="55" ht="14.25" customHeight="1" s="340">
      <c r="A55" s="642">
        <f>BS!A36</f>
        <v/>
      </c>
      <c r="C55" s="342" t="n"/>
      <c r="D55" s="342" t="n"/>
      <c r="E55" s="342" t="n"/>
      <c r="F55" s="342" t="n"/>
      <c r="G55" s="342" t="n"/>
      <c r="H55" s="342" t="n"/>
    </row>
    <row r="56" ht="14.25" customHeight="1" s="340">
      <c r="B56" s="318" t="n"/>
      <c r="C56" s="1036" t="n"/>
      <c r="D56" s="1037" t="n"/>
      <c r="E56" s="1037" t="n"/>
      <c r="F56" s="1037" t="n"/>
      <c r="G56" s="1037" t="n"/>
      <c r="H56" s="1037" t="n"/>
    </row>
    <row r="57" ht="14.25" customHeight="1" s="340">
      <c r="B57" s="318" t="n"/>
      <c r="C57" s="1036" t="n"/>
      <c r="D57" s="1037" t="n"/>
      <c r="E57" s="1037" t="n"/>
      <c r="F57" s="1037" t="n"/>
      <c r="G57" s="1037" t="n"/>
      <c r="H57" s="1037" t="n"/>
    </row>
    <row r="58" ht="14.25" customHeight="1" s="340">
      <c r="B58" s="318" t="n"/>
      <c r="C58" s="1036" t="n"/>
      <c r="D58" s="1037" t="n"/>
      <c r="E58" s="1037" t="n"/>
      <c r="F58" s="1037" t="n"/>
      <c r="G58" s="1037" t="n"/>
      <c r="H58" s="1037" t="n"/>
    </row>
    <row r="59" ht="14.25" customHeight="1" s="340">
      <c r="B59" s="318" t="n"/>
      <c r="C59" s="1036" t="n"/>
      <c r="D59" s="1037" t="n"/>
      <c r="E59" s="1037" t="n"/>
      <c r="F59" s="1037" t="n"/>
      <c r="G59" s="1037" t="n"/>
      <c r="H59" s="1037" t="n"/>
    </row>
    <row r="60" ht="14.25" customHeight="1" s="340">
      <c r="B60" s="318" t="n"/>
      <c r="C60" s="1036" t="n"/>
      <c r="D60" s="1037" t="n"/>
      <c r="E60" s="1037" t="n"/>
      <c r="F60" s="1037" t="n"/>
      <c r="G60" s="1037" t="n"/>
      <c r="H60" s="1037" t="n"/>
    </row>
    <row r="61" ht="15" customHeight="1" s="340">
      <c r="A61" s="345" t="n"/>
      <c r="B61" s="345" t="inlineStr">
        <is>
          <t>Total</t>
        </is>
      </c>
      <c r="C61" s="1038">
        <f>SUM(C55:C60)</f>
        <v/>
      </c>
      <c r="D61" s="1038">
        <f>SUM(D55:D60)</f>
        <v/>
      </c>
      <c r="E61" s="1038">
        <f>SUM(E55:E60)</f>
        <v/>
      </c>
      <c r="F61" s="1038">
        <f>SUM(F55:F60)</f>
        <v/>
      </c>
      <c r="G61" s="1038">
        <f>SUM(G55:G60)</f>
        <v/>
      </c>
      <c r="H61" s="1038">
        <f>SUM(H55:H60)</f>
        <v/>
      </c>
    </row>
    <row r="62" ht="14.25" customHeight="1" s="340"/>
    <row r="63" ht="15.75" customHeight="1" s="340">
      <c r="C63" s="347" t="n"/>
      <c r="D63" s="347" t="n"/>
      <c r="E63" s="348" t="n"/>
      <c r="F63" s="348" t="n"/>
      <c r="G63" s="348" t="n"/>
      <c r="H63" s="341">
        <f>BS!G20</f>
        <v/>
      </c>
    </row>
    <row r="64" ht="14.25" customHeight="1" s="340">
      <c r="B64" s="318" t="inlineStr">
        <is>
          <t xml:space="preserve"> </t>
        </is>
      </c>
      <c r="C64" s="342">
        <f>BS!B21</f>
        <v/>
      </c>
      <c r="D64" s="342">
        <f>BS!C21</f>
        <v/>
      </c>
      <c r="E64" s="342">
        <f>BS!D21</f>
        <v/>
      </c>
      <c r="F64" s="342">
        <f>BS!E21</f>
        <v/>
      </c>
      <c r="G64" s="342">
        <f>BS!F21</f>
        <v/>
      </c>
      <c r="H64" s="342">
        <f>BS!G21</f>
        <v/>
      </c>
    </row>
    <row r="65" ht="14.25" customHeight="1" s="340">
      <c r="A65" s="642">
        <f>BS!A37</f>
        <v/>
      </c>
      <c r="C65" s="342" t="n"/>
      <c r="D65" s="342" t="n"/>
      <c r="E65" s="342" t="n"/>
      <c r="F65" s="342" t="n"/>
      <c r="G65" s="342" t="n"/>
      <c r="H65" s="342" t="n"/>
    </row>
    <row r="66" ht="14.25" customHeight="1" s="340">
      <c r="B66" s="318" t="inlineStr">
        <is>
          <t xml:space="preserve"> intangible assets</t>
        </is>
      </c>
      <c r="C66" s="1036" t="n"/>
      <c r="D66" s="1037" t="n"/>
      <c r="E66" s="1037" t="n"/>
      <c r="F66" s="1037" t="n"/>
      <c r="G66" s="1037" t="n">
        <v>456.07</v>
      </c>
      <c r="H66" s="1037" t="n">
        <v>253.19</v>
      </c>
    </row>
    <row r="67" ht="14.25" customHeight="1" s="340">
      <c r="B67" s="318" t="inlineStr">
        <is>
          <t xml:space="preserve"> intangibles under development</t>
        </is>
      </c>
      <c r="C67" s="1036" t="n"/>
      <c r="D67" s="1037" t="n"/>
      <c r="E67" s="1037" t="n"/>
      <c r="F67" s="1037" t="n"/>
      <c r="G67" s="1037" t="n">
        <v>0</v>
      </c>
      <c r="H67" s="1037" t="n">
        <v>0.65</v>
      </c>
    </row>
    <row r="68" ht="14.25" customHeight="1" s="340">
      <c r="B68" s="318" t="n"/>
      <c r="C68" s="1036" t="n"/>
      <c r="D68" s="1037" t="n"/>
      <c r="E68" s="1037" t="n"/>
      <c r="F68" s="1037" t="n"/>
      <c r="G68" s="1037" t="n"/>
      <c r="H68" s="1037" t="n"/>
    </row>
    <row r="69" ht="14.25" customHeight="1" s="340">
      <c r="B69" s="318" t="n"/>
      <c r="C69" s="1036" t="n"/>
      <c r="D69" s="1037" t="n"/>
      <c r="E69" s="1037" t="n"/>
      <c r="F69" s="1037" t="n"/>
      <c r="G69" s="1037" t="n"/>
      <c r="H69" s="1037" t="n"/>
    </row>
    <row r="70" ht="14.25" customHeight="1" s="340">
      <c r="B70" s="318" t="n"/>
      <c r="C70" s="1036" t="n"/>
      <c r="D70" s="1037" t="n"/>
      <c r="E70" s="1037" t="n"/>
      <c r="F70" s="1037" t="n"/>
      <c r="G70" s="1037" t="n"/>
      <c r="H70" s="1037" t="n"/>
    </row>
    <row r="71" ht="15" customHeight="1" s="340">
      <c r="A71" s="345" t="n"/>
      <c r="B71" s="345" t="inlineStr">
        <is>
          <t>Total</t>
        </is>
      </c>
      <c r="C71" s="1038">
        <f>SUM(C65:C70)</f>
        <v/>
      </c>
      <c r="D71" s="1038">
        <f>SUM(D65:D70)</f>
        <v/>
      </c>
      <c r="E71" s="1038">
        <f>SUM(E65:E70)</f>
        <v/>
      </c>
      <c r="F71" s="1038">
        <f>SUM(F65:F70)</f>
        <v/>
      </c>
      <c r="G71" s="1038">
        <f>SUM(G65:G70)</f>
        <v/>
      </c>
      <c r="H71" s="1038">
        <f>SUM(H65:H70)</f>
        <v/>
      </c>
    </row>
    <row r="72" ht="14.25" customHeight="1" s="340"/>
    <row r="73" ht="15.75" customHeight="1" s="340">
      <c r="C73" s="347" t="n"/>
      <c r="D73" s="347" t="n"/>
      <c r="E73" s="348" t="n"/>
      <c r="F73" s="348" t="n"/>
      <c r="G73" s="348" t="n"/>
      <c r="H73" s="341">
        <f>BS!G20</f>
        <v/>
      </c>
    </row>
    <row r="74" ht="14.25" customHeight="1" s="340">
      <c r="B74" s="318" t="inlineStr">
        <is>
          <t xml:space="preserve"> </t>
        </is>
      </c>
      <c r="C74" s="342">
        <f>BS!B21</f>
        <v/>
      </c>
      <c r="D74" s="342">
        <f>BS!C21</f>
        <v/>
      </c>
      <c r="E74" s="342">
        <f>BS!D21</f>
        <v/>
      </c>
      <c r="F74" s="342">
        <f>BS!E21</f>
        <v/>
      </c>
      <c r="G74" s="342">
        <f>BS!F21</f>
        <v/>
      </c>
      <c r="H74" s="342">
        <f>BS!G21</f>
        <v/>
      </c>
    </row>
    <row r="75" ht="14.25" customHeight="1" s="340">
      <c r="A75" s="642">
        <f>BS!A40</f>
        <v/>
      </c>
      <c r="C75" s="342" t="n"/>
      <c r="D75" s="342" t="n"/>
      <c r="E75" s="342" t="n"/>
      <c r="F75" s="342" t="n"/>
      <c r="G75" s="342" t="n"/>
      <c r="H75" s="342" t="n"/>
    </row>
    <row r="76" ht="14.25" customHeight="1" s="340">
      <c r="B76" s="318" t="inlineStr">
        <is>
          <t xml:space="preserve"> non current investment</t>
        </is>
      </c>
      <c r="C76" s="1036" t="n"/>
      <c r="D76" s="1037" t="n"/>
      <c r="E76" s="1037" t="n"/>
      <c r="F76" s="1037" t="n"/>
      <c r="G76" s="1037" t="n">
        <v>1225</v>
      </c>
      <c r="H76" s="1037" t="n">
        <v>1225</v>
      </c>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4.25" customHeight="1" s="340">
      <c r="B80" s="318" t="n"/>
      <c r="C80" s="1036" t="n"/>
      <c r="D80" s="1037" t="n"/>
      <c r="E80" s="1037" t="n"/>
      <c r="F80" s="1037" t="n"/>
      <c r="G80" s="1037" t="n"/>
      <c r="H80" s="1037" t="n"/>
    </row>
    <row r="81" ht="15" customHeight="1" s="340">
      <c r="A81" s="345" t="n"/>
      <c r="B81" s="345" t="inlineStr">
        <is>
          <t>Total</t>
        </is>
      </c>
      <c r="C81" s="1038">
        <f>SUM(C75:C80)</f>
        <v/>
      </c>
      <c r="D81" s="1038">
        <f>SUM(D75:D80)</f>
        <v/>
      </c>
      <c r="E81" s="1038">
        <f>SUM(E75:E80)</f>
        <v/>
      </c>
      <c r="F81" s="1038">
        <f>SUM(F75:F80)</f>
        <v/>
      </c>
      <c r="G81" s="1038">
        <f>SUM(G75:G80)</f>
        <v/>
      </c>
      <c r="H81" s="1038">
        <f>SUM(H75:H80)</f>
        <v/>
      </c>
    </row>
    <row r="82" ht="14.25" customHeight="1" s="340"/>
    <row r="83" ht="15.75" customHeight="1" s="340">
      <c r="C83" s="347" t="n"/>
      <c r="D83" s="347" t="n"/>
      <c r="E83" s="348" t="n"/>
      <c r="F83" s="348" t="n"/>
      <c r="G83" s="348" t="n"/>
      <c r="H83" s="341">
        <f>BS!G20</f>
        <v/>
      </c>
    </row>
    <row r="84" ht="14.25" customHeight="1" s="340">
      <c r="B84" s="318" t="inlineStr">
        <is>
          <t xml:space="preserve"> </t>
        </is>
      </c>
      <c r="C84" s="342">
        <f>BS!B21</f>
        <v/>
      </c>
      <c r="D84" s="342">
        <f>BS!C21</f>
        <v/>
      </c>
      <c r="E84" s="342">
        <f>BS!D21</f>
        <v/>
      </c>
      <c r="F84" s="342">
        <f>BS!E21</f>
        <v/>
      </c>
      <c r="G84" s="342">
        <f>BS!F21</f>
        <v/>
      </c>
      <c r="H84" s="342">
        <f>BS!G21</f>
        <v/>
      </c>
    </row>
    <row r="85" ht="14.25" customHeight="1" s="340">
      <c r="A85" s="642">
        <f>BS!A41</f>
        <v/>
      </c>
      <c r="C85" s="342" t="n"/>
      <c r="D85" s="342" t="n"/>
      <c r="E85" s="342" t="n"/>
      <c r="F85" s="342" t="n"/>
      <c r="G85" s="342" t="n"/>
      <c r="H85" s="342" t="n"/>
    </row>
    <row r="86" ht="14.25" customHeight="1" s="340">
      <c r="B86" s="318" t="inlineStr">
        <is>
          <t xml:space="preserve"> deferred tax assets net</t>
        </is>
      </c>
      <c r="C86" s="1036" t="n"/>
      <c r="D86" s="1037" t="n"/>
      <c r="E86" s="1037" t="n"/>
      <c r="F86" s="1037" t="n"/>
      <c r="G86" s="1037" t="n">
        <v>233.22</v>
      </c>
      <c r="H86" s="1037" t="n">
        <v>240.88</v>
      </c>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5" customHeight="1" s="340">
      <c r="A91" s="345" t="n"/>
      <c r="B91" s="345" t="inlineStr">
        <is>
          <t>Total</t>
        </is>
      </c>
      <c r="C91" s="1038">
        <f>SUM(C85:C90)</f>
        <v/>
      </c>
      <c r="D91" s="1038">
        <f>SUM(D85:D90)</f>
        <v/>
      </c>
      <c r="E91" s="1038">
        <f>SUM(E85:E90)</f>
        <v/>
      </c>
      <c r="F91" s="1038">
        <f>SUM(F85:F90)</f>
        <v/>
      </c>
      <c r="G91" s="1038">
        <f>SUM(G85:G90)</f>
        <v/>
      </c>
      <c r="H91" s="1038">
        <f>SUM(H85:H90)</f>
        <v/>
      </c>
    </row>
    <row r="92" ht="14.25" customHeight="1" s="340"/>
    <row r="94" ht="14.25" customHeight="1" s="340">
      <c r="A94" s="643">
        <f>BS!A47</f>
        <v/>
      </c>
      <c r="B94" s="1035" t="n"/>
      <c r="C94" s="1035" t="n"/>
      <c r="D94" s="1035" t="n"/>
      <c r="E94" s="1035" t="n"/>
      <c r="F94" s="1035" t="n"/>
      <c r="G94" s="1035" t="n"/>
      <c r="H94" s="1035" t="n"/>
    </row>
    <row r="96" ht="14.25" customHeight="1" s="340">
      <c r="H96" s="341">
        <f>BS!G20</f>
        <v/>
      </c>
    </row>
    <row r="97" ht="14.25" customHeight="1" s="340">
      <c r="B97" s="318" t="inlineStr">
        <is>
          <t xml:space="preserve"> </t>
        </is>
      </c>
      <c r="C97" s="342">
        <f>BS!B21</f>
        <v/>
      </c>
      <c r="D97" s="342">
        <f>BS!C21</f>
        <v/>
      </c>
      <c r="E97" s="342">
        <f>BS!D21</f>
        <v/>
      </c>
      <c r="F97" s="342">
        <f>BS!E21</f>
        <v/>
      </c>
      <c r="G97" s="342">
        <f>BS!F21</f>
        <v/>
      </c>
      <c r="H97" s="342">
        <f>BS!G21</f>
        <v/>
      </c>
    </row>
    <row r="98" ht="14.25" customHeight="1" s="340">
      <c r="A98" s="642">
        <f>BS!A50</f>
        <v/>
      </c>
      <c r="C98" s="342" t="n"/>
      <c r="D98" s="342" t="n"/>
      <c r="E98" s="342" t="n"/>
      <c r="F98" s="342" t="n"/>
      <c r="G98" s="342" t="n"/>
      <c r="H98" s="342" t="n"/>
    </row>
    <row r="99" ht="14.25" customHeight="1" s="340">
      <c r="B99" s="318" t="inlineStr">
        <is>
          <t xml:space="preserve"> short-term borrowings</t>
        </is>
      </c>
      <c r="C99" s="1036" t="n"/>
      <c r="D99" s="1037" t="n"/>
      <c r="E99" s="1037" t="n"/>
      <c r="F99" s="1037" t="n"/>
      <c r="G99" s="1037" t="n">
        <v>1657.88</v>
      </c>
      <c r="H99" s="1037" t="n">
        <v>3297.48</v>
      </c>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SUM(C98:C103)</f>
        <v/>
      </c>
      <c r="D104" s="1038">
        <f>SUM(D98:D103)</f>
        <v/>
      </c>
      <c r="E104" s="1038">
        <f>SUM(E98:E103)</f>
        <v/>
      </c>
      <c r="F104" s="1038">
        <f>SUM(F98:F103)</f>
        <v/>
      </c>
      <c r="G104" s="1038">
        <f>SUM(G98:G103)</f>
        <v/>
      </c>
      <c r="H104" s="1038">
        <f>SUM(H98:H103)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BS!A51</f>
        <v/>
      </c>
      <c r="C108" s="342" t="n"/>
      <c r="D108" s="342" t="n"/>
      <c r="E108" s="342" t="n"/>
      <c r="F108" s="342" t="n"/>
      <c r="G108" s="342" t="n"/>
      <c r="H108" s="342" t="n"/>
    </row>
    <row r="109" ht="14.25" customHeight="1" s="340">
      <c r="B109" s="318" t="inlineStr">
        <is>
          <t xml:space="preserve"> Current maturities of long-term borrowings Refer Note . .</t>
        </is>
      </c>
      <c r="C109" s="1036" t="n"/>
      <c r="D109" s="1037" t="n"/>
      <c r="E109" s="1037" t="n"/>
      <c r="F109" s="1037" t="n"/>
      <c r="G109" s="1037" t="n">
        <v>1090.85</v>
      </c>
      <c r="H109" s="1037" t="n">
        <v>881.4299999999999</v>
      </c>
    </row>
    <row r="110" ht="14.25" customHeight="1" s="340">
      <c r="B110" s="318" t="n"/>
      <c r="C110" s="1036" t="n"/>
      <c r="D110" s="1037" t="n"/>
      <c r="E110" s="1037" t="n"/>
      <c r="F110" s="1037" t="n"/>
      <c r="G110" s="1037" t="n"/>
      <c r="H110" s="1037" t="n"/>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5" customHeight="1" s="340">
      <c r="A114" s="345" t="n"/>
      <c r="B114" s="345" t="inlineStr">
        <is>
          <t>Total</t>
        </is>
      </c>
      <c r="C114" s="1038">
        <f>SUM(C108:C113)</f>
        <v/>
      </c>
      <c r="D114" s="1038">
        <f>SUM(D108:D113)</f>
        <v/>
      </c>
      <c r="E114" s="1038">
        <f>SUM(E108:E113)</f>
        <v/>
      </c>
      <c r="F114" s="1038">
        <f>SUM(F108:F113)</f>
        <v/>
      </c>
      <c r="G114" s="1038">
        <f>SUM(G108:G113)</f>
        <v/>
      </c>
      <c r="H114" s="1038">
        <f>SUM(H108:H113)</f>
        <v/>
      </c>
    </row>
    <row r="115" ht="14.25" customHeight="1" s="340"/>
    <row r="116" ht="14.25" customHeight="1" s="340">
      <c r="H116" s="341">
        <f>BS!G20</f>
        <v/>
      </c>
    </row>
    <row r="117" ht="14.25" customHeight="1" s="340">
      <c r="B117" s="318" t="inlineStr">
        <is>
          <t xml:space="preserve"> </t>
        </is>
      </c>
      <c r="C117" s="342">
        <f>BS!B21</f>
        <v/>
      </c>
      <c r="D117" s="342">
        <f>BS!C21</f>
        <v/>
      </c>
      <c r="E117" s="342">
        <f>BS!D21</f>
        <v/>
      </c>
      <c r="F117" s="342">
        <f>BS!E21</f>
        <v/>
      </c>
      <c r="G117" s="342">
        <f>BS!F21</f>
        <v/>
      </c>
      <c r="H117" s="342">
        <f>BS!G21</f>
        <v/>
      </c>
    </row>
    <row r="118" ht="14.25" customHeight="1" s="340">
      <c r="A118" s="642">
        <f>BS!A52</f>
        <v/>
      </c>
      <c r="C118" s="342" t="n"/>
      <c r="D118" s="342" t="n"/>
      <c r="E118" s="342" t="n"/>
      <c r="F118" s="342" t="n"/>
      <c r="G118" s="342" t="n"/>
      <c r="H118" s="342" t="n"/>
    </row>
    <row r="119" ht="14.25" customHeight="1" s="340">
      <c r="B119" s="318" t="n"/>
      <c r="C119" s="1036" t="n"/>
      <c r="D119" s="1037" t="n"/>
      <c r="E119" s="1037" t="n"/>
      <c r="F119" s="1037" t="n"/>
      <c r="G119" s="1037" t="n"/>
      <c r="H119" s="1037" t="n"/>
    </row>
    <row r="120" ht="14.25" customHeight="1" s="340">
      <c r="B120" s="318" t="n"/>
      <c r="C120" s="1036" t="n"/>
      <c r="D120" s="1037" t="n"/>
      <c r="E120" s="1037" t="n"/>
      <c r="F120" s="1037" t="n"/>
      <c r="G120" s="1037" t="n"/>
      <c r="H120" s="1037" t="n"/>
    </row>
    <row r="121" ht="14.25" customHeight="1" s="340">
      <c r="B121" s="318" t="n"/>
      <c r="C121" s="1036" t="n"/>
      <c r="D121" s="1037" t="n"/>
      <c r="E121" s="1037" t="n"/>
      <c r="F121" s="1037" t="n"/>
      <c r="G121" s="1037" t="n"/>
      <c r="H121" s="1037" t="n"/>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5" customHeight="1" s="340">
      <c r="A124" s="345" t="n"/>
      <c r="B124" s="345" t="inlineStr">
        <is>
          <t>Total</t>
        </is>
      </c>
      <c r="C124" s="1038">
        <f>SUM(C118:C123)</f>
        <v/>
      </c>
      <c r="D124" s="1038">
        <f>SUM(D118:D123)</f>
        <v/>
      </c>
      <c r="E124" s="1038">
        <f>SUM(E118:E123)</f>
        <v/>
      </c>
      <c r="F124" s="1038">
        <f>SUM(F118:F123)</f>
        <v/>
      </c>
      <c r="G124" s="1038">
        <f>SUM(G118:G123)</f>
        <v/>
      </c>
      <c r="H124" s="1038">
        <f>SUM(H118:H123)</f>
        <v/>
      </c>
    </row>
    <row r="125" ht="14.25" customHeight="1" s="340"/>
    <row r="126" ht="14.25" customHeight="1" s="340">
      <c r="H126" s="341">
        <f>BS!G20</f>
        <v/>
      </c>
    </row>
    <row r="127" ht="14.25" customHeight="1" s="340">
      <c r="B127" s="318" t="inlineStr">
        <is>
          <t xml:space="preserve"> </t>
        </is>
      </c>
      <c r="C127" s="342">
        <f>BS!B21</f>
        <v/>
      </c>
      <c r="D127" s="342">
        <f>BS!C21</f>
        <v/>
      </c>
      <c r="E127" s="342">
        <f>BS!D21</f>
        <v/>
      </c>
      <c r="F127" s="342">
        <f>BS!E21</f>
        <v/>
      </c>
      <c r="G127" s="342">
        <f>BS!F21</f>
        <v/>
      </c>
      <c r="H127" s="342">
        <f>BS!G21</f>
        <v/>
      </c>
    </row>
    <row r="128" ht="14.25" customHeight="1" s="340">
      <c r="A128" s="642">
        <f>BS!A53</f>
        <v/>
      </c>
      <c r="C128" s="342" t="n"/>
      <c r="D128" s="342" t="n"/>
      <c r="E128" s="342" t="n"/>
      <c r="F128" s="342" t="n"/>
      <c r="G128" s="342" t="n"/>
      <c r="H128" s="342" t="n"/>
    </row>
    <row r="129" ht="14.25" customHeight="1" s="340">
      <c r="B129" s="318" t="inlineStr">
        <is>
          <t xml:space="preserve"> b total outstanding dues to creditors other than</t>
        </is>
      </c>
      <c r="C129" s="1036" t="n"/>
      <c r="D129" s="1037" t="n"/>
      <c r="E129" s="1037" t="n"/>
      <c r="F129" s="1037" t="n"/>
      <c r="G129" s="1037" t="n">
        <v>2928.38</v>
      </c>
      <c r="H129" s="1037" t="n">
        <v>4678.71</v>
      </c>
    </row>
    <row r="130" ht="14.25" customHeight="1" s="340">
      <c r="B130" s="318" t="inlineStr">
        <is>
          <t xml:space="preserve"> b total outstanding dues to other than micro and small enterprises</t>
        </is>
      </c>
      <c r="C130" s="1036" t="n"/>
      <c r="D130" s="1037" t="n"/>
      <c r="E130" s="1037" t="n"/>
      <c r="F130" s="1037" t="n"/>
      <c r="G130" s="1037" t="n">
        <v>6543.5</v>
      </c>
      <c r="H130" s="1037" t="n">
        <v>3672.62</v>
      </c>
    </row>
    <row r="131" ht="14.25" customHeight="1" s="340">
      <c r="B131" s="318" t="n"/>
      <c r="C131" s="1036" t="n"/>
      <c r="D131" s="1037" t="n"/>
      <c r="E131" s="1037" t="n"/>
      <c r="F131" s="1037" t="n"/>
      <c r="G131" s="1037" t="n"/>
      <c r="H131" s="1037" t="n"/>
    </row>
    <row r="132" ht="14.25" customHeight="1" s="340">
      <c r="B132" s="318" t="n"/>
      <c r="C132" s="1036" t="n"/>
      <c r="D132" s="1037" t="n"/>
      <c r="E132" s="1037" t="n"/>
      <c r="F132" s="1037" t="n"/>
      <c r="G132" s="1037" t="n"/>
      <c r="H132" s="1037" t="n"/>
    </row>
    <row r="133" ht="14.25" customHeight="1" s="340">
      <c r="B133" s="318" t="n"/>
      <c r="C133" s="1036" t="n"/>
      <c r="D133" s="1037" t="n"/>
      <c r="E133" s="1037" t="n"/>
      <c r="F133" s="1037" t="n"/>
      <c r="G133" s="1037" t="n"/>
      <c r="H133" s="1037" t="n"/>
    </row>
    <row r="134" ht="15" customHeight="1" s="340">
      <c r="A134" s="345" t="n"/>
      <c r="B134" s="345" t="inlineStr">
        <is>
          <t>Total</t>
        </is>
      </c>
      <c r="C134" s="1038">
        <f>SUM(C128:C133)</f>
        <v/>
      </c>
      <c r="D134" s="1038">
        <f>SUM(D128:D133)</f>
        <v/>
      </c>
      <c r="E134" s="1038">
        <f>SUM(E128:E133)</f>
        <v/>
      </c>
      <c r="F134" s="1038">
        <f>SUM(F128:F133)</f>
        <v/>
      </c>
      <c r="G134" s="1038">
        <f>SUM(G128:G133)</f>
        <v/>
      </c>
      <c r="H134" s="1038">
        <f>SUM(H128:H133)</f>
        <v/>
      </c>
    </row>
    <row r="135" ht="14.25" customHeight="1" s="340"/>
    <row r="136" ht="14.25" customHeight="1" s="340">
      <c r="H136" s="341">
        <f>BS!G20</f>
        <v/>
      </c>
    </row>
    <row r="137" ht="14.25" customHeight="1" s="340">
      <c r="B137" s="318" t="inlineStr">
        <is>
          <t xml:space="preserve"> </t>
        </is>
      </c>
      <c r="C137" s="342">
        <f>BS!B21</f>
        <v/>
      </c>
      <c r="D137" s="342">
        <f>BS!C21</f>
        <v/>
      </c>
      <c r="E137" s="342">
        <f>BS!D21</f>
        <v/>
      </c>
      <c r="F137" s="342">
        <f>BS!E21</f>
        <v/>
      </c>
      <c r="G137" s="342">
        <f>BS!F21</f>
        <v/>
      </c>
      <c r="H137" s="342">
        <f>BS!G21</f>
        <v/>
      </c>
    </row>
    <row r="138" ht="14.25" customHeight="1" s="340">
      <c r="A138" s="642">
        <f>BS!A54</f>
        <v/>
      </c>
      <c r="C138" s="342" t="n"/>
      <c r="D138" s="342" t="n"/>
      <c r="E138" s="342" t="n"/>
      <c r="F138" s="342" t="n"/>
      <c r="G138" s="342" t="n"/>
      <c r="H138" s="342" t="n"/>
    </row>
    <row r="139" ht="14.25" customHeight="1" s="340">
      <c r="B139" s="318" t="inlineStr">
        <is>
          <t xml:space="preserve"> Interest accrued but not due on borrowings</t>
        </is>
      </c>
      <c r="C139" s="1036" t="n"/>
      <c r="D139" s="1037" t="n"/>
      <c r="E139" s="1037" t="n"/>
      <c r="F139" s="1037" t="n"/>
      <c r="G139" s="1037" t="n">
        <v>225</v>
      </c>
      <c r="H139" s="1037" t="n">
        <v>46</v>
      </c>
    </row>
    <row r="140" ht="14.25" customHeight="1" s="340">
      <c r="B140" s="318" t="n"/>
      <c r="C140" s="1036" t="n"/>
      <c r="D140" s="1037" t="n"/>
      <c r="E140" s="1037" t="n"/>
      <c r="F140" s="1037" t="n"/>
      <c r="G140" s="1037" t="n"/>
      <c r="H140" s="1037" t="n"/>
    </row>
    <row r="141" ht="14.25" customHeight="1" s="340">
      <c r="B141" s="318" t="n"/>
      <c r="C141" s="1036" t="n"/>
      <c r="D141" s="1037" t="n"/>
      <c r="E141" s="1037" t="n"/>
      <c r="F141" s="1037" t="n"/>
      <c r="G141" s="1037" t="n"/>
      <c r="H141" s="1037" t="n"/>
    </row>
    <row r="142" ht="14.25" customHeight="1" s="340">
      <c r="B142" s="318" t="n"/>
      <c r="C142" s="1036" t="n"/>
      <c r="D142" s="1037" t="n"/>
      <c r="E142" s="1037" t="n"/>
      <c r="F142" s="1037" t="n"/>
      <c r="G142" s="1037" t="n"/>
      <c r="H142" s="1037" t="n"/>
    </row>
    <row r="143" ht="14.25" customHeight="1" s="340">
      <c r="B143" s="318" t="n"/>
      <c r="C143" s="1036" t="n"/>
      <c r="D143" s="1037" t="n"/>
      <c r="E143" s="1037" t="n"/>
      <c r="F143" s="1037" t="n"/>
      <c r="G143" s="1037" t="n"/>
      <c r="H143" s="1037" t="n"/>
    </row>
    <row r="144" ht="15" customHeight="1" s="340">
      <c r="A144" s="345" t="n"/>
      <c r="B144" s="345" t="inlineStr">
        <is>
          <t>Total</t>
        </is>
      </c>
      <c r="C144" s="1038">
        <f>SUM(C138:C143)</f>
        <v/>
      </c>
      <c r="D144" s="1038">
        <f>SUM(D138:D143)</f>
        <v/>
      </c>
      <c r="E144" s="1038">
        <f>SUM(E138:E143)</f>
        <v/>
      </c>
      <c r="F144" s="1038">
        <f>SUM(F138:F143)</f>
        <v/>
      </c>
      <c r="G144" s="1038">
        <f>SUM(G138:G143)</f>
        <v/>
      </c>
      <c r="H144" s="1038">
        <f>SUM(H138:H143)</f>
        <v/>
      </c>
    </row>
    <row r="145" ht="14.25" customHeight="1" s="340"/>
    <row r="146" ht="14.25" customHeight="1" s="340">
      <c r="H146" s="341">
        <f>BS!G20</f>
        <v/>
      </c>
    </row>
    <row r="147" ht="14.25" customHeight="1" s="340">
      <c r="B147" s="318" t="inlineStr">
        <is>
          <t xml:space="preserve"> </t>
        </is>
      </c>
      <c r="C147" s="342">
        <f>BS!B21</f>
        <v/>
      </c>
      <c r="D147" s="342">
        <f>BS!C21</f>
        <v/>
      </c>
      <c r="E147" s="342">
        <f>BS!D21</f>
        <v/>
      </c>
      <c r="F147" s="342">
        <f>BS!E21</f>
        <v/>
      </c>
      <c r="G147" s="342">
        <f>BS!F21</f>
        <v/>
      </c>
      <c r="H147" s="342">
        <f>BS!G21</f>
        <v/>
      </c>
    </row>
    <row r="148" ht="14.25" customHeight="1" s="340">
      <c r="A148" s="642">
        <f>BS!A55</f>
        <v/>
      </c>
      <c r="C148" s="342" t="n"/>
      <c r="D148" s="342" t="n"/>
      <c r="E148" s="342" t="n"/>
      <c r="F148" s="342" t="n"/>
      <c r="G148" s="342" t="n"/>
      <c r="H148" s="342" t="n"/>
    </row>
    <row r="149" ht="14.25" customHeight="1" s="340">
      <c r="B149" s="318" t="inlineStr">
        <is>
          <t xml:space="preserve"> current tax liabilities net</t>
        </is>
      </c>
      <c r="C149" s="1036" t="n"/>
      <c r="D149" s="1037" t="n"/>
      <c r="E149" s="1037" t="n"/>
      <c r="F149" s="1037" t="n"/>
      <c r="G149" s="1037" t="n">
        <v>98.25</v>
      </c>
      <c r="H149" s="1037" t="n">
        <v>147</v>
      </c>
    </row>
    <row r="150" ht="14.25" customHeight="1" s="340">
      <c r="B150" s="318" t="n"/>
      <c r="C150" s="1036" t="n"/>
      <c r="D150" s="1037" t="n"/>
      <c r="E150" s="1037" t="n"/>
      <c r="F150" s="1037" t="n"/>
      <c r="G150" s="1037" t="n"/>
      <c r="H150" s="1037" t="n"/>
    </row>
    <row r="151" ht="14.25" customHeight="1" s="340">
      <c r="B151" s="318" t="n"/>
      <c r="C151" s="1036" t="n"/>
      <c r="D151" s="1037" t="n"/>
      <c r="E151" s="1037" t="n"/>
      <c r="F151" s="1037" t="n"/>
      <c r="G151" s="1037" t="n"/>
      <c r="H151" s="1037" t="n"/>
    </row>
    <row r="152" ht="14.25" customHeight="1" s="340">
      <c r="B152" s="318" t="n"/>
      <c r="C152" s="1036" t="n"/>
      <c r="D152" s="1037" t="n"/>
      <c r="E152" s="1037" t="n"/>
      <c r="F152" s="1037" t="n"/>
      <c r="G152" s="1037" t="n"/>
      <c r="H152" s="1037" t="n"/>
    </row>
    <row r="153" ht="14.25" customHeight="1" s="340">
      <c r="B153" s="318" t="n"/>
      <c r="C153" s="1036" t="n"/>
      <c r="D153" s="1037" t="n"/>
      <c r="E153" s="1037" t="n"/>
      <c r="F153" s="1037" t="n"/>
      <c r="G153" s="1037" t="n"/>
      <c r="H153" s="1037" t="n"/>
    </row>
    <row r="154" ht="15" customHeight="1" s="340">
      <c r="A154" s="345" t="n"/>
      <c r="B154" s="345" t="inlineStr">
        <is>
          <t>Total</t>
        </is>
      </c>
      <c r="C154" s="1038">
        <f>SUM(C148:C153)</f>
        <v/>
      </c>
      <c r="D154" s="1038">
        <f>SUM(D148:D153)</f>
        <v/>
      </c>
      <c r="E154" s="1038">
        <f>SUM(E148:E153)</f>
        <v/>
      </c>
      <c r="F154" s="1038">
        <f>SUM(F148:F153)</f>
        <v/>
      </c>
      <c r="G154" s="1038">
        <f>SUM(G148:G153)</f>
        <v/>
      </c>
      <c r="H154" s="1038">
        <f>SUM(H148:H153)</f>
        <v/>
      </c>
    </row>
    <row r="155" ht="14.25" customHeight="1" s="340"/>
    <row r="156" ht="14.25" customHeight="1" s="340">
      <c r="H156" s="341">
        <f>BS!G20</f>
        <v/>
      </c>
    </row>
    <row r="157" ht="14.25" customHeight="1" s="340">
      <c r="B157" s="318" t="inlineStr">
        <is>
          <t xml:space="preserve"> </t>
        </is>
      </c>
      <c r="C157" s="342">
        <f>BS!B21</f>
        <v/>
      </c>
      <c r="D157" s="342">
        <f>BS!C81</f>
        <v/>
      </c>
      <c r="E157" s="342">
        <f>BS!D81</f>
        <v/>
      </c>
      <c r="F157" s="342">
        <f>BS!E81</f>
        <v/>
      </c>
      <c r="G157" s="342">
        <f>BS!F81</f>
        <v/>
      </c>
      <c r="H157" s="342">
        <f>BS!G81</f>
        <v/>
      </c>
    </row>
    <row r="158" ht="14.25" customHeight="1" s="340">
      <c r="A158" s="642">
        <f>BS!A60</f>
        <v/>
      </c>
      <c r="C158" s="342" t="n"/>
      <c r="D158" s="342" t="n"/>
      <c r="E158" s="342" t="n"/>
      <c r="F158" s="342" t="n"/>
      <c r="G158" s="342" t="n"/>
      <c r="H158" s="342" t="n"/>
    </row>
    <row r="159" ht="14.25" customHeight="1" s="340">
      <c r="B159" s="318" t="inlineStr">
        <is>
          <t xml:space="preserve"> long-term borrowings</t>
        </is>
      </c>
      <c r="C159" s="1036" t="n"/>
      <c r="D159" s="1037" t="n"/>
      <c r="E159" s="1037" t="n"/>
      <c r="F159" s="1037" t="n"/>
      <c r="G159" s="1037" t="n">
        <v>1915.84</v>
      </c>
      <c r="H159" s="1037" t="n">
        <v>1033.28</v>
      </c>
    </row>
    <row r="160" ht="14.25" customHeight="1" s="340">
      <c r="B160" s="318" t="n"/>
      <c r="C160" s="1036" t="n"/>
      <c r="D160" s="1037" t="n"/>
      <c r="E160" s="1037" t="n"/>
      <c r="F160" s="1037" t="n"/>
      <c r="G160" s="1037" t="n"/>
      <c r="H160" s="1037" t="n"/>
    </row>
    <row r="161" ht="14.25" customHeight="1" s="340">
      <c r="B161" s="318" t="n"/>
      <c r="C161" s="1036" t="n"/>
      <c r="D161" s="1037" t="n"/>
      <c r="E161" s="1037" t="n"/>
      <c r="F161" s="1037" t="n"/>
      <c r="G161" s="1037" t="n"/>
      <c r="H161" s="1037" t="n"/>
    </row>
    <row r="162" ht="14.25" customHeight="1" s="340">
      <c r="B162" s="318" t="n"/>
      <c r="C162" s="1036" t="n"/>
      <c r="D162" s="1037" t="n"/>
      <c r="E162" s="1037" t="n"/>
      <c r="F162" s="1037" t="n"/>
      <c r="G162" s="1037" t="n"/>
      <c r="H162" s="1037" t="n"/>
    </row>
    <row r="163" ht="14.25" customHeight="1" s="340">
      <c r="B163" s="318" t="n"/>
      <c r="C163" s="1036" t="n"/>
      <c r="D163" s="1037" t="n"/>
      <c r="E163" s="1037" t="n"/>
      <c r="F163" s="1037" t="n"/>
      <c r="G163" s="1037" t="n"/>
      <c r="H163" s="1037" t="n"/>
    </row>
    <row r="164" ht="15" customHeight="1" s="340">
      <c r="A164" s="345" t="n"/>
      <c r="B164" s="345" t="inlineStr">
        <is>
          <t>Total</t>
        </is>
      </c>
      <c r="C164" s="1038">
        <f>SUM(C158:C163)</f>
        <v/>
      </c>
      <c r="D164" s="1038">
        <f>SUM(D158:D163)</f>
        <v/>
      </c>
      <c r="E164" s="1038">
        <f>SUM(E158:E163)</f>
        <v/>
      </c>
      <c r="F164" s="1038">
        <f>SUM(F158:F163)</f>
        <v/>
      </c>
      <c r="G164" s="1038">
        <f>SUM(G158:G163)</f>
        <v/>
      </c>
      <c r="H164" s="1038">
        <f>SUM(H158:H163)</f>
        <v/>
      </c>
    </row>
    <row r="165" ht="14.25" customHeight="1" s="340"/>
    <row r="166" ht="14.25" customHeight="1" s="340">
      <c r="H166" s="341">
        <f>BS!G20</f>
        <v/>
      </c>
    </row>
    <row r="167" ht="14.25" customHeight="1" s="340">
      <c r="B167" s="318" t="inlineStr">
        <is>
          <t xml:space="preserve"> </t>
        </is>
      </c>
      <c r="C167" s="342">
        <f>BS!B21</f>
        <v/>
      </c>
      <c r="D167" s="342">
        <f>BS!C21</f>
        <v/>
      </c>
      <c r="E167" s="342">
        <f>BS!D21</f>
        <v/>
      </c>
      <c r="F167" s="342">
        <f>BS!E21</f>
        <v/>
      </c>
      <c r="G167" s="342">
        <f>BS!F21</f>
        <v/>
      </c>
      <c r="H167" s="342">
        <f>BS!G21</f>
        <v/>
      </c>
    </row>
    <row r="168" ht="14.25" customHeight="1" s="340">
      <c r="A168" s="642">
        <f>BS!A61</f>
        <v/>
      </c>
      <c r="C168" s="342" t="n"/>
      <c r="D168" s="342" t="n"/>
      <c r="E168" s="342" t="n"/>
      <c r="F168" s="342" t="n"/>
      <c r="G168" s="342" t="n"/>
      <c r="H168" s="342" t="n"/>
    </row>
    <row r="169" ht="14.25" customHeight="1" s="340">
      <c r="B169" s="318" t="n"/>
      <c r="C169" s="1036" t="n"/>
      <c r="D169" s="1037" t="n"/>
      <c r="E169" s="1037" t="n"/>
      <c r="F169" s="1037" t="n"/>
      <c r="G169" s="1037" t="n"/>
      <c r="H169" s="1037" t="n"/>
    </row>
    <row r="170" ht="14.25" customHeight="1" s="340">
      <c r="B170" s="318" t="n"/>
      <c r="C170" s="1036" t="n"/>
      <c r="D170" s="1037" t="n"/>
      <c r="E170" s="1037" t="n"/>
      <c r="F170" s="1037" t="n"/>
      <c r="G170" s="1037" t="n"/>
      <c r="H170" s="1037" t="n"/>
    </row>
    <row r="171" ht="14.25" customHeight="1" s="340">
      <c r="B171" s="318" t="n"/>
      <c r="C171" s="1036" t="n"/>
      <c r="D171" s="1037" t="n"/>
      <c r="E171" s="1037" t="n"/>
      <c r="F171" s="1037" t="n"/>
      <c r="G171" s="1037" t="n"/>
      <c r="H171" s="1037" t="n"/>
    </row>
    <row r="172" ht="14.25" customHeight="1" s="340">
      <c r="B172" s="318" t="n"/>
      <c r="C172" s="1036" t="n"/>
      <c r="D172" s="1037" t="n"/>
      <c r="E172" s="1037" t="n"/>
      <c r="F172" s="1037" t="n"/>
      <c r="G172" s="1037" t="n"/>
      <c r="H172" s="1037" t="n"/>
    </row>
    <row r="173" ht="14.25" customHeight="1" s="340">
      <c r="B173" s="318" t="n"/>
      <c r="C173" s="1036" t="n"/>
      <c r="D173" s="1037" t="n"/>
      <c r="E173" s="1037" t="n"/>
      <c r="F173" s="1037" t="n"/>
      <c r="G173" s="1037" t="n"/>
      <c r="H173" s="1037" t="n"/>
    </row>
    <row r="174" ht="15" customHeight="1" s="340">
      <c r="A174" s="345" t="n"/>
      <c r="B174" s="345" t="inlineStr">
        <is>
          <t>Total</t>
        </is>
      </c>
      <c r="C174" s="1038">
        <f>SUM(C168:C173)</f>
        <v/>
      </c>
      <c r="D174" s="1038">
        <f>SUM(D168:D173)</f>
        <v/>
      </c>
      <c r="E174" s="1038">
        <f>SUM(E168:E173)</f>
        <v/>
      </c>
      <c r="F174" s="1038">
        <f>SUM(F168:F173)</f>
        <v/>
      </c>
      <c r="G174" s="1038">
        <f>SUM(G168:G173)</f>
        <v/>
      </c>
      <c r="H174" s="1038">
        <f>SUM(H168:H173)</f>
        <v/>
      </c>
    </row>
    <row r="175" ht="14.25" customHeight="1" s="340"/>
    <row r="176" ht="14.25" customHeight="1" s="340">
      <c r="H176" s="341">
        <f>BS!G20</f>
        <v/>
      </c>
    </row>
    <row r="177" ht="14.25" customHeight="1" s="340">
      <c r="B177" s="318" t="inlineStr">
        <is>
          <t xml:space="preserve"> </t>
        </is>
      </c>
      <c r="C177" s="342">
        <f>BS!B21</f>
        <v/>
      </c>
      <c r="D177" s="342">
        <f>BS!C21</f>
        <v/>
      </c>
      <c r="E177" s="342">
        <f>BS!D21</f>
        <v/>
      </c>
      <c r="F177" s="342">
        <f>BS!E21</f>
        <v/>
      </c>
      <c r="G177" s="342">
        <f>BS!F21</f>
        <v/>
      </c>
      <c r="H177" s="342">
        <f>BS!G21</f>
        <v/>
      </c>
    </row>
    <row r="178" ht="14.25" customHeight="1" s="340">
      <c r="A178" s="642">
        <f>BS!A63</f>
        <v/>
      </c>
      <c r="C178" s="342" t="n"/>
      <c r="D178" s="342" t="n"/>
      <c r="E178" s="342" t="n"/>
      <c r="F178" s="342" t="n"/>
      <c r="G178" s="342" t="n"/>
      <c r="H178" s="342" t="n"/>
    </row>
    <row r="179" ht="14.25" customHeight="1" s="340">
      <c r="B179" s="318" t="inlineStr">
        <is>
          <t xml:space="preserve"> deferred tax liabilities net</t>
        </is>
      </c>
      <c r="C179" s="1036" t="n"/>
      <c r="D179" s="1037" t="n"/>
      <c r="E179" s="1037" t="n"/>
      <c r="F179" s="1037" t="n"/>
      <c r="G179" s="1037" t="n">
        <v>674.84</v>
      </c>
      <c r="H179" s="1037" t="n">
        <v>752.87</v>
      </c>
    </row>
    <row r="180" ht="14.25" customHeight="1" s="340">
      <c r="B180" s="318" t="n"/>
      <c r="C180" s="1036" t="n"/>
      <c r="D180" s="1037" t="n"/>
      <c r="E180" s="1037" t="n"/>
      <c r="F180" s="1037" t="n"/>
      <c r="G180" s="1037" t="n"/>
      <c r="H180" s="1037" t="n"/>
    </row>
    <row r="181" ht="14.25" customHeight="1" s="340">
      <c r="B181" s="318" t="n"/>
      <c r="C181" s="1036" t="n"/>
      <c r="D181" s="1037" t="n"/>
      <c r="E181" s="1037" t="n"/>
      <c r="F181" s="1037" t="n"/>
      <c r="G181" s="1037" t="n"/>
      <c r="H181" s="1037" t="n"/>
    </row>
    <row r="182" ht="14.25" customHeight="1" s="340">
      <c r="B182" s="318" t="n"/>
      <c r="C182" s="1036" t="n"/>
      <c r="D182" s="1037" t="n"/>
      <c r="E182" s="1037" t="n"/>
      <c r="F182" s="1037" t="n"/>
      <c r="G182" s="1037" t="n"/>
      <c r="H182" s="1037" t="n"/>
    </row>
    <row r="183" ht="14.25" customHeight="1" s="340">
      <c r="B183" s="318" t="n"/>
      <c r="C183" s="1036" t="n"/>
      <c r="D183" s="1037" t="n"/>
      <c r="E183" s="1037" t="n"/>
      <c r="F183" s="1037" t="n"/>
      <c r="G183" s="1037" t="n"/>
      <c r="H183" s="1037" t="n"/>
    </row>
    <row r="184" ht="15" customHeight="1" s="340">
      <c r="A184" s="345" t="n"/>
      <c r="B184" s="345" t="inlineStr">
        <is>
          <t>Total</t>
        </is>
      </c>
      <c r="C184" s="1038">
        <f>SUM(C178:C183)</f>
        <v/>
      </c>
      <c r="D184" s="1038">
        <f>SUM(D178:D183)</f>
        <v/>
      </c>
      <c r="E184" s="1038">
        <f>SUM(E178:E183)</f>
        <v/>
      </c>
      <c r="F184" s="1038">
        <f>SUM(F178:F183)</f>
        <v/>
      </c>
      <c r="G184" s="1038">
        <f>SUM(G178:G183)</f>
        <v/>
      </c>
      <c r="H184" s="1038">
        <f>SUM(H178:H183)</f>
        <v/>
      </c>
    </row>
    <row r="185" ht="14.25" customHeight="1" s="340"/>
    <row r="186" ht="14.25" customHeight="1" s="340">
      <c r="H186" s="341">
        <f>BS!G20</f>
        <v/>
      </c>
    </row>
    <row r="187" ht="14.25" customHeight="1" s="340">
      <c r="B187" s="318" t="inlineStr">
        <is>
          <t xml:space="preserve"> </t>
        </is>
      </c>
      <c r="C187" s="342">
        <f>BS!B21</f>
        <v/>
      </c>
      <c r="D187" s="342">
        <f>BS!C21</f>
        <v/>
      </c>
      <c r="E187" s="342">
        <f>BS!D21</f>
        <v/>
      </c>
      <c r="F187" s="342">
        <f>BS!E21</f>
        <v/>
      </c>
      <c r="G187" s="342">
        <f>BS!F21</f>
        <v/>
      </c>
      <c r="H187" s="342">
        <f>BS!G21</f>
        <v/>
      </c>
    </row>
    <row r="188" ht="14.25" customHeight="1" s="340">
      <c r="A188" s="642">
        <f>BS!A64</f>
        <v/>
      </c>
      <c r="C188" s="342" t="n"/>
      <c r="D188" s="342" t="n"/>
      <c r="E188" s="342" t="n"/>
      <c r="F188" s="342" t="n"/>
      <c r="G188" s="342" t="n"/>
      <c r="H188" s="342" t="n"/>
    </row>
    <row r="189" ht="14.25" customHeight="1" s="340">
      <c r="B189" s="318" t="n"/>
      <c r="C189" s="1036" t="n"/>
      <c r="D189" s="1037" t="n"/>
      <c r="E189" s="1037" t="n"/>
      <c r="F189" s="1037" t="n"/>
      <c r="G189" s="1037" t="n"/>
      <c r="H189" s="1037" t="n"/>
    </row>
    <row r="190" ht="14.25" customHeight="1" s="340">
      <c r="B190" s="318" t="n"/>
      <c r="C190" s="1036" t="n"/>
      <c r="D190" s="1037" t="n"/>
      <c r="E190" s="1037" t="n"/>
      <c r="F190" s="1037" t="n"/>
      <c r="G190" s="1037" t="n"/>
      <c r="H190" s="1037" t="n"/>
    </row>
    <row r="191" ht="14.25" customHeight="1" s="340">
      <c r="B191" s="318" t="n"/>
      <c r="C191" s="1036" t="n"/>
      <c r="D191" s="1037" t="n"/>
      <c r="E191" s="1037" t="n"/>
      <c r="F191" s="1037" t="n"/>
      <c r="G191" s="1037" t="n"/>
      <c r="H191" s="1037" t="n"/>
    </row>
    <row r="192" ht="14.25" customHeight="1" s="340">
      <c r="B192" s="318" t="n"/>
      <c r="C192" s="1036" t="n"/>
      <c r="D192" s="1037" t="n"/>
      <c r="E192" s="1037" t="n"/>
      <c r="F192" s="1037" t="n"/>
      <c r="G192" s="1037" t="n"/>
      <c r="H192" s="1037" t="n"/>
    </row>
    <row r="193" ht="14.25" customHeight="1" s="340">
      <c r="B193" s="318" t="n"/>
      <c r="C193" s="1036" t="n"/>
      <c r="D193" s="1037" t="n"/>
      <c r="E193" s="1037" t="n"/>
      <c r="F193" s="1037" t="n"/>
      <c r="G193" s="1037" t="n"/>
      <c r="H193" s="1037" t="n"/>
    </row>
    <row r="194" ht="15" customHeight="1" s="340">
      <c r="A194" s="345" t="n"/>
      <c r="B194" s="345" t="inlineStr">
        <is>
          <t>Total</t>
        </is>
      </c>
      <c r="C194" s="1038">
        <f>SUM(C188:C193)</f>
        <v/>
      </c>
      <c r="D194" s="1038">
        <f>SUM(D188:D193)</f>
        <v/>
      </c>
      <c r="E194" s="1038">
        <f>SUM(E188:E193)</f>
        <v/>
      </c>
      <c r="F194" s="1038">
        <f>SUM(F188:F193)</f>
        <v/>
      </c>
      <c r="G194" s="1038">
        <f>SUM(G188:G193)</f>
        <v/>
      </c>
      <c r="H194" s="1038">
        <f>SUM(H188:H193)</f>
        <v/>
      </c>
    </row>
    <row r="195" ht="14.25" customHeight="1" s="340"/>
    <row r="196" ht="14.25" customHeight="1" s="340">
      <c r="H196" s="341">
        <f>BS!G20</f>
        <v/>
      </c>
    </row>
    <row r="197" ht="14.25" customHeight="1" s="340">
      <c r="B197" s="318" t="inlineStr">
        <is>
          <t xml:space="preserve"> </t>
        </is>
      </c>
      <c r="C197" s="342">
        <f>BS!B21</f>
        <v/>
      </c>
      <c r="D197" s="342">
        <f>BS!C21</f>
        <v/>
      </c>
      <c r="E197" s="342">
        <f>BS!D21</f>
        <v/>
      </c>
      <c r="F197" s="342">
        <f>BS!E21</f>
        <v/>
      </c>
      <c r="G197" s="342">
        <f>BS!F21</f>
        <v/>
      </c>
      <c r="H197" s="342">
        <f>BS!G21</f>
        <v/>
      </c>
    </row>
    <row r="198" ht="14.25" customHeight="1" s="340">
      <c r="A198" s="642">
        <f>BS!A65</f>
        <v/>
      </c>
      <c r="C198" s="342" t="n"/>
      <c r="D198" s="342" t="n"/>
      <c r="E198" s="342" t="n"/>
      <c r="F198" s="342" t="n"/>
      <c r="G198" s="342" t="n"/>
      <c r="H198" s="342" t="n"/>
    </row>
    <row r="199" ht="14.25" customHeight="1" s="340">
      <c r="B199" s="318" t="n"/>
      <c r="C199" s="1036" t="n"/>
      <c r="D199" s="1037" t="n"/>
      <c r="E199" s="1037" t="n"/>
      <c r="F199" s="1037" t="n"/>
      <c r="G199" s="1037" t="n"/>
      <c r="H199" s="1037" t="n"/>
    </row>
    <row r="200" ht="14.25" customHeight="1" s="340">
      <c r="B200" s="318" t="n"/>
      <c r="C200" s="1036" t="n"/>
      <c r="D200" s="1037" t="n"/>
      <c r="E200" s="1037" t="n"/>
      <c r="F200" s="1037" t="n"/>
      <c r="G200" s="1037" t="n"/>
      <c r="H200" s="1037" t="n"/>
    </row>
    <row r="201" ht="14.25" customHeight="1" s="340">
      <c r="B201" s="318" t="n"/>
      <c r="C201" s="1036" t="n"/>
      <c r="D201" s="1037" t="n"/>
      <c r="E201" s="1037" t="n"/>
      <c r="F201" s="1037" t="n"/>
      <c r="G201" s="1037" t="n"/>
      <c r="H201" s="1037" t="n"/>
    </row>
    <row r="202" ht="14.25" customHeight="1" s="340">
      <c r="B202" s="318" t="n"/>
      <c r="C202" s="1036" t="n"/>
      <c r="D202" s="1037" t="n"/>
      <c r="E202" s="1037" t="n"/>
      <c r="F202" s="1037" t="n"/>
      <c r="G202" s="1037" t="n"/>
      <c r="H202" s="1037" t="n"/>
    </row>
    <row r="203" ht="14.25" customHeight="1" s="340">
      <c r="B203" s="318" t="n"/>
      <c r="C203" s="1036" t="n"/>
      <c r="D203" s="1037" t="n"/>
      <c r="E203" s="1037" t="n"/>
      <c r="F203" s="1037" t="n"/>
      <c r="G203" s="1037" t="n"/>
      <c r="H203" s="1037" t="n"/>
    </row>
    <row r="204" ht="15" customHeight="1" s="340">
      <c r="A204" s="345" t="n"/>
      <c r="B204" s="345" t="inlineStr">
        <is>
          <t>Total</t>
        </is>
      </c>
      <c r="C204" s="1038">
        <f>SUM(C198:C203)</f>
        <v/>
      </c>
      <c r="D204" s="1038">
        <f>SUM(D198:D203)</f>
        <v/>
      </c>
      <c r="E204" s="1038">
        <f>SUM(E198:E203)</f>
        <v/>
      </c>
      <c r="F204" s="1038">
        <f>SUM(F198:F203)</f>
        <v/>
      </c>
      <c r="G204" s="1038">
        <f>SUM(G198:G203)</f>
        <v/>
      </c>
      <c r="H204" s="1038">
        <f>SUM(H198:H203)</f>
        <v/>
      </c>
    </row>
    <row r="205" ht="14.25" customHeight="1" s="340"/>
    <row r="206" ht="14.25" customHeight="1" s="340">
      <c r="H206" s="341">
        <f>BS!G20</f>
        <v/>
      </c>
    </row>
    <row r="207" ht="14.25" customHeight="1" s="340">
      <c r="B207" s="318" t="inlineStr">
        <is>
          <t xml:space="preserve"> </t>
        </is>
      </c>
      <c r="C207" s="342">
        <f>BS!B21</f>
        <v/>
      </c>
      <c r="D207" s="342">
        <f>BS!C21</f>
        <v/>
      </c>
      <c r="E207" s="342">
        <f>BS!D21</f>
        <v/>
      </c>
      <c r="F207" s="342">
        <f>BS!E21</f>
        <v/>
      </c>
      <c r="G207" s="342">
        <f>BS!F21</f>
        <v/>
      </c>
      <c r="H207" s="342">
        <f>BS!G21</f>
        <v/>
      </c>
    </row>
    <row r="208" ht="14.25" customHeight="1" s="340">
      <c r="A208" s="642">
        <f>BS!A69</f>
        <v/>
      </c>
      <c r="C208" s="342" t="n"/>
      <c r="D208" s="342" t="n"/>
      <c r="E208" s="342" t="n"/>
      <c r="F208" s="342" t="n"/>
      <c r="G208" s="342" t="n"/>
      <c r="H208" s="342" t="n"/>
    </row>
    <row r="209" ht="14.25" customHeight="1" s="340">
      <c r="B209" s="318" t="inlineStr">
        <is>
          <t xml:space="preserve"> share capital</t>
        </is>
      </c>
      <c r="C209" s="1036" t="n"/>
      <c r="D209" s="1037" t="n"/>
      <c r="E209" s="1037" t="n"/>
      <c r="F209" s="1037" t="n"/>
      <c r="G209" s="1037" t="n">
        <v>4500</v>
      </c>
      <c r="H209" s="1037" t="n">
        <v>4500</v>
      </c>
    </row>
    <row r="210" ht="14.25" customHeight="1" s="340">
      <c r="B210" s="318" t="n"/>
      <c r="C210" s="1036" t="n"/>
      <c r="D210" s="1037" t="n"/>
      <c r="E210" s="1037" t="n"/>
      <c r="F210" s="1037" t="n"/>
      <c r="G210" s="1037" t="n"/>
      <c r="H210" s="1037" t="n"/>
    </row>
    <row r="211" ht="14.25" customHeight="1" s="340">
      <c r="B211" s="318" t="n"/>
      <c r="C211" s="1036" t="n"/>
      <c r="D211" s="1037" t="n"/>
      <c r="E211" s="1037" t="n"/>
      <c r="F211" s="1037" t="n"/>
      <c r="G211" s="1037" t="n"/>
      <c r="H211" s="1037" t="n"/>
    </row>
    <row r="212" ht="14.25" customHeight="1" s="340">
      <c r="B212" s="318" t="n"/>
      <c r="C212" s="1036" t="n"/>
      <c r="D212" s="1037" t="n"/>
      <c r="E212" s="1037" t="n"/>
      <c r="F212" s="1037" t="n"/>
      <c r="G212" s="1037" t="n"/>
      <c r="H212" s="1037" t="n"/>
    </row>
    <row r="213" ht="14.25" customHeight="1" s="340">
      <c r="B213" s="318" t="n"/>
      <c r="C213" s="1036" t="n"/>
      <c r="D213" s="1037" t="n"/>
      <c r="E213" s="1037" t="n"/>
      <c r="F213" s="1037" t="n"/>
      <c r="G213" s="1037" t="n"/>
      <c r="H213" s="1037" t="n"/>
    </row>
    <row r="214" ht="15" customHeight="1" s="340">
      <c r="A214" s="345" t="n"/>
      <c r="B214" s="345" t="inlineStr">
        <is>
          <t>Total</t>
        </is>
      </c>
      <c r="C214" s="1038">
        <f>SUM(C208:C213)</f>
        <v/>
      </c>
      <c r="D214" s="1038">
        <f>SUM(D208:D213)</f>
        <v/>
      </c>
      <c r="E214" s="1038">
        <f>SUM(E208:E213)</f>
        <v/>
      </c>
      <c r="F214" s="1038">
        <f>SUM(F208:F213)</f>
        <v/>
      </c>
      <c r="G214" s="1038">
        <f>SUM(G208:G213)</f>
        <v/>
      </c>
      <c r="H214" s="1038">
        <f>SUM(H208:H213)</f>
        <v/>
      </c>
    </row>
    <row r="215" ht="14.25" customHeight="1" s="340"/>
    <row r="216" ht="14.25" customHeight="1" s="340">
      <c r="H216" s="341">
        <f>BS!G20</f>
        <v/>
      </c>
    </row>
    <row r="217" ht="14.25" customHeight="1" s="340">
      <c r="B217" s="318" t="inlineStr">
        <is>
          <t xml:space="preserve"> </t>
        </is>
      </c>
      <c r="C217" s="342">
        <f>BS!B21</f>
        <v/>
      </c>
      <c r="D217" s="342">
        <f>BS!C21</f>
        <v/>
      </c>
      <c r="E217" s="342">
        <f>BS!D21</f>
        <v/>
      </c>
      <c r="F217" s="342">
        <f>BS!E21</f>
        <v/>
      </c>
      <c r="G217" s="342">
        <f>BS!F21</f>
        <v/>
      </c>
      <c r="H217" s="342">
        <f>BS!G21</f>
        <v/>
      </c>
    </row>
    <row r="218" ht="14.25" customHeight="1" s="340">
      <c r="A218" s="642">
        <f>BS!A70</f>
        <v/>
      </c>
      <c r="C218" s="342" t="n"/>
      <c r="D218" s="342" t="n"/>
      <c r="E218" s="342" t="n"/>
      <c r="F218" s="342" t="n"/>
      <c r="G218" s="342" t="n"/>
      <c r="H218" s="342" t="n"/>
    </row>
    <row r="219" ht="14.25" customHeight="1" s="340">
      <c r="B219" s="318" t="n"/>
      <c r="C219" s="1036" t="n"/>
      <c r="D219" s="1037" t="n"/>
      <c r="E219" s="1037" t="n"/>
      <c r="F219" s="1037" t="n"/>
      <c r="G219" s="1037" t="n"/>
      <c r="H219" s="1037" t="n"/>
    </row>
    <row r="220" ht="14.25" customHeight="1" s="340">
      <c r="B220" s="318" t="n"/>
      <c r="C220" s="1036" t="n"/>
      <c r="D220" s="1037" t="n"/>
      <c r="E220" s="1037" t="n"/>
      <c r="F220" s="1037" t="n"/>
      <c r="G220" s="1037" t="n"/>
      <c r="H220" s="1037" t="n"/>
    </row>
    <row r="221" ht="14.25" customHeight="1" s="340">
      <c r="B221" s="318" t="n"/>
      <c r="C221" s="1036" t="n"/>
      <c r="D221" s="1037" t="n"/>
      <c r="E221" s="1037" t="n"/>
      <c r="F221" s="1037" t="n"/>
      <c r="G221" s="1037" t="n"/>
      <c r="H221" s="1037" t="n"/>
    </row>
    <row r="222" ht="14.25" customHeight="1" s="340">
      <c r="B222" s="318" t="n"/>
      <c r="C222" s="1036" t="n"/>
      <c r="D222" s="1037" t="n"/>
      <c r="E222" s="1037" t="n"/>
      <c r="F222" s="1037" t="n"/>
      <c r="G222" s="1037" t="n"/>
      <c r="H222" s="1037" t="n"/>
    </row>
    <row r="223" ht="14.25" customHeight="1" s="340">
      <c r="B223" s="318" t="n"/>
      <c r="C223" s="1036" t="n"/>
      <c r="D223" s="1037" t="n"/>
      <c r="E223" s="1037" t="n"/>
      <c r="F223" s="1037" t="n"/>
      <c r="G223" s="1037" t="n"/>
      <c r="H223" s="1037" t="n"/>
    </row>
    <row r="224" ht="15" customHeight="1" s="340">
      <c r="A224" s="345" t="n"/>
      <c r="B224" s="345" t="inlineStr">
        <is>
          <t>Total</t>
        </is>
      </c>
      <c r="C224" s="1038">
        <f>SUM(C218:C223)</f>
        <v/>
      </c>
      <c r="D224" s="1038">
        <f>SUM(D218:D223)</f>
        <v/>
      </c>
      <c r="E224" s="1038">
        <f>SUM(E218:E223)</f>
        <v/>
      </c>
      <c r="F224" s="1038">
        <f>SUM(F218:F223)</f>
        <v/>
      </c>
      <c r="G224" s="1038">
        <f>SUM(G218:G223)</f>
        <v/>
      </c>
      <c r="H224" s="1038">
        <f>SUM(H218:H223)</f>
        <v/>
      </c>
    </row>
    <row r="225" ht="14.25" customHeight="1" s="340"/>
    <row r="226" ht="14.25" customHeight="1" s="340">
      <c r="H226" s="341">
        <f>BS!G20</f>
        <v/>
      </c>
    </row>
    <row r="227" ht="14.25" customHeight="1" s="340">
      <c r="B227" s="318" t="inlineStr">
        <is>
          <t xml:space="preserve"> </t>
        </is>
      </c>
      <c r="C227" s="342">
        <f>BS!B21</f>
        <v/>
      </c>
      <c r="D227" s="342">
        <f>BS!C21</f>
        <v/>
      </c>
      <c r="E227" s="342">
        <f>BS!D21</f>
        <v/>
      </c>
      <c r="F227" s="342">
        <f>BS!E21</f>
        <v/>
      </c>
      <c r="G227" s="342">
        <f>BS!F21</f>
        <v/>
      </c>
      <c r="H227" s="342">
        <f>BS!G21</f>
        <v/>
      </c>
    </row>
    <row r="228" ht="14.25" customHeight="1" s="340">
      <c r="A228" s="642">
        <f>BS!A71</f>
        <v/>
      </c>
      <c r="C228" s="342" t="n"/>
      <c r="D228" s="342" t="n"/>
      <c r="E228" s="342" t="n"/>
      <c r="F228" s="342" t="n"/>
      <c r="G228" s="342" t="n"/>
      <c r="H228" s="342" t="n"/>
    </row>
    <row r="229" ht="14.25" customHeight="1" s="340">
      <c r="B229" s="318" t="n"/>
      <c r="C229" s="1036" t="n"/>
      <c r="D229" s="1037" t="n"/>
      <c r="E229" s="1037" t="n"/>
      <c r="F229" s="1037" t="n"/>
      <c r="G229" s="1037" t="n"/>
      <c r="H229" s="1037" t="n"/>
    </row>
    <row r="230" ht="14.25" customHeight="1" s="340">
      <c r="B230" s="318" t="n"/>
      <c r="C230" s="1036" t="n"/>
      <c r="D230" s="1037" t="n"/>
      <c r="E230" s="1037" t="n"/>
      <c r="F230" s="1037" t="n"/>
      <c r="G230" s="1037" t="n"/>
      <c r="H230" s="1037" t="n"/>
    </row>
    <row r="231" ht="14.25" customHeight="1" s="340">
      <c r="B231" s="318" t="n"/>
      <c r="C231" s="1036" t="n"/>
      <c r="D231" s="1037" t="n"/>
      <c r="E231" s="1037" t="n"/>
      <c r="F231" s="1037" t="n"/>
      <c r="G231" s="1037" t="n"/>
      <c r="H231" s="1037" t="n"/>
    </row>
    <row r="232" ht="14.25" customHeight="1" s="340">
      <c r="B232" s="318" t="n"/>
      <c r="C232" s="1036" t="n"/>
      <c r="D232" s="1037" t="n"/>
      <c r="E232" s="1037" t="n"/>
      <c r="F232" s="1037" t="n"/>
      <c r="G232" s="1037" t="n"/>
      <c r="H232" s="1037" t="n"/>
    </row>
    <row r="233" ht="14.25" customHeight="1" s="340">
      <c r="B233" s="318" t="n"/>
      <c r="C233" s="1036" t="n"/>
      <c r="D233" s="1037" t="n"/>
      <c r="E233" s="1037" t="n"/>
      <c r="F233" s="1037" t="n"/>
      <c r="G233" s="1037" t="n"/>
      <c r="H233" s="1037" t="n"/>
    </row>
    <row r="234" ht="15" customHeight="1" s="340">
      <c r="A234" s="345" t="n"/>
      <c r="B234" s="345" t="inlineStr">
        <is>
          <t>Total</t>
        </is>
      </c>
      <c r="C234" s="1038">
        <f>SUM(C228:C233)</f>
        <v/>
      </c>
      <c r="D234" s="1038">
        <f>SUM(D228:D233)</f>
        <v/>
      </c>
      <c r="E234" s="1038">
        <f>SUM(E228:E233)</f>
        <v/>
      </c>
      <c r="F234" s="1038">
        <f>SUM(F228:F233)</f>
        <v/>
      </c>
      <c r="G234" s="1038">
        <f>SUM(G228:G233)</f>
        <v/>
      </c>
      <c r="H234" s="1038">
        <f>SUM(H228:H233)</f>
        <v/>
      </c>
    </row>
    <row r="235" ht="14.25" customHeight="1" s="340"/>
    <row r="236" ht="14.25" customHeight="1" s="340">
      <c r="H236" s="341">
        <f>BS!G20</f>
        <v/>
      </c>
    </row>
    <row r="237" ht="14.25" customHeight="1" s="340">
      <c r="B237" s="318" t="inlineStr">
        <is>
          <t xml:space="preserve"> </t>
        </is>
      </c>
      <c r="C237" s="342">
        <f>BS!B21</f>
        <v/>
      </c>
      <c r="D237" s="342">
        <f>BS!C21</f>
        <v/>
      </c>
      <c r="E237" s="342">
        <f>BS!D21</f>
        <v/>
      </c>
      <c r="F237" s="342">
        <f>BS!E21</f>
        <v/>
      </c>
      <c r="G237" s="342">
        <f>BS!F21</f>
        <v/>
      </c>
      <c r="H237" s="342">
        <f>BS!G21</f>
        <v/>
      </c>
    </row>
    <row r="238" ht="14.25" customHeight="1" s="340">
      <c r="A238" s="642">
        <f>BS!A72</f>
        <v/>
      </c>
      <c r="C238" s="342" t="n"/>
      <c r="D238" s="342" t="n"/>
      <c r="E238" s="342" t="n"/>
      <c r="F238" s="342" t="n"/>
      <c r="G238" s="342" t="n"/>
      <c r="H238" s="342" t="n"/>
    </row>
    <row r="239" ht="14.25" customHeight="1" s="340">
      <c r="B239" s="318" t="n"/>
      <c r="C239" s="1036" t="n"/>
      <c r="D239" s="1037" t="n"/>
      <c r="E239" s="1037" t="n"/>
      <c r="F239" s="1037" t="n"/>
      <c r="G239" s="1037" t="n"/>
      <c r="H239" s="1037" t="n"/>
    </row>
    <row r="240" ht="14.25" customHeight="1" s="340">
      <c r="B240" s="318" t="n"/>
      <c r="C240" s="1036" t="n"/>
      <c r="D240" s="1037" t="n"/>
      <c r="E240" s="1037" t="n"/>
      <c r="F240" s="1037" t="n"/>
      <c r="G240" s="1037" t="n"/>
      <c r="H240" s="1037" t="n"/>
    </row>
    <row r="241" ht="14.25" customHeight="1" s="340">
      <c r="B241" s="318" t="n"/>
      <c r="C241" s="1036" t="n"/>
      <c r="D241" s="1037" t="n"/>
      <c r="E241" s="1037" t="n"/>
      <c r="F241" s="1037" t="n"/>
      <c r="G241" s="1037" t="n"/>
      <c r="H241" s="1037" t="n"/>
    </row>
    <row r="242" ht="14.25" customHeight="1" s="340">
      <c r="B242" s="318" t="n"/>
      <c r="C242" s="1036" t="n"/>
      <c r="D242" s="1037" t="n"/>
      <c r="E242" s="1037" t="n"/>
      <c r="F242" s="1037" t="n"/>
      <c r="G242" s="1037" t="n"/>
      <c r="H242" s="1037" t="n"/>
    </row>
    <row r="243" ht="14.25" customHeight="1" s="340">
      <c r="B243" s="318" t="n"/>
      <c r="C243" s="1036" t="n"/>
      <c r="D243" s="1037" t="n"/>
      <c r="E243" s="1037" t="n"/>
      <c r="F243" s="1037" t="n"/>
      <c r="G243" s="1037" t="n"/>
      <c r="H243" s="1037" t="n"/>
    </row>
    <row r="244" ht="15" customHeight="1" s="340">
      <c r="A244" s="345" t="n"/>
      <c r="B244" s="345" t="inlineStr">
        <is>
          <t>Total</t>
        </is>
      </c>
      <c r="C244" s="1038">
        <f>SUM(C238:C243)</f>
        <v/>
      </c>
      <c r="D244" s="1038">
        <f>SUM(D238:D243)</f>
        <v/>
      </c>
      <c r="E244" s="1038">
        <f>SUM(E238:E243)</f>
        <v/>
      </c>
      <c r="F244" s="1038">
        <f>SUM(F238:F243)</f>
        <v/>
      </c>
      <c r="G244" s="1038">
        <f>SUM(G238:G243)</f>
        <v/>
      </c>
      <c r="H244" s="1038">
        <f>SUM(H238:H243)</f>
        <v/>
      </c>
    </row>
    <row r="245" ht="14.25" customHeight="1" s="340"/>
  </sheetData>
  <mergeCells count="26">
    <mergeCell ref="A2:H2"/>
    <mergeCell ref="A5:B5"/>
    <mergeCell ref="A15:B15"/>
    <mergeCell ref="A25:B25"/>
    <mergeCell ref="A35:B35"/>
    <mergeCell ref="A45:B45"/>
    <mergeCell ref="A55:B55"/>
    <mergeCell ref="A65:B65"/>
    <mergeCell ref="A75:B75"/>
    <mergeCell ref="A85:B85"/>
    <mergeCell ref="A94:H94"/>
    <mergeCell ref="A98:B98"/>
    <mergeCell ref="A108:B108"/>
    <mergeCell ref="A118:B118"/>
    <mergeCell ref="A128:B128"/>
    <mergeCell ref="A138:B138"/>
    <mergeCell ref="A148:B148"/>
    <mergeCell ref="A158:B158"/>
    <mergeCell ref="A168:B168"/>
    <mergeCell ref="A178:B178"/>
    <mergeCell ref="A238:B238"/>
    <mergeCell ref="A188:B188"/>
    <mergeCell ref="A198:B198"/>
    <mergeCell ref="A208:B208"/>
    <mergeCell ref="A218:B218"/>
    <mergeCell ref="A228:B228"/>
  </mergeCells>
  <pageMargins left="0.7" right="0.7" top="0.75" bottom="0.75" header="0.511811023622047" footer="0.511811023622047"/>
  <pageSetup orientation="portrait" horizontalDpi="300" verticalDpi="300"/>
</worksheet>
</file>

<file path=xl/worksheets/sheet9.xml><?xml version="1.0" encoding="utf-8"?>
<worksheet xmlns="http://schemas.openxmlformats.org/spreadsheetml/2006/main">
  <sheetPr codeName="Sheet9">
    <outlinePr summaryBelow="1" summaryRight="1"/>
    <pageSetUpPr/>
  </sheetPr>
  <dimension ref="A2:H21"/>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Profit Loss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PL!A14</f>
        <v/>
      </c>
      <c r="C5" s="342" t="n"/>
      <c r="D5" s="342" t="n"/>
      <c r="E5" s="342" t="n"/>
      <c r="F5" s="342" t="n"/>
      <c r="G5" s="342" t="n"/>
      <c r="H5" s="342" t="n"/>
    </row>
    <row r="6" ht="14.25" customHeight="1" s="340">
      <c r="B6" s="318" t="inlineStr">
        <is>
          <t xml:space="preserve"> Interest income on fixed deposits .</t>
        </is>
      </c>
      <c r="C6" s="1036" t="n"/>
      <c r="D6" s="1037" t="n"/>
      <c r="E6" s="1037" t="n"/>
      <c r="F6" s="1037" t="n"/>
      <c r="G6" s="1037" t="n">
        <v>591</v>
      </c>
      <c r="H6" s="1037" t="n">
        <v>4.73</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4.25" customHeight="1" s="340">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PL!A15</f>
        <v/>
      </c>
      <c r="C15" s="342" t="n"/>
      <c r="D15" s="342" t="n"/>
      <c r="E15" s="342" t="n"/>
      <c r="F15" s="342" t="n"/>
      <c r="G15" s="342" t="n"/>
      <c r="H15" s="342" t="n"/>
    </row>
    <row r="16" ht="14.25" customHeight="1" s="340">
      <c r="B16" s="318" t="inlineStr">
        <is>
          <t xml:space="preserve"> Interest expense . .</t>
        </is>
      </c>
      <c r="C16" s="1036" t="n"/>
      <c r="D16" s="1037" t="n"/>
      <c r="E16" s="1037" t="n"/>
      <c r="F16" s="1037" t="n"/>
      <c r="G16" s="1037" t="n">
        <v>553.3</v>
      </c>
      <c r="H16" s="1037" t="n">
        <v>462.9</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sheetData>
  <mergeCells count="3">
    <mergeCell ref="A2:H2"/>
    <mergeCell ref="A5:B5"/>
    <mergeCell ref="A15:B15"/>
  </mergeCells>
  <pageMargins left="0.7" right="0.7" top="0.75" bottom="0.75" header="0.511811023622047" footer="0.511811023622047"/>
  <pageSetup orientation="portrait" paperSize="9" horizontalDpi="300" verticalDpi="30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Masafumi Fujii - Credit Risk Management Division</dc:creator>
  <dc:language xmlns:dc="http://purl.org/dc/elements/1.1/">en-IN</dc:language>
  <dcterms:created xmlns:dcterms="http://purl.org/dc/terms/" xmlns:xsi="http://www.w3.org/2001/XMLSchema-instance" xsi:type="dcterms:W3CDTF">2012-02-20T11:26:30Z</dcterms:created>
  <dcterms:modified xmlns:dcterms="http://purl.org/dc/terms/" xmlns:xsi="http://www.w3.org/2001/XMLSchema-instance" xsi:type="dcterms:W3CDTF">2023-05-10T11:49:59Z</dcterms:modified>
  <cp:lastModifiedBy>Sanjay Dubey</cp:lastModifiedBy>
  <cp:revision>27</cp:revision>
  <cp:lastPrinted>2022-08-17T07:19:05Z</cp:lastPrinted>
</cp:coreProperties>
</file>