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NISSAN MOTOR CO.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450502</v>
      </c>
      <c r="H15" s="103" t="n">
        <v>163615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(i)</t>
        </is>
      </c>
      <c r="C29" s="103" t="n"/>
      <c r="D29" s="103" t="n"/>
      <c r="E29" s="103" t="n"/>
      <c r="F29" s="103" t="n"/>
      <c r="G29" s="103" t="n">
        <v>38207</v>
      </c>
      <c r="H29" s="103" t="n">
        <v>12648</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Expected credit losses</t>
        </is>
      </c>
      <c r="C30" s="103" t="n"/>
      <c r="D30" s="103" t="n"/>
      <c r="E30" s="103" t="n"/>
      <c r="F30" s="103" t="n"/>
      <c r="G30" s="103" t="n">
        <v>-1796</v>
      </c>
      <c r="H30" s="103" t="n">
        <v>-1600</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Related party receivables (Note 21)</t>
        </is>
      </c>
      <c r="C31" s="103" t="n"/>
      <c r="D31" s="103" t="n"/>
      <c r="E31" s="103" t="n"/>
      <c r="F31" s="103" t="n"/>
      <c r="G31" s="103" t="n">
        <v>35982</v>
      </c>
      <c r="H31" s="103" t="n">
        <v>20448</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t>
        </is>
      </c>
      <c r="C43" s="103" t="n"/>
      <c r="D43" s="103" t="n"/>
      <c r="E43" s="103" t="n"/>
      <c r="F43" s="103" t="n"/>
      <c r="G43" s="103" t="n">
        <v>98484</v>
      </c>
      <c r="H43" s="103" t="n">
        <v>162031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Provision for diminution in value</t>
        </is>
      </c>
      <c r="C44" s="103" t="n"/>
      <c r="D44" s="103" t="n"/>
      <c r="E44" s="103" t="n"/>
      <c r="F44" s="103" t="n"/>
      <c r="G44" s="103" t="n">
        <v>-11009</v>
      </c>
      <c r="H44" s="103" t="n">
        <v>-10255</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Stock in transit At cost</t>
        </is>
      </c>
      <c r="C45" s="103" t="n"/>
      <c r="D45" s="103" t="n"/>
      <c r="E45" s="103" t="n"/>
      <c r="F45" s="103" t="n"/>
      <c r="G45" s="103" t="n">
        <v>72990</v>
      </c>
      <c r="H45" s="103" t="n">
        <v>183002</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12198</v>
      </c>
      <c r="H56" s="939" t="n">
        <v>14021</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1989157</v>
      </c>
      <c r="H70" s="939" t="n">
        <v>2166683</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Land and Leasehold buldingsimprovements  Effect of movement in exchange rate At 31 March 2023</t>
        </is>
      </c>
      <c r="C86" s="939" t="n"/>
      <c r="D86" s="939" t="n"/>
      <c r="E86" s="939" t="n"/>
      <c r="F86" s="939" t="n"/>
      <c r="G86" s="939" t="n">
        <v>0</v>
      </c>
      <c r="H86" s="939" t="n">
        <v>3883</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Land and Leasehold buldingsimprovements  Depreciation expense At 31 March 2023</t>
        </is>
      </c>
      <c r="C87" s="939" t="n"/>
      <c r="D87" s="939" t="n"/>
      <c r="E87" s="939" t="n"/>
      <c r="F87" s="939" t="n"/>
      <c r="G87" s="939" t="n">
        <v>0</v>
      </c>
      <c r="H87" s="939" t="n">
        <v>1383</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Plant and machinery  Effect of movement in exchange rate At 31 March 2023</t>
        </is>
      </c>
      <c r="C88" s="939" t="n"/>
      <c r="D88" s="939" t="n"/>
      <c r="E88" s="939" t="n"/>
      <c r="F88" s="939" t="n"/>
      <c r="G88" s="939" t="n">
        <v>0</v>
      </c>
      <c r="H88" s="939" t="n">
        <v>23605</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Plant and machinery  Depreciation expense At 31 March 2023</t>
        </is>
      </c>
      <c r="C89" s="103" t="n"/>
      <c r="D89" s="103" t="n"/>
      <c r="E89" s="103" t="n"/>
      <c r="F89" s="103" t="n"/>
      <c r="G89" s="103" t="n">
        <v>0</v>
      </c>
      <c r="H89" s="103" t="n">
        <v>8609</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Motor vehicles  Effect of movement in exchange rate At 31 March 2023</t>
        </is>
      </c>
      <c r="C90" s="939" t="n"/>
      <c r="D90" s="939" t="n"/>
      <c r="E90" s="939" t="n"/>
      <c r="F90" s="939" t="n"/>
      <c r="G90" s="939" t="n">
        <v>0</v>
      </c>
      <c r="H90" s="939" t="n">
        <v>1834</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Motor vehicles  Depreciation expense At 31 March 2023</t>
        </is>
      </c>
      <c r="C91" s="939" t="n"/>
      <c r="D91" s="939" t="n"/>
      <c r="E91" s="939" t="n"/>
      <c r="F91" s="939" t="n"/>
      <c r="G91" s="939" t="n">
        <v>0</v>
      </c>
      <c r="H91" s="939" t="n">
        <v>44</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Assets under construction  Effect of movement in exchange rate At 31 March 2023</t>
        </is>
      </c>
      <c r="C92" s="939" t="n"/>
      <c r="D92" s="939" t="n"/>
      <c r="E92" s="939" t="n"/>
      <c r="F92" s="939" t="n"/>
      <c r="G92" s="939" t="n">
        <v>0</v>
      </c>
      <c r="H92" s="939" t="n">
        <v>7194</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Assets under construction  Depreciation expense At 31 March 2023</t>
        </is>
      </c>
      <c r="C93" s="939" t="n"/>
      <c r="D93" s="939" t="n"/>
      <c r="E93" s="939" t="n"/>
      <c r="F93" s="939" t="n"/>
      <c r="G93" s="939" t="n">
        <v>0</v>
      </c>
      <c r="H93" s="939" t="n">
        <v>0</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Land and Leasehold buldingsimprovements  Effect of movement in exchange rate At 31 March 2023</t>
        </is>
      </c>
      <c r="C100" s="952" t="n"/>
      <c r="D100" s="952" t="n"/>
      <c r="E100" s="952" t="n"/>
      <c r="F100" s="952" t="n"/>
      <c r="G100" s="952" t="n">
        <v>0</v>
      </c>
      <c r="H100" s="952" t="n">
        <v>3883</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Land and Leasehold buldingsimprovements  Depreciation expense At 31 March 2023</t>
        </is>
      </c>
      <c r="C101" s="952" t="n"/>
      <c r="D101" s="939" t="n"/>
      <c r="E101" s="939" t="n"/>
      <c r="F101" s="939" t="n"/>
      <c r="G101" s="939" t="n">
        <v>0</v>
      </c>
      <c r="H101" s="939" t="n">
        <v>1383</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Plant and machinery  Depreciation expense At 31 March 2023</t>
        </is>
      </c>
      <c r="C102" s="952" t="n"/>
      <c r="D102" s="939" t="n"/>
      <c r="E102" s="939" t="n"/>
      <c r="F102" s="939" t="n"/>
      <c r="G102" s="939" t="n">
        <v>0</v>
      </c>
      <c r="H102" s="939" t="n">
        <v>8609</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Motor vehicles  Depreciation expense At 31 March 2023</t>
        </is>
      </c>
      <c r="C103" s="103" t="n"/>
      <c r="D103" s="103" t="n"/>
      <c r="E103" s="103" t="n"/>
      <c r="F103" s="103" t="n"/>
      <c r="G103" s="103" t="n">
        <v>0</v>
      </c>
      <c r="H103" s="103" t="n">
        <v>44</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Assets under construction  Effect of movement in exchange rate At 31 March 2023</t>
        </is>
      </c>
      <c r="C104" s="952" t="n"/>
      <c r="D104" s="952" t="n"/>
      <c r="E104" s="952" t="n"/>
      <c r="F104" s="952" t="n"/>
      <c r="G104" s="952" t="n">
        <v>0</v>
      </c>
      <c r="H104" s="952" t="n">
        <v>7194</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Assets under construction  Depreciation expense At 31 March 2023</t>
        </is>
      </c>
      <c r="C105" s="952" t="n"/>
      <c r="D105" s="952" t="n"/>
      <c r="E105" s="952" t="n"/>
      <c r="F105" s="952" t="n"/>
      <c r="G105" s="952" t="n">
        <v>0</v>
      </c>
      <c r="H105" s="952" t="n">
        <v>0</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Computer software  Net book value At 31 March 2023</t>
        </is>
      </c>
      <c r="C133" s="939" t="n"/>
      <c r="D133" s="939" t="n"/>
      <c r="E133" s="939" t="n"/>
      <c r="F133" s="939" t="n"/>
      <c r="G133" s="939" t="n">
        <v>0</v>
      </c>
      <c r="H133" s="939" t="n">
        <v>8718</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Computer software  Net book value At 31 March 2022</t>
        </is>
      </c>
      <c r="C134" s="939" t="n"/>
      <c r="D134" s="939" t="n"/>
      <c r="E134" s="939" t="n"/>
      <c r="F134" s="939" t="n"/>
      <c r="G134" s="939" t="n">
        <v>4462</v>
      </c>
      <c r="H134" s="939" t="n">
        <v>0</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inlineStr">
        <is>
          <t>Software under development  Net book value At 31 March 2023</t>
        </is>
      </c>
      <c r="C135" s="939" t="n"/>
      <c r="D135" s="939" t="n"/>
      <c r="E135" s="939" t="n"/>
      <c r="F135" s="939" t="n"/>
      <c r="G135" s="939" t="n">
        <v>0</v>
      </c>
      <c r="H135" s="939" t="n">
        <v>15840</v>
      </c>
      <c r="I135" s="928" t="n"/>
      <c r="N135" s="105">
        <f>B135</f>
        <v/>
      </c>
      <c r="O135" s="106" t="inlineStr"/>
      <c r="P135" s="106" t="inlineStr"/>
      <c r="Q135" s="106" t="inlineStr"/>
      <c r="R135" s="106" t="inlineStr"/>
      <c r="S135" s="106">
        <f>G135*BS!$B$9</f>
        <v/>
      </c>
      <c r="T135" s="106">
        <f>H135*BS!$B$9</f>
        <v/>
      </c>
      <c r="U135" s="107">
        <f>I135</f>
        <v/>
      </c>
      <c r="V135" s="927" t="n"/>
      <c r="W135" s="927" t="n"/>
    </row>
    <row r="136" customFormat="1" s="79">
      <c r="A136" s="618" t="n"/>
      <c r="B136" s="102" t="inlineStr">
        <is>
          <t>Software under development  Net book value At 31 March 2022</t>
        </is>
      </c>
      <c r="C136" s="939" t="n"/>
      <c r="D136" s="939" t="n"/>
      <c r="E136" s="939" t="n"/>
      <c r="F136" s="939" t="n"/>
      <c r="G136" s="939" t="n">
        <v>11823</v>
      </c>
      <c r="H136" s="939" t="n">
        <v>0</v>
      </c>
      <c r="I136" s="928" t="n"/>
      <c r="N136" s="105">
        <f>B136</f>
        <v/>
      </c>
      <c r="O136" s="106" t="inlineStr"/>
      <c r="P136" s="106" t="inlineStr"/>
      <c r="Q136" s="106" t="inlineStr"/>
      <c r="R136" s="106" t="inlineStr"/>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41012</v>
      </c>
      <c r="H161" s="103" t="n">
        <v>37732</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33658</v>
      </c>
      <c r="H165" s="939" t="n">
        <v>34131</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3117712</v>
      </c>
      <c r="H166" s="939" t="n">
        <v>3168241</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Short-term borrowings - related party (Note 21)</t>
        </is>
      </c>
      <c r="C16" s="939" t="n"/>
      <c r="D16" s="939" t="n"/>
      <c r="E16" s="939" t="n"/>
      <c r="F16" s="939" t="n"/>
      <c r="G16" s="939" t="n">
        <v>153971</v>
      </c>
      <c r="H16" s="939" t="n">
        <v>320656</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Short-term borrowings non-related party</t>
        </is>
      </c>
      <c r="C17" s="939" t="n"/>
      <c r="D17" s="939" t="n"/>
      <c r="E17" s="939" t="n"/>
      <c r="F17" s="939" t="n"/>
      <c r="G17" s="939" t="n">
        <v>943594</v>
      </c>
      <c r="H17" s="939" t="n">
        <v>883336</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34122</v>
      </c>
      <c r="H84" s="103" t="n">
        <v>17473</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Employee benefits</t>
        </is>
      </c>
      <c r="C88" s="939" t="n"/>
      <c r="D88" s="939" t="n"/>
      <c r="E88" s="939" t="n"/>
      <c r="F88" s="939" t="n"/>
      <c r="G88" s="939" t="n">
        <v>20474</v>
      </c>
      <c r="H88" s="939" t="n">
        <v>20682</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Warranties</t>
        </is>
      </c>
      <c r="C89" s="939" t="n"/>
      <c r="D89" s="939" t="n"/>
      <c r="E89" s="939" t="n"/>
      <c r="F89" s="939" t="n"/>
      <c r="G89" s="939" t="n">
        <v>4365</v>
      </c>
      <c r="H89" s="939" t="n">
        <v>16519</v>
      </c>
      <c r="I89" s="975" t="n"/>
      <c r="J89" s="180" t="n"/>
      <c r="N89" s="976">
        <f>B89</f>
        <v/>
      </c>
      <c r="O89" s="192" t="inlineStr"/>
      <c r="P89" s="192" t="inlineStr"/>
      <c r="Q89" s="192" t="inlineStr"/>
      <c r="R89" s="192" t="inlineStr"/>
      <c r="S89" s="192">
        <f>G89*BS!$B$9</f>
        <v/>
      </c>
      <c r="T89" s="192">
        <f>H89*BS!$B$9</f>
        <v/>
      </c>
      <c r="U89" s="193">
        <f>I89</f>
        <v/>
      </c>
    </row>
    <row r="90">
      <c r="B90" s="211" t="inlineStr">
        <is>
          <t>Other current liabilities *</t>
        </is>
      </c>
      <c r="C90" s="939" t="n"/>
      <c r="D90" s="939" t="n"/>
      <c r="E90" s="939" t="n"/>
      <c r="F90" s="939" t="n"/>
      <c r="G90" s="939" t="n">
        <v>-2254091</v>
      </c>
      <c r="H90" s="939" t="n">
        <v>-2462658</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Interest-bearing liabilities Less than 3 months</t>
        </is>
      </c>
      <c r="G103" t="n">
        <v>522565</v>
      </c>
      <c r="H103" t="n">
        <v>454224</v>
      </c>
      <c r="N103">
        <f>B103</f>
        <v/>
      </c>
      <c r="O103" t="inlineStr"/>
      <c r="P103" t="inlineStr"/>
      <c r="Q103" t="inlineStr"/>
      <c r="R103" t="inlineStr"/>
      <c r="S103">
        <f>G103*BS!$B$9</f>
        <v/>
      </c>
      <c r="T103">
        <f>H103*BS!$B$9</f>
        <v/>
      </c>
    </row>
    <row r="104">
      <c r="B104" t="inlineStr">
        <is>
          <t xml:space="preserve"> Interest-bearing liabilities 3 months to 12 months</t>
        </is>
      </c>
      <c r="G104" t="n">
        <v>575000</v>
      </c>
      <c r="H104" t="n">
        <v>749768</v>
      </c>
      <c r="N104">
        <f>B104</f>
        <v/>
      </c>
      <c r="O104" t="inlineStr"/>
      <c r="P104" t="inlineStr"/>
      <c r="Q104" t="inlineStr"/>
      <c r="R104" t="inlineStr"/>
      <c r="S104">
        <f>G104*BS!$B$9</f>
        <v/>
      </c>
      <c r="T104">
        <f>H104*BS!$B$9</f>
        <v/>
      </c>
    </row>
    <row r="105">
      <c r="B105" t="inlineStr">
        <is>
          <t xml:space="preserve"> Interest-bearing liabilities Greater than 12 months</t>
        </is>
      </c>
      <c r="G105" t="n">
        <v>3128681</v>
      </c>
      <c r="H105" t="n">
        <v>2966670</v>
      </c>
      <c r="N105">
        <f>B105</f>
        <v/>
      </c>
      <c r="O105" t="inlineStr"/>
      <c r="P105" t="inlineStr"/>
      <c r="Q105" t="inlineStr"/>
      <c r="R105" t="inlineStr"/>
      <c r="S105">
        <f>G105*BS!$B$9</f>
        <v/>
      </c>
      <c r="T105">
        <f>H105*BS!$B$9</f>
        <v/>
      </c>
    </row>
    <row r="106">
      <c r="B106" t="inlineStr">
        <is>
          <t xml:space="preserve"> Current Short-term borrowings - related party (Note 21)</t>
        </is>
      </c>
      <c r="G106" t="n">
        <v>153971</v>
      </c>
      <c r="H106" t="n">
        <v>320656</v>
      </c>
      <c r="N106">
        <f>B106</f>
        <v/>
      </c>
      <c r="O106" t="inlineStr"/>
      <c r="P106" t="inlineStr"/>
      <c r="Q106" t="inlineStr"/>
      <c r="R106" t="inlineStr"/>
      <c r="S106">
        <f>G106*BS!$B$9</f>
        <v/>
      </c>
      <c r="T106">
        <f>H106*BS!$B$9</f>
        <v/>
      </c>
    </row>
    <row r="107">
      <c r="B107" t="inlineStr">
        <is>
          <t xml:space="preserve"> Current Short-term borrowings non-related party</t>
        </is>
      </c>
      <c r="G107" t="n">
        <v>943594</v>
      </c>
      <c r="H107" t="n">
        <v>883336</v>
      </c>
      <c r="N107">
        <f>B107</f>
        <v/>
      </c>
      <c r="O107" t="inlineStr"/>
      <c r="P107" t="inlineStr"/>
      <c r="Q107" t="inlineStr"/>
      <c r="R107" t="inlineStr"/>
      <c r="S107">
        <f>G107*BS!$B$9</f>
        <v/>
      </c>
      <c r="T107">
        <f>H107*BS!$B$9</f>
        <v/>
      </c>
    </row>
    <row r="108">
      <c r="B108" t="inlineStr">
        <is>
          <t xml:space="preserve"> Non-current Long-term borrowings non-related party</t>
        </is>
      </c>
      <c r="G108" t="n">
        <v>3128681</v>
      </c>
      <c r="H108" t="n">
        <v>2966670</v>
      </c>
      <c r="N108">
        <f>B108</f>
        <v/>
      </c>
      <c r="O108" t="inlineStr"/>
      <c r="P108" t="inlineStr"/>
      <c r="Q108" t="inlineStr"/>
      <c r="R108" t="inlineStr"/>
      <c r="S108">
        <f>G108*BS!$B$9</f>
        <v/>
      </c>
      <c r="T108">
        <f>H108*BS!$B$9</f>
        <v/>
      </c>
    </row>
    <row r="109">
      <c r="B109" t="inlineStr">
        <is>
          <t>Lease liabilities</t>
        </is>
      </c>
      <c r="G109" t="n">
        <v>49228</v>
      </c>
      <c r="H109" t="n">
        <v>47269</v>
      </c>
      <c r="N109">
        <f>B109</f>
        <v/>
      </c>
      <c r="O109" t="inlineStr"/>
      <c r="P109" t="inlineStr"/>
      <c r="Q109" t="inlineStr"/>
      <c r="R109" t="inlineStr"/>
      <c r="S109">
        <f>G109*BS!$B$9</f>
        <v/>
      </c>
      <c r="T109">
        <f>H109*BS!$B$9</f>
        <v/>
      </c>
    </row>
    <row r="110">
      <c r="A110" s="79" t="n"/>
      <c r="B110" s="102" t="n"/>
      <c r="C110" s="103" t="n"/>
      <c r="D110" s="103" t="n"/>
      <c r="E110" s="103" t="n"/>
      <c r="F110" s="103" t="n"/>
      <c r="G110" s="103" t="n"/>
      <c r="H110" s="103" t="n"/>
      <c r="I110" s="210"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180" t="n"/>
      <c r="N111" s="98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54">
        <f>SUM(INDIRECT(ADDRESS(MATCH("K16",$A:$A,0)+1,COLUMN(C$13),4)&amp;":"&amp;ADDRESS(MATCH("K16T",$A:$A,0)-1,COLUMN(C$13),4)))</f>
        <v/>
      </c>
      <c r="D112" s="954">
        <f>SUM(INDIRECT(ADDRESS(MATCH("K16",$A:$A,0)+1,COLUMN(D$13),4)&amp;":"&amp;ADDRESS(MATCH("K16T",$A:$A,0)-1,COLUMN(D$13),4)))</f>
        <v/>
      </c>
      <c r="E112" s="954">
        <f>SUM(INDIRECT(ADDRESS(MATCH("K16",$A:$A,0)+1,COLUMN(E$13),4)&amp;":"&amp;ADDRESS(MATCH("K16T",$A:$A,0)-1,COLUMN(E$13),4)))</f>
        <v/>
      </c>
      <c r="F112" s="954">
        <f>SUM(INDIRECT(ADDRESS(MATCH("K16",$A:$A,0)+1,COLUMN(F$13),4)&amp;":"&amp;ADDRESS(MATCH("K16T",$A:$A,0)-1,COLUMN(F$13),4)))</f>
        <v/>
      </c>
      <c r="G112" s="954">
        <f>SUM(INDIRECT(ADDRESS(MATCH("K16",$A:$A,0)+1,COLUMN(G$13),4)&amp;":"&amp;ADDRESS(MATCH("K16T",$A:$A,0)-1,COLUMN(G$13),4)))</f>
        <v/>
      </c>
      <c r="H112" s="954">
        <f>SUM(INDIRECT(ADDRESS(MATCH("K16",$A:$A,0)+1,COLUMN(H$13),4)&amp;":"&amp;ADDRESS(MATCH("K16T",$A:$A,0)-1,COLUMN(H$13),4)))</f>
        <v/>
      </c>
      <c r="I112" s="210" t="n"/>
      <c r="J112" s="180" t="n"/>
      <c r="N112" s="98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986" t="n"/>
      <c r="J113" s="180" t="n"/>
      <c r="N113" s="98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986"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86" t="n"/>
      <c r="J115" s="180" t="n"/>
      <c r="N115" s="98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54">
        <f>SUM(INDIRECT(ADDRESS(MATCH("K17",$A:$A,0)+1,COLUMN(C$13),4)&amp;":"&amp;ADDRESS(MATCH("K17T",$A:$A,0)-1,COLUMN(C$13),4)))</f>
        <v/>
      </c>
      <c r="D116" s="954">
        <f>SUM(INDIRECT(ADDRESS(MATCH("K17",$A:$A,0)+1,COLUMN(D$13),4)&amp;":"&amp;ADDRESS(MATCH("K17T",$A:$A,0)-1,COLUMN(D$13),4)))</f>
        <v/>
      </c>
      <c r="E116" s="954">
        <f>SUM(INDIRECT(ADDRESS(MATCH("K17",$A:$A,0)+1,COLUMN(E$13),4)&amp;":"&amp;ADDRESS(MATCH("K17T",$A:$A,0)-1,COLUMN(E$13),4)))</f>
        <v/>
      </c>
      <c r="F116" s="954">
        <f>SUM(INDIRECT(ADDRESS(MATCH("K17",$A:$A,0)+1,COLUMN(F$13),4)&amp;":"&amp;ADDRESS(MATCH("K17T",$A:$A,0)-1,COLUMN(F$13),4)))</f>
        <v/>
      </c>
      <c r="G116" s="954">
        <f>SUM(INDIRECT(ADDRESS(MATCH("K17",$A:$A,0)+1,COLUMN(G$13),4)&amp;":"&amp;ADDRESS(MATCH("K17T",$A:$A,0)-1,COLUMN(G$13),4)))</f>
        <v/>
      </c>
      <c r="H116" s="954">
        <f>SUM(INDIRECT(ADDRESS(MATCH("K17",$A:$A,0)+1,COLUMN(H$13),4)&amp;":"&amp;ADDRESS(MATCH("K17T",$A:$A,0)-1,COLUMN(H$13),4)))</f>
        <v/>
      </c>
      <c r="I116" s="986" t="n"/>
      <c r="J116" s="180" t="n"/>
      <c r="N116" s="98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975" t="n"/>
      <c r="J117" s="180" t="n"/>
      <c r="N117" s="985">
        <f>B117</f>
        <v/>
      </c>
      <c r="O117" t="inlineStr"/>
      <c r="P117" t="inlineStr"/>
      <c r="Q117" t="inlineStr"/>
      <c r="R117" t="inlineStr"/>
      <c r="S117" t="inlineStr"/>
      <c r="T117" t="inlineStr"/>
      <c r="U117" s="193">
        <f>I110</f>
        <v/>
      </c>
    </row>
    <row r="118">
      <c r="A118" s="79" t="n"/>
      <c r="B118" s="102" t="n"/>
      <c r="C118" s="103" t="n"/>
      <c r="D118" s="103" t="n"/>
      <c r="E118" s="103" t="n"/>
      <c r="F118" s="103" t="n"/>
      <c r="G118" s="103" t="n"/>
      <c r="H118" s="103"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54">
        <f>SUM(INDIRECT(ADDRESS(MATCH("K18",$A:$A,0)+1,COLUMN(C$13),4)&amp;":"&amp;ADDRESS(MATCH("K18T",$A:$A,0)-1,COLUMN(C$13),4)))</f>
        <v/>
      </c>
      <c r="D120" s="954">
        <f>SUM(INDIRECT(ADDRESS(MATCH("K18",$A:$A,0)+1,COLUMN(D$13),4)&amp;":"&amp;ADDRESS(MATCH("K18T",$A:$A,0)-1,COLUMN(D$13),4)))</f>
        <v/>
      </c>
      <c r="E120" s="954">
        <f>SUM(INDIRECT(ADDRESS(MATCH("K18",$A:$A,0)+1,COLUMN(E$13),4)&amp;":"&amp;ADDRESS(MATCH("K18T",$A:$A,0)-1,COLUMN(E$13),4)))</f>
        <v/>
      </c>
      <c r="F120" s="954">
        <f>SUM(INDIRECT(ADDRESS(MATCH("K18",$A:$A,0)+1,COLUMN(F$13),4)&amp;":"&amp;ADDRESS(MATCH("K18T",$A:$A,0)-1,COLUMN(F$13),4)))</f>
        <v/>
      </c>
      <c r="G120" s="954">
        <f>SUM(INDIRECT(ADDRESS(MATCH("K18",$A:$A,0)+1,COLUMN(G$13),4)&amp;":"&amp;ADDRESS(MATCH("K18T",$A:$A,0)-1,COLUMN(G$13),4)))</f>
        <v/>
      </c>
      <c r="H120" s="954">
        <f>SUM(INDIRECT(ADDRESS(MATCH("K18",$A:$A,0)+1,COLUMN(H$13),4)&amp;":"&amp;ADDRESS(MATCH("K18T",$A:$A,0)-1,COLUMN(H$13),4)))</f>
        <v/>
      </c>
      <c r="I120" s="975" t="n"/>
      <c r="J120" s="180" t="n"/>
      <c r="N120" s="97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975" t="n"/>
      <c r="J121" s="180" t="n"/>
      <c r="N121" s="976">
        <f>B121</f>
        <v/>
      </c>
      <c r="O121" s="192" t="inlineStr"/>
      <c r="P121" s="192" t="inlineStr"/>
      <c r="Q121" s="192" t="inlineStr"/>
      <c r="R121" s="192" t="inlineStr"/>
      <c r="S121" s="192" t="inlineStr"/>
      <c r="T121" s="192" t="inlineStr"/>
      <c r="U121" s="193">
        <f>I114</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I116</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f>I117</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I120</f>
        <v/>
      </c>
    </row>
    <row r="128" ht="18.75" customFormat="1" customHeight="1" s="194">
      <c r="B128" s="102" t="inlineStr">
        <is>
          <t xml:space="preserve"> Others </t>
        </is>
      </c>
      <c r="C128" s="220" t="n"/>
      <c r="D128" s="220" t="n"/>
      <c r="E128" s="220" t="n"/>
      <c r="F128" s="220" t="n"/>
      <c r="G128" s="220" t="n"/>
      <c r="H128" s="220" t="n"/>
      <c r="I128" s="980" t="n"/>
      <c r="J128" s="180" t="n"/>
      <c r="N128" s="976">
        <f>B128</f>
        <v/>
      </c>
      <c r="O128" s="192" t="inlineStr"/>
      <c r="P128" s="192" t="inlineStr"/>
      <c r="Q128" s="192" t="inlineStr"/>
      <c r="R128" s="192" t="inlineStr"/>
      <c r="S128" s="192" t="inlineStr"/>
      <c r="T128" s="192" t="inlineStr"/>
      <c r="U128" s="193">
        <f>I121</f>
        <v/>
      </c>
    </row>
    <row r="129">
      <c r="A129" s="194" t="inlineStr">
        <is>
          <t>K20</t>
        </is>
      </c>
      <c r="B129" s="96" t="inlineStr">
        <is>
          <t xml:space="preserve">Total </t>
        </is>
      </c>
      <c r="C129" s="987">
        <f>INDIRECT(ADDRESS(MATCH("K16T",$A:$A,0),COLUMN(C$13),4))+INDIRECT(ADDRESS(MATCH("K17T",$A:$A,0),COLUMN(C$13),4))+INDIRECT(ADDRESS(MATCH("K18T",$A:$A,0),COLUMN(C$13),4))+SUM(INDIRECT(ADDRESS(MATCH("K19",$A:$A,0),COLUMN(C$13),4)&amp;":"&amp;ADDRESS(MATCH("K20",$A:$A,0)-1,COLUMN(C$13),4)))</f>
        <v/>
      </c>
      <c r="D129" s="987">
        <f>INDIRECT(ADDRESS(MATCH("K16T",$A:$A,0),COLUMN(D$13),4))+INDIRECT(ADDRESS(MATCH("K17T",$A:$A,0),COLUMN(D$13),4))+INDIRECT(ADDRESS(MATCH("K18T",$A:$A,0),COLUMN(D$13),4))+SUM(INDIRECT(ADDRESS(MATCH("K19",$A:$A,0),COLUMN(D$13),4)&amp;":"&amp;ADDRESS(MATCH("K20",$A:$A,0)-1,COLUMN(D$13),4)))</f>
        <v/>
      </c>
      <c r="E129" s="987">
        <f>INDIRECT(ADDRESS(MATCH("K16T",$A:$A,0),COLUMN(E$13),4))+INDIRECT(ADDRESS(MATCH("K17T",$A:$A,0),COLUMN(E$13),4))+INDIRECT(ADDRESS(MATCH("K18T",$A:$A,0),COLUMN(E$13),4))+SUM(INDIRECT(ADDRESS(MATCH("K19",$A:$A,0),COLUMN(E$13),4)&amp;":"&amp;ADDRESS(MATCH("K20",$A:$A,0)-1,COLUMN(E$13),4)))</f>
        <v/>
      </c>
      <c r="F129" s="987">
        <f>INDIRECT(ADDRESS(MATCH("K16T",$A:$A,0),COLUMN(F$13),4))+INDIRECT(ADDRESS(MATCH("K17T",$A:$A,0),COLUMN(F$13),4))+INDIRECT(ADDRESS(MATCH("K18T",$A:$A,0),COLUMN(F$13),4))+SUM(INDIRECT(ADDRESS(MATCH("K19",$A:$A,0),COLUMN(F$13),4)&amp;":"&amp;ADDRESS(MATCH("K20",$A:$A,0)-1,COLUMN(F$13),4)))</f>
        <v/>
      </c>
      <c r="G129" s="987">
        <f>INDIRECT(ADDRESS(MATCH("K16T",$A:$A,0),COLUMN(G$13),4))+INDIRECT(ADDRESS(MATCH("K17T",$A:$A,0),COLUMN(G$13),4))+INDIRECT(ADDRESS(MATCH("K18T",$A:$A,0),COLUMN(G$13),4))+SUM(INDIRECT(ADDRESS(MATCH("K19",$A:$A,0),COLUMN(G$13),4)&amp;":"&amp;ADDRESS(MATCH("K20",$A:$A,0)-1,COLUMN(G$13),4)))</f>
        <v/>
      </c>
      <c r="H129" s="987">
        <f>INDIRECT(ADDRESS(MATCH("K16T",$A:$A,0),COLUMN(H$13),4))+INDIRECT(ADDRESS(MATCH("K17T",$A:$A,0),COLUMN(H$13),4))+INDIRECT(ADDRESS(MATCH("K18T",$A:$A,0),COLUMN(H$13),4))+SUM(INDIRECT(ADDRESS(MATCH("K19",$A:$A,0),COLUMN(H$13),4)&amp;":"&amp;ADDRESS(MATCH("K20",$A:$A,0)-1,COLUMN(H$13),4)))</f>
        <v/>
      </c>
      <c r="I129" s="988" t="n"/>
      <c r="J129" s="196" t="n"/>
      <c r="K129" s="197" t="n"/>
      <c r="L129" s="197" t="n"/>
      <c r="M129" s="197" t="n"/>
      <c r="N129" s="966">
        <f>B129</f>
        <v/>
      </c>
      <c r="O129" s="198">
        <f>C129*BS!$B$9</f>
        <v/>
      </c>
      <c r="P129" s="198">
        <f>D129*BS!$B$9</f>
        <v/>
      </c>
      <c r="Q129" s="198">
        <f>E129*BS!$B$9</f>
        <v/>
      </c>
      <c r="R129" s="198">
        <f>F129*BS!$B$9</f>
        <v/>
      </c>
      <c r="S129" s="198">
        <f>G129*BS!$B$9</f>
        <v/>
      </c>
      <c r="T129" s="198">
        <f>H129*BS!$B$9</f>
        <v/>
      </c>
      <c r="U129" s="193">
        <f>I122</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89" t="n"/>
      <c r="D130" s="989" t="n"/>
      <c r="E130" s="989" t="n"/>
      <c r="F130" s="989" t="n"/>
      <c r="G130" s="989" t="n"/>
      <c r="H130" s="989" t="n"/>
      <c r="I130" s="980" t="n"/>
      <c r="J130" s="180" t="n"/>
      <c r="N130" s="976" t="inlineStr"/>
      <c r="O130" s="192" t="inlineStr"/>
      <c r="P130" s="192" t="inlineStr"/>
      <c r="Q130" s="192" t="inlineStr"/>
      <c r="R130" s="192" t="inlineStr"/>
      <c r="S130" s="192" t="inlineStr"/>
      <c r="T130" s="192" t="inlineStr"/>
      <c r="U130" s="193" t="n"/>
    </row>
    <row r="131">
      <c r="A131" s="194" t="inlineStr">
        <is>
          <t>K21</t>
        </is>
      </c>
      <c r="B131" s="96" t="inlineStr">
        <is>
          <t xml:space="preserve">Deferred Taxes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f>I124</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103" t="n"/>
      <c r="D132" s="103" t="n"/>
      <c r="E132" s="103" t="n"/>
      <c r="F132" s="103" t="n"/>
      <c r="G132" s="103" t="n"/>
      <c r="H132" s="103" t="n"/>
      <c r="I132" s="988" t="n"/>
      <c r="J132" s="196" t="n"/>
      <c r="K132" s="197" t="n"/>
      <c r="L132" s="197" t="n"/>
      <c r="M132" s="197" t="n"/>
      <c r="N132" s="966" t="inlineStr"/>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52" t="n"/>
      <c r="D133" s="952" t="n"/>
      <c r="E133" s="952" t="n"/>
      <c r="F133" s="952" t="n"/>
      <c r="G133" s="952" t="n"/>
      <c r="H133" s="952" t="n"/>
      <c r="I133" s="980" t="n"/>
      <c r="J133" s="180" t="n"/>
      <c r="N133" s="976" t="inlineStr"/>
      <c r="O133" s="192" t="inlineStr"/>
      <c r="P133" s="192" t="inlineStr"/>
      <c r="Q133" s="192" t="inlineStr"/>
      <c r="R133" s="192" t="inlineStr"/>
      <c r="S133" s="192" t="inlineStr"/>
      <c r="T133" s="192" t="inlineStr"/>
      <c r="U133" s="193" t="n"/>
    </row>
    <row r="134">
      <c r="A134" s="171" t="inlineStr">
        <is>
          <t>K22</t>
        </is>
      </c>
      <c r="B134" s="96" t="inlineStr">
        <is>
          <t xml:space="preserve">Total </t>
        </is>
      </c>
      <c r="C134" s="954">
        <f>SUM(INDIRECT(ADDRESS(MATCH("K21",$A:$A,0)+1,COLUMN(C$13),4)&amp;":"&amp;ADDRESS(MATCH("K22",$A:$A,0)-1,COLUMN(C$13),4)))</f>
        <v/>
      </c>
      <c r="D134" s="954">
        <f>SUM(INDIRECT(ADDRESS(MATCH("K21",$A:$A,0)+1,COLUMN(D$13),4)&amp;":"&amp;ADDRESS(MATCH("K22",$A:$A,0)-1,COLUMN(D$13),4)))</f>
        <v/>
      </c>
      <c r="E134" s="954">
        <f>SUM(INDIRECT(ADDRESS(MATCH("K21",$A:$A,0)+1,COLUMN(E$13),4)&amp;":"&amp;ADDRESS(MATCH("K22",$A:$A,0)-1,COLUMN(E$13),4)))</f>
        <v/>
      </c>
      <c r="F134" s="954">
        <f>SUM(INDIRECT(ADDRESS(MATCH("K21",$A:$A,0)+1,COLUMN(F$13),4)&amp;":"&amp;ADDRESS(MATCH("K22",$A:$A,0)-1,COLUMN(F$13),4)))</f>
        <v/>
      </c>
      <c r="G134" s="954">
        <f>SUM(INDIRECT(ADDRESS(MATCH("K21",$A:$A,0)+1,COLUMN(G$13),4)&amp;":"&amp;ADDRESS(MATCH("K22",$A:$A,0)-1,COLUMN(G$13),4)))</f>
        <v/>
      </c>
      <c r="H134" s="954">
        <f>SUM(INDIRECT(ADDRESS(MATCH("K21",$A:$A,0)+1,COLUMN(H$13),4)&amp;":"&amp;ADDRESS(MATCH("K22",$A:$A,0)-1,COLUMN(H$13),4)))</f>
        <v/>
      </c>
      <c r="I134" s="980" t="n"/>
      <c r="J134" s="180" t="n"/>
      <c r="N134" s="976">
        <f>B134</f>
        <v/>
      </c>
      <c r="O134" s="192">
        <f>C134*BS!$B$9</f>
        <v/>
      </c>
      <c r="P134" s="192">
        <f>D134*BS!$B$9</f>
        <v/>
      </c>
      <c r="Q134" s="192">
        <f>E134*BS!$B$9</f>
        <v/>
      </c>
      <c r="R134" s="192">
        <f>F134*BS!$B$9</f>
        <v/>
      </c>
      <c r="S134" s="192">
        <f>G134*BS!$B$9</f>
        <v/>
      </c>
      <c r="T134" s="192">
        <f>H134*BS!$B$9</f>
        <v/>
      </c>
      <c r="U134" s="193" t="n"/>
    </row>
    <row r="135">
      <c r="A135" s="194" t="inlineStr">
        <is>
          <t>K23</t>
        </is>
      </c>
      <c r="B135" s="96" t="inlineStr">
        <is>
          <t xml:space="preserve">Other Long Term liabilities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A136" s="79" t="n"/>
      <c r="B136" s="102" t="inlineStr">
        <is>
          <t xml:space="preserve"> Non-current Contract liabilities</t>
        </is>
      </c>
      <c r="C136" s="991" t="n"/>
      <c r="D136" s="991" t="n"/>
      <c r="E136" s="991" t="n"/>
      <c r="F136" s="991" t="n"/>
      <c r="G136" s="991" t="n">
        <v>66</v>
      </c>
      <c r="H136" s="991" t="n">
        <v>754</v>
      </c>
      <c r="I136" s="984" t="n"/>
      <c r="J136" s="180" t="n"/>
      <c r="N136" s="976">
        <f>B136</f>
        <v/>
      </c>
      <c r="O136" s="192" t="inlineStr"/>
      <c r="P136" s="192" t="inlineStr"/>
      <c r="Q136" s="192" t="inlineStr"/>
      <c r="R136" s="192" t="inlineStr"/>
      <c r="S136" s="192">
        <f>G136*BS!$B$9</f>
        <v/>
      </c>
      <c r="T136" s="192">
        <f>H136*BS!$B$9</f>
        <v/>
      </c>
      <c r="U136" s="193">
        <f>I129</f>
        <v/>
      </c>
    </row>
    <row r="137">
      <c r="A137" s="79" t="n"/>
      <c r="B137" s="102" t="inlineStr">
        <is>
          <t xml:space="preserve"> Non-current Employee benefits</t>
        </is>
      </c>
      <c r="C137" s="991" t="n"/>
      <c r="D137" s="991" t="n"/>
      <c r="E137" s="991" t="n"/>
      <c r="F137" s="991" t="n"/>
      <c r="G137" s="991" t="n">
        <v>1597</v>
      </c>
      <c r="H137" s="991" t="n">
        <v>1688</v>
      </c>
      <c r="I137" s="992" t="n"/>
      <c r="J137" s="180" t="n"/>
      <c r="N137" s="976">
        <f>B137</f>
        <v/>
      </c>
      <c r="O137" s="192" t="inlineStr"/>
      <c r="P137" s="192" t="inlineStr"/>
      <c r="Q137" s="192" t="inlineStr"/>
      <c r="R137" s="192" t="inlineStr"/>
      <c r="S137" s="192">
        <f>G137*BS!$B$9</f>
        <v/>
      </c>
      <c r="T137" s="192">
        <f>H137*BS!$B$9</f>
        <v/>
      </c>
      <c r="U137" s="193">
        <f>I130</f>
        <v/>
      </c>
    </row>
    <row r="138">
      <c r="A138" s="79" t="n"/>
      <c r="B138" s="102" t="inlineStr">
        <is>
          <t>Other non-current liabilities *</t>
        </is>
      </c>
      <c r="C138" s="103" t="n"/>
      <c r="D138" s="103" t="n"/>
      <c r="E138" s="103" t="n"/>
      <c r="F138" s="103" t="n"/>
      <c r="G138" s="103" t="n">
        <v>-5263952</v>
      </c>
      <c r="H138" s="103" t="n">
        <v>-5311427</v>
      </c>
      <c r="I138" s="992" t="n"/>
      <c r="J138" s="180" t="n"/>
      <c r="N138" s="976">
        <f>B138</f>
        <v/>
      </c>
      <c r="O138" s="192" t="inlineStr"/>
      <c r="P138" s="192" t="inlineStr"/>
      <c r="Q138" s="192" t="inlineStr"/>
      <c r="R138" s="192" t="inlineStr"/>
      <c r="S138" s="192">
        <f>G138*BS!$B$9</f>
        <v/>
      </c>
      <c r="T138" s="192">
        <f>H138*BS!$B$9</f>
        <v/>
      </c>
      <c r="U138" s="193">
        <f>I131</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I132</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I133</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I134</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I135</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I136</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I137</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I138</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I139</f>
        <v/>
      </c>
    </row>
    <row r="147">
      <c r="A147" s="194" t="inlineStr">
        <is>
          <t>K24</t>
        </is>
      </c>
      <c r="B147" s="96" t="inlineStr">
        <is>
          <t xml:space="preserve">Total </t>
        </is>
      </c>
      <c r="C147" s="954">
        <f>SUM(INDIRECT(ADDRESS(MATCH("K23",$A:$A,0)+1,COLUMN(C$13),4)&amp;":"&amp;ADDRESS(MATCH("K24",$A:$A,0)-1,COLUMN(C$13),4)))</f>
        <v/>
      </c>
      <c r="D147" s="954">
        <f>SUM(INDIRECT(ADDRESS(MATCH("K23",$A:$A,0)+1,COLUMN(D$13),4)&amp;":"&amp;ADDRESS(MATCH("K24",$A:$A,0)-1,COLUMN(D$13),4)))</f>
        <v/>
      </c>
      <c r="E147" s="954">
        <f>SUM(INDIRECT(ADDRESS(MATCH("K23",$A:$A,0)+1,COLUMN(E$13),4)&amp;":"&amp;ADDRESS(MATCH("K24",$A:$A,0)-1,COLUMN(E$13),4)))</f>
        <v/>
      </c>
      <c r="F147" s="954">
        <f>SUM(INDIRECT(ADDRESS(MATCH("K23",$A:$A,0)+1,COLUMN(F$13),4)&amp;":"&amp;ADDRESS(MATCH("K24",$A:$A,0)-1,COLUMN(F$13),4)))</f>
        <v/>
      </c>
      <c r="G147" s="954">
        <f>SUM(INDIRECT(ADDRESS(MATCH("K23",$A:$A,0)+1,COLUMN(G$13),4)&amp;":"&amp;ADDRESS(MATCH("K24",$A:$A,0)-1,COLUMN(G$13),4)))</f>
        <v/>
      </c>
      <c r="H147" s="954">
        <f>SUM(INDIRECT(ADDRESS(MATCH("K23",$A:$A,0)+1,COLUMN(H$13),4)&amp;":"&amp;ADDRESS(MATCH("K24",$A:$A,0)-1,COLUMN(H$13),4)))</f>
        <v/>
      </c>
      <c r="I147" s="977" t="n"/>
      <c r="J147" s="196" t="n"/>
      <c r="K147" s="197" t="n"/>
      <c r="L147" s="197" t="n"/>
      <c r="M147" s="197" t="n"/>
      <c r="N147" s="966">
        <f>B147</f>
        <v/>
      </c>
      <c r="O147" s="198">
        <f>C147*BS!$B$9</f>
        <v/>
      </c>
      <c r="P147" s="198">
        <f>D147*BS!$B$9</f>
        <v/>
      </c>
      <c r="Q147" s="198">
        <f>E147*BS!$B$9</f>
        <v/>
      </c>
      <c r="R147" s="198">
        <f>F147*BS!$B$9</f>
        <v/>
      </c>
      <c r="S147" s="198">
        <f>G147*BS!$B$9</f>
        <v/>
      </c>
      <c r="T147" s="198">
        <f>H147*BS!$B$9</f>
        <v/>
      </c>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939" t="n"/>
      <c r="D148" s="939" t="n"/>
      <c r="E148" s="939" t="n"/>
      <c r="F148" s="939" t="n"/>
      <c r="G148" s="939" t="n"/>
      <c r="H148" s="939" t="n"/>
      <c r="I148" s="975" t="n"/>
      <c r="J148" s="180" t="n"/>
      <c r="N148" s="976" t="inlineStr"/>
      <c r="O148" s="192" t="inlineStr"/>
      <c r="P148" s="192" t="inlineStr"/>
      <c r="Q148" s="192" t="inlineStr"/>
      <c r="R148" s="192" t="inlineStr"/>
      <c r="S148" s="192" t="inlineStr"/>
      <c r="T148" s="192" t="inlineStr"/>
      <c r="U148" s="193" t="n"/>
    </row>
    <row r="149">
      <c r="A149" s="194" t="inlineStr">
        <is>
          <t>K25</t>
        </is>
      </c>
      <c r="B149" s="96" t="inlineStr">
        <is>
          <t xml:space="preserve">Minority Interest </t>
        </is>
      </c>
      <c r="C149" s="954" t="n"/>
      <c r="D149" s="954" t="n"/>
      <c r="E149" s="954" t="n"/>
      <c r="F149" s="954" t="n"/>
      <c r="G149" s="954" t="n"/>
      <c r="H149" s="954" t="n"/>
      <c r="I149" s="977"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52" t="n"/>
      <c r="D150" s="952" t="n"/>
      <c r="E150" s="952" t="n"/>
      <c r="F150" s="952" t="n"/>
      <c r="G150" s="952" t="n"/>
      <c r="H150" s="952" t="n"/>
      <c r="I150" s="979" t="n"/>
      <c r="J150" s="180" t="n"/>
      <c r="N150" s="976" t="inlineStr"/>
      <c r="O150" s="192" t="inlineStr"/>
      <c r="P150" s="192" t="inlineStr"/>
      <c r="Q150" s="192" t="inlineStr"/>
      <c r="R150" s="192" t="inlineStr"/>
      <c r="S150" s="192" t="inlineStr"/>
      <c r="T150" s="192" t="inlineStr"/>
      <c r="U150" s="193">
        <f>I143</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I144</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I145</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I146</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I147</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I148</f>
        <v/>
      </c>
    </row>
    <row r="156" ht="18.75" customFormat="1" customHeight="1" s="194">
      <c r="A156" s="79" t="n"/>
      <c r="B156" s="102" t="n"/>
      <c r="C156" s="103" t="n"/>
      <c r="D156" s="103" t="n"/>
      <c r="E156" s="103" t="n"/>
      <c r="F156" s="103" t="n"/>
      <c r="G156" s="103" t="n"/>
      <c r="H156" s="103" t="n"/>
      <c r="I156" s="979" t="n"/>
      <c r="J156" s="180" t="n"/>
      <c r="N156" s="976" t="inlineStr"/>
      <c r="O156" s="192" t="inlineStr"/>
      <c r="P156" s="192" t="inlineStr"/>
      <c r="Q156" s="192" t="inlineStr"/>
      <c r="R156" s="192" t="inlineStr"/>
      <c r="S156" s="192" t="inlineStr"/>
      <c r="T156" s="192" t="inlineStr"/>
      <c r="U156" s="193">
        <f>I149</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I150</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I151</f>
        <v/>
      </c>
    </row>
    <row r="159" ht="18.75" customFormat="1" customHeight="1" s="194">
      <c r="A159" s="79" t="n"/>
      <c r="B159" s="102" t="n"/>
      <c r="C159" s="989" t="n"/>
      <c r="D159" s="971" t="n"/>
      <c r="E159" s="939" t="n"/>
      <c r="F159" s="939" t="n"/>
      <c r="G159" s="939" t="n"/>
      <c r="H159" s="939" t="n"/>
      <c r="I159" s="975" t="n"/>
      <c r="J159" s="180" t="n"/>
      <c r="N159" s="976" t="inlineStr"/>
      <c r="O159" s="192" t="inlineStr"/>
      <c r="P159" s="192" t="inlineStr"/>
      <c r="Q159" s="192" t="inlineStr"/>
      <c r="R159" s="192" t="inlineStr"/>
      <c r="S159" s="192" t="inlineStr"/>
      <c r="T159" s="192" t="inlineStr"/>
      <c r="U159" s="193">
        <f>I152</f>
        <v/>
      </c>
    </row>
    <row r="160">
      <c r="A160" s="194" t="inlineStr">
        <is>
          <t>K26</t>
        </is>
      </c>
      <c r="B160" s="96" t="inlineStr">
        <is>
          <t xml:space="preserve">Total </t>
        </is>
      </c>
      <c r="C160" s="954">
        <f>SUM(INDIRECT(ADDRESS(MATCH("K25",$A:$A,0)+1,COLUMN(C$13),4)&amp;":"&amp;ADDRESS(MATCH("K26",$A:$A,0)-1,COLUMN(C$13),4)))</f>
        <v/>
      </c>
      <c r="D160" s="954">
        <f>SUM(INDIRECT(ADDRESS(MATCH("K25",$A:$A,0)+1,COLUMN(D$13),4)&amp;":"&amp;ADDRESS(MATCH("K26",$A:$A,0)-1,COLUMN(D$13),4)))</f>
        <v/>
      </c>
      <c r="E160" s="954">
        <f>SUM(INDIRECT(ADDRESS(MATCH("K25",$A:$A,0)+1,COLUMN(E$13),4)&amp;":"&amp;ADDRESS(MATCH("K26",$A:$A,0)-1,COLUMN(E$13),4)))</f>
        <v/>
      </c>
      <c r="F160" s="954">
        <f>SUM(INDIRECT(ADDRESS(MATCH("K25",$A:$A,0)+1,COLUMN(F$13),4)&amp;":"&amp;ADDRESS(MATCH("K26",$A:$A,0)-1,COLUMN(F$13),4)))</f>
        <v/>
      </c>
      <c r="G160" s="954">
        <f>SUM(INDIRECT(ADDRESS(MATCH("K25",$A:$A,0)+1,COLUMN(G$13),4)&amp;":"&amp;ADDRESS(MATCH("K26",$A:$A,0)-1,COLUMN(G$13),4)))</f>
        <v/>
      </c>
      <c r="H160" s="954">
        <f>SUM(INDIRECT(ADDRESS(MATCH("K25",$A:$A,0)+1,COLUMN(H$13),4)&amp;":"&amp;ADDRESS(MATCH("K26",$A:$A,0)-1,COLUMN(H$13),4)))</f>
        <v/>
      </c>
      <c r="I160" s="988"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f>I154</f>
        <v/>
      </c>
    </row>
    <row r="162" ht="18.75" customFormat="1" customHeight="1" s="194">
      <c r="A162" s="194" t="inlineStr">
        <is>
          <t>K27</t>
        </is>
      </c>
      <c r="B162" s="96" t="inlineStr">
        <is>
          <t xml:space="preserve">Common Stock </t>
        </is>
      </c>
      <c r="C162" s="942" t="n"/>
      <c r="D162" s="942" t="n"/>
      <c r="E162" s="942" t="n"/>
      <c r="F162" s="942" t="n"/>
      <c r="G162" s="942" t="n"/>
      <c r="H162" s="942" t="n"/>
      <c r="I162" s="992" t="n"/>
      <c r="J162" s="196" t="n"/>
      <c r="K162" s="197" t="n"/>
      <c r="L162" s="197" t="n"/>
      <c r="M162" s="197" t="n"/>
      <c r="N162" s="966">
        <f>B162</f>
        <v/>
      </c>
      <c r="O162" s="198" t="inlineStr"/>
      <c r="P162" s="198" t="inlineStr"/>
      <c r="Q162" s="198" t="inlineStr"/>
      <c r="R162" s="198" t="inlineStr"/>
      <c r="S162" s="198" t="inlineStr"/>
      <c r="T162" s="198" t="inlineStr"/>
      <c r="U162" s="193">
        <f>I155</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 xml:space="preserve"> Ordinary shares 290,000,000 ordinary shares of 1.00 each, fully paid (2022: 290,000,000)</t>
        </is>
      </c>
      <c r="C163" s="103" t="n"/>
      <c r="D163" s="103" t="n"/>
      <c r="E163" s="103" t="n"/>
      <c r="F163" s="103" t="n"/>
      <c r="G163" s="103" t="n">
        <v>290000</v>
      </c>
      <c r="H163" s="103" t="n">
        <v>290000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 xml:space="preserve"> Movements in the cash flow hedge reserve were as follows: Balance at 31 March</t>
        </is>
      </c>
      <c r="C174" s="993" t="n"/>
      <c r="D174" s="993" t="n"/>
      <c r="E174" s="993" t="n"/>
      <c r="F174" s="993" t="n"/>
      <c r="G174" s="993" t="n">
        <v>31401</v>
      </c>
      <c r="H174" s="993" t="n">
        <v>32380</v>
      </c>
      <c r="I174" s="992" t="n"/>
      <c r="J174" s="180" t="n"/>
      <c r="N174" s="976">
        <f>B174</f>
        <v/>
      </c>
      <c r="O174" s="192" t="inlineStr"/>
      <c r="P174" s="192" t="inlineStr"/>
      <c r="Q174" s="192" t="inlineStr"/>
      <c r="R174" s="192" t="inlineStr"/>
      <c r="S174" s="192">
        <f>G174*BS!$B$9</f>
        <v/>
      </c>
      <c r="T174" s="192">
        <f>H174*BS!$B$9</f>
        <v/>
      </c>
      <c r="U174" s="193">
        <f>I167</f>
        <v/>
      </c>
    </row>
    <row r="175">
      <c r="A175" s="79" t="n"/>
      <c r="B175" s="102" t="inlineStr">
        <is>
          <t xml:space="preserve"> Movements in the foreign currency translation reserv were as follows: Balance at 31 March</t>
        </is>
      </c>
      <c r="C175" s="993" t="n"/>
      <c r="D175" s="993" t="n"/>
      <c r="E175" s="993" t="n"/>
      <c r="F175" s="993" t="n"/>
      <c r="G175" s="993" t="n">
        <v>-737</v>
      </c>
      <c r="H175" s="993" t="n">
        <v>492</v>
      </c>
      <c r="I175" s="992" t="n"/>
      <c r="J175" s="180" t="n"/>
      <c r="N175" s="976">
        <f>B175</f>
        <v/>
      </c>
      <c r="O175" s="192" t="inlineStr"/>
      <c r="P175" s="192" t="inlineStr"/>
      <c r="Q175" s="192" t="inlineStr"/>
      <c r="R175" s="192" t="inlineStr"/>
      <c r="S175" s="192">
        <f>G175*BS!$B$9</f>
        <v/>
      </c>
      <c r="T175" s="192">
        <f>H175*BS!$B$9</f>
        <v/>
      </c>
      <c r="U175" s="193">
        <f>I168</f>
        <v/>
      </c>
    </row>
    <row r="176">
      <c r="A176" s="79" t="n"/>
      <c r="B176" s="102" t="inlineStr">
        <is>
          <t>Other Reserves *</t>
        </is>
      </c>
      <c r="C176" s="993" t="n"/>
      <c r="D176" s="993" t="n"/>
      <c r="E176" s="993" t="n"/>
      <c r="F176" s="993" t="n"/>
      <c r="G176" s="993" t="n">
        <v>1942</v>
      </c>
      <c r="H176" s="993" t="n">
        <v>1720</v>
      </c>
      <c r="I176" s="992" t="n"/>
      <c r="J176" s="180" t="n"/>
      <c r="N176" s="976">
        <f>B176</f>
        <v/>
      </c>
      <c r="O176" s="192" t="inlineStr"/>
      <c r="P176" s="192" t="inlineStr"/>
      <c r="Q176" s="192" t="inlineStr"/>
      <c r="R176" s="192" t="inlineStr"/>
      <c r="S176" s="192">
        <f>G176*BS!$B$9</f>
        <v/>
      </c>
      <c r="T176" s="192">
        <f>H176*BS!$B$9</f>
        <v/>
      </c>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96" t="n"/>
      <c r="D186" s="996" t="n"/>
      <c r="E186" s="996" t="n"/>
      <c r="F186" s="996" t="n"/>
      <c r="G186" s="996" t="n"/>
      <c r="H186" s="996" t="n"/>
      <c r="I186" s="997" t="n"/>
      <c r="J186" s="180" t="n"/>
      <c r="N186" s="976" t="inlineStr"/>
      <c r="O186" s="192" t="inlineStr"/>
      <c r="P186" s="192" t="inlineStr"/>
      <c r="Q186" s="192" t="inlineStr"/>
      <c r="R186" s="192" t="inlineStr"/>
      <c r="S186" s="192" t="inlineStr"/>
      <c r="T186" s="192" t="inlineStr"/>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inlineStr">
        <is>
          <t>Retained earnings</t>
        </is>
      </c>
      <c r="C188" s="103" t="n"/>
      <c r="D188" s="103" t="n"/>
      <c r="E188" s="103" t="n"/>
      <c r="F188" s="103" t="n"/>
      <c r="G188" s="103" t="n">
        <v>916385</v>
      </c>
      <c r="H188" s="103" t="n">
        <v>1053791</v>
      </c>
      <c r="I188" s="998" t="n"/>
      <c r="J188" s="196" t="n"/>
      <c r="K188" s="197" t="n"/>
      <c r="L188" s="197" t="n"/>
      <c r="M188" s="197" t="n"/>
      <c r="N188" s="966">
        <f>B188</f>
        <v/>
      </c>
      <c r="O188" s="198" t="inlineStr"/>
      <c r="P188" s="198" t="inlineStr"/>
      <c r="Q188" s="198" t="inlineStr"/>
      <c r="R188" s="198" t="inlineStr"/>
      <c r="S188" s="198">
        <f>G188*BS!$B$9</f>
        <v/>
      </c>
      <c r="T188" s="198">
        <f>H188*BS!$B$9</f>
        <v/>
      </c>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f>SUM(INDIRECT(ADDRESS(MATCH("K35",$A:$A,0)+1,COLUMN(G$13),4)&amp;":"&amp;ADDRESS(MATCH("K36",$A:$A,0)-1,COLUMN(G$13),4)))</f>
        <v/>
      </c>
      <c r="H202" s="954">
        <f>SUM(INDIRECT(ADDRESS(MATCH("K35",$A:$A,0)+1,COLUMN(H$13),4)&amp;":"&amp;ADDRESS(MATCH("K36",$A:$A,0)-1,COLUMN(H$13),4)))</f>
        <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f>SUM(INDIRECT(ADDRESS(MATCH("K37",$A:$A,0)+1,COLUMN(G$13),4)&amp;":"&amp;ADDRESS(MATCH("K38",$A:$A,0)-1,COLUMN(G$13),4)))</f>
        <v/>
      </c>
      <c r="H207" s="954">
        <f>SUM(INDIRECT(ADDRESS(MATCH("K37",$A:$A,0)+1,COLUMN(H$13),4)&amp;":"&amp;ADDRESS(MATCH("K38",$A:$A,0)-1,COLUMN(H$13),4)))</f>
        <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For the year ended 31 March 2022 Vehicles  Type of goods or service Sale of goods</t>
        </is>
      </c>
      <c r="C15" s="939" t="n"/>
      <c r="D15" s="939" t="n"/>
      <c r="E15" s="939" t="n"/>
      <c r="F15" s="939" t="n"/>
      <c r="G15" s="939" t="n">
        <v>1286014</v>
      </c>
      <c r="H15" s="939" t="n">
        <v>0</v>
      </c>
      <c r="I15" s="289" t="n"/>
      <c r="N15" s="293" t="inlineStr"/>
      <c r="O15" s="192" t="inlineStr"/>
      <c r="P15" s="192" t="inlineStr"/>
      <c r="Q15" s="192" t="inlineStr"/>
      <c r="R15" s="192" t="inlineStr"/>
      <c r="S15" s="192" t="inlineStr"/>
      <c r="T15" s="192" t="inlineStr"/>
      <c r="U15" s="1016">
        <f>I15</f>
        <v/>
      </c>
    </row>
    <row r="16" customFormat="1" s="118">
      <c r="B16" s="102" t="inlineStr">
        <is>
          <t>For the year ended 31 March 2022 Parts  Type of goods or service Sale of goods</t>
        </is>
      </c>
      <c r="C16" s="939" t="n"/>
      <c r="D16" s="939" t="n"/>
      <c r="E16" s="939" t="n"/>
      <c r="F16" s="939" t="n"/>
      <c r="G16" s="939" t="n">
        <v>181048</v>
      </c>
      <c r="H16" s="939" t="n">
        <v>0</v>
      </c>
      <c r="I16" s="289" t="n"/>
      <c r="N16" s="293" t="inlineStr"/>
      <c r="O16" s="192" t="inlineStr"/>
      <c r="P16" s="192" t="inlineStr"/>
      <c r="Q16" s="192" t="inlineStr"/>
      <c r="R16" s="192" t="inlineStr"/>
      <c r="S16" s="192" t="inlineStr"/>
      <c r="T16" s="192" t="inlineStr"/>
      <c r="U16" s="1016">
        <f>I16</f>
        <v/>
      </c>
    </row>
    <row r="17" customFormat="1" s="118">
      <c r="B17" s="102" t="inlineStr">
        <is>
          <t>For the year ended 31 March 2022 Financial services  Type of goods or service Sale of goods</t>
        </is>
      </c>
      <c r="C17" s="939" t="n"/>
      <c r="D17" s="939" t="n"/>
      <c r="E17" s="939" t="n"/>
      <c r="F17" s="939" t="n"/>
      <c r="G17" s="939" t="n">
        <v>0</v>
      </c>
      <c r="H17" s="939" t="n">
        <v>0</v>
      </c>
      <c r="I17" s="289" t="n"/>
      <c r="N17" s="293" t="inlineStr"/>
      <c r="O17" s="192" t="inlineStr"/>
      <c r="P17" s="192" t="inlineStr"/>
      <c r="Q17" s="192" t="inlineStr"/>
      <c r="R17" s="192" t="inlineStr"/>
      <c r="S17" s="192" t="inlineStr"/>
      <c r="T17" s="192" t="inlineStr"/>
      <c r="U17" s="1016">
        <f>I17</f>
        <v/>
      </c>
    </row>
    <row r="18" customFormat="1" s="118">
      <c r="B18" s="102" t="inlineStr">
        <is>
          <t>Vehicles  Type of goods or service Sale of goods Type of goods or service Sale of goods</t>
        </is>
      </c>
      <c r="C18" s="939" t="n"/>
      <c r="D18" s="939" t="n"/>
      <c r="E18" s="939" t="n"/>
      <c r="F18" s="939" t="n"/>
      <c r="G18" s="939" t="n">
        <v>0</v>
      </c>
      <c r="H18" s="939" t="n">
        <v>1158200</v>
      </c>
      <c r="I18" s="289" t="n"/>
      <c r="J18" s="971" t="n"/>
      <c r="N18" s="293" t="inlineStr"/>
      <c r="O18" s="192" t="inlineStr"/>
      <c r="P18" s="192" t="inlineStr"/>
      <c r="Q18" s="192" t="inlineStr"/>
      <c r="R18" s="192" t="inlineStr"/>
      <c r="S18" s="192" t="inlineStr"/>
      <c r="T18" s="192" t="inlineStr"/>
      <c r="U18" s="1016">
        <f>I18</f>
        <v/>
      </c>
    </row>
    <row r="19" customFormat="1" s="279">
      <c r="A19" s="118" t="n"/>
      <c r="B19" s="102" t="inlineStr">
        <is>
          <t>Vehicles  Type of goods or service Sale of goods Fees and commissions</t>
        </is>
      </c>
      <c r="C19" s="939" t="n"/>
      <c r="D19" s="939" t="n"/>
      <c r="E19" s="939" t="n"/>
      <c r="F19" s="939" t="n"/>
      <c r="G19" s="939" t="n">
        <v>0</v>
      </c>
      <c r="H19" s="939" t="n">
        <v>0</v>
      </c>
      <c r="I19" s="289" t="n"/>
      <c r="N19" s="293" t="inlineStr"/>
      <c r="O19" s="192" t="inlineStr"/>
      <c r="P19" s="192" t="inlineStr"/>
      <c r="Q19" s="192" t="inlineStr"/>
      <c r="R19" s="192" t="inlineStr"/>
      <c r="S19" s="192" t="inlineStr"/>
      <c r="T19" s="192" t="inlineStr"/>
      <c r="U19" s="1016">
        <f>I19</f>
        <v/>
      </c>
    </row>
    <row r="20" customFormat="1" s="279">
      <c r="A20" s="118" t="n"/>
      <c r="B20" s="102" t="inlineStr">
        <is>
          <t>Parts  Type of goods or service Sale of goods Type of goods or service Sale of goods</t>
        </is>
      </c>
      <c r="C20" s="939" t="n"/>
      <c r="D20" s="939" t="n"/>
      <c r="E20" s="939" t="n"/>
      <c r="F20" s="939" t="n"/>
      <c r="G20" s="939" t="n">
        <v>0</v>
      </c>
      <c r="H20" s="939" t="n">
        <v>173868</v>
      </c>
      <c r="I20" s="289" t="n"/>
      <c r="N20" s="293" t="inlineStr"/>
      <c r="O20" s="192" t="inlineStr"/>
      <c r="P20" s="192" t="inlineStr"/>
      <c r="Q20" s="192" t="inlineStr"/>
      <c r="R20" s="192" t="inlineStr"/>
      <c r="S20" s="192" t="inlineStr"/>
      <c r="T20" s="192" t="inlineStr"/>
      <c r="U20" s="1016">
        <f>I20</f>
        <v/>
      </c>
    </row>
    <row r="21" customFormat="1" s="279">
      <c r="A21" s="118" t="n"/>
      <c r="B21" s="102" t="inlineStr">
        <is>
          <t>Parts  Type of goods or service Sale of goods Fees and commissions</t>
        </is>
      </c>
      <c r="C21" s="939" t="n"/>
      <c r="D21" s="939" t="n"/>
      <c r="E21" s="939" t="n"/>
      <c r="F21" s="939" t="n"/>
      <c r="G21" s="939" t="n">
        <v>0</v>
      </c>
      <c r="H21" s="939" t="n">
        <v>0</v>
      </c>
      <c r="I21" s="289" t="n"/>
      <c r="N21" s="293" t="inlineStr"/>
      <c r="O21" s="192" t="inlineStr"/>
      <c r="P21" s="192" t="inlineStr"/>
      <c r="Q21" s="192" t="inlineStr"/>
      <c r="R21" s="192" t="inlineStr"/>
      <c r="S21" s="192" t="inlineStr"/>
      <c r="T21" s="192" t="inlineStr"/>
      <c r="U21" s="1016">
        <f>I21</f>
        <v/>
      </c>
    </row>
    <row r="22" customFormat="1" s="279">
      <c r="A22" s="118" t="n"/>
      <c r="B22" s="102" t="inlineStr">
        <is>
          <t>Parts  of in time</t>
        </is>
      </c>
      <c r="C22" s="939" t="n"/>
      <c r="D22" s="939" t="n"/>
      <c r="E22" s="939" t="n"/>
      <c r="F22" s="939" t="n"/>
      <c r="G22" s="939" t="n">
        <v>0</v>
      </c>
      <c r="H22" s="939" t="n">
        <v>173868</v>
      </c>
      <c r="I22" s="289" t="n"/>
      <c r="N22" s="293" t="inlineStr"/>
      <c r="O22" s="192" t="inlineStr"/>
      <c r="P22" s="192" t="inlineStr"/>
      <c r="Q22" s="192" t="inlineStr"/>
      <c r="R22" s="192" t="inlineStr"/>
      <c r="S22" s="192" t="inlineStr"/>
      <c r="T22" s="192" t="inlineStr"/>
      <c r="U22" s="1016">
        <f>I22</f>
        <v/>
      </c>
    </row>
    <row r="23" customFormat="1" s="279">
      <c r="A23" s="118" t="n"/>
      <c r="B23" s="102" t="inlineStr">
        <is>
          <t>Financial services  Type of goods or service Sale of goods Type of goods or service Sale of goods</t>
        </is>
      </c>
      <c r="C23" s="939" t="n"/>
      <c r="D23" s="939" t="n"/>
      <c r="E23" s="939" t="n"/>
      <c r="F23" s="939" t="n"/>
      <c r="G23" s="939" t="n">
        <v>0</v>
      </c>
      <c r="H23" s="939" t="n">
        <v>0</v>
      </c>
      <c r="I23" s="289" t="n"/>
      <c r="N23" s="293" t="inlineStr"/>
      <c r="O23" s="192" t="inlineStr"/>
      <c r="P23" s="192" t="inlineStr"/>
      <c r="Q23" s="192" t="inlineStr"/>
      <c r="R23" s="192" t="inlineStr"/>
      <c r="S23" s="192" t="inlineStr"/>
      <c r="T23" s="192" t="inlineStr"/>
      <c r="U23" s="1016">
        <f>I23</f>
        <v/>
      </c>
    </row>
    <row r="24" customFormat="1" s="279">
      <c r="A24" s="118" t="n"/>
      <c r="B24" s="102" t="inlineStr">
        <is>
          <t>Financial services  Type of goods or service Sale of goods Fees and commissions</t>
        </is>
      </c>
      <c r="C24" s="939" t="n"/>
      <c r="D24" s="939" t="n"/>
      <c r="E24" s="939" t="n"/>
      <c r="F24" s="939" t="n"/>
      <c r="G24" s="939" t="n">
        <v>0</v>
      </c>
      <c r="H24" s="939" t="n">
        <v>43229</v>
      </c>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1280341</v>
      </c>
      <c r="H29" s="939" t="n">
        <v>1146515</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Employee benefits expense</t>
        </is>
      </c>
      <c r="C56" s="939" t="n"/>
      <c r="D56" s="939" t="n"/>
      <c r="E56" s="939" t="n"/>
      <c r="F56" s="939" t="n"/>
      <c r="G56" s="939" t="n">
        <v>62231</v>
      </c>
      <c r="H56" s="939" t="n">
        <v>60182</v>
      </c>
      <c r="I56" s="1017" t="n"/>
      <c r="N56" s="293" t="inlineStr"/>
      <c r="O56" s="192" t="inlineStr"/>
      <c r="P56" s="192" t="inlineStr"/>
      <c r="Q56" s="192" t="inlineStr"/>
      <c r="R56" s="192" t="inlineStr"/>
      <c r="S56" s="192" t="inlineStr"/>
      <c r="T56" s="192" t="inlineStr"/>
      <c r="U56" s="1016">
        <f>I56</f>
        <v/>
      </c>
    </row>
    <row r="57" customFormat="1" s="279">
      <c r="A57" s="118" t="n"/>
      <c r="B57" s="102" t="inlineStr">
        <is>
          <t>Depreciation and amortisation expense</t>
        </is>
      </c>
      <c r="C57" s="939" t="n"/>
      <c r="D57" s="939" t="n"/>
      <c r="E57" s="939" t="n"/>
      <c r="F57" s="939" t="n"/>
      <c r="G57" s="939" t="n">
        <v>9975</v>
      </c>
      <c r="H57" s="939" t="n">
        <v>10545</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108171</v>
      </c>
      <c r="H58" s="939" t="n">
        <v>94454</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214633</v>
      </c>
      <c r="H98" s="939" t="n">
        <v>235996</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None Interest income from finance leases</t>
        </is>
      </c>
      <c r="C99" s="939" t="n"/>
      <c r="D99" s="939" t="n"/>
      <c r="E99" s="939" t="n"/>
      <c r="F99" s="939" t="n"/>
      <c r="G99" s="939" t="n">
        <v>1652</v>
      </c>
      <c r="H99" s="939" t="n">
        <v>2016</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 xml:space="preserve"> None Interest on lease liabilities (Note 12)</t>
        </is>
      </c>
      <c r="C100" s="939" t="n"/>
      <c r="D100" s="939" t="n"/>
      <c r="E100" s="939" t="n"/>
      <c r="F100" s="939" t="n"/>
      <c r="G100" s="939" t="n">
        <v>2266</v>
      </c>
      <c r="H100" s="939" t="n">
        <v>2166</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on lease liabilities (Note 12)</t>
        </is>
      </c>
      <c r="C111" s="939" t="n"/>
      <c r="D111" s="939" t="n"/>
      <c r="E111" s="939" t="n"/>
      <c r="F111" s="939" t="n"/>
      <c r="G111" s="939" t="n">
        <v>2266</v>
      </c>
      <c r="H111" s="939" t="n">
        <v>2166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None Non-deductible entertainment expense</t>
        </is>
      </c>
      <c r="C112" s="939" t="n"/>
      <c r="D112" s="939" t="n"/>
      <c r="E112" s="939" t="n"/>
      <c r="F112" s="939" t="n"/>
      <c r="G112" s="939" t="n">
        <v>17</v>
      </c>
      <c r="H112" s="939" t="n">
        <v>6</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Gain on sale of property, plant and equipment and intangibles</t>
        </is>
      </c>
      <c r="C124" s="952" t="n"/>
      <c r="D124" s="952" t="n"/>
      <c r="E124" s="952" t="n"/>
      <c r="F124" s="952" t="n"/>
      <c r="G124" s="952" t="n">
        <v>136</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None Others</t>
        </is>
      </c>
      <c r="C125" s="991" t="n"/>
      <c r="D125" s="991" t="n"/>
      <c r="E125" s="991" t="n"/>
      <c r="F125" s="991" t="n"/>
      <c r="G125" s="991" t="n">
        <v>2172</v>
      </c>
      <c r="H125" s="991" t="n">
        <v>4616</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Current income tax: Current income tax charge</t>
        </is>
      </c>
      <c r="C126" s="939" t="n"/>
      <c r="D126" s="939" t="n"/>
      <c r="E126" s="939" t="n"/>
      <c r="F126" s="939" t="n"/>
      <c r="G126" s="939" t="n">
        <v>55494</v>
      </c>
      <c r="H126" s="939" t="n">
        <v>55998</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Current income tax: Adjustments in respect of current income tax of previous year</t>
        </is>
      </c>
      <c r="C127" s="991" t="n"/>
      <c r="D127" s="991" t="n"/>
      <c r="E127" s="991" t="n"/>
      <c r="F127" s="991" t="n"/>
      <c r="G127" s="991" t="n">
        <v>-160</v>
      </c>
      <c r="H127" s="991" t="n">
        <v>-737</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None Other non-deductible expense</t>
        </is>
      </c>
      <c r="C128" s="991" t="n"/>
      <c r="D128" s="991" t="n"/>
      <c r="E128" s="991" t="n"/>
      <c r="F128" s="991" t="n"/>
      <c r="G128" s="991" t="n">
        <v>154</v>
      </c>
      <c r="H128" s="991" t="n">
        <v>590</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inlineStr">
        <is>
          <t xml:space="preserve"> Net impact due to tax treatment of finance leases and other net temporary differences not raised as an asset</t>
        </is>
      </c>
      <c r="C129" s="991" t="n"/>
      <c r="D129" s="991" t="n"/>
      <c r="E129" s="991" t="n"/>
      <c r="F129" s="991" t="n"/>
      <c r="G129" s="991" t="n">
        <v>320</v>
      </c>
      <c r="H129" s="991" t="n">
        <v>-585</v>
      </c>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inlineStr">
        <is>
          <t xml:space="preserve"> Net impact due to tax treatment of finance leases and other net temporary Income tax adjustment from previous years</t>
        </is>
      </c>
      <c r="C130" s="991" t="n"/>
      <c r="D130" s="991" t="n"/>
      <c r="E130" s="991" t="n"/>
      <c r="F130" s="991" t="n"/>
      <c r="G130" s="991" t="n">
        <v>82</v>
      </c>
      <c r="H130" s="991" t="n">
        <v>-488</v>
      </c>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inlineStr">
        <is>
          <t xml:space="preserve"> Net impact due to tax treatment of finance leases and other net temporary Effect of lower tax rate in New Zealand</t>
        </is>
      </c>
      <c r="C131" s="991" t="n"/>
      <c r="D131" s="991" t="n"/>
      <c r="E131" s="991" t="n"/>
      <c r="F131" s="991" t="n"/>
      <c r="G131" s="991" t="n">
        <v>-299</v>
      </c>
      <c r="H131" s="991" t="n">
        <v>-172</v>
      </c>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52593</v>
      </c>
      <c r="H138" s="939" t="n">
        <v>57961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151925</v>
      </c>
      <c r="G12" s="1029" t="n">
        <v>404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-13371</v>
      </c>
      <c r="G13" s="1028" t="n">
        <v>-14333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-209467</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206656</v>
      </c>
      <c r="G18" s="1029" t="n">
        <v>-223800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49454</v>
      </c>
      <c r="G22" s="1028" t="n">
        <v>166685</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-246969</v>
      </c>
      <c r="G23" s="1028" t="n">
        <v>-230176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-197515</v>
      </c>
      <c r="G25" s="1029" t="n">
        <v>-63491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