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KOBELCO CONSTRUCTION MACHINERY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Current assets Cash at bank</t>
        </is>
      </c>
      <c r="C15" s="103" t="n"/>
      <c r="D15" s="103" t="n"/>
      <c r="E15" s="103" t="n"/>
      <c r="F15" s="103" t="n"/>
      <c r="G15" s="103" t="n">
        <v>99755555</v>
      </c>
      <c r="H15" s="103" t="n">
        <v>130612762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assets Trade receivables</t>
        </is>
      </c>
      <c r="C29" s="103" t="n"/>
      <c r="D29" s="103" t="n"/>
      <c r="E29" s="103" t="n"/>
      <c r="F29" s="103" t="n"/>
      <c r="G29" s="103" t="n">
        <v>14801018</v>
      </c>
      <c r="H29" s="103" t="n">
        <v>16260495</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assets Finished goods</t>
        </is>
      </c>
      <c r="C43" s="103" t="n"/>
      <c r="D43" s="103" t="n"/>
      <c r="E43" s="103" t="n"/>
      <c r="F43" s="103" t="n"/>
      <c r="G43" s="103" t="n">
        <v>29243422</v>
      </c>
      <c r="H43" s="103" t="n">
        <v>39353938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Current assets Stock in transit at cost</t>
        </is>
      </c>
      <c r="C44" s="103" t="n"/>
      <c r="D44" s="103" t="n"/>
      <c r="E44" s="103" t="n"/>
      <c r="F44" s="103" t="n"/>
      <c r="G44" s="103" t="n">
        <v>843193</v>
      </c>
      <c r="H44" s="103" t="n">
        <v>1410632</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-15297856</v>
      </c>
      <c r="H70" s="939" t="n">
        <v>-18192505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Non-current assets Plant and equipment at cost</t>
        </is>
      </c>
      <c r="C86" s="939" t="n"/>
      <c r="D86" s="939" t="n"/>
      <c r="E86" s="939" t="n"/>
      <c r="F86" s="939" t="n"/>
      <c r="G86" s="939" t="n">
        <v>799237</v>
      </c>
      <c r="H86" s="939" t="n">
        <v>1005151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 xml:space="preserve"> Non-current assets Fixtures and fittings at cost</t>
        </is>
      </c>
      <c r="C87" s="939" t="n"/>
      <c r="D87" s="939" t="n"/>
      <c r="E87" s="939" t="n"/>
      <c r="F87" s="939" t="n"/>
      <c r="G87" s="939" t="n">
        <v>395627</v>
      </c>
      <c r="H87" s="939" t="n">
        <v>444099</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Non-current assets Less: Accumulated depreciation</t>
        </is>
      </c>
      <c r="C100" s="952" t="n"/>
      <c r="D100" s="952" t="n"/>
      <c r="E100" s="952" t="n"/>
      <c r="F100" s="952" t="n"/>
      <c r="G100" s="952" t="n">
        <v>271574</v>
      </c>
      <c r="H100" s="952" t="n">
        <v>264155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Fixtures &amp; Fittings  Fixtures &amp; Fittings  Fixtures &amp; Fittings  None Depreciation expense</t>
        </is>
      </c>
      <c r="C101" s="952" t="n"/>
      <c r="D101" s="939" t="n"/>
      <c r="E101" s="939" t="n"/>
      <c r="F101" s="939" t="n"/>
      <c r="G101" s="939" t="n">
        <v>0</v>
      </c>
      <c r="H101" s="939" t="n">
        <v>17427</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Property &amp; Equipment  None Depreciation expense</t>
        </is>
      </c>
      <c r="C102" s="952" t="n"/>
      <c r="D102" s="939" t="n"/>
      <c r="E102" s="939" t="n"/>
      <c r="F102" s="939" t="n"/>
      <c r="G102" s="939" t="n">
        <v>0</v>
      </c>
      <c r="H102" s="939" t="n">
        <v>40954</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t>
        </is>
      </c>
      <c r="C161" s="103" t="n"/>
      <c r="D161" s="103" t="n"/>
      <c r="E161" s="103" t="n"/>
      <c r="F161" s="103" t="n"/>
      <c r="G161" s="103" t="n">
        <v>1923383</v>
      </c>
      <c r="H161" s="103" t="n">
        <v>2767212</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271574</v>
      </c>
      <c r="H165" s="939" t="n">
        <v>322536</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liabilities Lease liability</t>
        </is>
      </c>
      <c r="C16" s="939" t="n"/>
      <c r="D16" s="939" t="n"/>
      <c r="E16" s="939" t="n"/>
      <c r="F16" s="939" t="n"/>
      <c r="G16" s="939" t="n">
        <v>401764</v>
      </c>
      <c r="H16" s="939" t="n">
        <v>430330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liabilities Trade payables</t>
        </is>
      </c>
      <c r="C58" s="939" t="n"/>
      <c r="D58" s="939" t="n"/>
      <c r="E58" s="939" t="n"/>
      <c r="F58" s="939" t="n"/>
      <c r="G58" s="939" t="n">
        <v>86370428</v>
      </c>
      <c r="H58" s="939" t="n">
        <v>111729442</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liabilities Other trade payables and accrued expenses</t>
        </is>
      </c>
      <c r="C70" s="939" t="n"/>
      <c r="D70" s="939" t="n"/>
      <c r="E70" s="939" t="n"/>
      <c r="F70" s="939" t="n"/>
      <c r="G70" s="939" t="n">
        <v>2231716</v>
      </c>
      <c r="H70" s="939" t="n">
        <v>2544868</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Numerical reconciliation ofincome tax expense and tax at the statutory rate Profit before income tax expense</t>
        </is>
      </c>
      <c r="C84" s="103" t="n"/>
      <c r="D84" s="103" t="n"/>
      <c r="E84" s="103" t="n"/>
      <c r="F84" s="103" t="n"/>
      <c r="G84" s="103" t="n">
        <v>17770542</v>
      </c>
      <c r="H84" s="103" t="n">
        <v>32089637</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 xml:space="preserve"> Provision for income tax Provision for income tax</t>
        </is>
      </c>
      <c r="C85" s="939" t="n"/>
      <c r="D85" s="939" t="n"/>
      <c r="E85" s="939" t="n"/>
      <c r="F85" s="939" t="n"/>
      <c r="G85" s="939" t="n">
        <v>2865178</v>
      </c>
      <c r="H85" s="939" t="n">
        <v>5898522</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liabilities Trade payables</t>
        </is>
      </c>
      <c r="C88" s="939" t="n"/>
      <c r="D88" s="939" t="n"/>
      <c r="E88" s="939" t="n"/>
      <c r="F88" s="939" t="n"/>
      <c r="G88" s="939" t="n">
        <v>86370428</v>
      </c>
      <c r="H88" s="939" t="n">
        <v>111729442</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liabilities Other trade payables and accrued expenses</t>
        </is>
      </c>
      <c r="C89" s="939" t="n"/>
      <c r="D89" s="939" t="n"/>
      <c r="E89" s="939" t="n"/>
      <c r="F89" s="939" t="n"/>
      <c r="G89" s="939" t="n">
        <v>2231716</v>
      </c>
      <c r="H89" s="939" t="n">
        <v>2544868</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liabilities Unearned income</t>
        </is>
      </c>
      <c r="C90" s="939" t="n"/>
      <c r="D90" s="939" t="n"/>
      <c r="E90" s="939" t="n"/>
      <c r="F90" s="939" t="n"/>
      <c r="G90" s="939" t="n">
        <v>1300385</v>
      </c>
      <c r="H90" s="939" t="n">
        <v>1978405</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liabilities Other payables</t>
        </is>
      </c>
      <c r="C91" s="103" t="n"/>
      <c r="D91" s="103" t="n"/>
      <c r="E91" s="103" t="n"/>
      <c r="F91" s="103" t="n"/>
      <c r="G91" s="103" t="n">
        <v>3119554</v>
      </c>
      <c r="H91" s="103" t="n">
        <v>3900407</v>
      </c>
      <c r="I91" s="979" t="n"/>
      <c r="J91" s="180" t="n"/>
      <c r="N91" s="976">
        <f>B91</f>
        <v/>
      </c>
      <c r="O91" s="192" t="inlineStr"/>
      <c r="P91" s="192" t="inlineStr"/>
      <c r="Q91" s="192" t="inlineStr"/>
      <c r="R91" s="192" t="inlineStr"/>
      <c r="S91" s="192">
        <f>G91*BS!$B$9</f>
        <v/>
      </c>
      <c r="T91" s="192">
        <f>H91*BS!$B$9</f>
        <v/>
      </c>
      <c r="U91" s="193">
        <f>I91</f>
        <v/>
      </c>
    </row>
    <row r="92">
      <c r="B92" s="211" t="inlineStr">
        <is>
          <t xml:space="preserve"> Current liabilities Forward foreign exchange contracts - cash flow hedges</t>
        </is>
      </c>
      <c r="C92" s="939" t="n"/>
      <c r="D92" s="939" t="n"/>
      <c r="E92" s="939" t="n"/>
      <c r="F92" s="939" t="n"/>
      <c r="G92" s="939" t="n">
        <v>1493905</v>
      </c>
      <c r="H92" s="939" t="n">
        <v>2120739</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Current liabilities Annual leave</t>
        </is>
      </c>
      <c r="C93" s="939" t="n"/>
      <c r="D93" s="939" t="n"/>
      <c r="E93" s="939" t="n"/>
      <c r="F93" s="939" t="n"/>
      <c r="G93" s="939" t="n">
        <v>308694</v>
      </c>
      <c r="H93" s="939" t="n">
        <v>343941</v>
      </c>
      <c r="I93" s="981" t="n"/>
      <c r="J93" s="180" t="n"/>
      <c r="N93" s="976">
        <f>B93</f>
        <v/>
      </c>
      <c r="O93" s="192" t="inlineStr"/>
      <c r="P93" s="192" t="inlineStr"/>
      <c r="Q93" s="192" t="inlineStr"/>
      <c r="R93" s="192" t="inlineStr"/>
      <c r="S93" s="192">
        <f>G93*BS!$B$9</f>
        <v/>
      </c>
      <c r="T93" s="192">
        <f>H93*BS!$B$9</f>
        <v/>
      </c>
      <c r="U93" s="193">
        <f>I93</f>
        <v/>
      </c>
    </row>
    <row r="94">
      <c r="B94" s="211" t="inlineStr">
        <is>
          <t xml:space="preserve"> Current liabilities Long service leave</t>
        </is>
      </c>
      <c r="C94" s="939" t="n"/>
      <c r="D94" s="939" t="n"/>
      <c r="E94" s="939" t="n"/>
      <c r="F94" s="939" t="n"/>
      <c r="G94" s="939" t="n">
        <v>22290</v>
      </c>
      <c r="H94" s="939" t="n">
        <v>70982</v>
      </c>
      <c r="I94" s="981" t="n"/>
      <c r="J94" s="180" t="n"/>
      <c r="N94" s="976">
        <f>B94</f>
        <v/>
      </c>
      <c r="O94" s="192" t="inlineStr"/>
      <c r="P94" s="192" t="inlineStr"/>
      <c r="Q94" s="192" t="inlineStr"/>
      <c r="R94" s="192" t="inlineStr"/>
      <c r="S94" s="192">
        <f>G94*BS!$B$9</f>
        <v/>
      </c>
      <c r="T94" s="192">
        <f>H94*BS!$B$9</f>
        <v/>
      </c>
      <c r="U94" s="193">
        <f>I94</f>
        <v/>
      </c>
    </row>
    <row r="95">
      <c r="B95" s="211" t="inlineStr">
        <is>
          <t>Other current liabilities *</t>
        </is>
      </c>
      <c r="C95" s="939" t="n"/>
      <c r="D95" s="939" t="n"/>
      <c r="E95" s="939" t="n"/>
      <c r="F95" s="939" t="n"/>
      <c r="G95" s="939" t="n">
        <v>-105887686</v>
      </c>
      <c r="H95" s="939" t="n">
        <v>-145798947</v>
      </c>
      <c r="I95" s="981" t="n"/>
      <c r="J95" s="180" t="n"/>
      <c r="N95" s="976">
        <f>B95</f>
        <v/>
      </c>
      <c r="O95" s="192" t="inlineStr"/>
      <c r="P95" s="192" t="inlineStr"/>
      <c r="Q95" s="192" t="inlineStr"/>
      <c r="R95" s="192" t="inlineStr"/>
      <c r="S95" s="192">
        <f>G95*BS!$B$9</f>
        <v/>
      </c>
      <c r="T95" s="192">
        <f>H95*BS!$B$9</f>
        <v/>
      </c>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Current liabilities Lease liability</t>
        </is>
      </c>
      <c r="G103" t="n">
        <v>401764</v>
      </c>
      <c r="H103" t="n">
        <v>430330</v>
      </c>
      <c r="N103">
        <f>B103</f>
        <v/>
      </c>
      <c r="O103" t="inlineStr"/>
      <c r="P103" t="inlineStr"/>
      <c r="Q103" t="inlineStr"/>
      <c r="R103" t="inlineStr"/>
      <c r="S103">
        <f>G103*BS!$B$9</f>
        <v/>
      </c>
      <c r="T103">
        <f>H103*BS!$B$9</f>
        <v/>
      </c>
    </row>
    <row r="104">
      <c r="B104" t="inlineStr">
        <is>
          <t xml:space="preserve"> Non-current liabilities Lease liability</t>
        </is>
      </c>
      <c r="G104" t="n">
        <v>1021263</v>
      </c>
      <c r="H104" t="n">
        <v>586856</v>
      </c>
      <c r="N104">
        <f>B104</f>
        <v/>
      </c>
      <c r="O104" t="inlineStr"/>
      <c r="P104" t="inlineStr"/>
      <c r="Q104" t="inlineStr"/>
      <c r="R104" t="inlineStr"/>
      <c r="S104">
        <f>G104*BS!$B$9</f>
        <v/>
      </c>
      <c r="T104">
        <f>H104*BS!$B$9</f>
        <v/>
      </c>
    </row>
    <row r="105">
      <c r="B105" t="inlineStr">
        <is>
          <t xml:space="preserve"> Lease liabilities Less than one year</t>
        </is>
      </c>
      <c r="G105" t="n">
        <v>449954</v>
      </c>
      <c r="H105" t="n">
        <v>464900</v>
      </c>
      <c r="N105">
        <f>B105</f>
        <v/>
      </c>
      <c r="O105" t="inlineStr"/>
      <c r="P105" t="inlineStr"/>
      <c r="Q105" t="inlineStr"/>
      <c r="R105" t="inlineStr"/>
      <c r="S105">
        <f>G105*BS!$B$9</f>
        <v/>
      </c>
      <c r="T105">
        <f>H105*BS!$B$9</f>
        <v/>
      </c>
    </row>
    <row r="106">
      <c r="B106" t="inlineStr">
        <is>
          <t xml:space="preserve"> Lease liabilities Between one and five years</t>
        </is>
      </c>
      <c r="G106" t="n">
        <v>1081975</v>
      </c>
      <c r="H106" t="n">
        <v>559094</v>
      </c>
      <c r="N106">
        <f>B106</f>
        <v/>
      </c>
      <c r="O106" t="inlineStr"/>
      <c r="P106" t="inlineStr"/>
      <c r="Q106" t="inlineStr"/>
      <c r="R106" t="inlineStr"/>
      <c r="S106">
        <f>G106*BS!$B$9</f>
        <v/>
      </c>
      <c r="T106">
        <f>H106*BS!$B$9</f>
        <v/>
      </c>
    </row>
    <row r="107">
      <c r="B107" t="inlineStr">
        <is>
          <t xml:space="preserve"> Lease liabilities Less future finance charges</t>
        </is>
      </c>
      <c r="G107" t="n">
        <v>-108902</v>
      </c>
      <c r="H107" t="n">
        <v>-60713</v>
      </c>
      <c r="N107">
        <f>B107</f>
        <v/>
      </c>
      <c r="O107" t="inlineStr"/>
      <c r="P107" t="inlineStr"/>
      <c r="Q107" t="inlineStr"/>
      <c r="R107" t="inlineStr"/>
      <c r="S107">
        <f>G107*BS!$B$9</f>
        <v/>
      </c>
      <c r="T107">
        <f>H107*BS!$B$9</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c r="H109" s="220" t="n"/>
      <c r="I109" s="210" t="n"/>
      <c r="J109" s="180" t="n"/>
      <c r="N109" s="985" t="inlineStr"/>
      <c r="O109" s="192" t="inlineStr"/>
      <c r="P109" s="192" t="inlineStr"/>
      <c r="Q109" s="192" t="inlineStr"/>
      <c r="R109" s="192" t="inlineStr"/>
      <c r="S109" s="192" t="inlineStr"/>
      <c r="T109" s="192" t="inlineStr"/>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c r="H113" s="220" t="n"/>
      <c r="I113" s="986" t="n"/>
      <c r="J113" s="180" t="n"/>
      <c r="N113" s="985" t="inlineStr"/>
      <c r="O113" s="192" t="inlineStr"/>
      <c r="P113" s="192" t="inlineStr"/>
      <c r="Q113" s="192" t="inlineStr"/>
      <c r="R113" s="192" t="inlineStr"/>
      <c r="S113" s="192" t="inlineStr"/>
      <c r="T113" s="192" t="inlineStr"/>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f>SUM(INDIRECT(ADDRESS(MATCH("K17",$A:$A,0)+1,COLUMN(G$13),4)&amp;":"&amp;ADDRESS(MATCH("K17T",$A:$A,0)-1,COLUMN(G$13),4)))</f>
        <v/>
      </c>
      <c r="H114" s="954">
        <f>SUM(INDIRECT(ADDRESS(MATCH("K17",$A:$A,0)+1,COLUMN(H$13),4)&amp;":"&amp;ADDRESS(MATCH("K17T",$A:$A,0)-1,COLUMN(H$13),4)))</f>
        <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975" t="n"/>
      <c r="J116" s="180" t="n"/>
      <c r="N116" s="97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c r="H117" s="220" t="n"/>
      <c r="I117" s="975" t="n"/>
      <c r="J117" s="180" t="n"/>
      <c r="N117" s="976" t="inlineStr"/>
      <c r="O117" s="192" t="inlineStr"/>
      <c r="P117" s="192" t="inlineStr"/>
      <c r="Q117" s="192" t="inlineStr"/>
      <c r="R117" s="192" t="inlineStr"/>
      <c r="S117" s="192" t="inlineStr"/>
      <c r="T117" s="192" t="inlineStr"/>
      <c r="U117" s="193" t="n"/>
    </row>
    <row r="118">
      <c r="A118" s="79" t="inlineStr">
        <is>
          <t>K18T</t>
        </is>
      </c>
      <c r="B118" s="96" t="inlineStr">
        <is>
          <t xml:space="preserve"> Total </t>
        </is>
      </c>
      <c r="C118" s="954">
        <f>SUM(INDIRECT(ADDRESS(MATCH("K18",$A:$A,0)+1,COLUMN(C$13),4)&amp;":"&amp;ADDRESS(MATCH("K18T",$A:$A,0)-1,COLUMN(C$13),4)))</f>
        <v/>
      </c>
      <c r="D118" s="954">
        <f>SUM(INDIRECT(ADDRESS(MATCH("K18",$A:$A,0)+1,COLUMN(D$13),4)&amp;":"&amp;ADDRESS(MATCH("K18T",$A:$A,0)-1,COLUMN(D$13),4)))</f>
        <v/>
      </c>
      <c r="E118" s="954">
        <f>SUM(INDIRECT(ADDRESS(MATCH("K18",$A:$A,0)+1,COLUMN(E$13),4)&amp;":"&amp;ADDRESS(MATCH("K18T",$A:$A,0)-1,COLUMN(E$13),4)))</f>
        <v/>
      </c>
      <c r="F118" s="954">
        <f>SUM(INDIRECT(ADDRESS(MATCH("K18",$A:$A,0)+1,COLUMN(F$13),4)&amp;":"&amp;ADDRESS(MATCH("K18T",$A:$A,0)-1,COLUMN(F$13),4)))</f>
        <v/>
      </c>
      <c r="G118" s="954">
        <f>SUM(INDIRECT(ADDRESS(MATCH("K18",$A:$A,0)+1,COLUMN(G$13),4)&amp;":"&amp;ADDRESS(MATCH("K18T",$A:$A,0)-1,COLUMN(G$13),4)))</f>
        <v/>
      </c>
      <c r="H118" s="954">
        <f>SUM(INDIRECT(ADDRESS(MATCH("K18",$A:$A,0)+1,COLUMN(H$13),4)&amp;":"&amp;ADDRESS(MATCH("K18T",$A:$A,0)-1,COLUMN(H$13),4)))</f>
        <v/>
      </c>
      <c r="I118" s="975" t="n"/>
      <c r="J118" s="180" t="n"/>
      <c r="N118" s="97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975" t="n"/>
      <c r="J119" s="180" t="n"/>
      <c r="N119" s="97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I116</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I119</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980" t="n"/>
      <c r="J126" s="180" t="n"/>
      <c r="N126" s="976">
        <f>B126</f>
        <v/>
      </c>
      <c r="O126" s="192" t="inlineStr"/>
      <c r="P126" s="192" t="inlineStr"/>
      <c r="Q126" s="192" t="inlineStr"/>
      <c r="R126" s="192" t="inlineStr"/>
      <c r="S126" s="192" t="inlineStr"/>
      <c r="T126" s="192" t="inlineStr"/>
      <c r="U126" s="193">
        <f>I121</f>
        <v/>
      </c>
    </row>
    <row r="127">
      <c r="A127" s="194" t="inlineStr">
        <is>
          <t>K20</t>
        </is>
      </c>
      <c r="B127" s="96" t="inlineStr">
        <is>
          <t xml:space="preserve">Total </t>
        </is>
      </c>
      <c r="C127" s="987">
        <f>INDIRECT(ADDRESS(MATCH("K16T",$A:$A,0),COLUMN(C$13),4))+INDIRECT(ADDRESS(MATCH("K17T",$A:$A,0),COLUMN(C$13),4))+INDIRECT(ADDRESS(MATCH("K18T",$A:$A,0),COLUMN(C$13),4))+SUM(INDIRECT(ADDRESS(MATCH("K19",$A:$A,0),COLUMN(C$13),4)&amp;":"&amp;ADDRESS(MATCH("K20",$A:$A,0)-1,COLUMN(C$13),4)))</f>
        <v/>
      </c>
      <c r="D127" s="987">
        <f>INDIRECT(ADDRESS(MATCH("K16T",$A:$A,0),COLUMN(D$13),4))+INDIRECT(ADDRESS(MATCH("K17T",$A:$A,0),COLUMN(D$13),4))+INDIRECT(ADDRESS(MATCH("K18T",$A:$A,0),COLUMN(D$13),4))+SUM(INDIRECT(ADDRESS(MATCH("K19",$A:$A,0),COLUMN(D$13),4)&amp;":"&amp;ADDRESS(MATCH("K20",$A:$A,0)-1,COLUMN(D$13),4)))</f>
        <v/>
      </c>
      <c r="E127" s="987">
        <f>INDIRECT(ADDRESS(MATCH("K16T",$A:$A,0),COLUMN(E$13),4))+INDIRECT(ADDRESS(MATCH("K17T",$A:$A,0),COLUMN(E$13),4))+INDIRECT(ADDRESS(MATCH("K18T",$A:$A,0),COLUMN(E$13),4))+SUM(INDIRECT(ADDRESS(MATCH("K19",$A:$A,0),COLUMN(E$13),4)&amp;":"&amp;ADDRESS(MATCH("K20",$A:$A,0)-1,COLUMN(E$13),4)))</f>
        <v/>
      </c>
      <c r="F127" s="987">
        <f>INDIRECT(ADDRESS(MATCH("K16T",$A:$A,0),COLUMN(F$13),4))+INDIRECT(ADDRESS(MATCH("K17T",$A:$A,0),COLUMN(F$13),4))+INDIRECT(ADDRESS(MATCH("K18T",$A:$A,0),COLUMN(F$13),4))+SUM(INDIRECT(ADDRESS(MATCH("K19",$A:$A,0),COLUMN(F$13),4)&amp;":"&amp;ADDRESS(MATCH("K20",$A:$A,0)-1,COLUMN(F$13),4)))</f>
        <v/>
      </c>
      <c r="G127" s="987">
        <f>INDIRECT(ADDRESS(MATCH("K16T",$A:$A,0),COLUMN(G$13),4))+INDIRECT(ADDRESS(MATCH("K17T",$A:$A,0),COLUMN(G$13),4))+INDIRECT(ADDRESS(MATCH("K18T",$A:$A,0),COLUMN(G$13),4))+SUM(INDIRECT(ADDRESS(MATCH("K19",$A:$A,0),COLUMN(G$13),4)&amp;":"&amp;ADDRESS(MATCH("K20",$A:$A,0)-1,COLUMN(G$13),4)))</f>
        <v/>
      </c>
      <c r="H127" s="987">
        <f>INDIRECT(ADDRESS(MATCH("K16T",$A:$A,0),COLUMN(H$13),4))+INDIRECT(ADDRESS(MATCH("K17T",$A:$A,0),COLUMN(H$13),4))+INDIRECT(ADDRESS(MATCH("K18T",$A:$A,0),COLUMN(H$13),4))+SUM(INDIRECT(ADDRESS(MATCH("K19",$A:$A,0),COLUMN(H$13),4)&amp;":"&amp;ADDRESS(MATCH("K20",$A:$A,0)-1,COLUMN(H$13),4)))</f>
        <v/>
      </c>
      <c r="I127" s="988" t="n"/>
      <c r="J127" s="196" t="n"/>
      <c r="K127" s="197" t="n"/>
      <c r="L127" s="197" t="n"/>
      <c r="M127" s="197" t="n"/>
      <c r="N127" s="966">
        <f>B127</f>
        <v/>
      </c>
      <c r="O127" s="198">
        <f>C127*BS!$B$9</f>
        <v/>
      </c>
      <c r="P127" s="198">
        <f>D127*BS!$B$9</f>
        <v/>
      </c>
      <c r="Q127" s="198">
        <f>E127*BS!$B$9</f>
        <v/>
      </c>
      <c r="R127" s="198">
        <f>F127*BS!$B$9</f>
        <v/>
      </c>
      <c r="S127" s="198">
        <f>G127*BS!$B$9</f>
        <v/>
      </c>
      <c r="T127" s="198">
        <f>H127*BS!$B$9</f>
        <v/>
      </c>
      <c r="U127" s="193">
        <f>I122</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989" t="n"/>
      <c r="D128" s="989" t="n"/>
      <c r="E128" s="989" t="n"/>
      <c r="F128" s="989" t="n"/>
      <c r="G128" s="989" t="n"/>
      <c r="H128" s="989" t="n"/>
      <c r="I128" s="980" t="n"/>
      <c r="J128" s="180" t="n"/>
      <c r="N128" s="976" t="inlineStr"/>
      <c r="O128" s="192" t="inlineStr"/>
      <c r="P128" s="192" t="inlineStr"/>
      <c r="Q128" s="192" t="inlineStr"/>
      <c r="R128" s="192" t="inlineStr"/>
      <c r="S128" s="192" t="inlineStr"/>
      <c r="T128" s="192" t="inlineStr"/>
      <c r="U128" s="193" t="n"/>
    </row>
    <row r="129">
      <c r="A129" s="194" t="inlineStr">
        <is>
          <t>K21</t>
        </is>
      </c>
      <c r="B129" s="96" t="inlineStr">
        <is>
          <t xml:space="preserve">Deferred Taxes </t>
        </is>
      </c>
      <c r="C129" s="990" t="n"/>
      <c r="D129" s="990" t="n"/>
      <c r="E129" s="990" t="n"/>
      <c r="F129" s="990" t="n"/>
      <c r="G129" s="990" t="n"/>
      <c r="H129" s="990" t="n"/>
      <c r="I129" s="988" t="n"/>
      <c r="J129" s="196" t="n"/>
      <c r="K129" s="197" t="n"/>
      <c r="L129" s="197" t="n"/>
      <c r="M129" s="197" t="n"/>
      <c r="N129" s="966">
        <f>B129</f>
        <v/>
      </c>
      <c r="O129" s="198" t="inlineStr"/>
      <c r="P129" s="198" t="inlineStr"/>
      <c r="Q129" s="198" t="inlineStr"/>
      <c r="R129" s="198" t="inlineStr"/>
      <c r="S129" s="198" t="inlineStr"/>
      <c r="T129" s="198" t="inlineStr"/>
      <c r="U129" s="193">
        <f>I124</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103" t="n"/>
      <c r="D130" s="103" t="n"/>
      <c r="E130" s="103" t="n"/>
      <c r="F130" s="103" t="n"/>
      <c r="G130" s="103" t="n"/>
      <c r="H130" s="103" t="n"/>
      <c r="I130" s="988" t="n"/>
      <c r="J130" s="196" t="n"/>
      <c r="K130" s="197" t="n"/>
      <c r="L130" s="197" t="n"/>
      <c r="M130" s="197" t="n"/>
      <c r="N130" s="966" t="inlineStr"/>
      <c r="O130" s="198" t="inlineStr"/>
      <c r="P130" s="198" t="inlineStr"/>
      <c r="Q130" s="198" t="inlineStr"/>
      <c r="R130" s="198" t="inlineStr"/>
      <c r="S130" s="198" t="inlineStr"/>
      <c r="T130" s="198" t="inlineStr"/>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c r="H131" s="952" t="n"/>
      <c r="I131" s="980" t="n"/>
      <c r="J131" s="180" t="n"/>
      <c r="N131" s="976" t="inlineStr"/>
      <c r="O131" s="192" t="inlineStr"/>
      <c r="P131" s="192" t="inlineStr"/>
      <c r="Q131" s="192" t="inlineStr"/>
      <c r="R131" s="192" t="inlineStr"/>
      <c r="S131" s="192" t="inlineStr"/>
      <c r="T131" s="192" t="inlineStr"/>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f>SUM(INDIRECT(ADDRESS(MATCH("K21",$A:$A,0)+1,COLUMN(G$13),4)&amp;":"&amp;ADDRESS(MATCH("K22",$A:$A,0)-1,COLUMN(G$13),4)))</f>
        <v/>
      </c>
      <c r="H132" s="954">
        <f>SUM(INDIRECT(ADDRESS(MATCH("K21",$A:$A,0)+1,COLUMN(H$13),4)&amp;":"&amp;ADDRESS(MATCH("K22",$A:$A,0)-1,COLUMN(H$13),4)))</f>
        <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 xml:space="preserve"> Non-current liabilities Long service leave</t>
        </is>
      </c>
      <c r="C134" s="991" t="n"/>
      <c r="D134" s="991" t="n"/>
      <c r="E134" s="991" t="n"/>
      <c r="F134" s="991" t="n"/>
      <c r="G134" s="991" t="n">
        <v>244900</v>
      </c>
      <c r="H134" s="991" t="n">
        <v>277007</v>
      </c>
      <c r="I134" s="984" t="n"/>
      <c r="J134" s="180" t="n"/>
      <c r="N134" s="976">
        <f>B134</f>
        <v/>
      </c>
      <c r="O134" s="192" t="inlineStr"/>
      <c r="P134" s="192" t="inlineStr"/>
      <c r="Q134" s="192" t="inlineStr"/>
      <c r="R134" s="192" t="inlineStr"/>
      <c r="S134" s="192">
        <f>G134*BS!$B$9</f>
        <v/>
      </c>
      <c r="T134" s="192">
        <f>H134*BS!$B$9</f>
        <v/>
      </c>
      <c r="U134" s="193">
        <f>I129</f>
        <v/>
      </c>
    </row>
    <row r="135">
      <c r="A135" s="79" t="n"/>
      <c r="B135" s="102" t="inlineStr">
        <is>
          <t>Other non-current liabilities *</t>
        </is>
      </c>
      <c r="C135" s="991" t="n"/>
      <c r="D135" s="991" t="n"/>
      <c r="E135" s="991" t="n"/>
      <c r="F135" s="991" t="n"/>
      <c r="G135" s="991" t="n">
        <v>1031016</v>
      </c>
      <c r="H135" s="991" t="n">
        <v>2862505</v>
      </c>
      <c r="I135" s="992" t="n"/>
      <c r="J135" s="180" t="n"/>
      <c r="N135" s="976">
        <f>B135</f>
        <v/>
      </c>
      <c r="O135" s="192" t="inlineStr"/>
      <c r="P135" s="192" t="inlineStr"/>
      <c r="Q135" s="192" t="inlineStr"/>
      <c r="R135" s="192" t="inlineStr"/>
      <c r="S135" s="192">
        <f>G135*BS!$B$9</f>
        <v/>
      </c>
      <c r="T135" s="192">
        <f>H135*BS!$B$9</f>
        <v/>
      </c>
      <c r="U135" s="193">
        <f>I130</f>
        <v/>
      </c>
    </row>
    <row r="136">
      <c r="A136" s="79" t="n"/>
      <c r="B136" s="102" t="n"/>
      <c r="C136" s="103" t="n"/>
      <c r="D136" s="103" t="n"/>
      <c r="E136" s="103" t="n"/>
      <c r="F136" s="103" t="n"/>
      <c r="G136" s="103" t="n"/>
      <c r="H136" s="103" t="n"/>
      <c r="I136" s="992" t="n"/>
      <c r="J136" s="180" t="n"/>
      <c r="N136" s="976" t="inlineStr"/>
      <c r="O136" s="192" t="inlineStr"/>
      <c r="P136" s="192" t="inlineStr"/>
      <c r="Q136" s="192" t="inlineStr"/>
      <c r="R136" s="192" t="inlineStr"/>
      <c r="S136" s="192" t="inlineStr"/>
      <c r="T136" s="192" t="inlineStr"/>
      <c r="U136" s="193">
        <f>I131</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I132</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c r="H157" s="939" t="n"/>
      <c r="I157" s="975" t="n"/>
      <c r="J157" s="180" t="n"/>
      <c r="N157" s="976" t="inlineStr"/>
      <c r="O157" s="192" t="inlineStr"/>
      <c r="P157" s="192" t="inlineStr"/>
      <c r="Q157" s="192" t="inlineStr"/>
      <c r="R157" s="192" t="inlineStr"/>
      <c r="S157" s="192" t="inlineStr"/>
      <c r="T157" s="192" t="inlineStr"/>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f>SUM(INDIRECT(ADDRESS(MATCH("K25",$A:$A,0)+1,COLUMN(G$13),4)&amp;":"&amp;ADDRESS(MATCH("K26",$A:$A,0)-1,COLUMN(G$13),4)))</f>
        <v/>
      </c>
      <c r="H158" s="954">
        <f>SUM(INDIRECT(ADDRESS(MATCH("K25",$A:$A,0)+1,COLUMN(H$13),4)&amp;":"&amp;ADDRESS(MATCH("K26",$A:$A,0)-1,COLUMN(H$13),4)))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 xml:space="preserve"> None Ordinary shares - fully paid</t>
        </is>
      </c>
      <c r="C161" s="103" t="n"/>
      <c r="D161" s="103" t="n"/>
      <c r="E161" s="103" t="n"/>
      <c r="F161" s="103" t="n"/>
      <c r="G161" s="103" t="n">
        <v>10000000</v>
      </c>
      <c r="H161" s="103" t="n">
        <v>10000000</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194" t="inlineStr">
        <is>
          <t>K28</t>
        </is>
      </c>
      <c r="B164" s="96" t="inlineStr">
        <is>
          <t xml:space="preserve">Total </t>
        </is>
      </c>
      <c r="C164" s="954">
        <f>SUM(INDIRECT(ADDRESS(MATCH("K27",$A:$A,0)+1,COLUMN(C$13),4)&amp;":"&amp;ADDRESS(MATCH("K28",$A:$A,0)-1,COLUMN(C$13),4)))</f>
        <v/>
      </c>
      <c r="D164" s="954">
        <f>SUM(INDIRECT(ADDRESS(MATCH("K27",$A:$A,0)+1,COLUMN(D$13),4)&amp;":"&amp;ADDRESS(MATCH("K28",$A:$A,0)-1,COLUMN(D$13),4)))</f>
        <v/>
      </c>
      <c r="E164" s="954">
        <f>SUM(INDIRECT(ADDRESS(MATCH("K27",$A:$A,0)+1,COLUMN(E$13),4)&amp;":"&amp;ADDRESS(MATCH("K28",$A:$A,0)-1,COLUMN(E$13),4)))</f>
        <v/>
      </c>
      <c r="F164" s="954">
        <f>SUM(INDIRECT(ADDRESS(MATCH("K27",$A:$A,0)+1,COLUMN(F$13),4)&amp;":"&amp;ADDRESS(MATCH("K28",$A:$A,0)-1,COLUMN(F$13),4)))</f>
        <v/>
      </c>
      <c r="G164" s="954">
        <f>SUM(INDIRECT(ADDRESS(MATCH("K27",$A:$A,0)+1,COLUMN(G$13),4)&amp;":"&amp;ADDRESS(MATCH("K28",$A:$A,0)-1,COLUMN(G$13),4)))</f>
        <v/>
      </c>
      <c r="H164" s="954">
        <f>SUM(INDIRECT(ADDRESS(MATCH("K27",$A:$A,0)+1,COLUMN(H$13),4)&amp;":"&amp;ADDRESS(MATCH("K28",$A:$A,0)-1,COLUMN(H$13),4)))</f>
        <v/>
      </c>
      <c r="I164" s="995"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A167" s="194" t="inlineStr">
        <is>
          <t>K29</t>
        </is>
      </c>
      <c r="B167" s="96" t="inlineStr">
        <is>
          <t xml:space="preserve">Additional Paid in Capital </t>
        </is>
      </c>
      <c r="C167" s="983" t="n"/>
      <c r="D167" s="983" t="n"/>
      <c r="E167" s="983" t="n"/>
      <c r="F167" s="983" t="n"/>
      <c r="G167" s="983" t="n"/>
      <c r="H167" s="983" t="n"/>
      <c r="I167" s="984" t="n"/>
      <c r="J167" s="196" t="n"/>
      <c r="K167" s="197" t="n"/>
      <c r="L167" s="197" t="n"/>
      <c r="M167" s="197" t="n"/>
      <c r="N167" s="966">
        <f>B167</f>
        <v/>
      </c>
      <c r="O167" s="198" t="inlineStr"/>
      <c r="P167" s="198" t="inlineStr"/>
      <c r="Q167" s="198" t="inlineStr"/>
      <c r="R167" s="198" t="inlineStr"/>
      <c r="S167" s="198" t="inlineStr"/>
      <c r="T167" s="198" t="inlineStr"/>
      <c r="U167" s="193">
        <f>I162</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229" t="n"/>
      <c r="B169" s="229" t="n"/>
      <c r="C169" s="229" t="n"/>
      <c r="D169" s="229" t="n"/>
      <c r="E169" s="229" t="n"/>
      <c r="F169" s="229" t="n"/>
      <c r="G169" s="229" t="n"/>
      <c r="H169" s="229"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71" t="inlineStr">
        <is>
          <t>K30</t>
        </is>
      </c>
      <c r="B170" s="96" t="inlineStr">
        <is>
          <t xml:space="preserve">Total </t>
        </is>
      </c>
      <c r="C170" s="954">
        <f>SUM(INDIRECT(ADDRESS(MATCH("K29",$A:$A,0)+1,COLUMN(C$13),4)&amp;":"&amp;ADDRESS(MATCH("K30",$A:$A,0)-1,COLUMN(C$13),4)))</f>
        <v/>
      </c>
      <c r="D170" s="954">
        <f>SUM(INDIRECT(ADDRESS(MATCH("K29",$A:$A,0)+1,COLUMN(D$13),4)&amp;":"&amp;ADDRESS(MATCH("K30",$A:$A,0)-1,COLUMN(D$13),4)))</f>
        <v/>
      </c>
      <c r="E170" s="954">
        <f>SUM(INDIRECT(ADDRESS(MATCH("K29",$A:$A,0)+1,COLUMN(E$13),4)&amp;":"&amp;ADDRESS(MATCH("K30",$A:$A,0)-1,COLUMN(E$13),4)))</f>
        <v/>
      </c>
      <c r="F170" s="954">
        <f>SUM(INDIRECT(ADDRESS(MATCH("K29",$A:$A,0)+1,COLUMN(F$13),4)&amp;":"&amp;ADDRESS(MATCH("K30",$A:$A,0)-1,COLUMN(F$13),4)))</f>
        <v/>
      </c>
      <c r="G170" s="954">
        <f>SUM(INDIRECT(ADDRESS(MATCH("K29",$A:$A,0)+1,COLUMN(G$13),4)&amp;":"&amp;ADDRESS(MATCH("K30",$A:$A,0)-1,COLUMN(G$13),4)))</f>
        <v/>
      </c>
      <c r="H170" s="954">
        <f>SUM(INDIRECT(ADDRESS(MATCH("K29",$A:$A,0)+1,COLUMN(H$13),4)&amp;":"&amp;ADDRESS(MATCH("K30",$A:$A,0)-1,COLUMN(H$13),4)))</f>
        <v/>
      </c>
      <c r="I170" s="984" t="n"/>
      <c r="J170" s="180" t="n"/>
      <c r="N170" s="976">
        <f>B170</f>
        <v/>
      </c>
      <c r="O170" s="192">
        <f>C170*BS!$B$9</f>
        <v/>
      </c>
      <c r="P170" s="192">
        <f>D170*BS!$B$9</f>
        <v/>
      </c>
      <c r="Q170" s="192">
        <f>E170*BS!$B$9</f>
        <v/>
      </c>
      <c r="R170" s="192">
        <f>F170*BS!$B$9</f>
        <v/>
      </c>
      <c r="S170" s="192">
        <f>G170*BS!$B$9</f>
        <v/>
      </c>
      <c r="T170" s="192">
        <f>H170*BS!$B$9</f>
        <v/>
      </c>
      <c r="U170" s="193" t="n"/>
    </row>
    <row r="171">
      <c r="A171" s="194" t="inlineStr">
        <is>
          <t>K31</t>
        </is>
      </c>
      <c r="B171" s="96" t="inlineStr">
        <is>
          <t xml:space="preserve">Other Reserves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I166</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79" t="n"/>
      <c r="B172" s="102" t="inlineStr">
        <is>
          <t>Other Reserves *</t>
        </is>
      </c>
      <c r="C172" s="993" t="n"/>
      <c r="D172" s="993" t="n"/>
      <c r="E172" s="993" t="n"/>
      <c r="F172" s="993" t="n"/>
      <c r="G172" s="993" t="n">
        <v>-38795949</v>
      </c>
      <c r="H172" s="993" t="n">
        <v>-56569254</v>
      </c>
      <c r="I172" s="992" t="n"/>
      <c r="J172" s="180" t="n"/>
      <c r="N172" s="976">
        <f>B172</f>
        <v/>
      </c>
      <c r="O172" s="192" t="inlineStr"/>
      <c r="P172" s="192" t="inlineStr"/>
      <c r="Q172" s="192" t="inlineStr"/>
      <c r="R172" s="192" t="inlineStr"/>
      <c r="S172" s="192">
        <f>G172*BS!$B$9</f>
        <v/>
      </c>
      <c r="T172" s="192">
        <f>H172*BS!$B$9</f>
        <v/>
      </c>
      <c r="U172" s="193">
        <f>I167</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I168</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I169</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I170</f>
        <v/>
      </c>
    </row>
    <row r="176">
      <c r="A176" s="79" t="n"/>
      <c r="B176" s="102" t="n"/>
      <c r="C176" s="103" t="n"/>
      <c r="D176" s="103" t="n"/>
      <c r="E176" s="103" t="n"/>
      <c r="F176" s="103" t="n"/>
      <c r="G176" s="103" t="n"/>
      <c r="H176" s="103" t="n"/>
      <c r="I176" s="992" t="n"/>
      <c r="J176" s="180" t="n"/>
      <c r="N176" s="976" t="inlineStr"/>
      <c r="O176" s="192" t="inlineStr"/>
      <c r="P176" s="192" t="inlineStr"/>
      <c r="Q176" s="192" t="inlineStr"/>
      <c r="R176" s="192" t="inlineStr"/>
      <c r="S176" s="192" t="inlineStr"/>
      <c r="T176" s="192" t="inlineStr"/>
      <c r="U176" s="193">
        <f>I171</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I172</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I173</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I174</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I175</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I176</f>
        <v/>
      </c>
    </row>
    <row r="182" ht="23.25" customFormat="1" customHeight="1" s="234">
      <c r="B182" s="102" t="n"/>
      <c r="C182" s="952" t="n"/>
      <c r="D182" s="952" t="n"/>
      <c r="E182" s="952" t="n"/>
      <c r="F182" s="952" t="n"/>
      <c r="G182" s="952" t="n"/>
      <c r="H182" s="952" t="n"/>
      <c r="I182" s="979" t="n"/>
      <c r="J182" s="180" t="n"/>
      <c r="N182" s="976" t="inlineStr"/>
      <c r="O182" s="192" t="inlineStr"/>
      <c r="P182" s="192" t="inlineStr"/>
      <c r="Q182" s="192" t="inlineStr"/>
      <c r="R182" s="192" t="inlineStr"/>
      <c r="S182" s="192" t="inlineStr"/>
      <c r="T182" s="192" t="inlineStr"/>
      <c r="U182" s="193">
        <f>I177</f>
        <v/>
      </c>
    </row>
    <row r="183">
      <c r="A183" s="194" t="inlineStr">
        <is>
          <t>K32</t>
        </is>
      </c>
      <c r="B183" s="96" t="inlineStr">
        <is>
          <t>Total</t>
        </is>
      </c>
      <c r="C183" s="954">
        <f>SUM(INDIRECT(ADDRESS(MATCH("K31",$A:$A,0)+1,COLUMN(C$13),4)&amp;":"&amp;ADDRESS(MATCH("K32",$A:$A,0)-1,COLUMN(C$13),4)))</f>
        <v/>
      </c>
      <c r="D183" s="954">
        <f>SUM(INDIRECT(ADDRESS(MATCH("K31",$A:$A,0)+1,COLUMN(D$13),4)&amp;":"&amp;ADDRESS(MATCH("K32",$A:$A,0)-1,COLUMN(D$13),4)))</f>
        <v/>
      </c>
      <c r="E183" s="954">
        <f>SUM(INDIRECT(ADDRESS(MATCH("K31",$A:$A,0)+1,COLUMN(E$13),4)&amp;":"&amp;ADDRESS(MATCH("K32",$A:$A,0)-1,COLUMN(E$13),4)))</f>
        <v/>
      </c>
      <c r="F183" s="954">
        <f>SUM(INDIRECT(ADDRESS(MATCH("K31",$A:$A,0)+1,COLUMN(F$13),4)&amp;":"&amp;ADDRESS(MATCH("K32",$A:$A,0)-1,COLUMN(F$13),4)))</f>
        <v/>
      </c>
      <c r="G183" s="954">
        <f>SUM(INDIRECT(ADDRESS(MATCH("K31",$A:$A,0)+1,COLUMN(G$13),4)&amp;":"&amp;ADDRESS(MATCH("K32",$A:$A,0)-1,COLUMN(G$13),4)))</f>
        <v/>
      </c>
      <c r="H183" s="954">
        <f>SUM(INDIRECT(ADDRESS(MATCH("K31",$A:$A,0)+1,COLUMN(H$13),4)&amp;":"&amp;ADDRESS(MATCH("K32",$A:$A,0)-1,COLUMN(H$13),4)))</f>
        <v/>
      </c>
      <c r="I183" s="984" t="n"/>
      <c r="J183" s="196" t="n"/>
      <c r="K183" s="197" t="n"/>
      <c r="L183" s="197" t="n"/>
      <c r="M183" s="197" t="n"/>
      <c r="N183" s="966">
        <f>B183</f>
        <v/>
      </c>
      <c r="O183" s="198">
        <f>C183*BS!$B$9</f>
        <v/>
      </c>
      <c r="P183" s="198">
        <f>D183*BS!$B$9</f>
        <v/>
      </c>
      <c r="Q183" s="198">
        <f>E183*BS!$B$9</f>
        <v/>
      </c>
      <c r="R183" s="198">
        <f>F183*BS!$B$9</f>
        <v/>
      </c>
      <c r="S183" s="198">
        <f>G183*BS!$B$9</f>
        <v/>
      </c>
      <c r="T183" s="198">
        <f>H183*BS!$B$9</f>
        <v/>
      </c>
      <c r="U183" s="193">
        <f>I178</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n"/>
      <c r="C184" s="996" t="n"/>
      <c r="D184" s="996" t="n"/>
      <c r="E184" s="996" t="n"/>
      <c r="F184" s="996" t="n"/>
      <c r="G184" s="996" t="n"/>
      <c r="H184" s="996" t="n"/>
      <c r="I184" s="997" t="n"/>
      <c r="J184" s="180" t="n"/>
      <c r="N184" s="976" t="inlineStr"/>
      <c r="O184" s="192" t="inlineStr"/>
      <c r="P184" s="192" t="inlineStr"/>
      <c r="Q184" s="192" t="inlineStr"/>
      <c r="R184" s="192" t="inlineStr"/>
      <c r="S184" s="192" t="inlineStr"/>
      <c r="T184" s="192" t="inlineStr"/>
      <c r="U184" s="193" t="n"/>
    </row>
    <row r="185" ht="18.75" customFormat="1" customHeight="1" s="171">
      <c r="A185" s="194" t="inlineStr">
        <is>
          <t>K33</t>
        </is>
      </c>
      <c r="B185" s="96" t="inlineStr">
        <is>
          <t xml:space="preserve">Retained Earnings </t>
        </is>
      </c>
      <c r="C185" s="983" t="n"/>
      <c r="D185" s="983" t="n"/>
      <c r="E185" s="983" t="n"/>
      <c r="F185" s="983" t="n"/>
      <c r="G185" s="983" t="n"/>
      <c r="H185" s="983" t="n"/>
      <c r="I185" s="998" t="n"/>
      <c r="J185" s="196" t="n"/>
      <c r="K185" s="197" t="n"/>
      <c r="L185" s="197" t="n"/>
      <c r="M185" s="197" t="n"/>
      <c r="N185" s="966">
        <f>B185</f>
        <v/>
      </c>
      <c r="O185" s="198" t="inlineStr"/>
      <c r="P185" s="198" t="inlineStr"/>
      <c r="Q185" s="198" t="inlineStr"/>
      <c r="R185" s="198" t="inlineStr"/>
      <c r="S185" s="198" t="inlineStr"/>
      <c r="T185" s="198" t="inlineStr"/>
      <c r="U185" s="193">
        <f>I180</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t="inlineStr">
        <is>
          <t xml:space="preserve"> None Retained profits at the beginning of the financial year</t>
        </is>
      </c>
      <c r="G186" t="n">
        <v>26770558</v>
      </c>
      <c r="H186" t="n">
        <v>36230342</v>
      </c>
      <c r="N186">
        <f>B186</f>
        <v/>
      </c>
      <c r="O186" t="inlineStr"/>
      <c r="P186" t="inlineStr"/>
      <c r="Q186" t="inlineStr"/>
      <c r="R186" t="inlineStr"/>
      <c r="S186">
        <f>G186*BS!$B$9</f>
        <v/>
      </c>
      <c r="T186">
        <f>H186*BS!$B$9</f>
        <v/>
      </c>
    </row>
    <row r="187" ht="18.75" customFormat="1" customHeight="1" s="171">
      <c r="B187" t="inlineStr">
        <is>
          <t xml:space="preserve"> None Profit after income tax expense for the year</t>
        </is>
      </c>
      <c r="G187" t="n">
        <v>12507176</v>
      </c>
      <c r="H187" t="n">
        <v>22220558</v>
      </c>
      <c r="N187">
        <f>B187</f>
        <v/>
      </c>
      <c r="O187" t="inlineStr"/>
      <c r="P187" t="inlineStr"/>
      <c r="Q187" t="inlineStr"/>
      <c r="R187" t="inlineStr"/>
      <c r="S187">
        <f>G187*BS!$B$9</f>
        <v/>
      </c>
      <c r="T187">
        <f>H187*BS!$B$9</f>
        <v/>
      </c>
    </row>
    <row r="188" ht="18.75" customFormat="1" customHeight="1" s="171">
      <c r="B188" t="inlineStr">
        <is>
          <t xml:space="preserve"> None Retained profits at the end of the financial year</t>
        </is>
      </c>
      <c r="G188" t="n">
        <v>36230342</v>
      </c>
      <c r="H188" t="n">
        <v>49070527</v>
      </c>
      <c r="N188">
        <f>B188</f>
        <v/>
      </c>
      <c r="O188" t="inlineStr"/>
      <c r="P188" t="inlineStr"/>
      <c r="Q188" t="inlineStr"/>
      <c r="R188" t="inlineStr"/>
      <c r="S188">
        <f>G188*BS!$B$9</f>
        <v/>
      </c>
      <c r="T188">
        <f>H188*BS!$B$9</f>
        <v/>
      </c>
    </row>
    <row r="189" ht="18.75" customFormat="1" customHeight="1" s="171">
      <c r="A189" s="194" t="n"/>
      <c r="B189" s="102" t="n"/>
      <c r="C189" s="103" t="n"/>
      <c r="D189" s="103" t="n"/>
      <c r="E189" s="103" t="n"/>
      <c r="F189" s="103" t="n"/>
      <c r="G189" s="103" t="n"/>
      <c r="H189" s="10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f>SUM(INDIRECT(ADDRESS(MATCH("K35",$A:$A,0)+1,COLUMN(G$13),4)&amp;":"&amp;ADDRESS(MATCH("K36",$A:$A,0)-1,COLUMN(G$13),4)))</f>
        <v/>
      </c>
      <c r="H203" s="954">
        <f>SUM(INDIRECT(ADDRESS(MATCH("K35",$A:$A,0)+1,COLUMN(H$13),4)&amp;":"&amp;ADDRESS(MATCH("K36",$A:$A,0)-1,COLUMN(H$13),4)))</f>
        <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f>SUM(INDIRECT(ADDRESS(MATCH("K37",$A:$A,0)+1,COLUMN(G$13),4)&amp;":"&amp;ADDRESS(MATCH("K38",$A:$A,0)-1,COLUMN(G$13),4)))</f>
        <v/>
      </c>
      <c r="H208" s="954">
        <f>SUM(INDIRECT(ADDRESS(MATCH("K37",$A:$A,0)+1,COLUMN(H$13),4)&amp;":"&amp;ADDRESS(MATCH("K38",$A:$A,0)-1,COLUMN(H$13),4)))</f>
        <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contracts with customers Sale of goods machinery Sales of goods - spare parts Service revenue Revenue from contracts with customers Sale of goods machinery Sales of goods - spare parts Service revenue</t>
        </is>
      </c>
      <c r="C15" s="939" t="n"/>
      <c r="D15" s="939" t="n"/>
      <c r="E15" s="939" t="n"/>
      <c r="F15" s="939" t="n"/>
      <c r="G15" s="939" t="n">
        <v>3783585</v>
      </c>
      <c r="H15" s="939" t="n">
        <v>2753666</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200172723</v>
      </c>
      <c r="H29" s="939" t="n">
        <v>248871118</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Profit before income tax includes the following specific expenses: Depreciation expense (Gain)/loss on sale of property, plant and equipment Sundry Expense</t>
        </is>
      </c>
      <c r="C56" s="939" t="n"/>
      <c r="D56" s="939" t="n"/>
      <c r="E56" s="939" t="n"/>
      <c r="F56" s="939" t="n"/>
      <c r="G56" s="939" t="n">
        <v>139561</v>
      </c>
      <c r="H56" s="939" t="n">
        <v>406915</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t>
        </is>
      </c>
      <c r="C57" s="939" t="n"/>
      <c r="D57" s="939" t="n"/>
      <c r="E57" s="939" t="n"/>
      <c r="F57" s="939" t="n"/>
      <c r="G57" s="939" t="n">
        <v>2865203</v>
      </c>
      <c r="H57" s="939" t="n">
        <v>1916936</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 from bank deposits</t>
        </is>
      </c>
      <c r="C98" s="939" t="n"/>
      <c r="D98" s="939" t="n"/>
      <c r="E98" s="939" t="n"/>
      <c r="F98" s="939" t="n"/>
      <c r="G98" s="939" t="n">
        <v>57022</v>
      </c>
      <c r="H98" s="939" t="n">
        <v>1473081</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Financial income</t>
        </is>
      </c>
      <c r="C99" s="939" t="n"/>
      <c r="D99" s="939" t="n"/>
      <c r="E99" s="939" t="n"/>
      <c r="F99" s="939" t="n"/>
      <c r="G99" s="939" t="n">
        <v>383311</v>
      </c>
      <c r="H99" s="939" t="n">
        <v>936338</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 on lease liability</t>
        </is>
      </c>
      <c r="C111" s="939" t="n"/>
      <c r="D111" s="939" t="n"/>
      <c r="E111" s="939" t="n"/>
      <c r="F111" s="939" t="n"/>
      <c r="G111" s="939" t="n">
        <v>62798</v>
      </c>
      <c r="H111" s="939" t="n">
        <v>91193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None Interest expense on service providers</t>
        </is>
      </c>
      <c r="C112" s="939" t="n"/>
      <c r="D112" s="939" t="n"/>
      <c r="E112" s="939" t="n"/>
      <c r="F112" s="939" t="n"/>
      <c r="G112" s="939" t="n">
        <v>357936</v>
      </c>
      <c r="H112" s="939" t="n">
        <v>649147</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Other income</t>
        </is>
      </c>
      <c r="C124" s="952" t="n"/>
      <c r="D124" s="952" t="n"/>
      <c r="E124" s="952" t="n"/>
      <c r="F124" s="952" t="n"/>
      <c r="G124" s="952" t="n">
        <v>106594</v>
      </c>
      <c r="H124" s="952" t="n">
        <v>260503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None Interest income from bank deposits</t>
        </is>
      </c>
      <c r="C125" s="991" t="n"/>
      <c r="D125" s="991" t="n"/>
      <c r="E125" s="991" t="n"/>
      <c r="F125" s="991" t="n"/>
      <c r="G125" s="991" t="n">
        <v>57022</v>
      </c>
      <c r="H125" s="991" t="n">
        <v>1473081</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None Net foreign exchange gain/(loss)</t>
        </is>
      </c>
      <c r="C126" s="939" t="n"/>
      <c r="D126" s="939" t="n"/>
      <c r="E126" s="939" t="n"/>
      <c r="F126" s="939" t="n"/>
      <c r="G126" s="939" t="n">
        <v>326289</v>
      </c>
      <c r="H126" s="939" t="n">
        <v>-536743</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5263366</v>
      </c>
      <c r="H138" s="939" t="n">
        <v>9869079</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52356854</v>
      </c>
      <c r="G12" s="1029" t="n">
        <v>40002572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-160346</v>
      </c>
      <c r="G13" s="1028" t="n">
        <v>-295489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19327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20242292</v>
      </c>
      <c r="G18" s="1029" t="n">
        <v>640849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-3529177</v>
      </c>
      <c r="G21" s="1028" t="n">
        <v>-9380373</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-391131</v>
      </c>
      <c r="G23" s="1028" t="n">
        <v>-405841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-3920308</v>
      </c>
      <c r="G25" s="1029" t="n">
        <v>-9786214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