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1.xml" ContentType="application/vnd.openxmlformats-officedocument.drawing+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comments/comment1.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drawings/drawing2.xml" ContentType="application/vnd.openxmlformats-officedocument.drawing+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10" yWindow="-110" windowWidth="25820" windowHeight="13900" tabRatio="726" firstSheet="0" activeTab="5" autoFilterDateGrouping="1"/>
  </bookViews>
  <sheets>
    <sheet xmlns:r="http://schemas.openxmlformats.org/officeDocument/2006/relationships" name="BS" sheetId="1" state="visible" r:id="rId1"/>
    <sheet xmlns:r="http://schemas.openxmlformats.org/officeDocument/2006/relationships" name="PL" sheetId="2" state="visible" r:id="rId2"/>
    <sheet xmlns:r="http://schemas.openxmlformats.org/officeDocument/2006/relationships" name="CF" sheetId="3" state="visible" r:id="rId3"/>
    <sheet xmlns:r="http://schemas.openxmlformats.org/officeDocument/2006/relationships" name="BS (Assets) breakdown" sheetId="4" state="visible" r:id="rId4"/>
    <sheet xmlns:r="http://schemas.openxmlformats.org/officeDocument/2006/relationships" name="BS (Liabilities) breakdown" sheetId="5" state="hidden" r:id="rId5"/>
    <sheet xmlns:r="http://schemas.openxmlformats.org/officeDocument/2006/relationships" name="P &amp; L breakdown" sheetId="6" state="visible" r:id="rId6"/>
    <sheet xmlns:r="http://schemas.openxmlformats.org/officeDocument/2006/relationships" name="Deferred Tax" sheetId="7" state="hidden"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ng Slip" sheetId="12" state="hidden" r:id="rId12"/>
    <sheet xmlns:r="http://schemas.openxmlformats.org/officeDocument/2006/relationships" name="Ratios" sheetId="13" state="hidden" r:id="rId13"/>
    <sheet xmlns:r="http://schemas.openxmlformats.org/officeDocument/2006/relationships" name="Networking Capital" sheetId="14" state="hidden" r:id="rId14"/>
    <sheet xmlns:r="http://schemas.openxmlformats.org/officeDocument/2006/relationships" name="Unrealised loss working" sheetId="15" state="hidden" r:id="rId15"/>
    <sheet xmlns:r="http://schemas.openxmlformats.org/officeDocument/2006/relationships" name="Financial Review" sheetId="16" state="hidden" r:id="rId16"/>
    <sheet xmlns:r="http://schemas.openxmlformats.org/officeDocument/2006/relationships" name="Business Review" sheetId="17" state="hidden" r:id="rId17"/>
    <sheet xmlns:r="http://schemas.openxmlformats.org/officeDocument/2006/relationships" name="Commentry " sheetId="18" state="hidden" r:id="rId18"/>
    <sheet xmlns:r="http://schemas.openxmlformats.org/officeDocument/2006/relationships" name="Unrealised loss (Consol) form3" sheetId="19" state="hidden" r:id="rId19"/>
    <sheet xmlns:r="http://schemas.openxmlformats.org/officeDocument/2006/relationships" name="Unrealised loss (Standalone)" sheetId="20" state="hidden" r:id="rId20"/>
    <sheet xmlns:r="http://schemas.openxmlformats.org/officeDocument/2006/relationships" name="No of yrs to repay debt (C)" sheetId="21" state="hidden" r:id="rId21"/>
    <sheet xmlns:r="http://schemas.openxmlformats.org/officeDocument/2006/relationships" name="No of yrs to repay debt (S)" sheetId="22" state="hidden" r:id="rId22"/>
    <sheet xmlns:r="http://schemas.openxmlformats.org/officeDocument/2006/relationships" name="Customer Categorization" sheetId="23" state="hidden" r:id="rId23"/>
    <sheet xmlns:r="http://schemas.openxmlformats.org/officeDocument/2006/relationships" name="Qualitative Analysis Sheet" sheetId="24" state="hidden" r:id="rId24"/>
    <sheet xmlns:r="http://schemas.openxmlformats.org/officeDocument/2006/relationships" name="CAA Determination Worksheet" sheetId="25" state="hidden" r:id="rId25"/>
    <sheet xmlns:r="http://schemas.openxmlformats.org/officeDocument/2006/relationships" name="Effectiveness of Guarantee" sheetId="26" state="hidden" r:id="rId26"/>
    <sheet xmlns:r="http://schemas.openxmlformats.org/officeDocument/2006/relationships" name="E1E2_form2" sheetId="27" state="hidden" r:id="rId27"/>
  </sheets>
  <externalReferences>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 xmlns:r="http://schemas.openxmlformats.org/officeDocument/2006/relationships" r:id="rId46"/>
    <externalReference xmlns:r="http://schemas.openxmlformats.org/officeDocument/2006/relationships" r:id="rId47"/>
    <externalReference xmlns:r="http://schemas.openxmlformats.org/officeDocument/2006/relationships" r:id="rId48"/>
    <externalReference xmlns:r="http://schemas.openxmlformats.org/officeDocument/2006/relationships" r:id="rId49"/>
    <externalReference xmlns:r="http://schemas.openxmlformats.org/officeDocument/2006/relationships" r:id="rId50"/>
    <externalReference xmlns:r="http://schemas.openxmlformats.org/officeDocument/2006/relationships" r:id="rId51"/>
    <externalReference xmlns:r="http://schemas.openxmlformats.org/officeDocument/2006/relationships" r:id="rId52"/>
    <externalReference xmlns:r="http://schemas.openxmlformats.org/officeDocument/2006/relationships" r:id="rId53"/>
    <externalReference xmlns:r="http://schemas.openxmlformats.org/officeDocument/2006/relationships" r:id="rId54"/>
    <externalReference xmlns:r="http://schemas.openxmlformats.org/officeDocument/2006/relationships" r:id="rId55"/>
    <externalReference xmlns:r="http://schemas.openxmlformats.org/officeDocument/2006/relationships" r:id="rId56"/>
    <externalReference xmlns:r="http://schemas.openxmlformats.org/officeDocument/2006/relationships" r:id="rId57"/>
    <externalReference xmlns:r="http://schemas.openxmlformats.org/officeDocument/2006/relationships" r:id="rId58"/>
    <externalReference xmlns:r="http://schemas.openxmlformats.org/officeDocument/2006/relationships" r:id="rId59"/>
    <externalReference xmlns:r="http://schemas.openxmlformats.org/officeDocument/2006/relationships" r:id="rId60"/>
    <externalReference xmlns:r="http://schemas.openxmlformats.org/officeDocument/2006/relationships" r:id="rId61"/>
  </externalReferences>
  <definedNames>
    <definedName name="_10FAダイワ進捗表_1次" localSheetId="3">#REF!</definedName>
    <definedName name="_10FAダイワ進捗表_1次" localSheetId="16">#REF!</definedName>
    <definedName name="_10FAダイワ進捗表_1次" localSheetId="15">#REF!</definedName>
    <definedName name="_10FAダイワ進捗表_1次">#REF!</definedName>
    <definedName name="_11FAダイワ進捗表_2次" localSheetId="3">#REF!</definedName>
    <definedName name="_11FAダイワ進捗表_2次">#REF!</definedName>
    <definedName name="_12タスク社担当分_2次" localSheetId="3">#REF!</definedName>
    <definedName name="_12タスク社担当分_2次">#REF!</definedName>
    <definedName name="_13タスク進捗表_1次" localSheetId="3">#REF!</definedName>
    <definedName name="_13タスク進捗表_1次">#REF!</definedName>
    <definedName name="_14タスク進捗表_2次_" localSheetId="3">#REF!</definedName>
    <definedName name="_14タスク進捗表_2次_">#REF!</definedName>
    <definedName name="_1macro_.detail_copy" localSheetId="21">[1]!'[macro].detail_copy'</definedName>
    <definedName name="_1macro_.detail_copy">[1]!'[macro].detail_copy'</definedName>
    <definedName name="_2macro_.detail_copy" localSheetId="19">[1]!'[macro].detail_copy'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21">[2]!'[Module１].detail_copy'</definedName>
    <definedName name="_5Module１_.detail_copy" localSheetId="19">[2]!'[Module１].detail_copy'</definedName>
    <definedName name="_6Module１_.detail_copy" localSheetId="8">[2]!'[Module１].detail_copy'</definedName>
    <definedName name="_6Module１_.detail_copy">[2]!'[Module１].detail_copy'</definedName>
    <definedName name="_7Ａ２_" localSheetId="3">#REF!</definedName>
    <definedName name="_7Ａ２_">#REF!</definedName>
    <definedName name="_8CCU進捗_1次" localSheetId="3">#REF!</definedName>
    <definedName name="_8CCU進捗_1次">#REF!</definedName>
    <definedName name="_9CCU進捗_2次" localSheetId="3">#REF!</definedName>
    <definedName name="_9CCU進捗_2次">#REF!</definedName>
    <definedName name="_Regression_X" localSheetId="3" hidden="1">#REF!</definedName>
    <definedName name="_Regression_X" localSheetId="17" hidden="1">#REF!</definedName>
    <definedName name="_Regression_X" localSheetId="21" hidden="1">#REF!</definedName>
    <definedName name="_Regression_X" localSheetId="5" hidden="1">#REF!</definedName>
    <definedName name="_Regression_X" localSheetId="8" hidden="1">#REF!</definedName>
    <definedName name="_Regression_X" localSheetId="11" hidden="1">#REF!</definedName>
    <definedName name="_Regression_X" localSheetId="19" hidden="1">#REF!</definedName>
    <definedName name="_Regression_X" hidden="1">#REF!</definedName>
    <definedName name="a" localSheetId="3">#REF!</definedName>
    <definedName name="a" localSheetId="17">#REF!</definedName>
    <definedName name="a" localSheetId="5">#REF!</definedName>
    <definedName name="a" localSheetId="8">#REF!</definedName>
    <definedName name="a" localSheetId="11">#REF!</definedName>
    <definedName name="a">#REF!</definedName>
    <definedName name="Ａ２" localSheetId="3">#REF!</definedName>
    <definedName name="Ａ２" localSheetId="17">#REF!</definedName>
    <definedName name="Ａ２" localSheetId="21">#REF!</definedName>
    <definedName name="Ａ２" localSheetId="5">#REF!</definedName>
    <definedName name="Ａ２" localSheetId="8">#REF!</definedName>
    <definedName name="Ａ２" localSheetId="11">#REF!</definedName>
    <definedName name="Ａ２" localSheetId="19">#REF!</definedName>
    <definedName name="Ａ２">#REF!</definedName>
    <definedName name="aaa" localSheetId="3">#REF!</definedName>
    <definedName name="aaa" localSheetId="17">#REF!</definedName>
    <definedName name="aaa" localSheetId="5">#REF!</definedName>
    <definedName name="aaa" localSheetId="8">#REF!</definedName>
    <definedName name="aaa" localSheetId="11">#REF!</definedName>
    <definedName name="aaa">#REF!</definedName>
    <definedName name="aplcode" localSheetId="3">#REF!</definedName>
    <definedName name="aplcode" localSheetId="17">#REF!</definedName>
    <definedName name="aplcode" localSheetId="5">#REF!</definedName>
    <definedName name="aplcode" localSheetId="8">#REF!</definedName>
    <definedName name="aplcode" localSheetId="11">#REF!</definedName>
    <definedName name="aplcode">#REF!</definedName>
    <definedName name="aplname" localSheetId="3">#REF!</definedName>
    <definedName name="aplname" localSheetId="17">#REF!</definedName>
    <definedName name="aplname" localSheetId="5">#REF!</definedName>
    <definedName name="aplname" localSheetId="8">#REF!</definedName>
    <definedName name="aplname" localSheetId="11">#REF!</definedName>
    <definedName name="aplname">#REF!</definedName>
    <definedName name="b" localSheetId="3">#REF!</definedName>
    <definedName name="b" localSheetId="17">#REF!</definedName>
    <definedName name="b" localSheetId="5">#REF!</definedName>
    <definedName name="b" localSheetId="8">#REF!</definedName>
    <definedName name="b" localSheetId="11">#REF!</definedName>
    <definedName name="b">#REF!</definedName>
    <definedName name="BSH">[3]BS!$H:$H</definedName>
    <definedName name="BSK">[3]BS!$K:$K</definedName>
    <definedName name="CCU進捗（1次）" localSheetId="3">#REF!</definedName>
    <definedName name="CCU進捗（1次）" localSheetId="17">#REF!</definedName>
    <definedName name="CCU進捗（1次）" localSheetId="5">#REF!</definedName>
    <definedName name="CCU進捗（1次）" localSheetId="8">#REF!</definedName>
    <definedName name="CCU進捗（1次）" localSheetId="11">#REF!</definedName>
    <definedName name="CCU進捗（1次）">#REF!</definedName>
    <definedName name="CCU進捗（2次）" localSheetId="3">#REF!</definedName>
    <definedName name="CCU進捗（2次）" localSheetId="17">#REF!</definedName>
    <definedName name="CCU進捗（2次）" localSheetId="5">#REF!</definedName>
    <definedName name="CCU進捗（2次）" localSheetId="8">#REF!</definedName>
    <definedName name="CCU進捗（2次）" localSheetId="11">#REF!</definedName>
    <definedName name="CCU進捗（2次）">#REF!</definedName>
    <definedName name="CLOSED_1" localSheetId="3">[4]表紙!$A$3</definedName>
    <definedName name="CLOSED_1" localSheetId="5">[4]表紙!$A$3</definedName>
    <definedName name="CLOSED_1">[5]表紙!$A$3</definedName>
    <definedName name="CLOSED_2" localSheetId="3">[4]表紙!$A$5</definedName>
    <definedName name="CLOSED_2" localSheetId="5">[4]表紙!$A$5</definedName>
    <definedName name="CLOSED_2">[5]表紙!$A$5</definedName>
    <definedName name="Command_Click" localSheetId="21">[6]Sheet1!Command_Click</definedName>
    <definedName name="Command_Click" localSheetId="8">[6]Sheet1!Command_Click</definedName>
    <definedName name="Command_Click" localSheetId="19">[6]Sheet1!Command_Click</definedName>
    <definedName name="Command_Click">[6]Sheet1!Command_Click</definedName>
    <definedName name="DATA" localSheetId="3">#REF!</definedName>
    <definedName name="DATA" localSheetId="17">#REF!</definedName>
    <definedName name="DATA" localSheetId="5">#REF!</definedName>
    <definedName name="DATA" localSheetId="8">#REF!</definedName>
    <definedName name="DATA" localSheetId="11">#REF!</definedName>
    <definedName name="DATA">#REF!</definedName>
    <definedName name="datas1">[7]点検シート!$A$20:$A$65536,[7]点検シート!$C$20:$C$65536,[7]点検シート!$E$20:$E$65536,[7]点検シート!$W$20:$W$65536,[7]点検シート!$Y$20:$Y$65536,[7]点検シート!$AE$20:$AE$65536</definedName>
    <definedName name="DATA終了" localSheetId="3">#REF!</definedName>
    <definedName name="DATA終了" localSheetId="17">#REF!</definedName>
    <definedName name="DATA終了" localSheetId="5">#REF!</definedName>
    <definedName name="DATA終了" localSheetId="8">#REF!</definedName>
    <definedName name="DATA終了" localSheetId="11">#REF!</definedName>
    <definedName name="DATA終了">#REF!</definedName>
    <definedName name="DATA終了2" localSheetId="3">#REF!</definedName>
    <definedName name="DATA終了2" localSheetId="17">#REF!</definedName>
    <definedName name="DATA終了2" localSheetId="5">#REF!</definedName>
    <definedName name="DATA終了2" localSheetId="8">#REF!</definedName>
    <definedName name="DATA終了2" localSheetId="11">#REF!</definedName>
    <definedName name="DATA終了2">#REF!</definedName>
    <definedName name="DATA開始" localSheetId="3">#REF!</definedName>
    <definedName name="DATA開始" localSheetId="17">#REF!</definedName>
    <definedName name="DATA開始" localSheetId="5">#REF!</definedName>
    <definedName name="DATA開始" localSheetId="8">#REF!</definedName>
    <definedName name="DATA開始" localSheetId="11">#REF!</definedName>
    <definedName name="DATA開始">#REF!</definedName>
    <definedName name="DATA開始2" localSheetId="3">#REF!</definedName>
    <definedName name="DATA開始2" localSheetId="17">#REF!</definedName>
    <definedName name="DATA開始2" localSheetId="5">#REF!</definedName>
    <definedName name="DATA開始2" localSheetId="8">#REF!</definedName>
    <definedName name="DATA開始2" localSheetId="11">#REF!</definedName>
    <definedName name="DATA開始2">#REF!</definedName>
    <definedName name="DB_BLOCK_BUFFERS" localSheetId="3">#REF!</definedName>
    <definedName name="DB_BLOCK_BUFFERS" localSheetId="17">#REF!</definedName>
    <definedName name="DB_BLOCK_BUFFERS" localSheetId="5">#REF!</definedName>
    <definedName name="DB_BLOCK_BUFFERS" localSheetId="8">#REF!</definedName>
    <definedName name="DB_BLOCK_BUFFERS" localSheetId="11">#REF!</definedName>
    <definedName name="DB_BLOCK_BUFFERS">#REF!</definedName>
    <definedName name="DB_FILE_MULTIBLOCK_READ_COUNT" localSheetId="3">#REF!</definedName>
    <definedName name="DB_FILE_MULTIBLOCK_READ_COUNT" localSheetId="17">#REF!</definedName>
    <definedName name="DB_FILE_MULTIBLOCK_READ_COUNT" localSheetId="21">#REF!</definedName>
    <definedName name="DB_FILE_MULTIBLOCK_READ_COUNT" localSheetId="5">#REF!</definedName>
    <definedName name="DB_FILE_MULTIBLOCK_READ_COUNT" localSheetId="8">#REF!</definedName>
    <definedName name="DB_FILE_MULTIBLOCK_READ_COUNT" localSheetId="11">#REF!</definedName>
    <definedName name="DB_FILE_MULTIBLOCK_READ_COUNT" localSheetId="19">#REF!</definedName>
    <definedName name="DB_FILE_MULTIBLOCK_READ_COUNT">#REF!</definedName>
    <definedName name="DB_FILES" localSheetId="3">#REF!</definedName>
    <definedName name="DB_FILES" localSheetId="17">#REF!</definedName>
    <definedName name="DB_FILES" localSheetId="5">#REF!</definedName>
    <definedName name="DB_FILES" localSheetId="8">#REF!</definedName>
    <definedName name="DB_FILES" localSheetId="11">#REF!</definedName>
    <definedName name="DB_FILES">#REF!</definedName>
    <definedName name="detail_copy" localSheetId="21">[8]!detail_copy</definedName>
    <definedName name="detail_copy" localSheetId="8">[8]!detail_copy</definedName>
    <definedName name="detail_copy" localSheetId="19">[8]!detail_copy</definedName>
    <definedName name="detail_copy">[8]!detail_copy</definedName>
    <definedName name="DML_LOCKS" localSheetId="3">#REF!</definedName>
    <definedName name="DML_LOCKS" localSheetId="17">#REF!</definedName>
    <definedName name="DML_LOCKS" localSheetId="5">#REF!</definedName>
    <definedName name="DML_LOCKS" localSheetId="8">#REF!</definedName>
    <definedName name="DML_LOCKS" localSheetId="11">#REF!</definedName>
    <definedName name="DML_LOCKS">#REF!</definedName>
    <definedName name="Entity_Header" localSheetId="3">#REF!</definedName>
    <definedName name="Entity_Header" localSheetId="17">#REF!</definedName>
    <definedName name="Entity_Header" localSheetId="5">#REF!</definedName>
    <definedName name="Entity_Header" localSheetId="8">#REF!</definedName>
    <definedName name="Entity_Header" localSheetId="11">#REF!</definedName>
    <definedName name="Entity_Header">#REF!</definedName>
    <definedName name="FAダイワ進捗表（1次）" localSheetId="3">#REF!</definedName>
    <definedName name="FAダイワ進捗表（1次）" localSheetId="17">#REF!</definedName>
    <definedName name="FAダイワ進捗表（1次）" localSheetId="5">#REF!</definedName>
    <definedName name="FAダイワ進捗表（1次）" localSheetId="8">#REF!</definedName>
    <definedName name="FAダイワ進捗表（1次）" localSheetId="11">#REF!</definedName>
    <definedName name="FAダイワ進捗表（1次）">#REF!</definedName>
    <definedName name="FAダイワ進捗表（2次）" localSheetId="3">#REF!</definedName>
    <definedName name="FAダイワ進捗表（2次）" localSheetId="17">#REF!</definedName>
    <definedName name="FAダイワ進捗表（2次）" localSheetId="5">#REF!</definedName>
    <definedName name="FAダイワ進捗表（2次）" localSheetId="8">#REF!</definedName>
    <definedName name="FAダイワ進捗表（2次）" localSheetId="11">#REF!</definedName>
    <definedName name="FAダイワ進捗表（2次）">#REF!</definedName>
    <definedName name="GC_LCK_PROCS" localSheetId="3">#REF!</definedName>
    <definedName name="GC_LCK_PROCS" localSheetId="17">#REF!</definedName>
    <definedName name="GC_LCK_PROCS" localSheetId="5">#REF!</definedName>
    <definedName name="GC_LCK_PROCS" localSheetId="8">#REF!</definedName>
    <definedName name="GC_LCK_PROCS" localSheetId="11">#REF!</definedName>
    <definedName name="GC_LCK_PROCS">#REF!</definedName>
    <definedName name="HASH_MULTIBLOCK_IO_COUNT" localSheetId="3">#REF!</definedName>
    <definedName name="HASH_MULTIBLOCK_IO_COUNT" localSheetId="17">#REF!</definedName>
    <definedName name="HASH_MULTIBLOCK_IO_COUNT" localSheetId="21">#REF!</definedName>
    <definedName name="HASH_MULTIBLOCK_IO_COUNT" localSheetId="5">#REF!</definedName>
    <definedName name="HASH_MULTIBLOCK_IO_COUNT" localSheetId="8">#REF!</definedName>
    <definedName name="HASH_MULTIBLOCK_IO_COUNT" localSheetId="11">#REF!</definedName>
    <definedName name="HASH_MULTIBLOCK_IO_COUNT" localSheetId="19">#REF!</definedName>
    <definedName name="HASH_MULTIBLOCK_IO_COUNT">#REF!</definedName>
    <definedName name="henkou" localSheetId="3">#REF!</definedName>
    <definedName name="henkou" localSheetId="17">#REF!</definedName>
    <definedName name="henkou" localSheetId="5">#REF!</definedName>
    <definedName name="henkou" localSheetId="8">#REF!</definedName>
    <definedName name="henkou" localSheetId="11">#REF!</definedName>
    <definedName name="henkou">#REF!</definedName>
    <definedName name="henkou10" localSheetId="3">#REF!</definedName>
    <definedName name="henkou10" localSheetId="17">#REF!</definedName>
    <definedName name="henkou10" localSheetId="5">#REF!</definedName>
    <definedName name="henkou10" localSheetId="8">#REF!</definedName>
    <definedName name="henkou10" localSheetId="11">#REF!</definedName>
    <definedName name="henkou10">#REF!</definedName>
    <definedName name="henkou11" localSheetId="3">#REF!</definedName>
    <definedName name="henkou11" localSheetId="17">#REF!</definedName>
    <definedName name="henkou11" localSheetId="5">#REF!</definedName>
    <definedName name="henkou11" localSheetId="8">#REF!</definedName>
    <definedName name="henkou11" localSheetId="11">#REF!</definedName>
    <definedName name="henkou11">#REF!</definedName>
    <definedName name="henkou12" localSheetId="3">#REF!</definedName>
    <definedName name="henkou12" localSheetId="17">#REF!</definedName>
    <definedName name="henkou12" localSheetId="5">#REF!</definedName>
    <definedName name="henkou12" localSheetId="8">#REF!</definedName>
    <definedName name="henkou12" localSheetId="11">#REF!</definedName>
    <definedName name="henkou12">#REF!</definedName>
    <definedName name="henkou13" localSheetId="3">#REF!</definedName>
    <definedName name="henkou13" localSheetId="17">#REF!</definedName>
    <definedName name="henkou13" localSheetId="5">#REF!</definedName>
    <definedName name="henkou13" localSheetId="8">#REF!</definedName>
    <definedName name="henkou13" localSheetId="11">#REF!</definedName>
    <definedName name="henkou13">#REF!</definedName>
    <definedName name="henkou2" localSheetId="3">#REF!</definedName>
    <definedName name="henkou2" localSheetId="17">#REF!</definedName>
    <definedName name="henkou2" localSheetId="5">#REF!</definedName>
    <definedName name="henkou2" localSheetId="8">#REF!</definedName>
    <definedName name="henkou2" localSheetId="11">#REF!</definedName>
    <definedName name="henkou2">#REF!</definedName>
    <definedName name="henkou3" localSheetId="3">#REF!</definedName>
    <definedName name="henkou3" localSheetId="17">#REF!</definedName>
    <definedName name="henkou3" localSheetId="5">#REF!</definedName>
    <definedName name="henkou3" localSheetId="8">#REF!</definedName>
    <definedName name="henkou3" localSheetId="11">#REF!</definedName>
    <definedName name="henkou3">#REF!</definedName>
    <definedName name="henkou4" localSheetId="3">#REF!</definedName>
    <definedName name="henkou4" localSheetId="17">#REF!</definedName>
    <definedName name="henkou4" localSheetId="5">#REF!</definedName>
    <definedName name="henkou4" localSheetId="8">#REF!</definedName>
    <definedName name="henkou4" localSheetId="11">#REF!</definedName>
    <definedName name="henkou4">#REF!</definedName>
    <definedName name="henkou5" localSheetId="3">#REF!</definedName>
    <definedName name="henkou5" localSheetId="17">#REF!</definedName>
    <definedName name="henkou5" localSheetId="5">#REF!</definedName>
    <definedName name="henkou5" localSheetId="8">#REF!</definedName>
    <definedName name="henkou5" localSheetId="11">#REF!</definedName>
    <definedName name="henkou5">#REF!</definedName>
    <definedName name="henkou6" localSheetId="3">#REF!</definedName>
    <definedName name="henkou6" localSheetId="17">#REF!</definedName>
    <definedName name="henkou6" localSheetId="5">#REF!</definedName>
    <definedName name="henkou6" localSheetId="8">#REF!</definedName>
    <definedName name="henkou6" localSheetId="11">#REF!</definedName>
    <definedName name="henkou6">#REF!</definedName>
    <definedName name="henkou7" localSheetId="3">#REF!</definedName>
    <definedName name="henkou7" localSheetId="17">#REF!</definedName>
    <definedName name="henkou7" localSheetId="5">#REF!</definedName>
    <definedName name="henkou7" localSheetId="8">#REF!</definedName>
    <definedName name="henkou7" localSheetId="11">#REF!</definedName>
    <definedName name="henkou7">#REF!</definedName>
    <definedName name="henkou8" localSheetId="3">#REF!</definedName>
    <definedName name="henkou8" localSheetId="17">#REF!</definedName>
    <definedName name="henkou8" localSheetId="5">#REF!</definedName>
    <definedName name="henkou8" localSheetId="8">#REF!</definedName>
    <definedName name="henkou8" localSheetId="11">#REF!</definedName>
    <definedName name="henkou8">#REF!</definedName>
    <definedName name="henkou9" localSheetId="3">#REF!</definedName>
    <definedName name="henkou9" localSheetId="17">#REF!</definedName>
    <definedName name="henkou9" localSheetId="5">#REF!</definedName>
    <definedName name="henkou9" localSheetId="8">#REF!</definedName>
    <definedName name="henkou9" localSheetId="11">#REF!</definedName>
    <definedName name="henkou9">#REF!</definedName>
    <definedName name="kaku">[9]確定申告・属性等入力!$AD$5</definedName>
    <definedName name="kaku_list1" localSheetId="3">#REF!</definedName>
    <definedName name="kaku_list1" localSheetId="17">#REF!</definedName>
    <definedName name="kaku_list1" localSheetId="5">#REF!</definedName>
    <definedName name="kaku_list1" localSheetId="8">#REF!</definedName>
    <definedName name="kaku_list1" localSheetId="11">#REF!</definedName>
    <definedName name="kaku_list1">#REF!</definedName>
    <definedName name="kaku_list2" localSheetId="3">#REF!</definedName>
    <definedName name="kaku_list2" localSheetId="17">#REF!</definedName>
    <definedName name="kaku_list2" localSheetId="5">#REF!</definedName>
    <definedName name="kaku_list2" localSheetId="8">#REF!</definedName>
    <definedName name="kaku_list2" localSheetId="11">#REF!</definedName>
    <definedName name="kaku_list2">#REF!</definedName>
    <definedName name="KEY終了" localSheetId="3">#REF!</definedName>
    <definedName name="KEY終了" localSheetId="17">#REF!</definedName>
    <definedName name="KEY終了" localSheetId="5">#REF!</definedName>
    <definedName name="KEY終了" localSheetId="8">#REF!</definedName>
    <definedName name="KEY終了" localSheetId="11">#REF!</definedName>
    <definedName name="KEY終了">#REF!</definedName>
    <definedName name="KEY終了2" localSheetId="3">#REF!</definedName>
    <definedName name="KEY終了2" localSheetId="17">#REF!</definedName>
    <definedName name="KEY終了2" localSheetId="5">#REF!</definedName>
    <definedName name="KEY終了2" localSheetId="8">#REF!</definedName>
    <definedName name="KEY終了2" localSheetId="11">#REF!</definedName>
    <definedName name="KEY終了2">#REF!</definedName>
    <definedName name="KEY開始" localSheetId="3">#REF!</definedName>
    <definedName name="KEY開始" localSheetId="17">#REF!</definedName>
    <definedName name="KEY開始" localSheetId="5">#REF!</definedName>
    <definedName name="KEY開始" localSheetId="8">#REF!</definedName>
    <definedName name="KEY開始" localSheetId="11">#REF!</definedName>
    <definedName name="KEY開始">#REF!</definedName>
    <definedName name="KEY開始2" localSheetId="3">#REF!</definedName>
    <definedName name="KEY開始2" localSheetId="17">#REF!</definedName>
    <definedName name="KEY開始2" localSheetId="5">#REF!</definedName>
    <definedName name="KEY開始2" localSheetId="8">#REF!</definedName>
    <definedName name="KEY開始2" localSheetId="11">#REF!</definedName>
    <definedName name="KEY開始2">#REF!</definedName>
    <definedName name="LM_LOCKS" localSheetId="3">#REF!</definedName>
    <definedName name="LM_LOCKS" localSheetId="17">#REF!</definedName>
    <definedName name="LM_LOCKS" localSheetId="21">#REF!</definedName>
    <definedName name="LM_LOCKS" localSheetId="5">#REF!</definedName>
    <definedName name="LM_LOCKS" localSheetId="8">#REF!</definedName>
    <definedName name="LM_LOCKS" localSheetId="11">#REF!</definedName>
    <definedName name="LM_LOCKS" localSheetId="19">#REF!</definedName>
    <definedName name="LM_LOCKS">#REF!</definedName>
    <definedName name="LM_PROCS" localSheetId="3">#REF!</definedName>
    <definedName name="LM_PROCS" localSheetId="17">#REF!</definedName>
    <definedName name="LM_PROCS" localSheetId="21">#REF!</definedName>
    <definedName name="LM_PROCS" localSheetId="5">#REF!</definedName>
    <definedName name="LM_PROCS" localSheetId="8">#REF!</definedName>
    <definedName name="LM_PROCS" localSheetId="11">#REF!</definedName>
    <definedName name="LM_PROCS" localSheetId="19">#REF!</definedName>
    <definedName name="LM_PROCS">#REF!</definedName>
    <definedName name="LM_RESS" localSheetId="3">#REF!</definedName>
    <definedName name="LM_RESS" localSheetId="17">#REF!</definedName>
    <definedName name="LM_RESS" localSheetId="21">#REF!</definedName>
    <definedName name="LM_RESS" localSheetId="5">#REF!</definedName>
    <definedName name="LM_RESS" localSheetId="8">#REF!</definedName>
    <definedName name="LM_RESS" localSheetId="11">#REF!</definedName>
    <definedName name="LM_RESS" localSheetId="19">#REF!</definedName>
    <definedName name="LM_RESS">#REF!</definedName>
    <definedName name="macro.detail_copy" localSheetId="21">[10]!macro.detail_copy</definedName>
    <definedName name="macro.detail_copy" localSheetId="8">[10]!macro.detail_copy</definedName>
    <definedName name="macro.detail_copy" localSheetId="19">[10]!macro.detail_copy</definedName>
    <definedName name="macro.detail_copy">[10]!macro.detail_copy</definedName>
    <definedName name="MAXINSTANCES" localSheetId="3">#REF!</definedName>
    <definedName name="MAXINSTANCES" localSheetId="17">#REF!</definedName>
    <definedName name="MAXINSTANCES" localSheetId="5">#REF!</definedName>
    <definedName name="MAXINSTANCES" localSheetId="8">#REF!</definedName>
    <definedName name="MAXINSTANCES" localSheetId="11">#REF!</definedName>
    <definedName name="MAXINSTANCES">#REF!</definedName>
    <definedName name="Module１.detail_copy" localSheetId="21">[11]!Module１.detail_copy</definedName>
    <definedName name="Module１.detail_copy" localSheetId="8">[11]!Module１.detail_copy</definedName>
    <definedName name="Module１.detail_copy" localSheetId="19">[11]!Module１.detail_copy</definedName>
    <definedName name="Module１.detail_copy">[11]!Module１.detail_copy</definedName>
    <definedName name="ＮＳＤ進捗表" localSheetId="3">#REF!</definedName>
    <definedName name="ＮＳＤ進捗表" localSheetId="17">#REF!</definedName>
    <definedName name="ＮＳＤ進捗表" localSheetId="5">#REF!</definedName>
    <definedName name="ＮＳＤ進捗表" localSheetId="8">#REF!</definedName>
    <definedName name="ＮＳＤ進捗表" localSheetId="11">#REF!</definedName>
    <definedName name="ＮＳＤ進捗表">#REF!</definedName>
    <definedName name="PARALLEL_MAX_SERVERS" localSheetId="3">#REF!</definedName>
    <definedName name="PARALLEL_MAX_SERVERS" localSheetId="17">#REF!</definedName>
    <definedName name="PARALLEL_MAX_SERVERS" localSheetId="21">#REF!</definedName>
    <definedName name="PARALLEL_MAX_SERVERS" localSheetId="5">#REF!</definedName>
    <definedName name="PARALLEL_MAX_SERVERS" localSheetId="8">#REF!</definedName>
    <definedName name="PARALLEL_MAX_SERVERS" localSheetId="11">#REF!</definedName>
    <definedName name="PARALLEL_MAX_SERVERS" localSheetId="19">#REF!</definedName>
    <definedName name="PARALLEL_MAX_SERVERS">#REF!</definedName>
    <definedName name="PARALLEL_MIN_SERVERS" localSheetId="3">#REF!</definedName>
    <definedName name="PARALLEL_MIN_SERVERS" localSheetId="17">#REF!</definedName>
    <definedName name="PARALLEL_MIN_SERVERS" localSheetId="21">#REF!</definedName>
    <definedName name="PARALLEL_MIN_SERVERS" localSheetId="5">#REF!</definedName>
    <definedName name="PARALLEL_MIN_SERVERS" localSheetId="8">#REF!</definedName>
    <definedName name="PARALLEL_MIN_SERVERS" localSheetId="11">#REF!</definedName>
    <definedName name="PARALLEL_MIN_SERVERS" localSheetId="19">#REF!</definedName>
    <definedName name="PARALLEL_MIN_SERVERS">#REF!</definedName>
    <definedName name="PJ2_G1" localSheetId="3">[12]シミュレーション結果!#REF!</definedName>
    <definedName name="PJ2_G1" localSheetId="21">[13]シミュレーション結果!#REF!</definedName>
    <definedName name="PJ2_G1" localSheetId="5">[12]シミュレーション結果!#REF!</definedName>
    <definedName name="PJ2_G1" localSheetId="8">[13]シミュレーション結果!#REF!</definedName>
    <definedName name="PJ2_G1" localSheetId="11">[13]シミュレーション結果!#REF!</definedName>
    <definedName name="PJ2_G1" localSheetId="19">[13]シミュレーション結果!#REF!</definedName>
    <definedName name="PJ2_G1">[13]シミュレーション結果!#REF!</definedName>
    <definedName name="ＰＬ" localSheetId="3">[14]基本情報!$C$14</definedName>
    <definedName name="ＰＬ" localSheetId="5">[14]基本情報!$C$14</definedName>
    <definedName name="ＰＬ">[12]基本情報!$C$14</definedName>
    <definedName name="PROCESSES" localSheetId="3">#REF!</definedName>
    <definedName name="PROCESSES" localSheetId="17">#REF!</definedName>
    <definedName name="PROCESSES" localSheetId="21">#REF!</definedName>
    <definedName name="PROCESSES" localSheetId="5">#REF!</definedName>
    <definedName name="PROCESSES" localSheetId="8">#REF!</definedName>
    <definedName name="PROCESSES" localSheetId="11">#REF!</definedName>
    <definedName name="PROCESSES" localSheetId="19">#REF!</definedName>
    <definedName name="PROCESSES">#REF!</definedName>
    <definedName name="SESSIONS" localSheetId="3">#REF!</definedName>
    <definedName name="SESSIONS" localSheetId="17">#REF!</definedName>
    <definedName name="SESSIONS" localSheetId="5">#REF!</definedName>
    <definedName name="SESSIONS" localSheetId="8">#REF!</definedName>
    <definedName name="SESSIONS" localSheetId="11">#REF!</definedName>
    <definedName name="SESSIONS">#REF!</definedName>
    <definedName name="SH" localSheetId="3">[15]ｿﾌﾄﾊｳｽ!$A$2:$B$7</definedName>
    <definedName name="SH" localSheetId="5">[15]ｿﾌﾄﾊｳｽ!$A$2:$B$7</definedName>
    <definedName name="SH">[14]ｿﾌﾄﾊｳｽ!$A$2:$B$7</definedName>
    <definedName name="SQLﾌｧｲﾙ名" localSheetId="3">[4]表紙!$D$3</definedName>
    <definedName name="SQLﾌｧｲﾙ名" localSheetId="5">[4]表紙!$D$3</definedName>
    <definedName name="SQLﾌｧｲﾙ名">[5]表紙!$D$3</definedName>
    <definedName name="SQL保存パス" localSheetId="3">[4]表紙!$D$44</definedName>
    <definedName name="SQL保存パス" localSheetId="5">[4]表紙!$D$44</definedName>
    <definedName name="SQL保存パス">[5]表紙!$D$44</definedName>
    <definedName name="SUNAME1" localSheetId="3">#REF!</definedName>
    <definedName name="SUNAME1" localSheetId="17">#REF!</definedName>
    <definedName name="SUNAME1" localSheetId="5">#REF!</definedName>
    <definedName name="SUNAME1" localSheetId="8">#REF!</definedName>
    <definedName name="SUNAME1" localSheetId="11">#REF!</definedName>
    <definedName name="SUNAME1">#REF!</definedName>
    <definedName name="SUNAME2" localSheetId="3">#REF!</definedName>
    <definedName name="SUNAME2" localSheetId="17">#REF!</definedName>
    <definedName name="SUNAME2" localSheetId="5">#REF!</definedName>
    <definedName name="SUNAME2" localSheetId="8">#REF!</definedName>
    <definedName name="SUNAME2" localSheetId="11">#REF!</definedName>
    <definedName name="SUNAME2">#REF!</definedName>
    <definedName name="SUNAME3" localSheetId="3">#REF!</definedName>
    <definedName name="SUNAME3" localSheetId="17">#REF!</definedName>
    <definedName name="SUNAME3" localSheetId="5">#REF!</definedName>
    <definedName name="SUNAME3" localSheetId="8">#REF!</definedName>
    <definedName name="SUNAME3" localSheetId="11">#REF!</definedName>
    <definedName name="SUNAME3">#REF!</definedName>
    <definedName name="SUNAME4" localSheetId="3">#REF!</definedName>
    <definedName name="SUNAME4" localSheetId="17">#REF!</definedName>
    <definedName name="SUNAME4" localSheetId="5">#REF!</definedName>
    <definedName name="SUNAME4" localSheetId="8">#REF!</definedName>
    <definedName name="SUNAME4" localSheetId="11">#REF!</definedName>
    <definedName name="SUNAME4">#REF!</definedName>
    <definedName name="SUNAME5" localSheetId="3">#REF!</definedName>
    <definedName name="SUNAME5" localSheetId="17">#REF!</definedName>
    <definedName name="SUNAME5" localSheetId="5">#REF!</definedName>
    <definedName name="SUNAME5" localSheetId="8">#REF!</definedName>
    <definedName name="SUNAME5" localSheetId="11">#REF!</definedName>
    <definedName name="SUNAME5">#REF!</definedName>
    <definedName name="SUNAME6" localSheetId="3">#REF!</definedName>
    <definedName name="SUNAME6" localSheetId="17">#REF!</definedName>
    <definedName name="SUNAME6" localSheetId="5">#REF!</definedName>
    <definedName name="SUNAME6" localSheetId="8">#REF!</definedName>
    <definedName name="SUNAME6" localSheetId="11">#REF!</definedName>
    <definedName name="SUNAME6">#REF!</definedName>
    <definedName name="SUNAME7" localSheetId="3">#REF!</definedName>
    <definedName name="SUNAME7" localSheetId="17">#REF!</definedName>
    <definedName name="SUNAME7" localSheetId="5">#REF!</definedName>
    <definedName name="SUNAME7" localSheetId="8">#REF!</definedName>
    <definedName name="SUNAME7" localSheetId="11">#REF!</definedName>
    <definedName name="SUNAME7">#REF!</definedName>
    <definedName name="SUNAME8" localSheetId="3">#REF!</definedName>
    <definedName name="SUNAME8" localSheetId="17">#REF!</definedName>
    <definedName name="SUNAME8" localSheetId="5">#REF!</definedName>
    <definedName name="SUNAME8" localSheetId="8">#REF!</definedName>
    <definedName name="SUNAME8" localSheetId="11">#REF!</definedName>
    <definedName name="SUNAME8">#REF!</definedName>
    <definedName name="SUNU1" localSheetId="3">#REF!</definedName>
    <definedName name="SUNU1" localSheetId="17">#REF!</definedName>
    <definedName name="SUNU1" localSheetId="5">#REF!</definedName>
    <definedName name="SUNU1" localSheetId="8">#REF!</definedName>
    <definedName name="SUNU1" localSheetId="11">#REF!</definedName>
    <definedName name="SUNU1">#REF!</definedName>
    <definedName name="SUNU12" localSheetId="3">#REF!</definedName>
    <definedName name="SUNU12" localSheetId="17">#REF!</definedName>
    <definedName name="SUNU12" localSheetId="5">#REF!</definedName>
    <definedName name="SUNU12" localSheetId="8">#REF!</definedName>
    <definedName name="SUNU12" localSheetId="11">#REF!</definedName>
    <definedName name="SUNU12">#REF!</definedName>
    <definedName name="SUNU2" localSheetId="3">#REF!</definedName>
    <definedName name="SUNU2" localSheetId="17">#REF!</definedName>
    <definedName name="SUNU2" localSheetId="5">#REF!</definedName>
    <definedName name="SUNU2" localSheetId="8">#REF!</definedName>
    <definedName name="SUNU2" localSheetId="11">#REF!</definedName>
    <definedName name="SUNU2">#REF!</definedName>
    <definedName name="SUNU22" localSheetId="3">#REF!</definedName>
    <definedName name="SUNU22" localSheetId="17">#REF!</definedName>
    <definedName name="SUNU22" localSheetId="5">#REF!</definedName>
    <definedName name="SUNU22" localSheetId="8">#REF!</definedName>
    <definedName name="SUNU22" localSheetId="11">#REF!</definedName>
    <definedName name="SUNU22">#REF!</definedName>
    <definedName name="SUNU3" localSheetId="3">#REF!</definedName>
    <definedName name="SUNU3" localSheetId="17">#REF!</definedName>
    <definedName name="SUNU3" localSheetId="5">#REF!</definedName>
    <definedName name="SUNU3" localSheetId="8">#REF!</definedName>
    <definedName name="SUNU3" localSheetId="11">#REF!</definedName>
    <definedName name="SUNU3">#REF!</definedName>
    <definedName name="SUNU32" localSheetId="3">#REF!</definedName>
    <definedName name="SUNU32" localSheetId="17">#REF!</definedName>
    <definedName name="SUNU32" localSheetId="5">#REF!</definedName>
    <definedName name="SUNU32" localSheetId="8">#REF!</definedName>
    <definedName name="SUNU32" localSheetId="11">#REF!</definedName>
    <definedName name="SUNU32">#REF!</definedName>
    <definedName name="SUNU4" localSheetId="3">#REF!</definedName>
    <definedName name="SUNU4" localSheetId="17">#REF!</definedName>
    <definedName name="SUNU4" localSheetId="5">#REF!</definedName>
    <definedName name="SUNU4" localSheetId="8">#REF!</definedName>
    <definedName name="SUNU4" localSheetId="11">#REF!</definedName>
    <definedName name="SUNU4">#REF!</definedName>
    <definedName name="SUNU42" localSheetId="3">#REF!</definedName>
    <definedName name="SUNU42" localSheetId="17">#REF!</definedName>
    <definedName name="SUNU42" localSheetId="5">#REF!</definedName>
    <definedName name="SUNU42" localSheetId="8">#REF!</definedName>
    <definedName name="SUNU42" localSheetId="11">#REF!</definedName>
    <definedName name="SUNU42">#REF!</definedName>
    <definedName name="SUNU5" localSheetId="3">#REF!</definedName>
    <definedName name="SUNU5" localSheetId="17">#REF!</definedName>
    <definedName name="SUNU5" localSheetId="5">#REF!</definedName>
    <definedName name="SUNU5" localSheetId="8">#REF!</definedName>
    <definedName name="SUNU5" localSheetId="11">#REF!</definedName>
    <definedName name="SUNU5">#REF!</definedName>
    <definedName name="SUNU52" localSheetId="3">#REF!</definedName>
    <definedName name="SUNU52" localSheetId="17">#REF!</definedName>
    <definedName name="SUNU52" localSheetId="5">#REF!</definedName>
    <definedName name="SUNU52" localSheetId="8">#REF!</definedName>
    <definedName name="SUNU52" localSheetId="11">#REF!</definedName>
    <definedName name="SUNU52">#REF!</definedName>
    <definedName name="SUNU6" localSheetId="3">#REF!</definedName>
    <definedName name="SUNU6" localSheetId="17">#REF!</definedName>
    <definedName name="SUNU6" localSheetId="5">#REF!</definedName>
    <definedName name="SUNU6" localSheetId="8">#REF!</definedName>
    <definedName name="SUNU6" localSheetId="11">#REF!</definedName>
    <definedName name="SUNU6">#REF!</definedName>
    <definedName name="SUNU62" localSheetId="3">#REF!</definedName>
    <definedName name="SUNU62" localSheetId="17">#REF!</definedName>
    <definedName name="SUNU62" localSheetId="5">#REF!</definedName>
    <definedName name="SUNU62" localSheetId="8">#REF!</definedName>
    <definedName name="SUNU62" localSheetId="11">#REF!</definedName>
    <definedName name="SUNU62">#REF!</definedName>
    <definedName name="SUNU7" localSheetId="3">#REF!</definedName>
    <definedName name="SUNU7" localSheetId="17">#REF!</definedName>
    <definedName name="SUNU7" localSheetId="5">#REF!</definedName>
    <definedName name="SUNU7" localSheetId="8">#REF!</definedName>
    <definedName name="SUNU7" localSheetId="11">#REF!</definedName>
    <definedName name="SUNU7">#REF!</definedName>
    <definedName name="SUNU72" localSheetId="3">#REF!</definedName>
    <definedName name="SUNU72" localSheetId="17">#REF!</definedName>
    <definedName name="SUNU72" localSheetId="5">#REF!</definedName>
    <definedName name="SUNU72" localSheetId="8">#REF!</definedName>
    <definedName name="SUNU72" localSheetId="11">#REF!</definedName>
    <definedName name="SUNU72">#REF!</definedName>
    <definedName name="SUNU8" localSheetId="3">#REF!</definedName>
    <definedName name="SUNU8" localSheetId="17">#REF!</definedName>
    <definedName name="SUNU8" localSheetId="5">#REF!</definedName>
    <definedName name="SUNU8" localSheetId="8">#REF!</definedName>
    <definedName name="SUNU8" localSheetId="11">#REF!</definedName>
    <definedName name="SUNU8">#REF!</definedName>
    <definedName name="SUNU82" localSheetId="3">#REF!</definedName>
    <definedName name="SUNU82" localSheetId="17">#REF!</definedName>
    <definedName name="SUNU82" localSheetId="5">#REF!</definedName>
    <definedName name="SUNU82" localSheetId="8">#REF!</definedName>
    <definedName name="SUNU82" localSheetId="11">#REF!</definedName>
    <definedName name="SUNU82">#REF!</definedName>
    <definedName name="TB" localSheetId="3">#REF!</definedName>
    <definedName name="TB" localSheetId="17">#REF!</definedName>
    <definedName name="TB" localSheetId="5">#REF!</definedName>
    <definedName name="TB" localSheetId="8">#REF!</definedName>
    <definedName name="TB" localSheetId="11">#REF!</definedName>
    <definedName name="TB">#REF!</definedName>
    <definedName name="VEA進捗表編集" localSheetId="3">#REF!</definedName>
    <definedName name="VEA進捗表編集" localSheetId="17">#REF!</definedName>
    <definedName name="VEA進捗表編集" localSheetId="5">#REF!</definedName>
    <definedName name="VEA進捗表編集" localSheetId="8">#REF!</definedName>
    <definedName name="VEA進捗表編集" localSheetId="11">#REF!</definedName>
    <definedName name="VEA進捗表編集">#REF!</definedName>
    <definedName name="Z5BUN" localSheetId="3">#REF!</definedName>
    <definedName name="Z5BUN" localSheetId="17">#REF!</definedName>
    <definedName name="Z5BUN" localSheetId="21">#REF!</definedName>
    <definedName name="Z5BUN" localSheetId="5">#REF!</definedName>
    <definedName name="Z5BUN" localSheetId="8">#REF!</definedName>
    <definedName name="Z5BUN" localSheetId="11">#REF!</definedName>
    <definedName name="Z5BUN" localSheetId="19">#REF!</definedName>
    <definedName name="Z5BUN">#REF!</definedName>
    <definedName name="Z5FUGO" localSheetId="3">#REF!</definedName>
    <definedName name="Z5FUGO" localSheetId="17">#REF!</definedName>
    <definedName name="Z5FUGO" localSheetId="21">#REF!</definedName>
    <definedName name="Z5FUGO" localSheetId="5">#REF!</definedName>
    <definedName name="Z5FUGO" localSheetId="8">#REF!</definedName>
    <definedName name="Z5FUGO" localSheetId="11">#REF!</definedName>
    <definedName name="Z5FUGO" localSheetId="19">#REF!</definedName>
    <definedName name="Z5FUGO">#REF!</definedName>
    <definedName name="Z5INFLAG" localSheetId="3">#REF!</definedName>
    <definedName name="Z5INFLAG" localSheetId="17">#REF!</definedName>
    <definedName name="Z5INFLAG" localSheetId="21">#REF!</definedName>
    <definedName name="Z5INFLAG" localSheetId="5">#REF!</definedName>
    <definedName name="Z5INFLAG" localSheetId="8">#REF!</definedName>
    <definedName name="Z5INFLAG" localSheetId="11">#REF!</definedName>
    <definedName name="Z5INFLAG" localSheetId="19">#REF!</definedName>
    <definedName name="Z5INFLAG">#REF!</definedName>
    <definedName name="Z5KMK" localSheetId="3">#REF!</definedName>
    <definedName name="Z5KMK" localSheetId="17">#REF!</definedName>
    <definedName name="Z5KMK" localSheetId="21">#REF!</definedName>
    <definedName name="Z5KMK" localSheetId="5">#REF!</definedName>
    <definedName name="Z5KMK" localSheetId="8">#REF!</definedName>
    <definedName name="Z5KMK" localSheetId="11">#REF!</definedName>
    <definedName name="Z5KMK" localSheetId="19">#REF!</definedName>
    <definedName name="Z5KMK">#REF!</definedName>
    <definedName name="Z5KMKNM" localSheetId="3">#REF!</definedName>
    <definedName name="Z5KMKNM" localSheetId="17">#REF!</definedName>
    <definedName name="Z5KMKNM" localSheetId="21">#REF!</definedName>
    <definedName name="Z5KMKNM" localSheetId="5">#REF!</definedName>
    <definedName name="Z5KMKNM" localSheetId="8">#REF!</definedName>
    <definedName name="Z5KMKNM" localSheetId="11">#REF!</definedName>
    <definedName name="Z5KMKNM" localSheetId="19">#REF!</definedName>
    <definedName name="Z5KMKNM">#REF!</definedName>
    <definedName name="Z5SIGN" localSheetId="3">#REF!</definedName>
    <definedName name="Z5SIGN" localSheetId="17">#REF!</definedName>
    <definedName name="Z5SIGN" localSheetId="21">#REF!</definedName>
    <definedName name="Z5SIGN" localSheetId="5">#REF!</definedName>
    <definedName name="Z5SIGN" localSheetId="8">#REF!</definedName>
    <definedName name="Z5SIGN" localSheetId="11">#REF!</definedName>
    <definedName name="Z5SIGN" localSheetId="19">#REF!</definedName>
    <definedName name="Z5SIGN">#REF!</definedName>
    <definedName name="Σ１" localSheetId="3">#REF!</definedName>
    <definedName name="Σ１" localSheetId="17">#REF!</definedName>
    <definedName name="Σ１" localSheetId="5">#REF!</definedName>
    <definedName name="Σ１" localSheetId="8">#REF!</definedName>
    <definedName name="Σ１" localSheetId="11">#REF!</definedName>
    <definedName name="Σ１">#REF!</definedName>
    <definedName name="Σ２" localSheetId="3">#REF!</definedName>
    <definedName name="Σ２" localSheetId="17">#REF!</definedName>
    <definedName name="Σ２" localSheetId="5">#REF!</definedName>
    <definedName name="Σ２" localSheetId="8">#REF!</definedName>
    <definedName name="Σ２" localSheetId="11">#REF!</definedName>
    <definedName name="Σ２">#REF!</definedName>
    <definedName name="Σ３" localSheetId="3">#REF!</definedName>
    <definedName name="Σ３" localSheetId="17">#REF!</definedName>
    <definedName name="Σ３" localSheetId="5">#REF!</definedName>
    <definedName name="Σ３" localSheetId="8">#REF!</definedName>
    <definedName name="Σ３" localSheetId="11">#REF!</definedName>
    <definedName name="Σ３">#REF!</definedName>
    <definedName name="Σ４" localSheetId="3">#REF!</definedName>
    <definedName name="Σ４" localSheetId="17">#REF!</definedName>
    <definedName name="Σ４" localSheetId="5">#REF!</definedName>
    <definedName name="Σ４" localSheetId="8">#REF!</definedName>
    <definedName name="Σ４" localSheetId="11">#REF!</definedName>
    <definedName name="Σ４">#REF!</definedName>
    <definedName name="ｲﾝｼﾞｹｰﾀ" localSheetId="3">[4]表紙!$C$34</definedName>
    <definedName name="ｲﾝｼﾞｹｰﾀ" localSheetId="5">[4]表紙!$C$34</definedName>
    <definedName name="ｲﾝｼﾞｹｰﾀ">[5]表紙!$C$34</definedName>
    <definedName name="ｲﾝｼﾞｹｰﾀ2" localSheetId="3">[4]表紙!$C$43</definedName>
    <definedName name="ｲﾝｼﾞｹｰﾀ2" localSheetId="5">[4]表紙!$C$43</definedName>
    <definedName name="ｲﾝｼﾞｹｰﾀ2">[5]表紙!$C$43</definedName>
    <definedName name="ｲﾝｼﾞｹｰﾀ3" localSheetId="3">[4]表紙!$D$43</definedName>
    <definedName name="ｲﾝｼﾞｹｰﾀ3" localSheetId="5">[4]表紙!$D$43</definedName>
    <definedName name="ｲﾝｼﾞｹｰﾀ3">[5]表紙!$D$43</definedName>
    <definedName name="ｲﾝｼﾞｹｰﾀ4" localSheetId="3">[4]表紙!$B$43</definedName>
    <definedName name="ｲﾝｼﾞｹｰﾀ4" localSheetId="5">[4]表紙!$B$43</definedName>
    <definedName name="ｲﾝｼﾞｹｰﾀ4">[5]表紙!$B$43</definedName>
    <definedName name="ｵﾍﾟﾚｰﾀ" localSheetId="3">[4]表紙!$C$46</definedName>
    <definedName name="ｵﾍﾟﾚｰﾀ" localSheetId="5">[4]表紙!$C$46</definedName>
    <definedName name="ｵﾍﾟﾚｰﾀ">[5]表紙!$C$46</definedName>
    <definedName name="クエリ243" localSheetId="3">#REF!</definedName>
    <definedName name="クエリ243" localSheetId="17">#REF!</definedName>
    <definedName name="クエリ243" localSheetId="21">#REF!</definedName>
    <definedName name="クエリ243" localSheetId="5">#REF!</definedName>
    <definedName name="クエリ243" localSheetId="8">#REF!</definedName>
    <definedName name="クエリ243" localSheetId="11">#REF!</definedName>
    <definedName name="クエリ243" localSheetId="19">#REF!</definedName>
    <definedName name="クエリ243">#REF!</definedName>
    <definedName name="クエリ4" localSheetId="3">#REF!</definedName>
    <definedName name="クエリ4" localSheetId="17">#REF!</definedName>
    <definedName name="クエリ4" localSheetId="5">#REF!</definedName>
    <definedName name="クエリ4" localSheetId="8">#REF!</definedName>
    <definedName name="クエリ4" localSheetId="11">#REF!</definedName>
    <definedName name="クエリ4">#REF!</definedName>
    <definedName name="クエリー1" localSheetId="3">#REF!</definedName>
    <definedName name="クエリー1" localSheetId="17">#REF!</definedName>
    <definedName name="クエリー1" localSheetId="5">#REF!</definedName>
    <definedName name="クエリー1" localSheetId="8">#REF!</definedName>
    <definedName name="クエリー1" localSheetId="11">#REF!</definedName>
    <definedName name="クエリー1">#REF!</definedName>
    <definedName name="グル" localSheetId="3">#REF!</definedName>
    <definedName name="グル" localSheetId="17">#REF!</definedName>
    <definedName name="グル" localSheetId="5">#REF!</definedName>
    <definedName name="グル" localSheetId="8">#REF!</definedName>
    <definedName name="グル" localSheetId="11">#REF!</definedName>
    <definedName name="グル">#REF!</definedName>
    <definedName name="ｺﾋﾟｰﾗｲﾄ" localSheetId="3">[4]表紙!$F$46</definedName>
    <definedName name="ｺﾋﾟｰﾗｲﾄ" localSheetId="5">[4]表紙!$F$46</definedName>
    <definedName name="ｺﾋﾟｰﾗｲﾄ">[5]表紙!$F$46</definedName>
    <definedName name="コントロール">[7]点検シート!$A$13:$B$13,[7]点検シート!$C$13:$V$13,[7]点検シート!$W$13:$X$13,[7]点検シート!$Y$13:$AL$13</definedName>
    <definedName name="ｻﾏﾘ_TABLE" localSheetId="3">#REF!</definedName>
    <definedName name="ｻﾏﾘ_TABLE" localSheetId="17">#REF!</definedName>
    <definedName name="ｻﾏﾘ_TABLE" localSheetId="5">#REF!</definedName>
    <definedName name="ｻﾏﾘ_TABLE" localSheetId="8">#REF!</definedName>
    <definedName name="ｻﾏﾘ_TABLE" localSheetId="11">#REF!</definedName>
    <definedName name="ｻﾏﾘ_TABLE">#REF!</definedName>
    <definedName name="サンプル" localSheetId="3" hidden="1">#REF!</definedName>
    <definedName name="サンプル" localSheetId="17" hidden="1">#REF!</definedName>
    <definedName name="サンプル" localSheetId="21" hidden="1">#REF!</definedName>
    <definedName name="サンプル" localSheetId="5" hidden="1">#REF!</definedName>
    <definedName name="サンプル" localSheetId="8" hidden="1">#REF!</definedName>
    <definedName name="サンプル" localSheetId="11" hidden="1">#REF!</definedName>
    <definedName name="サンプル" localSheetId="19" hidden="1">#REF!</definedName>
    <definedName name="サンプル" hidden="1">#REF!</definedName>
    <definedName name="システム名" localSheetId="3">[16]基本情報!$C$6</definedName>
    <definedName name="システム名" localSheetId="5">[16]基本情報!$C$6</definedName>
    <definedName name="システム名">[17]基本情報!$C$6</definedName>
    <definedName name="シス協" localSheetId="3">#REF!</definedName>
    <definedName name="シス協" localSheetId="17">#REF!</definedName>
    <definedName name="シス協" localSheetId="5">#REF!</definedName>
    <definedName name="シス協" localSheetId="8">#REF!</definedName>
    <definedName name="シス協" localSheetId="11">#REF!</definedName>
    <definedName name="シス協">#REF!</definedName>
    <definedName name="シス払" localSheetId="3">#REF!</definedName>
    <definedName name="シス払" localSheetId="17">#REF!</definedName>
    <definedName name="シス払" localSheetId="5">#REF!</definedName>
    <definedName name="シス払" localSheetId="8">#REF!</definedName>
    <definedName name="シス払" localSheetId="11">#REF!</definedName>
    <definedName name="シス払">#REF!</definedName>
    <definedName name="タイトル" localSheetId="3">#REF!</definedName>
    <definedName name="タイトル" localSheetId="17">#REF!</definedName>
    <definedName name="タイトル" localSheetId="5">#REF!</definedName>
    <definedName name="タイトル" localSheetId="8">#REF!</definedName>
    <definedName name="タイトル" localSheetId="11">#REF!</definedName>
    <definedName name="タイトル">#REF!</definedName>
    <definedName name="タスクドキュメント１" localSheetId="3" hidden="1">#REF!</definedName>
    <definedName name="タスクドキュメント１" localSheetId="17" hidden="1">#REF!</definedName>
    <definedName name="タスクドキュメント１" localSheetId="21" hidden="1">#REF!</definedName>
    <definedName name="タスクドキュメント１" localSheetId="5" hidden="1">#REF!</definedName>
    <definedName name="タスクドキュメント１" localSheetId="8" hidden="1">#REF!</definedName>
    <definedName name="タスクドキュメント１" localSheetId="11" hidden="1">#REF!</definedName>
    <definedName name="タスクドキュメント１" localSheetId="19" hidden="1">#REF!</definedName>
    <definedName name="タスクドキュメント１" hidden="1">#REF!</definedName>
    <definedName name="タスク社担当分" localSheetId="3">#REF!</definedName>
    <definedName name="タスク社担当分" localSheetId="17">#REF!</definedName>
    <definedName name="タスク社担当分" localSheetId="5">#REF!</definedName>
    <definedName name="タスク社担当分" localSheetId="8">#REF!</definedName>
    <definedName name="タスク社担当分" localSheetId="11">#REF!</definedName>
    <definedName name="タスク社担当分">#REF!</definedName>
    <definedName name="タスク社担当分（2次）" localSheetId="3">#REF!</definedName>
    <definedName name="タスク社担当分（2次）" localSheetId="17">#REF!</definedName>
    <definedName name="タスク社担当分（2次）" localSheetId="5">#REF!</definedName>
    <definedName name="タスク社担当分（2次）" localSheetId="8">#REF!</definedName>
    <definedName name="タスク社担当分（2次）" localSheetId="11">#REF!</definedName>
    <definedName name="タスク社担当分（2次）">#REF!</definedName>
    <definedName name="タスク社担当分_1次_" localSheetId="3">#REF!</definedName>
    <definedName name="タスク社担当分_1次_" localSheetId="17">#REF!</definedName>
    <definedName name="タスク社担当分_1次_" localSheetId="5">#REF!</definedName>
    <definedName name="タスク社担当分_1次_" localSheetId="8">#REF!</definedName>
    <definedName name="タスク社担当分_1次_" localSheetId="11">#REF!</definedName>
    <definedName name="タスク社担当分_1次_">#REF!</definedName>
    <definedName name="タスク進捗表（1次）" localSheetId="3">#REF!</definedName>
    <definedName name="タスク進捗表（1次）" localSheetId="17">#REF!</definedName>
    <definedName name="タスク進捗表（1次）" localSheetId="5">#REF!</definedName>
    <definedName name="タスク進捗表（1次）" localSheetId="8">#REF!</definedName>
    <definedName name="タスク進捗表（1次）" localSheetId="11">#REF!</definedName>
    <definedName name="タスク進捗表（1次）">#REF!</definedName>
    <definedName name="タスク進捗表（2次_" localSheetId="3">#REF!</definedName>
    <definedName name="タスク進捗表（2次_" localSheetId="17">#REF!</definedName>
    <definedName name="タスク進捗表（2次_" localSheetId="5">#REF!</definedName>
    <definedName name="タスク進捗表（2次_" localSheetId="8">#REF!</definedName>
    <definedName name="タスク進捗表（2次_" localSheetId="11">#REF!</definedName>
    <definedName name="タスク進捗表（2次_">#REF!</definedName>
    <definedName name="ﾁｪｯｸ" localSheetId="3">#REF!</definedName>
    <definedName name="ﾁｪｯｸ" localSheetId="17">#REF!</definedName>
    <definedName name="ﾁｪｯｸ" localSheetId="5">#REF!</definedName>
    <definedName name="ﾁｪｯｸ" localSheetId="8">#REF!</definedName>
    <definedName name="ﾁｪｯｸ" localSheetId="11">#REF!</definedName>
    <definedName name="ﾁｪｯｸ">#REF!</definedName>
    <definedName name="ﾂｰﾙﾀｲﾄﾙ" localSheetId="3">[4]表紙!$B$1</definedName>
    <definedName name="ﾂｰﾙﾀｲﾄﾙ" localSheetId="5">[4]表紙!$B$1</definedName>
    <definedName name="ﾂｰﾙﾀｲﾄﾙ">[5]表紙!$B$1</definedName>
    <definedName name="デリバティブ債務" localSheetId="3">#REF!</definedName>
    <definedName name="デリバティブ債務" localSheetId="17">#REF!</definedName>
    <definedName name="デリバティブ債務" localSheetId="5">#REF!</definedName>
    <definedName name="デリバティブ債務" localSheetId="8">#REF!</definedName>
    <definedName name="デリバティブ債務" localSheetId="11">#REF!</definedName>
    <definedName name="デリバティブ債務">#REF!</definedName>
    <definedName name="デリバティブ債権" localSheetId="3">#REF!</definedName>
    <definedName name="デリバティブ債権" localSheetId="17">#REF!</definedName>
    <definedName name="デリバティブ債権" localSheetId="5">#REF!</definedName>
    <definedName name="デリバティブ債権" localSheetId="8">#REF!</definedName>
    <definedName name="デリバティブ債権" localSheetId="11">#REF!</definedName>
    <definedName name="デリバティブ債権">#REF!</definedName>
    <definedName name="デ行1" localSheetId="3">#REF!,#REF!,#REF!,#REF!,#REF!,#REF!,#REF!,#REF!</definedName>
    <definedName name="デ行1" localSheetId="17">#REF!,#REF!,#REF!,#REF!,#REF!,#REF!,#REF!,#REF!</definedName>
    <definedName name="デ行1" localSheetId="5">#REF!,#REF!,#REF!,#REF!,#REF!,#REF!,#REF!,#REF!</definedName>
    <definedName name="デ行1" localSheetId="8">#REF!,#REF!,#REF!,#REF!,#REF!,#REF!,#REF!,#REF!</definedName>
    <definedName name="デ行1" localSheetId="11">#REF!,#REF!,#REF!,#REF!,#REF!,#REF!,#REF!,#REF!</definedName>
    <definedName name="デ行1">#REF!,#REF!,#REF!,#REF!,#REF!,#REF!,#REF!,#REF!</definedName>
    <definedName name="デ行2" localSheetId="3">#REF!,#REF!,#REF!,#REF!,#REF!,#REF!,#REF!,#REF!</definedName>
    <definedName name="デ行2" localSheetId="17">#REF!,#REF!,#REF!,#REF!,#REF!,#REF!,#REF!,#REF!</definedName>
    <definedName name="デ行2" localSheetId="5">#REF!,#REF!,#REF!,#REF!,#REF!,#REF!,#REF!,#REF!</definedName>
    <definedName name="デ行2" localSheetId="8">#REF!,#REF!,#REF!,#REF!,#REF!,#REF!,#REF!,#REF!</definedName>
    <definedName name="デ行2" localSheetId="11">#REF!,#REF!,#REF!,#REF!,#REF!,#REF!,#REF!,#REF!</definedName>
    <definedName name="デ行2">#REF!,#REF!,#REF!,#REF!,#REF!,#REF!,#REF!,#REF!</definedName>
    <definedName name="デ行3" localSheetId="3">#REF!,#REF!,#REF!,#REF!,#REF!,#REF!,#REF!,#REF!</definedName>
    <definedName name="デ行3" localSheetId="17">#REF!,#REF!,#REF!,#REF!,#REF!,#REF!,#REF!,#REF!</definedName>
    <definedName name="デ行3" localSheetId="5">#REF!,#REF!,#REF!,#REF!,#REF!,#REF!,#REF!,#REF!</definedName>
    <definedName name="デ行3" localSheetId="8">#REF!,#REF!,#REF!,#REF!,#REF!,#REF!,#REF!,#REF!</definedName>
    <definedName name="デ行3" localSheetId="11">#REF!,#REF!,#REF!,#REF!,#REF!,#REF!,#REF!,#REF!</definedName>
    <definedName name="デ行3">#REF!,#REF!,#REF!,#REF!,#REF!,#REF!,#REF!,#REF!</definedName>
    <definedName name="デ行4" localSheetId="3">#REF!,#REF!,#REF!,#REF!,#REF!,#REF!,#REF!,#REF!</definedName>
    <definedName name="デ行4" localSheetId="17">#REF!,#REF!,#REF!,#REF!,#REF!,#REF!,#REF!,#REF!</definedName>
    <definedName name="デ行4" localSheetId="5">#REF!,#REF!,#REF!,#REF!,#REF!,#REF!,#REF!,#REF!</definedName>
    <definedName name="デ行4" localSheetId="8">#REF!,#REF!,#REF!,#REF!,#REF!,#REF!,#REF!,#REF!</definedName>
    <definedName name="デ行4" localSheetId="11">#REF!,#REF!,#REF!,#REF!,#REF!,#REF!,#REF!,#REF!</definedName>
    <definedName name="デ行4">#REF!,#REF!,#REF!,#REF!,#REF!,#REF!,#REF!,#REF!</definedName>
    <definedName name="デ行5" localSheetId="3">#REF!,#REF!,#REF!,#REF!,#REF!,#REF!,#REF!,#REF!</definedName>
    <definedName name="デ行5" localSheetId="17">#REF!,#REF!,#REF!,#REF!,#REF!,#REF!,#REF!,#REF!</definedName>
    <definedName name="デ行5" localSheetId="5">#REF!,#REF!,#REF!,#REF!,#REF!,#REF!,#REF!,#REF!</definedName>
    <definedName name="デ行5" localSheetId="8">#REF!,#REF!,#REF!,#REF!,#REF!,#REF!,#REF!,#REF!</definedName>
    <definedName name="デ行5" localSheetId="11">#REF!,#REF!,#REF!,#REF!,#REF!,#REF!,#REF!,#REF!</definedName>
    <definedName name="デ行5">#REF!,#REF!,#REF!,#REF!,#REF!,#REF!,#REF!,#REF!</definedName>
    <definedName name="デ行6" localSheetId="3">#REF!,#REF!,#REF!,#REF!,#REF!,#REF!,#REF!,#REF!</definedName>
    <definedName name="デ行6" localSheetId="17">#REF!,#REF!,#REF!,#REF!,#REF!,#REF!,#REF!,#REF!</definedName>
    <definedName name="デ行6" localSheetId="5">#REF!,#REF!,#REF!,#REF!,#REF!,#REF!,#REF!,#REF!</definedName>
    <definedName name="デ行6" localSheetId="8">#REF!,#REF!,#REF!,#REF!,#REF!,#REF!,#REF!,#REF!</definedName>
    <definedName name="デ行6" localSheetId="11">#REF!,#REF!,#REF!,#REF!,#REF!,#REF!,#REF!,#REF!</definedName>
    <definedName name="デ行6">#REF!,#REF!,#REF!,#REF!,#REF!,#REF!,#REF!,#REF!</definedName>
    <definedName name="デ行7" localSheetId="3">#REF!,#REF!,#REF!,#REF!</definedName>
    <definedName name="デ行7" localSheetId="17">#REF!,#REF!,#REF!,#REF!</definedName>
    <definedName name="デ行7" localSheetId="5">#REF!,#REF!,#REF!,#REF!</definedName>
    <definedName name="デ行7" localSheetId="8">#REF!,#REF!,#REF!,#REF!</definedName>
    <definedName name="デ行7" localSheetId="11">#REF!,#REF!,#REF!,#REF!</definedName>
    <definedName name="デ行7">#REF!,#REF!,#REF!,#REF!</definedName>
    <definedName name="ﾊﾞｲﾄ" localSheetId="3">#REF!</definedName>
    <definedName name="ﾊﾞｲﾄ" localSheetId="17">#REF!</definedName>
    <definedName name="ﾊﾞｲﾄ" localSheetId="5">#REF!</definedName>
    <definedName name="ﾊﾞｲﾄ" localSheetId="8">#REF!</definedName>
    <definedName name="ﾊﾞｲﾄ" localSheetId="11">#REF!</definedName>
    <definedName name="ﾊﾞｲﾄ">#REF!</definedName>
    <definedName name="ファイル情報" localSheetId="3">[4]表紙!$D$11</definedName>
    <definedName name="ファイル情報" localSheetId="5">[4]表紙!$D$11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3">[4]表紙!$C$11</definedName>
    <definedName name="ﾌﾟﾛｸﾞﾗﾑID" localSheetId="5">[4]表紙!$C$11</definedName>
    <definedName name="ﾌﾟﾛｸﾞﾗﾑID">[5]表紙!$C$11</definedName>
    <definedName name="プロジェクト名" localSheetId="3">[16]基本情報!$C$12</definedName>
    <definedName name="プロジェクト名" localSheetId="5">[16]基本情報!$C$12</definedName>
    <definedName name="プロジェクト名">[17]基本情報!$C$12</definedName>
    <definedName name="ﾌﾞﾛｯｸ" localSheetId="3">#REF!</definedName>
    <definedName name="ﾌﾞﾛｯｸ" localSheetId="17">#REF!</definedName>
    <definedName name="ﾌﾞﾛｯｸ" localSheetId="5">#REF!</definedName>
    <definedName name="ﾌﾞﾛｯｸ" localSheetId="8">#REF!</definedName>
    <definedName name="ﾌﾞﾛｯｸ" localSheetId="11">#REF!</definedName>
    <definedName name="ﾌﾞﾛｯｸ">#REF!</definedName>
    <definedName name="ヘッダ" localSheetId="3">#REF!,#REF!,#REF!,#REF!,#REF!,#REF!,#REF!,#REF!,#REF!,#REF!,#REF!,#REF!,#REF!,#REF!</definedName>
    <definedName name="ヘッダ" localSheetId="17">#REF!,#REF!,#REF!,#REF!,#REF!,#REF!,#REF!,#REF!,#REF!,#REF!,#REF!,#REF!,#REF!,#REF!</definedName>
    <definedName name="ヘッダ" localSheetId="5">#REF!,#REF!,#REF!,#REF!,#REF!,#REF!,#REF!,#REF!,#REF!,#REF!,#REF!,#REF!,#REF!,#REF!</definedName>
    <definedName name="ヘッダ" localSheetId="8">#REF!,#REF!,#REF!,#REF!,#REF!,#REF!,#REF!,#REF!,#REF!,#REF!,#REF!,#REF!,#REF!,#REF!</definedName>
    <definedName name="ヘッダ" localSheetId="11">#REF!,#REF!,#REF!,#REF!,#REF!,#REF!,#REF!,#REF!,#REF!,#REF!,#REF!,#REF!,#REF!,#REF!</definedName>
    <definedName name="ヘッダ">#REF!,#REF!,#REF!,#REF!,#REF!,#REF!,#REF!,#REF!,#REF!,#REF!,#REF!,#REF!,#REF!,#REF!</definedName>
    <definedName name="ランダム科目" localSheetId="3">[19]医療ランダムリード!$A$1:$A$65536</definedName>
    <definedName name="ランダム科目" localSheetId="5">[19]医療ランダムリード!$A$1:$A$65536</definedName>
    <definedName name="ランダム科目">[20]医療ランダムリード!$A$1:$A$65536</definedName>
    <definedName name="ランダム計算" localSheetId="3">[19]医療ランダムリード!$C$1:$C$65536</definedName>
    <definedName name="ランダム計算" localSheetId="5">[19]医療ランダムリード!$C$1:$C$65536</definedName>
    <definedName name="ランダム計算">[20]医療ランダムリード!$C$1:$C$65536</definedName>
    <definedName name="ﾘﾘｰｽ情報" localSheetId="3">[4]表紙!$F$1</definedName>
    <definedName name="ﾘﾘｰｽ情報" localSheetId="5">[4]表紙!$F$1</definedName>
    <definedName name="ﾘﾘｰｽ情報">[5]表紙!$F$1</definedName>
    <definedName name="ﾚｺｰﾄﾞ" localSheetId="3">#REF!</definedName>
    <definedName name="ﾚｺｰﾄﾞ" localSheetId="17">#REF!</definedName>
    <definedName name="ﾚｺｰﾄﾞ" localSheetId="5">#REF!</definedName>
    <definedName name="ﾚｺｰﾄﾞ" localSheetId="8">#REF!</definedName>
    <definedName name="ﾚｺｰﾄﾞ" localSheetId="11">#REF!</definedName>
    <definedName name="ﾚｺｰﾄﾞ">#REF!</definedName>
    <definedName name="一般計算式展開" localSheetId="3">[21]一般計算式一覧!$D$1:$D$65536</definedName>
    <definedName name="一般計算式展開" localSheetId="5">[21]一般計算式一覧!$D$1:$D$65536</definedName>
    <definedName name="一般計算式展開">[22]一般計算式一覧!$D$1:$D$65536</definedName>
    <definedName name="一般計算番号" localSheetId="3">[21]一般計算式一覧!$A$1:$A$65536</definedName>
    <definedName name="一般計算番号" localSheetId="5">[21]一般計算式一覧!$A$1:$A$65536</definedName>
    <definedName name="一般計算番号">[22]一般計算式一覧!$A$1:$A$65536</definedName>
    <definedName name="一覧一般名称" localSheetId="3">#REF!</definedName>
    <definedName name="一覧一般名称" localSheetId="17">#REF!</definedName>
    <definedName name="一覧一般名称" localSheetId="5">#REF!</definedName>
    <definedName name="一覧一般名称" localSheetId="8">#REF!</definedName>
    <definedName name="一覧一般名称" localSheetId="11">#REF!</definedName>
    <definedName name="一覧一般名称">#REF!</definedName>
    <definedName name="一覧一般科目" localSheetId="3">#REF!</definedName>
    <definedName name="一覧一般科目" localSheetId="17">#REF!</definedName>
    <definedName name="一覧一般科目" localSheetId="5">#REF!</definedName>
    <definedName name="一覧一般科目" localSheetId="8">#REF!</definedName>
    <definedName name="一覧一般科目" localSheetId="11">#REF!</definedName>
    <definedName name="一覧一般科目">#REF!</definedName>
    <definedName name="一覧反映" localSheetId="3">#REF!</definedName>
    <definedName name="一覧反映" localSheetId="17">#REF!</definedName>
    <definedName name="一覧反映" localSheetId="5">#REF!</definedName>
    <definedName name="一覧反映" localSheetId="8">#REF!</definedName>
    <definedName name="一覧反映" localSheetId="11">#REF!</definedName>
    <definedName name="一覧反映">#REF!</definedName>
    <definedName name="一覧病院科目ｺｰﾄﾞ" localSheetId="3">#REF!</definedName>
    <definedName name="一覧病院科目ｺｰﾄﾞ" localSheetId="17">#REF!</definedName>
    <definedName name="一覧病院科目ｺｰﾄﾞ" localSheetId="5">#REF!</definedName>
    <definedName name="一覧病院科目ｺｰﾄﾞ" localSheetId="8">#REF!</definedName>
    <definedName name="一覧病院科目ｺｰﾄﾞ" localSheetId="11">#REF!</definedName>
    <definedName name="一覧病院科目ｺｰﾄﾞ">#REF!</definedName>
    <definedName name="一覧病院科目名" localSheetId="3">#REF!</definedName>
    <definedName name="一覧病院科目名" localSheetId="17">#REF!</definedName>
    <definedName name="一覧病院科目名" localSheetId="5">#REF!</definedName>
    <definedName name="一覧病院科目名" localSheetId="8">#REF!</definedName>
    <definedName name="一覧病院科目名" localSheetId="11">#REF!</definedName>
    <definedName name="一覧病院科目名">#REF!</definedName>
    <definedName name="一覧科目種" localSheetId="3">#REF!</definedName>
    <definedName name="一覧科目種" localSheetId="17">#REF!</definedName>
    <definedName name="一覧科目種" localSheetId="5">#REF!</definedName>
    <definedName name="一覧科目種" localSheetId="8">#REF!</definedName>
    <definedName name="一覧科目種" localSheetId="11">#REF!</definedName>
    <definedName name="一覧科目種">#REF!</definedName>
    <definedName name="一覧計算有無" localSheetId="3">#REF!</definedName>
    <definedName name="一覧計算有無" localSheetId="17">#REF!</definedName>
    <definedName name="一覧計算有無" localSheetId="5">#REF!</definedName>
    <definedName name="一覧計算有無" localSheetId="8">#REF!</definedName>
    <definedName name="一覧計算有無" localSheetId="11">#REF!</definedName>
    <definedName name="一覧計算有無">#REF!</definedName>
    <definedName name="人件費" localSheetId="3">[23]入力済決算データ返却メモ!$M$24,[23]入力済決算データ返却メモ!$M$25,[23]入力済決算データ返却メモ!$M$26,[23]入力済決算データ返却メモ!$M$27</definedName>
    <definedName name="人件費" localSheetId="5">[23]入力済決算データ返却メモ!$M$24,[23]入力済決算データ返却メモ!$M$25,[23]入力済決算データ返却メモ!$M$26,[23]入力済決算データ返却メモ!$M$27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3">#REF!</definedName>
    <definedName name="仮払金" localSheetId="17">#REF!</definedName>
    <definedName name="仮払金" localSheetId="5">#REF!</definedName>
    <definedName name="仮払金" localSheetId="8">#REF!</definedName>
    <definedName name="仮払金" localSheetId="11">#REF!</definedName>
    <definedName name="仮払金">#REF!</definedName>
    <definedName name="会社名" localSheetId="3">'[25]含み損益（単）'!$C$2</definedName>
    <definedName name="会社名" localSheetId="22">'[26]含み損益（単）'!$C$2</definedName>
    <definedName name="会社名" localSheetId="26">'[26]含み損益（単）'!$C$2</definedName>
    <definedName name="会社名" localSheetId="20">'[26]含み損益（単）'!$C$2</definedName>
    <definedName name="会社名" localSheetId="21">'[24]含み損益（単）'!$C$2</definedName>
    <definedName name="会社名" localSheetId="5">'[25]含み損益（単）'!$C$2</definedName>
    <definedName name="会社名" localSheetId="18">'[26]含み損益（単）'!$C$2</definedName>
    <definedName name="会社名" localSheetId="19">'[24]含み損益（単）'!$C$2</definedName>
    <definedName name="会社名">'[27]含み損益（単）'!$C$2</definedName>
    <definedName name="会社法対応後計算式" localSheetId="3">#REF!</definedName>
    <definedName name="会社法対応後計算式" localSheetId="17">#REF!</definedName>
    <definedName name="会社法対応後計算式" localSheetId="21">#REF!</definedName>
    <definedName name="会社法対応後計算式" localSheetId="5">#REF!</definedName>
    <definedName name="会社法対応後計算式" localSheetId="8">#REF!</definedName>
    <definedName name="会社法対応後計算式" localSheetId="11">#REF!</definedName>
    <definedName name="会社法対応後計算式" localSheetId="19">#REF!</definedName>
    <definedName name="会社法対応後計算式">#REF!</definedName>
    <definedName name="低行1" localSheetId="3">#REF!,#REF!,#REF!,#REF!,#REF!,#REF!,#REF!,#REF!</definedName>
    <definedName name="低行1" localSheetId="17">#REF!,#REF!,#REF!,#REF!,#REF!,#REF!,#REF!,#REF!</definedName>
    <definedName name="低行1" localSheetId="5">#REF!,#REF!,#REF!,#REF!,#REF!,#REF!,#REF!,#REF!</definedName>
    <definedName name="低行1" localSheetId="8">#REF!,#REF!,#REF!,#REF!,#REF!,#REF!,#REF!,#REF!</definedName>
    <definedName name="低行1" localSheetId="11">#REF!,#REF!,#REF!,#REF!,#REF!,#REF!,#REF!,#REF!</definedName>
    <definedName name="低行1">#REF!,#REF!,#REF!,#REF!,#REF!,#REF!,#REF!,#REF!</definedName>
    <definedName name="低行2" localSheetId="3">#REF!,#REF!,#REF!,#REF!,#REF!,#REF!,#REF!,#REF!</definedName>
    <definedName name="低行2" localSheetId="17">#REF!,#REF!,#REF!,#REF!,#REF!,#REF!,#REF!,#REF!</definedName>
    <definedName name="低行2" localSheetId="5">#REF!,#REF!,#REF!,#REF!,#REF!,#REF!,#REF!,#REF!</definedName>
    <definedName name="低行2" localSheetId="8">#REF!,#REF!,#REF!,#REF!,#REF!,#REF!,#REF!,#REF!</definedName>
    <definedName name="低行2" localSheetId="11">#REF!,#REF!,#REF!,#REF!,#REF!,#REF!,#REF!,#REF!</definedName>
    <definedName name="低行2">#REF!,#REF!,#REF!,#REF!,#REF!,#REF!,#REF!,#REF!</definedName>
    <definedName name="低行3" localSheetId="3">#REF!,#REF!,#REF!,#REF!</definedName>
    <definedName name="低行3" localSheetId="17">#REF!,#REF!,#REF!,#REF!</definedName>
    <definedName name="低行3" localSheetId="5">#REF!,#REF!,#REF!,#REF!</definedName>
    <definedName name="低行3" localSheetId="8">#REF!,#REF!,#REF!,#REF!</definedName>
    <definedName name="低行3" localSheetId="11">#REF!,#REF!,#REF!,#REF!</definedName>
    <definedName name="低行3">#REF!,#REF!,#REF!,#REF!</definedName>
    <definedName name="低行4" localSheetId="3">#REF!,#REF!,#REF!,#REF!</definedName>
    <definedName name="低行4" localSheetId="17">#REF!,#REF!,#REF!,#REF!</definedName>
    <definedName name="低行4" localSheetId="5">#REF!,#REF!,#REF!,#REF!</definedName>
    <definedName name="低行4" localSheetId="8">#REF!,#REF!,#REF!,#REF!</definedName>
    <definedName name="低行4" localSheetId="11">#REF!,#REF!,#REF!,#REF!</definedName>
    <definedName name="低行4">#REF!,#REF!,#REF!,#REF!</definedName>
    <definedName name="低行5" localSheetId="3">#REF!,#REF!,#REF!,#REF!</definedName>
    <definedName name="低行5" localSheetId="17">#REF!,#REF!,#REF!,#REF!</definedName>
    <definedName name="低行5" localSheetId="5">#REF!,#REF!,#REF!,#REF!</definedName>
    <definedName name="低行5" localSheetId="8">#REF!,#REF!,#REF!,#REF!</definedName>
    <definedName name="低行5" localSheetId="11">#REF!,#REF!,#REF!,#REF!</definedName>
    <definedName name="低行5">#REF!,#REF!,#REF!,#REF!</definedName>
    <definedName name="作成日" localSheetId="3">'[25]含み損益（単）'!$N$1</definedName>
    <definedName name="作成日" localSheetId="22">'[26]含み損益（単）'!$N$1</definedName>
    <definedName name="作成日" localSheetId="26">'[26]含み損益（単）'!$N$1</definedName>
    <definedName name="作成日" localSheetId="20">'[26]含み損益（単）'!$N$1</definedName>
    <definedName name="作成日" localSheetId="21">'[24]含み損益（単）'!$N$1</definedName>
    <definedName name="作成日" localSheetId="5">'[25]含み損益（単）'!$N$1</definedName>
    <definedName name="作成日" localSheetId="18">'[26]含み損益（単）'!$N$1</definedName>
    <definedName name="作成日" localSheetId="19">'[24]含み損益（単）'!$N$1</definedName>
    <definedName name="作成日">'[27]含み損益（単）'!$N$1</definedName>
    <definedName name="作成者" localSheetId="3">[14]基本情報!$C$15</definedName>
    <definedName name="作成者" localSheetId="5">[14]基本情報!$C$15</definedName>
    <definedName name="作成者">[12]基本情報!$C$15</definedName>
    <definedName name="作業中" localSheetId="3" hidden="1">#REF!</definedName>
    <definedName name="作業中" localSheetId="17" hidden="1">#REF!</definedName>
    <definedName name="作業中" localSheetId="5" hidden="1">#REF!</definedName>
    <definedName name="作業中" localSheetId="8" hidden="1">#REF!</definedName>
    <definedName name="作業中" localSheetId="11" hidden="1">#REF!</definedName>
    <definedName name="作業中" hidden="1">#REF!</definedName>
    <definedName name="備考" localSheetId="3">#REF!</definedName>
    <definedName name="備考" localSheetId="17">#REF!</definedName>
    <definedName name="備考" localSheetId="5">#REF!</definedName>
    <definedName name="備考" localSheetId="8">#REF!</definedName>
    <definedName name="備考" localSheetId="11">#REF!</definedName>
    <definedName name="備考">#REF!</definedName>
    <definedName name="債権償却特別勘定" localSheetId="3">#REF!</definedName>
    <definedName name="債権償却特別勘定" localSheetId="17">#REF!</definedName>
    <definedName name="債権償却特別勘定" localSheetId="5">#REF!</definedName>
    <definedName name="債権償却特別勘定" localSheetId="8">#REF!</definedName>
    <definedName name="債権償却特別勘定" localSheetId="11">#REF!</definedName>
    <definedName name="債権償却特別勘定">#REF!</definedName>
    <definedName name="全担当進捗表編集" localSheetId="3">#REF!</definedName>
    <definedName name="全担当進捗表編集" localSheetId="17">#REF!</definedName>
    <definedName name="全担当進捗表編集" localSheetId="5">#REF!</definedName>
    <definedName name="全担当進捗表編集" localSheetId="8">#REF!</definedName>
    <definedName name="全担当進捗表編集" localSheetId="11">#REF!</definedName>
    <definedName name="全担当進捗表編集">#REF!</definedName>
    <definedName name="処理対象" localSheetId="3">[4]表紙!$D$9</definedName>
    <definedName name="処理対象" localSheetId="5">[4]表紙!$D$9</definedName>
    <definedName name="処理対象">[5]表紙!$D$9</definedName>
    <definedName name="列１" localSheetId="3">#REF!</definedName>
    <definedName name="列１" localSheetId="17">#REF!</definedName>
    <definedName name="列１" localSheetId="5">#REF!</definedName>
    <definedName name="列１" localSheetId="8">#REF!</definedName>
    <definedName name="列１" localSheetId="11">#REF!</definedName>
    <definedName name="列１">#REF!</definedName>
    <definedName name="列１０" localSheetId="3">#REF!</definedName>
    <definedName name="列１０" localSheetId="17">#REF!</definedName>
    <definedName name="列１０" localSheetId="5">#REF!</definedName>
    <definedName name="列１０" localSheetId="8">#REF!</definedName>
    <definedName name="列１０" localSheetId="11">#REF!</definedName>
    <definedName name="列１０">#REF!</definedName>
    <definedName name="列１１" localSheetId="3">#REF!</definedName>
    <definedName name="列１１" localSheetId="17">#REF!</definedName>
    <definedName name="列１１" localSheetId="5">#REF!</definedName>
    <definedName name="列１１" localSheetId="8">#REF!</definedName>
    <definedName name="列１１" localSheetId="11">#REF!</definedName>
    <definedName name="列１１">#REF!</definedName>
    <definedName name="列１２" localSheetId="3">#REF!</definedName>
    <definedName name="列１２" localSheetId="17">#REF!</definedName>
    <definedName name="列１２" localSheetId="5">#REF!</definedName>
    <definedName name="列１２" localSheetId="8">#REF!</definedName>
    <definedName name="列１２" localSheetId="11">#REF!</definedName>
    <definedName name="列１２">#REF!</definedName>
    <definedName name="列１３" localSheetId="3">'[28]決算検討表（金融）'!$BC$62,'[28]決算検討表（金融）'!$BU$62,'[28]決算検討表（金融）'!$CG$62</definedName>
    <definedName name="列１３" localSheetId="5">'[28]決算検討表（金融）'!$BC$62,'[28]決算検討表（金融）'!$BU$62,'[28]決算検討表（金融）'!$CG$62</definedName>
    <definedName name="列１３">'[29]決算検討表（金融）'!$BC$62,'[29]決算検討表（金融）'!$BU$62,'[29]決算検討表（金融）'!$CG$62</definedName>
    <definedName name="列１４" localSheetId="3">#REF!,#REF!,#REF!,#REF!,#REF!</definedName>
    <definedName name="列１４" localSheetId="17">#REF!,#REF!,#REF!,#REF!,#REF!</definedName>
    <definedName name="列１４" localSheetId="5">#REF!,#REF!,#REF!,#REF!,#REF!</definedName>
    <definedName name="列１４" localSheetId="8">#REF!,#REF!,#REF!,#REF!,#REF!</definedName>
    <definedName name="列１４" localSheetId="11">#REF!,#REF!,#REF!,#REF!,#REF!</definedName>
    <definedName name="列１４">#REF!,#REF!,#REF!,#REF!,#REF!</definedName>
    <definedName name="列１５" localSheetId="3">#REF!,#REF!,#REF!,#REF!,#REF!</definedName>
    <definedName name="列１５" localSheetId="17">#REF!,#REF!,#REF!,#REF!,#REF!</definedName>
    <definedName name="列１５" localSheetId="5">#REF!,#REF!,#REF!,#REF!,#REF!</definedName>
    <definedName name="列１５" localSheetId="8">#REF!,#REF!,#REF!,#REF!,#REF!</definedName>
    <definedName name="列１５" localSheetId="11">#REF!,#REF!,#REF!,#REF!,#REF!</definedName>
    <definedName name="列１５">#REF!,#REF!,#REF!,#REF!,#REF!</definedName>
    <definedName name="列１除外" localSheetId="3">#REF!</definedName>
    <definedName name="列１除外" localSheetId="17">#REF!</definedName>
    <definedName name="列１除外" localSheetId="21">#REF!</definedName>
    <definedName name="列１除外" localSheetId="5">#REF!</definedName>
    <definedName name="列１除外" localSheetId="8">#REF!</definedName>
    <definedName name="列１除外" localSheetId="11">#REF!</definedName>
    <definedName name="列１除外" localSheetId="19">#REF!</definedName>
    <definedName name="列１除外">#REF!</definedName>
    <definedName name="列２" localSheetId="3">#REF!</definedName>
    <definedName name="列２" localSheetId="17">#REF!</definedName>
    <definedName name="列２" localSheetId="5">#REF!</definedName>
    <definedName name="列２" localSheetId="8">#REF!</definedName>
    <definedName name="列２" localSheetId="11">#REF!</definedName>
    <definedName name="列２">#REF!</definedName>
    <definedName name="列３" localSheetId="3">#REF!</definedName>
    <definedName name="列３" localSheetId="17">#REF!</definedName>
    <definedName name="列３" localSheetId="5">#REF!</definedName>
    <definedName name="列３" localSheetId="8">#REF!</definedName>
    <definedName name="列３" localSheetId="11">#REF!</definedName>
    <definedName name="列３">#REF!</definedName>
    <definedName name="列４" localSheetId="3">#REF!</definedName>
    <definedName name="列４" localSheetId="17">#REF!</definedName>
    <definedName name="列４" localSheetId="5">#REF!</definedName>
    <definedName name="列４" localSheetId="8">#REF!</definedName>
    <definedName name="列４" localSheetId="11">#REF!</definedName>
    <definedName name="列４">#REF!</definedName>
    <definedName name="列５" localSheetId="3">#REF!</definedName>
    <definedName name="列５" localSheetId="17">#REF!</definedName>
    <definedName name="列５" localSheetId="21">#REF!</definedName>
    <definedName name="列５" localSheetId="5">#REF!</definedName>
    <definedName name="列５" localSheetId="8">#REF!</definedName>
    <definedName name="列５" localSheetId="11">#REF!</definedName>
    <definedName name="列５" localSheetId="19">#REF!</definedName>
    <definedName name="列５">#REF!</definedName>
    <definedName name="列６" localSheetId="3">#REF!</definedName>
    <definedName name="列６" localSheetId="17">#REF!</definedName>
    <definedName name="列６" localSheetId="5">#REF!</definedName>
    <definedName name="列６" localSheetId="8">#REF!</definedName>
    <definedName name="列６" localSheetId="11">#REF!</definedName>
    <definedName name="列６">#REF!</definedName>
    <definedName name="列７" localSheetId="3">#REF!</definedName>
    <definedName name="列７" localSheetId="17">#REF!</definedName>
    <definedName name="列７" localSheetId="5">#REF!</definedName>
    <definedName name="列７" localSheetId="8">#REF!</definedName>
    <definedName name="列７" localSheetId="11">#REF!</definedName>
    <definedName name="列７">#REF!</definedName>
    <definedName name="列８" localSheetId="3">#REF!</definedName>
    <definedName name="列８" localSheetId="17">#REF!</definedName>
    <definedName name="列８" localSheetId="5">#REF!</definedName>
    <definedName name="列８" localSheetId="8">#REF!</definedName>
    <definedName name="列８" localSheetId="11">#REF!</definedName>
    <definedName name="列８">#REF!</definedName>
    <definedName name="列８印字" localSheetId="3">#REF!</definedName>
    <definedName name="列８印字" localSheetId="17">#REF!</definedName>
    <definedName name="列８印字" localSheetId="5">#REF!</definedName>
    <definedName name="列８印字" localSheetId="8">#REF!</definedName>
    <definedName name="列８印字" localSheetId="11">#REF!</definedName>
    <definedName name="列８印字">#REF!</definedName>
    <definedName name="列９" localSheetId="3">#REF!</definedName>
    <definedName name="列９" localSheetId="17">#REF!</definedName>
    <definedName name="列９" localSheetId="5">#REF!</definedName>
    <definedName name="列９" localSheetId="8">#REF!</definedName>
    <definedName name="列９" localSheetId="11">#REF!</definedName>
    <definedName name="列９">#REF!</definedName>
    <definedName name="列除外１" localSheetId="3">#REF!</definedName>
    <definedName name="列除外１" localSheetId="17">#REF!</definedName>
    <definedName name="列除外１" localSheetId="5">#REF!</definedName>
    <definedName name="列除外１" localSheetId="8">#REF!</definedName>
    <definedName name="列除外１" localSheetId="11">#REF!</definedName>
    <definedName name="列除外１">#REF!</definedName>
    <definedName name="列除外１０" localSheetId="3">#REF!</definedName>
    <definedName name="列除外１０" localSheetId="17">#REF!</definedName>
    <definedName name="列除外１０" localSheetId="5">#REF!</definedName>
    <definedName name="列除外１０" localSheetId="8">#REF!</definedName>
    <definedName name="列除外１０" localSheetId="11">#REF!</definedName>
    <definedName name="列除外１０">#REF!</definedName>
    <definedName name="列除外２" localSheetId="3">#REF!</definedName>
    <definedName name="列除外２" localSheetId="17">#REF!</definedName>
    <definedName name="列除外２" localSheetId="5">#REF!</definedName>
    <definedName name="列除外２" localSheetId="8">#REF!</definedName>
    <definedName name="列除外２" localSheetId="11">#REF!</definedName>
    <definedName name="列除外２">#REF!</definedName>
    <definedName name="列除外３" localSheetId="3">#REF!</definedName>
    <definedName name="列除外３" localSheetId="17">#REF!</definedName>
    <definedName name="列除外３" localSheetId="5">#REF!</definedName>
    <definedName name="列除外３" localSheetId="8">#REF!</definedName>
    <definedName name="列除外３" localSheetId="11">#REF!</definedName>
    <definedName name="列除外３">#REF!</definedName>
    <definedName name="列除外４" localSheetId="3">#REF!</definedName>
    <definedName name="列除外４" localSheetId="17">#REF!</definedName>
    <definedName name="列除外４" localSheetId="5">#REF!</definedName>
    <definedName name="列除外４" localSheetId="8">#REF!</definedName>
    <definedName name="列除外４" localSheetId="11">#REF!</definedName>
    <definedName name="列除外４">#REF!</definedName>
    <definedName name="列除外５" localSheetId="3">#REF!</definedName>
    <definedName name="列除外５" localSheetId="17">#REF!</definedName>
    <definedName name="列除外５" localSheetId="5">#REF!</definedName>
    <definedName name="列除外５" localSheetId="8">#REF!</definedName>
    <definedName name="列除外５" localSheetId="11">#REF!</definedName>
    <definedName name="列除外５">#REF!</definedName>
    <definedName name="列除外６" localSheetId="3">#REF!</definedName>
    <definedName name="列除外６" localSheetId="17">#REF!</definedName>
    <definedName name="列除外６" localSheetId="5">#REF!</definedName>
    <definedName name="列除外６" localSheetId="8">#REF!</definedName>
    <definedName name="列除外６" localSheetId="11">#REF!</definedName>
    <definedName name="列除外６">#REF!</definedName>
    <definedName name="列除外７" localSheetId="3">#REF!</definedName>
    <definedName name="列除外７" localSheetId="17">#REF!</definedName>
    <definedName name="列除外７" localSheetId="5">#REF!</definedName>
    <definedName name="列除外７" localSheetId="8">#REF!</definedName>
    <definedName name="列除外７" localSheetId="11">#REF!</definedName>
    <definedName name="列除外７">#REF!</definedName>
    <definedName name="列除外８" localSheetId="3">#REF!</definedName>
    <definedName name="列除外８" localSheetId="17">#REF!</definedName>
    <definedName name="列除外８" localSheetId="5">#REF!</definedName>
    <definedName name="列除外８" localSheetId="8">#REF!</definedName>
    <definedName name="列除外８" localSheetId="11">#REF!</definedName>
    <definedName name="列除外８">#REF!</definedName>
    <definedName name="列除外９" localSheetId="3">#REF!</definedName>
    <definedName name="列除外９" localSheetId="17">#REF!</definedName>
    <definedName name="列除外９" localSheetId="5">#REF!</definedName>
    <definedName name="列除外９" localSheetId="8">#REF!</definedName>
    <definedName name="列除外９" localSheetId="11">#REF!</definedName>
    <definedName name="列除外９">#REF!</definedName>
    <definedName name="前期比印字" localSheetId="3">#REF!</definedName>
    <definedName name="前期比印字" localSheetId="17">#REF!</definedName>
    <definedName name="前期比印字" localSheetId="5">#REF!</definedName>
    <definedName name="前期比印字" localSheetId="8">#REF!</definedName>
    <definedName name="前期比印字" localSheetId="11">#REF!</definedName>
    <definedName name="前期比印字">#REF!</definedName>
    <definedName name="前渡金" localSheetId="3">#REF!</definedName>
    <definedName name="前渡金" localSheetId="17">#REF!</definedName>
    <definedName name="前渡金" localSheetId="5">#REF!</definedName>
    <definedName name="前渡金" localSheetId="8">#REF!</definedName>
    <definedName name="前渡金" localSheetId="11">#REF!</definedName>
    <definedName name="前渡金">#REF!</definedName>
    <definedName name="取NO" localSheetId="3">#REF!</definedName>
    <definedName name="取NO" localSheetId="17">#REF!</definedName>
    <definedName name="取NO" localSheetId="5">#REF!</definedName>
    <definedName name="取NO" localSheetId="8">#REF!</definedName>
    <definedName name="取NO" localSheetId="11">#REF!</definedName>
    <definedName name="取NO">#REF!</definedName>
    <definedName name="取名" localSheetId="3">#REF!</definedName>
    <definedName name="取名" localSheetId="17">#REF!</definedName>
    <definedName name="取名" localSheetId="5">#REF!</definedName>
    <definedName name="取名" localSheetId="8">#REF!</definedName>
    <definedName name="取名" localSheetId="11">#REF!</definedName>
    <definedName name="取名">#REF!</definedName>
    <definedName name="取引先No." localSheetId="3">#REF!,#REF!,#REF!,#REF!,#REF!</definedName>
    <definedName name="取引先No." localSheetId="17">#REF!,#REF!,#REF!,#REF!,#REF!</definedName>
    <definedName name="取引先No." localSheetId="5">#REF!,#REF!,#REF!,#REF!,#REF!</definedName>
    <definedName name="取引先No." localSheetId="8">#REF!,#REF!,#REF!,#REF!,#REF!</definedName>
    <definedName name="取引先No." localSheetId="11">#REF!,#REF!,#REF!,#REF!,#REF!</definedName>
    <definedName name="取引先No.">#REF!,#REF!,#REF!,#REF!,#REF!</definedName>
    <definedName name="取引先名" localSheetId="3">#REF!,#REF!,#REF!,#REF!,#REF!</definedName>
    <definedName name="取引先名" localSheetId="17">#REF!,#REF!,#REF!,#REF!,#REF!</definedName>
    <definedName name="取引先名" localSheetId="5">#REF!,#REF!,#REF!,#REF!,#REF!</definedName>
    <definedName name="取引先名" localSheetId="8">#REF!,#REF!,#REF!,#REF!,#REF!</definedName>
    <definedName name="取引先名" localSheetId="11">#REF!,#REF!,#REF!,#REF!,#REF!</definedName>
    <definedName name="取引先名">#REF!,#REF!,#REF!,#REF!,#REF!</definedName>
    <definedName name="取引先店" localSheetId="3">#REF!,#REF!,#REF!,#REF!,#REF!</definedName>
    <definedName name="取引先店" localSheetId="17">#REF!,#REF!,#REF!,#REF!,#REF!</definedName>
    <definedName name="取引先店" localSheetId="5">#REF!,#REF!,#REF!,#REF!,#REF!</definedName>
    <definedName name="取引先店" localSheetId="8">#REF!,#REF!,#REF!,#REF!,#REF!</definedName>
    <definedName name="取引先店" localSheetId="11">#REF!,#REF!,#REF!,#REF!,#REF!</definedName>
    <definedName name="取引先店">#REF!,#REF!,#REF!,#REF!,#REF!</definedName>
    <definedName name="受注">'[30]（受注wk）'!$C$1:$AO$24</definedName>
    <definedName name="可変単位" localSheetId="3">#REF!,#REF!</definedName>
    <definedName name="可変単位" localSheetId="17">#REF!,#REF!</definedName>
    <definedName name="可変単位" localSheetId="5">#REF!,#REF!</definedName>
    <definedName name="可変単位" localSheetId="8">#REF!,#REF!</definedName>
    <definedName name="可変単位" localSheetId="11">#REF!,#REF!</definedName>
    <definedName name="可変単位">#REF!,#REF!</definedName>
    <definedName name="可変基準" localSheetId="3">#REF!</definedName>
    <definedName name="可変基準" localSheetId="17">#REF!</definedName>
    <definedName name="可変基準" localSheetId="5">#REF!</definedName>
    <definedName name="可変基準" localSheetId="8">#REF!</definedName>
    <definedName name="可変基準" localSheetId="11">#REF!</definedName>
    <definedName name="可変基準">#REF!</definedName>
    <definedName name="可変基準値" localSheetId="3">#REF!</definedName>
    <definedName name="可変基準値" localSheetId="17">#REF!</definedName>
    <definedName name="可変基準値" localSheetId="5">#REF!</definedName>
    <definedName name="可変基準値" localSheetId="8">#REF!</definedName>
    <definedName name="可変基準値" localSheetId="11">#REF!</definedName>
    <definedName name="可変基準値">#REF!</definedName>
    <definedName name="可変実績" localSheetId="3">#REF!</definedName>
    <definedName name="可変実績" localSheetId="17">#REF!</definedName>
    <definedName name="可変実績" localSheetId="5">#REF!</definedName>
    <definedName name="可変実績" localSheetId="8">#REF!</definedName>
    <definedName name="可変実績" localSheetId="11">#REF!</definedName>
    <definedName name="可変実績">#REF!</definedName>
    <definedName name="可変実績値" localSheetId="3">#REF!</definedName>
    <definedName name="可変実績値" localSheetId="17">#REF!</definedName>
    <definedName name="可変実績値" localSheetId="5">#REF!</definedName>
    <definedName name="可変実績値" localSheetId="8">#REF!</definedName>
    <definedName name="可変実績値" localSheetId="11">#REF!</definedName>
    <definedName name="可変実績値">#REF!</definedName>
    <definedName name="可変項目" localSheetId="3">#REF!</definedName>
    <definedName name="可変項目" localSheetId="17">#REF!</definedName>
    <definedName name="可変項目" localSheetId="5">#REF!</definedName>
    <definedName name="可変項目" localSheetId="8">#REF!</definedName>
    <definedName name="可変項目" localSheetId="11">#REF!</definedName>
    <definedName name="可変項目">#REF!</definedName>
    <definedName name="営業貸付金" localSheetId="3">[23]入力済決算データ返却メモ!$M$49,[23]入力済決算データ返却メモ!$M$50</definedName>
    <definedName name="営業貸付金" localSheetId="5">[23]入力済決算データ返却メモ!$M$49,[23]入力済決算データ返却メモ!$M$50</definedName>
    <definedName name="営業貸付金">[24]入力済決算データ返却メモ!$M$49,[24]入力済決算データ返却メモ!$M$50</definedName>
    <definedName name="固定繰延税金負債" localSheetId="3">#REF!</definedName>
    <definedName name="固定繰延税金負債" localSheetId="17">#REF!</definedName>
    <definedName name="固定繰延税金負債" localSheetId="5">#REF!</definedName>
    <definedName name="固定繰延税金負債" localSheetId="8">#REF!</definedName>
    <definedName name="固定繰延税金負債" localSheetId="11">#REF!</definedName>
    <definedName name="固定繰延税金負債">#REF!</definedName>
    <definedName name="増減年１" localSheetId="3">#REF!</definedName>
    <definedName name="増減年１" localSheetId="17">#REF!</definedName>
    <definedName name="増減年１" localSheetId="21">#REF!</definedName>
    <definedName name="増減年１" localSheetId="5">#REF!</definedName>
    <definedName name="増減年１" localSheetId="8">#REF!</definedName>
    <definedName name="増減年１" localSheetId="11">#REF!</definedName>
    <definedName name="増減年１" localSheetId="19">#REF!</definedName>
    <definedName name="増減年１">#REF!</definedName>
    <definedName name="増減年２" localSheetId="3">#REF!</definedName>
    <definedName name="増減年２" localSheetId="17">#REF!</definedName>
    <definedName name="増減年２" localSheetId="21">#REF!</definedName>
    <definedName name="増減年２" localSheetId="5">#REF!</definedName>
    <definedName name="増減年２" localSheetId="8">#REF!</definedName>
    <definedName name="増減年２" localSheetId="11">#REF!</definedName>
    <definedName name="増減年２" localSheetId="19">#REF!</definedName>
    <definedName name="増減年２">#REF!</definedName>
    <definedName name="存在期数" localSheetId="3">#REF!</definedName>
    <definedName name="存在期数" localSheetId="17">#REF!</definedName>
    <definedName name="存在期数" localSheetId="21">#REF!</definedName>
    <definedName name="存在期数" localSheetId="5">#REF!</definedName>
    <definedName name="存在期数" localSheetId="8">#REF!</definedName>
    <definedName name="存在期数" localSheetId="11">#REF!</definedName>
    <definedName name="存在期数" localSheetId="19">#REF!</definedName>
    <definedName name="存在期数">#REF!</definedName>
    <definedName name="実行ログ" localSheetId="3">[4]表紙!$B$15:$D$31</definedName>
    <definedName name="実行ログ" localSheetId="5">[4]表紙!$B$15:$D$31</definedName>
    <definedName name="実行ログ">[5]表紙!$B$15:$D$31</definedName>
    <definedName name="実装エンティティ一覧情報" localSheetId="3">#REF!</definedName>
    <definedName name="実装エンティティ一覧情報" localSheetId="17">#REF!</definedName>
    <definedName name="実装エンティティ一覧情報" localSheetId="5">#REF!</definedName>
    <definedName name="実装エンティティ一覧情報" localSheetId="8">#REF!</definedName>
    <definedName name="実装エンティティ一覧情報" localSheetId="11">#REF!</definedName>
    <definedName name="実装エンティティ一覧情報">#REF!</definedName>
    <definedName name="対比反映" localSheetId="3">#REF!</definedName>
    <definedName name="対比反映" localSheetId="17">#REF!</definedName>
    <definedName name="対比反映" localSheetId="5">#REF!</definedName>
    <definedName name="対比反映" localSheetId="8">#REF!</definedName>
    <definedName name="対比反映" localSheetId="11">#REF!</definedName>
    <definedName name="対比反映">#REF!</definedName>
    <definedName name="対比科目" localSheetId="3">#REF!</definedName>
    <definedName name="対比科目" localSheetId="17">#REF!</definedName>
    <definedName name="対比科目" localSheetId="5">#REF!</definedName>
    <definedName name="対比科目" localSheetId="8">#REF!</definedName>
    <definedName name="対比科目" localSheetId="11">#REF!</definedName>
    <definedName name="対比科目">#REF!</definedName>
    <definedName name="対比表コード" localSheetId="3">#REF!</definedName>
    <definedName name="対比表コード" localSheetId="17">#REF!</definedName>
    <definedName name="対比表コード" localSheetId="5">#REF!</definedName>
    <definedName name="対比表コード" localSheetId="8">#REF!</definedName>
    <definedName name="対比表コード" localSheetId="11">#REF!</definedName>
    <definedName name="対比表コード">#REF!</definedName>
    <definedName name="対比表コード名称" localSheetId="3">#REF!</definedName>
    <definedName name="対比表コード名称" localSheetId="17">#REF!</definedName>
    <definedName name="対比表コード名称" localSheetId="5">#REF!</definedName>
    <definedName name="対比表コード名称" localSheetId="8">#REF!</definedName>
    <definedName name="対比表コード名称" localSheetId="11">#REF!</definedName>
    <definedName name="対比表コード名称">#REF!</definedName>
    <definedName name="対比表一般科目ｺｰﾄﾞ" localSheetId="3">#REF!</definedName>
    <definedName name="対比表一般科目ｺｰﾄﾞ" localSheetId="17">#REF!</definedName>
    <definedName name="対比表一般科目ｺｰﾄﾞ" localSheetId="5">#REF!</definedName>
    <definedName name="対比表一般科目ｺｰﾄﾞ" localSheetId="8">#REF!</definedName>
    <definedName name="対比表一般科目ｺｰﾄﾞ" localSheetId="11">#REF!</definedName>
    <definedName name="対比表一般科目ｺｰﾄﾞ">#REF!</definedName>
    <definedName name="対比表反映" localSheetId="3">#REF!</definedName>
    <definedName name="対比表反映" localSheetId="17">#REF!</definedName>
    <definedName name="対比表反映" localSheetId="5">#REF!</definedName>
    <definedName name="対比表反映" localSheetId="8">#REF!</definedName>
    <definedName name="対比表反映" localSheetId="11">#REF!</definedName>
    <definedName name="対比表反映">#REF!</definedName>
    <definedName name="属性" localSheetId="3">[23]入力済決算データ返却メモ!$E$16,[23]入力済決算データ返却メモ!$L$16,[23]入力済決算データ返却メモ!$V$16</definedName>
    <definedName name="属性" localSheetId="5">[23]入力済決算データ返却メモ!$E$16,[23]入力済決算データ返却メモ!$L$16,[23]入力済決算データ返却メモ!$V$16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3">#REF!</definedName>
    <definedName name="属性２" localSheetId="17">#REF!</definedName>
    <definedName name="属性２" localSheetId="5">#REF!</definedName>
    <definedName name="属性２" localSheetId="8">#REF!</definedName>
    <definedName name="属性２" localSheetId="11">#REF!</definedName>
    <definedName name="属性２">#REF!</definedName>
    <definedName name="年月０" localSheetId="3">#REF!</definedName>
    <definedName name="年月０" localSheetId="17">#REF!</definedName>
    <definedName name="年月０" localSheetId="21">#REF!</definedName>
    <definedName name="年月０" localSheetId="5">#REF!</definedName>
    <definedName name="年月０" localSheetId="8">#REF!</definedName>
    <definedName name="年月０" localSheetId="11">#REF!</definedName>
    <definedName name="年月０" localSheetId="19">#REF!</definedName>
    <definedName name="年月０">#REF!</definedName>
    <definedName name="年月１" localSheetId="3">#REF!</definedName>
    <definedName name="年月１" localSheetId="17">#REF!</definedName>
    <definedName name="年月１" localSheetId="21">#REF!</definedName>
    <definedName name="年月１" localSheetId="5">#REF!</definedName>
    <definedName name="年月１" localSheetId="8">#REF!</definedName>
    <definedName name="年月１" localSheetId="11">#REF!</definedName>
    <definedName name="年月１" localSheetId="19">#REF!</definedName>
    <definedName name="年月１">#REF!</definedName>
    <definedName name="年月10" localSheetId="3">[23]入力済決算データ返却メモ!$J$49,[23]入力済決算データ返却メモ!$J$50</definedName>
    <definedName name="年月10" localSheetId="5">[23]入力済決算データ返却メモ!$J$49,[23]入力済決算データ返却メモ!$J$50</definedName>
    <definedName name="年月10">[24]入力済決算データ返却メモ!$J$49,[24]入力済決算データ返却メモ!$J$50</definedName>
    <definedName name="年月２" localSheetId="3">#REF!</definedName>
    <definedName name="年月２" localSheetId="17">#REF!</definedName>
    <definedName name="年月２" localSheetId="21">#REF!</definedName>
    <definedName name="年月２" localSheetId="5">#REF!</definedName>
    <definedName name="年月２" localSheetId="8">#REF!</definedName>
    <definedName name="年月２" localSheetId="11">#REF!</definedName>
    <definedName name="年月２" localSheetId="19">#REF!</definedName>
    <definedName name="年月２">#REF!</definedName>
    <definedName name="年月３" localSheetId="3">#REF!</definedName>
    <definedName name="年月３" localSheetId="17">#REF!</definedName>
    <definedName name="年月３" localSheetId="21">#REF!</definedName>
    <definedName name="年月３" localSheetId="5">#REF!</definedName>
    <definedName name="年月３" localSheetId="8">#REF!</definedName>
    <definedName name="年月３" localSheetId="11">#REF!</definedName>
    <definedName name="年月３" localSheetId="19">#REF!</definedName>
    <definedName name="年月３">#REF!</definedName>
    <definedName name="年月4" localSheetId="3">[23]入力済決算データ返却メモ!$J$30,[23]入力済決算データ返却メモ!$J$31</definedName>
    <definedName name="年月4" localSheetId="5">[23]入力済決算データ返却メモ!$J$30,[23]入力済決算データ返却メモ!$J$31</definedName>
    <definedName name="年月4">[24]入力済決算データ返却メモ!$J$30,[24]入力済決算データ返却メモ!$J$31</definedName>
    <definedName name="年月5" localSheetId="3">[23]入力済決算データ返却メモ!$J$39,[23]入力済決算データ返却メモ!$J$40</definedName>
    <definedName name="年月5" localSheetId="5">[23]入力済決算データ返却メモ!$J$39,[23]入力済決算データ返却メモ!$J$40</definedName>
    <definedName name="年月5">[24]入力済決算データ返却メモ!$J$39,[24]入力済決算データ返却メモ!$J$40</definedName>
    <definedName name="年月6" localSheetId="3">[23]入力済決算データ返却メモ!$J$41,[23]入力済決算データ返却メモ!$J$42</definedName>
    <definedName name="年月6" localSheetId="5">[23]入力済決算データ返却メモ!$J$41,[23]入力済決算データ返却メモ!$J$42</definedName>
    <definedName name="年月6">[24]入力済決算データ返却メモ!$J$41,[24]入力済決算データ返却メモ!$J$42</definedName>
    <definedName name="年月7" localSheetId="3">[23]入力済決算データ返却メモ!$J$43,[23]入力済決算データ返却メモ!$J$44</definedName>
    <definedName name="年月7" localSheetId="5">[23]入力済決算データ返却メモ!$J$43,[23]入力済決算データ返却メモ!$J$44</definedName>
    <definedName name="年月7">[24]入力済決算データ返却メモ!$J$43,[24]入力済決算データ返却メモ!$J$44</definedName>
    <definedName name="年月8" localSheetId="3">[23]入力済決算データ返却メモ!$J$45,[23]入力済決算データ返却メモ!$J$46</definedName>
    <definedName name="年月8" localSheetId="5">[23]入力済決算データ返却メモ!$J$45,[23]入力済決算データ返却メモ!$J$46</definedName>
    <definedName name="年月8">[24]入力済決算データ返却メモ!$J$45,[24]入力済決算データ返却メモ!$J$46</definedName>
    <definedName name="年月9" localSheetId="3">[23]入力済決算データ返却メモ!$J$47,[23]入力済決算データ返却メモ!$J$48</definedName>
    <definedName name="年月9" localSheetId="5">[23]入力済決算データ返却メモ!$J$47,[23]入力済決算データ返却メモ!$J$48</definedName>
    <definedName name="年月9">[24]入力済決算データ返却メモ!$J$47,[24]入力済決算データ返却メモ!$J$48</definedName>
    <definedName name="店名" localSheetId="3">#REF!</definedName>
    <definedName name="店名" localSheetId="17">#REF!</definedName>
    <definedName name="店名" localSheetId="5">#REF!</definedName>
    <definedName name="店名" localSheetId="8">#REF!</definedName>
    <definedName name="店名" localSheetId="11">#REF!</definedName>
    <definedName name="店名">#REF!</definedName>
    <definedName name="店番" localSheetId="3">#REF!</definedName>
    <definedName name="店番" localSheetId="17">#REF!</definedName>
    <definedName name="店番" localSheetId="5">#REF!</definedName>
    <definedName name="店番" localSheetId="8">#REF!</definedName>
    <definedName name="店番" localSheetId="11">#REF!</definedName>
    <definedName name="店番">#REF!</definedName>
    <definedName name="店番号" localSheetId="3">#REF!,#REF!,#REF!,#REF!,#REF!</definedName>
    <definedName name="店番号" localSheetId="17">#REF!,#REF!,#REF!,#REF!,#REF!</definedName>
    <definedName name="店番号" localSheetId="5">#REF!,#REF!,#REF!,#REF!,#REF!</definedName>
    <definedName name="店番号" localSheetId="8">#REF!,#REF!,#REF!,#REF!,#REF!</definedName>
    <definedName name="店番号" localSheetId="11">#REF!,#REF!,#REF!,#REF!,#REF!</definedName>
    <definedName name="店番号">#REF!,#REF!,#REF!,#REF!,#REF!</definedName>
    <definedName name="当行年度" localSheetId="3">#REF!</definedName>
    <definedName name="当行年度" localSheetId="17">#REF!</definedName>
    <definedName name="当行年度" localSheetId="5">#REF!</definedName>
    <definedName name="当行年度" localSheetId="8">#REF!</definedName>
    <definedName name="当行年度" localSheetId="11">#REF!</definedName>
    <definedName name="当行年度">#REF!</definedName>
    <definedName name="当行指標" localSheetId="3">#REF!</definedName>
    <definedName name="当行指標" localSheetId="17">#REF!</definedName>
    <definedName name="当行指標" localSheetId="5">#REF!</definedName>
    <definedName name="当行指標" localSheetId="8">#REF!</definedName>
    <definedName name="当行指標" localSheetId="11">#REF!</definedName>
    <definedName name="当行指標">#REF!</definedName>
    <definedName name="当行業種" localSheetId="3">#REF!</definedName>
    <definedName name="当行業種" localSheetId="17">#REF!</definedName>
    <definedName name="当行業種" localSheetId="5">#REF!</definedName>
    <definedName name="当行業種" localSheetId="8">#REF!</definedName>
    <definedName name="当行業種" localSheetId="11">#REF!</definedName>
    <definedName name="当行業種">#REF!</definedName>
    <definedName name="当行社数" localSheetId="3">#REF!</definedName>
    <definedName name="当行社数" localSheetId="17">#REF!</definedName>
    <definedName name="当行社数" localSheetId="5">#REF!</definedName>
    <definedName name="当行社数" localSheetId="8">#REF!</definedName>
    <definedName name="当行社数" localSheetId="11">#REF!</definedName>
    <definedName name="当行社数">#REF!</definedName>
    <definedName name="当行規模" localSheetId="3">#REF!</definedName>
    <definedName name="当行規模" localSheetId="17">#REF!</definedName>
    <definedName name="当行規模" localSheetId="5">#REF!</definedName>
    <definedName name="当行規模" localSheetId="8">#REF!</definedName>
    <definedName name="当行規模" localSheetId="11">#REF!</definedName>
    <definedName name="当行規模">#REF!</definedName>
    <definedName name="投行1" localSheetId="3">#REF!,#REF!,#REF!,#REF!,#REF!,#REF!,#REF!,#REF!</definedName>
    <definedName name="投行1" localSheetId="17">#REF!,#REF!,#REF!,#REF!,#REF!,#REF!,#REF!,#REF!</definedName>
    <definedName name="投行1" localSheetId="5">#REF!,#REF!,#REF!,#REF!,#REF!,#REF!,#REF!,#REF!</definedName>
    <definedName name="投行1" localSheetId="8">#REF!,#REF!,#REF!,#REF!,#REF!,#REF!,#REF!,#REF!</definedName>
    <definedName name="投行1" localSheetId="11">#REF!,#REF!,#REF!,#REF!,#REF!,#REF!,#REF!,#REF!</definedName>
    <definedName name="投行1">#REF!,#REF!,#REF!,#REF!,#REF!,#REF!,#REF!,#REF!</definedName>
    <definedName name="投行2" localSheetId="3">#REF!,#REF!,#REF!,#REF!,#REF!,#REF!,#REF!,#REF!</definedName>
    <definedName name="投行2" localSheetId="17">#REF!,#REF!,#REF!,#REF!,#REF!,#REF!,#REF!,#REF!</definedName>
    <definedName name="投行2" localSheetId="5">#REF!,#REF!,#REF!,#REF!,#REF!,#REF!,#REF!,#REF!</definedName>
    <definedName name="投行2" localSheetId="8">#REF!,#REF!,#REF!,#REF!,#REF!,#REF!,#REF!,#REF!</definedName>
    <definedName name="投行2" localSheetId="11">#REF!,#REF!,#REF!,#REF!,#REF!,#REF!,#REF!,#REF!</definedName>
    <definedName name="投行2">#REF!,#REF!,#REF!,#REF!,#REF!,#REF!,#REF!,#REF!</definedName>
    <definedName name="投行3" localSheetId="3">#REF!,#REF!,#REF!,#REF!,#REF!,#REF!,#REF!,#REF!</definedName>
    <definedName name="投行3" localSheetId="17">#REF!,#REF!,#REF!,#REF!,#REF!,#REF!,#REF!,#REF!</definedName>
    <definedName name="投行3" localSheetId="5">#REF!,#REF!,#REF!,#REF!,#REF!,#REF!,#REF!,#REF!</definedName>
    <definedName name="投行3" localSheetId="8">#REF!,#REF!,#REF!,#REF!,#REF!,#REF!,#REF!,#REF!</definedName>
    <definedName name="投行3" localSheetId="11">#REF!,#REF!,#REF!,#REF!,#REF!,#REF!,#REF!,#REF!</definedName>
    <definedName name="投行3">#REF!,#REF!,#REF!,#REF!,#REF!,#REF!,#REF!,#REF!</definedName>
    <definedName name="投行4" localSheetId="3">#REF!,#REF!,#REF!,#REF!,#REF!,#REF!,#REF!,#REF!</definedName>
    <definedName name="投行4" localSheetId="17">#REF!,#REF!,#REF!,#REF!,#REF!,#REF!,#REF!,#REF!</definedName>
    <definedName name="投行4" localSheetId="5">#REF!,#REF!,#REF!,#REF!,#REF!,#REF!,#REF!,#REF!</definedName>
    <definedName name="投行4" localSheetId="8">#REF!,#REF!,#REF!,#REF!,#REF!,#REF!,#REF!,#REF!</definedName>
    <definedName name="投行4" localSheetId="11">#REF!,#REF!,#REF!,#REF!,#REF!,#REF!,#REF!,#REF!</definedName>
    <definedName name="投行4">#REF!,#REF!,#REF!,#REF!,#REF!,#REF!,#REF!,#REF!</definedName>
    <definedName name="投行5" localSheetId="3">#REF!,#REF!,#REF!,#REF!,#REF!,#REF!,#REF!,#REF!</definedName>
    <definedName name="投行5" localSheetId="17">#REF!,#REF!,#REF!,#REF!,#REF!,#REF!,#REF!,#REF!</definedName>
    <definedName name="投行5" localSheetId="5">#REF!,#REF!,#REF!,#REF!,#REF!,#REF!,#REF!,#REF!</definedName>
    <definedName name="投行5" localSheetId="8">#REF!,#REF!,#REF!,#REF!,#REF!,#REF!,#REF!,#REF!</definedName>
    <definedName name="投行5" localSheetId="11">#REF!,#REF!,#REF!,#REF!,#REF!,#REF!,#REF!,#REF!</definedName>
    <definedName name="投行5">#REF!,#REF!,#REF!,#REF!,#REF!,#REF!,#REF!,#REF!</definedName>
    <definedName name="投行6" localSheetId="3">#REF!,#REF!,#REF!,#REF!,#REF!,#REF!,#REF!,#REF!</definedName>
    <definedName name="投行6" localSheetId="17">#REF!,#REF!,#REF!,#REF!,#REF!,#REF!,#REF!,#REF!</definedName>
    <definedName name="投行6" localSheetId="5">#REF!,#REF!,#REF!,#REF!,#REF!,#REF!,#REF!,#REF!</definedName>
    <definedName name="投行6" localSheetId="8">#REF!,#REF!,#REF!,#REF!,#REF!,#REF!,#REF!,#REF!</definedName>
    <definedName name="投行6" localSheetId="11">#REF!,#REF!,#REF!,#REF!,#REF!,#REF!,#REF!,#REF!</definedName>
    <definedName name="投行6">#REF!,#REF!,#REF!,#REF!,#REF!,#REF!,#REF!,#REF!</definedName>
    <definedName name="投行7" localSheetId="3">#REF!,#REF!,#REF!,#REF!,#REF!,#REF!,#REF!,#REF!</definedName>
    <definedName name="投行7" localSheetId="17">#REF!,#REF!,#REF!,#REF!,#REF!,#REF!,#REF!,#REF!</definedName>
    <definedName name="投行7" localSheetId="5">#REF!,#REF!,#REF!,#REF!,#REF!,#REF!,#REF!,#REF!</definedName>
    <definedName name="投行7" localSheetId="8">#REF!,#REF!,#REF!,#REF!,#REF!,#REF!,#REF!,#REF!</definedName>
    <definedName name="投行7" localSheetId="11">#REF!,#REF!,#REF!,#REF!,#REF!,#REF!,#REF!,#REF!</definedName>
    <definedName name="投行7">#REF!,#REF!,#REF!,#REF!,#REF!,#REF!,#REF!,#REF!</definedName>
    <definedName name="投行8" localSheetId="3">#REF!,#REF!,#REF!,#REF!</definedName>
    <definedName name="投行8" localSheetId="17">#REF!,#REF!,#REF!,#REF!</definedName>
    <definedName name="投行8" localSheetId="5">#REF!,#REF!,#REF!,#REF!</definedName>
    <definedName name="投行8" localSheetId="8">#REF!,#REF!,#REF!,#REF!</definedName>
    <definedName name="投行8" localSheetId="11">#REF!,#REF!,#REF!,#REF!</definedName>
    <definedName name="投行8">#REF!,#REF!,#REF!,#REF!</definedName>
    <definedName name="投資有価証券" localSheetId="3">#REF!</definedName>
    <definedName name="投資有価証券" localSheetId="17">#REF!</definedName>
    <definedName name="投資有価証券" localSheetId="5">#REF!</definedName>
    <definedName name="投資有価証券" localSheetId="8">#REF!</definedName>
    <definedName name="投資有価証券" localSheetId="11">#REF!</definedName>
    <definedName name="投資有価証券">#REF!</definedName>
    <definedName name="投資繰延税金資産" localSheetId="3">#REF!</definedName>
    <definedName name="投資繰延税金資産" localSheetId="17">#REF!</definedName>
    <definedName name="投資繰延税金資産" localSheetId="5">#REF!</definedName>
    <definedName name="投資繰延税金資産" localSheetId="8">#REF!</definedName>
    <definedName name="投資繰延税金資産" localSheetId="11">#REF!</definedName>
    <definedName name="投資繰延税金資産">#REF!</definedName>
    <definedName name="担当" localSheetId="3">#REF!</definedName>
    <definedName name="担当" localSheetId="17">#REF!</definedName>
    <definedName name="担当" localSheetId="5">#REF!</definedName>
    <definedName name="担当" localSheetId="8">#REF!</definedName>
    <definedName name="担当" localSheetId="11">#REF!</definedName>
    <definedName name="担当">#REF!</definedName>
    <definedName name="担当CD" localSheetId="3">#REF!</definedName>
    <definedName name="担当CD" localSheetId="17">#REF!</definedName>
    <definedName name="担当CD" localSheetId="5">#REF!</definedName>
    <definedName name="担当CD" localSheetId="8">#REF!</definedName>
    <definedName name="担当CD" localSheetId="11">#REF!</definedName>
    <definedName name="担当CD">#REF!</definedName>
    <definedName name="支店" localSheetId="3">#REF!</definedName>
    <definedName name="支店" localSheetId="17">#REF!</definedName>
    <definedName name="支店" localSheetId="5">#REF!</definedName>
    <definedName name="支店" localSheetId="8">#REF!</definedName>
    <definedName name="支店" localSheetId="11">#REF!</definedName>
    <definedName name="支店">#REF!</definedName>
    <definedName name="支店名称" localSheetId="3">[7]点検シート!#REF!</definedName>
    <definedName name="支店名称" localSheetId="17">[7]点検シート!#REF!</definedName>
    <definedName name="支店名称" localSheetId="21">[7]点検シート!#REF!</definedName>
    <definedName name="支店名称" localSheetId="5">[7]点検シート!#REF!</definedName>
    <definedName name="支店名称" localSheetId="8">[7]点検シート!#REF!</definedName>
    <definedName name="支店名称" localSheetId="11">[7]点検シート!#REF!</definedName>
    <definedName name="支店名称" localSheetId="19">[7]点検シート!#REF!</definedName>
    <definedName name="支店名称">[7]点検シート!#REF!</definedName>
    <definedName name="支払利息" localSheetId="3">[23]入力済決算データ返却メモ!$M$45,[23]入力済決算データ返却メモ!$M$46</definedName>
    <definedName name="支払利息" localSheetId="5">[23]入力済決算データ返却メモ!$M$45,[23]入力済決算データ返却メモ!$M$46</definedName>
    <definedName name="支払利息">[24]入力済決算データ返却メモ!$M$45,[24]入力済決算データ返却メモ!$M$46</definedName>
    <definedName name="明細DB" localSheetId="3">#REF!</definedName>
    <definedName name="明細DB" localSheetId="17">#REF!</definedName>
    <definedName name="明細DB" localSheetId="5">#REF!</definedName>
    <definedName name="明細DB" localSheetId="8">#REF!</definedName>
    <definedName name="明細DB" localSheetId="11">#REF!</definedName>
    <definedName name="明細DB">#REF!</definedName>
    <definedName name="明細TABLE" localSheetId="3">#REF!</definedName>
    <definedName name="明細TABLE" localSheetId="17">#REF!</definedName>
    <definedName name="明細TABLE" localSheetId="5">#REF!</definedName>
    <definedName name="明細TABLE" localSheetId="8">#REF!</definedName>
    <definedName name="明細TABLE" localSheetId="11">#REF!</definedName>
    <definedName name="明細TABLE">#REF!</definedName>
    <definedName name="明細TABLE2" localSheetId="3">#REF!</definedName>
    <definedName name="明細TABLE2" localSheetId="17">#REF!</definedName>
    <definedName name="明細TABLE2" localSheetId="5">#REF!</definedName>
    <definedName name="明細TABLE2" localSheetId="8">#REF!</definedName>
    <definedName name="明細TABLE2" localSheetId="11">#REF!</definedName>
    <definedName name="明細TABLE2">#REF!</definedName>
    <definedName name="月数" localSheetId="3">#REF!</definedName>
    <definedName name="月数" localSheetId="17">#REF!</definedName>
    <definedName name="月数" localSheetId="5">#REF!</definedName>
    <definedName name="月数" localSheetId="8">#REF!</definedName>
    <definedName name="月数" localSheetId="11">#REF!</definedName>
    <definedName name="月数">#REF!</definedName>
    <definedName name="月数０" localSheetId="3">#REF!</definedName>
    <definedName name="月数０" localSheetId="17">#REF!</definedName>
    <definedName name="月数０" localSheetId="5">#REF!</definedName>
    <definedName name="月数０" localSheetId="8">#REF!</definedName>
    <definedName name="月数０" localSheetId="11">#REF!</definedName>
    <definedName name="月数０">#REF!</definedName>
    <definedName name="月数１" localSheetId="3">#REF!</definedName>
    <definedName name="月数１" localSheetId="17">#REF!</definedName>
    <definedName name="月数１" localSheetId="5">#REF!</definedName>
    <definedName name="月数１" localSheetId="8">#REF!</definedName>
    <definedName name="月数１" localSheetId="11">#REF!</definedName>
    <definedName name="月数１">#REF!</definedName>
    <definedName name="月数２" localSheetId="3">#REF!</definedName>
    <definedName name="月数２" localSheetId="17">#REF!</definedName>
    <definedName name="月数２" localSheetId="5">#REF!</definedName>
    <definedName name="月数２" localSheetId="8">#REF!</definedName>
    <definedName name="月数２" localSheetId="11">#REF!</definedName>
    <definedName name="月数２">#REF!</definedName>
    <definedName name="月数３" localSheetId="3">#REF!</definedName>
    <definedName name="月数３" localSheetId="17">#REF!</definedName>
    <definedName name="月数３" localSheetId="5">#REF!</definedName>
    <definedName name="月数３" localSheetId="8">#REF!</definedName>
    <definedName name="月数３" localSheetId="11">#REF!</definedName>
    <definedName name="月数３">#REF!</definedName>
    <definedName name="期0" localSheetId="3">#REF!</definedName>
    <definedName name="期0" localSheetId="17">#REF!</definedName>
    <definedName name="期0" localSheetId="5">#REF!</definedName>
    <definedName name="期0" localSheetId="8">#REF!</definedName>
    <definedName name="期0" localSheetId="11">#REF!</definedName>
    <definedName name="期0">#REF!</definedName>
    <definedName name="期1" localSheetId="3">#REF!</definedName>
    <definedName name="期1" localSheetId="17">#REF!</definedName>
    <definedName name="期1" localSheetId="5">#REF!</definedName>
    <definedName name="期1" localSheetId="8">#REF!</definedName>
    <definedName name="期1" localSheetId="11">#REF!</definedName>
    <definedName name="期1">#REF!</definedName>
    <definedName name="期2" localSheetId="3">#REF!</definedName>
    <definedName name="期2" localSheetId="17">#REF!</definedName>
    <definedName name="期2" localSheetId="5">#REF!</definedName>
    <definedName name="期2" localSheetId="8">#REF!</definedName>
    <definedName name="期2" localSheetId="11">#REF!</definedName>
    <definedName name="期2">#REF!</definedName>
    <definedName name="期3" localSheetId="3">#REF!</definedName>
    <definedName name="期3" localSheetId="17">#REF!</definedName>
    <definedName name="期3" localSheetId="5">#REF!</definedName>
    <definedName name="期3" localSheetId="8">#REF!</definedName>
    <definedName name="期3" localSheetId="11">#REF!</definedName>
    <definedName name="期3">#REF!</definedName>
    <definedName name="期4" localSheetId="3">#REF!</definedName>
    <definedName name="期4" localSheetId="17">#REF!</definedName>
    <definedName name="期4" localSheetId="5">#REF!</definedName>
    <definedName name="期4" localSheetId="8">#REF!</definedName>
    <definedName name="期4" localSheetId="11">#REF!</definedName>
    <definedName name="期4">#REF!</definedName>
    <definedName name="期数" localSheetId="3">#REF!</definedName>
    <definedName name="期数" localSheetId="17">#REF!</definedName>
    <definedName name="期数" localSheetId="5">#REF!</definedName>
    <definedName name="期数" localSheetId="8">#REF!</definedName>
    <definedName name="期数" localSheetId="11">#REF!</definedName>
    <definedName name="期数">#REF!</definedName>
    <definedName name="期末従業員数" localSheetId="3">[23]入力済決算データ返却メモ!$M$28,[23]入力済決算データ返却メモ!$M$29,[23]入力済決算データ返却メモ!$T$28,[23]入力済決算データ返却メモ!$T$29</definedName>
    <definedName name="期末従業員数" localSheetId="5">[23]入力済決算データ返却メモ!$M$28,[23]入力済決算データ返却メモ!$M$29,[23]入力済決算データ返却メモ!$T$28,[23]入力済決算データ返却メモ!$T$29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3">#REF!</definedName>
    <definedName name="格付結果_業態2" localSheetId="17">#REF!</definedName>
    <definedName name="格付結果_業態2" localSheetId="5">#REF!</definedName>
    <definedName name="格付結果_業態2" localSheetId="8">#REF!</definedName>
    <definedName name="格付結果_業態2" localSheetId="11">#REF!</definedName>
    <definedName name="格付結果_業態2">#REF!</definedName>
    <definedName name="検索パス" localSheetId="3">[4]表紙!$D$5</definedName>
    <definedName name="検索パス" localSheetId="5">[4]表紙!$D$5</definedName>
    <definedName name="検索パス">[5]表紙!$D$5</definedName>
    <definedName name="業務名" localSheetId="3">[16]基本情報!$C$5</definedName>
    <definedName name="業務名" localSheetId="5">[16]基本情報!$C$5</definedName>
    <definedName name="業務名">[17]基本情報!$C$5</definedName>
    <definedName name="業界年度" localSheetId="3">#REF!</definedName>
    <definedName name="業界年度" localSheetId="17">#REF!</definedName>
    <definedName name="業界年度" localSheetId="5">#REF!</definedName>
    <definedName name="業界年度" localSheetId="8">#REF!</definedName>
    <definedName name="業界年度" localSheetId="11">#REF!</definedName>
    <definedName name="業界年度">#REF!</definedName>
    <definedName name="業界指標" localSheetId="3">#REF!</definedName>
    <definedName name="業界指標" localSheetId="17">#REF!</definedName>
    <definedName name="業界指標" localSheetId="5">#REF!</definedName>
    <definedName name="業界指標" localSheetId="8">#REF!</definedName>
    <definedName name="業界指標" localSheetId="11">#REF!</definedName>
    <definedName name="業界指標">#REF!</definedName>
    <definedName name="業界業種" localSheetId="3">#REF!</definedName>
    <definedName name="業界業種" localSheetId="17">#REF!</definedName>
    <definedName name="業界業種" localSheetId="5">#REF!</definedName>
    <definedName name="業界業種" localSheetId="8">#REF!</definedName>
    <definedName name="業界業種" localSheetId="11">#REF!</definedName>
    <definedName name="業界業種">#REF!</definedName>
    <definedName name="業界社数" localSheetId="3">#REF!</definedName>
    <definedName name="業界社数" localSheetId="17">#REF!</definedName>
    <definedName name="業界社数" localSheetId="5">#REF!</definedName>
    <definedName name="業界社数" localSheetId="8">#REF!</definedName>
    <definedName name="業界社数" localSheetId="11">#REF!</definedName>
    <definedName name="業界社数">#REF!</definedName>
    <definedName name="業界規模" localSheetId="3">#REF!</definedName>
    <definedName name="業界規模" localSheetId="17">#REF!</definedName>
    <definedName name="業界規模" localSheetId="5">#REF!</definedName>
    <definedName name="業界規模" localSheetId="8">#REF!</definedName>
    <definedName name="業界規模" localSheetId="11">#REF!</definedName>
    <definedName name="業界規模">#REF!</definedName>
    <definedName name="業種" localSheetId="3">#REF!,#REF!</definedName>
    <definedName name="業種" localSheetId="17">#REF!,#REF!</definedName>
    <definedName name="業種" localSheetId="5">#REF!,#REF!</definedName>
    <definedName name="業種" localSheetId="8">#REF!,#REF!</definedName>
    <definedName name="業種" localSheetId="11">#REF!,#REF!</definedName>
    <definedName name="業種">#REF!,#REF!</definedName>
    <definedName name="決年" localSheetId="3">#REF!</definedName>
    <definedName name="決年" localSheetId="17">#REF!</definedName>
    <definedName name="決年" localSheetId="5">#REF!</definedName>
    <definedName name="決年" localSheetId="8">#REF!</definedName>
    <definedName name="決年" localSheetId="11">#REF!</definedName>
    <definedName name="決年">#REF!</definedName>
    <definedName name="決月" localSheetId="3">#REF!</definedName>
    <definedName name="決月" localSheetId="17">#REF!</definedName>
    <definedName name="決月" localSheetId="5">#REF!</definedName>
    <definedName name="決月" localSheetId="8">#REF!</definedName>
    <definedName name="決月" localSheetId="11">#REF!</definedName>
    <definedName name="決月">#REF!</definedName>
    <definedName name="決算期" localSheetId="3">'[25]含み損益（単）'!$N$2</definedName>
    <definedName name="決算期" localSheetId="22">'[26]含み損益（単）'!$N$2</definedName>
    <definedName name="決算期" localSheetId="26">'[26]含み損益（単）'!$N$2</definedName>
    <definedName name="決算期" localSheetId="20">'[26]含み損益（単）'!$N$2</definedName>
    <definedName name="決算期" localSheetId="21">'[24]含み損益（単）'!$N$2</definedName>
    <definedName name="決算期" localSheetId="5">'[25]含み損益（単）'!$N$2</definedName>
    <definedName name="決算期" localSheetId="18">'[26]含み損益（単）'!$N$2</definedName>
    <definedName name="決算期" localSheetId="19">'[24]含み損益（単）'!$N$2</definedName>
    <definedName name="決算期">'[27]含み損益（単）'!$N$2</definedName>
    <definedName name="流動繰延税金負債" localSheetId="3">#REF!</definedName>
    <definedName name="流動繰延税金負債" localSheetId="17">#REF!</definedName>
    <definedName name="流動繰延税金負債" localSheetId="5">#REF!</definedName>
    <definedName name="流動繰延税金負債" localSheetId="8">#REF!</definedName>
    <definedName name="流動繰延税金負債" localSheetId="11">#REF!</definedName>
    <definedName name="流動繰延税金負債">#REF!</definedName>
    <definedName name="流動繰延税金資産" localSheetId="3">#REF!</definedName>
    <definedName name="流動繰延税金資産" localSheetId="17">#REF!</definedName>
    <definedName name="流動繰延税金資産" localSheetId="5">#REF!</definedName>
    <definedName name="流動繰延税金資産" localSheetId="8">#REF!</definedName>
    <definedName name="流動繰延税金資産" localSheetId="11">#REF!</definedName>
    <definedName name="流動繰延税金資産">#REF!</definedName>
    <definedName name="海外" localSheetId="3">#REF!</definedName>
    <definedName name="海外" localSheetId="17">#REF!</definedName>
    <definedName name="海外" localSheetId="5">#REF!</definedName>
    <definedName name="海外" localSheetId="8">#REF!</definedName>
    <definedName name="海外" localSheetId="11">#REF!</definedName>
    <definedName name="海外">#REF!</definedName>
    <definedName name="減価償却実施額" localSheetId="3">[23]入力済決算データ返却メモ!$M$20,[23]入力済決算データ返却メモ!$M$21,[23]入力済決算データ返却メモ!$M$22,[23]入力済決算データ返却メモ!$M$23</definedName>
    <definedName name="減価償却実施額" localSheetId="5">[23]入力済決算データ返却メモ!$M$20,[23]入力済決算データ返却メモ!$M$21,[23]入力済決算データ返却メモ!$M$22,[23]入力済決算データ返却メモ!$M$23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3">#REF!</definedName>
    <definedName name="短期貸付金" localSheetId="17">#REF!</definedName>
    <definedName name="短期貸付金" localSheetId="5">#REF!</definedName>
    <definedName name="短期貸付金" localSheetId="8">#REF!</definedName>
    <definedName name="短期貸付金" localSheetId="11">#REF!</definedName>
    <definedName name="短期貸付金">#REF!</definedName>
    <definedName name="示達" localSheetId="3">[29]一覧表!$A$2:$B$106</definedName>
    <definedName name="示達" localSheetId="5">[29]一覧表!$A$2:$B$106</definedName>
    <definedName name="示達">[31]一覧表!$A$2:$B$106</definedName>
    <definedName name="科目一覧" localSheetId="3">#REF!</definedName>
    <definedName name="科目一覧" localSheetId="17">#REF!</definedName>
    <definedName name="科目一覧" localSheetId="5">#REF!</definedName>
    <definedName name="科目一覧" localSheetId="8">#REF!</definedName>
    <definedName name="科目一覧" localSheetId="11">#REF!</definedName>
    <definedName name="科目一覧">#REF!</definedName>
    <definedName name="税引前当期純損益_前々期連結" localSheetId="3">'[25]財務ﾃﾞｰﾀ（連）'!$B$8</definedName>
    <definedName name="税引前当期純損益_前々期連結" localSheetId="22">'[26]財務ﾃﾞｰﾀ（連）'!$B$8</definedName>
    <definedName name="税引前当期純損益_前々期連結" localSheetId="26">'[26]財務ﾃﾞｰﾀ（連）'!$B$8</definedName>
    <definedName name="税引前当期純損益_前々期連結" localSheetId="20">'[26]財務ﾃﾞｰﾀ（連）'!$B$8</definedName>
    <definedName name="税引前当期純損益_前々期連結" localSheetId="21">'[24]財務ﾃﾞｰﾀ（連）'!$B$8</definedName>
    <definedName name="税引前当期純損益_前々期連結" localSheetId="5">'[25]財務ﾃﾞｰﾀ（連）'!$B$8</definedName>
    <definedName name="税引前当期純損益_前々期連結" localSheetId="18">'[26]財務ﾃﾞｰﾀ（連）'!$B$8</definedName>
    <definedName name="税引前当期純損益_前々期連結" localSheetId="19">'[24]財務ﾃﾞｰﾀ（連）'!$B$8</definedName>
    <definedName name="税引前当期純損益_前々期連結">'[27]財務ﾃﾞｰﾀ（連）'!$B$8</definedName>
    <definedName name="税引前当期純損益_前期連結" localSheetId="3">'[25]財務ﾃﾞｰﾀ（連）'!$C$8</definedName>
    <definedName name="税引前当期純損益_前期連結" localSheetId="22">'[26]財務ﾃﾞｰﾀ（連）'!$C$8</definedName>
    <definedName name="税引前当期純損益_前期連結" localSheetId="26">'[26]財務ﾃﾞｰﾀ（連）'!$C$8</definedName>
    <definedName name="税引前当期純損益_前期連結" localSheetId="20">'[26]財務ﾃﾞｰﾀ（連）'!$C$8</definedName>
    <definedName name="税引前当期純損益_前期連結" localSheetId="21">'[24]財務ﾃﾞｰﾀ（連）'!$C$8</definedName>
    <definedName name="税引前当期純損益_前期連結" localSheetId="5">'[25]財務ﾃﾞｰﾀ（連）'!$C$8</definedName>
    <definedName name="税引前当期純損益_前期連結" localSheetId="18">'[26]財務ﾃﾞｰﾀ（連）'!$C$8</definedName>
    <definedName name="税引前当期純損益_前期連結" localSheetId="19">'[24]財務ﾃﾞｰﾀ（連）'!$C$8</definedName>
    <definedName name="税引前当期純損益_前期連結">'[27]財務ﾃﾞｰﾀ（連）'!$C$8</definedName>
    <definedName name="税引前当期純損益_当期連結" localSheetId="3">'[25]財務ﾃﾞｰﾀ（連）'!$D$8</definedName>
    <definedName name="税引前当期純損益_当期連結" localSheetId="22">'[26]財務ﾃﾞｰﾀ（連）'!$D$8</definedName>
    <definedName name="税引前当期純損益_当期連結" localSheetId="26">'[26]財務ﾃﾞｰﾀ（連）'!$D$8</definedName>
    <definedName name="税引前当期純損益_当期連結" localSheetId="20">'[26]財務ﾃﾞｰﾀ（連）'!$D$8</definedName>
    <definedName name="税引前当期純損益_当期連結" localSheetId="21">'[24]財務ﾃﾞｰﾀ（連）'!$D$8</definedName>
    <definedName name="税引前当期純損益_当期連結" localSheetId="5">'[25]財務ﾃﾞｰﾀ（連）'!$D$8</definedName>
    <definedName name="税引前当期純損益_当期連結" localSheetId="18">'[26]財務ﾃﾞｰﾀ（連）'!$D$8</definedName>
    <definedName name="税引前当期純損益_当期連結" localSheetId="19">'[24]財務ﾃﾞｰﾀ（連）'!$D$8</definedName>
    <definedName name="税引前当期純損益_当期連結">'[27]財務ﾃﾞｰﾀ（連）'!$D$8</definedName>
    <definedName name="符号今期単独" localSheetId="3">#REF!</definedName>
    <definedName name="符号今期単独" localSheetId="17">#REF!</definedName>
    <definedName name="符号今期単独" localSheetId="5">#REF!</definedName>
    <definedName name="符号今期単独" localSheetId="8">#REF!</definedName>
    <definedName name="符号今期単独" localSheetId="11">#REF!</definedName>
    <definedName name="符号今期単独">#REF!</definedName>
    <definedName name="符号今期連結" localSheetId="3">#REF!</definedName>
    <definedName name="符号今期連結" localSheetId="17">#REF!</definedName>
    <definedName name="符号今期連結" localSheetId="5">#REF!</definedName>
    <definedName name="符号今期連結" localSheetId="8">#REF!</definedName>
    <definedName name="符号今期連結" localSheetId="11">#REF!</definedName>
    <definedName name="符号今期連結">#REF!</definedName>
    <definedName name="符号前期単独" localSheetId="3">#REF!</definedName>
    <definedName name="符号前期単独" localSheetId="17">#REF!</definedName>
    <definedName name="符号前期単独" localSheetId="5">#REF!</definedName>
    <definedName name="符号前期単独" localSheetId="8">#REF!</definedName>
    <definedName name="符号前期単独" localSheetId="11">#REF!</definedName>
    <definedName name="符号前期単独">#REF!</definedName>
    <definedName name="符号前期連結" localSheetId="3">#REF!</definedName>
    <definedName name="符号前期連結" localSheetId="17">#REF!</definedName>
    <definedName name="符号前期連結" localSheetId="5">#REF!</definedName>
    <definedName name="符号前期連結" localSheetId="8">#REF!</definedName>
    <definedName name="符号前期連結" localSheetId="11">#REF!</definedName>
    <definedName name="符号前期連結">#REF!</definedName>
    <definedName name="累計年" localSheetId="3">#REF!</definedName>
    <definedName name="累計年" localSheetId="17">#REF!</definedName>
    <definedName name="累計年" localSheetId="21">#REF!</definedName>
    <definedName name="累計年" localSheetId="5">#REF!</definedName>
    <definedName name="累計年" localSheetId="8">#REF!</definedName>
    <definedName name="累計年" localSheetId="11">#REF!</definedName>
    <definedName name="累計年" localSheetId="19">#REF!</definedName>
    <definedName name="累計年">#REF!</definedName>
    <definedName name="累計年２" localSheetId="3">#REF!,#REF!</definedName>
    <definedName name="累計年２" localSheetId="17">#REF!,#REF!</definedName>
    <definedName name="累計年２" localSheetId="5">#REF!,#REF!</definedName>
    <definedName name="累計年２" localSheetId="8">#REF!,#REF!</definedName>
    <definedName name="累計年２" localSheetId="11">#REF!,#REF!</definedName>
    <definedName name="累計年２">#REF!,#REF!</definedName>
    <definedName name="累計年月１" localSheetId="3">#REF!,#REF!</definedName>
    <definedName name="累計年月１" localSheetId="17">#REF!,#REF!</definedName>
    <definedName name="累計年月１" localSheetId="5">#REF!,#REF!</definedName>
    <definedName name="累計年月１" localSheetId="8">#REF!,#REF!</definedName>
    <definedName name="累計年月１" localSheetId="11">#REF!,#REF!</definedName>
    <definedName name="累計年月１">#REF!,#REF!</definedName>
    <definedName name="累計年月２" localSheetId="3">#REF!,#REF!</definedName>
    <definedName name="累計年月２" localSheetId="17">#REF!,#REF!</definedName>
    <definedName name="累計年月２" localSheetId="5">#REF!,#REF!</definedName>
    <definedName name="累計年月２" localSheetId="8">#REF!,#REF!</definedName>
    <definedName name="累計年月２" localSheetId="11">#REF!,#REF!</definedName>
    <definedName name="累計年月２">#REF!,#REF!</definedName>
    <definedName name="統合業種" localSheetId="3">#REF!</definedName>
    <definedName name="統合業種" localSheetId="17">#REF!</definedName>
    <definedName name="統合業種" localSheetId="5">#REF!</definedName>
    <definedName name="統合業種" localSheetId="8">#REF!</definedName>
    <definedName name="統合業種" localSheetId="11">#REF!</definedName>
    <definedName name="統合業種">#REF!</definedName>
    <definedName name="繰延ヘッジ利益" localSheetId="3">#REF!</definedName>
    <definedName name="繰延ヘッジ利益" localSheetId="17">#REF!</definedName>
    <definedName name="繰延ヘッジ利益" localSheetId="5">#REF!</definedName>
    <definedName name="繰延ヘッジ利益" localSheetId="8">#REF!</definedName>
    <definedName name="繰延ヘッジ利益" localSheetId="11">#REF!</definedName>
    <definedName name="繰延ヘッジ利益">#REF!</definedName>
    <definedName name="繰延ヘッジ損失" localSheetId="3">#REF!</definedName>
    <definedName name="繰延ヘッジ損失" localSheetId="17">#REF!</definedName>
    <definedName name="繰延ヘッジ損失" localSheetId="5">#REF!</definedName>
    <definedName name="繰延ヘッジ損失" localSheetId="8">#REF!</definedName>
    <definedName name="繰延ヘッジ損失" localSheetId="11">#REF!</definedName>
    <definedName name="繰延ヘッジ損失">#REF!</definedName>
    <definedName name="繰延税金資産固定_連結" localSheetId="3">'[25]含み損益（連）'!$E$37</definedName>
    <definedName name="繰延税金資産固定_連結" localSheetId="22">'[26]含み損益（連）'!$E$37</definedName>
    <definedName name="繰延税金資産固定_連結" localSheetId="26">'[26]含み損益（連）'!$E$37</definedName>
    <definedName name="繰延税金資産固定_連結" localSheetId="20">'[26]含み損益（連）'!$E$37</definedName>
    <definedName name="繰延税金資産固定_連結" localSheetId="21">'[24]含み損益（連）'!$E$37</definedName>
    <definedName name="繰延税金資産固定_連結" localSheetId="5">'[25]含み損益（連）'!$E$37</definedName>
    <definedName name="繰延税金資産固定_連結" localSheetId="18">'[26]含み損益（連）'!$E$37</definedName>
    <definedName name="繰延税金資産固定_連結" localSheetId="19">'[24]含み損益（連）'!$E$37</definedName>
    <definedName name="繰延税金資産固定_連結">'[27]含み損益（連）'!$E$37</definedName>
    <definedName name="繰延税金資産流動_連結" localSheetId="3">'[25]含み損益（連）'!$E$18</definedName>
    <definedName name="繰延税金資産流動_連結" localSheetId="22">'[26]含み損益（連）'!$E$18</definedName>
    <definedName name="繰延税金資産流動_連結" localSheetId="26">'[26]含み損益（連）'!$E$18</definedName>
    <definedName name="繰延税金資産流動_連結" localSheetId="20">'[26]含み損益（連）'!$E$18</definedName>
    <definedName name="繰延税金資産流動_連結" localSheetId="21">'[24]含み損益（連）'!$E$18</definedName>
    <definedName name="繰延税金資産流動_連結" localSheetId="5">'[25]含み損益（連）'!$E$18</definedName>
    <definedName name="繰延税金資産流動_連結" localSheetId="18">'[26]含み損益（連）'!$E$18</definedName>
    <definedName name="繰延税金資産流動_連結" localSheetId="19">'[24]含み損益（連）'!$E$18</definedName>
    <definedName name="繰延税金資産流動_連結">'[27]含み損益（連）'!$E$18</definedName>
    <definedName name="規模" localSheetId="3">#REF!,#REF!</definedName>
    <definedName name="規模" localSheetId="17">#REF!,#REF!</definedName>
    <definedName name="規模" localSheetId="5">#REF!,#REF!</definedName>
    <definedName name="規模" localSheetId="8">#REF!,#REF!</definedName>
    <definedName name="規模" localSheetId="11">#REF!,#REF!</definedName>
    <definedName name="規模">#REF!,#REF!</definedName>
    <definedName name="解析結果パス" localSheetId="3">[4]表紙!$D$40</definedName>
    <definedName name="解析結果パス" localSheetId="5">[4]表紙!$D$40</definedName>
    <definedName name="解析結果パス">[5]表紙!$D$40</definedName>
    <definedName name="計算式" localSheetId="3">#REF!</definedName>
    <definedName name="計算式" localSheetId="17">#REF!</definedName>
    <definedName name="計算式" localSheetId="5">#REF!</definedName>
    <definedName name="計算式" localSheetId="8">#REF!</definedName>
    <definedName name="計算式" localSheetId="11">#REF!</definedName>
    <definedName name="計算式">#REF!</definedName>
    <definedName name="計算番号" localSheetId="3">#REF!</definedName>
    <definedName name="計算番号" localSheetId="17">#REF!</definedName>
    <definedName name="計算番号" localSheetId="5">#REF!</definedName>
    <definedName name="計算番号" localSheetId="8">#REF!</definedName>
    <definedName name="計算番号" localSheetId="11">#REF!</definedName>
    <definedName name="計算番号">#REF!</definedName>
    <definedName name="設年" localSheetId="3">#REF!</definedName>
    <definedName name="設年" localSheetId="17">#REF!</definedName>
    <definedName name="設年" localSheetId="5">#REF!</definedName>
    <definedName name="設年" localSheetId="8">#REF!</definedName>
    <definedName name="設年" localSheetId="11">#REF!</definedName>
    <definedName name="設年">#REF!</definedName>
    <definedName name="設月" localSheetId="3">#REF!</definedName>
    <definedName name="設月" localSheetId="17">#REF!</definedName>
    <definedName name="設月" localSheetId="5">#REF!</definedName>
    <definedName name="設月" localSheetId="8">#REF!</definedName>
    <definedName name="設月" localSheetId="11">#REF!</definedName>
    <definedName name="設月">#REF!</definedName>
    <definedName name="設計書パス" localSheetId="3">[4]表紙!$D$38</definedName>
    <definedName name="設計書パス" localSheetId="5">[4]表紙!$D$38</definedName>
    <definedName name="設計書パス">[5]表紙!$D$38</definedName>
    <definedName name="設計書生成" localSheetId="3">[4]表紙!$B$34</definedName>
    <definedName name="設計書生成" localSheetId="5">[4]表紙!$B$34</definedName>
    <definedName name="設計書生成">[5]表紙!$B$34</definedName>
    <definedName name="評価符号" localSheetId="3">#REF!,#REF!,#REF!,#REF!,#REF!</definedName>
    <definedName name="評価符号" localSheetId="17">#REF!,#REF!,#REF!,#REF!,#REF!</definedName>
    <definedName name="評価符号" localSheetId="5">#REF!,#REF!,#REF!,#REF!,#REF!</definedName>
    <definedName name="評価符号" localSheetId="8">#REF!,#REF!,#REF!,#REF!,#REF!</definedName>
    <definedName name="評価符号" localSheetId="11">#REF!,#REF!,#REF!,#REF!,#REF!</definedName>
    <definedName name="評価符号">#REF!,#REF!,#REF!,#REF!,#REF!</definedName>
    <definedName name="評点" localSheetId="3">#REF!,#REF!,#REF!,#REF!,#REF!</definedName>
    <definedName name="評点" localSheetId="17">#REF!,#REF!,#REF!,#REF!,#REF!</definedName>
    <definedName name="評点" localSheetId="5">#REF!,#REF!,#REF!,#REF!,#REF!</definedName>
    <definedName name="評点" localSheetId="8">#REF!,#REF!,#REF!,#REF!,#REF!</definedName>
    <definedName name="評点" localSheetId="11">#REF!,#REF!,#REF!,#REF!,#REF!</definedName>
    <definedName name="評点">#REF!,#REF!,#REF!,#REF!,#REF!</definedName>
    <definedName name="調整" localSheetId="3">#REF!</definedName>
    <definedName name="調整" localSheetId="17">#REF!</definedName>
    <definedName name="調整" localSheetId="5">#REF!</definedName>
    <definedName name="調整" localSheetId="8">#REF!</definedName>
    <definedName name="調整" localSheetId="11">#REF!</definedName>
    <definedName name="調整">#REF!</definedName>
    <definedName name="識別子" localSheetId="3">#REF!</definedName>
    <definedName name="識別子" localSheetId="17">#REF!</definedName>
    <definedName name="識別子" localSheetId="5">#REF!</definedName>
    <definedName name="識別子" localSheetId="8">#REF!</definedName>
    <definedName name="識別子" localSheetId="11">#REF!</definedName>
    <definedName name="識別子">#REF!</definedName>
    <definedName name="販売用不動産" localSheetId="3">[23]入力済決算データ返却メモ!$M$47,[23]入力済決算データ返却メモ!$M$48</definedName>
    <definedName name="販売用不動産" localSheetId="5">[23]入力済決算データ返却メモ!$M$47,[23]入力済決算データ返却メモ!$M$48</definedName>
    <definedName name="販売用不動産">[24]入力済決算データ返却メモ!$M$47,[24]入力済決算データ返却メモ!$M$48</definedName>
    <definedName name="輸入債務" localSheetId="3">[23]入力済決算データ返却メモ!$M$43,[23]入力済決算データ返却メモ!$M$44</definedName>
    <definedName name="輸入債務" localSheetId="5">[23]入力済決算データ返却メモ!$M$43,[23]入力済決算データ返却メモ!$M$44</definedName>
    <definedName name="輸入債務">[24]入力済決算データ返却メモ!$M$43,[24]入力済決算データ返却メモ!$M$44</definedName>
    <definedName name="輸出債権" localSheetId="3">[23]入力済決算データ返却メモ!$M$41,[23]入力済決算データ返却メモ!$M$42</definedName>
    <definedName name="輸出債権" localSheetId="5">[23]入力済決算データ返却メモ!$M$41,[23]入力済決算データ返却メモ!$M$42</definedName>
    <definedName name="輸出債権">[24]入力済決算データ返却メモ!$M$41,[24]入力済決算データ返却メモ!$M$42</definedName>
    <definedName name="退職給付引当金" localSheetId="3">#REF!</definedName>
    <definedName name="退職給付引当金" localSheetId="17">#REF!</definedName>
    <definedName name="退職給付引当金" localSheetId="5">#REF!</definedName>
    <definedName name="退職給付引当金" localSheetId="8">#REF!</definedName>
    <definedName name="退職給付引当金" localSheetId="11">#REF!</definedName>
    <definedName name="退職給付引当金">#REF!</definedName>
    <definedName name="連単区分統合業種" localSheetId="3">#REF!,#REF!</definedName>
    <definedName name="連単区分統合業種" localSheetId="17">#REF!,#REF!</definedName>
    <definedName name="連単区分統合業種" localSheetId="5">#REF!,#REF!</definedName>
    <definedName name="連単区分統合業種" localSheetId="8">#REF!,#REF!</definedName>
    <definedName name="連単区分統合業種" localSheetId="11">#REF!,#REF!</definedName>
    <definedName name="連単区分統合業種">#REF!,#REF!</definedName>
    <definedName name="進捗表編集" localSheetId="3">#REF!</definedName>
    <definedName name="進捗表編集" localSheetId="17">#REF!</definedName>
    <definedName name="進捗表編集" localSheetId="5">#REF!</definedName>
    <definedName name="進捗表編集" localSheetId="8">#REF!</definedName>
    <definedName name="進捗表編集" localSheetId="11">#REF!</definedName>
    <definedName name="進捗表編集">#REF!</definedName>
    <definedName name="部コード">[31]部TBL!$A$2:$A$18</definedName>
    <definedName name="部名">[31]部TBL!$B$2:$B$18</definedName>
    <definedName name="部課" localSheetId="3">#REF!</definedName>
    <definedName name="部課" localSheetId="17">#REF!</definedName>
    <definedName name="部課" localSheetId="5">#REF!</definedName>
    <definedName name="部課" localSheetId="8">#REF!</definedName>
    <definedName name="部課" localSheetId="11">#REF!</definedName>
    <definedName name="部課">#REF!</definedName>
    <definedName name="配当率" localSheetId="3">[23]入力済決算データ返却メモ!$M$30,[23]入力済決算データ返却メモ!$M$31</definedName>
    <definedName name="配当率" localSheetId="5">[23]入力済決算データ返却メモ!$M$30,[23]入力済決算データ返却メモ!$M$31</definedName>
    <definedName name="配当率">[24]入力済決算データ返却メモ!$M$30,[24]入力済決算データ返却メモ!$M$31</definedName>
    <definedName name="金融" localSheetId="3">#REF!</definedName>
    <definedName name="金融" localSheetId="17">#REF!</definedName>
    <definedName name="金融" localSheetId="5">#REF!</definedName>
    <definedName name="金融" localSheetId="8">#REF!</definedName>
    <definedName name="金融" localSheetId="11">#REF!</definedName>
    <definedName name="金融">#REF!</definedName>
    <definedName name="金額単位" localSheetId="3">#REF!</definedName>
    <definedName name="金額単位" localSheetId="17">#REF!</definedName>
    <definedName name="金額単位" localSheetId="5">#REF!</definedName>
    <definedName name="金額単位" localSheetId="8">#REF!</definedName>
    <definedName name="金額単位" localSheetId="11">#REF!</definedName>
    <definedName name="金額単位">#REF!</definedName>
    <definedName name="長期貸付金" localSheetId="3">#REF!</definedName>
    <definedName name="長期貸付金" localSheetId="17">#REF!</definedName>
    <definedName name="長期貸付金" localSheetId="5">#REF!</definedName>
    <definedName name="長期貸付金" localSheetId="8">#REF!</definedName>
    <definedName name="長期貸付金" localSheetId="11">#REF!</definedName>
    <definedName name="長期貸付金">#REF!</definedName>
    <definedName name="関係会社融資額" localSheetId="3">[23]入力済決算データ返却メモ!$M$39,[23]入力済決算データ返却メモ!$M$40</definedName>
    <definedName name="関係会社融資額" localSheetId="5">[23]入力済決算データ返却メモ!$M$39,[23]入力済決算データ返却メモ!$M$40</definedName>
    <definedName name="関係会社融資額">[24]入力済決算データ返却メモ!$M$39,[24]入力済決算データ返却メモ!$M$40</definedName>
    <definedName name="関連表" localSheetId="3" hidden="1">#REF!</definedName>
    <definedName name="関連表" localSheetId="17" hidden="1">#REF!</definedName>
    <definedName name="関連表" localSheetId="21" hidden="1">#REF!</definedName>
    <definedName name="関連表" localSheetId="5" hidden="1">#REF!</definedName>
    <definedName name="関連表" localSheetId="8" hidden="1">#REF!</definedName>
    <definedName name="関連表" localSheetId="11" hidden="1">#REF!</definedName>
    <definedName name="関連表" localSheetId="19" hidden="1">#REF!</definedName>
    <definedName name="関連表" hidden="1">#REF!</definedName>
    <definedName name="項目名" localSheetId="3">#REF!</definedName>
    <definedName name="項目名" localSheetId="17">#REF!</definedName>
    <definedName name="項目名" localSheetId="5">#REF!</definedName>
    <definedName name="項目名" localSheetId="8">#REF!</definedName>
    <definedName name="項目名" localSheetId="11">#REF!</definedName>
    <definedName name="項目名">#REF!</definedName>
    <definedName name="項目数" localSheetId="3">#REF!</definedName>
    <definedName name="項目数" localSheetId="17">#REF!</definedName>
    <definedName name="項目数" localSheetId="5">#REF!</definedName>
    <definedName name="項目数" localSheetId="8">#REF!</definedName>
    <definedName name="項目数" localSheetId="11">#REF!</definedName>
    <definedName name="項目数">#REF!</definedName>
    <definedName name="_xlnm.Print_Area" localSheetId="1">'PL'!$A$1:$AB$118</definedName>
    <definedName name="_xlnm.Print_Titles" localSheetId="3">'BS (Assets) breakdown'!$2:$13</definedName>
    <definedName name="_xlnm.Print_Area" localSheetId="3">'BS (Assets) breakdown'!$B$2:$I$280</definedName>
    <definedName name="_xlnm.Print_Area" localSheetId="5">'P &amp; L breakdown'!$B$2:$I$74</definedName>
    <definedName name="_xlnm.Print_Area" localSheetId="18">'Unrealised loss (Consol) form3'!$A$1:$FL$96</definedName>
    <definedName name="_xlnm.Print_Area" localSheetId="19">'Unrealised loss (Standalone)'!$A$1:$FN$97</definedName>
    <definedName name="_xlnm.Print_Area" localSheetId="20">'No of yrs to repay debt (C)'!$A$1:$DG$63</definedName>
    <definedName name="_xlnm.Print_Area" localSheetId="21">'No of yrs to repay debt (S)'!$A$1:$DG$63</definedName>
    <definedName name="_xlnm.Print_Area" localSheetId="22">'Customer Categorization'!$A$1:$DG$62</definedName>
    <definedName name="_xlnm.Print_Area" localSheetId="23">'Qualitative Analysis Sheet'!$A$1:$AZ$59</definedName>
    <definedName name="_xlnm.Print_Area" localSheetId="24">'CAA Determination Worksheet'!$A$1:$AP$135</definedName>
    <definedName name="_xlnm.Print_Area" localSheetId="25">'Effectiveness of Guarantee'!$A$1:$AM$59</definedName>
    <definedName name="_xlnm.Print_Area" localSheetId="26">'E1E2_form2'!$A$1:$DG$64</definedName>
  </definedNames>
  <calcPr calcId="191029" fullCalcOnLoad="1"/>
</workbook>
</file>

<file path=xl/styles.xml><?xml version="1.0" encoding="utf-8"?>
<styleSheet xmlns="http://schemas.openxmlformats.org/spreadsheetml/2006/main">
  <numFmts count="28">
    <numFmt numFmtId="164" formatCode="_ * #,##0.00_ ;_ * \-#,##0.00_ ;_ * &quot;-&quot;??_ ;_ @_ "/>
    <numFmt numFmtId="165" formatCode="0.0%"/>
    <numFmt numFmtId="166" formatCode="_(* #,##0_);_(* \(#,##0\);_(* &quot;-&quot;??_);_(@_)"/>
    <numFmt numFmtId="167" formatCode="#,##0.0"/>
    <numFmt numFmtId="168" formatCode="_(* #,##0.0_);_(* \(#,##0.0\);_(* &quot;-&quot;??_);_(@_)"/>
    <numFmt numFmtId="169" formatCode="0.00\x"/>
    <numFmt numFmtId="170" formatCode="_ * #,##0_ ;_ * \-#,##0_ ;_ * &quot;-&quot;_ ;_ @_ "/>
    <numFmt numFmtId="171" formatCode="#,##0;&quot;▲ &quot;#,##0"/>
    <numFmt numFmtId="172" formatCode="0;&quot;▲ &quot;0"/>
    <numFmt numFmtId="173" formatCode="&quot;¥&quot;#,##0;[Red]&quot;¥&quot;\-#,##0"/>
    <numFmt numFmtId="174" formatCode="[$-14009]yyyy/mm/dd;@"/>
    <numFmt numFmtId="175" formatCode="#,##0_ ;[Red]\-#,##0\ "/>
    <numFmt numFmtId="176" formatCode="0.0_ "/>
    <numFmt numFmtId="177" formatCode="#,##0_ "/>
    <numFmt numFmtId="178" formatCode="[$-14009]dd/mm/yyyy;@"/>
    <numFmt numFmtId="179" formatCode="_(* #,##0.000_);_(* \(#,##0.000\);_(* &quot;-&quot;??_);_(@_)"/>
    <numFmt numFmtId="180" formatCode="_ * #,##0.00_ ;_ * \-#,##0.00_ ;_ * &quot;-&quot;_ ;_ @_ "/>
    <numFmt numFmtId="181" formatCode="_-* #,##0_-;\-* #,##0_-;_-* &quot;-&quot;??_-;_-@_-"/>
    <numFmt numFmtId="182" formatCode="0.0"/>
    <numFmt numFmtId="183" formatCode="yyyy/m/d;@"/>
    <numFmt numFmtId="184" formatCode="0.00_ "/>
    <numFmt numFmtId="185" formatCode="#;\0;0"/>
    <numFmt numFmtId="186" formatCode="#,##0.00;&quot;▲ &quot;#,##0.00"/>
    <numFmt numFmtId="187" formatCode="[$-14009]dd/mm/yy;@"/>
    <numFmt numFmtId="188" formatCode="#,##0;\-#,##0;&quot;-&quot;"/>
    <numFmt numFmtId="189" formatCode="_(* #,##0.0000_);_(* \(#,##0.0000\);_(* &quot;-&quot;??_);_(@_)"/>
    <numFmt numFmtId="190" formatCode="&quot;$&quot;#,##0_);\(&quot;$&quot;#,##0\)"/>
    <numFmt numFmtId="191" formatCode="_(&quot;$&quot;* #,##0.00_);_(&quot;$&quot;* \(#,##0.00\);_(&quot;$&quot;* &quot;-&quot;??_);_(@_)"/>
  </numFmts>
  <fonts count="131">
    <font>
      <name val="ＭＳ Ｐゴシック"/>
      <charset val="128"/>
      <family val="3"/>
      <sz val="11"/>
    </font>
    <font>
      <name val="Calibri"/>
      <family val="2"/>
      <color theme="1"/>
      <sz val="11"/>
      <scheme val="minor"/>
    </font>
    <font>
      <name val="Calibri"/>
      <family val="2"/>
      <color theme="1"/>
      <sz val="11"/>
      <scheme val="minor"/>
    </font>
    <font>
      <name val="ＭＳ Ｐゴシック"/>
      <charset val="128"/>
      <family val="3"/>
      <sz val="11"/>
    </font>
    <font>
      <name val="ＭＳ Ｐゴシック"/>
      <charset val="128"/>
      <family val="3"/>
      <sz val="6"/>
    </font>
    <font>
      <name val="ＭＳ Ｐゴシック"/>
      <charset val="128"/>
      <family val="3"/>
      <sz val="8"/>
    </font>
    <font>
      <name val="ＭＳ Ｐゴシック"/>
      <charset val="128"/>
      <family val="3"/>
      <sz val="7"/>
    </font>
    <font>
      <name val="ＭＳ Ｐゴシック"/>
      <charset val="128"/>
      <family val="3"/>
      <color indexed="8"/>
      <sz val="8"/>
    </font>
    <font>
      <name val="ＭＳ Ｐゴシック"/>
      <charset val="128"/>
      <family val="3"/>
      <color indexed="10"/>
      <sz val="8"/>
    </font>
    <font>
      <name val="ＭＳ Ｐゴシック"/>
      <charset val="128"/>
      <family val="3"/>
      <b val="1"/>
      <sz val="8"/>
    </font>
    <font>
      <name val="ＭＳ Ｐゴシック"/>
      <charset val="128"/>
      <family val="3"/>
      <color indexed="9"/>
      <sz val="8"/>
    </font>
    <font>
      <name val="ＭＳ Ｐゴシック"/>
      <charset val="128"/>
      <family val="3"/>
      <b val="1"/>
      <sz val="10"/>
    </font>
    <font>
      <name val="ＭＳ Ｐゴシック"/>
      <charset val="128"/>
      <family val="3"/>
      <color indexed="8"/>
      <sz val="11"/>
    </font>
    <font>
      <name val="ＭＳ Ｐゴシック"/>
      <charset val="128"/>
      <family val="3"/>
      <b val="1"/>
      <sz val="12"/>
    </font>
    <font>
      <name val="ＭＳ Ｐゴシック"/>
      <charset val="128"/>
      <family val="3"/>
      <color indexed="10"/>
      <sz val="6"/>
    </font>
    <font>
      <name val="ＭＳ Ｐゴシック"/>
      <charset val="128"/>
      <family val="3"/>
      <color indexed="8"/>
      <sz val="6"/>
    </font>
    <font>
      <name val="ＭＳ Ｐゴシック"/>
      <charset val="128"/>
      <family val="3"/>
      <b val="1"/>
      <color indexed="8"/>
      <sz val="6"/>
      <u val="single"/>
    </font>
    <font>
      <name val="Times New Roman"/>
      <family val="1"/>
      <sz val="10"/>
    </font>
    <font>
      <name val="Times New Roman"/>
      <family val="1"/>
      <sz val="9"/>
    </font>
    <font>
      <name val="ＭＳ 明朝"/>
      <charset val="128"/>
      <family val="1"/>
      <sz val="10"/>
    </font>
    <font>
      <name val="ＭＳ 明朝"/>
      <charset val="128"/>
      <family val="1"/>
      <sz val="12"/>
    </font>
    <font>
      <name val="Arial"/>
      <family val="2"/>
      <color indexed="8"/>
      <sz val="10"/>
    </font>
    <font>
      <name val="Helv"/>
      <family val="2"/>
      <sz val="10"/>
    </font>
    <font>
      <name val="Arial"/>
      <family val="2"/>
      <sz val="8"/>
    </font>
    <font>
      <name val="Arial"/>
      <family val="2"/>
      <b val="1"/>
      <sz val="12"/>
    </font>
    <font>
      <name val="ＭＳ ゴシック"/>
      <charset val="128"/>
      <family val="3"/>
      <sz val="10"/>
    </font>
    <font>
      <name val="明朝"/>
      <charset val="128"/>
      <family val="1"/>
      <sz val="11"/>
    </font>
    <font>
      <name val="Arial"/>
      <family val="2"/>
      <sz val="10"/>
    </font>
    <font>
      <name val="Century Schoolbook"/>
      <family val="1"/>
      <color indexed="16"/>
      <sz val="8"/>
    </font>
    <font>
      <name val="Times New Roman"/>
      <family val="1"/>
      <b val="1"/>
      <i val="1"/>
      <sz val="10"/>
    </font>
    <font>
      <name val="Helv"/>
      <family val="2"/>
      <b val="1"/>
      <sz val="11"/>
    </font>
    <font>
      <name val="ＭＳ ゴシック"/>
      <charset val="128"/>
      <family val="3"/>
      <sz val="11"/>
    </font>
    <font>
      <name val="Arial"/>
      <family val="2"/>
      <sz val="12"/>
    </font>
    <font>
      <name val="ＭＳ ゴシック"/>
      <charset val="128"/>
      <family val="3"/>
      <sz val="12"/>
    </font>
    <font>
      <name val="ＭＳ ゴシック"/>
      <charset val="128"/>
      <family val="3"/>
      <sz val="9"/>
    </font>
    <font>
      <name val="ＭＳ ゴシック"/>
      <charset val="128"/>
      <family val="3"/>
      <b val="1"/>
      <sz val="16"/>
    </font>
    <font>
      <name val="Arial"/>
      <family val="2"/>
      <sz val="11"/>
    </font>
    <font>
      <name val="Arial"/>
      <family val="2"/>
      <sz val="9"/>
    </font>
    <font>
      <name val="Arial"/>
      <family val="2"/>
      <sz val="14"/>
    </font>
    <font>
      <name val="Cambria"/>
      <family val="1"/>
      <sz val="11"/>
    </font>
    <font>
      <name val="Cambria"/>
      <family val="1"/>
      <color theme="0"/>
      <sz val="11"/>
    </font>
    <font>
      <name val="Cambria"/>
      <family val="1"/>
      <b val="1"/>
      <sz val="11"/>
    </font>
    <font>
      <name val="Cambria"/>
      <family val="1"/>
      <b val="1"/>
      <sz val="12"/>
      <scheme val="major"/>
    </font>
    <font>
      <name val="Cambria"/>
      <family val="1"/>
      <sz val="11"/>
      <scheme val="major"/>
    </font>
    <font>
      <name val="Cambria"/>
      <family val="1"/>
      <b val="1"/>
      <sz val="11"/>
      <scheme val="major"/>
    </font>
    <font>
      <name val="Cambria"/>
      <family val="1"/>
      <color indexed="12"/>
      <sz val="11"/>
      <scheme val="major"/>
    </font>
    <font>
      <name val="Cambria"/>
      <family val="1"/>
      <color indexed="10"/>
      <sz val="11"/>
      <scheme val="major"/>
    </font>
    <font>
      <name val="Cambria"/>
      <family val="1"/>
      <b val="1"/>
      <sz val="11"/>
      <u val="single"/>
      <scheme val="major"/>
    </font>
    <font>
      <name val="Cambria"/>
      <family val="1"/>
      <i val="1"/>
      <sz val="11"/>
      <scheme val="major"/>
    </font>
    <font>
      <name val="Cambria"/>
      <family val="1"/>
      <i val="1"/>
      <sz val="9"/>
      <scheme val="major"/>
    </font>
    <font>
      <name val="ＭＳ ゴシック"/>
      <charset val="128"/>
      <family val="3"/>
      <color indexed="10"/>
      <sz val="12"/>
    </font>
    <font>
      <name val="Arial"/>
      <family val="2"/>
      <sz val="16"/>
    </font>
    <font>
      <name val="ＭＳ ゴシック"/>
      <charset val="128"/>
      <family val="3"/>
      <sz val="16"/>
    </font>
    <font>
      <name val="ＭＳ ゴシック"/>
      <charset val="128"/>
      <family val="3"/>
      <b val="1"/>
      <sz val="12"/>
    </font>
    <font>
      <name val="Arial"/>
      <family val="2"/>
      <color theme="0"/>
      <sz val="14"/>
    </font>
    <font>
      <name val="Arial"/>
      <family val="2"/>
      <b val="1"/>
      <sz val="14"/>
    </font>
    <font>
      <name val="ＭＳ ゴシック"/>
      <charset val="128"/>
      <family val="3"/>
      <sz val="14"/>
    </font>
    <font>
      <name val="Arial"/>
      <family val="2"/>
      <color theme="1"/>
      <sz val="12"/>
    </font>
    <font>
      <name val="M p"/>
      <sz val="6"/>
    </font>
    <font>
      <name val="M p"/>
      <color rgb="FFFF0000"/>
      <sz val="6"/>
    </font>
    <font>
      <name val="Arial"/>
      <family val="2"/>
      <b val="1"/>
      <sz val="18"/>
    </font>
    <font>
      <name val="Cambria"/>
      <family val="1"/>
      <b val="1"/>
      <color rgb="FFC00000"/>
      <sz val="11"/>
      <scheme val="major"/>
    </font>
    <font>
      <name val="Cambria"/>
      <family val="1"/>
      <color rgb="FFC00000"/>
      <sz val="11"/>
      <scheme val="major"/>
    </font>
    <font>
      <name val="Arial"/>
      <family val="2"/>
      <b val="1"/>
      <sz val="16"/>
    </font>
    <font>
      <name val="Arial"/>
      <family val="2"/>
      <b val="1"/>
      <sz val="9"/>
    </font>
    <font>
      <name val="Arial"/>
      <family val="2"/>
      <b val="1"/>
      <sz val="14"/>
      <u val="single"/>
    </font>
    <font>
      <name val="Arial"/>
      <family val="2"/>
      <b val="1"/>
      <sz val="11"/>
    </font>
    <font>
      <name val="Arial"/>
      <family val="2"/>
      <b val="1"/>
      <sz val="10"/>
    </font>
    <font>
      <name val="Arial"/>
      <family val="2"/>
      <color rgb="FFFF0000"/>
      <sz val="10"/>
    </font>
    <font>
      <name val="Arial"/>
      <family val="2"/>
      <color theme="1"/>
      <sz val="10"/>
    </font>
    <font>
      <name val="Arial"/>
      <family val="2"/>
      <b val="1"/>
      <color rgb="FFFF0000"/>
      <sz val="11"/>
    </font>
    <font>
      <name val="ＭＳ Ｐゴシック"/>
      <charset val="128"/>
      <family val="3"/>
      <b val="1"/>
      <sz val="11"/>
    </font>
    <font>
      <name val="Arial"/>
      <family val="2"/>
      <color theme="1"/>
      <sz val="11"/>
    </font>
    <font>
      <name val="ＭＳ Ｐ明朝"/>
      <charset val="128"/>
      <family val="1"/>
      <sz val="9"/>
    </font>
    <font>
      <name val="Times New Roman"/>
      <family val="1"/>
      <b val="1"/>
      <sz val="11"/>
    </font>
    <font>
      <name val="Times New Roman"/>
      <family val="1"/>
      <sz val="8"/>
    </font>
    <font>
      <name val="Times New Roman"/>
      <family val="1"/>
      <b val="1"/>
      <sz val="14"/>
    </font>
    <font>
      <name val="Times New Roman"/>
      <family val="1"/>
      <sz val="7"/>
    </font>
    <font>
      <name val="Times New Roman"/>
      <family val="1"/>
      <color indexed="8"/>
      <sz val="9"/>
    </font>
    <font>
      <name val="Times New Roman"/>
      <family val="1"/>
      <color indexed="8"/>
      <sz val="10"/>
    </font>
    <font>
      <name val="Times New Roman"/>
      <family val="1"/>
      <sz val="11"/>
    </font>
    <font>
      <name val="Times New Roman"/>
      <family val="1"/>
      <b val="1"/>
      <sz val="10"/>
    </font>
    <font>
      <name val="Times New Roman"/>
      <family val="1"/>
      <sz val="12"/>
    </font>
    <font>
      <name val="ＭＳ Ｐゴシック"/>
      <charset val="128"/>
      <family val="3"/>
      <sz val="7.5"/>
    </font>
    <font>
      <name val="Arial"/>
      <family val="2"/>
      <i val="1"/>
      <sz val="11"/>
    </font>
    <font>
      <name val="ＭＳ Ｐゴシック"/>
      <charset val="128"/>
      <family val="3"/>
      <color rgb="FFFF0000"/>
      <sz val="11"/>
    </font>
    <font>
      <name val="ＭＳ Ｐゴシック"/>
      <b val="1"/>
      <sz val="11"/>
      <u val="single"/>
    </font>
    <font>
      <name val="ＭＳ Ｐゴシック"/>
      <b val="1"/>
      <sz val="11"/>
    </font>
    <font>
      <name val="ＭＳ Ｐゴシック"/>
      <sz val="11"/>
    </font>
    <font>
      <name val="ＭＳ Ｐゴシック"/>
      <charset val="128"/>
      <family val="3"/>
      <color theme="0"/>
      <sz val="11"/>
    </font>
    <font>
      <name val="ＭＳ 明朝"/>
      <charset val="128"/>
      <family val="1"/>
      <sz val="9"/>
    </font>
    <font>
      <name val="ＭＳ 明朝"/>
      <charset val="128"/>
      <family val="1"/>
      <sz val="8"/>
    </font>
    <font>
      <name val="ＭＳ Ｐゴシック"/>
      <charset val="128"/>
      <family val="3"/>
      <sz val="9"/>
    </font>
    <font>
      <name val="ＭＳ ゴシック"/>
      <charset val="128"/>
      <family val="3"/>
      <b val="1"/>
      <sz val="11"/>
    </font>
    <font>
      <name val="ＭＳ ゴシック"/>
      <charset val="128"/>
      <family val="3"/>
      <b val="1"/>
      <sz val="10"/>
    </font>
    <font>
      <name val="Arial"/>
      <family val="2"/>
      <i val="1"/>
      <sz val="10"/>
    </font>
    <font>
      <name val="ＭＳ Ｐゴシック"/>
      <charset val="128"/>
      <family val="3"/>
      <color indexed="10"/>
      <sz val="10"/>
    </font>
    <font>
      <name val="ＭＳ Ｐゴシック"/>
      <charset val="128"/>
      <family val="3"/>
      <sz val="10"/>
    </font>
    <font>
      <name val="Meiryo UI"/>
      <charset val="128"/>
      <family val="3"/>
      <color theme="1"/>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Calibri"/>
      <family val="2"/>
      <color rgb="FF3F3F76"/>
      <sz val="11"/>
      <scheme val="minor"/>
    </font>
    <font>
      <name val="Calibri"/>
      <family val="2"/>
      <b val="1"/>
      <color rgb="FFFA7D00"/>
      <sz val="11"/>
      <scheme val="minor"/>
    </font>
    <font>
      <name val="Calibri"/>
      <family val="2"/>
      <b val="1"/>
      <color theme="1"/>
      <sz val="11"/>
      <scheme val="minor"/>
    </font>
    <font>
      <name val="Calibri"/>
      <family val="2"/>
      <color theme="0"/>
      <sz val="11"/>
      <scheme val="minor"/>
    </font>
    <font>
      <name val="Cambria"/>
      <family val="1"/>
      <color theme="1"/>
      <sz val="11"/>
      <scheme val="major"/>
    </font>
    <font>
      <name val="Cambria"/>
      <family val="1"/>
      <b val="1"/>
      <i val="1"/>
      <sz val="11"/>
      <scheme val="major"/>
    </font>
    <font>
      <name val="Cambria"/>
      <family val="1"/>
      <b val="1"/>
      <color theme="1"/>
      <sz val="11"/>
      <scheme val="major"/>
    </font>
    <font>
      <name val="Cambria"/>
      <family val="1"/>
      <color theme="5" tint="-0.499984740745262"/>
      <sz val="11"/>
      <scheme val="major"/>
    </font>
    <font>
      <name val="Cambria"/>
      <family val="1"/>
      <color theme="4" tint="-0.499984740745262"/>
      <sz val="11"/>
      <scheme val="major"/>
    </font>
    <font>
      <name val="Cambria"/>
      <family val="1"/>
      <color theme="4" tint="-0.249977111117893"/>
      <sz val="11"/>
      <scheme val="major"/>
    </font>
    <font>
      <name val="Cambria"/>
      <family val="1"/>
      <b val="1"/>
      <i val="1"/>
      <sz val="11"/>
      <u val="single"/>
      <scheme val="major"/>
    </font>
    <font>
      <name val="Cambria"/>
      <family val="1"/>
      <sz val="11"/>
      <u val="singleAccounting"/>
      <scheme val="major"/>
    </font>
    <font>
      <name val="Cambria"/>
      <family val="1"/>
      <sz val="11"/>
      <u val="single"/>
      <scheme val="major"/>
    </font>
    <font>
      <name val="Cambria"/>
      <family val="1"/>
      <b val="1"/>
      <color rgb="FFFF0000"/>
      <sz val="11"/>
      <scheme val="major"/>
    </font>
    <font>
      <name val="Cambria"/>
      <family val="1"/>
      <color rgb="FFFF0000"/>
      <sz val="11"/>
      <scheme val="major"/>
    </font>
    <font>
      <name val="Cambria"/>
      <family val="1"/>
      <b val="1"/>
      <i val="1"/>
      <color theme="1"/>
      <sz val="11"/>
      <u val="single"/>
      <scheme val="major"/>
    </font>
    <font>
      <name val="Cambria"/>
      <family val="1"/>
      <b val="1"/>
      <color theme="1"/>
      <sz val="11"/>
      <u val="single"/>
      <scheme val="major"/>
    </font>
    <font>
      <name val="Cambria"/>
      <family val="1"/>
      <color theme="1"/>
      <sz val="11"/>
      <u val="singleAccounting"/>
      <scheme val="major"/>
    </font>
    <font>
      <name val="Cambria"/>
      <family val="1"/>
      <color theme="1"/>
      <sz val="11"/>
      <u val="single"/>
      <scheme val="major"/>
    </font>
    <font>
      <name val="Cambria"/>
      <family val="1"/>
      <color theme="0"/>
      <sz val="11"/>
      <scheme val="major"/>
    </font>
    <font>
      <name val="Cambria"/>
      <family val="1"/>
      <color rgb="FF0000FF"/>
      <sz val="11"/>
      <scheme val="major"/>
    </font>
    <font>
      <name val="Calibri"/>
      <family val="2"/>
      <sz val="11"/>
      <scheme val="minor"/>
    </font>
    <font>
      <name val="Calibri"/>
      <family val="2"/>
      <b val="1"/>
      <sz val="11"/>
      <scheme val="minor"/>
    </font>
    <font>
      <name val="Arial"/>
      <family val="2"/>
      <color indexed="81"/>
      <sz val="10"/>
    </font>
    <font>
      <name val="Tahoma"/>
      <family val="2"/>
      <color indexed="81"/>
      <sz val="9"/>
    </font>
    <font>
      <name val="Cambria"/>
      <family val="1"/>
      <b val="1"/>
      <color theme="0"/>
      <sz val="11"/>
      <scheme val="major"/>
    </font>
    <font>
      <name val="Calibri"/>
      <family val="2"/>
      <b val="1"/>
      <color theme="0"/>
      <sz val="10"/>
      <scheme val="minor"/>
    </font>
  </fonts>
  <fills count="37">
    <fill>
      <patternFill/>
    </fill>
    <fill>
      <patternFill patternType="gray125"/>
    </fill>
    <fill>
      <patternFill patternType="solid">
        <fgColor indexed="9"/>
        <bgColor indexed="64"/>
      </patternFill>
    </fill>
    <fill>
      <patternFill patternType="darkGray">
        <fgColor indexed="42"/>
      </patternFill>
    </fill>
    <fill>
      <patternFill patternType="solid">
        <fgColor indexed="43"/>
        <bgColor indexed="64"/>
      </patternFill>
    </fill>
    <fill>
      <patternFill patternType="solid">
        <fgColor indexed="41"/>
        <bgColor indexed="64"/>
      </patternFill>
    </fill>
    <fill>
      <patternFill patternType="solid">
        <fgColor indexed="42"/>
        <bgColor indexed="64"/>
      </patternFill>
    </fill>
    <fill>
      <patternFill patternType="solid">
        <fgColor indexed="13"/>
        <bgColor indexed="64"/>
      </patternFill>
    </fill>
    <fill>
      <patternFill patternType="solid">
        <fgColor theme="0"/>
        <bgColor indexed="64"/>
      </patternFill>
    </fill>
    <fill>
      <patternFill patternType="solid">
        <fgColor indexed="22"/>
        <bgColor indexed="64"/>
      </patternFill>
    </fill>
    <fill>
      <patternFill patternType="solid">
        <fgColor indexed="26"/>
        <bgColor indexed="64"/>
      </patternFill>
    </fill>
    <fill>
      <patternFill patternType="solid">
        <fgColor theme="0" tint="-0.1499984740745262"/>
        <bgColor indexed="64"/>
      </patternFill>
    </fill>
    <fill>
      <patternFill patternType="solid">
        <fgColor rgb="FFC0C0C0"/>
        <bgColor rgb="FF000000"/>
      </patternFill>
    </fill>
    <fill>
      <patternFill patternType="solid">
        <fgColor rgb="FFCCFFFF"/>
        <bgColor rgb="FF000000"/>
      </patternFill>
    </fill>
    <fill>
      <patternFill patternType="solid">
        <fgColor theme="8" tint="0.7999816888943144"/>
        <bgColor indexed="64"/>
      </patternFill>
    </fill>
    <fill>
      <patternFill patternType="solid">
        <fgColor theme="0" tint="-0.249977111117893"/>
        <bgColor indexed="64"/>
      </patternFill>
    </fill>
    <fill>
      <patternFill patternType="solid">
        <fgColor theme="1"/>
        <bgColor indexed="64"/>
      </patternFill>
    </fill>
    <fill>
      <patternFill patternType="solid">
        <fgColor rgb="FFFFFF00"/>
        <bgColor indexed="64"/>
      </patternFill>
    </fill>
    <fill>
      <patternFill patternType="solid">
        <fgColor theme="4" tint="0.7999816888943144"/>
        <bgColor indexed="64"/>
      </patternFill>
    </fill>
    <fill>
      <patternFill patternType="solid">
        <fgColor theme="9" tint="0.3999755851924192"/>
        <bgColor indexed="64"/>
      </patternFill>
    </fill>
    <fill>
      <patternFill patternType="solid">
        <fgColor theme="9" tint="0.7999816888943144"/>
        <bgColor indexed="64"/>
      </patternFill>
    </fill>
    <fill>
      <patternFill patternType="solid">
        <fgColor rgb="FFFFFF99"/>
        <bgColor indexed="64"/>
      </patternFill>
    </fill>
    <fill>
      <patternFill patternType="solid">
        <fgColor rgb="FFFF99CC"/>
        <bgColor indexed="64"/>
      </patternFill>
    </fill>
    <fill>
      <patternFill patternType="solid">
        <fgColor rgb="FFCCFFCC"/>
        <bgColor indexed="64"/>
      </patternFill>
    </fill>
    <fill>
      <patternFill patternType="darkGray">
        <bgColor indexed="63"/>
      </patternFill>
    </fill>
    <fill>
      <patternFill patternType="solid">
        <fgColor indexed="12"/>
        <bgColor indexed="64"/>
      </patternFill>
    </fill>
    <fill>
      <patternFill patternType="solid">
        <fgColor rgb="FFFFC000"/>
        <bgColor indexed="64"/>
      </patternFill>
    </fill>
    <fill>
      <patternFill patternType="solid">
        <fgColor theme="3" tint="0.5999938962981048"/>
        <bgColor indexed="64"/>
      </patternFill>
    </fill>
    <fill>
      <patternFill patternType="solid">
        <fgColor theme="1" tint="0.249977111117893"/>
        <bgColor indexed="64"/>
      </patternFill>
    </fill>
    <fill>
      <patternFill patternType="solid">
        <fgColor rgb="FFFFFFCC"/>
        <bgColor indexed="64"/>
      </patternFill>
    </fill>
    <fill>
      <patternFill patternType="solid">
        <fgColor theme="3" tint="0.7999816888943144"/>
        <bgColor indexed="64"/>
      </patternFill>
    </fill>
    <fill>
      <patternFill patternType="solid">
        <fgColor theme="2" tint="-0.249977111117893"/>
        <bgColor indexed="64"/>
      </patternFill>
    </fill>
    <fill>
      <patternFill patternType="solid">
        <fgColor theme="5" tint="0.5999938962981048"/>
        <bgColor indexed="64"/>
      </patternFill>
    </fill>
    <fill>
      <patternFill patternType="solid">
        <fgColor rgb="FFCCFFFF"/>
        <bgColor indexed="64"/>
      </patternFill>
    </fill>
    <fill>
      <patternFill patternType="solid">
        <fgColor theme="0" tint="-0.3499862666707358"/>
        <bgColor indexed="64"/>
      </patternFill>
    </fill>
    <fill>
      <patternFill patternType="solid">
        <fgColor rgb="FFFFCC99"/>
      </patternFill>
    </fill>
    <fill>
      <patternFill patternType="solid">
        <fgColor rgb="FFF2F2F2"/>
      </patternFill>
    </fill>
  </fills>
  <borders count="148">
    <border>
      <left/>
      <right/>
      <top/>
      <bottom/>
      <diagonal/>
    </border>
    <border>
      <left/>
      <right/>
      <top/>
      <bottom style="thin">
        <color indexed="64"/>
      </bottom>
      <diagonal/>
    </border>
    <border>
      <left/>
      <right/>
      <top/>
      <bottom style="hair">
        <color indexed="64"/>
      </bottom>
      <diagonal/>
    </border>
    <border>
      <left/>
      <right/>
      <top style="hair">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style="hair">
        <color indexed="64"/>
      </bottom>
      <diagonal/>
    </border>
    <border>
      <left/>
      <right style="hair">
        <color indexed="64"/>
      </right>
      <top style="hair">
        <color indexed="64"/>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bottom/>
      <diagonal/>
    </border>
    <border>
      <left style="hair">
        <color indexed="64"/>
      </left>
      <right style="hair">
        <color indexed="64"/>
      </right>
      <top style="hair">
        <color indexed="64"/>
      </top>
      <bottom style="hair">
        <color indexed="64"/>
      </bottom>
      <diagonal/>
    </border>
    <border>
      <left/>
      <right style="hair">
        <color indexed="64"/>
      </right>
      <top/>
      <bottom/>
      <diagonal/>
    </border>
    <border>
      <left style="hair">
        <color indexed="64"/>
      </left>
      <right style="hair">
        <color indexed="64"/>
      </right>
      <top style="hair">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right style="hair">
        <color indexed="64"/>
      </right>
      <top style="thin">
        <color indexed="64"/>
      </top>
      <bottom/>
      <diagonal/>
    </border>
    <border>
      <left style="hair">
        <color indexed="64"/>
      </left>
      <right style="hair">
        <color indexed="64"/>
      </right>
      <top/>
      <bottom/>
      <diagonal/>
    </border>
    <border>
      <left/>
      <right style="hair">
        <color indexed="64"/>
      </right>
      <top/>
      <bottom style="thin">
        <color indexed="64"/>
      </bottom>
      <diagonal/>
    </border>
    <border>
      <left style="hair">
        <color indexed="64"/>
      </left>
      <right style="hair">
        <color indexed="64"/>
      </right>
      <top/>
      <bottom style="hair">
        <color indexed="64"/>
      </bottom>
      <diagonal/>
    </border>
    <border>
      <left style="thin">
        <color indexed="64"/>
      </left>
      <right style="hair">
        <color indexed="64"/>
      </right>
      <top style="thin">
        <color indexed="64"/>
      </top>
      <bottom/>
      <diagonal/>
    </border>
    <border>
      <left style="thin">
        <color indexed="64"/>
      </left>
      <right style="hair">
        <color indexed="64"/>
      </right>
      <top/>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style="thin">
        <color indexed="64"/>
      </top>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thin">
        <color indexed="64"/>
      </bottom>
      <diagonal/>
    </border>
    <border>
      <left/>
      <right style="thin">
        <color indexed="64"/>
      </right>
      <top style="hair">
        <color indexed="64"/>
      </top>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medium">
        <color indexed="64"/>
      </right>
      <top/>
      <bottom/>
      <diagonal/>
    </border>
    <border>
      <left style="medium">
        <color indexed="64"/>
      </left>
      <right style="thin">
        <color indexed="64"/>
      </right>
      <top style="medium">
        <color indexed="64"/>
      </top>
      <bottom style="medium">
        <color indexed="64"/>
      </bottom>
      <diagonal/>
    </border>
    <border>
      <left style="medium">
        <color indexed="64"/>
      </left>
      <right/>
      <top/>
      <bottom/>
      <diagonal/>
    </border>
    <border>
      <left/>
      <right/>
      <top style="medium">
        <color indexed="64"/>
      </top>
      <bottom style="medium">
        <color indexed="64"/>
      </bottom>
      <diagonal/>
    </border>
    <border>
      <left/>
      <right/>
      <top/>
      <bottom style="medium">
        <color indexed="64"/>
      </bottom>
      <diagonal/>
    </border>
    <border>
      <left/>
      <right/>
      <top style="thin">
        <color indexed="64"/>
      </top>
      <bottom style="double">
        <color indexed="64"/>
      </bottom>
      <diagonal/>
    </border>
    <border>
      <left style="thin">
        <color indexed="64"/>
      </left>
      <right/>
      <top/>
      <bottom style="hair">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hair">
        <color indexed="64"/>
      </left>
      <right/>
      <top/>
      <bottom style="thin">
        <color indexed="64"/>
      </bottom>
      <diagonal/>
    </border>
    <border>
      <left style="hair">
        <color indexed="64"/>
      </left>
      <right style="medium">
        <color indexed="64"/>
      </right>
      <top/>
      <bottom/>
      <diagonal/>
    </border>
    <border>
      <left/>
      <right style="thin">
        <color indexed="64"/>
      </right>
      <top style="medium">
        <color indexed="64"/>
      </top>
      <bottom style="medium">
        <color indexed="64"/>
      </bottom>
      <diagonal/>
    </border>
    <border>
      <left/>
      <right style="thin">
        <color indexed="64"/>
      </right>
      <top style="hair">
        <color indexed="64"/>
      </top>
      <bottom style="hair">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style="hair">
        <color indexed="64"/>
      </left>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right style="hair">
        <color indexed="64"/>
      </right>
      <top style="hair">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hair">
        <color indexed="64"/>
      </left>
      <right style="hair">
        <color indexed="64"/>
      </right>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right style="thin">
        <color indexed="64"/>
      </right>
      <top/>
      <bottom style="thin">
        <color indexed="9"/>
      </bottom>
      <diagonal/>
    </border>
    <border>
      <left/>
      <right style="thin">
        <color indexed="64"/>
      </right>
      <top style="thin">
        <color indexed="9"/>
      </top>
      <bottom style="thin">
        <color indexed="9"/>
      </bottom>
      <diagonal/>
    </border>
    <border>
      <left/>
      <right style="thin">
        <color indexed="64"/>
      </right>
      <top style="thin">
        <color indexed="9"/>
      </top>
      <bottom/>
      <diagonal/>
    </border>
    <border>
      <left/>
      <right style="dotted">
        <color indexed="64"/>
      </right>
      <top style="thin">
        <color indexed="64"/>
      </top>
      <bottom/>
      <diagonal/>
    </border>
    <border>
      <left style="dotted">
        <color indexed="64"/>
      </left>
      <right/>
      <top style="thin">
        <color indexed="64"/>
      </top>
      <bottom/>
      <diagonal/>
    </border>
    <border>
      <left/>
      <right style="dotted">
        <color indexed="64"/>
      </right>
      <top/>
      <bottom style="thin">
        <color indexed="64"/>
      </bottom>
      <diagonal/>
    </border>
    <border>
      <left style="dotted">
        <color indexed="64"/>
      </left>
      <right/>
      <top/>
      <bottom style="thin">
        <color indexed="64"/>
      </bottom>
      <diagonal/>
    </border>
    <border>
      <left/>
      <right style="dotted">
        <color indexed="64"/>
      </right>
      <top/>
      <bottom/>
      <diagonal/>
    </border>
    <border>
      <left style="dotted">
        <color indexed="64"/>
      </left>
      <right/>
      <top/>
      <bottom/>
      <diagonal/>
    </border>
    <border>
      <left style="thin">
        <color indexed="64"/>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medium">
        <color indexed="64"/>
      </top>
      <bottom style="medium">
        <color indexed="64"/>
      </bottom>
      <diagonal/>
    </border>
    <border>
      <left style="medium">
        <color indexed="64"/>
      </left>
      <right style="thin">
        <color indexed="64"/>
      </right>
      <top/>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style="hair">
        <color indexed="64"/>
      </left>
      <right style="thin">
        <color indexed="64"/>
      </right>
      <top/>
      <bottom style="hair">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9"/>
      </bottom>
      <diagonal/>
    </border>
    <border>
      <left style="thin">
        <color indexed="64"/>
      </left>
      <right/>
      <top/>
      <bottom style="thin">
        <color indexed="9"/>
      </bottom>
      <diagonal/>
    </border>
    <border>
      <left style="thin">
        <color indexed="64"/>
      </left>
      <right style="thin">
        <color indexed="64"/>
      </right>
      <top style="thin">
        <color indexed="9"/>
      </top>
      <bottom style="thin">
        <color indexed="9"/>
      </bottom>
      <diagonal/>
    </border>
    <border>
      <left style="thin">
        <color indexed="64"/>
      </left>
      <right/>
      <top style="thin">
        <color indexed="9"/>
      </top>
      <bottom style="thin">
        <color indexed="9"/>
      </bottom>
      <diagonal/>
    </border>
    <border>
      <left style="thin">
        <color indexed="64"/>
      </left>
      <right style="thin">
        <color indexed="64"/>
      </right>
      <top style="thin">
        <color indexed="9"/>
      </top>
      <bottom/>
      <diagonal/>
    </border>
    <border>
      <left style="thin">
        <color indexed="64"/>
      </left>
      <right/>
      <top style="thin">
        <color indexed="9"/>
      </top>
      <bottom/>
      <diagonal/>
    </border>
    <border>
      <left style="thin">
        <color indexed="64"/>
      </left>
      <right/>
      <top style="hair">
        <color indexed="64"/>
      </top>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dotted">
        <color indexed="64"/>
      </top>
      <bottom/>
      <diagonal/>
    </border>
    <border>
      <left/>
      <right/>
      <top style="dotted">
        <color indexed="64"/>
      </top>
      <bottom/>
      <diagonal/>
    </border>
    <border>
      <left/>
      <right style="thin">
        <color indexed="64"/>
      </right>
      <top style="dotted">
        <color indexed="64"/>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thin">
        <color theme="0" tint="-0.3499862666707358"/>
      </left>
      <right style="thin">
        <color theme="0" tint="-0.3499862666707358"/>
      </right>
      <top style="thin">
        <color theme="0" tint="-0.3499862666707358"/>
      </top>
      <bottom style="thin">
        <color theme="0" tint="-0.3499862666707358"/>
      </bottom>
      <diagonal/>
    </border>
    <border>
      <left style="thin">
        <color theme="0" tint="-0.3499862666707358"/>
      </left>
      <right/>
      <top style="thin">
        <color theme="0" tint="-0.3499862666707358"/>
      </top>
      <bottom/>
      <diagonal/>
    </border>
    <border>
      <left/>
      <right/>
      <top style="thin">
        <color theme="0" tint="-0.3499862666707358"/>
      </top>
      <bottom/>
      <diagonal/>
    </border>
    <border>
      <left/>
      <right style="thin">
        <color theme="0" tint="-0.3499862666707358"/>
      </right>
      <top style="thin">
        <color theme="0" tint="-0.3499862666707358"/>
      </top>
      <bottom/>
      <diagonal/>
    </border>
    <border>
      <left style="thin">
        <color theme="0" tint="-0.3499862666707358"/>
      </left>
      <right/>
      <top/>
      <bottom/>
      <diagonal/>
    </border>
    <border>
      <left/>
      <right style="thin">
        <color theme="0" tint="-0.3499862666707358"/>
      </right>
      <top/>
      <bottom/>
      <diagonal/>
    </border>
    <border>
      <left style="thin">
        <color theme="0" tint="-0.3499862666707358"/>
      </left>
      <right/>
      <top/>
      <bottom style="thin">
        <color theme="0" tint="-0.3499862666707358"/>
      </bottom>
      <diagonal/>
    </border>
    <border>
      <left/>
      <right/>
      <top/>
      <bottom style="thin">
        <color theme="0" tint="-0.3499862666707358"/>
      </bottom>
      <diagonal/>
    </border>
    <border>
      <left/>
      <right style="thin">
        <color theme="0" tint="-0.3499862666707358"/>
      </right>
      <top/>
      <bottom style="thin">
        <color theme="0" tint="-0.3499862666707358"/>
      </bottom>
      <diagonal/>
    </border>
    <border>
      <left style="thin">
        <color theme="0" tint="-0.3499862666707358"/>
      </left>
      <right/>
      <top style="thin">
        <color theme="0" tint="-0.3499862666707358"/>
      </top>
      <bottom style="thin">
        <color theme="0" tint="-0.3499862666707358"/>
      </bottom>
      <diagonal/>
    </border>
    <border>
      <left/>
      <right/>
      <top style="thin">
        <color theme="0" tint="-0.3499862666707358"/>
      </top>
      <bottom style="thin">
        <color theme="0" tint="-0.3499862666707358"/>
      </bottom>
      <diagonal/>
    </border>
    <border>
      <left/>
      <right style="thin">
        <color theme="0" tint="-0.3499862666707358"/>
      </right>
      <top style="thin">
        <color theme="0" tint="-0.3499862666707358"/>
      </top>
      <bottom style="thin">
        <color theme="0" tint="-0.3499862666707358"/>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bottom style="thin">
        <color rgb="FF7F7F7F"/>
      </bottom>
      <diagonal/>
    </border>
    <border>
      <left/>
      <right style="thin">
        <color rgb="FF7F7F7F"/>
      </right>
      <top style="thin">
        <color theme="0" tint="-0.3499862666707358"/>
      </top>
      <bottom style="thin">
        <color theme="0" tint="-0.3499862666707358"/>
      </bottom>
      <diagonal/>
    </border>
    <border>
      <left style="thin">
        <color theme="0" tint="-0.3499862666707358"/>
      </left>
      <right style="thin">
        <color theme="0" tint="-0.3499862666707358"/>
      </right>
      <top/>
      <bottom/>
      <diagonal/>
    </border>
    <border>
      <left style="thin">
        <color theme="0" tint="-0.3499862666707358"/>
      </left>
      <right style="thin">
        <color theme="0" tint="-0.3499862666707358"/>
      </right>
      <top/>
      <bottom style="thin">
        <color theme="0" tint="-0.3499862666707358"/>
      </bottom>
      <diagonal/>
    </border>
    <border>
      <left style="thin">
        <color theme="0" tint="-0.3499862666707358"/>
      </left>
      <right style="thin">
        <color rgb="FF7F7F7F"/>
      </right>
      <top style="thin">
        <color theme="0" tint="-0.3499862666707358"/>
      </top>
      <bottom style="thin">
        <color theme="0" tint="-0.3499862666707358"/>
      </bottom>
      <diagonal/>
    </border>
    <border>
      <left/>
      <right style="thin">
        <color rgb="FF7F7F7F"/>
      </right>
      <top style="thin">
        <color theme="0" tint="-0.3499862666707358"/>
      </top>
      <bottom/>
      <diagonal/>
    </border>
    <border>
      <left/>
      <right style="thin">
        <color indexed="64"/>
      </right>
      <top style="medium">
        <color indexed="64"/>
      </top>
      <bottom/>
      <diagonal/>
    </border>
    <border>
      <left style="thin">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dotted">
        <color indexed="64"/>
      </right>
      <top style="thin">
        <color indexed="64"/>
      </top>
      <bottom/>
      <diagonal/>
    </border>
    <border>
      <left style="dotted">
        <color indexed="64"/>
      </left>
      <right style="thin">
        <color indexed="64"/>
      </right>
      <top style="thin">
        <color indexed="64"/>
      </top>
      <bottom/>
      <diagonal/>
    </border>
    <border>
      <left/>
      <right/>
      <top/>
      <bottom style="thin">
        <color indexed="9"/>
      </bottom>
      <diagonal/>
    </border>
    <border>
      <left/>
      <right/>
      <top style="thin">
        <color indexed="9"/>
      </top>
      <bottom/>
      <diagonal/>
    </border>
    <border>
      <left style="thin">
        <color indexed="64"/>
      </left>
      <right style="thin">
        <color indexed="64"/>
      </right>
      <top style="thin">
        <color indexed="64"/>
      </top>
      <bottom style="dotted">
        <color indexed="64"/>
      </bottom>
      <diagonal/>
    </border>
    <border>
      <left style="thin">
        <color indexed="64"/>
      </left>
      <right/>
      <top/>
      <bottom style="dotted">
        <color indexed="64"/>
      </bottom>
      <diagonal/>
    </border>
    <border>
      <left/>
      <right/>
      <top/>
      <bottom style="dotted">
        <color indexed="64"/>
      </bottom>
      <diagonal/>
    </border>
    <border>
      <left/>
      <right style="thin">
        <color indexed="64"/>
      </right>
      <top/>
      <bottom style="dotted">
        <color indexed="64"/>
      </bottom>
      <diagonal/>
    </border>
  </borders>
  <cellStyleXfs count="63">
    <xf numFmtId="0" fontId="3" fillId="0" borderId="0" applyAlignment="1">
      <alignment vertical="center"/>
    </xf>
    <xf numFmtId="0" fontId="3" fillId="0" borderId="0" applyAlignment="1">
      <alignment vertical="center"/>
    </xf>
    <xf numFmtId="0" fontId="3" fillId="0" borderId="0" applyAlignment="1">
      <alignment vertical="center"/>
    </xf>
    <xf numFmtId="0" fontId="3" fillId="0" borderId="0" applyAlignment="1">
      <alignment vertical="center"/>
    </xf>
    <xf numFmtId="0" fontId="3" fillId="0" borderId="0"/>
    <xf numFmtId="0" fontId="3" fillId="0" borderId="0" applyAlignment="1">
      <alignment vertical="center"/>
    </xf>
    <xf numFmtId="0" fontId="3" fillId="0" borderId="0"/>
    <xf numFmtId="173" fontId="3" fillId="0" borderId="0"/>
    <xf numFmtId="0" fontId="20" fillId="0" borderId="33"/>
    <xf numFmtId="188" fontId="21" fillId="0" borderId="0"/>
    <xf numFmtId="0" fontId="22" fillId="0" borderId="0" applyAlignment="1">
      <alignment horizontal="right"/>
    </xf>
    <xf numFmtId="0" fontId="18" fillId="0" borderId="0" applyAlignment="1">
      <alignment horizontal="left"/>
    </xf>
    <xf numFmtId="0" fontId="17" fillId="0" borderId="0" applyAlignment="1">
      <alignment vertical="center"/>
    </xf>
    <xf numFmtId="0" fontId="23" fillId="9" borderId="0"/>
    <xf numFmtId="0" fontId="24" fillId="0" borderId="45" applyAlignment="1">
      <alignment horizontal="left" vertical="center"/>
    </xf>
    <xf numFmtId="0" fontId="24" fillId="0" borderId="16" applyAlignment="1">
      <alignment horizontal="left" vertical="center"/>
    </xf>
    <xf numFmtId="0" fontId="25" fillId="0" borderId="0"/>
    <xf numFmtId="0" fontId="23" fillId="10" borderId="19"/>
    <xf numFmtId="0" fontId="25" fillId="0" borderId="0"/>
    <xf numFmtId="189" fontId="26" fillId="0" borderId="0"/>
    <xf numFmtId="0" fontId="27" fillId="0" borderId="0"/>
    <xf numFmtId="0" fontId="18" fillId="0" borderId="0" applyAlignment="1">
      <alignment horizontal="right"/>
    </xf>
    <xf numFmtId="190" fontId="22" fillId="0" borderId="0" applyAlignment="1">
      <alignment horizontal="right"/>
    </xf>
    <xf numFmtId="0" fontId="28" fillId="0" borderId="0" applyAlignment="1">
      <alignment horizontal="right"/>
    </xf>
    <xf numFmtId="0" fontId="29" fillId="0" borderId="0" applyAlignment="1">
      <alignment horizontal="left"/>
    </xf>
    <xf numFmtId="0" fontId="30" fillId="0" borderId="0"/>
    <xf numFmtId="0" fontId="19" fillId="0" borderId="0" applyAlignment="1">
      <alignment vertical="center"/>
    </xf>
    <xf numFmtId="43" fontId="12" fillId="0" borderId="0"/>
    <xf numFmtId="41" fontId="12" fillId="0" borderId="0"/>
    <xf numFmtId="0" fontId="3" fillId="0" borderId="0"/>
    <xf numFmtId="0" fontId="3" fillId="0" borderId="0"/>
    <xf numFmtId="0" fontId="25" fillId="0" borderId="0"/>
    <xf numFmtId="0" fontId="19" fillId="0" borderId="0" applyAlignment="1">
      <alignment vertical="center"/>
    </xf>
    <xf numFmtId="191" fontId="12" fillId="0" borderId="0"/>
    <xf numFmtId="42" fontId="12" fillId="0" borderId="0"/>
    <xf numFmtId="0" fontId="3" fillId="0" borderId="0" applyAlignment="1">
      <alignment vertical="center"/>
    </xf>
    <xf numFmtId="0" fontId="3" fillId="0" borderId="0"/>
    <xf numFmtId="0" fontId="3" fillId="0" borderId="0"/>
    <xf numFmtId="0" fontId="3" fillId="0" borderId="0"/>
    <xf numFmtId="0" fontId="3" fillId="0" borderId="0"/>
    <xf numFmtId="0" fontId="3" fillId="0" borderId="0"/>
    <xf numFmtId="0" fontId="3" fillId="0" borderId="0"/>
    <xf numFmtId="0" fontId="73" fillId="0" borderId="0"/>
    <xf numFmtId="0" fontId="73" fillId="0" borderId="0"/>
    <xf numFmtId="0" fontId="3" fillId="0" borderId="0"/>
    <xf numFmtId="0" fontId="3" fillId="0" borderId="0" applyAlignment="1">
      <alignment vertical="center"/>
    </xf>
    <xf numFmtId="38" fontId="3" fillId="0" borderId="0" applyAlignment="1">
      <alignment vertical="center"/>
    </xf>
    <xf numFmtId="38" fontId="3" fillId="0" borderId="0"/>
    <xf numFmtId="173" fontId="3" fillId="0" borderId="0"/>
    <xf numFmtId="0" fontId="3" fillId="0" borderId="0"/>
    <xf numFmtId="38" fontId="3" fillId="0" borderId="0"/>
    <xf numFmtId="0" fontId="3" fillId="0" borderId="0"/>
    <xf numFmtId="9" fontId="3" fillId="0" borderId="0"/>
    <xf numFmtId="0" fontId="2" fillId="0" borderId="0"/>
    <xf numFmtId="0" fontId="27" fillId="0" borderId="0"/>
    <xf numFmtId="43" fontId="27" fillId="0" borderId="0"/>
    <xf numFmtId="40" fontId="3" fillId="0" borderId="0" applyAlignment="1">
      <alignment vertical="center"/>
    </xf>
    <xf numFmtId="0" fontId="27" fillId="0" borderId="0"/>
    <xf numFmtId="43" fontId="27" fillId="0" borderId="0"/>
    <xf numFmtId="0" fontId="104" fillId="35" borderId="130"/>
    <xf numFmtId="0" fontId="105" fillId="36" borderId="130"/>
    <xf numFmtId="0" fontId="2" fillId="0" borderId="0"/>
    <xf numFmtId="43" fontId="2" fillId="0" borderId="0"/>
  </cellStyleXfs>
  <cellXfs count="2048">
    <xf numFmtId="0" fontId="0" fillId="0" borderId="0" applyAlignment="1" pivotButton="0" quotePrefix="0" xfId="0">
      <alignment vertical="center"/>
    </xf>
    <xf numFmtId="0" fontId="5" fillId="2" borderId="5" applyAlignment="1" pivotButton="0" quotePrefix="0" xfId="0">
      <alignment vertical="center"/>
    </xf>
    <xf numFmtId="0" fontId="5" fillId="2" borderId="4" applyAlignment="1" pivotButton="0" quotePrefix="0" xfId="0">
      <alignment vertical="center"/>
    </xf>
    <xf numFmtId="0" fontId="5" fillId="2" borderId="8" applyAlignment="1" pivotButton="0" quotePrefix="0" xfId="0">
      <alignment vertical="center"/>
    </xf>
    <xf numFmtId="0" fontId="5" fillId="2" borderId="6" pivotButton="0" quotePrefix="0" xfId="0"/>
    <xf numFmtId="0" fontId="6" fillId="2" borderId="4" applyAlignment="1" pivotButton="0" quotePrefix="0" xfId="0">
      <alignment vertical="center"/>
    </xf>
    <xf numFmtId="0" fontId="6" fillId="2" borderId="3" applyAlignment="1" pivotButton="0" quotePrefix="0" xfId="0">
      <alignment vertical="center"/>
    </xf>
    <xf numFmtId="0" fontId="6" fillId="2" borderId="5" applyAlignment="1" pivotButton="0" quotePrefix="0" xfId="0">
      <alignment vertical="center"/>
    </xf>
    <xf numFmtId="0" fontId="6" fillId="2" borderId="6" applyAlignment="1" pivotButton="0" quotePrefix="0" xfId="0">
      <alignment vertical="center"/>
    </xf>
    <xf numFmtId="0" fontId="5" fillId="5" borderId="4" applyAlignment="1" pivotButton="0" quotePrefix="0" xfId="0">
      <alignment vertical="center"/>
    </xf>
    <xf numFmtId="0" fontId="5" fillId="5" borderId="3" applyAlignment="1" pivotButton="0" quotePrefix="0" xfId="0">
      <alignment vertical="center"/>
    </xf>
    <xf numFmtId="0" fontId="5" fillId="5" borderId="7" applyAlignment="1" pivotButton="0" quotePrefix="0" xfId="0">
      <alignment vertical="center"/>
    </xf>
    <xf numFmtId="0" fontId="0" fillId="2" borderId="6" applyAlignment="1" pivotButton="0" quotePrefix="0" xfId="0">
      <alignment vertical="center"/>
    </xf>
    <xf numFmtId="0" fontId="0" fillId="2" borderId="8" applyAlignment="1" pivotButton="0" quotePrefix="0" xfId="0">
      <alignment vertical="center"/>
    </xf>
    <xf numFmtId="0" fontId="4" fillId="2" borderId="3" applyAlignment="1" pivotButton="0" quotePrefix="0" xfId="0">
      <alignment vertical="center"/>
    </xf>
    <xf numFmtId="0" fontId="4" fillId="2" borderId="7" applyAlignment="1" pivotButton="0" quotePrefix="0" xfId="0">
      <alignment vertical="center"/>
    </xf>
    <xf numFmtId="0" fontId="4" fillId="2" borderId="4" applyAlignment="1" pivotButton="0" quotePrefix="0" xfId="0">
      <alignment vertical="center"/>
    </xf>
    <xf numFmtId="0" fontId="4" fillId="2" borderId="23" applyAlignment="1" pivotButton="0" quotePrefix="0" xfId="0">
      <alignment vertical="center"/>
    </xf>
    <xf numFmtId="0" fontId="4" fillId="2" borderId="1" applyAlignment="1" pivotButton="0" quotePrefix="0" xfId="0">
      <alignment vertical="center"/>
    </xf>
    <xf numFmtId="0" fontId="4" fillId="2" borderId="24" applyAlignment="1" pivotButton="0" quotePrefix="0" xfId="0">
      <alignment vertical="center"/>
    </xf>
    <xf numFmtId="0" fontId="4" fillId="2" borderId="31" applyAlignment="1" pivotButton="0" quotePrefix="0" xfId="4">
      <alignment vertical="center"/>
    </xf>
    <xf numFmtId="0" fontId="4" fillId="2" borderId="14" applyAlignment="1" pivotButton="0" quotePrefix="0" xfId="4">
      <alignment horizontal="left" vertical="center"/>
    </xf>
    <xf numFmtId="0" fontId="4" fillId="2" borderId="32" applyAlignment="1" pivotButton="0" quotePrefix="0" xfId="4">
      <alignment vertical="center"/>
    </xf>
    <xf numFmtId="0" fontId="4" fillId="2" borderId="28" applyAlignment="1" pivotButton="0" quotePrefix="0" xfId="4">
      <alignment horizontal="left" vertical="center"/>
    </xf>
    <xf numFmtId="0" fontId="4" fillId="2" borderId="32" applyAlignment="1" pivotButton="0" quotePrefix="0" xfId="0">
      <alignment vertical="center"/>
    </xf>
    <xf numFmtId="0" fontId="4" fillId="2" borderId="13" applyAlignment="1" pivotButton="0" quotePrefix="0" xfId="0">
      <alignment vertical="center"/>
    </xf>
    <xf numFmtId="0" fontId="4" fillId="2" borderId="35" applyAlignment="1" pivotButton="0" quotePrefix="0" xfId="4">
      <alignment vertical="center"/>
    </xf>
    <xf numFmtId="0" fontId="4" fillId="2" borderId="36" applyAlignment="1" pivotButton="0" quotePrefix="0" xfId="4">
      <alignment vertical="center"/>
    </xf>
    <xf numFmtId="0" fontId="4" fillId="2" borderId="28" applyAlignment="1" pivotButton="0" quotePrefix="0" xfId="4">
      <alignment vertical="center"/>
    </xf>
    <xf numFmtId="0" fontId="4" fillId="2" borderId="30" applyAlignment="1" pivotButton="0" quotePrefix="0" xfId="4">
      <alignment vertical="center"/>
    </xf>
    <xf numFmtId="0" fontId="4" fillId="2" borderId="14" applyAlignment="1" pivotButton="0" quotePrefix="0" xfId="4">
      <alignment vertical="center"/>
    </xf>
    <xf numFmtId="0" fontId="4" fillId="2" borderId="28" applyAlignment="1" pivotButton="0" quotePrefix="0" xfId="0">
      <alignment vertical="center"/>
    </xf>
    <xf numFmtId="0" fontId="10" fillId="3" borderId="1" applyAlignment="1" pivotButton="0" quotePrefix="0" xfId="5">
      <alignment vertical="center"/>
    </xf>
    <xf numFmtId="0" fontId="11" fillId="2" borderId="0" applyAlignment="1" pivotButton="0" quotePrefix="0" xfId="5">
      <alignment vertical="top"/>
    </xf>
    <xf numFmtId="38" fontId="8" fillId="2" borderId="0" applyAlignment="1" pivotButton="0" quotePrefix="0" xfId="6">
      <alignment vertical="center"/>
    </xf>
    <xf numFmtId="38" fontId="7" fillId="2" borderId="0" applyAlignment="1" pivotButton="0" quotePrefix="0" xfId="6">
      <alignment vertical="center"/>
    </xf>
    <xf numFmtId="0" fontId="5" fillId="2" borderId="0" applyAlignment="1" pivotButton="0" quotePrefix="0" xfId="5">
      <alignment horizontal="centerContinuous" vertical="top"/>
    </xf>
    <xf numFmtId="0" fontId="42" fillId="0" borderId="0" pivotButton="0" quotePrefix="0" xfId="0"/>
    <xf numFmtId="0" fontId="43" fillId="0" borderId="0" applyAlignment="1" pivotButton="0" quotePrefix="0" xfId="0">
      <alignment vertical="center"/>
    </xf>
    <xf numFmtId="0" fontId="44" fillId="5" borderId="19" pivotButton="0" quotePrefix="0" xfId="0"/>
    <xf numFmtId="0" fontId="44" fillId="5" borderId="19" applyAlignment="1" pivotButton="0" quotePrefix="0" xfId="0">
      <alignment horizontal="center"/>
    </xf>
    <xf numFmtId="0" fontId="43" fillId="0" borderId="19" applyAlignment="1" pivotButton="0" quotePrefix="0" xfId="0">
      <alignment horizontal="center"/>
    </xf>
    <xf numFmtId="0" fontId="44" fillId="0" borderId="19" pivotButton="0" quotePrefix="0" xfId="0"/>
    <xf numFmtId="0" fontId="43" fillId="0" borderId="19" pivotButton="0" quotePrefix="0" xfId="0"/>
    <xf numFmtId="0" fontId="45" fillId="0" borderId="19" pivotButton="0" quotePrefix="0" xfId="0"/>
    <xf numFmtId="3" fontId="43" fillId="0" borderId="19" pivotButton="0" quotePrefix="0" xfId="0"/>
    <xf numFmtId="0" fontId="46" fillId="0" borderId="19" pivotButton="0" quotePrefix="0" xfId="0"/>
    <xf numFmtId="0" fontId="47" fillId="0" borderId="0" applyAlignment="1" pivotButton="0" quotePrefix="0" xfId="0">
      <alignment horizontal="center"/>
    </xf>
    <xf numFmtId="0" fontId="47" fillId="0" borderId="0" pivotButton="0" quotePrefix="0" xfId="0"/>
    <xf numFmtId="0" fontId="44" fillId="0" borderId="0" pivotButton="0" quotePrefix="0" xfId="0"/>
    <xf numFmtId="0" fontId="44" fillId="0" borderId="47" pivotButton="0" quotePrefix="0" xfId="0"/>
    <xf numFmtId="10" fontId="44" fillId="0" borderId="0" pivotButton="0" quotePrefix="0" xfId="1"/>
    <xf numFmtId="0" fontId="43" fillId="0" borderId="0" pivotButton="0" quotePrefix="0" xfId="0"/>
    <xf numFmtId="1" fontId="43" fillId="0" borderId="0" pivotButton="0" quotePrefix="0" xfId="0"/>
    <xf numFmtId="0" fontId="49" fillId="0" borderId="0" applyAlignment="1" pivotButton="0" quotePrefix="0" xfId="0">
      <alignment horizontal="right"/>
    </xf>
    <xf numFmtId="0" fontId="44" fillId="13" borderId="19" applyAlignment="1" pivotButton="0" quotePrefix="0" xfId="0">
      <alignment horizontal="center"/>
    </xf>
    <xf numFmtId="0" fontId="44" fillId="11" borderId="19" applyAlignment="1" pivotButton="0" quotePrefix="0" xfId="0">
      <alignment horizontal="center"/>
    </xf>
    <xf numFmtId="0" fontId="47" fillId="0" borderId="0" applyAlignment="1" pivotButton="0" quotePrefix="0" xfId="0">
      <alignment vertical="center"/>
    </xf>
    <xf numFmtId="0" fontId="43" fillId="0" borderId="0" applyAlignment="1" pivotButton="0" quotePrefix="0" xfId="0">
      <alignment horizontal="center" vertical="center"/>
    </xf>
    <xf numFmtId="38" fontId="43" fillId="0" borderId="0" applyAlignment="1" pivotButton="0" quotePrefix="0" xfId="3">
      <alignment vertical="center"/>
    </xf>
    <xf numFmtId="0" fontId="47" fillId="0" borderId="0" applyAlignment="1" pivotButton="0" quotePrefix="0" xfId="0">
      <alignment horizontal="right"/>
    </xf>
    <xf numFmtId="0" fontId="61" fillId="0" borderId="19" pivotButton="0" quotePrefix="0" xfId="0"/>
    <xf numFmtId="0" fontId="62" fillId="0" borderId="19" applyAlignment="1" pivotButton="0" quotePrefix="0" xfId="0">
      <alignment vertical="center"/>
    </xf>
    <xf numFmtId="49" fontId="15" fillId="2" borderId="0" applyAlignment="1" pivotButton="0" quotePrefix="0" xfId="0">
      <alignment horizontal="left" vertical="center"/>
    </xf>
    <xf numFmtId="0" fontId="15" fillId="2" borderId="0" applyAlignment="1" pivotButton="0" quotePrefix="0" xfId="0">
      <alignment horizontal="left" vertical="center"/>
    </xf>
    <xf numFmtId="0" fontId="4" fillId="2" borderId="0" applyAlignment="1" pivotButton="0" quotePrefix="0" xfId="4">
      <alignment vertical="center"/>
    </xf>
    <xf numFmtId="0" fontId="0" fillId="2" borderId="0" applyAlignment="1" pivotButton="0" quotePrefix="0" xfId="0">
      <alignment vertical="center"/>
    </xf>
    <xf numFmtId="0" fontId="4" fillId="2" borderId="0" applyAlignment="1" pivotButton="0" quotePrefix="0" xfId="4">
      <alignment vertical="top"/>
    </xf>
    <xf numFmtId="0" fontId="4" fillId="2" borderId="0" applyAlignment="1" pivotButton="0" quotePrefix="0" xfId="4">
      <alignment vertical="center" wrapText="1"/>
    </xf>
    <xf numFmtId="0" fontId="16" fillId="2" borderId="0" applyAlignment="1" pivotButton="0" quotePrefix="0" xfId="4">
      <alignment vertical="center" wrapText="1"/>
    </xf>
    <xf numFmtId="0" fontId="16" fillId="2" borderId="0" applyAlignment="1" pivotButton="0" quotePrefix="0" xfId="4">
      <alignment vertical="center"/>
    </xf>
    <xf numFmtId="0" fontId="4" fillId="2" borderId="0" applyAlignment="1" pivotButton="0" quotePrefix="0" xfId="0">
      <alignment horizontal="right" vertical="center"/>
    </xf>
    <xf numFmtId="0" fontId="4" fillId="2" borderId="0" applyAlignment="1" pivotButton="0" quotePrefix="0" xfId="4">
      <alignment horizontal="right" vertical="center"/>
    </xf>
    <xf numFmtId="0" fontId="6" fillId="2" borderId="0" pivotButton="0" quotePrefix="0" xfId="5"/>
    <xf numFmtId="0" fontId="5" fillId="2" borderId="0" pivotButton="0" quotePrefix="0" xfId="5"/>
    <xf numFmtId="14" fontId="5" fillId="2" borderId="0" applyAlignment="1" pivotButton="0" quotePrefix="0" xfId="5">
      <alignment vertical="center"/>
    </xf>
    <xf numFmtId="0" fontId="5" fillId="2" borderId="0" applyAlignment="1" pivotButton="0" quotePrefix="0" xfId="5">
      <alignment vertical="center" shrinkToFit="1"/>
    </xf>
    <xf numFmtId="0" fontId="9" fillId="3" borderId="1" applyAlignment="1" pivotButton="0" quotePrefix="0" xfId="5">
      <alignment vertical="center"/>
    </xf>
    <xf numFmtId="0" fontId="5" fillId="3" borderId="1" applyAlignment="1" pivotButton="0" quotePrefix="0" xfId="5">
      <alignment vertical="center"/>
    </xf>
    <xf numFmtId="0" fontId="5" fillId="2" borderId="0" applyAlignment="1" pivotButton="0" quotePrefix="0" xfId="5">
      <alignment horizontal="centerContinuous" vertical="center"/>
    </xf>
    <xf numFmtId="0" fontId="5" fillId="2" borderId="0" applyAlignment="1" pivotButton="0" quotePrefix="0" xfId="5">
      <alignment horizontal="centerContinuous" vertical="center" wrapText="1"/>
    </xf>
    <xf numFmtId="0" fontId="5" fillId="2" borderId="0" applyAlignment="1" pivotButton="0" quotePrefix="0" xfId="5">
      <alignment vertical="center" wrapText="1"/>
    </xf>
    <xf numFmtId="0" fontId="10" fillId="2" borderId="0" applyAlignment="1" pivotButton="0" quotePrefix="0" xfId="5">
      <alignment vertical="center"/>
    </xf>
    <xf numFmtId="0" fontId="6" fillId="2" borderId="0" applyAlignment="1" pivotButton="0" quotePrefix="0" xfId="5">
      <alignment horizontal="centerContinuous" vertical="center" wrapText="1"/>
    </xf>
    <xf numFmtId="0" fontId="5" fillId="0" borderId="0" applyAlignment="1" pivotButton="0" quotePrefix="0" xfId="5">
      <alignment vertical="center"/>
    </xf>
    <xf numFmtId="0" fontId="5" fillId="2" borderId="0" applyAlignment="1" pivotButton="0" quotePrefix="1" xfId="5">
      <alignment vertical="center"/>
    </xf>
    <xf numFmtId="49" fontId="7" fillId="2" borderId="0" applyAlignment="1" pivotButton="0" quotePrefix="0" xfId="5">
      <alignment vertical="center"/>
    </xf>
    <xf numFmtId="49" fontId="8" fillId="2" borderId="0" applyAlignment="1" pivotButton="0" quotePrefix="0" xfId="5">
      <alignment vertical="center"/>
    </xf>
    <xf numFmtId="0" fontId="5" fillId="2" borderId="0" applyAlignment="1" pivotButton="0" quotePrefix="0" xfId="5">
      <alignment vertical="top"/>
    </xf>
    <xf numFmtId="0" fontId="7" fillId="2" borderId="0" applyAlignment="1" pivotButton="0" quotePrefix="0" xfId="5">
      <alignment vertical="top" wrapText="1"/>
    </xf>
    <xf numFmtId="0" fontId="5" fillId="2" borderId="0" applyAlignment="1" pivotButton="0" quotePrefix="0" xfId="5">
      <alignment vertical="top" wrapText="1"/>
    </xf>
    <xf numFmtId="49" fontId="7" fillId="2" borderId="0" applyAlignment="1" pivotButton="0" quotePrefix="0" xfId="5">
      <alignment horizontal="center" vertical="center"/>
    </xf>
    <xf numFmtId="0" fontId="3" fillId="2" borderId="0" applyAlignment="1" pivotButton="0" quotePrefix="0" xfId="5">
      <alignment vertical="center"/>
    </xf>
    <xf numFmtId="0" fontId="5" fillId="2" borderId="4" applyAlignment="1" pivotButton="0" quotePrefix="0" xfId="5">
      <alignment vertical="center"/>
    </xf>
    <xf numFmtId="0" fontId="5" fillId="2" borderId="3" applyAlignment="1" pivotButton="0" quotePrefix="0" xfId="5">
      <alignment vertical="center"/>
    </xf>
    <xf numFmtId="0" fontId="9" fillId="2" borderId="0" applyAlignment="1" pivotButton="0" quotePrefix="0" xfId="5">
      <alignment vertical="center"/>
    </xf>
    <xf numFmtId="0" fontId="11" fillId="2" borderId="0" applyAlignment="1" pivotButton="0" quotePrefix="0" xfId="5">
      <alignment vertical="center"/>
    </xf>
    <xf numFmtId="0" fontId="5" fillId="2" borderId="0" applyAlignment="1" pivotButton="0" quotePrefix="0" xfId="5">
      <alignment horizontal="centerContinuous" vertical="center" shrinkToFit="1"/>
    </xf>
    <xf numFmtId="0" fontId="6" fillId="2" borderId="0" pivotButton="0" quotePrefix="0" xfId="0"/>
    <xf numFmtId="0" fontId="10" fillId="2" borderId="0" pivotButton="0" quotePrefix="0" xfId="0"/>
    <xf numFmtId="0" fontId="5" fillId="2" borderId="0" applyAlignment="1" pivotButton="0" quotePrefix="0" xfId="0">
      <alignment vertical="center"/>
    </xf>
    <xf numFmtId="0" fontId="5" fillId="2" borderId="13" applyAlignment="1" pivotButton="0" quotePrefix="0" xfId="0">
      <alignment vertical="center"/>
    </xf>
    <xf numFmtId="0" fontId="5" fillId="2" borderId="10" applyAlignment="1" pivotButton="0" quotePrefix="0" xfId="0">
      <alignment vertical="center"/>
    </xf>
    <xf numFmtId="0" fontId="5" fillId="2" borderId="0" applyAlignment="1" pivotButton="0" quotePrefix="0" xfId="0">
      <alignment horizontal="left" vertical="top" wrapText="1"/>
    </xf>
    <xf numFmtId="0" fontId="35" fillId="0" borderId="0" applyAlignment="1" pivotButton="0" quotePrefix="0" xfId="0">
      <alignment vertical="center"/>
    </xf>
    <xf numFmtId="0" fontId="50" fillId="0" borderId="0" applyAlignment="1" pivotButton="0" quotePrefix="0" xfId="0">
      <alignment vertical="center"/>
    </xf>
    <xf numFmtId="0" fontId="31" fillId="0" borderId="0" pivotButton="0" quotePrefix="0" xfId="0"/>
    <xf numFmtId="0" fontId="32" fillId="0" borderId="0" applyAlignment="1" pivotButton="0" quotePrefix="0" xfId="0">
      <alignment horizontal="right" vertical="center"/>
    </xf>
    <xf numFmtId="0" fontId="33" fillId="0" borderId="0" applyAlignment="1" pivotButton="0" quotePrefix="0" xfId="0">
      <alignment vertical="top"/>
    </xf>
    <xf numFmtId="0" fontId="31" fillId="0" borderId="1" applyAlignment="1" pivotButton="0" quotePrefix="0" xfId="0">
      <alignment horizontal="center" vertical="center"/>
    </xf>
    <xf numFmtId="0" fontId="52" fillId="0" borderId="0" applyAlignment="1" pivotButton="0" quotePrefix="0" xfId="0">
      <alignment horizontal="center" vertical="center"/>
    </xf>
    <xf numFmtId="0" fontId="53" fillId="0" borderId="0" applyAlignment="1" pivotButton="0" quotePrefix="0" xfId="0">
      <alignment vertical="center"/>
    </xf>
    <xf numFmtId="0" fontId="33" fillId="0" borderId="0" applyAlignment="1" pivotButton="0" quotePrefix="0" xfId="0">
      <alignment vertical="center"/>
    </xf>
    <xf numFmtId="0" fontId="56" fillId="0" borderId="0" applyAlignment="1" pivotButton="0" quotePrefix="0" xfId="0">
      <alignment vertical="center"/>
    </xf>
    <xf numFmtId="0" fontId="56" fillId="0" borderId="0" applyAlignment="1" pivotButton="0" quotePrefix="0" xfId="0">
      <alignment horizontal="center" vertical="center"/>
    </xf>
    <xf numFmtId="0" fontId="52" fillId="0" borderId="0" applyAlignment="1" pivotButton="0" quotePrefix="0" xfId="0">
      <alignment vertical="center"/>
    </xf>
    <xf numFmtId="0" fontId="31" fillId="0" borderId="0" applyAlignment="1" pivotButton="0" quotePrefix="0" xfId="0">
      <alignment vertical="center"/>
    </xf>
    <xf numFmtId="0" fontId="34" fillId="0" borderId="0" applyAlignment="1" pivotButton="0" quotePrefix="0" xfId="0">
      <alignment horizontal="center" vertical="center"/>
    </xf>
    <xf numFmtId="0" fontId="25" fillId="0" borderId="0" applyAlignment="1" pivotButton="0" quotePrefix="0" xfId="0">
      <alignment vertical="center"/>
    </xf>
    <xf numFmtId="0" fontId="31" fillId="0" borderId="0" applyAlignment="1" pivotButton="0" quotePrefix="0" xfId="0">
      <alignment horizontal="center" vertical="top" textRotation="255"/>
    </xf>
    <xf numFmtId="0" fontId="57" fillId="0" borderId="0" applyAlignment="1" pivotButton="0" quotePrefix="0" xfId="0">
      <alignment vertical="center"/>
    </xf>
    <xf numFmtId="0" fontId="17" fillId="6" borderId="19" applyAlignment="1" pivotButton="0" quotePrefix="0" xfId="42">
      <alignment vertical="center"/>
    </xf>
    <xf numFmtId="0" fontId="17" fillId="6" borderId="19" applyAlignment="1" pivotButton="0" quotePrefix="0" xfId="42">
      <alignment horizontal="center" vertical="center"/>
    </xf>
    <xf numFmtId="0" fontId="17" fillId="0" borderId="19" applyAlignment="1" pivotButton="0" quotePrefix="0" xfId="42">
      <alignment horizontal="center" vertical="center"/>
    </xf>
    <xf numFmtId="0" fontId="17" fillId="2" borderId="15" applyAlignment="1" pivotButton="0" quotePrefix="0" xfId="42">
      <alignment horizontal="center" vertical="center"/>
    </xf>
    <xf numFmtId="0" fontId="18" fillId="2" borderId="15" applyAlignment="1" pivotButton="0" quotePrefix="0" xfId="42">
      <alignment vertical="center"/>
    </xf>
    <xf numFmtId="0" fontId="19" fillId="2" borderId="0" applyAlignment="1" pivotButton="0" quotePrefix="0" xfId="42">
      <alignment vertical="center"/>
    </xf>
    <xf numFmtId="0" fontId="17" fillId="2" borderId="60" applyAlignment="1" pivotButton="0" quotePrefix="0" xfId="44">
      <alignment horizontal="center" vertical="center"/>
    </xf>
    <xf numFmtId="0" fontId="17" fillId="2" borderId="15" applyAlignment="1" pivotButton="0" quotePrefix="0" xfId="44">
      <alignment horizontal="center" vertical="center"/>
    </xf>
    <xf numFmtId="0" fontId="17" fillId="2" borderId="20" applyAlignment="1" pivotButton="0" quotePrefix="0" xfId="44">
      <alignment horizontal="center" vertical="center"/>
    </xf>
    <xf numFmtId="0" fontId="17" fillId="2" borderId="23" applyAlignment="1" pivotButton="0" quotePrefix="0" xfId="44">
      <alignment horizontal="center" vertical="center" wrapText="1"/>
    </xf>
    <xf numFmtId="0" fontId="18" fillId="2" borderId="1" applyAlignment="1" pivotButton="0" quotePrefix="0" xfId="44">
      <alignment horizontal="center" vertical="center"/>
    </xf>
    <xf numFmtId="0" fontId="18" fillId="2" borderId="1" applyAlignment="1" pivotButton="0" quotePrefix="0" xfId="44">
      <alignment horizontal="left" vertical="center"/>
    </xf>
    <xf numFmtId="0" fontId="17" fillId="2" borderId="1" applyAlignment="1" pivotButton="0" quotePrefix="0" xfId="44">
      <alignment horizontal="center" vertical="center"/>
    </xf>
    <xf numFmtId="0" fontId="18" fillId="6" borderId="20" applyAlignment="1" pivotButton="0" quotePrefix="0" xfId="44">
      <alignment horizontal="center" vertical="center"/>
    </xf>
    <xf numFmtId="0" fontId="9" fillId="3" borderId="1" applyAlignment="1" pivotButton="0" quotePrefix="0" xfId="0">
      <alignment vertical="center"/>
    </xf>
    <xf numFmtId="0" fontId="10" fillId="3" borderId="1" applyAlignment="1" pivotButton="0" quotePrefix="0" xfId="0">
      <alignment vertical="center"/>
    </xf>
    <xf numFmtId="0" fontId="11" fillId="2" borderId="0" applyAlignment="1" pivotButton="0" quotePrefix="0" xfId="0">
      <alignment vertical="top"/>
    </xf>
    <xf numFmtId="0" fontId="8" fillId="2" borderId="0" pivotButton="0" quotePrefix="0" xfId="0"/>
    <xf numFmtId="0" fontId="5" fillId="2" borderId="3" applyAlignment="1" pivotButton="0" quotePrefix="0" xfId="0">
      <alignment horizontal="left" vertical="center" shrinkToFit="1"/>
    </xf>
    <xf numFmtId="0" fontId="5" fillId="2" borderId="7" applyAlignment="1" pivotButton="0" quotePrefix="0" xfId="0">
      <alignment horizontal="left" vertical="center" shrinkToFit="1"/>
    </xf>
    <xf numFmtId="0" fontId="5" fillId="2" borderId="6" applyAlignment="1" pivotButton="0" quotePrefix="0" xfId="0">
      <alignment vertical="center"/>
    </xf>
    <xf numFmtId="0" fontId="5" fillId="2" borderId="11" applyAlignment="1" pivotButton="0" quotePrefix="0" xfId="0">
      <alignment vertical="center"/>
    </xf>
    <xf numFmtId="0" fontId="5" fillId="2" borderId="5" applyAlignment="1" pivotButton="0" quotePrefix="0" xfId="0">
      <alignment horizontal="left" vertical="center"/>
    </xf>
    <xf numFmtId="0" fontId="5" fillId="2" borderId="6" applyAlignment="1" pivotButton="0" quotePrefix="0" xfId="0">
      <alignment horizontal="left" vertical="center" shrinkToFit="1"/>
    </xf>
    <xf numFmtId="0" fontId="5" fillId="2" borderId="8" applyAlignment="1" pivotButton="0" quotePrefix="0" xfId="0">
      <alignment horizontal="left" vertical="center" shrinkToFit="1"/>
    </xf>
    <xf numFmtId="0" fontId="5" fillId="2" borderId="9" applyAlignment="1" pivotButton="0" quotePrefix="0" xfId="0">
      <alignment horizontal="left" vertical="center"/>
    </xf>
    <xf numFmtId="0" fontId="5" fillId="2" borderId="11" applyAlignment="1" pivotButton="0" quotePrefix="0" xfId="0">
      <alignment horizontal="center" vertical="center"/>
    </xf>
    <xf numFmtId="0" fontId="66" fillId="27" borderId="19" applyAlignment="1" pivotButton="0" quotePrefix="0" xfId="0">
      <alignment vertical="center"/>
    </xf>
    <xf numFmtId="0" fontId="66" fillId="27" borderId="19" applyAlignment="1" pivotButton="0" quotePrefix="0" xfId="0">
      <alignment horizontal="center" vertical="center"/>
    </xf>
    <xf numFmtId="0" fontId="66" fillId="0" borderId="19" applyAlignment="1" pivotButton="0" quotePrefix="0" xfId="0">
      <alignment vertical="center"/>
    </xf>
    <xf numFmtId="38" fontId="66" fillId="0" borderId="19" applyAlignment="1" pivotButton="0" quotePrefix="0" xfId="3">
      <alignment vertical="center"/>
    </xf>
    <xf numFmtId="38" fontId="36" fillId="0" borderId="19" applyAlignment="1" pivotButton="0" quotePrefix="0" xfId="3">
      <alignment vertical="center"/>
    </xf>
    <xf numFmtId="0" fontId="84" fillId="18" borderId="19" applyAlignment="1" pivotButton="0" quotePrefix="0" xfId="0">
      <alignment horizontal="left" vertical="center" indent="1"/>
    </xf>
    <xf numFmtId="38" fontId="84" fillId="18" borderId="19" applyAlignment="1" pivotButton="0" quotePrefix="0" xfId="3">
      <alignment vertical="center"/>
    </xf>
    <xf numFmtId="38" fontId="84" fillId="18" borderId="19" applyAlignment="1" pivotButton="0" quotePrefix="0" xfId="3">
      <alignment horizontal="right" vertical="center"/>
    </xf>
    <xf numFmtId="0" fontId="36" fillId="18" borderId="19" applyAlignment="1" pivotButton="0" quotePrefix="0" xfId="0">
      <alignment vertical="center"/>
    </xf>
    <xf numFmtId="9" fontId="66" fillId="0" borderId="19" applyAlignment="1" pivotButton="0" quotePrefix="0" xfId="1">
      <alignment vertical="center"/>
    </xf>
    <xf numFmtId="9" fontId="66" fillId="0" borderId="19" applyAlignment="1" pivotButton="0" quotePrefix="0" xfId="3">
      <alignment vertical="center"/>
    </xf>
    <xf numFmtId="38" fontId="0" fillId="0" borderId="0" applyAlignment="1" pivotButton="0" quotePrefix="0" xfId="0">
      <alignment vertical="center"/>
    </xf>
    <xf numFmtId="10" fontId="36" fillId="0" borderId="19" applyAlignment="1" pivotButton="0" quotePrefix="0" xfId="1">
      <alignment vertical="center"/>
    </xf>
    <xf numFmtId="9" fontId="0" fillId="0" borderId="0" applyAlignment="1" pivotButton="0" quotePrefix="0" xfId="0">
      <alignment vertical="center"/>
    </xf>
    <xf numFmtId="9" fontId="36" fillId="0" borderId="19" applyAlignment="1" pivotButton="0" quotePrefix="0" xfId="1">
      <alignment horizontal="center" vertical="center"/>
    </xf>
    <xf numFmtId="0" fontId="36" fillId="0" borderId="19" applyAlignment="1" pivotButton="0" quotePrefix="0" xfId="0">
      <alignment vertical="center"/>
    </xf>
    <xf numFmtId="3" fontId="0" fillId="0" borderId="0" pivotButton="0" quotePrefix="0" xfId="0"/>
    <xf numFmtId="0" fontId="85" fillId="30" borderId="0" applyAlignment="1" pivotButton="0" quotePrefix="0" xfId="0">
      <alignment horizontal="center" vertical="center"/>
    </xf>
    <xf numFmtId="0" fontId="85" fillId="30" borderId="19" pivotButton="0" quotePrefix="0" xfId="0"/>
    <xf numFmtId="0" fontId="0" fillId="0" borderId="0" pivotButton="0" quotePrefix="0" xfId="0"/>
    <xf numFmtId="0" fontId="4" fillId="2" borderId="0" applyAlignment="1" pivotButton="0" quotePrefix="0" xfId="4">
      <alignment horizontal="left" vertical="center" wrapText="1"/>
    </xf>
    <xf numFmtId="0" fontId="4" fillId="2" borderId="0" applyAlignment="1" pivotButton="0" quotePrefix="0" xfId="4">
      <alignment horizontal="left" vertical="center"/>
    </xf>
    <xf numFmtId="0" fontId="4" fillId="2" borderId="30" applyAlignment="1" pivotButton="0" quotePrefix="0" xfId="4">
      <alignment horizontal="left" vertical="center"/>
    </xf>
    <xf numFmtId="0" fontId="4" fillId="2" borderId="0" applyAlignment="1" pivotButton="0" quotePrefix="0" xfId="0">
      <alignment vertical="center"/>
    </xf>
    <xf numFmtId="0" fontId="4" fillId="2" borderId="0" applyAlignment="1" pivotButton="0" quotePrefix="0" xfId="4">
      <alignment horizontal="left" vertical="center" shrinkToFit="1"/>
    </xf>
    <xf numFmtId="0" fontId="4" fillId="2" borderId="0" applyAlignment="1" pivotButton="0" quotePrefix="0" xfId="0">
      <alignment horizontal="center" vertical="center"/>
    </xf>
    <xf numFmtId="0" fontId="5" fillId="2" borderId="0" applyAlignment="1" pivotButton="0" quotePrefix="0" xfId="5">
      <alignment vertical="center"/>
    </xf>
    <xf numFmtId="0" fontId="5" fillId="2" borderId="0" applyAlignment="1" pivotButton="0" quotePrefix="0" xfId="5">
      <alignment horizontal="center" vertical="center"/>
    </xf>
    <xf numFmtId="0" fontId="5" fillId="2" borderId="0" applyAlignment="1" pivotButton="0" quotePrefix="0" xfId="5">
      <alignment horizontal="center" vertical="center" wrapText="1"/>
    </xf>
    <xf numFmtId="0" fontId="5" fillId="2" borderId="3" applyAlignment="1" pivotButton="0" quotePrefix="0" xfId="0">
      <alignment vertical="center"/>
    </xf>
    <xf numFmtId="0" fontId="5" fillId="2" borderId="7" applyAlignment="1" pivotButton="0" quotePrefix="0" xfId="0">
      <alignment vertical="center"/>
    </xf>
    <xf numFmtId="0" fontId="5" fillId="2" borderId="3" applyAlignment="1" pivotButton="0" quotePrefix="0" xfId="0">
      <alignment horizontal="left" vertical="center"/>
    </xf>
    <xf numFmtId="0" fontId="5" fillId="2" borderId="4" applyAlignment="1" pivotButton="0" quotePrefix="0" xfId="0">
      <alignment horizontal="left" vertical="center"/>
    </xf>
    <xf numFmtId="0" fontId="5" fillId="2" borderId="2" applyAlignment="1" pivotButton="0" quotePrefix="0" xfId="0">
      <alignment horizontal="left" vertical="center" wrapText="1"/>
    </xf>
    <xf numFmtId="0" fontId="5" fillId="2" borderId="10" applyAlignment="1" pivotButton="0" quotePrefix="0" xfId="0">
      <alignment horizontal="left" vertical="center" wrapText="1"/>
    </xf>
    <xf numFmtId="0" fontId="18" fillId="6" borderId="20" applyAlignment="1" pivotButton="0" quotePrefix="0" xfId="45">
      <alignment horizontal="center" vertical="center"/>
    </xf>
    <xf numFmtId="0" fontId="31" fillId="0" borderId="0" applyAlignment="1" pivotButton="0" quotePrefix="0" xfId="0">
      <alignment horizontal="center" vertical="center"/>
    </xf>
    <xf numFmtId="164" fontId="44" fillId="0" borderId="0" applyAlignment="1" pivotButton="0" quotePrefix="0" xfId="3">
      <alignment horizontal="left"/>
    </xf>
    <xf numFmtId="165" fontId="43" fillId="0" borderId="19" pivotButton="0" quotePrefix="0" xfId="1"/>
    <xf numFmtId="166" fontId="43" fillId="0" borderId="19" applyAlignment="1" pivotButton="0" quotePrefix="0" xfId="3">
      <alignment horizontal="right"/>
    </xf>
    <xf numFmtId="166" fontId="44" fillId="0" borderId="19" pivotButton="0" quotePrefix="0" xfId="3"/>
    <xf numFmtId="166" fontId="43" fillId="0" borderId="19" pivotButton="0" quotePrefix="0" xfId="3"/>
    <xf numFmtId="164" fontId="43" fillId="0" borderId="19" applyAlignment="1" pivotButton="0" quotePrefix="0" xfId="3">
      <alignment horizontal="right"/>
    </xf>
    <xf numFmtId="166" fontId="43" fillId="0" borderId="0" applyAlignment="1" pivotButton="0" quotePrefix="0" xfId="3">
      <alignment horizontal="right"/>
    </xf>
    <xf numFmtId="166" fontId="43" fillId="0" borderId="0" pivotButton="0" quotePrefix="0" xfId="3"/>
    <xf numFmtId="166" fontId="44" fillId="0" borderId="47" pivotButton="0" quotePrefix="0" xfId="3"/>
    <xf numFmtId="167" fontId="43" fillId="0" borderId="0" pivotButton="0" quotePrefix="0" xfId="0"/>
    <xf numFmtId="168" fontId="44" fillId="0" borderId="47" pivotButton="0" quotePrefix="0" xfId="0"/>
    <xf numFmtId="166" fontId="44" fillId="11" borderId="19" pivotButton="0" quotePrefix="0" xfId="3"/>
    <xf numFmtId="164" fontId="44" fillId="0" borderId="19" pivotButton="0" quotePrefix="0" xfId="3"/>
    <xf numFmtId="164" fontId="0" fillId="0" borderId="0" pivotButton="0" quotePrefix="0" xfId="0"/>
    <xf numFmtId="165" fontId="36" fillId="0" borderId="19" applyAlignment="1" pivotButton="0" quotePrefix="0" xfId="1">
      <alignment vertical="center"/>
    </xf>
    <xf numFmtId="165" fontId="66" fillId="0" borderId="19" applyAlignment="1" pivotButton="0" quotePrefix="0" xfId="1">
      <alignment vertical="center"/>
    </xf>
    <xf numFmtId="165" fontId="84" fillId="18" borderId="19" applyAlignment="1" pivotButton="0" quotePrefix="0" xfId="1">
      <alignment vertical="center"/>
    </xf>
    <xf numFmtId="165" fontId="36" fillId="18" borderId="19" applyAlignment="1" pivotButton="0" quotePrefix="0" xfId="1">
      <alignment vertical="center"/>
    </xf>
    <xf numFmtId="169" fontId="36" fillId="0" borderId="19" applyAlignment="1" pivotButton="0" quotePrefix="0" xfId="0">
      <alignment vertical="center"/>
    </xf>
    <xf numFmtId="165" fontId="36" fillId="0" borderId="19" applyAlignment="1" pivotButton="0" quotePrefix="0" xfId="0">
      <alignment vertical="center"/>
    </xf>
    <xf numFmtId="166" fontId="44" fillId="11" borderId="19" applyAlignment="1" pivotButton="0" quotePrefix="0" xfId="3">
      <alignment horizontal="left"/>
    </xf>
    <xf numFmtId="164" fontId="43" fillId="0" borderId="19" pivotButton="0" quotePrefix="0" xfId="3"/>
    <xf numFmtId="164" fontId="43" fillId="0" borderId="19" pivotButton="0" quotePrefix="0" xfId="0"/>
    <xf numFmtId="166" fontId="48" fillId="0" borderId="19" pivotButton="0" quotePrefix="0" xfId="3"/>
    <xf numFmtId="166" fontId="43" fillId="11" borderId="19" pivotButton="0" quotePrefix="0" xfId="3"/>
    <xf numFmtId="166" fontId="44" fillId="0" borderId="19" pivotButton="0" quotePrefix="0" xfId="0"/>
    <xf numFmtId="170" fontId="4" fillId="2" borderId="0" applyAlignment="1" pivotButton="0" quotePrefix="0" xfId="0">
      <alignment vertical="center"/>
    </xf>
    <xf numFmtId="170" fontId="4" fillId="2" borderId="0" applyAlignment="1" pivotButton="0" quotePrefix="0" xfId="0">
      <alignment horizontal="right" vertical="center" indent="1"/>
    </xf>
    <xf numFmtId="171" fontId="4" fillId="2" borderId="0" applyAlignment="1" pivotButton="0" quotePrefix="0" xfId="2">
      <alignment vertical="center"/>
    </xf>
    <xf numFmtId="170" fontId="4" fillId="2" borderId="0" applyAlignment="1" pivotButton="0" quotePrefix="0" xfId="2">
      <alignment vertical="center"/>
    </xf>
    <xf numFmtId="172" fontId="4" fillId="2" borderId="0" applyAlignment="1" pivotButton="0" quotePrefix="0" xfId="0">
      <alignment horizontal="right" vertical="center" indent="1"/>
    </xf>
    <xf numFmtId="172" fontId="4" fillId="2" borderId="0" applyAlignment="1" pivotButton="0" quotePrefix="0" xfId="0">
      <alignment horizontal="right" vertical="center"/>
    </xf>
    <xf numFmtId="170" fontId="0" fillId="2" borderId="0" applyAlignment="1" pivotButton="0" quotePrefix="0" xfId="0">
      <alignment vertical="center"/>
    </xf>
    <xf numFmtId="172" fontId="4" fillId="2" borderId="0" applyAlignment="1" pivotButton="0" quotePrefix="0" xfId="2">
      <alignment vertical="center"/>
    </xf>
    <xf numFmtId="170" fontId="4" fillId="2" borderId="0" applyAlignment="1" pivotButton="0" quotePrefix="0" xfId="2">
      <alignment horizontal="right" vertical="center"/>
    </xf>
    <xf numFmtId="173" fontId="5" fillId="2" borderId="4" applyAlignment="1" pivotButton="0" quotePrefix="0" xfId="7">
      <alignment vertical="center"/>
    </xf>
    <xf numFmtId="173" fontId="5" fillId="2" borderId="3" applyAlignment="1" pivotButton="0" quotePrefix="0" xfId="7">
      <alignment vertical="center"/>
    </xf>
    <xf numFmtId="166" fontId="43" fillId="0" borderId="0" applyAlignment="1" pivotButton="0" quotePrefix="0" xfId="0">
      <alignment vertical="center"/>
    </xf>
    <xf numFmtId="0" fontId="0" fillId="0" borderId="19" applyAlignment="1" pivotButton="0" quotePrefix="0" xfId="0">
      <alignment vertical="center" wrapText="1"/>
    </xf>
    <xf numFmtId="0" fontId="0" fillId="0" borderId="0" applyAlignment="1" pivotButton="0" quotePrefix="0" xfId="0">
      <alignment vertical="center" wrapText="1"/>
    </xf>
    <xf numFmtId="0" fontId="87" fillId="31" borderId="19" applyAlignment="1" pivotButton="0" quotePrefix="0" xfId="0">
      <alignment vertical="center"/>
    </xf>
    <xf numFmtId="0" fontId="0" fillId="0" borderId="89" applyAlignment="1" pivotButton="0" quotePrefix="0" xfId="0">
      <alignment vertical="center" wrapText="1"/>
    </xf>
    <xf numFmtId="0" fontId="0" fillId="0" borderId="20" applyAlignment="1" pivotButton="0" quotePrefix="0" xfId="0">
      <alignment vertical="center" wrapText="1"/>
    </xf>
    <xf numFmtId="0" fontId="0" fillId="0" borderId="19" applyAlignment="1" pivotButton="0" quotePrefix="0" xfId="0">
      <alignment vertical="center"/>
    </xf>
    <xf numFmtId="0" fontId="0" fillId="0" borderId="20" applyAlignment="1" pivotButton="0" quotePrefix="0" xfId="0">
      <alignment horizontal="center" vertical="center" wrapText="1"/>
    </xf>
    <xf numFmtId="0" fontId="87" fillId="0" borderId="43" applyAlignment="1" pivotButton="0" quotePrefix="0" xfId="0">
      <alignment vertical="center" wrapText="1"/>
    </xf>
    <xf numFmtId="0" fontId="87" fillId="0" borderId="91" applyAlignment="1" pivotButton="0" quotePrefix="0" xfId="0">
      <alignment vertical="center" wrapText="1"/>
    </xf>
    <xf numFmtId="0" fontId="0" fillId="0" borderId="92" applyAlignment="1" pivotButton="0" quotePrefix="0" xfId="0">
      <alignment horizontal="center" vertical="center" wrapText="1"/>
    </xf>
    <xf numFmtId="0" fontId="88" fillId="0" borderId="87" applyAlignment="1" pivotButton="0" quotePrefix="0" xfId="0">
      <alignment vertical="center" wrapText="1"/>
    </xf>
    <xf numFmtId="0" fontId="0" fillId="0" borderId="87" applyAlignment="1" pivotButton="0" quotePrefix="0" xfId="0">
      <alignment vertical="center" wrapText="1"/>
    </xf>
    <xf numFmtId="0" fontId="0" fillId="0" borderId="93" applyAlignment="1" pivotButton="0" quotePrefix="0" xfId="0">
      <alignment vertical="center" wrapText="1"/>
    </xf>
    <xf numFmtId="0" fontId="0" fillId="0" borderId="94" applyAlignment="1" pivotButton="0" quotePrefix="0" xfId="0">
      <alignment horizontal="center" vertical="center" wrapText="1"/>
    </xf>
    <xf numFmtId="0" fontId="88" fillId="0" borderId="95" applyAlignment="1" pivotButton="0" quotePrefix="0" xfId="0">
      <alignment vertical="center" wrapText="1"/>
    </xf>
    <xf numFmtId="0" fontId="0" fillId="0" borderId="92" applyAlignment="1" pivotButton="0" quotePrefix="0" xfId="0">
      <alignment vertical="center" wrapText="1"/>
    </xf>
    <xf numFmtId="0" fontId="0" fillId="0" borderId="66" applyAlignment="1" pivotButton="0" quotePrefix="0" xfId="0">
      <alignment vertical="center" wrapText="1"/>
    </xf>
    <xf numFmtId="0" fontId="0" fillId="0" borderId="94" applyAlignment="1" pivotButton="0" quotePrefix="0" xfId="0">
      <alignment vertical="center" wrapText="1"/>
    </xf>
    <xf numFmtId="0" fontId="0" fillId="0" borderId="95" applyAlignment="1" pivotButton="0" quotePrefix="0" xfId="0">
      <alignment vertical="center" wrapText="1"/>
    </xf>
    <xf numFmtId="0" fontId="0" fillId="0" borderId="17" applyAlignment="1" pivotButton="0" quotePrefix="0" xfId="0">
      <alignment vertical="center" wrapText="1"/>
    </xf>
    <xf numFmtId="0" fontId="89" fillId="0" borderId="0" applyAlignment="1" pivotButton="0" quotePrefix="0" xfId="0">
      <alignment vertical="center" wrapText="1"/>
    </xf>
    <xf numFmtId="0" fontId="3" fillId="0" borderId="0" applyAlignment="1" pivotButton="0" quotePrefix="0" xfId="3">
      <alignment vertical="center"/>
    </xf>
    <xf numFmtId="0" fontId="0" fillId="30" borderId="19" applyAlignment="1" pivotButton="0" quotePrefix="0" xfId="0">
      <alignment vertical="center" wrapText="1"/>
    </xf>
    <xf numFmtId="0" fontId="0" fillId="32" borderId="88" applyAlignment="1" pivotButton="0" quotePrefix="0" xfId="0">
      <alignment horizontal="center" vertical="center" wrapText="1"/>
    </xf>
    <xf numFmtId="0" fontId="0" fillId="32" borderId="66" applyAlignment="1" pivotButton="0" quotePrefix="0" xfId="0">
      <alignment horizontal="center" vertical="center" wrapText="1"/>
    </xf>
    <xf numFmtId="0" fontId="0" fillId="32" borderId="94" applyAlignment="1" pivotButton="0" quotePrefix="0" xfId="0">
      <alignment horizontal="center" vertical="center" wrapText="1"/>
    </xf>
    <xf numFmtId="0" fontId="0" fillId="32" borderId="66" applyAlignment="1" pivotButton="0" quotePrefix="0" xfId="0">
      <alignment vertical="center" wrapText="1"/>
    </xf>
    <xf numFmtId="0" fontId="0" fillId="32" borderId="92" applyAlignment="1" pivotButton="0" quotePrefix="0" xfId="0">
      <alignment horizontal="center" vertical="center" wrapText="1"/>
    </xf>
    <xf numFmtId="0" fontId="0" fillId="32" borderId="23" applyAlignment="1" pivotButton="0" quotePrefix="0" xfId="0">
      <alignment horizontal="center" vertical="center" wrapText="1"/>
    </xf>
    <xf numFmtId="0" fontId="0" fillId="32" borderId="66" applyAlignment="1" pivotButton="0" quotePrefix="1" xfId="0">
      <alignment horizontal="center" vertical="center" wrapText="1"/>
    </xf>
    <xf numFmtId="0" fontId="0" fillId="32" borderId="19" applyAlignment="1" pivotButton="0" quotePrefix="0" xfId="0">
      <alignment vertical="center"/>
    </xf>
    <xf numFmtId="0" fontId="0" fillId="32" borderId="23" applyAlignment="1" pivotButton="0" quotePrefix="0" xfId="0">
      <alignment vertical="center"/>
    </xf>
    <xf numFmtId="174" fontId="0" fillId="32" borderId="66" applyAlignment="1" pivotButton="0" quotePrefix="0" xfId="0">
      <alignment vertical="center" wrapText="1"/>
    </xf>
    <xf numFmtId="14" fontId="0" fillId="32" borderId="66" applyAlignment="1" pivotButton="0" quotePrefix="0" xfId="0">
      <alignment vertical="center" wrapText="1"/>
    </xf>
    <xf numFmtId="1" fontId="0" fillId="32" borderId="66" applyAlignment="1" pivotButton="0" quotePrefix="0" xfId="0">
      <alignment vertical="center" wrapText="1"/>
    </xf>
    <xf numFmtId="0" fontId="5" fillId="2" borderId="0" applyAlignment="1" pivotButton="0" quotePrefix="0" xfId="0">
      <alignment horizontal="left" vertical="center" wrapText="1"/>
    </xf>
    <xf numFmtId="0" fontId="5" fillId="2" borderId="0" pivotButton="0" quotePrefix="0" xfId="0"/>
    <xf numFmtId="0" fontId="10" fillId="2" borderId="0" applyAlignment="1" pivotButton="0" quotePrefix="0" xfId="0">
      <alignment vertical="center"/>
    </xf>
    <xf numFmtId="0" fontId="17" fillId="0" borderId="19" applyAlignment="1" pivotButton="0" quotePrefix="0" xfId="42">
      <alignment horizontal="center" vertical="center" wrapText="1"/>
    </xf>
    <xf numFmtId="0" fontId="17" fillId="2" borderId="0" applyAlignment="1" pivotButton="0" quotePrefix="0" xfId="42">
      <alignment vertical="center"/>
    </xf>
    <xf numFmtId="170" fontId="4" fillId="2" borderId="0" applyAlignment="1" pivotButton="0" quotePrefix="0" xfId="46">
      <alignment vertical="center"/>
    </xf>
    <xf numFmtId="172" fontId="4" fillId="2" borderId="0" applyAlignment="1" pivotButton="0" quotePrefix="0" xfId="46">
      <alignment vertical="center"/>
    </xf>
    <xf numFmtId="170" fontId="4" fillId="2" borderId="0" applyAlignment="1" pivotButton="0" quotePrefix="0" xfId="46">
      <alignment horizontal="right" vertical="center"/>
    </xf>
    <xf numFmtId="38" fontId="8" fillId="2" borderId="0" applyAlignment="1" pivotButton="0" quotePrefix="0" xfId="47">
      <alignment vertical="center"/>
    </xf>
    <xf numFmtId="38" fontId="7" fillId="2" borderId="0" applyAlignment="1" pivotButton="0" quotePrefix="0" xfId="47">
      <alignment vertical="center"/>
    </xf>
    <xf numFmtId="173" fontId="5" fillId="2" borderId="4" applyAlignment="1" pivotButton="0" quotePrefix="0" xfId="48">
      <alignment vertical="center"/>
    </xf>
    <xf numFmtId="173" fontId="5" fillId="2" borderId="3" applyAlignment="1" pivotButton="0" quotePrefix="0" xfId="48">
      <alignment vertical="center"/>
    </xf>
    <xf numFmtId="0" fontId="7" fillId="2" borderId="0" applyAlignment="1" pivotButton="0" quotePrefix="0" xfId="0">
      <alignment vertical="center" shrinkToFit="1"/>
    </xf>
    <xf numFmtId="0" fontId="5" fillId="2" borderId="0" applyAlignment="1" pivotButton="0" quotePrefix="0" xfId="0">
      <alignment vertical="top"/>
    </xf>
    <xf numFmtId="14" fontId="5" fillId="2" borderId="0" applyAlignment="1" pivotButton="0" quotePrefix="0" xfId="0">
      <alignment horizontal="left" vertical="center"/>
    </xf>
    <xf numFmtId="0" fontId="5" fillId="0" borderId="0" applyAlignment="1" pivotButton="0" quotePrefix="0" xfId="0">
      <alignment vertical="center"/>
    </xf>
    <xf numFmtId="0" fontId="9" fillId="2" borderId="0" applyAlignment="1" pivotButton="0" quotePrefix="0" xfId="0">
      <alignment horizontal="left" vertical="center"/>
    </xf>
    <xf numFmtId="0" fontId="9" fillId="2" borderId="0" applyAlignment="1" pivotButton="0" quotePrefix="0" xfId="0">
      <alignment vertical="center"/>
    </xf>
    <xf numFmtId="0" fontId="9" fillId="2" borderId="0" applyAlignment="1" pivotButton="0" quotePrefix="0" xfId="0">
      <alignment horizontal="left" vertical="top"/>
    </xf>
    <xf numFmtId="38" fontId="5" fillId="2" borderId="0" applyAlignment="1" pivotButton="0" quotePrefix="0" xfId="46">
      <alignment horizontal="center"/>
    </xf>
    <xf numFmtId="175" fontId="5" fillId="2" borderId="3" applyAlignment="1" pivotButton="0" quotePrefix="0" xfId="46">
      <alignment vertical="center" shrinkToFit="1"/>
    </xf>
    <xf numFmtId="175" fontId="5" fillId="2" borderId="7" applyAlignment="1" pivotButton="0" quotePrefix="0" xfId="46">
      <alignment vertical="center" shrinkToFit="1"/>
    </xf>
    <xf numFmtId="175" fontId="5" fillId="2" borderId="0" applyAlignment="1" pivotButton="0" quotePrefix="0" xfId="46">
      <alignment horizontal="right" vertical="center" shrinkToFit="1"/>
    </xf>
    <xf numFmtId="0" fontId="8" fillId="2" borderId="0" applyAlignment="1" pivotButton="0" quotePrefix="0" xfId="0">
      <alignment vertical="top" wrapText="1"/>
    </xf>
    <xf numFmtId="38" fontId="5" fillId="2" borderId="0" pivotButton="0" quotePrefix="0" xfId="46"/>
    <xf numFmtId="0" fontId="8" fillId="2" borderId="0" applyAlignment="1" pivotButton="0" quotePrefix="0" xfId="0">
      <alignment horizontal="left" vertical="top" wrapText="1"/>
    </xf>
    <xf numFmtId="0" fontId="5" fillId="2" borderId="0" applyAlignment="1" pivotButton="0" quotePrefix="0" xfId="0">
      <alignment horizontal="left" vertical="top"/>
    </xf>
    <xf numFmtId="49" fontId="5" fillId="2" borderId="0" applyAlignment="1" pivotButton="0" quotePrefix="0" xfId="0">
      <alignment vertical="top" wrapText="1"/>
    </xf>
    <xf numFmtId="49" fontId="8" fillId="2" borderId="0" applyAlignment="1" pivotButton="0" quotePrefix="0" xfId="0">
      <alignment vertical="top" wrapText="1"/>
    </xf>
    <xf numFmtId="175" fontId="5" fillId="2" borderId="0" applyAlignment="1" pivotButton="0" quotePrefix="0" xfId="46">
      <alignment vertical="center" shrinkToFit="1"/>
    </xf>
    <xf numFmtId="0" fontId="7" fillId="2" borderId="0" applyAlignment="1" pivotButton="0" quotePrefix="0" xfId="0">
      <alignment vertical="top"/>
    </xf>
    <xf numFmtId="0" fontId="9" fillId="2" borderId="0" applyAlignment="1" pivotButton="0" quotePrefix="0" xfId="0">
      <alignment vertical="top"/>
    </xf>
    <xf numFmtId="0" fontId="5" fillId="2" borderId="0" applyAlignment="1" pivotButton="0" quotePrefix="0" xfId="0">
      <alignment horizontal="center" vertical="center"/>
    </xf>
    <xf numFmtId="0" fontId="5" fillId="3" borderId="1" applyAlignment="1" pivotButton="0" quotePrefix="0" xfId="0">
      <alignment vertical="center"/>
    </xf>
    <xf numFmtId="0" fontId="5" fillId="2" borderId="0" applyAlignment="1" pivotButton="0" quotePrefix="0" xfId="0">
      <alignment vertical="center" wrapText="1"/>
    </xf>
    <xf numFmtId="0" fontId="5" fillId="2" borderId="0" applyAlignment="1" pivotButton="0" quotePrefix="0" xfId="0">
      <alignment vertical="top" wrapText="1"/>
    </xf>
    <xf numFmtId="0" fontId="7" fillId="2" borderId="0" applyAlignment="1" pivotButton="0" quotePrefix="0" xfId="0">
      <alignment vertical="center"/>
    </xf>
    <xf numFmtId="0" fontId="7" fillId="2" borderId="0" applyAlignment="1" pivotButton="0" quotePrefix="0" xfId="0">
      <alignment vertical="top" wrapText="1"/>
    </xf>
    <xf numFmtId="0" fontId="11" fillId="3" borderId="1" applyAlignment="1" pivotButton="0" quotePrefix="0" xfId="0">
      <alignment vertical="center"/>
    </xf>
    <xf numFmtId="0" fontId="6" fillId="2" borderId="0" applyAlignment="1" pivotButton="0" quotePrefix="0" xfId="0">
      <alignment vertical="center"/>
    </xf>
    <xf numFmtId="0" fontId="6" fillId="2" borderId="2" applyAlignment="1" pivotButton="0" quotePrefix="0" xfId="0">
      <alignment vertical="center"/>
    </xf>
    <xf numFmtId="0" fontId="5" fillId="2" borderId="2" applyAlignment="1" pivotButton="0" quotePrefix="0" xfId="0">
      <alignment vertical="center"/>
    </xf>
    <xf numFmtId="0" fontId="74" fillId="2" borderId="0" applyAlignment="1" applyProtection="1" pivotButton="0" quotePrefix="0" xfId="42">
      <alignment vertical="center"/>
      <protection locked="0" hidden="0"/>
    </xf>
    <xf numFmtId="0" fontId="17" fillId="2" borderId="0" pivotButton="0" quotePrefix="0" xfId="42"/>
    <xf numFmtId="0" fontId="18" fillId="2" borderId="0" applyAlignment="1" pivotButton="0" quotePrefix="0" xfId="43">
      <alignment horizontal="center"/>
    </xf>
    <xf numFmtId="0" fontId="18" fillId="2" borderId="0" applyAlignment="1" pivotButton="0" quotePrefix="0" xfId="43">
      <alignment horizontal="right"/>
    </xf>
    <xf numFmtId="0" fontId="18" fillId="2" borderId="0" pivotButton="0" quotePrefix="0" xfId="43"/>
    <xf numFmtId="0" fontId="17" fillId="2" borderId="0" applyAlignment="1" pivotButton="0" quotePrefix="0" xfId="42">
      <alignment horizontal="center" vertical="center" wrapText="1"/>
    </xf>
    <xf numFmtId="0" fontId="17" fillId="2" borderId="0" applyAlignment="1" pivotButton="0" quotePrefix="0" xfId="42">
      <alignment horizontal="left" vertical="center" wrapText="1"/>
    </xf>
    <xf numFmtId="0" fontId="17" fillId="2" borderId="0" applyAlignment="1" pivotButton="0" quotePrefix="0" xfId="42">
      <alignment horizontal="justify" vertical="center" wrapText="1"/>
    </xf>
    <xf numFmtId="0" fontId="79" fillId="2" borderId="0" applyAlignment="1" pivotButton="0" quotePrefix="0" xfId="42">
      <alignment vertical="center"/>
    </xf>
    <xf numFmtId="0" fontId="79" fillId="2" borderId="0" applyAlignment="1" pivotButton="0" quotePrefix="0" xfId="42">
      <alignment horizontal="center" vertical="center" wrapText="1"/>
    </xf>
    <xf numFmtId="0" fontId="79" fillId="2" borderId="0" applyAlignment="1" pivotButton="0" quotePrefix="0" xfId="42">
      <alignment horizontal="justify" vertical="center" wrapText="1"/>
    </xf>
    <xf numFmtId="0" fontId="17" fillId="0" borderId="0" applyAlignment="1" pivotButton="0" quotePrefix="0" xfId="42">
      <alignment vertical="center"/>
    </xf>
    <xf numFmtId="0" fontId="17" fillId="2" borderId="0" applyAlignment="1" pivotButton="0" quotePrefix="0" xfId="42">
      <alignment horizontal="center" wrapText="1"/>
    </xf>
    <xf numFmtId="0" fontId="17" fillId="2" borderId="0" applyAlignment="1" pivotButton="0" quotePrefix="0" xfId="42">
      <alignment horizontal="left" vertical="top" wrapText="1" indent="1"/>
    </xf>
    <xf numFmtId="0" fontId="75" fillId="2" borderId="0" applyAlignment="1" pivotButton="0" quotePrefix="0" xfId="42">
      <alignment horizontal="left" wrapText="1"/>
    </xf>
    <xf numFmtId="0" fontId="75" fillId="2" borderId="0" applyAlignment="1" pivotButton="0" quotePrefix="0" xfId="42">
      <alignment horizontal="left" vertical="top" wrapText="1"/>
    </xf>
    <xf numFmtId="0" fontId="18" fillId="2" borderId="0" applyAlignment="1" pivotButton="0" quotePrefix="0" xfId="43">
      <alignment vertical="center"/>
    </xf>
    <xf numFmtId="0" fontId="19" fillId="2" borderId="0" pivotButton="0" quotePrefix="0" xfId="42"/>
    <xf numFmtId="0" fontId="81" fillId="2" borderId="0" pivotButton="0" quotePrefix="0" xfId="42"/>
    <xf numFmtId="0" fontId="34" fillId="2" borderId="0" pivotButton="0" quotePrefix="0" xfId="43"/>
    <xf numFmtId="0" fontId="17" fillId="2" borderId="15" pivotButton="0" quotePrefix="0" xfId="42"/>
    <xf numFmtId="0" fontId="17" fillId="2" borderId="18" pivotButton="0" quotePrefix="0" xfId="42"/>
    <xf numFmtId="0" fontId="17" fillId="2" borderId="21" pivotButton="0" quotePrefix="0" xfId="42"/>
    <xf numFmtId="0" fontId="18" fillId="0" borderId="0" applyAlignment="1" applyProtection="1" pivotButton="0" quotePrefix="0" xfId="44">
      <alignment horizontal="left" vertical="center"/>
      <protection locked="0" hidden="0"/>
    </xf>
    <xf numFmtId="0" fontId="18" fillId="0" borderId="0" applyAlignment="1" applyProtection="1" pivotButton="0" quotePrefix="0" xfId="44">
      <alignment horizontal="center" vertical="center"/>
      <protection locked="0" hidden="0"/>
    </xf>
    <xf numFmtId="0" fontId="18" fillId="0" borderId="0" applyAlignment="1" applyProtection="1" pivotButton="0" quotePrefix="0" xfId="45">
      <alignment horizontal="center" vertical="center"/>
      <protection locked="0" hidden="0"/>
    </xf>
    <xf numFmtId="0" fontId="80" fillId="0" borderId="0" applyAlignment="1" applyProtection="1" pivotButton="0" quotePrefix="0" xfId="45">
      <alignment horizontal="center" vertical="center"/>
      <protection locked="0" hidden="0"/>
    </xf>
    <xf numFmtId="176" fontId="80" fillId="0" borderId="0" applyAlignment="1" pivotButton="0" quotePrefix="0" xfId="45">
      <alignment horizontal="center" vertical="center"/>
    </xf>
    <xf numFmtId="0" fontId="17" fillId="0" borderId="0" applyAlignment="1" pivotButton="0" quotePrefix="0" xfId="44">
      <alignment horizontal="center" vertical="center"/>
    </xf>
    <xf numFmtId="0" fontId="17" fillId="2" borderId="1" pivotButton="0" quotePrefix="0" xfId="42"/>
    <xf numFmtId="0" fontId="17" fillId="2" borderId="24" pivotButton="0" quotePrefix="0" xfId="42"/>
    <xf numFmtId="0" fontId="17" fillId="23" borderId="86" pivotButton="0" quotePrefix="0" xfId="42"/>
    <xf numFmtId="0" fontId="17" fillId="23" borderId="75" pivotButton="0" quotePrefix="0" xfId="42"/>
    <xf numFmtId="0" fontId="8" fillId="2" borderId="0" applyAlignment="1" pivotButton="0" quotePrefix="0" xfId="0">
      <alignment vertical="center" shrinkToFit="1"/>
    </xf>
    <xf numFmtId="14" fontId="5" fillId="2" borderId="0" applyAlignment="1" pivotButton="0" quotePrefix="0" xfId="0">
      <alignment vertical="center"/>
    </xf>
    <xf numFmtId="38" fontId="8" fillId="2" borderId="0" applyAlignment="1" pivotButton="0" quotePrefix="0" xfId="46">
      <alignment horizontal="right" vertical="center"/>
    </xf>
    <xf numFmtId="38" fontId="5" fillId="2" borderId="0" applyAlignment="1" pivotButton="0" quotePrefix="0" xfId="46">
      <alignment horizontal="left" vertical="center"/>
    </xf>
    <xf numFmtId="0" fontId="3" fillId="2" borderId="0" applyAlignment="1" pivotButton="0" quotePrefix="0" xfId="0">
      <alignment vertical="center"/>
    </xf>
    <xf numFmtId="49" fontId="5" fillId="2" borderId="0" applyAlignment="1" pivotButton="0" quotePrefix="0" xfId="0">
      <alignment vertical="center" wrapText="1"/>
    </xf>
    <xf numFmtId="49" fontId="8" fillId="2" borderId="0" applyAlignment="1" pivotButton="0" quotePrefix="0" xfId="0">
      <alignment vertical="center" wrapText="1"/>
    </xf>
    <xf numFmtId="0" fontId="8" fillId="2" borderId="0" applyAlignment="1" pivotButton="0" quotePrefix="0" xfId="0">
      <alignment vertical="center"/>
    </xf>
    <xf numFmtId="0" fontId="5" fillId="2" borderId="9" applyAlignment="1" pivotButton="0" quotePrefix="0" xfId="0">
      <alignment vertical="center"/>
    </xf>
    <xf numFmtId="0" fontId="8" fillId="2" borderId="0" applyAlignment="1" pivotButton="0" quotePrefix="0" xfId="0">
      <alignment horizontal="center" vertical="center"/>
    </xf>
    <xf numFmtId="38" fontId="37" fillId="0" borderId="0" applyAlignment="1" applyProtection="1" pivotButton="0" quotePrefix="0" xfId="47">
      <alignment horizontal="center" vertical="center"/>
      <protection locked="0" hidden="0"/>
    </xf>
    <xf numFmtId="38" fontId="32" fillId="0" borderId="0" applyAlignment="1" applyProtection="1" pivotButton="0" quotePrefix="0" xfId="47">
      <alignment horizontal="center" vertical="center"/>
      <protection locked="0" hidden="0"/>
    </xf>
    <xf numFmtId="38" fontId="27" fillId="0" borderId="0" applyAlignment="1" applyProtection="1" pivotButton="0" quotePrefix="0" xfId="47">
      <alignment vertical="top" shrinkToFit="1"/>
      <protection locked="0" hidden="0"/>
    </xf>
    <xf numFmtId="38" fontId="32" fillId="0" borderId="0" applyAlignment="1" applyProtection="1" pivotButton="0" quotePrefix="0" xfId="47">
      <alignment horizontal="center" vertical="top"/>
      <protection locked="0" hidden="0"/>
    </xf>
    <xf numFmtId="38" fontId="36" fillId="0" borderId="0" applyAlignment="1" applyProtection="1" pivotButton="0" quotePrefix="0" xfId="47">
      <alignment vertical="center"/>
      <protection locked="0" hidden="0"/>
    </xf>
    <xf numFmtId="38" fontId="36" fillId="0" borderId="0" applyAlignment="1" applyProtection="1" pivotButton="0" quotePrefix="0" xfId="47">
      <alignment vertical="top" shrinkToFit="1"/>
      <protection locked="0" hidden="0"/>
    </xf>
    <xf numFmtId="38" fontId="36" fillId="0" borderId="0" applyAlignment="1" applyProtection="1" pivotButton="0" quotePrefix="0" xfId="47">
      <alignment horizontal="center" vertical="center"/>
      <protection locked="0" hidden="0"/>
    </xf>
    <xf numFmtId="38" fontId="36" fillId="0" borderId="0" applyAlignment="1" applyProtection="1" pivotButton="0" quotePrefix="0" xfId="47">
      <alignment horizontal="center" vertical="center"/>
      <protection locked="0" hidden="0"/>
    </xf>
    <xf numFmtId="0" fontId="36" fillId="0" borderId="0" applyAlignment="1" applyProtection="1" pivotButton="0" quotePrefix="0" xfId="29">
      <alignment vertical="center"/>
      <protection locked="0" hidden="0"/>
    </xf>
    <xf numFmtId="0" fontId="32" fillId="0" borderId="0" applyAlignment="1" applyProtection="1" pivotButton="0" quotePrefix="0" xfId="29">
      <alignment vertical="center"/>
      <protection locked="0" hidden="0"/>
    </xf>
    <xf numFmtId="0" fontId="72" fillId="0" borderId="0" applyAlignment="1" applyProtection="1" pivotButton="0" quotePrefix="0" xfId="29">
      <alignment vertical="center"/>
      <protection locked="0" hidden="0"/>
    </xf>
    <xf numFmtId="0" fontId="36" fillId="0" borderId="0" applyAlignment="1" applyProtection="1" pivotButton="0" quotePrefix="0" xfId="29">
      <alignment vertical="center" shrinkToFit="1"/>
      <protection locked="0" hidden="0"/>
    </xf>
    <xf numFmtId="0" fontId="36" fillId="0" borderId="0" applyAlignment="1" applyProtection="1" pivotButton="0" quotePrefix="0" xfId="29">
      <alignment horizontal="left" vertical="center" shrinkToFit="1"/>
      <protection locked="0" hidden="0"/>
    </xf>
    <xf numFmtId="0" fontId="27" fillId="0" borderId="0" applyAlignment="1" applyProtection="1" pivotButton="0" quotePrefix="0" xfId="29">
      <alignment vertical="center"/>
      <protection locked="0" hidden="0"/>
    </xf>
    <xf numFmtId="0" fontId="66" fillId="0" borderId="0" applyAlignment="1" applyProtection="1" pivotButton="0" quotePrefix="0" xfId="29">
      <alignment horizontal="center" vertical="center"/>
      <protection locked="0" hidden="0"/>
    </xf>
    <xf numFmtId="38" fontId="66" fillId="0" borderId="0" applyAlignment="1" applyProtection="1" pivotButton="0" quotePrefix="0" xfId="50">
      <alignment horizontal="center" vertical="center"/>
      <protection locked="0" hidden="0"/>
    </xf>
    <xf numFmtId="0" fontId="66" fillId="0" borderId="0" applyAlignment="1" applyProtection="1" pivotButton="0" quotePrefix="0" xfId="29">
      <alignment vertical="center"/>
      <protection locked="0" hidden="0"/>
    </xf>
    <xf numFmtId="38" fontId="37" fillId="0" borderId="0" applyAlignment="1" applyProtection="1" pivotButton="0" quotePrefix="0" xfId="47">
      <alignment horizontal="center" vertical="center"/>
      <protection locked="0" hidden="0"/>
    </xf>
    <xf numFmtId="0" fontId="36" fillId="0" borderId="0" applyAlignment="1" applyProtection="1" pivotButton="0" quotePrefix="0" xfId="51">
      <alignment vertical="center"/>
      <protection locked="0" hidden="0"/>
    </xf>
    <xf numFmtId="0" fontId="37" fillId="0" borderId="0" applyAlignment="1" applyProtection="1" pivotButton="0" quotePrefix="0" xfId="51">
      <alignment horizontal="center" vertical="center"/>
      <protection locked="0" hidden="0"/>
    </xf>
    <xf numFmtId="0" fontId="63" fillId="0" borderId="0" applyAlignment="1" applyProtection="1" pivotButton="0" quotePrefix="0" xfId="51">
      <alignment vertical="center"/>
      <protection locked="0" hidden="0"/>
    </xf>
    <xf numFmtId="0" fontId="64" fillId="0" borderId="0" applyAlignment="1" applyProtection="1" pivotButton="0" quotePrefix="0" xfId="51">
      <alignment horizontal="center" vertical="center"/>
      <protection locked="0" hidden="0"/>
    </xf>
    <xf numFmtId="0" fontId="32" fillId="0" borderId="0" applyAlignment="1" applyProtection="1" pivotButton="0" quotePrefix="0" xfId="51">
      <alignment vertical="center"/>
      <protection locked="0" hidden="0"/>
    </xf>
    <xf numFmtId="0" fontId="36" fillId="20" borderId="19" applyAlignment="1" applyProtection="1" pivotButton="0" quotePrefix="0" xfId="51">
      <alignment horizontal="center" vertical="center"/>
      <protection locked="0" hidden="0"/>
    </xf>
    <xf numFmtId="0" fontId="36" fillId="0" borderId="0" applyAlignment="1" applyProtection="1" pivotButton="0" quotePrefix="0" xfId="51">
      <alignment horizontal="right" vertical="center"/>
      <protection locked="0" hidden="0"/>
    </xf>
    <xf numFmtId="0" fontId="36" fillId="0" borderId="15" applyAlignment="1" applyProtection="1" pivotButton="0" quotePrefix="0" xfId="51">
      <alignment vertical="center"/>
      <protection locked="0" hidden="0"/>
    </xf>
    <xf numFmtId="0" fontId="27" fillId="0" borderId="0" applyAlignment="1" applyProtection="1" pivotButton="0" quotePrefix="0" xfId="51">
      <alignment vertical="center"/>
      <protection locked="0" hidden="0"/>
    </xf>
    <xf numFmtId="0" fontId="36" fillId="14" borderId="26" applyAlignment="1" applyProtection="1" pivotButton="0" quotePrefix="0" xfId="51">
      <alignment horizontal="center" vertical="center" shrinkToFit="1"/>
      <protection locked="0" hidden="0"/>
    </xf>
    <xf numFmtId="0" fontId="36" fillId="20" borderId="26" applyAlignment="1" applyProtection="1" pivotButton="0" quotePrefix="0" xfId="51">
      <alignment vertical="center" shrinkToFit="1"/>
      <protection locked="0" hidden="0"/>
    </xf>
    <xf numFmtId="0" fontId="23" fillId="14" borderId="37" applyAlignment="1" applyProtection="1" pivotButton="0" quotePrefix="0" xfId="51">
      <alignment horizontal="center" vertical="center" shrinkToFit="1"/>
      <protection locked="0" hidden="0"/>
    </xf>
    <xf numFmtId="0" fontId="36" fillId="14" borderId="63" applyAlignment="1" applyProtection="1" pivotButton="0" quotePrefix="0" xfId="51">
      <alignment horizontal="center" vertical="center" shrinkToFit="1"/>
      <protection locked="0" hidden="0"/>
    </xf>
    <xf numFmtId="0" fontId="36" fillId="20" borderId="69" applyAlignment="1" applyProtection="1" pivotButton="0" quotePrefix="0" xfId="51">
      <alignment vertical="center" shrinkToFit="1"/>
      <protection locked="0" hidden="0"/>
    </xf>
    <xf numFmtId="0" fontId="23" fillId="14" borderId="29" applyAlignment="1" applyProtection="1" pivotButton="0" quotePrefix="0" xfId="51">
      <alignment horizontal="center" vertical="center" shrinkToFit="1"/>
      <protection locked="0" hidden="0"/>
    </xf>
    <xf numFmtId="0" fontId="32" fillId="0" borderId="0" applyAlignment="1" applyProtection="1" pivotButton="0" quotePrefix="0" xfId="51">
      <alignment horizontal="center" vertical="center" shrinkToFit="1"/>
      <protection locked="0" hidden="0"/>
    </xf>
    <xf numFmtId="0" fontId="65" fillId="0" borderId="0" applyAlignment="1" applyProtection="1" pivotButton="0" quotePrefix="0" xfId="51">
      <alignment vertical="center"/>
      <protection locked="0" hidden="0"/>
    </xf>
    <xf numFmtId="0" fontId="66" fillId="0" borderId="0" applyAlignment="1" applyProtection="1" pivotButton="0" quotePrefix="0" xfId="51">
      <alignment vertical="center"/>
      <protection locked="0" hidden="0"/>
    </xf>
    <xf numFmtId="0" fontId="36" fillId="0" borderId="1" applyAlignment="1" applyProtection="1" pivotButton="0" quotePrefix="0" xfId="51">
      <alignment vertical="center"/>
      <protection locked="0" hidden="0"/>
    </xf>
    <xf numFmtId="0" fontId="37" fillId="0" borderId="1" applyProtection="1" pivotButton="0" quotePrefix="0" xfId="51">
      <protection locked="0" hidden="0"/>
    </xf>
    <xf numFmtId="0" fontId="36" fillId="0" borderId="21" applyAlignment="1" applyProtection="1" pivotButton="0" quotePrefix="0" xfId="51">
      <alignment vertical="center"/>
      <protection locked="0" hidden="0"/>
    </xf>
    <xf numFmtId="0" fontId="36" fillId="0" borderId="21" applyProtection="1" pivotButton="0" quotePrefix="0" xfId="51">
      <protection locked="0" hidden="0"/>
    </xf>
    <xf numFmtId="0" fontId="36" fillId="0" borderId="0" applyProtection="1" pivotButton="0" quotePrefix="0" xfId="51">
      <protection locked="0" hidden="0"/>
    </xf>
    <xf numFmtId="171" fontId="27" fillId="0" borderId="0" applyAlignment="1" applyProtection="1" pivotButton="0" quotePrefix="0" xfId="51">
      <alignment vertical="top" shrinkToFit="1"/>
      <protection locked="0" hidden="0"/>
    </xf>
    <xf numFmtId="171" fontId="36" fillId="0" borderId="0" applyAlignment="1" applyProtection="1" pivotButton="0" quotePrefix="0" xfId="51">
      <alignment vertical="center"/>
      <protection locked="0" hidden="0"/>
    </xf>
    <xf numFmtId="171" fontId="66" fillId="0" borderId="0" applyAlignment="1" applyProtection="1" pivotButton="0" quotePrefix="0" xfId="51">
      <alignment vertical="center"/>
      <protection locked="0" hidden="0"/>
    </xf>
    <xf numFmtId="171" fontId="36" fillId="0" borderId="21" applyAlignment="1" applyProtection="1" pivotButton="0" quotePrefix="0" xfId="51">
      <alignment vertical="center"/>
      <protection locked="0" hidden="0"/>
    </xf>
    <xf numFmtId="0" fontId="23" fillId="8" borderId="0" applyAlignment="1" applyProtection="1" pivotButton="0" quotePrefix="0" xfId="51">
      <alignment vertical="center" wrapText="1"/>
      <protection locked="0" hidden="0"/>
    </xf>
    <xf numFmtId="0" fontId="36" fillId="0" borderId="0" applyAlignment="1" applyProtection="1" pivotButton="0" quotePrefix="0" xfId="51">
      <alignment horizontal="left" vertical="center"/>
      <protection locked="0" hidden="0"/>
    </xf>
    <xf numFmtId="171" fontId="36" fillId="0" borderId="0" applyAlignment="1" applyProtection="1" pivotButton="0" quotePrefix="0" xfId="51">
      <alignment horizontal="center" vertical="center"/>
      <protection locked="0" hidden="0"/>
    </xf>
    <xf numFmtId="0" fontId="36" fillId="0" borderId="0" applyAlignment="1" applyProtection="1" pivotButton="0" quotePrefix="0" xfId="51">
      <alignment horizontal="right"/>
      <protection locked="0" hidden="0"/>
    </xf>
    <xf numFmtId="0" fontId="67" fillId="0" borderId="60" applyAlignment="1" applyProtection="1" pivotButton="0" quotePrefix="0" xfId="51">
      <alignment vertical="center"/>
      <protection locked="0" hidden="0"/>
    </xf>
    <xf numFmtId="0" fontId="27" fillId="0" borderId="15" applyAlignment="1" applyProtection="1" pivotButton="0" quotePrefix="0" xfId="51">
      <alignment vertical="center"/>
      <protection locked="0" hidden="0"/>
    </xf>
    <xf numFmtId="0" fontId="37" fillId="0" borderId="18" applyAlignment="1" applyProtection="1" pivotButton="0" quotePrefix="0" xfId="51">
      <alignment vertical="center"/>
      <protection locked="0" hidden="0"/>
    </xf>
    <xf numFmtId="0" fontId="27" fillId="0" borderId="20" applyAlignment="1" applyProtection="1" pivotButton="0" quotePrefix="0" xfId="51">
      <alignment vertical="center"/>
      <protection locked="0" hidden="0"/>
    </xf>
    <xf numFmtId="0" fontId="67" fillId="20" borderId="59" applyAlignment="1" applyProtection="1" pivotButton="0" quotePrefix="0" xfId="51">
      <alignment horizontal="center" vertical="center"/>
      <protection locked="0" hidden="0"/>
    </xf>
    <xf numFmtId="0" fontId="27" fillId="0" borderId="0" applyAlignment="1" applyProtection="1" pivotButton="0" quotePrefix="0" xfId="51">
      <alignment horizontal="left" vertical="center"/>
      <protection locked="0" hidden="0"/>
    </xf>
    <xf numFmtId="0" fontId="37" fillId="0" borderId="21" applyAlignment="1" applyProtection="1" pivotButton="0" quotePrefix="0" xfId="51">
      <alignment vertical="center"/>
      <protection locked="0" hidden="0"/>
    </xf>
    <xf numFmtId="0" fontId="68" fillId="0" borderId="0" applyAlignment="1" applyProtection="1" pivotButton="0" quotePrefix="0" xfId="51">
      <alignment vertical="center"/>
      <protection locked="0" hidden="0"/>
    </xf>
    <xf numFmtId="0" fontId="67" fillId="0" borderId="0" applyAlignment="1" applyProtection="1" pivotButton="0" quotePrefix="0" xfId="51">
      <alignment horizontal="center" vertical="center"/>
      <protection locked="0" hidden="0"/>
    </xf>
    <xf numFmtId="0" fontId="67" fillId="0" borderId="20" applyAlignment="1" applyProtection="1" pivotButton="0" quotePrefix="0" xfId="51">
      <alignment vertical="center"/>
      <protection locked="0" hidden="0"/>
    </xf>
    <xf numFmtId="0" fontId="32" fillId="0" borderId="0" applyAlignment="1" applyProtection="1" pivotButton="0" quotePrefix="0" xfId="51">
      <alignment vertical="top"/>
      <protection locked="0" hidden="0"/>
    </xf>
    <xf numFmtId="49" fontId="27" fillId="0" borderId="0" applyAlignment="1" applyProtection="1" pivotButton="0" quotePrefix="0" xfId="51">
      <alignment horizontal="left" vertical="top" wrapText="1"/>
      <protection locked="0" hidden="0"/>
    </xf>
    <xf numFmtId="49" fontId="27" fillId="0" borderId="0" applyAlignment="1" applyProtection="1" pivotButton="0" quotePrefix="0" xfId="51">
      <alignment vertical="center"/>
      <protection locked="0" hidden="0"/>
    </xf>
    <xf numFmtId="0" fontId="36" fillId="0" borderId="0" applyAlignment="1" applyProtection="1" pivotButton="0" quotePrefix="0" xfId="51">
      <alignment vertical="top"/>
      <protection locked="0" hidden="0"/>
    </xf>
    <xf numFmtId="0" fontId="21" fillId="0" borderId="0" applyAlignment="1" applyProtection="1" pivotButton="0" quotePrefix="0" xfId="51">
      <alignment vertical="center"/>
      <protection locked="0" hidden="0"/>
    </xf>
    <xf numFmtId="0" fontId="36" fillId="0" borderId="20" applyAlignment="1" applyProtection="1" pivotButton="0" quotePrefix="0" xfId="51">
      <alignment vertical="center"/>
      <protection locked="0" hidden="0"/>
    </xf>
    <xf numFmtId="0" fontId="36" fillId="0" borderId="23" applyAlignment="1" applyProtection="1" pivotButton="0" quotePrefix="0" xfId="51">
      <alignment vertical="center"/>
      <protection locked="0" hidden="0"/>
    </xf>
    <xf numFmtId="0" fontId="67" fillId="0" borderId="1" applyAlignment="1" applyProtection="1" pivotButton="0" quotePrefix="0" xfId="51">
      <alignment horizontal="center" vertical="center"/>
      <protection locked="0" hidden="0"/>
    </xf>
    <xf numFmtId="0" fontId="69" fillId="0" borderId="1" applyAlignment="1" applyProtection="1" pivotButton="0" quotePrefix="0" xfId="51">
      <alignment vertical="center"/>
      <protection locked="0" hidden="0"/>
    </xf>
    <xf numFmtId="0" fontId="27" fillId="0" borderId="1" applyAlignment="1" applyProtection="1" pivotButton="0" quotePrefix="0" xfId="51">
      <alignment vertical="center"/>
      <protection locked="0" hidden="0"/>
    </xf>
    <xf numFmtId="0" fontId="36" fillId="0" borderId="24" applyAlignment="1" applyProtection="1" pivotButton="0" quotePrefix="0" xfId="51">
      <alignment vertical="center"/>
      <protection locked="0" hidden="0"/>
    </xf>
    <xf numFmtId="0" fontId="66" fillId="0" borderId="0" applyProtection="1" pivotButton="0" quotePrefix="0" xfId="51">
      <protection locked="0" hidden="0"/>
    </xf>
    <xf numFmtId="0" fontId="67" fillId="0" borderId="15" applyAlignment="1" applyProtection="1" pivotButton="0" quotePrefix="0" xfId="51">
      <alignment horizontal="center" vertical="center"/>
      <protection locked="0" hidden="0"/>
    </xf>
    <xf numFmtId="0" fontId="37" fillId="0" borderId="0" applyAlignment="1" applyProtection="1" pivotButton="0" quotePrefix="0" xfId="51">
      <alignment vertical="top"/>
      <protection locked="0" hidden="0"/>
    </xf>
    <xf numFmtId="0" fontId="67" fillId="0" borderId="20" applyAlignment="1" applyProtection="1" pivotButton="0" quotePrefix="0" xfId="51">
      <alignment vertical="center" wrapText="1"/>
      <protection locked="0" hidden="0"/>
    </xf>
    <xf numFmtId="0" fontId="27" fillId="0" borderId="0" applyAlignment="1" applyProtection="1" pivotButton="0" quotePrefix="0" xfId="51">
      <alignment vertical="top"/>
      <protection locked="0" hidden="0"/>
    </xf>
    <xf numFmtId="0" fontId="27" fillId="0" borderId="0" applyAlignment="1" applyProtection="1" pivotButton="0" quotePrefix="0" xfId="51">
      <alignment vertical="top" wrapText="1"/>
      <protection locked="0" hidden="0"/>
    </xf>
    <xf numFmtId="0" fontId="27" fillId="0" borderId="21" applyAlignment="1" applyProtection="1" pivotButton="0" quotePrefix="0" xfId="51">
      <alignment vertical="top" wrapText="1"/>
      <protection locked="0" hidden="0"/>
    </xf>
    <xf numFmtId="0" fontId="36" fillId="0" borderId="0" applyAlignment="1" applyProtection="1" pivotButton="0" quotePrefix="0" xfId="51">
      <alignment horizontal="center" vertical="top" textRotation="255"/>
      <protection locked="0" hidden="0"/>
    </xf>
    <xf numFmtId="0" fontId="36" fillId="0" borderId="0" applyAlignment="1" applyProtection="1" pivotButton="0" quotePrefix="0" xfId="51">
      <alignment horizontal="center" vertical="center"/>
      <protection locked="0" hidden="0"/>
    </xf>
    <xf numFmtId="0" fontId="27" fillId="0" borderId="1" applyAlignment="1" applyProtection="1" pivotButton="0" quotePrefix="0" xfId="51">
      <alignment vertical="top" wrapText="1"/>
      <protection locked="0" hidden="0"/>
    </xf>
    <xf numFmtId="0" fontId="27" fillId="0" borderId="24" applyAlignment="1" applyProtection="1" pivotButton="0" quotePrefix="0" xfId="51">
      <alignment vertical="top" wrapText="1"/>
      <protection locked="0" hidden="0"/>
    </xf>
    <xf numFmtId="0" fontId="66" fillId="0" borderId="0" applyAlignment="1" applyProtection="1" pivotButton="0" quotePrefix="0" xfId="51">
      <alignment horizontal="center" vertical="center"/>
      <protection locked="0" hidden="0"/>
    </xf>
    <xf numFmtId="0" fontId="71" fillId="0" borderId="0" applyAlignment="1" applyProtection="1" pivotButton="0" quotePrefix="0" xfId="51">
      <alignment horizontal="center" vertical="center"/>
      <protection locked="0" hidden="0"/>
    </xf>
    <xf numFmtId="0" fontId="37" fillId="0" borderId="0" applyAlignment="1" applyProtection="1" pivotButton="0" quotePrefix="0" xfId="51">
      <alignment horizontal="right" vertical="center"/>
      <protection locked="0" hidden="0"/>
    </xf>
    <xf numFmtId="0" fontId="98" fillId="0" borderId="0" applyAlignment="1" applyProtection="1" pivotButton="0" quotePrefix="0" xfId="29">
      <alignment vertical="center"/>
      <protection locked="0" hidden="0"/>
    </xf>
    <xf numFmtId="0" fontId="99" fillId="0" borderId="0" applyAlignment="1" applyProtection="1" pivotButton="0" quotePrefix="0" xfId="29">
      <alignment vertical="center"/>
      <protection locked="0" hidden="0"/>
    </xf>
    <xf numFmtId="0" fontId="99" fillId="0" borderId="0" applyAlignment="1" applyProtection="1" pivotButton="0" quotePrefix="0" xfId="29">
      <alignment vertical="center" shrinkToFit="1"/>
      <protection locked="0" hidden="0"/>
    </xf>
    <xf numFmtId="0" fontId="99" fillId="0" borderId="0" applyAlignment="1" pivotButton="0" quotePrefix="0" xfId="29">
      <alignment vertical="center" shrinkToFit="1"/>
    </xf>
    <xf numFmtId="0" fontId="99" fillId="0" borderId="0" applyAlignment="1" pivotButton="0" quotePrefix="0" xfId="29">
      <alignment horizontal="left" vertical="center" shrinkToFit="1"/>
    </xf>
    <xf numFmtId="171" fontId="102" fillId="0" borderId="0" applyAlignment="1" applyProtection="1" pivotButton="0" quotePrefix="0" xfId="51">
      <alignment vertical="top"/>
      <protection locked="0" hidden="0"/>
    </xf>
    <xf numFmtId="0" fontId="103" fillId="0" borderId="0" pivotButton="0" quotePrefix="0" xfId="51"/>
    <xf numFmtId="2" fontId="0" fillId="0" borderId="0" applyAlignment="1" pivotButton="0" quotePrefix="0" xfId="0">
      <alignment vertical="center"/>
    </xf>
    <xf numFmtId="165" fontId="43" fillId="0" borderId="19" applyAlignment="1" pivotButton="0" quotePrefix="0" xfId="1">
      <alignment horizontal="right"/>
    </xf>
    <xf numFmtId="38" fontId="0" fillId="0" borderId="0" pivotButton="0" quotePrefix="0" xfId="0"/>
    <xf numFmtId="0" fontId="36" fillId="0" borderId="0" applyAlignment="1" pivotButton="0" quotePrefix="0" xfId="0">
      <alignment vertical="center"/>
    </xf>
    <xf numFmtId="0" fontId="108" fillId="0" borderId="0" pivotButton="0" quotePrefix="0" xfId="61"/>
    <xf numFmtId="0" fontId="109" fillId="0" borderId="0" pivotButton="0" quotePrefix="0" xfId="57"/>
    <xf numFmtId="0" fontId="44" fillId="33" borderId="118" applyAlignment="1" pivotButton="0" quotePrefix="0" xfId="54">
      <alignment horizontal="left" vertical="center" wrapText="1"/>
    </xf>
    <xf numFmtId="0" fontId="44" fillId="33" borderId="118" applyAlignment="1" pivotButton="0" quotePrefix="0" xfId="54">
      <alignment horizontal="center" vertical="center" wrapText="1"/>
    </xf>
    <xf numFmtId="0" fontId="108" fillId="0" borderId="118" applyAlignment="1" pivotButton="0" quotePrefix="0" xfId="61">
      <alignment horizontal="left" vertical="center"/>
    </xf>
    <xf numFmtId="1" fontId="43" fillId="0" borderId="118" applyProtection="1" pivotButton="0" quotePrefix="0" xfId="62">
      <protection locked="0" hidden="0"/>
    </xf>
    <xf numFmtId="1" fontId="108" fillId="0" borderId="118" applyAlignment="1" pivotButton="0" quotePrefix="0" xfId="61">
      <alignment vertical="center"/>
    </xf>
    <xf numFmtId="177" fontId="108" fillId="0" borderId="118" applyAlignment="1" pivotButton="0" quotePrefix="0" xfId="61">
      <alignment vertical="center"/>
    </xf>
    <xf numFmtId="0" fontId="108" fillId="0" borderId="0" applyAlignment="1" pivotButton="0" quotePrefix="0" xfId="61">
      <alignment horizontal="left"/>
    </xf>
    <xf numFmtId="0" fontId="111" fillId="0" borderId="0" pivotButton="0" quotePrefix="0" xfId="61"/>
    <xf numFmtId="0" fontId="112" fillId="0" borderId="0" pivotButton="0" quotePrefix="0" xfId="61"/>
    <xf numFmtId="1" fontId="111" fillId="0" borderId="0" pivotButton="0" quotePrefix="0" xfId="61"/>
    <xf numFmtId="0" fontId="113" fillId="0" borderId="0" pivotButton="0" quotePrefix="0" xfId="61"/>
    <xf numFmtId="1" fontId="110" fillId="0" borderId="118" pivotButton="0" quotePrefix="0" xfId="59"/>
    <xf numFmtId="1" fontId="110" fillId="0" borderId="131" pivotButton="0" quotePrefix="0" xfId="60"/>
    <xf numFmtId="1" fontId="110" fillId="0" borderId="130" pivotButton="0" quotePrefix="0" xfId="59"/>
    <xf numFmtId="0" fontId="114" fillId="0" borderId="119" pivotButton="0" quotePrefix="0" xfId="57"/>
    <xf numFmtId="0" fontId="43" fillId="0" borderId="120" pivotButton="0" quotePrefix="0" xfId="54"/>
    <xf numFmtId="0" fontId="43" fillId="0" borderId="121" pivotButton="0" quotePrefix="0" xfId="54"/>
    <xf numFmtId="0" fontId="43" fillId="0" borderId="0" pivotButton="0" quotePrefix="0" xfId="54"/>
    <xf numFmtId="0" fontId="43" fillId="0" borderId="122" pivotButton="0" quotePrefix="0" xfId="57"/>
    <xf numFmtId="0" fontId="43" fillId="0" borderId="123" pivotButton="0" quotePrefix="0" xfId="54"/>
    <xf numFmtId="0" fontId="44" fillId="0" borderId="118" applyAlignment="1" pivotButton="0" quotePrefix="0" xfId="57">
      <alignment horizontal="left" vertical="center"/>
    </xf>
    <xf numFmtId="0" fontId="43" fillId="0" borderId="122" pivotButton="0" quotePrefix="0" xfId="54"/>
    <xf numFmtId="0" fontId="44" fillId="33" borderId="119" applyAlignment="1" pivotButton="0" quotePrefix="0" xfId="54">
      <alignment vertical="center" wrapText="1"/>
    </xf>
    <xf numFmtId="0" fontId="44" fillId="33" borderId="120" applyAlignment="1" pivotButton="0" quotePrefix="0" xfId="54">
      <alignment horizontal="center" vertical="center" wrapText="1"/>
    </xf>
    <xf numFmtId="0" fontId="44" fillId="33" borderId="121" applyAlignment="1" pivotButton="0" quotePrefix="0" xfId="54">
      <alignment horizontal="center" vertical="center"/>
    </xf>
    <xf numFmtId="0" fontId="44" fillId="0" borderId="0" applyAlignment="1" pivotButton="0" quotePrefix="0" xfId="54">
      <alignment vertical="center"/>
    </xf>
    <xf numFmtId="0" fontId="44" fillId="34" borderId="122" applyAlignment="1" pivotButton="0" quotePrefix="0" xfId="54">
      <alignment horizontal="left" vertical="center" wrapText="1"/>
    </xf>
    <xf numFmtId="0" fontId="43" fillId="34" borderId="0" applyAlignment="1" pivotButton="0" quotePrefix="0" xfId="54">
      <alignment vertical="center"/>
    </xf>
    <xf numFmtId="0" fontId="43" fillId="34" borderId="123" applyAlignment="1" pivotButton="0" quotePrefix="0" xfId="54">
      <alignment vertical="center"/>
    </xf>
    <xf numFmtId="0" fontId="43" fillId="0" borderId="0" applyAlignment="1" pivotButton="0" quotePrefix="0" xfId="54">
      <alignment vertical="center"/>
    </xf>
    <xf numFmtId="0" fontId="44" fillId="0" borderId="122" applyAlignment="1" pivotButton="0" quotePrefix="0" xfId="54">
      <alignment vertical="center"/>
    </xf>
    <xf numFmtId="0" fontId="43" fillId="0" borderId="123" applyAlignment="1" pivotButton="0" quotePrefix="0" xfId="54">
      <alignment vertical="center"/>
    </xf>
    <xf numFmtId="0" fontId="43" fillId="0" borderId="122" applyAlignment="1" pivotButton="0" quotePrefix="1" xfId="54">
      <alignment vertical="center"/>
    </xf>
    <xf numFmtId="166" fontId="43" fillId="0" borderId="0" applyAlignment="1" pivotButton="0" quotePrefix="0" xfId="55">
      <alignment vertical="center"/>
    </xf>
    <xf numFmtId="166" fontId="43" fillId="0" borderId="123" applyAlignment="1" pivotButton="0" quotePrefix="0" xfId="55">
      <alignment horizontal="right" vertical="center"/>
    </xf>
    <xf numFmtId="1" fontId="43" fillId="0" borderId="0" applyAlignment="1" pivotButton="0" quotePrefix="0" xfId="55">
      <alignment vertical="center"/>
    </xf>
    <xf numFmtId="0" fontId="43" fillId="0" borderId="122" applyAlignment="1" pivotButton="0" quotePrefix="0" xfId="54">
      <alignment vertical="center"/>
    </xf>
    <xf numFmtId="166" fontId="44" fillId="0" borderId="0" applyAlignment="1" pivotButton="0" quotePrefix="0" xfId="55">
      <alignment vertical="center"/>
    </xf>
    <xf numFmtId="166" fontId="44" fillId="0" borderId="123" applyAlignment="1" pivotButton="0" quotePrefix="0" xfId="55">
      <alignment horizontal="right" vertical="center"/>
    </xf>
    <xf numFmtId="0" fontId="44" fillId="0" borderId="122" applyAlignment="1" pivotButton="0" quotePrefix="1" xfId="54">
      <alignment vertical="center" wrapText="1"/>
    </xf>
    <xf numFmtId="166" fontId="43" fillId="0" borderId="0" applyAlignment="1" pivotButton="0" quotePrefix="0" xfId="55">
      <alignment vertical="center"/>
    </xf>
    <xf numFmtId="166" fontId="43" fillId="0" borderId="123" applyAlignment="1" pivotButton="0" quotePrefix="0" xfId="55">
      <alignment horizontal="right" vertical="center"/>
    </xf>
    <xf numFmtId="166" fontId="44" fillId="0" borderId="0" applyAlignment="1" pivotButton="0" quotePrefix="0" xfId="55">
      <alignment vertical="center"/>
    </xf>
    <xf numFmtId="166" fontId="44" fillId="0" borderId="123" applyAlignment="1" pivotButton="0" quotePrefix="0" xfId="55">
      <alignment horizontal="right" vertical="center"/>
    </xf>
    <xf numFmtId="0" fontId="44" fillId="0" borderId="122" applyAlignment="1" pivotButton="0" quotePrefix="1" xfId="54">
      <alignment vertical="center"/>
    </xf>
    <xf numFmtId="0" fontId="47" fillId="0" borderId="122" applyAlignment="1" pivotButton="0" quotePrefix="0" xfId="54">
      <alignment vertical="center"/>
    </xf>
    <xf numFmtId="166" fontId="43" fillId="0" borderId="0" applyAlignment="1" pivotButton="0" quotePrefix="0" xfId="54">
      <alignment vertical="center"/>
    </xf>
    <xf numFmtId="166" fontId="43" fillId="0" borderId="123" applyAlignment="1" pivotButton="0" quotePrefix="0" xfId="54">
      <alignment horizontal="right" vertical="center"/>
    </xf>
    <xf numFmtId="41" fontId="43" fillId="0" borderId="0" applyAlignment="1" pivotButton="0" quotePrefix="0" xfId="54">
      <alignment vertical="center"/>
    </xf>
    <xf numFmtId="41" fontId="115" fillId="0" borderId="0" applyAlignment="1" pivotButton="0" quotePrefix="0" xfId="55">
      <alignment vertical="center"/>
    </xf>
    <xf numFmtId="166" fontId="116" fillId="0" borderId="0" applyAlignment="1" pivotButton="0" quotePrefix="0" xfId="54">
      <alignment vertical="center"/>
    </xf>
    <xf numFmtId="166" fontId="116" fillId="0" borderId="123" applyAlignment="1" pivotButton="0" quotePrefix="0" xfId="54">
      <alignment horizontal="right" vertical="center"/>
    </xf>
    <xf numFmtId="166" fontId="117" fillId="0" borderId="0" applyAlignment="1" pivotButton="0" quotePrefix="0" xfId="55">
      <alignment vertical="center"/>
    </xf>
    <xf numFmtId="166" fontId="117" fillId="0" borderId="123" applyAlignment="1" pivotButton="0" quotePrefix="0" xfId="55">
      <alignment horizontal="right" vertical="center"/>
    </xf>
    <xf numFmtId="0" fontId="118" fillId="0" borderId="0" applyAlignment="1" pivotButton="0" quotePrefix="0" xfId="54">
      <alignment vertical="center"/>
    </xf>
    <xf numFmtId="0" fontId="118" fillId="0" borderId="122" applyAlignment="1" pivotButton="0" quotePrefix="0" xfId="54">
      <alignment vertical="center"/>
    </xf>
    <xf numFmtId="0" fontId="43" fillId="0" borderId="0" applyAlignment="1" pivotButton="0" quotePrefix="1" xfId="54">
      <alignment vertical="center"/>
    </xf>
    <xf numFmtId="166" fontId="44" fillId="0" borderId="123" applyAlignment="1" pivotButton="0" quotePrefix="0" xfId="55">
      <alignment vertical="center"/>
    </xf>
    <xf numFmtId="0" fontId="43" fillId="0" borderId="124" applyAlignment="1" pivotButton="0" quotePrefix="1" xfId="54">
      <alignment vertical="center"/>
    </xf>
    <xf numFmtId="0" fontId="43" fillId="0" borderId="125" applyAlignment="1" pivotButton="0" quotePrefix="0" xfId="54">
      <alignment vertical="center"/>
    </xf>
    <xf numFmtId="0" fontId="43" fillId="0" borderId="126" applyAlignment="1" pivotButton="0" quotePrefix="0" xfId="54">
      <alignment horizontal="right" vertical="center"/>
    </xf>
    <xf numFmtId="0" fontId="43" fillId="0" borderId="126" applyAlignment="1" pivotButton="0" quotePrefix="0" xfId="54">
      <alignment vertical="center"/>
    </xf>
    <xf numFmtId="0" fontId="43" fillId="0" borderId="0" pivotButton="0" quotePrefix="1" xfId="54"/>
    <xf numFmtId="0" fontId="44" fillId="0" borderId="0" pivotButton="0" quotePrefix="0" xfId="54"/>
    <xf numFmtId="43" fontId="43" fillId="0" borderId="0" pivotButton="0" quotePrefix="0" xfId="54"/>
    <xf numFmtId="166" fontId="43" fillId="0" borderId="0" pivotButton="0" quotePrefix="0" xfId="54"/>
    <xf numFmtId="2" fontId="43" fillId="0" borderId="0" applyAlignment="1" pivotButton="0" quotePrefix="0" xfId="0">
      <alignment vertical="center"/>
    </xf>
    <xf numFmtId="0" fontId="43" fillId="0" borderId="0" applyAlignment="1" pivotButton="0" quotePrefix="0" xfId="54">
      <alignment wrapText="1"/>
    </xf>
    <xf numFmtId="0" fontId="119" fillId="0" borderId="119" applyAlignment="1" pivotButton="0" quotePrefix="0" xfId="57">
      <alignment wrapText="1"/>
    </xf>
    <xf numFmtId="0" fontId="108" fillId="0" borderId="120" pivotButton="0" quotePrefix="0" xfId="54"/>
    <xf numFmtId="0" fontId="108" fillId="0" borderId="121" pivotButton="0" quotePrefix="0" xfId="54"/>
    <xf numFmtId="0" fontId="108" fillId="0" borderId="122" applyAlignment="1" pivotButton="0" quotePrefix="0" xfId="57">
      <alignment wrapText="1"/>
    </xf>
    <xf numFmtId="0" fontId="108" fillId="0" borderId="0" pivotButton="0" quotePrefix="0" xfId="54"/>
    <xf numFmtId="0" fontId="108" fillId="0" borderId="123" pivotButton="0" quotePrefix="0" xfId="54"/>
    <xf numFmtId="0" fontId="108" fillId="0" borderId="122" applyAlignment="1" pivotButton="0" quotePrefix="0" xfId="54">
      <alignment wrapText="1"/>
    </xf>
    <xf numFmtId="0" fontId="44" fillId="33" borderId="119" applyAlignment="1" pivotButton="0" quotePrefix="0" xfId="54">
      <alignment horizontal="left" vertical="center" wrapText="1"/>
    </xf>
    <xf numFmtId="0" fontId="110" fillId="33" borderId="121" applyAlignment="1" pivotButton="0" quotePrefix="0" xfId="54">
      <alignment horizontal="center" vertical="center" wrapText="1"/>
    </xf>
    <xf numFmtId="0" fontId="44" fillId="15" borderId="122" applyAlignment="1" pivotButton="0" quotePrefix="0" xfId="54">
      <alignment horizontal="left" vertical="center" wrapText="1"/>
    </xf>
    <xf numFmtId="0" fontId="108" fillId="15" borderId="0" applyAlignment="1" pivotButton="0" quotePrefix="0" xfId="54">
      <alignment vertical="center"/>
    </xf>
    <xf numFmtId="0" fontId="108" fillId="15" borderId="123" pivotButton="0" quotePrefix="0" xfId="54"/>
    <xf numFmtId="0" fontId="120" fillId="0" borderId="122" applyAlignment="1" pivotButton="0" quotePrefix="0" xfId="54">
      <alignment vertical="center" wrapText="1"/>
    </xf>
    <xf numFmtId="0" fontId="120" fillId="0" borderId="0" applyAlignment="1" pivotButton="0" quotePrefix="0" xfId="54">
      <alignment vertical="center" wrapText="1"/>
    </xf>
    <xf numFmtId="166" fontId="108" fillId="0" borderId="0" applyAlignment="1" pivotButton="0" quotePrefix="0" xfId="55">
      <alignment vertical="center"/>
    </xf>
    <xf numFmtId="166" fontId="108" fillId="0" borderId="123" applyAlignment="1" pivotButton="0" quotePrefix="0" xfId="55">
      <alignment vertical="center"/>
    </xf>
    <xf numFmtId="166" fontId="108" fillId="0" borderId="123" applyAlignment="1" pivotButton="0" quotePrefix="0" xfId="55">
      <alignment horizontal="right" vertical="center"/>
    </xf>
    <xf numFmtId="0" fontId="108" fillId="0" borderId="122" applyAlignment="1" pivotButton="0" quotePrefix="1" xfId="54">
      <alignment vertical="center" wrapText="1"/>
    </xf>
    <xf numFmtId="1" fontId="108" fillId="0" borderId="0" applyAlignment="1" pivotButton="0" quotePrefix="0" xfId="55">
      <alignment vertical="center"/>
    </xf>
    <xf numFmtId="1" fontId="108" fillId="0" borderId="123" applyAlignment="1" pivotButton="0" quotePrefix="0" xfId="55">
      <alignment horizontal="right" vertical="center"/>
    </xf>
    <xf numFmtId="166" fontId="121" fillId="0" borderId="0" applyAlignment="1" pivotButton="0" quotePrefix="0" xfId="55">
      <alignment vertical="center"/>
    </xf>
    <xf numFmtId="0" fontId="110" fillId="0" borderId="122" applyAlignment="1" pivotButton="0" quotePrefix="1" xfId="54">
      <alignment vertical="center" wrapText="1"/>
    </xf>
    <xf numFmtId="166" fontId="121" fillId="0" borderId="123" applyAlignment="1" pivotButton="0" quotePrefix="0" xfId="55">
      <alignment vertical="center"/>
    </xf>
    <xf numFmtId="166" fontId="110" fillId="0" borderId="0" applyAlignment="1" pivotButton="0" quotePrefix="0" xfId="55">
      <alignment vertical="center"/>
    </xf>
    <xf numFmtId="166" fontId="110" fillId="0" borderId="123" applyAlignment="1" pivotButton="0" quotePrefix="0" xfId="55">
      <alignment vertical="center"/>
    </xf>
    <xf numFmtId="0" fontId="108" fillId="0" borderId="0" applyAlignment="1" pivotButton="0" quotePrefix="0" xfId="54">
      <alignment vertical="center"/>
    </xf>
    <xf numFmtId="43" fontId="108" fillId="0" borderId="123" applyAlignment="1" pivotButton="0" quotePrefix="0" xfId="54">
      <alignment vertical="center"/>
    </xf>
    <xf numFmtId="0" fontId="120" fillId="0" borderId="122" applyAlignment="1" pivotButton="0" quotePrefix="0" xfId="54">
      <alignment wrapText="1"/>
    </xf>
    <xf numFmtId="166" fontId="108" fillId="0" borderId="0" pivotButton="0" quotePrefix="0" xfId="56"/>
    <xf numFmtId="166" fontId="108" fillId="0" borderId="0" pivotButton="0" quotePrefix="0" xfId="54"/>
    <xf numFmtId="41" fontId="108" fillId="0" borderId="123" applyAlignment="1" pivotButton="0" quotePrefix="0" xfId="55">
      <alignment vertical="center"/>
    </xf>
    <xf numFmtId="166" fontId="121" fillId="0" borderId="0" applyAlignment="1" pivotButton="0" quotePrefix="0" xfId="56">
      <alignment vertical="center"/>
    </xf>
    <xf numFmtId="41" fontId="121" fillId="0" borderId="123" applyAlignment="1" pivotButton="0" quotePrefix="0" xfId="55">
      <alignment vertical="center"/>
    </xf>
    <xf numFmtId="41" fontId="110" fillId="0" borderId="0" applyAlignment="1" pivotButton="0" quotePrefix="0" xfId="55">
      <alignment vertical="center"/>
    </xf>
    <xf numFmtId="41" fontId="110" fillId="0" borderId="123" applyAlignment="1" pivotButton="0" quotePrefix="0" xfId="55">
      <alignment vertical="center"/>
    </xf>
    <xf numFmtId="166" fontId="108" fillId="0" borderId="0" applyAlignment="1" pivotButton="0" quotePrefix="1" xfId="54">
      <alignment wrapText="1"/>
    </xf>
    <xf numFmtId="0" fontId="108" fillId="0" borderId="0" applyAlignment="1" pivotButton="0" quotePrefix="1" xfId="54">
      <alignment wrapText="1"/>
    </xf>
    <xf numFmtId="0" fontId="108" fillId="0" borderId="122" applyAlignment="1" pivotButton="0" quotePrefix="1" xfId="54">
      <alignment wrapText="1"/>
    </xf>
    <xf numFmtId="41" fontId="110" fillId="0" borderId="0" applyAlignment="1" pivotButton="0" quotePrefix="0" xfId="54">
      <alignment vertical="center"/>
    </xf>
    <xf numFmtId="41" fontId="110" fillId="0" borderId="123" applyAlignment="1" pivotButton="0" quotePrefix="0" xfId="54">
      <alignment vertical="center"/>
    </xf>
    <xf numFmtId="41" fontId="108" fillId="0" borderId="0" applyAlignment="1" pivotButton="0" quotePrefix="0" xfId="55">
      <alignment vertical="center"/>
    </xf>
    <xf numFmtId="41" fontId="121" fillId="0" borderId="0" applyAlignment="1" pivotButton="0" quotePrefix="0" xfId="55">
      <alignment vertical="center"/>
    </xf>
    <xf numFmtId="166" fontId="110" fillId="0" borderId="0" applyAlignment="1" pivotButton="0" quotePrefix="0" xfId="54">
      <alignment vertical="center"/>
    </xf>
    <xf numFmtId="166" fontId="110" fillId="0" borderId="123" applyAlignment="1" pivotButton="0" quotePrefix="0" xfId="54">
      <alignment vertical="center"/>
    </xf>
    <xf numFmtId="166" fontId="108" fillId="0" borderId="123" applyAlignment="1" pivotButton="0" quotePrefix="0" xfId="54">
      <alignment vertical="center"/>
    </xf>
    <xf numFmtId="0" fontId="120" fillId="0" borderId="122" applyAlignment="1" pivotButton="0" quotePrefix="1" xfId="54">
      <alignment vertical="center" wrapText="1"/>
    </xf>
    <xf numFmtId="166" fontId="121" fillId="0" borderId="0" applyAlignment="1" pivotButton="0" quotePrefix="0" xfId="55">
      <alignment vertical="center"/>
    </xf>
    <xf numFmtId="41" fontId="108" fillId="0" borderId="0" applyAlignment="1" pivotButton="0" quotePrefix="0" xfId="55">
      <alignment vertical="center"/>
    </xf>
    <xf numFmtId="41" fontId="108" fillId="0" borderId="123" applyAlignment="1" pivotButton="0" quotePrefix="0" xfId="55">
      <alignment vertical="center"/>
    </xf>
    <xf numFmtId="166" fontId="108" fillId="0" borderId="0" applyAlignment="1" pivotButton="0" quotePrefix="0" xfId="54">
      <alignment vertical="center"/>
    </xf>
    <xf numFmtId="0" fontId="110" fillId="0" borderId="122" applyAlignment="1" pivotButton="0" quotePrefix="0" xfId="54">
      <alignment vertical="center" wrapText="1"/>
    </xf>
    <xf numFmtId="41" fontId="108" fillId="0" borderId="0" applyAlignment="1" pivotButton="0" quotePrefix="0" xfId="54">
      <alignment vertical="center"/>
    </xf>
    <xf numFmtId="41" fontId="108" fillId="0" borderId="123" applyAlignment="1" pivotButton="0" quotePrefix="0" xfId="54">
      <alignment vertical="center"/>
    </xf>
    <xf numFmtId="41" fontId="122" fillId="0" borderId="0" applyAlignment="1" pivotButton="0" quotePrefix="0" xfId="54">
      <alignment vertical="center"/>
    </xf>
    <xf numFmtId="166" fontId="122" fillId="0" borderId="123" applyAlignment="1" pivotButton="0" quotePrefix="0" xfId="54">
      <alignment vertical="center"/>
    </xf>
    <xf numFmtId="166" fontId="110" fillId="0" borderId="0" applyAlignment="1" pivotButton="0" quotePrefix="0" xfId="55">
      <alignment vertical="center"/>
    </xf>
    <xf numFmtId="0" fontId="108" fillId="0" borderId="123" applyAlignment="1" pivotButton="0" quotePrefix="0" xfId="54">
      <alignment vertical="center"/>
    </xf>
    <xf numFmtId="0" fontId="44" fillId="0" borderId="124" applyAlignment="1" pivotButton="0" quotePrefix="0" xfId="54">
      <alignment wrapText="1"/>
    </xf>
    <xf numFmtId="0" fontId="43" fillId="0" borderId="125" pivotButton="0" quotePrefix="0" xfId="54"/>
    <xf numFmtId="0" fontId="43" fillId="0" borderId="126" pivotButton="0" quotePrefix="0" xfId="54"/>
    <xf numFmtId="1" fontId="108" fillId="0" borderId="125" applyAlignment="1" pivotButton="0" quotePrefix="0" xfId="55">
      <alignment vertical="center"/>
    </xf>
    <xf numFmtId="1" fontId="108" fillId="0" borderId="126" applyAlignment="1" pivotButton="0" quotePrefix="0" xfId="55">
      <alignment horizontal="right" vertical="center"/>
    </xf>
    <xf numFmtId="0" fontId="110" fillId="0" borderId="118" applyAlignment="1" pivotButton="0" quotePrefix="0" xfId="57">
      <alignment horizontal="left" vertical="center" wrapText="1"/>
    </xf>
    <xf numFmtId="0" fontId="108" fillId="0" borderId="127" applyAlignment="1" pivotButton="0" quotePrefix="0" xfId="54">
      <alignment wrapText="1"/>
    </xf>
    <xf numFmtId="0" fontId="108" fillId="0" borderId="128" pivotButton="0" quotePrefix="0" xfId="54"/>
    <xf numFmtId="0" fontId="108" fillId="0" borderId="129" pivotButton="0" quotePrefix="0" xfId="54"/>
    <xf numFmtId="0" fontId="44" fillId="33" borderId="122" applyAlignment="1" pivotButton="0" quotePrefix="0" xfId="54">
      <alignment horizontal="left" vertical="center" wrapText="1"/>
    </xf>
    <xf numFmtId="0" fontId="44" fillId="33" borderId="0" applyAlignment="1" pivotButton="0" quotePrefix="0" xfId="54">
      <alignment horizontal="center" vertical="center" wrapText="1"/>
    </xf>
    <xf numFmtId="0" fontId="110" fillId="33" borderId="123" applyAlignment="1" pivotButton="0" quotePrefix="0" xfId="54">
      <alignment horizontal="center" vertical="center" wrapText="1"/>
    </xf>
    <xf numFmtId="0" fontId="110" fillId="0" borderId="0" applyAlignment="1" pivotButton="0" quotePrefix="0" xfId="54">
      <alignment horizontal="center" vertical="center" wrapText="1"/>
    </xf>
    <xf numFmtId="0" fontId="108" fillId="0" borderId="123" applyAlignment="1" pivotButton="0" quotePrefix="0" xfId="54">
      <alignment horizontal="right"/>
    </xf>
    <xf numFmtId="1" fontId="108" fillId="0" borderId="0" applyAlignment="1" pivotButton="0" quotePrefix="0" xfId="54">
      <alignment vertical="center"/>
    </xf>
    <xf numFmtId="0" fontId="108" fillId="0" borderId="122" applyAlignment="1" pivotButton="0" quotePrefix="0" xfId="54">
      <alignment vertical="center" wrapText="1"/>
    </xf>
    <xf numFmtId="0" fontId="108" fillId="0" borderId="123" applyAlignment="1" pivotButton="0" quotePrefix="0" xfId="54">
      <alignment horizontal="right" vertical="center"/>
    </xf>
    <xf numFmtId="1" fontId="108" fillId="0" borderId="123" applyAlignment="1" pivotButton="0" quotePrefix="0" xfId="54">
      <alignment horizontal="right" vertical="center"/>
    </xf>
    <xf numFmtId="166" fontId="108" fillId="0" borderId="0" applyAlignment="1" pivotButton="0" quotePrefix="0" xfId="55">
      <alignment vertical="center"/>
    </xf>
    <xf numFmtId="164" fontId="43" fillId="0" borderId="0" applyAlignment="1" pivotButton="0" quotePrefix="0" xfId="55">
      <alignment vertical="center"/>
    </xf>
    <xf numFmtId="166" fontId="108" fillId="0" borderId="123" applyAlignment="1" pivotButton="0" quotePrefix="0" xfId="55">
      <alignment horizontal="right" vertical="center"/>
    </xf>
    <xf numFmtId="166" fontId="108" fillId="0" borderId="123" applyAlignment="1" pivotButton="0" quotePrefix="0" xfId="54">
      <alignment horizontal="right" vertical="center"/>
    </xf>
    <xf numFmtId="166" fontId="121" fillId="0" borderId="0" applyAlignment="1" pivotButton="0" quotePrefix="0" xfId="54">
      <alignment vertical="center"/>
    </xf>
    <xf numFmtId="166" fontId="121" fillId="0" borderId="123" applyAlignment="1" pivotButton="0" quotePrefix="0" xfId="58">
      <alignment horizontal="right" vertical="center"/>
    </xf>
    <xf numFmtId="164" fontId="115" fillId="0" borderId="0" applyAlignment="1" pivotButton="0" quotePrefix="0" xfId="54">
      <alignment vertical="center"/>
    </xf>
    <xf numFmtId="164" fontId="115" fillId="0" borderId="0" applyAlignment="1" pivotButton="0" quotePrefix="0" xfId="58">
      <alignment vertical="center"/>
    </xf>
    <xf numFmtId="166" fontId="110" fillId="0" borderId="123" applyAlignment="1" pivotButton="0" quotePrefix="0" xfId="55">
      <alignment horizontal="right" vertical="center"/>
    </xf>
    <xf numFmtId="0" fontId="43" fillId="0" borderId="123" applyAlignment="1" pivotButton="0" quotePrefix="0" xfId="54">
      <alignment horizontal="right" vertical="center"/>
    </xf>
    <xf numFmtId="164" fontId="43" fillId="0" borderId="0" applyAlignment="1" pivotButton="0" quotePrefix="0" xfId="54">
      <alignment vertical="center"/>
    </xf>
    <xf numFmtId="43" fontId="108" fillId="0" borderId="0" applyAlignment="1" pivotButton="0" quotePrefix="0" xfId="55">
      <alignment vertical="center"/>
    </xf>
    <xf numFmtId="164" fontId="43" fillId="0" borderId="0" applyAlignment="1" pivotButton="0" quotePrefix="0" xfId="55">
      <alignment vertical="center"/>
    </xf>
    <xf numFmtId="164" fontId="44" fillId="0" borderId="0" applyAlignment="1" pivotButton="0" quotePrefix="0" xfId="55">
      <alignment vertical="center"/>
    </xf>
    <xf numFmtId="41" fontId="110" fillId="0" borderId="0" applyAlignment="1" pivotButton="0" quotePrefix="0" xfId="55">
      <alignment vertical="center"/>
    </xf>
    <xf numFmtId="41" fontId="110" fillId="0" borderId="123" applyAlignment="1" pivotButton="0" quotePrefix="0" xfId="55">
      <alignment horizontal="right" vertical="center"/>
    </xf>
    <xf numFmtId="41" fontId="110" fillId="0" borderId="123" applyAlignment="1" pivotButton="0" quotePrefix="0" xfId="55">
      <alignment horizontal="right" vertical="center"/>
    </xf>
    <xf numFmtId="166" fontId="110" fillId="0" borderId="123" applyAlignment="1" pivotButton="0" quotePrefix="0" xfId="55">
      <alignment horizontal="right" vertical="center"/>
    </xf>
    <xf numFmtId="164" fontId="44" fillId="0" borderId="0" applyAlignment="1" pivotButton="0" quotePrefix="0" xfId="55">
      <alignment vertical="center"/>
    </xf>
    <xf numFmtId="41" fontId="108" fillId="0" borderId="123" applyAlignment="1" pivotButton="0" quotePrefix="0" xfId="55">
      <alignment horizontal="right" vertical="center"/>
    </xf>
    <xf numFmtId="164" fontId="115" fillId="0" borderId="0" applyAlignment="1" pivotButton="0" quotePrefix="0" xfId="55">
      <alignment vertical="center"/>
    </xf>
    <xf numFmtId="166" fontId="121" fillId="0" borderId="123" applyAlignment="1" pivotButton="0" quotePrefix="0" xfId="55">
      <alignment horizontal="right" vertical="center"/>
    </xf>
    <xf numFmtId="43" fontId="108" fillId="0" borderId="123" applyAlignment="1" pivotButton="0" quotePrefix="0" xfId="54">
      <alignment horizontal="right" vertical="center"/>
    </xf>
    <xf numFmtId="164" fontId="44" fillId="0" borderId="0" applyAlignment="1" pivotButton="0" quotePrefix="0" xfId="54">
      <alignment vertical="center"/>
    </xf>
    <xf numFmtId="43" fontId="110" fillId="0" borderId="123" applyAlignment="1" pivotButton="0" quotePrefix="0" xfId="54">
      <alignment horizontal="right" vertical="center"/>
    </xf>
    <xf numFmtId="41" fontId="122" fillId="0" borderId="122" applyAlignment="1" pivotButton="0" quotePrefix="0" xfId="54">
      <alignment vertical="center"/>
    </xf>
    <xf numFmtId="41" fontId="122" fillId="0" borderId="123" applyAlignment="1" pivotButton="0" quotePrefix="0" xfId="54">
      <alignment horizontal="right" vertical="center"/>
    </xf>
    <xf numFmtId="164" fontId="118" fillId="0" borderId="0" applyAlignment="1" pivotButton="0" quotePrefix="0" xfId="54">
      <alignment vertical="center"/>
    </xf>
    <xf numFmtId="41" fontId="110" fillId="0" borderId="124" applyAlignment="1" pivotButton="0" quotePrefix="0" xfId="54">
      <alignment vertical="center"/>
    </xf>
    <xf numFmtId="41" fontId="122" fillId="0" borderId="125" applyAlignment="1" pivotButton="0" quotePrefix="0" xfId="54">
      <alignment vertical="center"/>
    </xf>
    <xf numFmtId="41" fontId="122" fillId="0" borderId="126" applyAlignment="1" pivotButton="0" quotePrefix="0" xfId="54">
      <alignment horizontal="right" vertical="center"/>
    </xf>
    <xf numFmtId="41" fontId="110" fillId="0" borderId="122" applyAlignment="1" pivotButton="0" quotePrefix="0" xfId="54">
      <alignment vertical="center"/>
    </xf>
    <xf numFmtId="0" fontId="108" fillId="0" borderId="0" applyAlignment="1" pivotButton="0" quotePrefix="0" xfId="54">
      <alignment vertical="center" wrapText="1"/>
    </xf>
    <xf numFmtId="43" fontId="108" fillId="0" borderId="0" applyAlignment="1" pivotButton="0" quotePrefix="0" xfId="54">
      <alignment horizontal="right" vertical="center"/>
    </xf>
    <xf numFmtId="0" fontId="108" fillId="0" borderId="124" applyAlignment="1" pivotButton="0" quotePrefix="0" xfId="54">
      <alignment vertical="center" wrapText="1"/>
    </xf>
    <xf numFmtId="0" fontId="108" fillId="0" borderId="125" applyAlignment="1" pivotButton="0" quotePrefix="0" xfId="54">
      <alignment vertical="center"/>
    </xf>
    <xf numFmtId="43" fontId="108" fillId="0" borderId="126" applyAlignment="1" pivotButton="0" quotePrefix="0" xfId="54">
      <alignment horizontal="right" vertical="center"/>
    </xf>
    <xf numFmtId="0" fontId="48" fillId="0" borderId="0" pivotButton="0" quotePrefix="0" xfId="0"/>
    <xf numFmtId="0" fontId="48" fillId="0" borderId="0" applyAlignment="1" pivotButton="0" quotePrefix="0" xfId="0">
      <alignment horizontal="right"/>
    </xf>
    <xf numFmtId="3" fontId="43" fillId="0" borderId="19" applyAlignment="1" pivotButton="0" quotePrefix="0" xfId="0">
      <alignment horizontal="right"/>
    </xf>
    <xf numFmtId="166" fontId="44" fillId="0" borderId="19" applyAlignment="1" pivotButton="0" quotePrefix="0" xfId="3">
      <alignment horizontal="right"/>
    </xf>
    <xf numFmtId="3" fontId="43" fillId="0" borderId="0" pivotButton="0" quotePrefix="0" xfId="0"/>
    <xf numFmtId="166" fontId="61" fillId="0" borderId="19" applyAlignment="1" pivotButton="0" quotePrefix="0" xfId="3">
      <alignment horizontal="right"/>
    </xf>
    <xf numFmtId="166" fontId="61" fillId="0" borderId="19" applyAlignment="1" pivotButton="0" quotePrefix="1" xfId="3">
      <alignment horizontal="right"/>
    </xf>
    <xf numFmtId="0" fontId="62" fillId="0" borderId="19" applyAlignment="1" pivotButton="0" quotePrefix="0" xfId="0">
      <alignment horizontal="right" vertical="center"/>
    </xf>
    <xf numFmtId="166" fontId="62" fillId="0" borderId="19" applyAlignment="1" pivotButton="0" quotePrefix="0" xfId="0">
      <alignment horizontal="right" vertical="center"/>
    </xf>
    <xf numFmtId="0" fontId="43" fillId="0" borderId="0" applyAlignment="1" pivotButton="0" quotePrefix="0" xfId="3">
      <alignment vertical="center"/>
    </xf>
    <xf numFmtId="0" fontId="43" fillId="0" borderId="0" applyAlignment="1" applyProtection="1" pivotButton="0" quotePrefix="0" xfId="0">
      <alignment vertical="center"/>
      <protection locked="0" hidden="0"/>
    </xf>
    <xf numFmtId="0" fontId="43" fillId="26" borderId="0" applyAlignment="1" applyProtection="1" pivotButton="0" quotePrefix="0" xfId="0">
      <alignment vertical="center"/>
      <protection locked="0" hidden="0"/>
    </xf>
    <xf numFmtId="0" fontId="43" fillId="0" borderId="0" applyAlignment="1" applyProtection="1" pivotButton="0" quotePrefix="0" xfId="0">
      <alignment vertical="center" wrapText="1"/>
      <protection locked="0" hidden="0"/>
    </xf>
    <xf numFmtId="0" fontId="123" fillId="0" borderId="0" applyAlignment="1" applyProtection="1" pivotButton="0" quotePrefix="0" xfId="0">
      <alignment vertical="center"/>
      <protection locked="0" hidden="0"/>
    </xf>
    <xf numFmtId="0" fontId="44" fillId="0" borderId="19" applyAlignment="1" applyProtection="1" pivotButton="0" quotePrefix="0" xfId="0">
      <alignment vertical="center"/>
      <protection locked="0" hidden="0"/>
    </xf>
    <xf numFmtId="0" fontId="43" fillId="0" borderId="19" applyAlignment="1" applyProtection="1" pivotButton="0" quotePrefix="0" xfId="0">
      <alignment vertical="center" wrapText="1"/>
      <protection locked="0" hidden="0"/>
    </xf>
    <xf numFmtId="178" fontId="43" fillId="29" borderId="19" applyAlignment="1" applyProtection="1" pivotButton="0" quotePrefix="0" xfId="0">
      <alignment horizontal="left" vertical="center"/>
      <protection locked="0" hidden="0"/>
    </xf>
    <xf numFmtId="0" fontId="43" fillId="29" borderId="19" applyAlignment="1" applyProtection="1" pivotButton="0" quotePrefix="0" xfId="0">
      <alignment horizontal="left" vertical="center"/>
      <protection locked="0" hidden="0"/>
    </xf>
    <xf numFmtId="0" fontId="43" fillId="0" borderId="0" applyAlignment="1" applyProtection="1" pivotButton="0" quotePrefix="1" xfId="0">
      <alignment vertical="center" wrapText="1"/>
      <protection locked="0" hidden="0"/>
    </xf>
    <xf numFmtId="38" fontId="43" fillId="0" borderId="0" applyAlignment="1" applyProtection="1" pivotButton="0" quotePrefix="0" xfId="3">
      <alignment vertical="center"/>
      <protection locked="0" hidden="0"/>
    </xf>
    <xf numFmtId="0" fontId="44" fillId="0" borderId="19" applyAlignment="1" applyProtection="1" pivotButton="0" quotePrefix="0" xfId="0">
      <alignment vertical="center" wrapText="1"/>
      <protection locked="0" hidden="0"/>
    </xf>
    <xf numFmtId="0" fontId="43" fillId="28" borderId="0" applyAlignment="1" applyProtection="1" pivotButton="0" quotePrefix="0" xfId="0">
      <alignment vertical="center"/>
      <protection locked="0" hidden="0"/>
    </xf>
    <xf numFmtId="0" fontId="43" fillId="28" borderId="0" applyAlignment="1" applyProtection="1" pivotButton="0" quotePrefix="0" xfId="0">
      <alignment vertical="center" wrapText="1"/>
      <protection locked="0" hidden="0"/>
    </xf>
    <xf numFmtId="0" fontId="44" fillId="0" borderId="0" applyProtection="1" pivotButton="0" quotePrefix="0" xfId="0">
      <protection locked="0" hidden="0"/>
    </xf>
    <xf numFmtId="0" fontId="43" fillId="0" borderId="0" applyProtection="1" pivotButton="0" quotePrefix="0" xfId="0">
      <protection locked="0" hidden="0"/>
    </xf>
    <xf numFmtId="0" fontId="43" fillId="0" borderId="0" applyAlignment="1" applyProtection="1" pivotButton="0" quotePrefix="0" xfId="0">
      <alignment wrapText="1"/>
      <protection locked="0" hidden="0"/>
    </xf>
    <xf numFmtId="0" fontId="123" fillId="0" borderId="0" applyAlignment="1" applyProtection="1" pivotButton="0" quotePrefix="0" xfId="0">
      <alignment horizontal="center"/>
      <protection locked="0" hidden="0"/>
    </xf>
    <xf numFmtId="0" fontId="123" fillId="0" borderId="0" applyAlignment="1" applyProtection="1" pivotButton="0" quotePrefix="0" xfId="0">
      <alignment horizontal="center" wrapText="1"/>
      <protection locked="0" hidden="0"/>
    </xf>
    <xf numFmtId="10" fontId="43" fillId="0" borderId="0" applyAlignment="1" applyProtection="1" pivotButton="0" quotePrefix="0" xfId="0">
      <alignment vertical="center"/>
      <protection locked="0" hidden="0"/>
    </xf>
    <xf numFmtId="0" fontId="44" fillId="12" borderId="0" applyProtection="1" pivotButton="0" quotePrefix="0" xfId="0">
      <protection locked="0" hidden="0"/>
    </xf>
    <xf numFmtId="3" fontId="43" fillId="0" borderId="0" applyAlignment="1" applyProtection="1" pivotButton="0" quotePrefix="0" xfId="0">
      <alignment vertical="center"/>
      <protection locked="0" hidden="0"/>
    </xf>
    <xf numFmtId="0" fontId="48" fillId="0" borderId="0" applyAlignment="1" applyProtection="1" pivotButton="0" quotePrefix="0" xfId="0">
      <alignment horizontal="right" wrapText="1"/>
      <protection locked="0" hidden="0"/>
    </xf>
    <xf numFmtId="0" fontId="48" fillId="0" borderId="0" applyAlignment="1" applyProtection="1" pivotButton="0" quotePrefix="0" xfId="0">
      <alignment horizontal="right"/>
      <protection locked="0" hidden="0"/>
    </xf>
    <xf numFmtId="0" fontId="44" fillId="13" borderId="19" applyProtection="1" pivotButton="0" quotePrefix="0" xfId="0">
      <protection locked="0" hidden="0"/>
    </xf>
    <xf numFmtId="0" fontId="44" fillId="13" borderId="19" applyAlignment="1" applyProtection="1" pivotButton="0" quotePrefix="0" xfId="0">
      <alignment horizontal="center"/>
      <protection locked="0" hidden="0"/>
    </xf>
    <xf numFmtId="0" fontId="44" fillId="13" borderId="19" applyAlignment="1" applyProtection="1" pivotButton="0" quotePrefix="0" xfId="0">
      <alignment horizontal="center" wrapText="1"/>
      <protection locked="0" hidden="0"/>
    </xf>
    <xf numFmtId="0" fontId="43" fillId="0" borderId="19" applyProtection="1" pivotButton="0" quotePrefix="0" xfId="0">
      <protection locked="0" hidden="0"/>
    </xf>
    <xf numFmtId="166" fontId="43" fillId="0" borderId="19" applyAlignment="1" applyProtection="1" pivotButton="0" quotePrefix="0" xfId="3">
      <alignment horizontal="right"/>
      <protection locked="0" hidden="0"/>
    </xf>
    <xf numFmtId="166" fontId="43" fillId="0" borderId="19" applyAlignment="1" applyProtection="1" pivotButton="0" quotePrefix="0" xfId="3">
      <alignment horizontal="right" wrapText="1"/>
      <protection locked="0" hidden="0"/>
    </xf>
    <xf numFmtId="0" fontId="44" fillId="0" borderId="19" applyProtection="1" pivotButton="0" quotePrefix="0" xfId="0">
      <protection locked="0" hidden="0"/>
    </xf>
    <xf numFmtId="166" fontId="44" fillId="0" borderId="19" applyAlignment="1" applyProtection="1" pivotButton="0" quotePrefix="0" xfId="3">
      <alignment horizontal="right"/>
      <protection locked="0" hidden="0"/>
    </xf>
    <xf numFmtId="166" fontId="43" fillId="0" borderId="0" applyAlignment="1" applyProtection="1" pivotButton="0" quotePrefix="0" xfId="0">
      <alignment vertical="center"/>
      <protection locked="0" hidden="0"/>
    </xf>
    <xf numFmtId="0" fontId="44" fillId="12" borderId="19" applyProtection="1" pivotButton="0" quotePrefix="0" xfId="0">
      <protection locked="0" hidden="0"/>
    </xf>
    <xf numFmtId="0" fontId="44" fillId="12" borderId="19" applyAlignment="1" applyProtection="1" pivotButton="0" quotePrefix="0" xfId="0">
      <alignment horizontal="right"/>
      <protection locked="0" hidden="0"/>
    </xf>
    <xf numFmtId="166" fontId="44" fillId="12" borderId="19" applyAlignment="1" applyProtection="1" pivotButton="0" quotePrefix="0" xfId="3">
      <alignment horizontal="right"/>
      <protection locked="0" hidden="0"/>
    </xf>
    <xf numFmtId="166" fontId="44" fillId="12" borderId="19" applyAlignment="1" applyProtection="1" pivotButton="0" quotePrefix="0" xfId="3">
      <alignment horizontal="right" wrapText="1"/>
      <protection locked="0" hidden="0"/>
    </xf>
    <xf numFmtId="0" fontId="43" fillId="0" borderId="19" applyAlignment="1" pivotButton="0" quotePrefix="0" xfId="0">
      <alignment horizontal="right"/>
    </xf>
    <xf numFmtId="0" fontId="108" fillId="0" borderId="19" applyAlignment="1" applyProtection="1" pivotButton="0" quotePrefix="0" xfId="0">
      <alignment horizontal="right"/>
      <protection locked="0" hidden="0"/>
    </xf>
    <xf numFmtId="166" fontId="44" fillId="0" borderId="19" applyAlignment="1" applyProtection="1" pivotButton="0" quotePrefix="0" xfId="3">
      <alignment horizontal="right" wrapText="1"/>
      <protection locked="0" hidden="0"/>
    </xf>
    <xf numFmtId="166" fontId="43" fillId="0" borderId="0" applyProtection="1" pivotButton="0" quotePrefix="0" xfId="3">
      <protection locked="0" hidden="0"/>
    </xf>
    <xf numFmtId="3" fontId="43" fillId="0" borderId="0" applyAlignment="1" applyProtection="1" pivotButton="0" quotePrefix="0" xfId="0">
      <alignment wrapText="1"/>
      <protection locked="0" hidden="0"/>
    </xf>
    <xf numFmtId="3" fontId="43" fillId="0" borderId="0" applyProtection="1" pivotButton="0" quotePrefix="0" xfId="0">
      <protection locked="0" hidden="0"/>
    </xf>
    <xf numFmtId="164" fontId="43" fillId="0" borderId="0" applyProtection="1" pivotButton="0" quotePrefix="0" xfId="3">
      <protection locked="0" hidden="0"/>
    </xf>
    <xf numFmtId="164" fontId="43" fillId="0" borderId="0" applyAlignment="1" applyProtection="1" pivotButton="0" quotePrefix="0" xfId="3">
      <alignment wrapText="1"/>
      <protection locked="0" hidden="0"/>
    </xf>
    <xf numFmtId="9" fontId="43" fillId="0" borderId="0" applyAlignment="1" applyProtection="1" pivotButton="0" quotePrefix="0" xfId="0">
      <alignment vertical="center"/>
      <protection locked="0" hidden="0"/>
    </xf>
    <xf numFmtId="40" fontId="43" fillId="0" borderId="0" applyAlignment="1" applyProtection="1" pivotButton="0" quotePrefix="0" xfId="3">
      <alignment vertical="center"/>
      <protection locked="0" hidden="0"/>
    </xf>
    <xf numFmtId="165" fontId="43" fillId="0" borderId="0" applyAlignment="1" applyProtection="1" pivotButton="0" quotePrefix="0" xfId="1">
      <alignment vertical="center"/>
      <protection locked="0" hidden="0"/>
    </xf>
    <xf numFmtId="166" fontId="43" fillId="0" borderId="19" applyProtection="1" pivotButton="0" quotePrefix="0" xfId="3">
      <protection locked="0" hidden="0"/>
    </xf>
    <xf numFmtId="165" fontId="43" fillId="0" borderId="0" applyAlignment="1" applyProtection="1" pivotButton="0" quotePrefix="0" xfId="0">
      <alignment vertical="center"/>
      <protection locked="0" hidden="0"/>
    </xf>
    <xf numFmtId="0" fontId="124" fillId="0" borderId="19" applyProtection="1" pivotButton="0" quotePrefix="0" xfId="0">
      <protection locked="0" hidden="0"/>
    </xf>
    <xf numFmtId="166" fontId="44" fillId="0" borderId="19" applyProtection="1" pivotButton="0" quotePrefix="0" xfId="3">
      <protection locked="0" hidden="0"/>
    </xf>
    <xf numFmtId="166" fontId="44" fillId="12" borderId="19" applyProtection="1" pivotButton="0" quotePrefix="0" xfId="3">
      <protection locked="0" hidden="0"/>
    </xf>
    <xf numFmtId="166" fontId="44" fillId="12" borderId="19" applyAlignment="1" applyProtection="1" pivotButton="0" quotePrefix="0" xfId="3">
      <alignment wrapText="1"/>
      <protection locked="0" hidden="0"/>
    </xf>
    <xf numFmtId="38" fontId="43" fillId="0" borderId="0" applyAlignment="1" applyProtection="1" pivotButton="0" quotePrefix="0" xfId="0">
      <alignment vertical="center"/>
      <protection locked="0" hidden="0"/>
    </xf>
    <xf numFmtId="0" fontId="44" fillId="0" borderId="0" applyAlignment="1" applyProtection="1" pivotButton="0" quotePrefix="0" xfId="0">
      <alignment horizontal="center" vertical="center"/>
      <protection locked="0" hidden="0"/>
    </xf>
    <xf numFmtId="166" fontId="44" fillId="0" borderId="19" applyAlignment="1" applyProtection="1" pivotButton="0" quotePrefix="0" xfId="3">
      <alignment wrapText="1"/>
      <protection locked="0" hidden="0"/>
    </xf>
    <xf numFmtId="179" fontId="43" fillId="0" borderId="0" applyAlignment="1" applyProtection="1" pivotButton="0" quotePrefix="0" xfId="0">
      <alignment vertical="center"/>
      <protection locked="0" hidden="0"/>
    </xf>
    <xf numFmtId="0" fontId="118" fillId="0" borderId="0" applyProtection="1" pivotButton="0" quotePrefix="0" xfId="0">
      <protection locked="0" hidden="0"/>
    </xf>
    <xf numFmtId="168" fontId="118" fillId="0" borderId="0" applyProtection="1" pivotButton="0" quotePrefix="0" xfId="3">
      <protection locked="0" hidden="0"/>
    </xf>
    <xf numFmtId="166" fontId="118" fillId="0" borderId="0" applyProtection="1" pivotButton="0" quotePrefix="0" xfId="3">
      <protection locked="0" hidden="0"/>
    </xf>
    <xf numFmtId="166" fontId="118" fillId="0" borderId="0" applyAlignment="1" applyProtection="1" pivotButton="0" quotePrefix="0" xfId="3">
      <alignment wrapText="1"/>
      <protection locked="0" hidden="0"/>
    </xf>
    <xf numFmtId="164" fontId="43" fillId="0" borderId="0" applyAlignment="1" applyProtection="1" pivotButton="0" quotePrefix="0" xfId="0">
      <alignment vertical="center"/>
      <protection locked="0" hidden="0"/>
    </xf>
    <xf numFmtId="166" fontId="43" fillId="0" borderId="19" applyAlignment="1" applyProtection="1" pivotButton="0" quotePrefix="0" xfId="3">
      <alignment wrapText="1"/>
      <protection locked="0" hidden="0"/>
    </xf>
    <xf numFmtId="9" fontId="43" fillId="0" borderId="0" applyAlignment="1" applyProtection="1" pivotButton="0" quotePrefix="0" xfId="1">
      <alignment vertical="center" wrapText="1"/>
      <protection locked="0" hidden="0"/>
    </xf>
    <xf numFmtId="0" fontId="123" fillId="0" borderId="0" applyAlignment="1" applyProtection="1" pivotButton="0" quotePrefix="0" xfId="0">
      <alignment vertical="center" wrapText="1"/>
      <protection locked="0" hidden="0"/>
    </xf>
    <xf numFmtId="0" fontId="44" fillId="0" borderId="0" applyAlignment="1" applyProtection="1" pivotButton="0" quotePrefix="0" xfId="0">
      <alignment vertical="center"/>
      <protection locked="0" hidden="0"/>
    </xf>
    <xf numFmtId="0" fontId="36" fillId="0" borderId="0" applyAlignment="1" pivotButton="0" quotePrefix="0" xfId="0">
      <alignment vertical="center" wrapText="1"/>
    </xf>
    <xf numFmtId="0" fontId="66" fillId="27" borderId="19" applyAlignment="1" pivotButton="0" quotePrefix="0" xfId="35">
      <alignment vertical="center"/>
    </xf>
    <xf numFmtId="0" fontId="36" fillId="27" borderId="0" applyAlignment="1" pivotButton="0" quotePrefix="0" xfId="0">
      <alignment vertical="center" wrapText="1"/>
    </xf>
    <xf numFmtId="0" fontId="66" fillId="27" borderId="19" applyAlignment="1" pivotButton="0" quotePrefix="0" xfId="35">
      <alignment horizontal="center" wrapText="1"/>
    </xf>
    <xf numFmtId="0" fontId="66" fillId="27" borderId="19" applyAlignment="1" pivotButton="0" quotePrefix="0" xfId="0">
      <alignment horizontal="center" vertical="center" wrapText="1"/>
    </xf>
    <xf numFmtId="0" fontId="36" fillId="0" borderId="19" pivotButton="0" quotePrefix="0" xfId="35"/>
    <xf numFmtId="2" fontId="36" fillId="0" borderId="19" applyAlignment="1" pivotButton="0" quotePrefix="0" xfId="0">
      <alignment vertical="center" wrapText="1"/>
    </xf>
    <xf numFmtId="10" fontId="0" fillId="0" borderId="0" applyAlignment="1" pivotButton="0" quotePrefix="0" xfId="0">
      <alignment vertical="center"/>
    </xf>
    <xf numFmtId="2" fontId="36" fillId="0" borderId="19" applyAlignment="1" pivotButton="0" quotePrefix="0" xfId="35">
      <alignment wrapText="1"/>
    </xf>
    <xf numFmtId="0" fontId="66" fillId="0" borderId="0" applyAlignment="1" pivotButton="0" quotePrefix="0" xfId="0">
      <alignment vertical="center"/>
    </xf>
    <xf numFmtId="0" fontId="36" fillId="0" borderId="0" applyAlignment="1" pivotButton="0" quotePrefix="1" xfId="0">
      <alignment vertical="center"/>
    </xf>
    <xf numFmtId="177" fontId="110" fillId="26" borderId="118" pivotButton="0" quotePrefix="0" xfId="61"/>
    <xf numFmtId="166" fontId="44" fillId="26" borderId="19" pivotButton="0" quotePrefix="0" xfId="3"/>
    <xf numFmtId="170" fontId="125" fillId="11" borderId="19" applyAlignment="1" applyProtection="1" pivotButton="0" quotePrefix="0" xfId="3">
      <alignment vertical="center"/>
      <protection locked="0" hidden="0"/>
    </xf>
    <xf numFmtId="170" fontId="125" fillId="11" borderId="19" applyAlignment="1" applyProtection="1" pivotButton="0" quotePrefix="0" xfId="3">
      <alignment vertical="center"/>
      <protection locked="1" hidden="1"/>
    </xf>
    <xf numFmtId="10" fontId="106" fillId="11" borderId="19" applyAlignment="1" applyProtection="1" pivotButton="0" quotePrefix="0" xfId="0">
      <alignment vertical="center"/>
      <protection locked="1" hidden="1"/>
    </xf>
    <xf numFmtId="10" fontId="106" fillId="11" borderId="19" applyAlignment="1" applyProtection="1" pivotButton="0" quotePrefix="0" xfId="3">
      <alignment vertical="center"/>
      <protection locked="1" hidden="1"/>
    </xf>
    <xf numFmtId="0" fontId="106" fillId="11" borderId="19" applyAlignment="1" applyProtection="1" pivotButton="0" quotePrefix="0" xfId="0">
      <alignment vertical="center"/>
      <protection locked="1" hidden="1"/>
    </xf>
    <xf numFmtId="170" fontId="125" fillId="11" borderId="19" applyAlignment="1" applyProtection="1" pivotButton="0" quotePrefix="0" xfId="3">
      <alignment vertical="center"/>
      <protection locked="0" hidden="1"/>
    </xf>
    <xf numFmtId="0" fontId="1" fillId="11" borderId="19" applyAlignment="1" applyProtection="1" pivotButton="0" quotePrefix="0" xfId="0">
      <alignment vertical="center"/>
      <protection locked="0" hidden="1"/>
    </xf>
    <xf numFmtId="180" fontId="125" fillId="0" borderId="19" applyAlignment="1" applyProtection="1" pivotButton="0" quotePrefix="0" xfId="3">
      <alignment vertical="center"/>
      <protection locked="1" hidden="1"/>
    </xf>
    <xf numFmtId="10" fontId="106" fillId="0" borderId="19" applyAlignment="1" applyProtection="1" pivotButton="0" quotePrefix="0" xfId="0">
      <alignment vertical="center"/>
      <protection locked="1" hidden="1"/>
    </xf>
    <xf numFmtId="0" fontId="106" fillId="0" borderId="19" applyAlignment="1" applyProtection="1" pivotButton="0" quotePrefix="0" xfId="3">
      <alignment vertical="center"/>
      <protection locked="1" hidden="1"/>
    </xf>
    <xf numFmtId="10" fontId="126" fillId="0" borderId="19" applyAlignment="1" applyProtection="1" pivotButton="0" quotePrefix="0" xfId="0">
      <alignment horizontal="left" vertical="center" indent="2"/>
      <protection locked="1" hidden="1"/>
    </xf>
    <xf numFmtId="10" fontId="106" fillId="0" borderId="19" applyAlignment="1" applyProtection="1" pivotButton="0" quotePrefix="0" xfId="0">
      <alignment horizontal="left" vertical="center" indent="2"/>
      <protection locked="1" hidden="1"/>
    </xf>
    <xf numFmtId="180" fontId="125" fillId="0" borderId="19" applyAlignment="1" applyProtection="1" pivotButton="0" quotePrefix="0" xfId="0">
      <alignment horizontal="center" vertical="center"/>
      <protection locked="1" hidden="1"/>
    </xf>
    <xf numFmtId="180" fontId="1" fillId="0" borderId="19" applyAlignment="1" applyProtection="1" pivotButton="0" quotePrefix="0" xfId="0">
      <alignment horizontal="center" vertical="center"/>
      <protection locked="1" hidden="1"/>
    </xf>
    <xf numFmtId="180" fontId="125" fillId="0" borderId="19" applyAlignment="1" applyProtection="1" pivotButton="0" quotePrefix="0" xfId="0">
      <alignment vertical="center"/>
      <protection locked="1" hidden="1"/>
    </xf>
    <xf numFmtId="10" fontId="106" fillId="0" borderId="22" applyAlignment="1" applyProtection="1" pivotButton="0" quotePrefix="0" xfId="0">
      <alignment horizontal="center" vertical="center"/>
      <protection locked="1" hidden="1"/>
    </xf>
    <xf numFmtId="10" fontId="106" fillId="0" borderId="86" applyAlignment="1" applyProtection="1" pivotButton="0" quotePrefix="0" xfId="0">
      <alignment horizontal="center" vertical="center"/>
      <protection locked="1" hidden="1"/>
    </xf>
    <xf numFmtId="10" fontId="106" fillId="0" borderId="75" applyAlignment="1" applyProtection="1" pivotButton="0" quotePrefix="0" xfId="0">
      <alignment horizontal="center" vertical="center"/>
      <protection locked="1" hidden="1"/>
    </xf>
    <xf numFmtId="0" fontId="126" fillId="33" borderId="19" applyAlignment="1" applyProtection="1" pivotButton="0" quotePrefix="0" xfId="0">
      <alignment horizontal="center" vertical="center"/>
      <protection locked="1" hidden="1"/>
    </xf>
    <xf numFmtId="0" fontId="126" fillId="33" borderId="19" applyAlignment="1" applyProtection="1" pivotButton="0" quotePrefix="0" xfId="0">
      <alignment horizontal="center" vertical="center"/>
      <protection locked="0" hidden="1"/>
    </xf>
    <xf numFmtId="0" fontId="125" fillId="0" borderId="19" applyAlignment="1" applyProtection="1" pivotButton="0" quotePrefix="0" xfId="35">
      <alignment horizontal="center" vertical="center"/>
      <protection locked="0" hidden="1"/>
    </xf>
    <xf numFmtId="170" fontId="126" fillId="11" borderId="19" applyAlignment="1" applyProtection="1" pivotButton="0" quotePrefix="0" xfId="3">
      <alignment vertical="center"/>
      <protection locked="0" hidden="0"/>
    </xf>
    <xf numFmtId="0" fontId="125" fillId="0" borderId="0" applyAlignment="1" applyProtection="1" pivotButton="0" quotePrefix="0" xfId="0">
      <alignment vertical="center"/>
      <protection locked="1" hidden="1"/>
    </xf>
    <xf numFmtId="0" fontId="125" fillId="0" borderId="0" applyAlignment="1" applyProtection="1" pivotButton="0" quotePrefix="0" xfId="0">
      <alignment horizontal="center" vertical="center"/>
      <protection locked="1" hidden="1"/>
    </xf>
    <xf numFmtId="0" fontId="125" fillId="0" borderId="0" applyAlignment="1" applyProtection="1" pivotButton="0" quotePrefix="0" xfId="35">
      <alignment horizontal="left"/>
      <protection locked="1" hidden="1"/>
    </xf>
    <xf numFmtId="0" fontId="125" fillId="0" borderId="0" applyAlignment="1" applyProtection="1" pivotButton="0" quotePrefix="0" xfId="35">
      <alignment vertical="center"/>
      <protection locked="1" hidden="1"/>
    </xf>
    <xf numFmtId="0" fontId="125" fillId="0" borderId="0" applyAlignment="1" applyProtection="1" pivotButton="0" quotePrefix="0" xfId="35">
      <alignment horizontal="right" vertical="center"/>
      <protection locked="1" hidden="1"/>
    </xf>
    <xf numFmtId="0" fontId="126" fillId="0" borderId="0" applyAlignment="1" applyProtection="1" pivotButton="0" quotePrefix="0" xfId="35">
      <alignment vertical="center"/>
      <protection locked="1" hidden="1"/>
    </xf>
    <xf numFmtId="0" fontId="125" fillId="0" borderId="19" applyAlignment="1" applyProtection="1" pivotButton="0" quotePrefix="0" xfId="0">
      <alignment vertical="center"/>
      <protection locked="1" hidden="1"/>
    </xf>
    <xf numFmtId="0" fontId="106" fillId="0" borderId="19" applyAlignment="1" applyProtection="1" pivotButton="0" quotePrefix="0" xfId="0">
      <alignment vertical="center"/>
      <protection locked="1" hidden="1"/>
    </xf>
    <xf numFmtId="180" fontId="106" fillId="0" borderId="19" applyAlignment="1" applyProtection="1" pivotButton="0" quotePrefix="0" xfId="0">
      <alignment horizontal="right" vertical="center"/>
      <protection locked="0" hidden="1"/>
    </xf>
    <xf numFmtId="0" fontId="126" fillId="0" borderId="19" applyAlignment="1" applyProtection="1" pivotButton="0" quotePrefix="0" xfId="0">
      <alignment vertical="center"/>
      <protection locked="1" hidden="1"/>
    </xf>
    <xf numFmtId="170" fontId="126" fillId="0" borderId="19" applyAlignment="1" applyProtection="1" pivotButton="0" quotePrefix="0" xfId="3">
      <alignment vertical="center"/>
      <protection locked="1" hidden="1"/>
    </xf>
    <xf numFmtId="170" fontId="126" fillId="11" borderId="19" applyAlignment="1" applyProtection="1" pivotButton="0" quotePrefix="0" xfId="3">
      <alignment vertical="center"/>
      <protection locked="1" hidden="1"/>
    </xf>
    <xf numFmtId="170" fontId="125" fillId="0" borderId="19" applyAlignment="1" applyProtection="1" pivotButton="0" quotePrefix="0" xfId="3">
      <alignment vertical="center"/>
      <protection locked="1" hidden="1"/>
    </xf>
    <xf numFmtId="170" fontId="126" fillId="11" borderId="19" applyAlignment="1" applyProtection="1" pivotButton="0" quotePrefix="0" xfId="3">
      <alignment vertical="center"/>
      <protection locked="0" hidden="1"/>
    </xf>
    <xf numFmtId="2" fontId="126" fillId="0" borderId="19" applyAlignment="1" applyProtection="1" pivotButton="0" quotePrefix="0" xfId="1">
      <alignment vertical="center"/>
      <protection locked="1" hidden="1"/>
    </xf>
    <xf numFmtId="2" fontId="126" fillId="11" borderId="19" applyAlignment="1" applyProtection="1" pivotButton="0" quotePrefix="0" xfId="1">
      <alignment vertical="center"/>
      <protection locked="1" hidden="1"/>
    </xf>
    <xf numFmtId="10" fontId="126" fillId="0" borderId="19" applyAlignment="1" applyProtection="1" pivotButton="0" quotePrefix="0" xfId="1">
      <alignment vertical="center"/>
      <protection locked="1" hidden="1"/>
    </xf>
    <xf numFmtId="10" fontId="126" fillId="11" borderId="19" applyAlignment="1" applyProtection="1" pivotButton="0" quotePrefix="0" xfId="1">
      <alignment vertical="center"/>
      <protection locked="1" hidden="1"/>
    </xf>
    <xf numFmtId="0" fontId="126" fillId="0" borderId="19" applyAlignment="1" applyProtection="1" pivotButton="0" quotePrefix="0" xfId="1">
      <alignment vertical="center"/>
      <protection locked="1" hidden="1"/>
    </xf>
    <xf numFmtId="0" fontId="126" fillId="11" borderId="19" applyAlignment="1" applyProtection="1" pivotButton="0" quotePrefix="0" xfId="1">
      <alignment vertical="center"/>
      <protection locked="1" hidden="1"/>
    </xf>
    <xf numFmtId="170" fontId="126" fillId="11" borderId="19" applyAlignment="1" applyProtection="1" pivotButton="0" quotePrefix="0" xfId="3">
      <alignment vertical="center" wrapText="1"/>
      <protection locked="1" hidden="1"/>
    </xf>
    <xf numFmtId="2" fontId="126" fillId="0" borderId="19" applyAlignment="1" applyProtection="1" pivotButton="0" quotePrefix="0" xfId="0">
      <alignment horizontal="right" vertical="center"/>
      <protection locked="1" hidden="1"/>
    </xf>
    <xf numFmtId="2" fontId="126" fillId="11" borderId="19" applyAlignment="1" applyProtection="1" pivotButton="0" quotePrefix="0" xfId="0">
      <alignment horizontal="right" vertical="center"/>
      <protection locked="1" hidden="1"/>
    </xf>
    <xf numFmtId="0" fontId="126" fillId="0" borderId="19" applyAlignment="1" applyProtection="1" pivotButton="0" quotePrefix="0" xfId="0">
      <alignment horizontal="right" vertical="center"/>
      <protection locked="1" hidden="1"/>
    </xf>
    <xf numFmtId="0" fontId="126" fillId="11" borderId="19" applyAlignment="1" applyProtection="1" pivotButton="0" quotePrefix="0" xfId="0">
      <alignment horizontal="right" vertical="center"/>
      <protection locked="1" hidden="1"/>
    </xf>
    <xf numFmtId="10" fontId="126" fillId="0" borderId="19" applyAlignment="1" applyProtection="1" pivotButton="0" quotePrefix="0" xfId="0">
      <alignment horizontal="right" vertical="center"/>
      <protection locked="1" hidden="1"/>
    </xf>
    <xf numFmtId="10" fontId="126" fillId="11" borderId="19" applyAlignment="1" applyProtection="1" pivotButton="0" quotePrefix="0" xfId="0">
      <alignment horizontal="right" vertical="center"/>
      <protection locked="1" hidden="1"/>
    </xf>
    <xf numFmtId="0" fontId="126" fillId="0" borderId="0" applyAlignment="1" applyProtection="1" pivotButton="0" quotePrefix="0" xfId="0">
      <alignment vertical="center"/>
      <protection locked="1" hidden="1"/>
    </xf>
    <xf numFmtId="0" fontId="126" fillId="0" borderId="19" applyAlignment="1" applyProtection="1" pivotButton="0" quotePrefix="0" xfId="0">
      <alignment vertical="center" wrapText="1"/>
      <protection locked="1" hidden="1"/>
    </xf>
    <xf numFmtId="0" fontId="125" fillId="0" borderId="19" applyAlignment="1" applyProtection="1" pivotButton="0" quotePrefix="0" xfId="0">
      <alignment vertical="center" wrapText="1"/>
      <protection locked="1" hidden="1"/>
    </xf>
    <xf numFmtId="170" fontId="125" fillId="0" borderId="19" applyAlignment="1" applyProtection="1" pivotButton="0" quotePrefix="0" xfId="3">
      <alignment vertical="center"/>
      <protection locked="0" hidden="1"/>
    </xf>
    <xf numFmtId="170" fontId="125" fillId="0" borderId="19" applyAlignment="1" applyProtection="1" pivotButton="0" quotePrefix="0" xfId="3">
      <alignment horizontal="center" vertical="center"/>
      <protection locked="1" hidden="1"/>
    </xf>
    <xf numFmtId="170" fontId="125" fillId="11" borderId="19" applyAlignment="1" applyProtection="1" pivotButton="0" quotePrefix="0" xfId="3">
      <alignment horizontal="center" vertical="center"/>
      <protection locked="1" hidden="1"/>
    </xf>
    <xf numFmtId="0" fontId="43" fillId="0" borderId="0" applyAlignment="1" applyProtection="1" pivotButton="0" quotePrefix="0" xfId="0">
      <alignment vertical="center"/>
      <protection locked="1" hidden="1"/>
    </xf>
    <xf numFmtId="0" fontId="43" fillId="0" borderId="122" applyAlignment="1" applyProtection="1" pivotButton="0" quotePrefix="0" xfId="0">
      <alignment vertical="center" wrapText="1"/>
      <protection locked="1" hidden="1"/>
    </xf>
    <xf numFmtId="0" fontId="118" fillId="0" borderId="0" applyAlignment="1" applyProtection="1" pivotButton="0" quotePrefix="0" xfId="0">
      <alignment vertical="center"/>
      <protection locked="1" hidden="1"/>
    </xf>
    <xf numFmtId="0" fontId="43" fillId="0" borderId="124" applyAlignment="1" applyProtection="1" pivotButton="0" quotePrefix="0" xfId="0">
      <alignment vertical="center" wrapText="1"/>
      <protection locked="1" hidden="1"/>
    </xf>
    <xf numFmtId="0" fontId="118" fillId="0" borderId="125" applyAlignment="1" applyProtection="1" pivotButton="0" quotePrefix="0" xfId="0">
      <alignment vertical="center"/>
      <protection locked="1" hidden="1"/>
    </xf>
    <xf numFmtId="0" fontId="123" fillId="0" borderId="0" applyAlignment="1" applyProtection="1" pivotButton="0" quotePrefix="0" xfId="0">
      <alignment vertical="center" wrapText="1"/>
      <protection locked="1" hidden="1"/>
    </xf>
    <xf numFmtId="0" fontId="123" fillId="0" borderId="0" applyAlignment="1" applyProtection="1" pivotButton="0" quotePrefix="0" xfId="0">
      <alignment vertical="center"/>
      <protection locked="1" hidden="1"/>
    </xf>
    <xf numFmtId="0" fontId="44" fillId="33" borderId="120" applyAlignment="1" applyProtection="1" pivotButton="0" quotePrefix="0" xfId="0">
      <alignment horizontal="left" vertical="center"/>
      <protection locked="1" hidden="1"/>
    </xf>
    <xf numFmtId="0" fontId="43" fillId="0" borderId="0" applyAlignment="1" applyProtection="1" pivotButton="0" quotePrefix="0" xfId="0">
      <alignment horizontal="left" vertical="center"/>
      <protection locked="1" hidden="1"/>
    </xf>
    <xf numFmtId="0" fontId="43" fillId="0" borderId="123" applyAlignment="1" applyProtection="1" pivotButton="0" quotePrefix="0" xfId="0">
      <alignment horizontal="center" vertical="center" wrapText="1"/>
      <protection locked="1" hidden="1"/>
    </xf>
    <xf numFmtId="0" fontId="43" fillId="0" borderId="126" applyAlignment="1" applyProtection="1" pivotButton="0" quotePrefix="0" xfId="0">
      <alignment horizontal="center" vertical="center" wrapText="1"/>
      <protection locked="1" hidden="1"/>
    </xf>
    <xf numFmtId="0" fontId="123" fillId="0" borderId="0" applyAlignment="1" applyProtection="1" pivotButton="0" quotePrefix="0" xfId="0">
      <alignment horizontal="left" vertical="center"/>
      <protection locked="1" hidden="1"/>
    </xf>
    <xf numFmtId="0" fontId="43" fillId="0" borderId="0" applyAlignment="1" applyProtection="1" pivotButton="0" quotePrefix="0" xfId="0">
      <alignment horizontal="left" vertical="top" wrapText="1"/>
      <protection locked="0" hidden="0"/>
    </xf>
    <xf numFmtId="0" fontId="43" fillId="0" borderId="0" applyAlignment="1" applyProtection="1" pivotButton="0" quotePrefix="0" xfId="0">
      <alignment vertical="top" wrapText="1"/>
      <protection locked="0" hidden="0"/>
    </xf>
    <xf numFmtId="0" fontId="43" fillId="0" borderId="125" applyAlignment="1" applyProtection="1" pivotButton="0" quotePrefix="0" xfId="0">
      <alignment vertical="top" wrapText="1"/>
      <protection locked="0" hidden="0"/>
    </xf>
    <xf numFmtId="0" fontId="43" fillId="0" borderId="0" applyAlignment="1" applyProtection="1" pivotButton="0" quotePrefix="0" xfId="0">
      <alignment vertical="top"/>
      <protection locked="1" hidden="1"/>
    </xf>
    <xf numFmtId="0" fontId="129" fillId="8" borderId="0" applyAlignment="1" applyProtection="1" pivotButton="0" quotePrefix="0" xfId="0">
      <alignment horizontal="left" vertical="center"/>
      <protection locked="1" hidden="1"/>
    </xf>
    <xf numFmtId="0" fontId="123" fillId="8" borderId="0" applyAlignment="1" applyProtection="1" pivotButton="0" quotePrefix="0" xfId="0">
      <alignment horizontal="left" vertical="center"/>
      <protection locked="1" hidden="1"/>
    </xf>
    <xf numFmtId="0" fontId="44" fillId="33" borderId="119" applyAlignment="1" applyProtection="1" pivotButton="0" quotePrefix="0" xfId="0">
      <alignment horizontal="left" vertical="center"/>
      <protection locked="1" hidden="1"/>
    </xf>
    <xf numFmtId="0" fontId="129" fillId="33" borderId="120" applyAlignment="1" applyProtection="1" pivotButton="0" quotePrefix="0" xfId="0">
      <alignment horizontal="left" vertical="center"/>
      <protection locked="1" hidden="1"/>
    </xf>
    <xf numFmtId="0" fontId="44" fillId="33" borderId="121" applyAlignment="1" applyProtection="1" pivotButton="0" quotePrefix="0" xfId="0">
      <alignment horizontal="left" vertical="center" wrapText="1"/>
      <protection locked="1" hidden="1"/>
    </xf>
    <xf numFmtId="0" fontId="109" fillId="15" borderId="0" applyAlignment="1" applyProtection="1" pivotButton="0" quotePrefix="0" xfId="0">
      <alignment vertical="center"/>
      <protection locked="1" hidden="1"/>
    </xf>
    <xf numFmtId="0" fontId="43" fillId="15" borderId="0" applyAlignment="1" applyProtection="1" pivotButton="0" quotePrefix="0" xfId="0">
      <alignment vertical="center"/>
      <protection locked="1" hidden="1"/>
    </xf>
    <xf numFmtId="0" fontId="43" fillId="15" borderId="0" applyAlignment="1" applyProtection="1" pivotButton="0" quotePrefix="0" xfId="0">
      <alignment vertical="top"/>
      <protection locked="1" hidden="1"/>
    </xf>
    <xf numFmtId="0" fontId="123" fillId="0" borderId="0" applyAlignment="1" applyProtection="1" pivotButton="0" quotePrefix="0" xfId="0">
      <alignment horizontal="center" vertical="center" wrapText="1"/>
      <protection locked="1" hidden="1"/>
    </xf>
    <xf numFmtId="0" fontId="123" fillId="8" borderId="0" applyAlignment="1" applyProtection="1" pivotButton="0" quotePrefix="0" xfId="0">
      <alignment horizontal="center" vertical="center" wrapText="1"/>
      <protection locked="1" hidden="1"/>
    </xf>
    <xf numFmtId="0" fontId="123" fillId="8" borderId="0" applyAlignment="1" applyProtection="1" pivotButton="0" quotePrefix="0" xfId="0">
      <alignment horizontal="left" vertical="center" wrapText="1"/>
      <protection locked="1" hidden="1"/>
    </xf>
    <xf numFmtId="0" fontId="123" fillId="0" borderId="125" applyAlignment="1" applyProtection="1" pivotButton="0" quotePrefix="0" xfId="0">
      <alignment horizontal="center" vertical="center" wrapText="1"/>
      <protection locked="1" hidden="1"/>
    </xf>
    <xf numFmtId="0" fontId="107" fillId="0" borderId="0" applyAlignment="1" applyProtection="1" pivotButton="0" quotePrefix="0" xfId="0">
      <alignment vertical="center"/>
      <protection locked="1" hidden="1"/>
    </xf>
    <xf numFmtId="0" fontId="130" fillId="0" borderId="0" applyAlignment="1" applyProtection="1" pivotButton="0" quotePrefix="0" xfId="0">
      <alignment vertical="center"/>
      <protection locked="1" hidden="1"/>
    </xf>
    <xf numFmtId="10" fontId="72" fillId="0" borderId="19" applyAlignment="1" pivotButton="0" quotePrefix="0" xfId="52">
      <alignment horizontal="center" wrapText="1"/>
    </xf>
    <xf numFmtId="10" fontId="36" fillId="0" borderId="19" applyAlignment="1" pivotButton="0" quotePrefix="0" xfId="35">
      <alignment wrapText="1"/>
    </xf>
    <xf numFmtId="0" fontId="43" fillId="29" borderId="19" applyAlignment="1" applyProtection="1" pivotButton="0" quotePrefix="1" xfId="0">
      <alignment horizontal="left" vertical="center"/>
      <protection locked="0" hidden="0"/>
    </xf>
    <xf numFmtId="0" fontId="43" fillId="0" borderId="16" pivotButton="0" quotePrefix="0" xfId="0"/>
    <xf numFmtId="0" fontId="43" fillId="0" borderId="17" pivotButton="0" quotePrefix="0" xfId="0"/>
    <xf numFmtId="0" fontId="43" fillId="29" borderId="19" applyAlignment="1" applyProtection="1" pivotButton="0" quotePrefix="0" xfId="0">
      <alignment horizontal="left" vertical="center"/>
      <protection locked="0" hidden="0"/>
    </xf>
    <xf numFmtId="0" fontId="44" fillId="0" borderId="0" applyAlignment="1" applyProtection="1" pivotButton="0" quotePrefix="0" xfId="0">
      <alignment horizontal="center" vertical="center"/>
      <protection locked="0" hidden="0"/>
    </xf>
    <xf numFmtId="0" fontId="43" fillId="0" borderId="0" applyAlignment="1" applyProtection="1" pivotButton="0" quotePrefix="0" xfId="0">
      <alignment vertical="center"/>
      <protection locked="0" hidden="0"/>
    </xf>
    <xf numFmtId="0" fontId="43" fillId="0" borderId="0" applyAlignment="1" applyProtection="1" pivotButton="0" quotePrefix="0" xfId="0">
      <alignment horizontal="center" vertical="center"/>
      <protection locked="0" hidden="0"/>
    </xf>
    <xf numFmtId="0" fontId="43" fillId="29" borderId="19" applyAlignment="1" applyProtection="1" pivotButton="0" quotePrefix="0" xfId="0">
      <alignment horizontal="left" vertical="center" wrapText="1"/>
      <protection locked="0" hidden="0"/>
    </xf>
    <xf numFmtId="0" fontId="43" fillId="29" borderId="19" applyAlignment="1" applyProtection="1" pivotButton="0" quotePrefix="1" xfId="0">
      <alignment horizontal="left" vertical="center"/>
      <protection locked="1" hidden="1"/>
    </xf>
    <xf numFmtId="0" fontId="61" fillId="18" borderId="19" applyAlignment="1" pivotButton="0" quotePrefix="0" xfId="0">
      <alignment horizontal="center" vertical="center"/>
    </xf>
    <xf numFmtId="0" fontId="110" fillId="0" borderId="118" applyAlignment="1" pivotButton="0" quotePrefix="1" xfId="57">
      <alignment horizontal="left" vertical="center" indent="1"/>
    </xf>
    <xf numFmtId="0" fontId="110" fillId="0" borderId="118" applyAlignment="1" pivotButton="0" quotePrefix="0" xfId="57">
      <alignment horizontal="left" vertical="center" wrapText="1" indent="1"/>
    </xf>
    <xf numFmtId="0" fontId="110" fillId="0" borderId="118" applyAlignment="1" pivotButton="0" quotePrefix="0" xfId="57">
      <alignment horizontal="left" vertical="center" wrapText="1"/>
    </xf>
    <xf numFmtId="0" fontId="110" fillId="0" borderId="127" applyAlignment="1" pivotButton="0" quotePrefix="0" xfId="57">
      <alignment horizontal="center" vertical="center" wrapText="1"/>
    </xf>
    <xf numFmtId="0" fontId="110" fillId="0" borderId="128" applyAlignment="1" pivotButton="0" quotePrefix="0" xfId="57">
      <alignment horizontal="center" vertical="center" wrapText="1"/>
    </xf>
    <xf numFmtId="0" fontId="110" fillId="0" borderId="128" applyAlignment="1" pivotButton="0" quotePrefix="0" xfId="57">
      <alignment horizontal="left" vertical="center" wrapText="1" indent="1"/>
    </xf>
    <xf numFmtId="0" fontId="110" fillId="0" borderId="129" applyAlignment="1" pivotButton="0" quotePrefix="0" xfId="57">
      <alignment horizontal="left" vertical="center" wrapText="1" indent="1"/>
    </xf>
    <xf numFmtId="0" fontId="110" fillId="0" borderId="119" applyAlignment="1" pivotButton="0" quotePrefix="0" xfId="57">
      <alignment horizontal="left" vertical="center" wrapText="1" indent="1"/>
    </xf>
    <xf numFmtId="0" fontId="110" fillId="0" borderId="120" applyAlignment="1" pivotButton="0" quotePrefix="0" xfId="57">
      <alignment horizontal="left" vertical="center" wrapText="1" indent="1"/>
    </xf>
    <xf numFmtId="0" fontId="110" fillId="0" borderId="121" applyAlignment="1" pivotButton="0" quotePrefix="0" xfId="57">
      <alignment horizontal="left" vertical="center" wrapText="1" indent="1"/>
    </xf>
    <xf numFmtId="0" fontId="110" fillId="0" borderId="124" applyAlignment="1" pivotButton="0" quotePrefix="0" xfId="57">
      <alignment horizontal="left" vertical="center" wrapText="1" indent="1"/>
    </xf>
    <xf numFmtId="0" fontId="110" fillId="0" borderId="125" applyAlignment="1" pivotButton="0" quotePrefix="0" xfId="57">
      <alignment horizontal="left" vertical="center" wrapText="1" indent="1"/>
    </xf>
    <xf numFmtId="0" fontId="110" fillId="0" borderId="126" applyAlignment="1" pivotButton="0" quotePrefix="0" xfId="57">
      <alignment horizontal="left" vertical="center" wrapText="1" indent="1"/>
    </xf>
    <xf numFmtId="0" fontId="44" fillId="0" borderId="118" applyAlignment="1" pivotButton="0" quotePrefix="0" xfId="57">
      <alignment horizontal="left" vertical="center"/>
    </xf>
    <xf numFmtId="0" fontId="44" fillId="0" borderId="127" applyAlignment="1" pivotButton="0" quotePrefix="0" xfId="57">
      <alignment horizontal="center" vertical="center" wrapText="1"/>
    </xf>
    <xf numFmtId="0" fontId="44" fillId="0" borderId="128" applyAlignment="1" pivotButton="0" quotePrefix="0" xfId="57">
      <alignment horizontal="center" vertical="center" wrapText="1"/>
    </xf>
    <xf numFmtId="0" fontId="44" fillId="0" borderId="129" applyAlignment="1" pivotButton="0" quotePrefix="0" xfId="57">
      <alignment horizontal="center" vertical="center" wrapText="1"/>
    </xf>
    <xf numFmtId="0" fontId="44" fillId="0" borderId="118" applyAlignment="1" pivotButton="0" quotePrefix="0" xfId="57">
      <alignment horizontal="center" vertical="center" wrapText="1"/>
    </xf>
    <xf numFmtId="0" fontId="44" fillId="0" borderId="118" applyAlignment="1" pivotButton="0" quotePrefix="1" xfId="57">
      <alignment horizontal="left" vertical="center" indent="1"/>
    </xf>
    <xf numFmtId="0" fontId="44" fillId="0" borderId="118" applyAlignment="1" pivotButton="0" quotePrefix="0" xfId="57">
      <alignment horizontal="left" vertical="center" wrapText="1" indent="1"/>
    </xf>
    <xf numFmtId="0" fontId="110" fillId="33" borderId="127" applyAlignment="1" pivotButton="0" quotePrefix="0" xfId="61">
      <alignment horizontal="center" vertical="center"/>
    </xf>
    <xf numFmtId="0" fontId="110" fillId="33" borderId="128" applyAlignment="1" pivotButton="0" quotePrefix="0" xfId="61">
      <alignment horizontal="center" vertical="center"/>
    </xf>
    <xf numFmtId="0" fontId="110" fillId="33" borderId="132" applyAlignment="1" pivotButton="0" quotePrefix="0" xfId="61">
      <alignment horizontal="center" vertical="center"/>
    </xf>
    <xf numFmtId="0" fontId="44" fillId="33" borderId="118" applyAlignment="1" pivotButton="0" quotePrefix="0" xfId="54">
      <alignment horizontal="left" vertical="center" wrapText="1"/>
    </xf>
    <xf numFmtId="181" fontId="108" fillId="0" borderId="118" applyAlignment="1" pivotButton="0" quotePrefix="0" xfId="59">
      <alignment horizontal="left"/>
    </xf>
    <xf numFmtId="0" fontId="41" fillId="12" borderId="0" applyAlignment="1" applyProtection="1" pivotButton="0" quotePrefix="0" xfId="0">
      <alignment horizontal="center"/>
      <protection locked="0" hidden="0"/>
    </xf>
    <xf numFmtId="0" fontId="0" fillId="0" borderId="0" pivotButton="0" quotePrefix="0" xfId="0"/>
    <xf numFmtId="0" fontId="47" fillId="0" borderId="0" applyAlignment="1" pivotButton="0" quotePrefix="0" xfId="0">
      <alignment horizontal="left"/>
    </xf>
    <xf numFmtId="0" fontId="86" fillId="31" borderId="43" applyAlignment="1" pivotButton="0" quotePrefix="0" xfId="0">
      <alignment horizontal="center" vertical="center" wrapText="1"/>
    </xf>
    <xf numFmtId="0" fontId="86" fillId="31" borderId="88" applyAlignment="1" pivotButton="0" quotePrefix="0" xfId="0">
      <alignment horizontal="center" vertical="center" wrapText="1"/>
    </xf>
    <xf numFmtId="0" fontId="87" fillId="32" borderId="90" applyAlignment="1" pivotButton="0" quotePrefix="0" xfId="0">
      <alignment horizontal="center" vertical="center" wrapText="1"/>
    </xf>
    <xf numFmtId="0" fontId="87" fillId="32" borderId="57" applyAlignment="1" pivotButton="0" quotePrefix="0" xfId="0">
      <alignment horizontal="center" vertical="center" wrapText="1"/>
    </xf>
    <xf numFmtId="0" fontId="0" fillId="0" borderId="87" applyAlignment="1" pivotButton="0" quotePrefix="0" xfId="0">
      <alignment horizontal="left" vertical="center" wrapText="1"/>
    </xf>
    <xf numFmtId="0" fontId="0" fillId="32" borderId="66" applyAlignment="1" pivotButton="0" quotePrefix="0" xfId="0">
      <alignment horizontal="center" vertical="center" wrapText="1"/>
    </xf>
    <xf numFmtId="0" fontId="0" fillId="32" borderId="96" applyAlignment="1" pivotButton="0" quotePrefix="0" xfId="0">
      <alignment horizontal="center" vertical="center" wrapText="1"/>
    </xf>
    <xf numFmtId="0" fontId="0" fillId="32" borderId="16" applyAlignment="1" pivotButton="0" quotePrefix="0" xfId="0">
      <alignment horizontal="center" vertical="center" wrapText="1"/>
    </xf>
    <xf numFmtId="0" fontId="110" fillId="33" borderId="129" applyAlignment="1" pivotButton="0" quotePrefix="0" xfId="61">
      <alignment horizontal="center" vertical="center"/>
    </xf>
    <xf numFmtId="0" fontId="47" fillId="0" borderId="1" applyAlignment="1" pivotButton="0" quotePrefix="0" xfId="0">
      <alignment horizontal="center" vertical="center"/>
    </xf>
    <xf numFmtId="0" fontId="0" fillId="0" borderId="1" pivotButton="0" quotePrefix="0" xfId="0"/>
    <xf numFmtId="0" fontId="126" fillId="33" borderId="19" applyAlignment="1" applyProtection="1" pivotButton="0" quotePrefix="0" xfId="35">
      <alignment horizontal="left" vertical="center"/>
      <protection locked="1" hidden="1"/>
    </xf>
    <xf numFmtId="0" fontId="126" fillId="33" borderId="19" applyAlignment="1" applyProtection="1" pivotButton="0" quotePrefix="0" xfId="0">
      <alignment horizontal="center" vertical="center"/>
      <protection locked="1" hidden="1"/>
    </xf>
    <xf numFmtId="0" fontId="126" fillId="33" borderId="18" applyAlignment="1" applyProtection="1" pivotButton="0" quotePrefix="0" xfId="35">
      <alignment horizontal="left" vertical="center"/>
      <protection locked="1" hidden="1"/>
    </xf>
    <xf numFmtId="0" fontId="126" fillId="33" borderId="24" applyAlignment="1" applyProtection="1" pivotButton="0" quotePrefix="0" xfId="35">
      <alignment horizontal="left" vertical="center"/>
      <protection locked="1" hidden="1"/>
    </xf>
    <xf numFmtId="0" fontId="126" fillId="33" borderId="19" applyAlignment="1" applyProtection="1" pivotButton="0" quotePrefix="0" xfId="0">
      <alignment horizontal="center" vertical="center"/>
      <protection locked="0" hidden="1"/>
    </xf>
    <xf numFmtId="0" fontId="126" fillId="33" borderId="19" applyAlignment="1" applyProtection="1" pivotButton="0" quotePrefix="0" xfId="0">
      <alignment horizontal="center" vertical="center" wrapText="1"/>
      <protection locked="1" hidden="1"/>
    </xf>
    <xf numFmtId="0" fontId="66" fillId="27" borderId="19" applyAlignment="1" pivotButton="0" quotePrefix="0" xfId="35">
      <alignment horizontal="center" vertical="center" wrapText="1"/>
    </xf>
    <xf numFmtId="10" fontId="36" fillId="0" borderId="22" applyAlignment="1" pivotButton="0" quotePrefix="0" xfId="0">
      <alignment horizontal="center" vertical="center" wrapText="1"/>
    </xf>
    <xf numFmtId="10" fontId="36" fillId="0" borderId="86" applyAlignment="1" pivotButton="0" quotePrefix="0" xfId="0">
      <alignment horizontal="center" vertical="center" wrapText="1"/>
    </xf>
    <xf numFmtId="0" fontId="4" fillId="0" borderId="4" applyAlignment="1" pivotButton="0" quotePrefix="0" xfId="0">
      <alignment horizontal="center" vertical="center"/>
    </xf>
    <xf numFmtId="0" fontId="4" fillId="0" borderId="3" applyAlignment="1" pivotButton="0" quotePrefix="0" xfId="0">
      <alignment horizontal="center" vertical="center"/>
    </xf>
    <xf numFmtId="0" fontId="4" fillId="0" borderId="7" applyAlignment="1" pivotButton="0" quotePrefix="0" xfId="0">
      <alignment horizontal="center" vertical="center"/>
    </xf>
    <xf numFmtId="0" fontId="4" fillId="2" borderId="60" applyAlignment="1" pivotButton="0" quotePrefix="0" xfId="4">
      <alignment horizontal="left" vertical="center"/>
    </xf>
    <xf numFmtId="0" fontId="4" fillId="2" borderId="15" applyAlignment="1" pivotButton="0" quotePrefix="0" xfId="4">
      <alignment horizontal="left" vertical="center"/>
    </xf>
    <xf numFmtId="0" fontId="4" fillId="2" borderId="27" applyAlignment="1" pivotButton="0" quotePrefix="0" xfId="4">
      <alignment horizontal="left" vertical="center"/>
    </xf>
    <xf numFmtId="0" fontId="4" fillId="2" borderId="23" applyAlignment="1" pivotButton="0" quotePrefix="0" xfId="4">
      <alignment horizontal="left" vertical="center"/>
    </xf>
    <xf numFmtId="0" fontId="4" fillId="2" borderId="1" applyAlignment="1" pivotButton="0" quotePrefix="0" xfId="4">
      <alignment horizontal="left" vertical="center"/>
    </xf>
    <xf numFmtId="0" fontId="4" fillId="2" borderId="29" applyAlignment="1" pivotButton="0" quotePrefix="0" xfId="4">
      <alignment horizontal="left" vertical="center"/>
    </xf>
    <xf numFmtId="0" fontId="4" fillId="2" borderId="108" applyAlignment="1" pivotButton="0" quotePrefix="0" xfId="4">
      <alignment horizontal="left" vertical="center"/>
    </xf>
    <xf numFmtId="0" fontId="4" fillId="2" borderId="6" applyAlignment="1" pivotButton="0" quotePrefix="0" xfId="4">
      <alignment horizontal="left" vertical="center"/>
    </xf>
    <xf numFmtId="0" fontId="4" fillId="2" borderId="8" applyAlignment="1" pivotButton="0" quotePrefix="0" xfId="4">
      <alignment horizontal="left" vertical="center"/>
    </xf>
    <xf numFmtId="0" fontId="4" fillId="2" borderId="6" applyAlignment="1" pivotButton="0" quotePrefix="0" xfId="4">
      <alignment horizontal="left" vertical="center" wrapText="1"/>
    </xf>
    <xf numFmtId="0" fontId="4" fillId="2" borderId="0" applyAlignment="1" pivotButton="0" quotePrefix="0" xfId="4">
      <alignment horizontal="left" vertical="center" wrapText="1"/>
    </xf>
    <xf numFmtId="0" fontId="8" fillId="4" borderId="12" applyAlignment="1" pivotButton="0" quotePrefix="0" xfId="0">
      <alignment horizontal="center" vertical="center"/>
    </xf>
    <xf numFmtId="178" fontId="8" fillId="4" borderId="12" applyAlignment="1" pivotButton="0" quotePrefix="0" xfId="0">
      <alignment horizontal="center" vertical="center"/>
    </xf>
    <xf numFmtId="0" fontId="0" fillId="0" borderId="3" pivotButton="0" quotePrefix="0" xfId="0"/>
    <xf numFmtId="0" fontId="0" fillId="0" borderId="7" pivotButton="0" quotePrefix="0" xfId="0"/>
    <xf numFmtId="171" fontId="4" fillId="2" borderId="12" applyAlignment="1" pivotButton="0" quotePrefix="0" xfId="2">
      <alignment horizontal="right" vertical="center"/>
    </xf>
    <xf numFmtId="0" fontId="0" fillId="0" borderId="6" pivotButton="0" quotePrefix="0" xfId="0"/>
    <xf numFmtId="0" fontId="0" fillId="0" borderId="8" pivotButton="0" quotePrefix="0" xfId="0"/>
    <xf numFmtId="0" fontId="0" fillId="0" borderId="9" pivotButton="0" quotePrefix="0" xfId="0"/>
    <xf numFmtId="0" fontId="0" fillId="0" borderId="2" pivotButton="0" quotePrefix="0" xfId="0"/>
    <xf numFmtId="0" fontId="0" fillId="0" borderId="10" pivotButton="0" quotePrefix="0" xfId="0"/>
    <xf numFmtId="0" fontId="4" fillId="2" borderId="10" applyAlignment="1" pivotButton="0" quotePrefix="0" xfId="0">
      <alignment horizontal="left" vertical="center"/>
    </xf>
    <xf numFmtId="0" fontId="4" fillId="2" borderId="30" applyAlignment="1" pivotButton="0" quotePrefix="0" xfId="0">
      <alignment horizontal="left" vertical="center"/>
    </xf>
    <xf numFmtId="0" fontId="4" fillId="2" borderId="99" applyAlignment="1" pivotButton="0" quotePrefix="0" xfId="0">
      <alignment horizontal="left" vertical="center"/>
    </xf>
    <xf numFmtId="0" fontId="4" fillId="2" borderId="65" applyAlignment="1" pivotButton="0" quotePrefix="0" xfId="0">
      <alignment horizontal="left" vertical="center"/>
    </xf>
    <xf numFmtId="0" fontId="4" fillId="2" borderId="63" applyAlignment="1" pivotButton="0" quotePrefix="0" xfId="0">
      <alignment horizontal="left" vertical="center"/>
    </xf>
    <xf numFmtId="0" fontId="4" fillId="2" borderId="64" applyAlignment="1" pivotButton="0" quotePrefix="0" xfId="0">
      <alignment horizontal="left" vertical="center"/>
    </xf>
    <xf numFmtId="0" fontId="4" fillId="2" borderId="0" applyAlignment="1" pivotButton="0" quotePrefix="0" xfId="4">
      <alignment horizontal="left" vertical="center" shrinkToFit="1"/>
    </xf>
    <xf numFmtId="0" fontId="4" fillId="2" borderId="5" applyAlignment="1" pivotButton="0" quotePrefix="0" xfId="4">
      <alignment horizontal="left" vertical="center" shrinkToFit="1"/>
    </xf>
    <xf numFmtId="0" fontId="4" fillId="2" borderId="6" applyAlignment="1" pivotButton="0" quotePrefix="0" xfId="4">
      <alignment horizontal="left" vertical="center" shrinkToFit="1"/>
    </xf>
    <xf numFmtId="0" fontId="4" fillId="2" borderId="39" applyAlignment="1" pivotButton="0" quotePrefix="0" xfId="4">
      <alignment horizontal="left" vertical="center" shrinkToFit="1"/>
    </xf>
    <xf numFmtId="0" fontId="4" fillId="2" borderId="9" applyAlignment="1" pivotButton="0" quotePrefix="0" xfId="4">
      <alignment horizontal="left" vertical="center" shrinkToFit="1"/>
    </xf>
    <xf numFmtId="0" fontId="4" fillId="2" borderId="2" applyAlignment="1" pivotButton="0" quotePrefix="0" xfId="4">
      <alignment horizontal="left" vertical="center" shrinkToFit="1"/>
    </xf>
    <xf numFmtId="0" fontId="4" fillId="2" borderId="40" applyAlignment="1" pivotButton="0" quotePrefix="0" xfId="4">
      <alignment horizontal="left" vertical="center" shrinkToFit="1"/>
    </xf>
    <xf numFmtId="0" fontId="4" fillId="2" borderId="0" applyAlignment="1" pivotButton="0" quotePrefix="0" xfId="4">
      <alignment horizontal="left" vertical="center"/>
    </xf>
    <xf numFmtId="171" fontId="4" fillId="2" borderId="30" applyAlignment="1" pivotButton="0" quotePrefix="0" xfId="2">
      <alignment horizontal="center" vertical="center"/>
    </xf>
    <xf numFmtId="0" fontId="0" fillId="0" borderId="13" pivotButton="0" quotePrefix="0" xfId="0"/>
    <xf numFmtId="171" fontId="4" fillId="4" borderId="30" applyAlignment="1" pivotButton="0" quotePrefix="0" xfId="2">
      <alignment horizontal="right" vertical="center"/>
    </xf>
    <xf numFmtId="0" fontId="4" fillId="2" borderId="0" applyAlignment="1" pivotButton="0" quotePrefix="0" xfId="0">
      <alignment vertical="center"/>
    </xf>
    <xf numFmtId="171" fontId="4" fillId="2" borderId="35" applyAlignment="1" pivotButton="0" quotePrefix="0" xfId="2">
      <alignment horizontal="center" vertical="center"/>
    </xf>
    <xf numFmtId="0" fontId="0" fillId="0" borderId="48" pivotButton="0" quotePrefix="0" xfId="0"/>
    <xf numFmtId="171" fontId="4" fillId="2" borderId="38" applyAlignment="1" pivotButton="0" quotePrefix="0" xfId="2">
      <alignment horizontal="right" vertical="center"/>
    </xf>
    <xf numFmtId="0" fontId="0" fillId="0" borderId="15" pivotButton="0" quotePrefix="0" xfId="0"/>
    <xf numFmtId="0" fontId="0" fillId="0" borderId="27" pivotButton="0" quotePrefix="0" xfId="0"/>
    <xf numFmtId="0" fontId="0" fillId="0" borderId="55" pivotButton="0" quotePrefix="0" xfId="0"/>
    <xf numFmtId="0" fontId="0" fillId="0" borderId="29" pivotButton="0" quotePrefix="0" xfId="0"/>
    <xf numFmtId="172" fontId="4" fillId="4" borderId="7" applyAlignment="1" pivotButton="0" quotePrefix="0" xfId="2">
      <alignment horizontal="right" vertical="center"/>
    </xf>
    <xf numFmtId="171" fontId="4" fillId="2" borderId="26" applyAlignment="1" pivotButton="0" quotePrefix="0" xfId="2">
      <alignment horizontal="right" vertical="center"/>
    </xf>
    <xf numFmtId="171" fontId="4" fillId="4" borderId="25" applyAlignment="1" pivotButton="0" quotePrefix="0" xfId="2">
      <alignment horizontal="right" vertical="center"/>
    </xf>
    <xf numFmtId="0" fontId="4" fillId="2" borderId="37" applyAlignment="1" pivotButton="0" quotePrefix="0" xfId="0">
      <alignment horizontal="left" vertical="center"/>
    </xf>
    <xf numFmtId="0" fontId="4" fillId="2" borderId="26" applyAlignment="1" pivotButton="0" quotePrefix="0" xfId="0">
      <alignment horizontal="left" vertical="center"/>
    </xf>
    <xf numFmtId="0" fontId="4" fillId="2" borderId="62" applyAlignment="1" pivotButton="0" quotePrefix="0" xfId="0">
      <alignment horizontal="left" vertical="center"/>
    </xf>
    <xf numFmtId="172" fontId="4" fillId="4" borderId="19" applyAlignment="1" pivotButton="0" quotePrefix="0" xfId="0">
      <alignment horizontal="right" vertical="center"/>
    </xf>
    <xf numFmtId="0" fontId="0" fillId="0" borderId="18" pivotButton="0" quotePrefix="0" xfId="0"/>
    <xf numFmtId="0" fontId="0" fillId="0" borderId="23" pivotButton="0" quotePrefix="0" xfId="0"/>
    <xf numFmtId="0" fontId="0" fillId="0" borderId="24" pivotButton="0" quotePrefix="0" xfId="0"/>
    <xf numFmtId="172" fontId="4" fillId="4" borderId="19" applyAlignment="1" pivotButton="0" quotePrefix="0" xfId="2">
      <alignment horizontal="right" vertical="center"/>
    </xf>
    <xf numFmtId="171" fontId="4" fillId="4" borderId="33" applyAlignment="1" pivotButton="0" quotePrefix="0" xfId="2">
      <alignment horizontal="right" vertical="center"/>
    </xf>
    <xf numFmtId="0" fontId="4" fillId="2" borderId="7" applyAlignment="1" pivotButton="0" quotePrefix="0" xfId="0">
      <alignment horizontal="left" vertical="center"/>
    </xf>
    <xf numFmtId="0" fontId="4" fillId="2" borderId="12" applyAlignment="1" pivotButton="0" quotePrefix="0" xfId="0">
      <alignment horizontal="left" vertical="center"/>
    </xf>
    <xf numFmtId="0" fontId="4" fillId="2" borderId="34" applyAlignment="1" pivotButton="0" quotePrefix="0" xfId="0">
      <alignment horizontal="left" vertical="center"/>
    </xf>
    <xf numFmtId="0" fontId="4" fillId="2" borderId="5" applyAlignment="1" pivotButton="0" quotePrefix="0" xfId="4">
      <alignment horizontal="left" vertical="center"/>
    </xf>
    <xf numFmtId="0" fontId="4" fillId="2" borderId="9" applyAlignment="1" pivotButton="0" quotePrefix="0" xfId="4">
      <alignment horizontal="left" vertical="center"/>
    </xf>
    <xf numFmtId="0" fontId="4" fillId="2" borderId="2" applyAlignment="1" pivotButton="0" quotePrefix="0" xfId="4">
      <alignment horizontal="left" vertical="center"/>
    </xf>
    <xf numFmtId="0" fontId="4" fillId="2" borderId="10" applyAlignment="1" pivotButton="0" quotePrefix="0" xfId="4">
      <alignment horizontal="left" vertical="center"/>
    </xf>
    <xf numFmtId="172" fontId="4" fillId="2" borderId="12" applyAlignment="1" pivotButton="0" quotePrefix="0" xfId="0">
      <alignment horizontal="center" vertical="center"/>
    </xf>
    <xf numFmtId="0" fontId="4" fillId="2" borderId="12" applyAlignment="1" pivotButton="0" quotePrefix="0" xfId="4">
      <alignment horizontal="left" vertical="center"/>
    </xf>
    <xf numFmtId="172" fontId="4" fillId="4" borderId="12" applyAlignment="1" pivotButton="0" quotePrefix="0" xfId="2">
      <alignment horizontal="right" vertical="center"/>
    </xf>
    <xf numFmtId="0" fontId="4" fillId="2" borderId="8" applyAlignment="1" pivotButton="0" quotePrefix="0" xfId="4">
      <alignment horizontal="left" vertical="center" shrinkToFit="1"/>
    </xf>
    <xf numFmtId="0" fontId="4" fillId="2" borderId="10" applyAlignment="1" pivotButton="0" quotePrefix="0" xfId="4">
      <alignment horizontal="left" vertical="center" shrinkToFit="1"/>
    </xf>
    <xf numFmtId="0" fontId="15" fillId="0" borderId="6" applyAlignment="1" pivotButton="0" quotePrefix="0" xfId="4">
      <alignment horizontal="left" vertical="top" wrapText="1"/>
    </xf>
    <xf numFmtId="0" fontId="15" fillId="0" borderId="0" applyAlignment="1" pivotButton="0" quotePrefix="0" xfId="4">
      <alignment horizontal="left" vertical="top" wrapText="1"/>
    </xf>
    <xf numFmtId="0" fontId="15" fillId="0" borderId="2" applyAlignment="1" pivotButton="0" quotePrefix="0" xfId="4">
      <alignment horizontal="left" vertical="top" wrapText="1"/>
    </xf>
    <xf numFmtId="0" fontId="4" fillId="2" borderId="4" applyAlignment="1" pivotButton="0" quotePrefix="0" xfId="4">
      <alignment horizontal="left" vertical="center"/>
    </xf>
    <xf numFmtId="0" fontId="4" fillId="2" borderId="3" applyAlignment="1" pivotButton="0" quotePrefix="0" xfId="4">
      <alignment horizontal="left" vertical="center"/>
    </xf>
    <xf numFmtId="0" fontId="4" fillId="2" borderId="7" applyAlignment="1" pivotButton="0" quotePrefix="0" xfId="4">
      <alignment horizontal="left" vertical="center"/>
    </xf>
    <xf numFmtId="171" fontId="4" fillId="2" borderId="4" applyAlignment="1" pivotButton="0" quotePrefix="0" xfId="2">
      <alignment horizontal="center" vertical="center"/>
    </xf>
    <xf numFmtId="171" fontId="4" fillId="4" borderId="7" applyAlignment="1" pivotButton="0" quotePrefix="0" xfId="2">
      <alignment vertical="center"/>
    </xf>
    <xf numFmtId="171" fontId="4" fillId="2" borderId="12" applyAlignment="1" pivotButton="0" quotePrefix="0" xfId="2">
      <alignment horizontal="center" vertical="center"/>
    </xf>
    <xf numFmtId="0" fontId="4" fillId="2" borderId="4" applyAlignment="1" pivotButton="0" quotePrefix="0" xfId="0">
      <alignment horizontal="left" vertical="center"/>
    </xf>
    <xf numFmtId="0" fontId="4" fillId="2" borderId="3" applyAlignment="1" pivotButton="0" quotePrefix="0" xfId="0">
      <alignment horizontal="left" vertical="center"/>
    </xf>
    <xf numFmtId="0" fontId="4" fillId="2" borderId="12" applyAlignment="1" pivotButton="0" quotePrefix="0" xfId="4">
      <alignment horizontal="left" vertical="center" shrinkToFit="1"/>
    </xf>
    <xf numFmtId="171" fontId="4" fillId="4" borderId="12" applyAlignment="1" pivotButton="0" quotePrefix="0" xfId="2">
      <alignment vertical="center"/>
    </xf>
    <xf numFmtId="0" fontId="4" fillId="2" borderId="26" applyAlignment="1" pivotButton="0" quotePrefix="0" xfId="4">
      <alignment horizontal="left" vertical="center"/>
    </xf>
    <xf numFmtId="0" fontId="4" fillId="2" borderId="5" applyAlignment="1" pivotButton="0" quotePrefix="0" xfId="0">
      <alignment horizontal="left" vertical="center"/>
    </xf>
    <xf numFmtId="0" fontId="4" fillId="2" borderId="6" applyAlignment="1" pivotButton="0" quotePrefix="0" xfId="0">
      <alignment horizontal="left" vertical="center"/>
    </xf>
    <xf numFmtId="0" fontId="4" fillId="2" borderId="39" applyAlignment="1" pivotButton="0" quotePrefix="0" xfId="0">
      <alignment horizontal="left" vertical="center"/>
    </xf>
    <xf numFmtId="0" fontId="4" fillId="2" borderId="9" applyAlignment="1" pivotButton="0" quotePrefix="0" xfId="0">
      <alignment horizontal="left" vertical="center"/>
    </xf>
    <xf numFmtId="0" fontId="4" fillId="2" borderId="2" applyAlignment="1" pivotButton="0" quotePrefix="0" xfId="0">
      <alignment horizontal="left" vertical="center"/>
    </xf>
    <xf numFmtId="0" fontId="4" fillId="2" borderId="40" applyAlignment="1" pivotButton="0" quotePrefix="0" xfId="0">
      <alignment horizontal="left" vertical="center"/>
    </xf>
    <xf numFmtId="0" fontId="4" fillId="2" borderId="14" applyAlignment="1" pivotButton="0" quotePrefix="0" xfId="0">
      <alignment horizontal="center" vertical="center"/>
    </xf>
    <xf numFmtId="0" fontId="4" fillId="2" borderId="28" applyAlignment="1" pivotButton="0" quotePrefix="0" xfId="0">
      <alignment horizontal="center" vertical="center"/>
    </xf>
    <xf numFmtId="0" fontId="4" fillId="2" borderId="30" applyAlignment="1" pivotButton="0" quotePrefix="0" xfId="0">
      <alignment horizontal="center" vertical="center"/>
    </xf>
    <xf numFmtId="0" fontId="4" fillId="2" borderId="19" applyAlignment="1" pivotButton="0" quotePrefix="0" xfId="0">
      <alignment horizontal="left" vertical="center"/>
    </xf>
    <xf numFmtId="0" fontId="4" fillId="2" borderId="26" applyAlignment="1" pivotButton="0" quotePrefix="0" xfId="0">
      <alignment horizontal="center" vertical="center"/>
    </xf>
    <xf numFmtId="0" fontId="4" fillId="2" borderId="61" applyAlignment="1" pivotButton="0" quotePrefix="0" xfId="0">
      <alignment horizontal="center" vertical="center"/>
    </xf>
    <xf numFmtId="0" fontId="4" fillId="2" borderId="63" applyAlignment="1" pivotButton="0" quotePrefix="0" xfId="0">
      <alignment horizontal="center" vertical="center"/>
    </xf>
    <xf numFmtId="0" fontId="4" fillId="2" borderId="98" applyAlignment="1" pivotButton="0" quotePrefix="0" xfId="0">
      <alignment horizontal="center" vertical="center"/>
    </xf>
    <xf numFmtId="0" fontId="4" fillId="2" borderId="0" applyAlignment="1" pivotButton="0" quotePrefix="0" xfId="0">
      <alignment horizontal="left" vertical="center"/>
    </xf>
    <xf numFmtId="0" fontId="4" fillId="2" borderId="0" applyAlignment="1" pivotButton="0" quotePrefix="0" xfId="0">
      <alignment horizontal="center" vertical="center"/>
    </xf>
    <xf numFmtId="0" fontId="15" fillId="4" borderId="12" applyAlignment="1" pivotButton="0" quotePrefix="0" xfId="0">
      <alignment horizontal="left" vertical="center"/>
    </xf>
    <xf numFmtId="14" fontId="4" fillId="4" borderId="12" applyAlignment="1" pivotButton="0" quotePrefix="0" xfId="0">
      <alignment horizontal="left" vertical="center"/>
    </xf>
    <xf numFmtId="0" fontId="14" fillId="4" borderId="12" applyAlignment="1" pivotButton="0" quotePrefix="0" xfId="0">
      <alignment horizontal="center" vertical="center"/>
    </xf>
    <xf numFmtId="0" fontId="15" fillId="4" borderId="12" applyAlignment="1" pivotButton="0" quotePrefix="0" xfId="0">
      <alignment horizontal="center" vertical="center"/>
    </xf>
    <xf numFmtId="0" fontId="4" fillId="2" borderId="60" applyAlignment="1" pivotButton="0" quotePrefix="0" xfId="0">
      <alignment horizontal="center" vertical="center"/>
    </xf>
    <xf numFmtId="0" fontId="4" fillId="2" borderId="15" applyAlignment="1" pivotButton="0" quotePrefix="0" xfId="0">
      <alignment horizontal="center" vertical="center"/>
    </xf>
    <xf numFmtId="0" fontId="4" fillId="2" borderId="18" applyAlignment="1" pivotButton="0" quotePrefix="0" xfId="0">
      <alignment horizontal="center" vertical="center"/>
    </xf>
    <xf numFmtId="0" fontId="4" fillId="2" borderId="20" applyAlignment="1" pivotButton="0" quotePrefix="0" xfId="0">
      <alignment horizontal="center" vertical="center"/>
    </xf>
    <xf numFmtId="0" fontId="4" fillId="2" borderId="21" applyAlignment="1" pivotButton="0" quotePrefix="0" xfId="0">
      <alignment horizontal="center" vertical="center"/>
    </xf>
    <xf numFmtId="0" fontId="4" fillId="2" borderId="19" applyAlignment="1" pivotButton="0" quotePrefix="0" xfId="0">
      <alignment horizontal="center" vertical="center"/>
    </xf>
    <xf numFmtId="0" fontId="4" fillId="2" borderId="22" applyAlignment="1" pivotButton="0" quotePrefix="0" xfId="0">
      <alignment horizontal="center" vertical="center"/>
    </xf>
    <xf numFmtId="0" fontId="4" fillId="2" borderId="14" applyAlignment="1" pivotButton="0" quotePrefix="0" xfId="4">
      <alignment horizontal="center" vertical="center"/>
    </xf>
    <xf numFmtId="0" fontId="4" fillId="2" borderId="28" applyAlignment="1" pivotButton="0" quotePrefix="0" xfId="4">
      <alignment horizontal="center" vertical="center"/>
    </xf>
    <xf numFmtId="0" fontId="4" fillId="2" borderId="30" applyAlignment="1" pivotButton="0" quotePrefix="0" xfId="4">
      <alignment horizontal="center" vertical="center"/>
    </xf>
    <xf numFmtId="0" fontId="4" fillId="2" borderId="25" applyAlignment="1" pivotButton="0" quotePrefix="0" xfId="4">
      <alignment horizontal="center" vertical="center"/>
    </xf>
    <xf numFmtId="0" fontId="4" fillId="2" borderId="26" applyAlignment="1" pivotButton="0" quotePrefix="0" xfId="4">
      <alignment horizontal="center" vertical="center"/>
    </xf>
    <xf numFmtId="0" fontId="4" fillId="2" borderId="97" applyAlignment="1" pivotButton="0" quotePrefix="0" xfId="4">
      <alignment horizontal="center" vertical="center"/>
    </xf>
    <xf numFmtId="0" fontId="4" fillId="2" borderId="63" applyAlignment="1" pivotButton="0" quotePrefix="0" xfId="4">
      <alignment horizontal="center" vertical="center"/>
    </xf>
    <xf numFmtId="0" fontId="4" fillId="2" borderId="60" applyAlignment="1" pivotButton="0" quotePrefix="0" xfId="0">
      <alignment horizontal="center" vertical="center" shrinkToFit="1"/>
    </xf>
    <xf numFmtId="0" fontId="4" fillId="2" borderId="15" applyAlignment="1" pivotButton="0" quotePrefix="0" xfId="0">
      <alignment horizontal="center" vertical="center" shrinkToFit="1"/>
    </xf>
    <xf numFmtId="0" fontId="4" fillId="2" borderId="27" applyAlignment="1" pivotButton="0" quotePrefix="0" xfId="0">
      <alignment horizontal="center" vertical="center" shrinkToFit="1"/>
    </xf>
    <xf numFmtId="0" fontId="4" fillId="2" borderId="23" applyAlignment="1" pivotButton="0" quotePrefix="0" xfId="0">
      <alignment horizontal="center" vertical="center" shrinkToFit="1"/>
    </xf>
    <xf numFmtId="0" fontId="4" fillId="2" borderId="1" applyAlignment="1" pivotButton="0" quotePrefix="0" xfId="0">
      <alignment horizontal="center" vertical="center" shrinkToFit="1"/>
    </xf>
    <xf numFmtId="0" fontId="4" fillId="2" borderId="29" applyAlignment="1" pivotButton="0" quotePrefix="0" xfId="0">
      <alignment horizontal="center" vertical="center" shrinkToFit="1"/>
    </xf>
    <xf numFmtId="0" fontId="4" fillId="2" borderId="62" applyAlignment="1" pivotButton="0" quotePrefix="0" xfId="0">
      <alignment horizontal="center" vertical="center"/>
    </xf>
    <xf numFmtId="0" fontId="4" fillId="2" borderId="64" applyAlignment="1" pivotButton="0" quotePrefix="0" xfId="0">
      <alignment horizontal="center" vertical="center"/>
    </xf>
    <xf numFmtId="170" fontId="4" fillId="2" borderId="0" applyAlignment="1" pivotButton="0" quotePrefix="0" xfId="3">
      <alignment horizontal="center" vertical="center"/>
    </xf>
    <xf numFmtId="0" fontId="4" fillId="0" borderId="12" applyAlignment="1" pivotButton="0" quotePrefix="0" xfId="0">
      <alignment horizontal="center" vertical="center"/>
    </xf>
    <xf numFmtId="49" fontId="8" fillId="4" borderId="12" applyAlignment="1" pivotButton="0" quotePrefix="0" xfId="0">
      <alignment horizontal="center" vertical="center"/>
    </xf>
    <xf numFmtId="0" fontId="4" fillId="2" borderId="34" applyAlignment="1" pivotButton="0" quotePrefix="0" xfId="4">
      <alignment horizontal="left" vertical="center" shrinkToFit="1"/>
    </xf>
    <xf numFmtId="0" fontId="0" fillId="0" borderId="39" pivotButton="0" quotePrefix="0" xfId="0"/>
    <xf numFmtId="0" fontId="0" fillId="0" borderId="40" pivotButton="0" quotePrefix="0" xfId="0"/>
    <xf numFmtId="0" fontId="4" fillId="2" borderId="35" applyAlignment="1" pivotButton="0" quotePrefix="0" xfId="4">
      <alignment horizontal="left" vertical="center"/>
    </xf>
    <xf numFmtId="170" fontId="4" fillId="2" borderId="0" applyAlignment="1" pivotButton="0" quotePrefix="0" xfId="2">
      <alignment horizontal="center" vertical="center"/>
    </xf>
    <xf numFmtId="0" fontId="4" fillId="2" borderId="25" applyAlignment="1" pivotButton="0" quotePrefix="0" xfId="4">
      <alignment horizontal="left" vertical="center"/>
    </xf>
    <xf numFmtId="38" fontId="4" fillId="4" borderId="19" applyAlignment="1" pivotButton="0" quotePrefix="0" xfId="3">
      <alignment horizontal="right" vertical="center"/>
    </xf>
    <xf numFmtId="0" fontId="4" fillId="2" borderId="33" applyAlignment="1" pivotButton="0" quotePrefix="0" xfId="4">
      <alignment horizontal="left" vertical="center"/>
    </xf>
    <xf numFmtId="0" fontId="58" fillId="2" borderId="41" applyAlignment="1" pivotButton="0" quotePrefix="0" xfId="0">
      <alignment horizontal="left" vertical="center" wrapText="1"/>
    </xf>
    <xf numFmtId="0" fontId="15" fillId="0" borderId="3" applyAlignment="1" pivotButton="0" quotePrefix="0" xfId="4">
      <alignment horizontal="left" vertical="top" wrapText="1"/>
    </xf>
    <xf numFmtId="0" fontId="59" fillId="2" borderId="7" applyAlignment="1" pivotButton="0" quotePrefix="0" xfId="0">
      <alignment horizontal="left" vertical="center"/>
    </xf>
    <xf numFmtId="0" fontId="59" fillId="2" borderId="41" applyAlignment="1" pivotButton="0" quotePrefix="0" xfId="0">
      <alignment horizontal="left" vertical="center" wrapText="1"/>
    </xf>
    <xf numFmtId="0" fontId="59" fillId="2" borderId="7" applyAlignment="1" pivotButton="0" quotePrefix="0" xfId="0">
      <alignment horizontal="left" vertical="center" wrapText="1"/>
    </xf>
    <xf numFmtId="0" fontId="58" fillId="2" borderId="7" applyAlignment="1" pivotButton="0" quotePrefix="0" xfId="0">
      <alignment horizontal="left" vertical="center" wrapText="1"/>
    </xf>
    <xf numFmtId="0" fontId="58" fillId="2" borderId="41" applyAlignment="1" pivotButton="0" quotePrefix="0" xfId="35">
      <alignment horizontal="left" vertical="center" wrapText="1"/>
    </xf>
    <xf numFmtId="0" fontId="58" fillId="2" borderId="7" applyAlignment="1" pivotButton="0" quotePrefix="0" xfId="35">
      <alignment horizontal="left" vertical="center" wrapText="1"/>
    </xf>
    <xf numFmtId="0" fontId="59" fillId="2" borderId="7" applyAlignment="1" pivotButton="0" quotePrefix="0" xfId="35">
      <alignment horizontal="left" vertical="center"/>
    </xf>
    <xf numFmtId="0" fontId="4" fillId="2" borderId="12" applyAlignment="1" pivotButton="0" quotePrefix="0" xfId="0">
      <alignment horizontal="center" vertical="center"/>
    </xf>
    <xf numFmtId="0" fontId="0" fillId="0" borderId="11" pivotButton="0" quotePrefix="0" xfId="0"/>
    <xf numFmtId="0" fontId="58" fillId="2" borderId="54" applyAlignment="1" pivotButton="0" quotePrefix="0" xfId="0">
      <alignment horizontal="left" vertical="center" wrapText="1"/>
    </xf>
    <xf numFmtId="0" fontId="4" fillId="4" borderId="12" applyAlignment="1" pivotButton="0" quotePrefix="0" xfId="0">
      <alignment horizontal="left" vertical="center" shrinkToFit="1"/>
    </xf>
    <xf numFmtId="0" fontId="0" fillId="0" borderId="20" pivotButton="0" quotePrefix="0" xfId="0"/>
    <xf numFmtId="0" fontId="0" fillId="0" borderId="21" pivotButton="0" quotePrefix="0" xfId="0"/>
    <xf numFmtId="0" fontId="4" fillId="2" borderId="12" applyAlignment="1" pivotButton="0" quotePrefix="0" xfId="4">
      <alignment horizontal="center" vertical="center"/>
    </xf>
    <xf numFmtId="0" fontId="4" fillId="2" borderId="53" applyAlignment="1" pivotButton="0" quotePrefix="0" xfId="0">
      <alignment horizontal="center" vertical="center" shrinkToFit="1"/>
    </xf>
    <xf numFmtId="0" fontId="5" fillId="2" borderId="44" applyAlignment="1" pivotButton="0" quotePrefix="0" xfId="5">
      <alignment horizontal="center" vertical="center"/>
    </xf>
    <xf numFmtId="0" fontId="5" fillId="2" borderId="0" applyAlignment="1" pivotButton="0" quotePrefix="0" xfId="5">
      <alignment horizontal="center" vertical="center"/>
    </xf>
    <xf numFmtId="38" fontId="7" fillId="2" borderId="4" applyAlignment="1" pivotButton="0" quotePrefix="0" xfId="47">
      <alignment horizontal="right" vertical="center" indent="1"/>
    </xf>
    <xf numFmtId="38" fontId="7" fillId="2" borderId="3" applyAlignment="1" pivotButton="0" quotePrefix="0" xfId="47">
      <alignment horizontal="right" vertical="center" indent="1"/>
    </xf>
    <xf numFmtId="38" fontId="7" fillId="2" borderId="7" applyAlignment="1" pivotButton="0" quotePrefix="0" xfId="47">
      <alignment horizontal="right" vertical="center" indent="1"/>
    </xf>
    <xf numFmtId="0" fontId="5" fillId="2" borderId="0" applyAlignment="1" pivotButton="0" quotePrefix="0" xfId="5">
      <alignment horizontal="center" vertical="center" wrapText="1"/>
    </xf>
    <xf numFmtId="0" fontId="5" fillId="2" borderId="0" applyAlignment="1" pivotButton="0" quotePrefix="0" xfId="5">
      <alignment horizontal="left" vertical="center" wrapText="1"/>
    </xf>
    <xf numFmtId="38" fontId="8" fillId="2" borderId="3" applyAlignment="1" pivotButton="0" quotePrefix="0" xfId="47">
      <alignment horizontal="right" vertical="center" indent="1"/>
    </xf>
    <xf numFmtId="38" fontId="8" fillId="2" borderId="7" applyAlignment="1" pivotButton="0" quotePrefix="0" xfId="47">
      <alignment horizontal="right" vertical="center" indent="1"/>
    </xf>
    <xf numFmtId="0" fontId="5" fillId="2" borderId="11" applyAlignment="1" pivotButton="0" quotePrefix="0" xfId="5">
      <alignment horizontal="center" vertical="center"/>
    </xf>
    <xf numFmtId="0" fontId="5" fillId="2" borderId="13" applyAlignment="1" pivotButton="0" quotePrefix="0" xfId="5">
      <alignment horizontal="center" vertical="center"/>
    </xf>
    <xf numFmtId="0" fontId="5" fillId="2" borderId="42" applyAlignment="1" pivotButton="0" quotePrefix="0" xfId="5">
      <alignment horizontal="center" vertical="center"/>
    </xf>
    <xf numFmtId="176" fontId="7" fillId="7" borderId="43" applyAlignment="1" pivotButton="0" quotePrefix="0" xfId="5">
      <alignment horizontal="right" vertical="center" indent="1"/>
    </xf>
    <xf numFmtId="176" fontId="8" fillId="7" borderId="100" applyAlignment="1" pivotButton="0" quotePrefix="0" xfId="5">
      <alignment horizontal="right" vertical="center" indent="1"/>
    </xf>
    <xf numFmtId="176" fontId="8" fillId="7" borderId="101" applyAlignment="1" pivotButton="0" quotePrefix="0" xfId="5">
      <alignment horizontal="right" vertical="center" indent="1"/>
    </xf>
    <xf numFmtId="38" fontId="7" fillId="2" borderId="34" applyAlignment="1" pivotButton="0" quotePrefix="0" xfId="47">
      <alignment horizontal="right" vertical="center" indent="1"/>
    </xf>
    <xf numFmtId="38" fontId="8" fillId="2" borderId="41" applyAlignment="1" pivotButton="0" quotePrefix="0" xfId="47">
      <alignment horizontal="right" vertical="center" indent="1"/>
    </xf>
    <xf numFmtId="38" fontId="8" fillId="2" borderId="33" applyAlignment="1" pivotButton="0" quotePrefix="0" xfId="47">
      <alignment horizontal="right" vertical="center" indent="1"/>
    </xf>
    <xf numFmtId="0" fontId="7" fillId="2" borderId="34" applyAlignment="1" pivotButton="0" quotePrefix="0" xfId="47">
      <alignment horizontal="right" vertical="center" indent="1"/>
    </xf>
    <xf numFmtId="0" fontId="8" fillId="2" borderId="41" applyAlignment="1" pivotButton="0" quotePrefix="0" xfId="47">
      <alignment horizontal="right" vertical="center" indent="1"/>
    </xf>
    <xf numFmtId="0" fontId="8" fillId="2" borderId="33" applyAlignment="1" pivotButton="0" quotePrefix="0" xfId="47">
      <alignment horizontal="right" vertical="center" indent="1"/>
    </xf>
    <xf numFmtId="0" fontId="5" fillId="4" borderId="12" applyAlignment="1" pivotButton="0" quotePrefix="0" xfId="5">
      <alignment horizontal="right" vertical="center" indent="1"/>
    </xf>
    <xf numFmtId="0" fontId="5" fillId="2" borderId="0" applyAlignment="1" pivotButton="0" quotePrefix="0" xfId="5">
      <alignment horizontal="left" vertical="top" wrapText="1"/>
    </xf>
    <xf numFmtId="0" fontId="5" fillId="4" borderId="4" applyAlignment="1" pivotButton="0" quotePrefix="0" xfId="5">
      <alignment horizontal="left" vertical="top" wrapText="1"/>
    </xf>
    <xf numFmtId="0" fontId="5" fillId="4" borderId="3" applyAlignment="1" pivotButton="0" quotePrefix="0" xfId="5">
      <alignment horizontal="left" vertical="top" wrapText="1"/>
    </xf>
    <xf numFmtId="0" fontId="5" fillId="4" borderId="7" applyAlignment="1" pivotButton="0" quotePrefix="0" xfId="5">
      <alignment horizontal="left" vertical="top" wrapText="1"/>
    </xf>
    <xf numFmtId="0" fontId="9" fillId="3" borderId="1" applyAlignment="1" pivotButton="0" quotePrefix="1" xfId="5">
      <alignment horizontal="center" vertical="center"/>
    </xf>
    <xf numFmtId="0" fontId="9" fillId="3" borderId="1" applyAlignment="1" pivotButton="0" quotePrefix="0" xfId="5">
      <alignment horizontal="center" vertical="center"/>
    </xf>
    <xf numFmtId="0" fontId="5" fillId="2" borderId="4" applyAlignment="1" pivotButton="0" quotePrefix="0" xfId="5">
      <alignment horizontal="center" vertical="center"/>
    </xf>
    <xf numFmtId="0" fontId="5" fillId="2" borderId="3" applyAlignment="1" pivotButton="0" quotePrefix="0" xfId="5">
      <alignment horizontal="center" vertical="center"/>
    </xf>
    <xf numFmtId="0" fontId="5" fillId="2" borderId="7" applyAlignment="1" pivotButton="0" quotePrefix="0" xfId="5">
      <alignment horizontal="center" vertical="center"/>
    </xf>
    <xf numFmtId="182" fontId="5" fillId="4" borderId="12" applyAlignment="1" pivotButton="0" quotePrefix="0" xfId="2">
      <alignment horizontal="right" vertical="center" indent="1"/>
    </xf>
    <xf numFmtId="182" fontId="0" fillId="0" borderId="3" pivotButton="0" quotePrefix="0" xfId="0"/>
    <xf numFmtId="182" fontId="0" fillId="0" borderId="7" pivotButton="0" quotePrefix="0" xfId="0"/>
    <xf numFmtId="38" fontId="7" fillId="0" borderId="12" applyAlignment="1" pivotButton="0" quotePrefix="0" xfId="47">
      <alignment horizontal="right" vertical="center" indent="1"/>
    </xf>
    <xf numFmtId="38" fontId="8" fillId="0" borderId="12" applyAlignment="1" pivotButton="0" quotePrefix="0" xfId="47">
      <alignment horizontal="right" vertical="center" indent="1"/>
    </xf>
    <xf numFmtId="0" fontId="5" fillId="3" borderId="1" applyAlignment="1" pivotButton="0" quotePrefix="0" xfId="5">
      <alignment horizontal="left" vertical="center" wrapText="1"/>
    </xf>
    <xf numFmtId="0" fontId="5" fillId="4" borderId="12" applyAlignment="1" pivotButton="0" quotePrefix="0" xfId="5">
      <alignment horizontal="center" vertical="center"/>
    </xf>
    <xf numFmtId="0" fontId="5" fillId="4" borderId="4" applyAlignment="1" pivotButton="0" quotePrefix="0" xfId="5">
      <alignment horizontal="center" vertical="center"/>
    </xf>
    <xf numFmtId="0" fontId="5" fillId="4" borderId="3" applyAlignment="1" pivotButton="0" quotePrefix="0" xfId="5">
      <alignment horizontal="center" vertical="center"/>
    </xf>
    <xf numFmtId="0" fontId="5" fillId="4" borderId="7" applyAlignment="1" pivotButton="0" quotePrefix="0" xfId="5">
      <alignment horizontal="center" vertical="center"/>
    </xf>
    <xf numFmtId="0" fontId="5" fillId="0" borderId="12" applyAlignment="1" pivotButton="0" quotePrefix="0" xfId="5">
      <alignment horizontal="center" vertical="center"/>
    </xf>
    <xf numFmtId="0" fontId="5" fillId="0" borderId="0" applyAlignment="1" pivotButton="0" quotePrefix="0" xfId="5">
      <alignment horizontal="center" vertical="center"/>
    </xf>
    <xf numFmtId="38" fontId="5" fillId="7" borderId="66" applyAlignment="1" pivotButton="0" quotePrefix="0" xfId="47">
      <alignment horizontal="right" vertical="center" indent="1"/>
    </xf>
    <xf numFmtId="38" fontId="5" fillId="7" borderId="16" applyAlignment="1" pivotButton="0" quotePrefix="0" xfId="47">
      <alignment horizontal="right" vertical="center" indent="1"/>
    </xf>
    <xf numFmtId="38" fontId="5" fillId="7" borderId="17" applyAlignment="1" pivotButton="0" quotePrefix="0" xfId="47">
      <alignment horizontal="right" vertical="center" indent="1"/>
    </xf>
    <xf numFmtId="38" fontId="5" fillId="0" borderId="0" applyAlignment="1" pivotButton="0" quotePrefix="0" xfId="47">
      <alignment horizontal="center" vertical="center"/>
    </xf>
    <xf numFmtId="182" fontId="5" fillId="0" borderId="0" applyAlignment="1" pivotButton="0" quotePrefix="0" xfId="2">
      <alignment horizontal="center" vertical="center"/>
    </xf>
    <xf numFmtId="182" fontId="5" fillId="2" borderId="0" applyAlignment="1" pivotButton="0" quotePrefix="0" xfId="5">
      <alignment vertical="center"/>
    </xf>
    <xf numFmtId="182" fontId="5" fillId="0" borderId="0" applyAlignment="1" pivotButton="0" quotePrefix="0" xfId="5">
      <alignment horizontal="center" vertical="center"/>
    </xf>
    <xf numFmtId="182" fontId="5" fillId="0" borderId="12" applyAlignment="1" pivotButton="0" quotePrefix="0" xfId="2">
      <alignment horizontal="right" vertical="center" indent="1"/>
    </xf>
    <xf numFmtId="182" fontId="5" fillId="4" borderId="12" applyAlignment="1" pivotButton="0" quotePrefix="0" xfId="2">
      <alignment horizontal="center" vertical="center"/>
    </xf>
    <xf numFmtId="0" fontId="5" fillId="4" borderId="12" applyAlignment="1" pivotButton="0" quotePrefix="0" xfId="5">
      <alignment horizontal="left" vertical="center" indent="1"/>
    </xf>
    <xf numFmtId="0" fontId="5" fillId="0" borderId="0" applyAlignment="1" pivotButton="0" quotePrefix="0" xfId="2">
      <alignment horizontal="center" vertical="center"/>
    </xf>
    <xf numFmtId="0" fontId="5" fillId="2" borderId="0" applyAlignment="1" pivotButton="0" quotePrefix="0" xfId="5">
      <alignment vertical="center"/>
    </xf>
    <xf numFmtId="0" fontId="5" fillId="0" borderId="5" applyAlignment="1" pivotButton="0" quotePrefix="0" xfId="5">
      <alignment horizontal="left" vertical="center"/>
    </xf>
    <xf numFmtId="0" fontId="5" fillId="0" borderId="6" applyAlignment="1" pivotButton="0" quotePrefix="0" xfId="5">
      <alignment horizontal="left" vertical="center"/>
    </xf>
    <xf numFmtId="0" fontId="5" fillId="0" borderId="8" applyAlignment="1" pivotButton="0" quotePrefix="0" xfId="5">
      <alignment horizontal="left" vertical="center"/>
    </xf>
    <xf numFmtId="0" fontId="5" fillId="0" borderId="9" applyAlignment="1" pivotButton="0" quotePrefix="0" xfId="5">
      <alignment horizontal="left" vertical="center"/>
    </xf>
    <xf numFmtId="0" fontId="5" fillId="0" borderId="2" applyAlignment="1" pivotButton="0" quotePrefix="0" xfId="5">
      <alignment horizontal="left" vertical="center"/>
    </xf>
    <xf numFmtId="0" fontId="5" fillId="0" borderId="10" applyAlignment="1" pivotButton="0" quotePrefix="0" xfId="5">
      <alignment horizontal="left" vertical="center"/>
    </xf>
    <xf numFmtId="0" fontId="5" fillId="4" borderId="12" applyAlignment="1" pivotButton="0" quotePrefix="0" xfId="5">
      <alignment horizontal="left" vertical="center"/>
    </xf>
    <xf numFmtId="0" fontId="5" fillId="0" borderId="4" applyAlignment="1" pivotButton="0" quotePrefix="0" xfId="5">
      <alignment horizontal="left" vertical="center" shrinkToFit="1"/>
    </xf>
    <xf numFmtId="0" fontId="3" fillId="0" borderId="3" applyAlignment="1" pivotButton="0" quotePrefix="0" xfId="37">
      <alignment shrinkToFit="1"/>
    </xf>
    <xf numFmtId="0" fontId="3" fillId="0" borderId="7" applyAlignment="1" pivotButton="0" quotePrefix="0" xfId="37">
      <alignment shrinkToFit="1"/>
    </xf>
    <xf numFmtId="0" fontId="5" fillId="0" borderId="12" applyAlignment="1" pivotButton="0" quotePrefix="0" xfId="5">
      <alignment horizontal="left" vertical="center" indent="1"/>
    </xf>
    <xf numFmtId="0" fontId="5" fillId="0" borderId="4" applyAlignment="1" pivotButton="0" quotePrefix="0" xfId="5">
      <alignment horizontal="left" vertical="center" indent="1"/>
    </xf>
    <xf numFmtId="0" fontId="5" fillId="0" borderId="3" applyAlignment="1" pivotButton="0" quotePrefix="0" xfId="5">
      <alignment horizontal="left" vertical="center" indent="1"/>
    </xf>
    <xf numFmtId="0" fontId="5" fillId="0" borderId="7" applyAlignment="1" pivotButton="0" quotePrefix="0" xfId="5">
      <alignment horizontal="left" vertical="center" indent="1"/>
    </xf>
    <xf numFmtId="0" fontId="5" fillId="2" borderId="12" applyAlignment="1" pivotButton="0" quotePrefix="0" xfId="5">
      <alignment horizontal="left" vertical="center"/>
    </xf>
    <xf numFmtId="0" fontId="5" fillId="4" borderId="12" applyAlignment="1" pivotButton="0" quotePrefix="0" xfId="5">
      <alignment horizontal="left" vertical="center" shrinkToFit="1"/>
    </xf>
    <xf numFmtId="0" fontId="5" fillId="0" borderId="12" applyAlignment="1" pivotButton="0" quotePrefix="0" xfId="5">
      <alignment horizontal="left" vertical="center"/>
    </xf>
    <xf numFmtId="183" fontId="5" fillId="4" borderId="12" applyAlignment="1" pivotButton="0" quotePrefix="0" xfId="5">
      <alignment horizontal="left" vertical="center" shrinkToFit="1"/>
    </xf>
    <xf numFmtId="0" fontId="5" fillId="2" borderId="0" applyAlignment="1" pivotButton="0" quotePrefix="0" xfId="5">
      <alignment horizontal="left" vertical="center"/>
    </xf>
    <xf numFmtId="38" fontId="7" fillId="2" borderId="12" applyAlignment="1" pivotButton="0" quotePrefix="0" xfId="6">
      <alignment horizontal="right" vertical="center" indent="1"/>
    </xf>
    <xf numFmtId="0" fontId="5" fillId="2" borderId="28" applyAlignment="1" pivotButton="0" quotePrefix="0" xfId="5">
      <alignment horizontal="center" vertical="center"/>
    </xf>
    <xf numFmtId="0" fontId="5" fillId="2" borderId="56" applyAlignment="1" pivotButton="0" quotePrefix="0" xfId="5">
      <alignment horizontal="center" vertical="center"/>
    </xf>
    <xf numFmtId="0" fontId="0" fillId="0" borderId="42" pivotButton="0" quotePrefix="0" xfId="0"/>
    <xf numFmtId="184" fontId="7" fillId="7" borderId="43" applyAlignment="1" pivotButton="0" quotePrefix="0" xfId="5">
      <alignment horizontal="right" vertical="center" indent="1"/>
    </xf>
    <xf numFmtId="0" fontId="0" fillId="0" borderId="45" pivotButton="0" quotePrefix="0" xfId="0"/>
    <xf numFmtId="0" fontId="0" fillId="0" borderId="57" pivotButton="0" quotePrefix="0" xfId="0"/>
    <xf numFmtId="38" fontId="7" fillId="2" borderId="34" applyAlignment="1" pivotButton="0" quotePrefix="0" xfId="6">
      <alignment horizontal="right" vertical="center" indent="1"/>
    </xf>
    <xf numFmtId="0" fontId="0" fillId="0" borderId="58" pivotButton="0" quotePrefix="0" xfId="0"/>
    <xf numFmtId="38" fontId="7" fillId="2" borderId="34" applyAlignment="1" pivotButton="0" quotePrefix="0" xfId="3">
      <alignment horizontal="right" vertical="center" indent="1"/>
    </xf>
    <xf numFmtId="38" fontId="5" fillId="4" borderId="12" applyAlignment="1" pivotButton="0" quotePrefix="0" xfId="5">
      <alignment horizontal="right" vertical="center" indent="1"/>
    </xf>
    <xf numFmtId="0" fontId="5" fillId="4" borderId="12" applyAlignment="1" pivotButton="0" quotePrefix="0" xfId="5">
      <alignment horizontal="left" vertical="top" wrapText="1"/>
    </xf>
    <xf numFmtId="0" fontId="5" fillId="2" borderId="12" applyAlignment="1" pivotButton="0" quotePrefix="0" xfId="5">
      <alignment horizontal="center" vertical="center"/>
    </xf>
    <xf numFmtId="38" fontId="5" fillId="4" borderId="12" applyAlignment="1" pivotButton="0" quotePrefix="0" xfId="6">
      <alignment vertical="center"/>
    </xf>
    <xf numFmtId="38" fontId="7" fillId="0" borderId="12" applyAlignment="1" pivotButton="0" quotePrefix="0" xfId="6">
      <alignment horizontal="right" vertical="center" indent="1"/>
    </xf>
    <xf numFmtId="49" fontId="5" fillId="4" borderId="12" applyAlignment="1" pivotButton="0" quotePrefix="0" xfId="5">
      <alignment horizontal="center" vertical="center"/>
    </xf>
    <xf numFmtId="38" fontId="5" fillId="7" borderId="19" applyAlignment="1" pivotButton="0" quotePrefix="0" xfId="6">
      <alignment horizontal="right" vertical="center" indent="1"/>
    </xf>
    <xf numFmtId="0" fontId="0" fillId="0" borderId="16" pivotButton="0" quotePrefix="0" xfId="0"/>
    <xf numFmtId="0" fontId="0" fillId="0" borderId="17" pivotButton="0" quotePrefix="0" xfId="0"/>
    <xf numFmtId="38" fontId="5" fillId="0" borderId="0" applyAlignment="1" pivotButton="0" quotePrefix="0" xfId="6">
      <alignment horizontal="center" vertical="center"/>
    </xf>
    <xf numFmtId="38" fontId="5" fillId="4" borderId="12" applyAlignment="1" pivotButton="0" quotePrefix="0" xfId="6">
      <alignment horizontal="right" vertical="center" indent="1"/>
    </xf>
    <xf numFmtId="38" fontId="5" fillId="0" borderId="12" applyAlignment="1" pivotButton="0" quotePrefix="0" xfId="6">
      <alignment horizontal="right" vertical="center" indent="1"/>
    </xf>
    <xf numFmtId="38" fontId="5" fillId="4" borderId="12" applyAlignment="1" pivotButton="0" quotePrefix="0" xfId="6">
      <alignment horizontal="center" vertical="center"/>
    </xf>
    <xf numFmtId="0" fontId="5" fillId="0" borderId="12" applyAlignment="1" pivotButton="0" quotePrefix="0" xfId="5">
      <alignment horizontal="left" vertical="center" shrinkToFit="1"/>
    </xf>
    <xf numFmtId="49" fontId="5" fillId="4" borderId="12" applyAlignment="1" pivotButton="0" quotePrefix="0" xfId="5">
      <alignment horizontal="left" vertical="center" shrinkToFit="1"/>
    </xf>
    <xf numFmtId="0" fontId="5" fillId="0" borderId="12" applyAlignment="1" pivotButton="0" quotePrefix="0" xfId="0">
      <alignment horizontal="center" vertical="center"/>
    </xf>
    <xf numFmtId="0" fontId="5" fillId="4" borderId="12" applyAlignment="1" pivotButton="0" quotePrefix="0" xfId="0">
      <alignment horizontal="center" vertical="center"/>
    </xf>
    <xf numFmtId="0" fontId="5" fillId="4" borderId="5" applyAlignment="1" pivotButton="0" quotePrefix="0" xfId="0">
      <alignment horizontal="left" vertical="top"/>
    </xf>
    <xf numFmtId="0" fontId="5" fillId="4" borderId="6" applyAlignment="1" pivotButton="0" quotePrefix="0" xfId="0">
      <alignment horizontal="left" vertical="top"/>
    </xf>
    <xf numFmtId="0" fontId="5" fillId="4" borderId="8" applyAlignment="1" pivotButton="0" quotePrefix="0" xfId="0">
      <alignment horizontal="left" vertical="top"/>
    </xf>
    <xf numFmtId="0" fontId="5" fillId="4" borderId="9" applyAlignment="1" pivotButton="0" quotePrefix="0" xfId="0">
      <alignment horizontal="left" vertical="top"/>
    </xf>
    <xf numFmtId="0" fontId="5" fillId="4" borderId="2" applyAlignment="1" pivotButton="0" quotePrefix="0" xfId="0">
      <alignment horizontal="left" vertical="top"/>
    </xf>
    <xf numFmtId="0" fontId="5" fillId="4" borderId="10" applyAlignment="1" pivotButton="0" quotePrefix="0" xfId="0">
      <alignment horizontal="left" vertical="top"/>
    </xf>
    <xf numFmtId="0" fontId="5" fillId="2" borderId="12" applyAlignment="1" pivotButton="0" quotePrefix="0" xfId="0">
      <alignment horizontal="center" vertical="center"/>
    </xf>
    <xf numFmtId="0" fontId="5" fillId="2" borderId="4" applyAlignment="1" pivotButton="0" quotePrefix="0" xfId="0">
      <alignment horizontal="center" vertical="center"/>
    </xf>
    <xf numFmtId="0" fontId="5" fillId="2" borderId="3" applyAlignment="1" pivotButton="0" quotePrefix="0" xfId="0">
      <alignment horizontal="center" vertical="center"/>
    </xf>
    <xf numFmtId="0" fontId="5" fillId="2" borderId="7" applyAlignment="1" pivotButton="0" quotePrefix="0" xfId="0">
      <alignment horizontal="center" vertical="center"/>
    </xf>
    <xf numFmtId="0" fontId="5" fillId="0" borderId="0" applyAlignment="1" pivotButton="0" quotePrefix="0" xfId="0">
      <alignment horizontal="center" vertical="center"/>
    </xf>
    <xf numFmtId="0" fontId="5" fillId="4" borderId="4" applyAlignment="1" pivotButton="0" quotePrefix="0" xfId="0">
      <alignment horizontal="left" vertical="top" wrapText="1"/>
    </xf>
    <xf numFmtId="0" fontId="5" fillId="4" borderId="3" applyAlignment="1" pivotButton="0" quotePrefix="0" xfId="0">
      <alignment horizontal="left" vertical="top" wrapText="1"/>
    </xf>
    <xf numFmtId="0" fontId="5" fillId="4" borderId="7" applyAlignment="1" pivotButton="0" quotePrefix="0" xfId="0">
      <alignment horizontal="left" vertical="top" wrapText="1"/>
    </xf>
    <xf numFmtId="0" fontId="10" fillId="25" borderId="0" applyAlignment="1" pivotButton="0" quotePrefix="0" xfId="0">
      <alignment horizontal="left" vertical="center" wrapText="1"/>
    </xf>
    <xf numFmtId="0" fontId="5" fillId="2" borderId="0" applyAlignment="1" pivotButton="0" quotePrefix="0" xfId="0">
      <alignment horizontal="left" vertical="center" wrapText="1"/>
    </xf>
    <xf numFmtId="0" fontId="83" fillId="2" borderId="0" applyAlignment="1" pivotButton="0" quotePrefix="0" xfId="0">
      <alignment horizontal="left" vertical="center" wrapText="1"/>
    </xf>
    <xf numFmtId="0" fontId="5" fillId="0" borderId="0" applyAlignment="1" pivotButton="0" quotePrefix="0" xfId="0">
      <alignment horizontal="left" vertical="center" wrapText="1"/>
    </xf>
    <xf numFmtId="0" fontId="5" fillId="4" borderId="12" applyAlignment="1" pivotButton="0" quotePrefix="0" xfId="0">
      <alignment horizontal="left" vertical="top" wrapText="1"/>
    </xf>
    <xf numFmtId="0" fontId="9" fillId="3" borderId="1" applyAlignment="1" pivotButton="0" quotePrefix="1" xfId="0">
      <alignment horizontal="center" vertical="center"/>
    </xf>
    <xf numFmtId="0" fontId="0" fillId="0" borderId="1" applyAlignment="1" pivotButton="0" quotePrefix="0" xfId="0">
      <alignment vertical="center"/>
    </xf>
    <xf numFmtId="0" fontId="9" fillId="3" borderId="1" applyAlignment="1" pivotButton="0" quotePrefix="0" xfId="0">
      <alignment horizontal="left" vertical="center" wrapText="1"/>
    </xf>
    <xf numFmtId="0" fontId="10" fillId="24" borderId="0" applyAlignment="1" pivotButton="0" quotePrefix="0" xfId="0">
      <alignment horizontal="center" vertical="center" wrapText="1"/>
    </xf>
    <xf numFmtId="0" fontId="5" fillId="0" borderId="0" applyAlignment="1" pivotButton="0" quotePrefix="0" xfId="0">
      <alignment horizontal="left" vertical="center"/>
    </xf>
    <xf numFmtId="175" fontId="5" fillId="4" borderId="12" applyAlignment="1" pivotButton="0" quotePrefix="0" xfId="2">
      <alignment horizontal="right" vertical="center" shrinkToFit="1"/>
    </xf>
    <xf numFmtId="0" fontId="5" fillId="21" borderId="4" applyAlignment="1" pivotButton="0" quotePrefix="0" xfId="0">
      <alignment horizontal="center"/>
    </xf>
    <xf numFmtId="0" fontId="5" fillId="21" borderId="3" applyAlignment="1" pivotButton="0" quotePrefix="0" xfId="0">
      <alignment horizontal="center"/>
    </xf>
    <xf numFmtId="0" fontId="5" fillId="21" borderId="7" applyAlignment="1" pivotButton="0" quotePrefix="0" xfId="0">
      <alignment horizontal="center"/>
    </xf>
    <xf numFmtId="0" fontId="9" fillId="3" borderId="1" applyAlignment="1" pivotButton="0" quotePrefix="0" xfId="0">
      <alignment horizontal="center" vertical="center"/>
    </xf>
    <xf numFmtId="0" fontId="5" fillId="0" borderId="4" applyAlignment="1" pivotButton="0" quotePrefix="0" xfId="0">
      <alignment vertical="center"/>
    </xf>
    <xf numFmtId="0" fontId="5" fillId="0" borderId="3" applyAlignment="1" pivotButton="0" quotePrefix="0" xfId="0">
      <alignment vertical="center"/>
    </xf>
    <xf numFmtId="0" fontId="5" fillId="0" borderId="7" applyAlignment="1" pivotButton="0" quotePrefix="0" xfId="0">
      <alignment vertical="center"/>
    </xf>
    <xf numFmtId="175" fontId="5" fillId="4" borderId="5" applyAlignment="1" pivotButton="0" quotePrefix="0" xfId="46">
      <alignment horizontal="right" vertical="center" shrinkToFit="1"/>
    </xf>
    <xf numFmtId="175" fontId="5" fillId="4" borderId="6" applyAlignment="1" pivotButton="0" quotePrefix="0" xfId="46">
      <alignment horizontal="right" vertical="center" shrinkToFit="1"/>
    </xf>
    <xf numFmtId="175" fontId="5" fillId="4" borderId="8" applyAlignment="1" pivotButton="0" quotePrefix="0" xfId="46">
      <alignment horizontal="right" vertical="center" shrinkToFit="1"/>
    </xf>
    <xf numFmtId="175" fontId="5" fillId="4" borderId="9" applyAlignment="1" pivotButton="0" quotePrefix="0" xfId="46">
      <alignment horizontal="right" vertical="center" shrinkToFit="1"/>
    </xf>
    <xf numFmtId="175" fontId="5" fillId="4" borderId="2" applyAlignment="1" pivotButton="0" quotePrefix="0" xfId="46">
      <alignment horizontal="right" vertical="center" shrinkToFit="1"/>
    </xf>
    <xf numFmtId="175" fontId="5" fillId="4" borderId="10" applyAlignment="1" pivotButton="0" quotePrefix="0" xfId="46">
      <alignment horizontal="right" vertical="center" shrinkToFit="1"/>
    </xf>
    <xf numFmtId="0" fontId="5" fillId="2" borderId="4" applyAlignment="1" pivotButton="0" quotePrefix="0" xfId="0">
      <alignment horizontal="left" vertical="center" wrapText="1"/>
    </xf>
    <xf numFmtId="0" fontId="5" fillId="2" borderId="3" applyAlignment="1" pivotButton="0" quotePrefix="0" xfId="0">
      <alignment horizontal="left" vertical="center" wrapText="1"/>
    </xf>
    <xf numFmtId="0" fontId="5" fillId="2" borderId="7" applyAlignment="1" pivotButton="0" quotePrefix="0" xfId="0">
      <alignment horizontal="left" vertical="center" wrapText="1"/>
    </xf>
    <xf numFmtId="0" fontId="5" fillId="21" borderId="4" applyAlignment="1" pivotButton="0" quotePrefix="0" xfId="0">
      <alignment vertical="center"/>
    </xf>
    <xf numFmtId="0" fontId="0" fillId="21" borderId="3" applyAlignment="1" pivotButton="0" quotePrefix="0" xfId="0">
      <alignment vertical="center"/>
    </xf>
    <xf numFmtId="0" fontId="0" fillId="21" borderId="7" applyAlignment="1" pivotButton="0" quotePrefix="0" xfId="0">
      <alignment vertical="center"/>
    </xf>
    <xf numFmtId="0" fontId="5" fillId="2" borderId="4" applyAlignment="1" pivotButton="0" quotePrefix="0" xfId="0">
      <alignment vertical="center" wrapText="1"/>
    </xf>
    <xf numFmtId="0" fontId="5" fillId="2" borderId="3" applyAlignment="1" pivotButton="0" quotePrefix="0" xfId="0">
      <alignment vertical="center"/>
    </xf>
    <xf numFmtId="0" fontId="5" fillId="2" borderId="7" applyAlignment="1" pivotButton="0" quotePrefix="0" xfId="0">
      <alignment vertical="center"/>
    </xf>
    <xf numFmtId="0" fontId="5" fillId="2" borderId="3" applyAlignment="1" pivotButton="0" quotePrefix="0" xfId="0">
      <alignment horizontal="left" vertical="center"/>
    </xf>
    <xf numFmtId="0" fontId="5" fillId="2" borderId="7" applyAlignment="1" pivotButton="0" quotePrefix="0" xfId="0">
      <alignment horizontal="left" vertical="center"/>
    </xf>
    <xf numFmtId="0" fontId="5" fillId="2" borderId="3" applyAlignment="1" pivotButton="0" quotePrefix="0" xfId="0">
      <alignment vertical="center" wrapText="1"/>
    </xf>
    <xf numFmtId="0" fontId="5" fillId="2" borderId="7" applyAlignment="1" pivotButton="0" quotePrefix="0" xfId="0">
      <alignment vertical="center" wrapText="1"/>
    </xf>
    <xf numFmtId="49" fontId="5" fillId="4" borderId="2" applyAlignment="1" pivotButton="0" quotePrefix="0" xfId="0">
      <alignment horizontal="center" vertical="top" wrapText="1"/>
    </xf>
    <xf numFmtId="0" fontId="5" fillId="4" borderId="5" applyAlignment="1" pivotButton="0" quotePrefix="0" xfId="0">
      <alignment horizontal="left" vertical="top" wrapText="1"/>
    </xf>
    <xf numFmtId="0" fontId="5" fillId="4" borderId="6" applyAlignment="1" pivotButton="0" quotePrefix="0" xfId="0">
      <alignment horizontal="left" vertical="top" wrapText="1"/>
    </xf>
    <xf numFmtId="0" fontId="5" fillId="4" borderId="8" applyAlignment="1" pivotButton="0" quotePrefix="0" xfId="0">
      <alignment horizontal="left" vertical="top" wrapText="1"/>
    </xf>
    <xf numFmtId="0" fontId="5" fillId="4" borderId="11" applyAlignment="1" pivotButton="0" quotePrefix="0" xfId="0">
      <alignment horizontal="left" vertical="top" wrapText="1"/>
    </xf>
    <xf numFmtId="0" fontId="5" fillId="4" borderId="0" applyAlignment="1" pivotButton="0" quotePrefix="0" xfId="0">
      <alignment horizontal="left" vertical="top" wrapText="1"/>
    </xf>
    <xf numFmtId="0" fontId="5" fillId="4" borderId="13" applyAlignment="1" pivotButton="0" quotePrefix="0" xfId="0">
      <alignment horizontal="left" vertical="top" wrapText="1"/>
    </xf>
    <xf numFmtId="0" fontId="5" fillId="4" borderId="9" applyAlignment="1" pivotButton="0" quotePrefix="0" xfId="0">
      <alignment horizontal="left" vertical="top" wrapText="1"/>
    </xf>
    <xf numFmtId="0" fontId="5" fillId="4" borderId="2" applyAlignment="1" pivotButton="0" quotePrefix="0" xfId="0">
      <alignment horizontal="left" vertical="top" wrapText="1"/>
    </xf>
    <xf numFmtId="0" fontId="5" fillId="4" borderId="10" applyAlignment="1" pivotButton="0" quotePrefix="0" xfId="0">
      <alignment horizontal="left" vertical="top" wrapText="1"/>
    </xf>
    <xf numFmtId="0" fontId="5" fillId="4" borderId="2" applyAlignment="1" pivotButton="0" quotePrefix="0" xfId="0">
      <alignment horizontal="center"/>
    </xf>
    <xf numFmtId="0" fontId="5" fillId="2" borderId="0" applyAlignment="1" pivotButton="0" quotePrefix="0" xfId="0">
      <alignment horizontal="left" vertical="center"/>
    </xf>
    <xf numFmtId="0" fontId="5" fillId="2" borderId="0" applyAlignment="1" pivotButton="0" quotePrefix="0" xfId="0">
      <alignment horizontal="left"/>
    </xf>
    <xf numFmtId="184" fontId="5" fillId="4" borderId="4" applyAlignment="1" pivotButton="0" quotePrefix="0" xfId="0">
      <alignment horizontal="center" vertical="center"/>
    </xf>
    <xf numFmtId="184" fontId="5" fillId="4" borderId="3" applyAlignment="1" pivotButton="0" quotePrefix="0" xfId="0">
      <alignment horizontal="center" vertical="center"/>
    </xf>
    <xf numFmtId="184" fontId="5" fillId="4" borderId="7" applyAlignment="1" pivotButton="0" quotePrefix="0" xfId="0">
      <alignment horizontal="center" vertical="center"/>
    </xf>
    <xf numFmtId="0" fontId="5" fillId="4" borderId="4" applyAlignment="1" pivotButton="0" quotePrefix="0" xfId="0">
      <alignment horizontal="center" vertical="center"/>
    </xf>
    <xf numFmtId="0" fontId="5" fillId="4" borderId="3" applyAlignment="1" pivotButton="0" quotePrefix="0" xfId="0">
      <alignment horizontal="center" vertical="center"/>
    </xf>
    <xf numFmtId="0" fontId="5" fillId="4" borderId="7" applyAlignment="1" pivotButton="0" quotePrefix="0" xfId="0">
      <alignment horizontal="center" vertical="center"/>
    </xf>
    <xf numFmtId="0" fontId="5" fillId="4" borderId="12" applyAlignment="1" pivotButton="0" quotePrefix="0" xfId="0">
      <alignment horizontal="left" vertical="center" indent="1"/>
    </xf>
    <xf numFmtId="49" fontId="5" fillId="4" borderId="4" applyAlignment="1" pivotButton="0" quotePrefix="0" xfId="0">
      <alignment horizontal="center" vertical="center"/>
    </xf>
    <xf numFmtId="49" fontId="5" fillId="4" borderId="3" applyAlignment="1" pivotButton="0" quotePrefix="0" xfId="0">
      <alignment horizontal="center" vertical="center"/>
    </xf>
    <xf numFmtId="49" fontId="5" fillId="4" borderId="7" applyAlignment="1" pivotButton="0" quotePrefix="0" xfId="0">
      <alignment horizontal="center" vertical="center"/>
    </xf>
    <xf numFmtId="0" fontId="5" fillId="0" borderId="4" applyAlignment="1" pivotButton="0" quotePrefix="0" xfId="0">
      <alignment horizontal="center" vertical="center" wrapText="1" shrinkToFit="1"/>
    </xf>
    <xf numFmtId="0" fontId="5" fillId="0" borderId="3" applyAlignment="1" pivotButton="0" quotePrefix="0" xfId="0">
      <alignment horizontal="center" vertical="center" wrapText="1" shrinkToFit="1"/>
    </xf>
    <xf numFmtId="0" fontId="5" fillId="0" borderId="7" applyAlignment="1" pivotButton="0" quotePrefix="0" xfId="0">
      <alignment horizontal="center" vertical="center" wrapText="1" shrinkToFit="1"/>
    </xf>
    <xf numFmtId="0" fontId="5" fillId="0" borderId="3" applyAlignment="1" pivotButton="0" quotePrefix="0" xfId="0">
      <alignment horizontal="center" vertical="center" shrinkToFit="1"/>
    </xf>
    <xf numFmtId="0" fontId="5" fillId="0" borderId="7" applyAlignment="1" pivotButton="0" quotePrefix="0" xfId="0">
      <alignment horizontal="center" vertical="center" shrinkToFit="1"/>
    </xf>
    <xf numFmtId="0" fontId="5" fillId="0" borderId="12" applyAlignment="1" pivotButton="0" quotePrefix="0" xfId="0">
      <alignment vertical="center" shrinkToFit="1"/>
    </xf>
    <xf numFmtId="0" fontId="6" fillId="0" borderId="12" applyAlignment="1" pivotButton="0" quotePrefix="0" xfId="0">
      <alignment vertical="center" wrapText="1" shrinkToFit="1"/>
    </xf>
    <xf numFmtId="0" fontId="6" fillId="0" borderId="12" applyAlignment="1" pivotButton="0" quotePrefix="0" xfId="0">
      <alignment vertical="center" shrinkToFit="1"/>
    </xf>
    <xf numFmtId="0" fontId="5" fillId="2" borderId="4" applyAlignment="1" pivotButton="0" quotePrefix="0" xfId="0">
      <alignment horizontal="left" vertical="center"/>
    </xf>
    <xf numFmtId="0" fontId="5" fillId="4" borderId="12" applyAlignment="1" pivotButton="0" quotePrefix="0" xfId="0">
      <alignment horizontal="left" vertical="center" shrinkToFit="1"/>
    </xf>
    <xf numFmtId="0" fontId="5" fillId="4" borderId="14" applyAlignment="1" pivotButton="0" quotePrefix="0" xfId="0">
      <alignment horizontal="left" vertical="center" shrinkToFit="1"/>
    </xf>
    <xf numFmtId="0" fontId="5" fillId="0" borderId="12" applyAlignment="1" pivotButton="0" quotePrefix="0" xfId="0">
      <alignment vertical="center"/>
    </xf>
    <xf numFmtId="14" fontId="5" fillId="4" borderId="12" applyAlignment="1" pivotButton="0" quotePrefix="0" xfId="0">
      <alignment horizontal="left" vertical="center" shrinkToFit="1"/>
    </xf>
    <xf numFmtId="0" fontId="5" fillId="2" borderId="5" applyAlignment="1" pivotButton="0" quotePrefix="0" xfId="0">
      <alignment horizontal="left" vertical="center" wrapText="1"/>
    </xf>
    <xf numFmtId="0" fontId="5" fillId="2" borderId="6" applyAlignment="1" pivotButton="0" quotePrefix="0" xfId="0">
      <alignment horizontal="left" vertical="center" wrapText="1"/>
    </xf>
    <xf numFmtId="0" fontId="5" fillId="2" borderId="8" applyAlignment="1" pivotButton="0" quotePrefix="0" xfId="0">
      <alignment horizontal="left" vertical="center" wrapText="1"/>
    </xf>
    <xf numFmtId="0" fontId="5" fillId="2" borderId="11" applyAlignment="1" pivotButton="0" quotePrefix="0" xfId="0">
      <alignment horizontal="left" vertical="center" wrapText="1"/>
    </xf>
    <xf numFmtId="0" fontId="5" fillId="2" borderId="13" applyAlignment="1" pivotButton="0" quotePrefix="0" xfId="0">
      <alignment horizontal="left" vertical="center" wrapText="1"/>
    </xf>
    <xf numFmtId="0" fontId="5" fillId="2" borderId="9" applyAlignment="1" pivotButton="0" quotePrefix="0" xfId="0">
      <alignment horizontal="left" vertical="center" wrapText="1"/>
    </xf>
    <xf numFmtId="0" fontId="5" fillId="2" borderId="2" applyAlignment="1" pivotButton="0" quotePrefix="0" xfId="0">
      <alignment horizontal="left" vertical="center" wrapText="1"/>
    </xf>
    <xf numFmtId="0" fontId="5" fillId="2" borderId="10" applyAlignment="1" pivotButton="0" quotePrefix="0" xfId="0">
      <alignment horizontal="left" vertical="center" wrapText="1"/>
    </xf>
    <xf numFmtId="0" fontId="5" fillId="0" borderId="4" applyAlignment="1" pivotButton="0" quotePrefix="0" xfId="0">
      <alignment horizontal="center" vertical="center"/>
    </xf>
    <xf numFmtId="0" fontId="5" fillId="0" borderId="3" applyAlignment="1" pivotButton="0" quotePrefix="0" xfId="0">
      <alignment horizontal="center" vertical="center"/>
    </xf>
    <xf numFmtId="0" fontId="5" fillId="0" borderId="7" applyAlignment="1" pivotButton="0" quotePrefix="0" xfId="0">
      <alignment horizontal="center" vertical="center"/>
    </xf>
    <xf numFmtId="14" fontId="75" fillId="4" borderId="60" applyAlignment="1" pivotButton="0" quotePrefix="0" xfId="42">
      <alignment horizontal="center" vertical="center" shrinkToFit="1"/>
    </xf>
    <xf numFmtId="14" fontId="75" fillId="4" borderId="15" applyAlignment="1" pivotButton="0" quotePrefix="0" xfId="42">
      <alignment horizontal="center" vertical="center" shrinkToFit="1"/>
    </xf>
    <xf numFmtId="14" fontId="75" fillId="4" borderId="18" applyAlignment="1" pivotButton="0" quotePrefix="0" xfId="42">
      <alignment horizontal="center" vertical="center" shrinkToFit="1"/>
    </xf>
    <xf numFmtId="14" fontId="75" fillId="4" borderId="23" applyAlignment="1" pivotButton="0" quotePrefix="0" xfId="42">
      <alignment horizontal="center" vertical="center" shrinkToFit="1"/>
    </xf>
    <xf numFmtId="14" fontId="75" fillId="4" borderId="1" applyAlignment="1" pivotButton="0" quotePrefix="0" xfId="42">
      <alignment horizontal="center" vertical="center" shrinkToFit="1"/>
    </xf>
    <xf numFmtId="14" fontId="75" fillId="4" borderId="24" applyAlignment="1" pivotButton="0" quotePrefix="0" xfId="42">
      <alignment horizontal="center" vertical="center" shrinkToFit="1"/>
    </xf>
    <xf numFmtId="14" fontId="18" fillId="4" borderId="0" applyAlignment="1" applyProtection="1" pivotButton="0" quotePrefix="0" xfId="43">
      <alignment horizontal="center"/>
      <protection locked="0" hidden="0"/>
    </xf>
    <xf numFmtId="0" fontId="17" fillId="6" borderId="60" applyAlignment="1" pivotButton="0" quotePrefix="0" xfId="43">
      <alignment horizontal="center" vertical="center" shrinkToFit="1"/>
    </xf>
    <xf numFmtId="0" fontId="17" fillId="6" borderId="15" applyAlignment="1" pivotButton="0" quotePrefix="0" xfId="43">
      <alignment horizontal="center" vertical="center" shrinkToFit="1"/>
    </xf>
    <xf numFmtId="0" fontId="17" fillId="6" borderId="18" applyAlignment="1" pivotButton="0" quotePrefix="0" xfId="43">
      <alignment horizontal="center" vertical="center" shrinkToFit="1"/>
    </xf>
    <xf numFmtId="0" fontId="18" fillId="0" borderId="23" applyAlignment="1" pivotButton="0" quotePrefix="0" xfId="42">
      <alignment shrinkToFit="1"/>
    </xf>
    <xf numFmtId="0" fontId="18" fillId="0" borderId="1" applyAlignment="1" pivotButton="0" quotePrefix="0" xfId="42">
      <alignment shrinkToFit="1"/>
    </xf>
    <xf numFmtId="0" fontId="18" fillId="0" borderId="24" applyAlignment="1" pivotButton="0" quotePrefix="0" xfId="42">
      <alignment shrinkToFit="1"/>
    </xf>
    <xf numFmtId="0" fontId="17" fillId="4" borderId="19" applyAlignment="1" applyProtection="1" pivotButton="0" quotePrefix="0" xfId="43">
      <alignment horizontal="center" vertical="center"/>
      <protection locked="0" hidden="0"/>
    </xf>
    <xf numFmtId="0" fontId="18" fillId="4" borderId="19" pivotButton="0" quotePrefix="0" xfId="42"/>
    <xf numFmtId="0" fontId="17" fillId="6" borderId="60" applyAlignment="1" pivotButton="0" quotePrefix="0" xfId="43">
      <alignment horizontal="center" vertical="center" wrapText="1"/>
    </xf>
    <xf numFmtId="0" fontId="17" fillId="6" borderId="15" applyAlignment="1" pivotButton="0" quotePrefix="0" xfId="43">
      <alignment horizontal="center" vertical="center" wrapText="1"/>
    </xf>
    <xf numFmtId="0" fontId="17" fillId="6" borderId="18" applyAlignment="1" pivotButton="0" quotePrefix="0" xfId="43">
      <alignment horizontal="center" vertical="center" wrapText="1"/>
    </xf>
    <xf numFmtId="0" fontId="18" fillId="0" borderId="23" applyAlignment="1" pivotButton="0" quotePrefix="0" xfId="42">
      <alignment wrapText="1"/>
    </xf>
    <xf numFmtId="0" fontId="18" fillId="0" borderId="1" applyAlignment="1" pivotButton="0" quotePrefix="0" xfId="42">
      <alignment wrapText="1"/>
    </xf>
    <xf numFmtId="0" fontId="18" fillId="0" borderId="24" applyAlignment="1" pivotButton="0" quotePrefix="0" xfId="42">
      <alignment wrapText="1"/>
    </xf>
    <xf numFmtId="0" fontId="18" fillId="0" borderId="77" applyAlignment="1" pivotButton="0" quotePrefix="0" xfId="43">
      <alignment horizontal="center" vertical="center"/>
    </xf>
    <xf numFmtId="0" fontId="18" fillId="0" borderId="102" applyAlignment="1" pivotButton="0" quotePrefix="0" xfId="43">
      <alignment horizontal="center" vertical="center"/>
    </xf>
    <xf numFmtId="0" fontId="18" fillId="0" borderId="103" applyAlignment="1" pivotButton="0" quotePrefix="0" xfId="43">
      <alignment horizontal="center" vertical="center"/>
    </xf>
    <xf numFmtId="0" fontId="18" fillId="8" borderId="0" applyAlignment="1" pivotButton="0" quotePrefix="0" xfId="43">
      <alignment horizontal="center" vertical="center"/>
    </xf>
    <xf numFmtId="0" fontId="18" fillId="8" borderId="0" pivotButton="0" quotePrefix="0" xfId="42"/>
    <xf numFmtId="0" fontId="18" fillId="0" borderId="78" pivotButton="0" quotePrefix="0" xfId="43"/>
    <xf numFmtId="0" fontId="18" fillId="0" borderId="104" pivotButton="0" quotePrefix="0" xfId="43"/>
    <xf numFmtId="0" fontId="18" fillId="0" borderId="105" pivotButton="0" quotePrefix="0" xfId="43"/>
    <xf numFmtId="0" fontId="18" fillId="0" borderId="79" pivotButton="0" quotePrefix="0" xfId="43"/>
    <xf numFmtId="0" fontId="18" fillId="0" borderId="106" pivotButton="0" quotePrefix="0" xfId="43"/>
    <xf numFmtId="0" fontId="18" fillId="0" borderId="107" pivotButton="0" quotePrefix="0" xfId="43"/>
    <xf numFmtId="0" fontId="18" fillId="8" borderId="0" pivotButton="0" quotePrefix="0" xfId="43"/>
    <xf numFmtId="0" fontId="18" fillId="0" borderId="15" applyAlignment="1" pivotButton="0" quotePrefix="0" xfId="42">
      <alignment shrinkToFit="1"/>
    </xf>
    <xf numFmtId="0" fontId="18" fillId="0" borderId="18" applyAlignment="1" pivotButton="0" quotePrefix="0" xfId="42">
      <alignment shrinkToFit="1"/>
    </xf>
    <xf numFmtId="0" fontId="75" fillId="2" borderId="19" applyAlignment="1" pivotButton="0" quotePrefix="0" xfId="42">
      <alignment horizontal="center" vertical="center" wrapText="1" shrinkToFit="1"/>
    </xf>
    <xf numFmtId="0" fontId="76" fillId="4" borderId="19" applyAlignment="1" pivotButton="0" quotePrefix="0" xfId="42">
      <alignment horizontal="center" vertical="center" shrinkToFit="1"/>
    </xf>
    <xf numFmtId="0" fontId="77" fillId="0" borderId="19" applyAlignment="1" pivotButton="0" quotePrefix="0" xfId="42">
      <alignment horizontal="center" vertical="center" wrapText="1" shrinkToFit="1"/>
    </xf>
    <xf numFmtId="0" fontId="17" fillId="5" borderId="19" applyAlignment="1" pivotButton="0" quotePrefix="0" xfId="42">
      <alignment horizontal="center" vertical="center"/>
    </xf>
    <xf numFmtId="0" fontId="18" fillId="0" borderId="19" applyAlignment="1" pivotButton="0" quotePrefix="0" xfId="42">
      <alignment vertical="center"/>
    </xf>
    <xf numFmtId="0" fontId="18" fillId="6" borderId="19" applyAlignment="1" pivotButton="0" quotePrefix="0" xfId="42">
      <alignment horizontal="left" vertical="center"/>
    </xf>
    <xf numFmtId="0" fontId="78" fillId="0" borderId="0" applyAlignment="1" pivotButton="0" quotePrefix="0" xfId="42">
      <alignment horizontal="left" vertical="center" wrapText="1"/>
    </xf>
    <xf numFmtId="0" fontId="17" fillId="6" borderId="19" applyAlignment="1" pivotButton="0" quotePrefix="0" xfId="42">
      <alignment horizontal="center" vertical="center" wrapText="1"/>
    </xf>
    <xf numFmtId="0" fontId="79" fillId="6" borderId="19" applyAlignment="1" pivotButton="0" quotePrefix="0" xfId="42">
      <alignment horizontal="center" vertical="center" wrapText="1"/>
    </xf>
    <xf numFmtId="0" fontId="79" fillId="6" borderId="19" applyAlignment="1" pivotButton="0" quotePrefix="0" xfId="42">
      <alignment horizontal="center" vertical="center"/>
    </xf>
    <xf numFmtId="0" fontId="18" fillId="0" borderId="19" applyAlignment="1" pivotButton="0" quotePrefix="0" xfId="42">
      <alignment horizontal="center" vertical="center" wrapText="1"/>
    </xf>
    <xf numFmtId="0" fontId="79" fillId="0" borderId="19" applyAlignment="1" pivotButton="0" quotePrefix="0" xfId="42">
      <alignment horizontal="left" vertical="center" wrapText="1"/>
    </xf>
    <xf numFmtId="0" fontId="79" fillId="0" borderId="19" applyAlignment="1" pivotButton="0" quotePrefix="0" xfId="42">
      <alignment horizontal="center" vertical="center" wrapText="1"/>
    </xf>
    <xf numFmtId="0" fontId="79" fillId="4" borderId="66" applyAlignment="1" pivotButton="0" quotePrefix="0" xfId="42">
      <alignment horizontal="center" vertical="center" wrapText="1"/>
    </xf>
    <xf numFmtId="0" fontId="79" fillId="4" borderId="16" applyAlignment="1" pivotButton="0" quotePrefix="0" xfId="42">
      <alignment horizontal="center" vertical="center" wrapText="1"/>
    </xf>
    <xf numFmtId="0" fontId="79" fillId="4" borderId="17" applyAlignment="1" pivotButton="0" quotePrefix="0" xfId="42">
      <alignment horizontal="center" vertical="center" wrapText="1"/>
    </xf>
    <xf numFmtId="0" fontId="17" fillId="0" borderId="19" applyAlignment="1" pivotButton="0" quotePrefix="1" xfId="42">
      <alignment horizontal="center" vertical="center" wrapText="1"/>
    </xf>
    <xf numFmtId="0" fontId="17" fillId="0" borderId="19" applyAlignment="1" pivotButton="0" quotePrefix="0" xfId="42">
      <alignment horizontal="center" vertical="center" wrapText="1"/>
    </xf>
    <xf numFmtId="0" fontId="17" fillId="2" borderId="19" applyAlignment="1" pivotButton="0" quotePrefix="0" xfId="42">
      <alignment horizontal="center" vertical="center"/>
    </xf>
    <xf numFmtId="0" fontId="18" fillId="2" borderId="19" applyAlignment="1" pivotButton="0" quotePrefix="0" xfId="42">
      <alignment vertical="center"/>
    </xf>
    <xf numFmtId="0" fontId="17" fillId="6" borderId="66" applyAlignment="1" pivotButton="0" quotePrefix="0" xfId="42">
      <alignment horizontal="center" vertical="center" wrapText="1"/>
    </xf>
    <xf numFmtId="0" fontId="17" fillId="6" borderId="16" applyAlignment="1" pivotButton="0" quotePrefix="0" xfId="42">
      <alignment horizontal="center" vertical="center" wrapText="1"/>
    </xf>
    <xf numFmtId="0" fontId="17" fillId="6" borderId="17" applyAlignment="1" pivotButton="0" quotePrefix="0" xfId="42">
      <alignment horizontal="center" vertical="center" wrapText="1"/>
    </xf>
    <xf numFmtId="0" fontId="18" fillId="6" borderId="19" applyAlignment="1" pivotButton="0" quotePrefix="0" xfId="42">
      <alignment horizontal="left" vertical="center" wrapText="1"/>
    </xf>
    <xf numFmtId="0" fontId="18" fillId="0" borderId="0" applyAlignment="1" pivotButton="0" quotePrefix="0" xfId="42">
      <alignment horizontal="left" vertical="center" wrapText="1"/>
    </xf>
    <xf numFmtId="0" fontId="18" fillId="6" borderId="66" applyAlignment="1" pivotButton="0" quotePrefix="0" xfId="42">
      <alignment horizontal="left" vertical="center"/>
    </xf>
    <xf numFmtId="0" fontId="18" fillId="6" borderId="16" applyAlignment="1" pivotButton="0" quotePrefix="0" xfId="42">
      <alignment horizontal="left" vertical="center"/>
    </xf>
    <xf numFmtId="0" fontId="18" fillId="6" borderId="17" applyAlignment="1" pivotButton="0" quotePrefix="0" xfId="42">
      <alignment horizontal="left" vertical="center"/>
    </xf>
    <xf numFmtId="0" fontId="18" fillId="2" borderId="20" applyAlignment="1" pivotButton="0" quotePrefix="0" xfId="42">
      <alignment horizontal="left" vertical="center" wrapText="1"/>
    </xf>
    <xf numFmtId="0" fontId="18" fillId="2" borderId="0" applyAlignment="1" pivotButton="0" quotePrefix="0" xfId="42">
      <alignment horizontal="left" vertical="center"/>
    </xf>
    <xf numFmtId="0" fontId="18" fillId="0" borderId="66" applyAlignment="1" pivotButton="0" quotePrefix="0" xfId="42">
      <alignment horizontal="center" vertical="center" wrapText="1"/>
    </xf>
    <xf numFmtId="0" fontId="18" fillId="0" borderId="16" applyAlignment="1" pivotButton="0" quotePrefix="0" xfId="42">
      <alignment horizontal="center" vertical="center" wrapText="1"/>
    </xf>
    <xf numFmtId="0" fontId="18" fillId="0" borderId="17" applyAlignment="1" pivotButton="0" quotePrefix="0" xfId="42">
      <alignment horizontal="center" vertical="center" wrapText="1"/>
    </xf>
    <xf numFmtId="0" fontId="78" fillId="0" borderId="66" applyAlignment="1" pivotButton="0" quotePrefix="0" xfId="42">
      <alignment horizontal="left" vertical="center" wrapText="1"/>
    </xf>
    <xf numFmtId="0" fontId="18" fillId="0" borderId="16" applyAlignment="1" pivotButton="0" quotePrefix="0" xfId="42">
      <alignment horizontal="left" vertical="center" wrapText="1"/>
    </xf>
    <xf numFmtId="0" fontId="18" fillId="0" borderId="17" applyAlignment="1" pivotButton="0" quotePrefix="0" xfId="42">
      <alignment horizontal="left" vertical="center" wrapText="1"/>
    </xf>
    <xf numFmtId="0" fontId="17" fillId="4" borderId="19" applyAlignment="1" pivotButton="0" quotePrefix="0" xfId="42">
      <alignment horizontal="center" vertical="center" wrapText="1"/>
    </xf>
    <xf numFmtId="0" fontId="18" fillId="0" borderId="66" applyAlignment="1" pivotButton="0" quotePrefix="0" xfId="42">
      <alignment horizontal="left" vertical="center" wrapText="1"/>
    </xf>
    <xf numFmtId="0" fontId="75" fillId="0" borderId="15" applyAlignment="1" pivotButton="0" quotePrefix="0" xfId="42">
      <alignment horizontal="left" vertical="top" wrapText="1"/>
    </xf>
    <xf numFmtId="0" fontId="75" fillId="0" borderId="0" applyAlignment="1" pivotButton="0" quotePrefix="0" xfId="42">
      <alignment horizontal="left" vertical="top" wrapText="1"/>
    </xf>
    <xf numFmtId="0" fontId="17" fillId="2" borderId="1" applyAlignment="1" pivotButton="0" quotePrefix="0" xfId="42">
      <alignment wrapText="1" shrinkToFit="1"/>
    </xf>
    <xf numFmtId="0" fontId="80" fillId="0" borderId="1" applyAlignment="1" pivotButton="0" quotePrefix="0" xfId="0">
      <alignment vertical="center" wrapText="1" shrinkToFit="1"/>
    </xf>
    <xf numFmtId="0" fontId="17" fillId="4" borderId="60" applyAlignment="1" pivotButton="0" quotePrefix="0" xfId="42">
      <alignment horizontal="center" wrapText="1"/>
    </xf>
    <xf numFmtId="0" fontId="17" fillId="4" borderId="15" applyAlignment="1" pivotButton="0" quotePrefix="0" xfId="42">
      <alignment horizontal="center" wrapText="1"/>
    </xf>
    <xf numFmtId="0" fontId="17" fillId="4" borderId="18" applyAlignment="1" pivotButton="0" quotePrefix="0" xfId="42">
      <alignment horizontal="center" wrapText="1"/>
    </xf>
    <xf numFmtId="0" fontId="17" fillId="4" borderId="20" applyAlignment="1" pivotButton="0" quotePrefix="0" xfId="42">
      <alignment horizontal="center" wrapText="1"/>
    </xf>
    <xf numFmtId="0" fontId="17" fillId="4" borderId="0" applyAlignment="1" pivotButton="0" quotePrefix="0" xfId="42">
      <alignment horizontal="center" wrapText="1"/>
    </xf>
    <xf numFmtId="0" fontId="17" fillId="4" borderId="21" applyAlignment="1" pivotButton="0" quotePrefix="0" xfId="42">
      <alignment horizontal="center" wrapText="1"/>
    </xf>
    <xf numFmtId="0" fontId="18" fillId="4" borderId="23" applyAlignment="1" pivotButton="0" quotePrefix="0" xfId="42">
      <alignment wrapText="1"/>
    </xf>
    <xf numFmtId="0" fontId="18" fillId="4" borderId="1" applyAlignment="1" pivotButton="0" quotePrefix="0" xfId="42">
      <alignment wrapText="1"/>
    </xf>
    <xf numFmtId="0" fontId="18" fillId="4" borderId="24" applyAlignment="1" pivotButton="0" quotePrefix="0" xfId="42">
      <alignment wrapText="1"/>
    </xf>
    <xf numFmtId="0" fontId="81" fillId="2" borderId="1" applyAlignment="1" pivotButton="0" quotePrefix="0" xfId="42">
      <alignment horizontal="left"/>
    </xf>
    <xf numFmtId="0" fontId="17" fillId="21" borderId="60" applyAlignment="1" pivotButton="0" quotePrefix="0" xfId="42">
      <alignment horizontal="left" vertical="top"/>
    </xf>
    <xf numFmtId="0" fontId="17" fillId="21" borderId="15" applyAlignment="1" pivotButton="0" quotePrefix="0" xfId="42">
      <alignment horizontal="left" vertical="top"/>
    </xf>
    <xf numFmtId="0" fontId="17" fillId="21" borderId="18" applyAlignment="1" pivotButton="0" quotePrefix="0" xfId="42">
      <alignment horizontal="left" vertical="top"/>
    </xf>
    <xf numFmtId="0" fontId="17" fillId="21" borderId="20" applyAlignment="1" pivotButton="0" quotePrefix="0" xfId="42">
      <alignment horizontal="left" vertical="top"/>
    </xf>
    <xf numFmtId="0" fontId="17" fillId="21" borderId="0" applyAlignment="1" pivotButton="0" quotePrefix="0" xfId="42">
      <alignment horizontal="left" vertical="top"/>
    </xf>
    <xf numFmtId="0" fontId="17" fillId="21" borderId="21" applyAlignment="1" pivotButton="0" quotePrefix="0" xfId="42">
      <alignment horizontal="left" vertical="top"/>
    </xf>
    <xf numFmtId="0" fontId="17" fillId="21" borderId="23" applyAlignment="1" pivotButton="0" quotePrefix="0" xfId="42">
      <alignment horizontal="left" vertical="top"/>
    </xf>
    <xf numFmtId="0" fontId="17" fillId="21" borderId="1" applyAlignment="1" pivotButton="0" quotePrefix="0" xfId="42">
      <alignment horizontal="left" vertical="top"/>
    </xf>
    <xf numFmtId="0" fontId="17" fillId="21" borderId="24" applyAlignment="1" pivotButton="0" quotePrefix="0" xfId="42">
      <alignment horizontal="left" vertical="top"/>
    </xf>
    <xf numFmtId="0" fontId="17" fillId="22" borderId="66" applyAlignment="1" pivotButton="0" quotePrefix="0" xfId="44">
      <alignment horizontal="center" vertical="center"/>
    </xf>
    <xf numFmtId="0" fontId="17" fillId="22" borderId="16" applyAlignment="1" pivotButton="0" quotePrefix="0" xfId="44">
      <alignment horizontal="center" vertical="center"/>
    </xf>
    <xf numFmtId="0" fontId="17" fillId="22" borderId="17" applyAlignment="1" pivotButton="0" quotePrefix="0" xfId="44">
      <alignment horizontal="center" vertical="center"/>
    </xf>
    <xf numFmtId="0" fontId="75" fillId="6" borderId="60" applyAlignment="1" pivotButton="0" quotePrefix="0" xfId="44">
      <alignment horizontal="center" vertical="center" wrapText="1"/>
    </xf>
    <xf numFmtId="0" fontId="80" fillId="0" borderId="15" applyAlignment="1" pivotButton="0" quotePrefix="0" xfId="45">
      <alignment horizontal="center" vertical="center" wrapText="1"/>
    </xf>
    <xf numFmtId="0" fontId="80" fillId="0" borderId="18" applyAlignment="1" pivotButton="0" quotePrefix="0" xfId="45">
      <alignment horizontal="center" vertical="center" wrapText="1"/>
    </xf>
    <xf numFmtId="0" fontId="80" fillId="0" borderId="20" applyAlignment="1" pivotButton="0" quotePrefix="0" xfId="45">
      <alignment horizontal="center" vertical="center" wrapText="1"/>
    </xf>
    <xf numFmtId="0" fontId="80" fillId="0" borderId="0" applyAlignment="1" pivotButton="0" quotePrefix="0" xfId="45">
      <alignment horizontal="center" vertical="center" wrapText="1"/>
    </xf>
    <xf numFmtId="0" fontId="80" fillId="0" borderId="21" applyAlignment="1" pivotButton="0" quotePrefix="0" xfId="45">
      <alignment horizontal="center" vertical="center" wrapText="1"/>
    </xf>
    <xf numFmtId="0" fontId="17" fillId="6" borderId="1" applyAlignment="1" pivotButton="0" quotePrefix="0" xfId="44">
      <alignment horizontal="center" vertical="center" wrapText="1"/>
    </xf>
    <xf numFmtId="0" fontId="17" fillId="6" borderId="24" applyAlignment="1" pivotButton="0" quotePrefix="0" xfId="44">
      <alignment horizontal="center" vertical="center" wrapText="1"/>
    </xf>
    <xf numFmtId="0" fontId="17" fillId="6" borderId="16" applyAlignment="1" pivotButton="0" quotePrefix="0" xfId="44">
      <alignment horizontal="center" vertical="center" wrapText="1"/>
    </xf>
    <xf numFmtId="0" fontId="17" fillId="6" borderId="17" applyAlignment="1" pivotButton="0" quotePrefix="0" xfId="44">
      <alignment horizontal="center" vertical="center" wrapText="1"/>
    </xf>
    <xf numFmtId="0" fontId="82" fillId="4" borderId="60" applyAlignment="1" applyProtection="1" pivotButton="0" quotePrefix="0" xfId="44">
      <alignment horizontal="center" vertical="center"/>
      <protection locked="0" hidden="0"/>
    </xf>
    <xf numFmtId="0" fontId="82" fillId="4" borderId="80" applyAlignment="1" applyProtection="1" pivotButton="0" quotePrefix="0" xfId="45">
      <alignment horizontal="center" vertical="center"/>
      <protection locked="0" hidden="0"/>
    </xf>
    <xf numFmtId="0" fontId="82" fillId="4" borderId="23" applyAlignment="1" applyProtection="1" pivotButton="0" quotePrefix="0" xfId="45">
      <alignment horizontal="center" vertical="center"/>
      <protection locked="0" hidden="0"/>
    </xf>
    <xf numFmtId="0" fontId="82" fillId="4" borderId="82" applyAlignment="1" applyProtection="1" pivotButton="0" quotePrefix="0" xfId="45">
      <alignment horizontal="center" vertical="center"/>
      <protection locked="0" hidden="0"/>
    </xf>
    <xf numFmtId="0" fontId="75" fillId="7" borderId="81" applyAlignment="1" pivotButton="0" quotePrefix="0" xfId="44">
      <alignment horizontal="center" vertical="center" wrapText="1"/>
    </xf>
    <xf numFmtId="0" fontId="75" fillId="7" borderId="15" applyAlignment="1" pivotButton="0" quotePrefix="0" xfId="44">
      <alignment horizontal="center" vertical="center" wrapText="1"/>
    </xf>
    <xf numFmtId="0" fontId="75" fillId="7" borderId="18" applyAlignment="1" pivotButton="0" quotePrefix="0" xfId="44">
      <alignment horizontal="center" vertical="center" wrapText="1"/>
    </xf>
    <xf numFmtId="0" fontId="75" fillId="7" borderId="83" applyAlignment="1" pivotButton="0" quotePrefix="0" xfId="44">
      <alignment horizontal="center" vertical="center" wrapText="1"/>
    </xf>
    <xf numFmtId="0" fontId="75" fillId="7" borderId="1" applyAlignment="1" pivotButton="0" quotePrefix="0" xfId="44">
      <alignment horizontal="center" vertical="center" wrapText="1"/>
    </xf>
    <xf numFmtId="0" fontId="75" fillId="7" borderId="24" applyAlignment="1" pivotButton="0" quotePrefix="0" xfId="44">
      <alignment horizontal="center" vertical="center" wrapText="1"/>
    </xf>
    <xf numFmtId="0" fontId="17" fillId="6" borderId="15" applyAlignment="1" pivotButton="0" quotePrefix="0" xfId="44">
      <alignment horizontal="center" vertical="center" wrapText="1"/>
    </xf>
    <xf numFmtId="0" fontId="17" fillId="6" borderId="18" applyAlignment="1" pivotButton="0" quotePrefix="0" xfId="44">
      <alignment horizontal="center" vertical="center" wrapText="1"/>
    </xf>
    <xf numFmtId="0" fontId="82" fillId="4" borderId="20" applyAlignment="1" applyProtection="1" pivotButton="0" quotePrefix="0" xfId="45">
      <alignment horizontal="center" vertical="center"/>
      <protection locked="0" hidden="0"/>
    </xf>
    <xf numFmtId="0" fontId="82" fillId="4" borderId="84" applyAlignment="1" applyProtection="1" pivotButton="0" quotePrefix="0" xfId="45">
      <alignment horizontal="center" vertical="center"/>
      <protection locked="0" hidden="0"/>
    </xf>
    <xf numFmtId="0" fontId="75" fillId="7" borderId="85" applyAlignment="1" pivotButton="0" quotePrefix="0" xfId="44">
      <alignment horizontal="center" vertical="center" wrapText="1"/>
    </xf>
    <xf numFmtId="0" fontId="75" fillId="7" borderId="0" applyAlignment="1" pivotButton="0" quotePrefix="0" xfId="44">
      <alignment horizontal="center" vertical="center" wrapText="1"/>
    </xf>
    <xf numFmtId="0" fontId="80" fillId="21" borderId="60" applyAlignment="1" pivotButton="0" quotePrefix="0" xfId="45">
      <alignment horizontal="center" vertical="center"/>
    </xf>
    <xf numFmtId="0" fontId="80" fillId="21" borderId="80" applyAlignment="1" pivotButton="0" quotePrefix="0" xfId="45">
      <alignment horizontal="center" vertical="center"/>
    </xf>
    <xf numFmtId="0" fontId="80" fillId="21" borderId="20" applyAlignment="1" pivotButton="0" quotePrefix="0" xfId="45">
      <alignment horizontal="center" vertical="center"/>
    </xf>
    <xf numFmtId="0" fontId="80" fillId="21" borderId="84" applyAlignment="1" pivotButton="0" quotePrefix="0" xfId="45">
      <alignment horizontal="center" vertical="center"/>
    </xf>
    <xf numFmtId="0" fontId="75" fillId="17" borderId="81" applyAlignment="1" pivotButton="0" quotePrefix="0" xfId="45">
      <alignment horizontal="center" vertical="center" wrapText="1"/>
    </xf>
    <xf numFmtId="0" fontId="75" fillId="17" borderId="15" applyAlignment="1" pivotButton="0" quotePrefix="0" xfId="45">
      <alignment horizontal="center" vertical="center"/>
    </xf>
    <xf numFmtId="0" fontId="75" fillId="17" borderId="18" applyAlignment="1" pivotButton="0" quotePrefix="0" xfId="45">
      <alignment horizontal="center" vertical="center"/>
    </xf>
    <xf numFmtId="0" fontId="75" fillId="17" borderId="85" applyAlignment="1" pivotButton="0" quotePrefix="0" xfId="45">
      <alignment horizontal="center" vertical="center"/>
    </xf>
    <xf numFmtId="0" fontId="75" fillId="17" borderId="0" applyAlignment="1" pivotButton="0" quotePrefix="0" xfId="45">
      <alignment horizontal="center" vertical="center"/>
    </xf>
    <xf numFmtId="0" fontId="75" fillId="17" borderId="21" applyAlignment="1" pivotButton="0" quotePrefix="0" xfId="45">
      <alignment horizontal="center" vertical="center"/>
    </xf>
    <xf numFmtId="0" fontId="18" fillId="6" borderId="60" applyAlignment="1" pivotButton="0" quotePrefix="0" xfId="44">
      <alignment horizontal="center" vertical="center" wrapText="1"/>
    </xf>
    <xf numFmtId="0" fontId="18" fillId="6" borderId="15" applyAlignment="1" pivotButton="0" quotePrefix="0" xfId="45">
      <alignment horizontal="center" vertical="center"/>
    </xf>
    <xf numFmtId="0" fontId="18" fillId="6" borderId="18" applyAlignment="1" pivotButton="0" quotePrefix="0" xfId="45">
      <alignment horizontal="center" vertical="center"/>
    </xf>
    <xf numFmtId="0" fontId="18" fillId="6" borderId="20" applyAlignment="1" pivotButton="0" quotePrefix="0" xfId="45">
      <alignment horizontal="center" vertical="center"/>
    </xf>
    <xf numFmtId="0" fontId="18" fillId="6" borderId="0" applyAlignment="1" pivotButton="0" quotePrefix="0" xfId="45">
      <alignment horizontal="center" vertical="center"/>
    </xf>
    <xf numFmtId="0" fontId="18" fillId="6" borderId="21" applyAlignment="1" pivotButton="0" quotePrefix="0" xfId="45">
      <alignment horizontal="center" vertical="center"/>
    </xf>
    <xf numFmtId="0" fontId="18" fillId="6" borderId="1" applyAlignment="1" pivotButton="0" quotePrefix="0" xfId="45">
      <alignment horizontal="center" vertical="center"/>
    </xf>
    <xf numFmtId="0" fontId="18" fillId="6" borderId="24" applyAlignment="1" pivotButton="0" quotePrefix="0" xfId="45">
      <alignment horizontal="center" vertical="center"/>
    </xf>
    <xf numFmtId="0" fontId="17" fillId="4" borderId="66" applyAlignment="1" applyProtection="1" pivotButton="0" quotePrefix="0" xfId="44">
      <alignment horizontal="center" vertical="center"/>
      <protection locked="0" hidden="0"/>
    </xf>
    <xf numFmtId="0" fontId="17" fillId="4" borderId="16" applyAlignment="1" applyProtection="1" pivotButton="0" quotePrefix="0" xfId="44">
      <alignment horizontal="center" vertical="center"/>
      <protection locked="0" hidden="0"/>
    </xf>
    <xf numFmtId="0" fontId="17" fillId="4" borderId="17" applyAlignment="1" applyProtection="1" pivotButton="0" quotePrefix="0" xfId="44">
      <alignment horizontal="center" vertical="center"/>
      <protection locked="0" hidden="0"/>
    </xf>
    <xf numFmtId="0" fontId="80" fillId="0" borderId="0" applyAlignment="1" applyProtection="1" pivotButton="0" quotePrefix="0" xfId="45">
      <alignment horizontal="center" vertical="center"/>
      <protection locked="0" hidden="0"/>
    </xf>
    <xf numFmtId="0" fontId="80" fillId="21" borderId="66" applyAlignment="1" applyProtection="1" pivotButton="0" quotePrefix="0" xfId="45">
      <alignment horizontal="center" vertical="center"/>
      <protection locked="0" hidden="0"/>
    </xf>
    <xf numFmtId="0" fontId="80" fillId="21" borderId="16" applyAlignment="1" applyProtection="1" pivotButton="0" quotePrefix="0" xfId="45">
      <alignment horizontal="center" vertical="center"/>
      <protection locked="0" hidden="0"/>
    </xf>
    <xf numFmtId="0" fontId="80" fillId="21" borderId="17" applyAlignment="1" applyProtection="1" pivotButton="0" quotePrefix="0" xfId="45">
      <alignment horizontal="center" vertical="center"/>
      <protection locked="0" hidden="0"/>
    </xf>
    <xf numFmtId="176" fontId="80" fillId="0" borderId="0" applyAlignment="1" pivotButton="0" quotePrefix="0" xfId="45">
      <alignment horizontal="center" vertical="center"/>
    </xf>
    <xf numFmtId="0" fontId="100" fillId="20" borderId="90" applyAlignment="1" applyProtection="1" pivotButton="0" quotePrefix="0" xfId="29">
      <alignment horizontal="center" vertical="center"/>
      <protection locked="0" hidden="0"/>
    </xf>
    <xf numFmtId="0" fontId="100" fillId="20" borderId="76" applyAlignment="1" applyProtection="1" pivotButton="0" quotePrefix="0" xfId="29">
      <alignment horizontal="center" vertical="center"/>
      <protection locked="0" hidden="0"/>
    </xf>
    <xf numFmtId="38" fontId="100" fillId="0" borderId="96" applyAlignment="1" applyProtection="1" pivotButton="0" quotePrefix="0" xfId="50">
      <alignment horizontal="center" vertical="center"/>
      <protection locked="0" hidden="0"/>
    </xf>
    <xf numFmtId="38" fontId="100" fillId="0" borderId="16" applyAlignment="1" applyProtection="1" pivotButton="0" quotePrefix="0" xfId="50">
      <alignment horizontal="center" vertical="center"/>
      <protection locked="0" hidden="0"/>
    </xf>
    <xf numFmtId="38" fontId="100" fillId="0" borderId="17" applyAlignment="1" applyProtection="1" pivotButton="0" quotePrefix="0" xfId="50">
      <alignment horizontal="center" vertical="center"/>
      <protection locked="0" hidden="0"/>
    </xf>
    <xf numFmtId="0" fontId="66" fillId="20" borderId="90" applyAlignment="1" applyProtection="1" pivotButton="0" quotePrefix="0" xfId="29">
      <alignment horizontal="center" vertical="center"/>
      <protection locked="0" hidden="0"/>
    </xf>
    <xf numFmtId="0" fontId="66" fillId="20" borderId="76" applyAlignment="1" applyProtection="1" pivotButton="0" quotePrefix="0" xfId="29">
      <alignment horizontal="center" vertical="center"/>
      <protection locked="0" hidden="0"/>
    </xf>
    <xf numFmtId="38" fontId="66" fillId="0" borderId="96" applyAlignment="1" applyProtection="1" pivotButton="0" quotePrefix="0" xfId="50">
      <alignment horizontal="center" vertical="center"/>
      <protection locked="0" hidden="0"/>
    </xf>
    <xf numFmtId="38" fontId="66" fillId="0" borderId="16" applyAlignment="1" applyProtection="1" pivotButton="0" quotePrefix="0" xfId="50">
      <alignment horizontal="center" vertical="center"/>
      <protection locked="0" hidden="0"/>
    </xf>
    <xf numFmtId="38" fontId="66" fillId="0" borderId="17" applyAlignment="1" applyProtection="1" pivotButton="0" quotePrefix="0" xfId="50">
      <alignment horizontal="center" vertical="center"/>
      <protection locked="0" hidden="0"/>
    </xf>
    <xf numFmtId="0" fontId="36" fillId="0" borderId="0" applyAlignment="1" applyProtection="1" pivotButton="0" quotePrefix="0" xfId="29">
      <alignment horizontal="right" vertical="center"/>
      <protection locked="0" hidden="0"/>
    </xf>
    <xf numFmtId="0" fontId="27" fillId="0" borderId="0" applyAlignment="1" applyProtection="1" pivotButton="0" quotePrefix="0" xfId="51">
      <alignment horizontal="center" vertical="center" wrapText="1"/>
      <protection locked="0" hidden="0"/>
    </xf>
    <xf numFmtId="49" fontId="27" fillId="0" borderId="0" applyAlignment="1" applyProtection="1" pivotButton="0" quotePrefix="0" xfId="51">
      <alignment horizontal="left" vertical="top" wrapText="1"/>
      <protection locked="0" hidden="0"/>
    </xf>
    <xf numFmtId="38" fontId="37" fillId="0" borderId="0" applyAlignment="1" applyProtection="1" pivotButton="0" quotePrefix="0" xfId="47">
      <alignment horizontal="center" vertical="center" wrapText="1"/>
      <protection locked="0" hidden="0"/>
    </xf>
    <xf numFmtId="38" fontId="66" fillId="0" borderId="66" applyAlignment="1" pivotButton="0" quotePrefix="0" xfId="47">
      <alignment horizontal="center" vertical="center"/>
    </xf>
    <xf numFmtId="38" fontId="66" fillId="0" borderId="16" applyAlignment="1" pivotButton="0" quotePrefix="0" xfId="47">
      <alignment horizontal="center" vertical="center"/>
    </xf>
    <xf numFmtId="38" fontId="66" fillId="0" borderId="17" applyAlignment="1" pivotButton="0" quotePrefix="0" xfId="47">
      <alignment horizontal="center" vertical="center"/>
    </xf>
    <xf numFmtId="38" fontId="70" fillId="20" borderId="66" applyAlignment="1" applyProtection="1" pivotButton="0" quotePrefix="0" xfId="47">
      <alignment horizontal="center" vertical="center"/>
      <protection locked="0" hidden="0"/>
    </xf>
    <xf numFmtId="38" fontId="70" fillId="20" borderId="16" applyAlignment="1" applyProtection="1" pivotButton="0" quotePrefix="0" xfId="47">
      <alignment horizontal="center" vertical="center"/>
      <protection locked="0" hidden="0"/>
    </xf>
    <xf numFmtId="38" fontId="70" fillId="20" borderId="17" applyAlignment="1" applyProtection="1" pivotButton="0" quotePrefix="0" xfId="47">
      <alignment horizontal="center" vertical="center"/>
      <protection locked="0" hidden="0"/>
    </xf>
    <xf numFmtId="0" fontId="70" fillId="20" borderId="60" applyAlignment="1" applyProtection="1" pivotButton="0" quotePrefix="0" xfId="51">
      <alignment horizontal="left" vertical="top"/>
      <protection locked="0" hidden="0"/>
    </xf>
    <xf numFmtId="0" fontId="70" fillId="20" borderId="15" applyAlignment="1" applyProtection="1" pivotButton="0" quotePrefix="0" xfId="51">
      <alignment horizontal="left" vertical="top"/>
      <protection locked="0" hidden="0"/>
    </xf>
    <xf numFmtId="0" fontId="70" fillId="20" borderId="18" applyAlignment="1" applyProtection="1" pivotButton="0" quotePrefix="0" xfId="51">
      <alignment horizontal="left" vertical="top"/>
      <protection locked="0" hidden="0"/>
    </xf>
    <xf numFmtId="0" fontId="70" fillId="20" borderId="23" applyAlignment="1" applyProtection="1" pivotButton="0" quotePrefix="0" xfId="51">
      <alignment horizontal="left" vertical="top"/>
      <protection locked="0" hidden="0"/>
    </xf>
    <xf numFmtId="0" fontId="70" fillId="20" borderId="1" applyAlignment="1" applyProtection="1" pivotButton="0" quotePrefix="0" xfId="51">
      <alignment horizontal="left" vertical="top"/>
      <protection locked="0" hidden="0"/>
    </xf>
    <xf numFmtId="0" fontId="70" fillId="20" borderId="24" applyAlignment="1" applyProtection="1" pivotButton="0" quotePrefix="0" xfId="51">
      <alignment horizontal="left" vertical="top"/>
      <protection locked="0" hidden="0"/>
    </xf>
    <xf numFmtId="185" fontId="27" fillId="17" borderId="17" applyAlignment="1" applyProtection="1" pivotButton="0" quotePrefix="0" xfId="51">
      <alignment horizontal="center" vertical="center"/>
      <protection locked="0" hidden="0"/>
    </xf>
    <xf numFmtId="185" fontId="36" fillId="0" borderId="24" applyAlignment="1" applyProtection="1" pivotButton="0" quotePrefix="0" xfId="51">
      <alignment horizontal="center" vertical="center"/>
      <protection locked="0" hidden="0"/>
    </xf>
    <xf numFmtId="185" fontId="36" fillId="0" borderId="17" applyAlignment="1" applyProtection="1" pivotButton="0" quotePrefix="0" xfId="51">
      <alignment horizontal="center" vertical="center"/>
      <protection locked="0" hidden="0"/>
    </xf>
    <xf numFmtId="0" fontId="36" fillId="0" borderId="19" applyAlignment="1" applyProtection="1" pivotButton="0" quotePrefix="0" xfId="51">
      <alignment horizontal="center" vertical="center"/>
      <protection locked="0" hidden="0"/>
    </xf>
    <xf numFmtId="171" fontId="27" fillId="0" borderId="0" applyAlignment="1" applyProtection="1" pivotButton="0" quotePrefix="0" xfId="51">
      <alignment horizontal="left" vertical="top"/>
      <protection locked="0" hidden="0"/>
    </xf>
    <xf numFmtId="171" fontId="36" fillId="14" borderId="60" applyAlignment="1" applyProtection="1" pivotButton="0" quotePrefix="0" xfId="51">
      <alignment horizontal="center" vertical="center" shrinkToFit="1"/>
      <protection locked="0" hidden="0"/>
    </xf>
    <xf numFmtId="171" fontId="36" fillId="14" borderId="15" applyAlignment="1" applyProtection="1" pivotButton="0" quotePrefix="0" xfId="51">
      <alignment horizontal="center" vertical="center" shrinkToFit="1"/>
      <protection locked="0" hidden="0"/>
    </xf>
    <xf numFmtId="171" fontId="36" fillId="14" borderId="18" applyAlignment="1" applyProtection="1" pivotButton="0" quotePrefix="0" xfId="51">
      <alignment horizontal="center" vertical="center" shrinkToFit="1"/>
      <protection locked="0" hidden="0"/>
    </xf>
    <xf numFmtId="171" fontId="36" fillId="14" borderId="23" applyAlignment="1" applyProtection="1" pivotButton="0" quotePrefix="0" xfId="51">
      <alignment horizontal="center" vertical="center" shrinkToFit="1"/>
      <protection locked="0" hidden="0"/>
    </xf>
    <xf numFmtId="171" fontId="36" fillId="14" borderId="1" applyAlignment="1" applyProtection="1" pivotButton="0" quotePrefix="0" xfId="51">
      <alignment horizontal="center" vertical="center" shrinkToFit="1"/>
      <protection locked="0" hidden="0"/>
    </xf>
    <xf numFmtId="171" fontId="36" fillId="14" borderId="24" applyAlignment="1" applyProtection="1" pivotButton="0" quotePrefix="0" xfId="51">
      <alignment horizontal="center" vertical="center" shrinkToFit="1"/>
      <protection locked="0" hidden="0"/>
    </xf>
    <xf numFmtId="40" fontId="32" fillId="0" borderId="60" applyAlignment="1" pivotButton="0" quotePrefix="0" xfId="47">
      <alignment horizontal="right" vertical="center"/>
    </xf>
    <xf numFmtId="40" fontId="32" fillId="0" borderId="15" applyAlignment="1" pivotButton="0" quotePrefix="0" xfId="47">
      <alignment horizontal="right" vertical="center"/>
    </xf>
    <xf numFmtId="40" fontId="32" fillId="0" borderId="18" applyAlignment="1" pivotButton="0" quotePrefix="0" xfId="47">
      <alignment horizontal="right" vertical="center"/>
    </xf>
    <xf numFmtId="40" fontId="32" fillId="0" borderId="23" applyAlignment="1" pivotButton="0" quotePrefix="0" xfId="47">
      <alignment horizontal="right" vertical="center"/>
    </xf>
    <xf numFmtId="40" fontId="32" fillId="0" borderId="1" applyAlignment="1" pivotButton="0" quotePrefix="0" xfId="47">
      <alignment horizontal="right" vertical="center"/>
    </xf>
    <xf numFmtId="40" fontId="32" fillId="0" borderId="24" applyAlignment="1" pivotButton="0" quotePrefix="0" xfId="47">
      <alignment horizontal="right" vertical="center"/>
    </xf>
    <xf numFmtId="0" fontId="36" fillId="8" borderId="66" applyAlignment="1" pivotButton="0" quotePrefix="0" xfId="51">
      <alignment horizontal="center" vertical="center"/>
    </xf>
    <xf numFmtId="0" fontId="36" fillId="8" borderId="16" applyAlignment="1" pivotButton="0" quotePrefix="0" xfId="51">
      <alignment horizontal="center" vertical="center"/>
    </xf>
    <xf numFmtId="0" fontId="36" fillId="8" borderId="17" applyAlignment="1" pivotButton="0" quotePrefix="0" xfId="51">
      <alignment horizontal="center" vertical="center"/>
    </xf>
    <xf numFmtId="0" fontId="27" fillId="17" borderId="66" applyAlignment="1" applyProtection="1" pivotButton="0" quotePrefix="0" xfId="51">
      <alignment horizontal="center" vertical="center"/>
      <protection locked="0" hidden="0"/>
    </xf>
    <xf numFmtId="0" fontId="27" fillId="17" borderId="17" applyAlignment="1" applyProtection="1" pivotButton="0" quotePrefix="0" xfId="51">
      <alignment horizontal="center" vertical="center"/>
      <protection locked="0" hidden="0"/>
    </xf>
    <xf numFmtId="0" fontId="36" fillId="17" borderId="60" applyAlignment="1" applyProtection="1" pivotButton="0" quotePrefix="0" xfId="51">
      <alignment horizontal="center" vertical="center"/>
      <protection locked="0" hidden="0"/>
    </xf>
    <xf numFmtId="0" fontId="36" fillId="17" borderId="18" applyAlignment="1" applyProtection="1" pivotButton="0" quotePrefix="0" xfId="51">
      <alignment horizontal="center" vertical="center"/>
      <protection locked="0" hidden="0"/>
    </xf>
    <xf numFmtId="0" fontId="36" fillId="17" borderId="20" applyAlignment="1" applyProtection="1" pivotButton="0" quotePrefix="0" xfId="51">
      <alignment horizontal="center" vertical="center"/>
      <protection locked="0" hidden="0"/>
    </xf>
    <xf numFmtId="0" fontId="36" fillId="17" borderId="21" applyAlignment="1" applyProtection="1" pivotButton="0" quotePrefix="0" xfId="51">
      <alignment horizontal="center" vertical="center"/>
      <protection locked="0" hidden="0"/>
    </xf>
    <xf numFmtId="0" fontId="36" fillId="17" borderId="23" applyAlignment="1" applyProtection="1" pivotButton="0" quotePrefix="0" xfId="51">
      <alignment horizontal="center" vertical="center"/>
      <protection locked="0" hidden="0"/>
    </xf>
    <xf numFmtId="0" fontId="36" fillId="17" borderId="24" applyAlignment="1" applyProtection="1" pivotButton="0" quotePrefix="0" xfId="51">
      <alignment horizontal="center" vertical="center"/>
      <protection locked="0" hidden="0"/>
    </xf>
    <xf numFmtId="171" fontId="36" fillId="14" borderId="60" applyAlignment="1" applyProtection="1" pivotButton="0" quotePrefix="0" xfId="51">
      <alignment horizontal="center" vertical="center"/>
      <protection locked="0" hidden="0"/>
    </xf>
    <xf numFmtId="171" fontId="36" fillId="14" borderId="15" applyAlignment="1" applyProtection="1" pivotButton="0" quotePrefix="0" xfId="51">
      <alignment horizontal="center" vertical="center"/>
      <protection locked="0" hidden="0"/>
    </xf>
    <xf numFmtId="171" fontId="36" fillId="14" borderId="18" applyAlignment="1" applyProtection="1" pivotButton="0" quotePrefix="0" xfId="51">
      <alignment horizontal="center" vertical="center"/>
      <protection locked="0" hidden="0"/>
    </xf>
    <xf numFmtId="171" fontId="36" fillId="14" borderId="23" applyAlignment="1" applyProtection="1" pivotButton="0" quotePrefix="0" xfId="51">
      <alignment horizontal="center" vertical="center"/>
      <protection locked="0" hidden="0"/>
    </xf>
    <xf numFmtId="171" fontId="36" fillId="14" borderId="1" applyAlignment="1" applyProtection="1" pivotButton="0" quotePrefix="0" xfId="51">
      <alignment horizontal="center" vertical="center"/>
      <protection locked="0" hidden="0"/>
    </xf>
    <xf numFmtId="171" fontId="36" fillId="14" borderId="24" applyAlignment="1" applyProtection="1" pivotButton="0" quotePrefix="0" xfId="51">
      <alignment horizontal="center" vertical="center"/>
      <protection locked="0" hidden="0"/>
    </xf>
    <xf numFmtId="171" fontId="36" fillId="0" borderId="15" applyAlignment="1" applyProtection="1" pivotButton="0" quotePrefix="0" xfId="51">
      <alignment horizontal="center" vertical="center" shrinkToFit="1"/>
      <protection locked="0" hidden="0"/>
    </xf>
    <xf numFmtId="171" fontId="36" fillId="0" borderId="18" applyAlignment="1" applyProtection="1" pivotButton="0" quotePrefix="0" xfId="51">
      <alignment horizontal="center" vertical="center" shrinkToFit="1"/>
      <protection locked="0" hidden="0"/>
    </xf>
    <xf numFmtId="171" fontId="36" fillId="0" borderId="23" applyAlignment="1" applyProtection="1" pivotButton="0" quotePrefix="0" xfId="51">
      <alignment horizontal="center" vertical="center" shrinkToFit="1"/>
      <protection locked="0" hidden="0"/>
    </xf>
    <xf numFmtId="171" fontId="36" fillId="0" borderId="1" applyAlignment="1" applyProtection="1" pivotButton="0" quotePrefix="0" xfId="51">
      <alignment horizontal="center" vertical="center" shrinkToFit="1"/>
      <protection locked="0" hidden="0"/>
    </xf>
    <xf numFmtId="171" fontId="36" fillId="0" borderId="24" applyAlignment="1" applyProtection="1" pivotButton="0" quotePrefix="0" xfId="51">
      <alignment horizontal="center" vertical="center" shrinkToFit="1"/>
      <protection locked="0" hidden="0"/>
    </xf>
    <xf numFmtId="171" fontId="36" fillId="0" borderId="15" applyAlignment="1" applyProtection="1" pivotButton="0" quotePrefix="0" xfId="51">
      <alignment horizontal="center" vertical="center"/>
      <protection locked="0" hidden="0"/>
    </xf>
    <xf numFmtId="171" fontId="36" fillId="0" borderId="18" applyAlignment="1" applyProtection="1" pivotButton="0" quotePrefix="0" xfId="51">
      <alignment horizontal="center" vertical="center"/>
      <protection locked="0" hidden="0"/>
    </xf>
    <xf numFmtId="171" fontId="36" fillId="0" borderId="23" applyAlignment="1" applyProtection="1" pivotButton="0" quotePrefix="0" xfId="51">
      <alignment horizontal="center" vertical="center"/>
      <protection locked="0" hidden="0"/>
    </xf>
    <xf numFmtId="171" fontId="36" fillId="0" borderId="1" applyAlignment="1" applyProtection="1" pivotButton="0" quotePrefix="0" xfId="51">
      <alignment horizontal="center" vertical="center"/>
      <protection locked="0" hidden="0"/>
    </xf>
    <xf numFmtId="171" fontId="36" fillId="0" borderId="24" applyAlignment="1" applyProtection="1" pivotButton="0" quotePrefix="0" xfId="51">
      <alignment horizontal="center" vertical="center"/>
      <protection locked="0" hidden="0"/>
    </xf>
    <xf numFmtId="0" fontId="36" fillId="14" borderId="60" applyAlignment="1" applyProtection="1" pivotButton="0" quotePrefix="0" xfId="51">
      <alignment horizontal="center" vertical="center" wrapText="1"/>
      <protection locked="0" hidden="0"/>
    </xf>
    <xf numFmtId="0" fontId="36" fillId="14" borderId="15" applyAlignment="1" applyProtection="1" pivotButton="0" quotePrefix="0" xfId="51">
      <alignment horizontal="center" vertical="center" wrapText="1"/>
      <protection locked="0" hidden="0"/>
    </xf>
    <xf numFmtId="0" fontId="36" fillId="14" borderId="18" applyAlignment="1" applyProtection="1" pivotButton="0" quotePrefix="0" xfId="51">
      <alignment horizontal="center" vertical="center" wrapText="1"/>
      <protection locked="0" hidden="0"/>
    </xf>
    <xf numFmtId="0" fontId="36" fillId="14" borderId="20" applyAlignment="1" applyProtection="1" pivotButton="0" quotePrefix="0" xfId="51">
      <alignment horizontal="center" vertical="center" wrapText="1"/>
      <protection locked="0" hidden="0"/>
    </xf>
    <xf numFmtId="0" fontId="36" fillId="14" borderId="0" applyAlignment="1" applyProtection="1" pivotButton="0" quotePrefix="0" xfId="51">
      <alignment horizontal="center" vertical="center" wrapText="1"/>
      <protection locked="0" hidden="0"/>
    </xf>
    <xf numFmtId="0" fontId="36" fillId="14" borderId="21" applyAlignment="1" applyProtection="1" pivotButton="0" quotePrefix="0" xfId="51">
      <alignment horizontal="center" vertical="center" wrapText="1"/>
      <protection locked="0" hidden="0"/>
    </xf>
    <xf numFmtId="0" fontId="36" fillId="14" borderId="23" applyAlignment="1" applyProtection="1" pivotButton="0" quotePrefix="0" xfId="51">
      <alignment horizontal="center" vertical="center" wrapText="1"/>
      <protection locked="0" hidden="0"/>
    </xf>
    <xf numFmtId="0" fontId="36" fillId="14" borderId="1" applyAlignment="1" applyProtection="1" pivotButton="0" quotePrefix="0" xfId="51">
      <alignment horizontal="center" vertical="center" wrapText="1"/>
      <protection locked="0" hidden="0"/>
    </xf>
    <xf numFmtId="0" fontId="36" fillId="14" borderId="24" applyAlignment="1" applyProtection="1" pivotButton="0" quotePrefix="0" xfId="51">
      <alignment horizontal="center" vertical="center" wrapText="1"/>
      <protection locked="0" hidden="0"/>
    </xf>
    <xf numFmtId="0" fontId="27" fillId="17" borderId="22" applyAlignment="1" applyProtection="1" pivotButton="0" quotePrefix="0" xfId="51">
      <alignment horizontal="center" vertical="center"/>
      <protection locked="0" hidden="0"/>
    </xf>
    <xf numFmtId="0" fontId="27" fillId="17" borderId="75" applyAlignment="1" applyProtection="1" pivotButton="0" quotePrefix="0" xfId="51">
      <alignment horizontal="center" vertical="center"/>
      <protection locked="0" hidden="0"/>
    </xf>
    <xf numFmtId="186" fontId="32" fillId="19" borderId="60" applyAlignment="1" applyProtection="1" pivotButton="0" quotePrefix="0" xfId="47">
      <alignment horizontal="right" vertical="center"/>
      <protection locked="0" hidden="0"/>
    </xf>
    <xf numFmtId="186" fontId="32" fillId="19" borderId="15" applyAlignment="1" applyProtection="1" pivotButton="0" quotePrefix="0" xfId="47">
      <alignment horizontal="right" vertical="center"/>
      <protection locked="0" hidden="0"/>
    </xf>
    <xf numFmtId="186" fontId="32" fillId="19" borderId="18" applyAlignment="1" applyProtection="1" pivotButton="0" quotePrefix="0" xfId="47">
      <alignment horizontal="right" vertical="center"/>
      <protection locked="0" hidden="0"/>
    </xf>
    <xf numFmtId="186" fontId="32" fillId="19" borderId="23" applyAlignment="1" applyProtection="1" pivotButton="0" quotePrefix="0" xfId="47">
      <alignment horizontal="right" vertical="center"/>
      <protection locked="0" hidden="0"/>
    </xf>
    <xf numFmtId="186" fontId="32" fillId="19" borderId="1" applyAlignment="1" applyProtection="1" pivotButton="0" quotePrefix="0" xfId="47">
      <alignment horizontal="right" vertical="center"/>
      <protection locked="0" hidden="0"/>
    </xf>
    <xf numFmtId="186" fontId="32" fillId="19" borderId="24" applyAlignment="1" applyProtection="1" pivotButton="0" quotePrefix="0" xfId="47">
      <alignment horizontal="right" vertical="center"/>
      <protection locked="0" hidden="0"/>
    </xf>
    <xf numFmtId="186" fontId="32" fillId="0" borderId="60" applyAlignment="1" pivotButton="0" quotePrefix="0" xfId="47">
      <alignment horizontal="right" vertical="center"/>
    </xf>
    <xf numFmtId="186" fontId="32" fillId="0" borderId="15" applyAlignment="1" pivotButton="0" quotePrefix="0" xfId="47">
      <alignment horizontal="right" vertical="center"/>
    </xf>
    <xf numFmtId="186" fontId="32" fillId="0" borderId="18" applyAlignment="1" pivotButton="0" quotePrefix="0" xfId="47">
      <alignment horizontal="right" vertical="center"/>
    </xf>
    <xf numFmtId="186" fontId="32" fillId="0" borderId="23" applyAlignment="1" pivotButton="0" quotePrefix="0" xfId="47">
      <alignment horizontal="right" vertical="center"/>
    </xf>
    <xf numFmtId="186" fontId="32" fillId="0" borderId="1" applyAlignment="1" pivotButton="0" quotePrefix="0" xfId="47">
      <alignment horizontal="right" vertical="center"/>
    </xf>
    <xf numFmtId="186" fontId="32" fillId="0" borderId="24" applyAlignment="1" pivotButton="0" quotePrefix="0" xfId="47">
      <alignment horizontal="right" vertical="center"/>
    </xf>
    <xf numFmtId="186" fontId="32" fillId="19" borderId="74" applyAlignment="1" applyProtection="1" pivotButton="0" quotePrefix="0" xfId="47">
      <alignment horizontal="right" vertical="center"/>
      <protection locked="0" hidden="0"/>
    </xf>
    <xf numFmtId="186" fontId="32" fillId="19" borderId="70" applyAlignment="1" applyProtection="1" pivotButton="0" quotePrefix="0" xfId="47">
      <alignment horizontal="right" vertical="center"/>
      <protection locked="0" hidden="0"/>
    </xf>
    <xf numFmtId="186" fontId="32" fillId="0" borderId="98" applyAlignment="1" pivotButton="0" quotePrefix="0" xfId="47">
      <alignment horizontal="right" vertical="center"/>
    </xf>
    <xf numFmtId="186" fontId="32" fillId="0" borderId="70" applyAlignment="1" pivotButton="0" quotePrefix="0" xfId="47">
      <alignment horizontal="right" vertical="center"/>
    </xf>
    <xf numFmtId="186" fontId="32" fillId="0" borderId="71" applyAlignment="1" pivotButton="0" quotePrefix="0" xfId="47">
      <alignment horizontal="right" vertical="center"/>
    </xf>
    <xf numFmtId="0" fontId="36" fillId="0" borderId="66" applyAlignment="1" pivotButton="0" quotePrefix="0" xfId="51">
      <alignment horizontal="center" vertical="center"/>
    </xf>
    <xf numFmtId="0" fontId="36" fillId="0" borderId="16" applyAlignment="1" pivotButton="0" quotePrefix="0" xfId="51">
      <alignment horizontal="center" vertical="center"/>
    </xf>
    <xf numFmtId="0" fontId="36" fillId="0" borderId="17" applyAlignment="1" pivotButton="0" quotePrefix="0" xfId="51">
      <alignment horizontal="center" vertical="center"/>
    </xf>
    <xf numFmtId="186" fontId="36" fillId="19" borderId="60" applyAlignment="1" applyProtection="1" pivotButton="0" quotePrefix="0" xfId="51">
      <alignment horizontal="center" vertical="center" shrinkToFit="1"/>
      <protection locked="0" hidden="0"/>
    </xf>
    <xf numFmtId="186" fontId="36" fillId="19" borderId="15" applyAlignment="1" applyProtection="1" pivotButton="0" quotePrefix="0" xfId="51">
      <alignment horizontal="center" vertical="center" shrinkToFit="1"/>
      <protection locked="0" hidden="0"/>
    </xf>
    <xf numFmtId="186" fontId="36" fillId="19" borderId="18" applyAlignment="1" applyProtection="1" pivotButton="0" quotePrefix="0" xfId="51">
      <alignment horizontal="center" vertical="center" shrinkToFit="1"/>
      <protection locked="0" hidden="0"/>
    </xf>
    <xf numFmtId="186" fontId="36" fillId="19" borderId="23" applyAlignment="1" applyProtection="1" pivotButton="0" quotePrefix="0" xfId="51">
      <alignment horizontal="center" vertical="center" shrinkToFit="1"/>
      <protection locked="0" hidden="0"/>
    </xf>
    <xf numFmtId="186" fontId="36" fillId="19" borderId="1" applyAlignment="1" applyProtection="1" pivotButton="0" quotePrefix="0" xfId="51">
      <alignment horizontal="center" vertical="center" shrinkToFit="1"/>
      <protection locked="0" hidden="0"/>
    </xf>
    <xf numFmtId="186" fontId="36" fillId="19" borderId="24" applyAlignment="1" applyProtection="1" pivotButton="0" quotePrefix="0" xfId="51">
      <alignment horizontal="center" vertical="center" shrinkToFit="1"/>
      <protection locked="0" hidden="0"/>
    </xf>
    <xf numFmtId="0" fontId="36" fillId="14" borderId="15" applyAlignment="1" applyProtection="1" pivotButton="0" quotePrefix="0" xfId="51">
      <alignment horizontal="center" vertical="center"/>
      <protection locked="0" hidden="0"/>
    </xf>
    <xf numFmtId="0" fontId="36" fillId="14" borderId="18" applyAlignment="1" applyProtection="1" pivotButton="0" quotePrefix="0" xfId="51">
      <alignment horizontal="center" vertical="center"/>
      <protection locked="0" hidden="0"/>
    </xf>
    <xf numFmtId="0" fontId="36" fillId="14" borderId="20" applyAlignment="1" applyProtection="1" pivotButton="0" quotePrefix="0" xfId="51">
      <alignment horizontal="center" vertical="center"/>
      <protection locked="0" hidden="0"/>
    </xf>
    <xf numFmtId="0" fontId="36" fillId="14" borderId="0" applyAlignment="1" applyProtection="1" pivotButton="0" quotePrefix="0" xfId="51">
      <alignment horizontal="center" vertical="center"/>
      <protection locked="0" hidden="0"/>
    </xf>
    <xf numFmtId="0" fontId="36" fillId="14" borderId="21" applyAlignment="1" applyProtection="1" pivotButton="0" quotePrefix="0" xfId="51">
      <alignment horizontal="center" vertical="center"/>
      <protection locked="0" hidden="0"/>
    </xf>
    <xf numFmtId="0" fontId="36" fillId="14" borderId="23" applyAlignment="1" applyProtection="1" pivotButton="0" quotePrefix="0" xfId="51">
      <alignment horizontal="center" vertical="center"/>
      <protection locked="0" hidden="0"/>
    </xf>
    <xf numFmtId="0" fontId="36" fillId="14" borderId="1" applyAlignment="1" applyProtection="1" pivotButton="0" quotePrefix="0" xfId="51">
      <alignment horizontal="center" vertical="center"/>
      <protection locked="0" hidden="0"/>
    </xf>
    <xf numFmtId="0" fontId="36" fillId="14" borderId="24" applyAlignment="1" applyProtection="1" pivotButton="0" quotePrefix="0" xfId="51">
      <alignment horizontal="center" vertical="center"/>
      <protection locked="0" hidden="0"/>
    </xf>
    <xf numFmtId="186" fontId="36" fillId="0" borderId="20" applyAlignment="1" applyProtection="1" pivotButton="0" quotePrefix="0" xfId="51">
      <alignment horizontal="center" vertical="center"/>
      <protection locked="0" hidden="0"/>
    </xf>
    <xf numFmtId="186" fontId="36" fillId="0" borderId="0" applyAlignment="1" applyProtection="1" pivotButton="0" quotePrefix="0" xfId="51">
      <alignment horizontal="center" vertical="center"/>
      <protection locked="0" hidden="0"/>
    </xf>
    <xf numFmtId="186" fontId="36" fillId="0" borderId="21" applyAlignment="1" applyProtection="1" pivotButton="0" quotePrefix="0" xfId="51">
      <alignment horizontal="center" vertical="center"/>
      <protection locked="0" hidden="0"/>
    </xf>
    <xf numFmtId="186" fontId="36" fillId="0" borderId="23" applyAlignment="1" applyProtection="1" pivotButton="0" quotePrefix="0" xfId="51">
      <alignment horizontal="center" vertical="center"/>
      <protection locked="0" hidden="0"/>
    </xf>
    <xf numFmtId="186" fontId="36" fillId="0" borderId="1" applyAlignment="1" applyProtection="1" pivotButton="0" quotePrefix="0" xfId="51">
      <alignment horizontal="center" vertical="center"/>
      <protection locked="0" hidden="0"/>
    </xf>
    <xf numFmtId="186" fontId="36" fillId="0" borderId="24" applyAlignment="1" applyProtection="1" pivotButton="0" quotePrefix="0" xfId="51">
      <alignment horizontal="center" vertical="center"/>
      <protection locked="0" hidden="0"/>
    </xf>
    <xf numFmtId="186" fontId="36" fillId="0" borderId="60" applyAlignment="1" applyProtection="1" pivotButton="0" quotePrefix="0" xfId="51">
      <alignment horizontal="center" vertical="center" wrapText="1"/>
      <protection locked="0" hidden="0"/>
    </xf>
    <xf numFmtId="186" fontId="36" fillId="0" borderId="15" applyAlignment="1" applyProtection="1" pivotButton="0" quotePrefix="0" xfId="51">
      <alignment horizontal="center" vertical="center"/>
      <protection locked="0" hidden="0"/>
    </xf>
    <xf numFmtId="186" fontId="36" fillId="0" borderId="61" applyAlignment="1" applyProtection="1" pivotButton="0" quotePrefix="0" xfId="51">
      <alignment horizontal="center" vertical="center" wrapText="1"/>
      <protection locked="0" hidden="0"/>
    </xf>
    <xf numFmtId="186" fontId="36" fillId="0" borderId="67" applyAlignment="1" applyProtection="1" pivotButton="0" quotePrefix="0" xfId="51">
      <alignment horizontal="center" vertical="center" wrapText="1"/>
      <protection locked="0" hidden="0"/>
    </xf>
    <xf numFmtId="186" fontId="36" fillId="0" borderId="68" applyAlignment="1" applyProtection="1" pivotButton="0" quotePrefix="0" xfId="51">
      <alignment horizontal="center" vertical="center" wrapText="1"/>
      <protection locked="0" hidden="0"/>
    </xf>
    <xf numFmtId="186" fontId="38" fillId="19" borderId="60" applyAlignment="1" applyProtection="1" pivotButton="0" quotePrefix="0" xfId="51">
      <alignment horizontal="center" vertical="center"/>
      <protection locked="0" hidden="0"/>
    </xf>
    <xf numFmtId="186" fontId="38" fillId="19" borderId="15" applyAlignment="1" applyProtection="1" pivotButton="0" quotePrefix="0" xfId="51">
      <alignment horizontal="center" vertical="center"/>
      <protection locked="0" hidden="0"/>
    </xf>
    <xf numFmtId="186" fontId="38" fillId="19" borderId="18" applyAlignment="1" applyProtection="1" pivotButton="0" quotePrefix="0" xfId="51">
      <alignment horizontal="center" vertical="center"/>
      <protection locked="0" hidden="0"/>
    </xf>
    <xf numFmtId="186" fontId="38" fillId="19" borderId="20" applyAlignment="1" applyProtection="1" pivotButton="0" quotePrefix="0" xfId="51">
      <alignment horizontal="center" vertical="center"/>
      <protection locked="0" hidden="0"/>
    </xf>
    <xf numFmtId="186" fontId="38" fillId="19" borderId="0" applyAlignment="1" applyProtection="1" pivotButton="0" quotePrefix="0" xfId="51">
      <alignment horizontal="center" vertical="center"/>
      <protection locked="0" hidden="0"/>
    </xf>
    <xf numFmtId="186" fontId="38" fillId="19" borderId="21" applyAlignment="1" applyProtection="1" pivotButton="0" quotePrefix="0" xfId="51">
      <alignment horizontal="center" vertical="center"/>
      <protection locked="0" hidden="0"/>
    </xf>
    <xf numFmtId="186" fontId="32" fillId="0" borderId="109" applyAlignment="1" pivotButton="0" quotePrefix="0" xfId="47">
      <alignment horizontal="right" vertical="center"/>
    </xf>
    <xf numFmtId="186" fontId="32" fillId="0" borderId="110" applyAlignment="1" pivotButton="0" quotePrefix="0" xfId="47">
      <alignment horizontal="right" vertical="center"/>
    </xf>
    <xf numFmtId="186" fontId="32" fillId="0" borderId="111" applyAlignment="1" pivotButton="0" quotePrefix="0" xfId="47">
      <alignment horizontal="right" vertical="center"/>
    </xf>
    <xf numFmtId="186" fontId="32" fillId="0" borderId="112" applyAlignment="1" pivotButton="0" quotePrefix="0" xfId="47">
      <alignment horizontal="right" vertical="center"/>
    </xf>
    <xf numFmtId="186" fontId="32" fillId="0" borderId="113" applyAlignment="1" pivotButton="0" quotePrefix="0" xfId="47">
      <alignment horizontal="right" vertical="center"/>
    </xf>
    <xf numFmtId="186" fontId="32" fillId="0" borderId="114" applyAlignment="1" pivotButton="0" quotePrefix="0" xfId="47">
      <alignment horizontal="right" vertical="center"/>
    </xf>
    <xf numFmtId="186" fontId="38" fillId="19" borderId="23" applyAlignment="1" applyProtection="1" pivotButton="0" quotePrefix="0" xfId="51">
      <alignment horizontal="center" vertical="center"/>
      <protection locked="0" hidden="0"/>
    </xf>
    <xf numFmtId="186" fontId="38" fillId="19" borderId="1" applyAlignment="1" applyProtection="1" pivotButton="0" quotePrefix="0" xfId="51">
      <alignment horizontal="center" vertical="center"/>
      <protection locked="0" hidden="0"/>
    </xf>
    <xf numFmtId="186" fontId="38" fillId="19" borderId="24" applyAlignment="1" applyProtection="1" pivotButton="0" quotePrefix="0" xfId="51">
      <alignment horizontal="center" vertical="center"/>
      <protection locked="0" hidden="0"/>
    </xf>
    <xf numFmtId="186" fontId="32" fillId="0" borderId="115" applyAlignment="1" pivotButton="0" quotePrefix="0" xfId="47">
      <alignment horizontal="right" vertical="center"/>
    </xf>
    <xf numFmtId="186" fontId="32" fillId="0" borderId="116" applyAlignment="1" pivotButton="0" quotePrefix="0" xfId="47">
      <alignment horizontal="right" vertical="center"/>
    </xf>
    <xf numFmtId="186" fontId="32" fillId="0" borderId="117" applyAlignment="1" pivotButton="0" quotePrefix="0" xfId="47">
      <alignment horizontal="right" vertical="center"/>
    </xf>
    <xf numFmtId="0" fontId="36" fillId="0" borderId="1" applyAlignment="1" applyProtection="1" pivotButton="0" quotePrefix="0" xfId="51">
      <alignment horizontal="left" vertical="center"/>
      <protection locked="0" hidden="0"/>
    </xf>
    <xf numFmtId="171" fontId="36" fillId="14" borderId="73" applyAlignment="1" applyProtection="1" pivotButton="0" quotePrefix="0" xfId="51">
      <alignment horizontal="center" vertical="center" shrinkToFit="1"/>
      <protection locked="0" hidden="0"/>
    </xf>
    <xf numFmtId="171" fontId="36" fillId="14" borderId="3" applyAlignment="1" applyProtection="1" pivotButton="0" quotePrefix="0" xfId="51">
      <alignment horizontal="center" vertical="center" shrinkToFit="1"/>
      <protection locked="0" hidden="0"/>
    </xf>
    <xf numFmtId="171" fontId="36" fillId="14" borderId="58" applyAlignment="1" applyProtection="1" pivotButton="0" quotePrefix="0" xfId="51">
      <alignment horizontal="center" vertical="center" shrinkToFit="1"/>
      <protection locked="0" hidden="0"/>
    </xf>
    <xf numFmtId="40" fontId="32" fillId="19" borderId="73" applyAlignment="1" applyProtection="1" pivotButton="0" quotePrefix="0" xfId="47">
      <alignment horizontal="right" vertical="center"/>
      <protection locked="0" hidden="0"/>
    </xf>
    <xf numFmtId="40" fontId="32" fillId="19" borderId="3" applyAlignment="1" applyProtection="1" pivotButton="0" quotePrefix="0" xfId="47">
      <alignment horizontal="right" vertical="center"/>
      <protection locked="0" hidden="0"/>
    </xf>
    <xf numFmtId="40" fontId="32" fillId="0" borderId="73" applyAlignment="1" pivotButton="0" quotePrefix="0" xfId="47">
      <alignment horizontal="right" vertical="center"/>
    </xf>
    <xf numFmtId="40" fontId="32" fillId="0" borderId="3" applyAlignment="1" pivotButton="0" quotePrefix="0" xfId="47">
      <alignment horizontal="right" vertical="center"/>
    </xf>
    <xf numFmtId="40" fontId="32" fillId="0" borderId="58" applyAlignment="1" pivotButton="0" quotePrefix="0" xfId="47">
      <alignment horizontal="right" vertical="center"/>
    </xf>
    <xf numFmtId="171" fontId="36" fillId="14" borderId="74" applyAlignment="1" applyProtection="1" pivotButton="0" quotePrefix="0" xfId="51">
      <alignment horizontal="center" vertical="center" shrinkToFit="1"/>
      <protection locked="0" hidden="0"/>
    </xf>
    <xf numFmtId="171" fontId="36" fillId="14" borderId="70" applyAlignment="1" applyProtection="1" pivotButton="0" quotePrefix="0" xfId="51">
      <alignment horizontal="center" vertical="center" shrinkToFit="1"/>
      <protection locked="0" hidden="0"/>
    </xf>
    <xf numFmtId="171" fontId="36" fillId="14" borderId="71" applyAlignment="1" applyProtection="1" pivotButton="0" quotePrefix="0" xfId="51">
      <alignment horizontal="center" vertical="center" shrinkToFit="1"/>
      <protection locked="0" hidden="0"/>
    </xf>
    <xf numFmtId="40" fontId="32" fillId="0" borderId="74" applyAlignment="1" pivotButton="0" quotePrefix="0" xfId="47">
      <alignment horizontal="right" vertical="center"/>
    </xf>
    <xf numFmtId="40" fontId="32" fillId="0" borderId="70" applyAlignment="1" pivotButton="0" quotePrefix="0" xfId="47">
      <alignment horizontal="right" vertical="center"/>
    </xf>
    <xf numFmtId="40" fontId="32" fillId="0" borderId="71" applyAlignment="1" pivotButton="0" quotePrefix="0" xfId="47">
      <alignment horizontal="right" vertical="center"/>
    </xf>
    <xf numFmtId="171" fontId="36" fillId="14" borderId="72" applyAlignment="1" applyProtection="1" pivotButton="0" quotePrefix="0" xfId="51">
      <alignment horizontal="center" vertical="center" shrinkToFit="1"/>
      <protection locked="0" hidden="0"/>
    </xf>
    <xf numFmtId="171" fontId="36" fillId="14" borderId="67" applyAlignment="1" applyProtection="1" pivotButton="0" quotePrefix="0" xfId="51">
      <alignment horizontal="center" vertical="center" shrinkToFit="1"/>
      <protection locked="0" hidden="0"/>
    </xf>
    <xf numFmtId="171" fontId="36" fillId="14" borderId="68" applyAlignment="1" applyProtection="1" pivotButton="0" quotePrefix="0" xfId="51">
      <alignment horizontal="center" vertical="center" shrinkToFit="1"/>
      <protection locked="0" hidden="0"/>
    </xf>
    <xf numFmtId="40" fontId="32" fillId="19" borderId="72" applyAlignment="1" applyProtection="1" pivotButton="0" quotePrefix="0" xfId="47">
      <alignment horizontal="right" vertical="center"/>
      <protection locked="0" hidden="0"/>
    </xf>
    <xf numFmtId="40" fontId="32" fillId="19" borderId="67" applyAlignment="1" applyProtection="1" pivotButton="0" quotePrefix="0" xfId="47">
      <alignment horizontal="right" vertical="center"/>
      <protection locked="0" hidden="0"/>
    </xf>
    <xf numFmtId="40" fontId="32" fillId="0" borderId="72" applyAlignment="1" pivotButton="0" quotePrefix="0" xfId="47">
      <alignment horizontal="right" vertical="center"/>
    </xf>
    <xf numFmtId="40" fontId="32" fillId="0" borderId="67" applyAlignment="1" pivotButton="0" quotePrefix="0" xfId="47">
      <alignment horizontal="right" vertical="center"/>
    </xf>
    <xf numFmtId="40" fontId="32" fillId="0" borderId="68" applyAlignment="1" pivotButton="0" quotePrefix="0" xfId="47">
      <alignment horizontal="right" vertical="center"/>
    </xf>
    <xf numFmtId="40" fontId="32" fillId="19" borderId="60" applyAlignment="1" applyProtection="1" pivotButton="0" quotePrefix="0" xfId="47">
      <alignment horizontal="right" vertical="center" shrinkToFit="1"/>
      <protection locked="0" hidden="0"/>
    </xf>
    <xf numFmtId="40" fontId="32" fillId="19" borderId="15" applyAlignment="1" applyProtection="1" pivotButton="0" quotePrefix="0" xfId="47">
      <alignment horizontal="right" vertical="center" shrinkToFit="1"/>
      <protection locked="0" hidden="0"/>
    </xf>
    <xf numFmtId="40" fontId="32" fillId="19" borderId="18" applyAlignment="1" applyProtection="1" pivotButton="0" quotePrefix="0" xfId="47">
      <alignment horizontal="right" vertical="center" shrinkToFit="1"/>
      <protection locked="0" hidden="0"/>
    </xf>
    <xf numFmtId="40" fontId="32" fillId="19" borderId="20" applyAlignment="1" applyProtection="1" pivotButton="0" quotePrefix="0" xfId="47">
      <alignment horizontal="right" vertical="center" shrinkToFit="1"/>
      <protection locked="0" hidden="0"/>
    </xf>
    <xf numFmtId="40" fontId="32" fillId="19" borderId="0" applyAlignment="1" applyProtection="1" pivotButton="0" quotePrefix="0" xfId="47">
      <alignment horizontal="right" vertical="center" shrinkToFit="1"/>
      <protection locked="0" hidden="0"/>
    </xf>
    <xf numFmtId="40" fontId="32" fillId="19" borderId="21" applyAlignment="1" applyProtection="1" pivotButton="0" quotePrefix="0" xfId="47">
      <alignment horizontal="right" vertical="center" shrinkToFit="1"/>
      <protection locked="0" hidden="0"/>
    </xf>
    <xf numFmtId="40" fontId="32" fillId="19" borderId="23" applyAlignment="1" applyProtection="1" pivotButton="0" quotePrefix="0" xfId="47">
      <alignment horizontal="right" vertical="center" shrinkToFit="1"/>
      <protection locked="0" hidden="0"/>
    </xf>
    <xf numFmtId="40" fontId="32" fillId="19" borderId="1" applyAlignment="1" applyProtection="1" pivotButton="0" quotePrefix="0" xfId="47">
      <alignment horizontal="right" vertical="center" shrinkToFit="1"/>
      <protection locked="0" hidden="0"/>
    </xf>
    <xf numFmtId="40" fontId="32" fillId="19" borderId="24" applyAlignment="1" applyProtection="1" pivotButton="0" quotePrefix="0" xfId="47">
      <alignment horizontal="right" vertical="center" shrinkToFit="1"/>
      <protection locked="0" hidden="0"/>
    </xf>
    <xf numFmtId="40" fontId="32" fillId="0" borderId="20" applyAlignment="1" pivotButton="0" quotePrefix="0" xfId="47">
      <alignment horizontal="right" vertical="center"/>
    </xf>
    <xf numFmtId="40" fontId="32" fillId="0" borderId="0" applyAlignment="1" pivotButton="0" quotePrefix="0" xfId="47">
      <alignment horizontal="right" vertical="center"/>
    </xf>
    <xf numFmtId="40" fontId="32" fillId="0" borderId="21" applyAlignment="1" pivotButton="0" quotePrefix="0" xfId="47">
      <alignment horizontal="right" vertical="center"/>
    </xf>
    <xf numFmtId="0" fontId="36" fillId="19" borderId="60" applyAlignment="1" applyProtection="1" pivotButton="0" quotePrefix="0" xfId="51">
      <alignment horizontal="center" vertical="center"/>
      <protection locked="0" hidden="0"/>
    </xf>
    <xf numFmtId="0" fontId="36" fillId="19" borderId="15" applyAlignment="1" applyProtection="1" pivotButton="0" quotePrefix="0" xfId="51">
      <alignment horizontal="center" vertical="center"/>
      <protection locked="0" hidden="0"/>
    </xf>
    <xf numFmtId="0" fontId="36" fillId="19" borderId="18" applyAlignment="1" applyProtection="1" pivotButton="0" quotePrefix="0" xfId="51">
      <alignment horizontal="center" vertical="center"/>
      <protection locked="0" hidden="0"/>
    </xf>
    <xf numFmtId="0" fontId="36" fillId="19" borderId="20" applyAlignment="1" applyProtection="1" pivotButton="0" quotePrefix="0" xfId="51">
      <alignment horizontal="center" vertical="center"/>
      <protection locked="0" hidden="0"/>
    </xf>
    <xf numFmtId="0" fontId="36" fillId="19" borderId="0" applyAlignment="1" applyProtection="1" pivotButton="0" quotePrefix="0" xfId="51">
      <alignment horizontal="center" vertical="center"/>
      <protection locked="0" hidden="0"/>
    </xf>
    <xf numFmtId="0" fontId="36" fillId="19" borderId="21" applyAlignment="1" applyProtection="1" pivotButton="0" quotePrefix="0" xfId="51">
      <alignment horizontal="center" vertical="center"/>
      <protection locked="0" hidden="0"/>
    </xf>
    <xf numFmtId="0" fontId="36" fillId="19" borderId="23" applyAlignment="1" applyProtection="1" pivotButton="0" quotePrefix="0" xfId="51">
      <alignment horizontal="center" vertical="center"/>
      <protection locked="0" hidden="0"/>
    </xf>
    <xf numFmtId="0" fontId="36" fillId="19" borderId="1" applyAlignment="1" applyProtection="1" pivotButton="0" quotePrefix="0" xfId="51">
      <alignment horizontal="center" vertical="center"/>
      <protection locked="0" hidden="0"/>
    </xf>
    <xf numFmtId="0" fontId="36" fillId="19" borderId="24" applyAlignment="1" applyProtection="1" pivotButton="0" quotePrefix="0" xfId="51">
      <alignment horizontal="center" vertical="center"/>
      <protection locked="0" hidden="0"/>
    </xf>
    <xf numFmtId="171" fontId="27" fillId="0" borderId="0" applyAlignment="1" applyProtection="1" pivotButton="0" quotePrefix="0" xfId="51">
      <alignment horizontal="left" vertical="top" shrinkToFit="1"/>
      <protection locked="0" hidden="0"/>
    </xf>
    <xf numFmtId="0" fontId="36" fillId="14" borderId="15" applyAlignment="1" applyProtection="1" pivotButton="0" quotePrefix="0" xfId="51">
      <alignment horizontal="center" shrinkToFit="1"/>
      <protection locked="0" hidden="0"/>
    </xf>
    <xf numFmtId="0" fontId="36" fillId="14" borderId="18" applyAlignment="1" applyProtection="1" pivotButton="0" quotePrefix="0" xfId="51">
      <alignment horizontal="center" shrinkToFit="1"/>
      <protection locked="0" hidden="0"/>
    </xf>
    <xf numFmtId="0" fontId="36" fillId="14" borderId="0" applyAlignment="1" applyProtection="1" pivotButton="0" quotePrefix="0" xfId="51">
      <alignment horizontal="center" shrinkToFit="1"/>
      <protection locked="0" hidden="0"/>
    </xf>
    <xf numFmtId="0" fontId="36" fillId="14" borderId="21" applyAlignment="1" applyProtection="1" pivotButton="0" quotePrefix="0" xfId="51">
      <alignment horizontal="center" shrinkToFit="1"/>
      <protection locked="0" hidden="0"/>
    </xf>
    <xf numFmtId="0" fontId="36" fillId="14" borderId="1" applyAlignment="1" applyProtection="1" pivotButton="0" quotePrefix="0" xfId="51">
      <alignment horizontal="center" shrinkToFit="1"/>
      <protection locked="0" hidden="0"/>
    </xf>
    <xf numFmtId="0" fontId="36" fillId="14" borderId="24" applyAlignment="1" applyProtection="1" pivotButton="0" quotePrefix="0" xfId="51">
      <alignment horizontal="center" shrinkToFit="1"/>
      <protection locked="0" hidden="0"/>
    </xf>
    <xf numFmtId="0" fontId="36" fillId="14" borderId="19" applyAlignment="1" applyProtection="1" pivotButton="0" quotePrefix="0" xfId="51">
      <alignment horizontal="center" vertical="center"/>
      <protection locked="0" hidden="0"/>
    </xf>
    <xf numFmtId="0" fontId="36" fillId="14" borderId="60" applyAlignment="1" applyProtection="1" pivotButton="0" quotePrefix="0" xfId="51">
      <alignment horizontal="center" vertical="center" shrinkToFit="1"/>
      <protection locked="0" hidden="0"/>
    </xf>
    <xf numFmtId="0" fontId="36" fillId="0" borderId="15" applyAlignment="1" applyProtection="1" pivotButton="0" quotePrefix="0" xfId="51">
      <alignment horizontal="center" vertical="center" shrinkToFit="1"/>
      <protection locked="0" hidden="0"/>
    </xf>
    <xf numFmtId="0" fontId="36" fillId="0" borderId="18" applyAlignment="1" applyProtection="1" pivotButton="0" quotePrefix="0" xfId="51">
      <alignment horizontal="center" vertical="center" shrinkToFit="1"/>
      <protection locked="0" hidden="0"/>
    </xf>
    <xf numFmtId="0" fontId="36" fillId="14" borderId="20" applyAlignment="1" applyProtection="1" pivotButton="0" quotePrefix="0" xfId="51">
      <alignment horizontal="center" vertical="center" shrinkToFit="1"/>
      <protection locked="0" hidden="0"/>
    </xf>
    <xf numFmtId="0" fontId="36" fillId="0" borderId="0" applyAlignment="1" applyProtection="1" pivotButton="0" quotePrefix="0" xfId="51">
      <alignment horizontal="center" vertical="center" shrinkToFit="1"/>
      <protection locked="0" hidden="0"/>
    </xf>
    <xf numFmtId="0" fontId="36" fillId="0" borderId="21" applyAlignment="1" applyProtection="1" pivotButton="0" quotePrefix="0" xfId="51">
      <alignment horizontal="center" vertical="center" shrinkToFit="1"/>
      <protection locked="0" hidden="0"/>
    </xf>
    <xf numFmtId="0" fontId="36" fillId="0" borderId="23" applyAlignment="1" applyProtection="1" pivotButton="0" quotePrefix="0" xfId="51">
      <alignment horizontal="center" vertical="center" shrinkToFit="1"/>
      <protection locked="0" hidden="0"/>
    </xf>
    <xf numFmtId="0" fontId="36" fillId="0" borderId="1" applyAlignment="1" applyProtection="1" pivotButton="0" quotePrefix="0" xfId="51">
      <alignment horizontal="center" vertical="center" shrinkToFit="1"/>
      <protection locked="0" hidden="0"/>
    </xf>
    <xf numFmtId="0" fontId="36" fillId="0" borderId="24" applyAlignment="1" applyProtection="1" pivotButton="0" quotePrefix="0" xfId="51">
      <alignment horizontal="center" vertical="center" shrinkToFit="1"/>
      <protection locked="0" hidden="0"/>
    </xf>
    <xf numFmtId="0" fontId="36" fillId="14" borderId="60" applyAlignment="1" applyProtection="1" pivotButton="0" quotePrefix="0" xfId="51">
      <alignment horizontal="center" vertical="center"/>
      <protection locked="0" hidden="0"/>
    </xf>
    <xf numFmtId="0" fontId="36" fillId="0" borderId="15" applyAlignment="1" applyProtection="1" pivotButton="0" quotePrefix="0" xfId="51">
      <alignment horizontal="center" vertical="center"/>
      <protection locked="0" hidden="0"/>
    </xf>
    <xf numFmtId="0" fontId="36" fillId="0" borderId="18" applyAlignment="1" applyProtection="1" pivotButton="0" quotePrefix="0" xfId="51">
      <alignment horizontal="center" vertical="center"/>
      <protection locked="0" hidden="0"/>
    </xf>
    <xf numFmtId="0" fontId="36" fillId="0" borderId="0" applyAlignment="1" applyProtection="1" pivotButton="0" quotePrefix="0" xfId="51">
      <alignment horizontal="center" vertical="center"/>
      <protection locked="0" hidden="0"/>
    </xf>
    <xf numFmtId="0" fontId="36" fillId="0" borderId="21" applyAlignment="1" applyProtection="1" pivotButton="0" quotePrefix="0" xfId="51">
      <alignment horizontal="center" vertical="center"/>
      <protection locked="0" hidden="0"/>
    </xf>
    <xf numFmtId="0" fontId="36" fillId="0" borderId="23" applyAlignment="1" applyProtection="1" pivotButton="0" quotePrefix="0" xfId="51">
      <alignment horizontal="center" vertical="center"/>
      <protection locked="0" hidden="0"/>
    </xf>
    <xf numFmtId="0" fontId="36" fillId="0" borderId="1" applyAlignment="1" applyProtection="1" pivotButton="0" quotePrefix="0" xfId="51">
      <alignment horizontal="center" vertical="center"/>
      <protection locked="0" hidden="0"/>
    </xf>
    <xf numFmtId="0" fontId="36" fillId="0" borderId="24" applyAlignment="1" applyProtection="1" pivotButton="0" quotePrefix="0" xfId="51">
      <alignment horizontal="center" vertical="center"/>
      <protection locked="0" hidden="0"/>
    </xf>
    <xf numFmtId="38" fontId="37" fillId="0" borderId="0" applyAlignment="1" applyProtection="1" pivotButton="0" quotePrefix="0" xfId="47">
      <alignment horizontal="center" vertical="center"/>
      <protection locked="0" hidden="0"/>
    </xf>
    <xf numFmtId="0" fontId="27" fillId="0" borderId="0" applyAlignment="1" applyProtection="1" pivotButton="0" quotePrefix="0" xfId="51">
      <alignment horizontal="right" vertical="top" shrinkToFit="1"/>
      <protection locked="0" hidden="0"/>
    </xf>
    <xf numFmtId="0" fontId="27" fillId="0" borderId="15" applyAlignment="1" applyProtection="1" pivotButton="0" quotePrefix="0" xfId="51">
      <alignment horizontal="right" vertical="top" shrinkToFit="1"/>
      <protection locked="0" hidden="0"/>
    </xf>
    <xf numFmtId="0" fontId="36" fillId="14" borderId="66" applyAlignment="1" applyProtection="1" pivotButton="0" quotePrefix="0" xfId="51">
      <alignment horizontal="center" vertical="center" shrinkToFit="1"/>
      <protection locked="0" hidden="0"/>
    </xf>
    <xf numFmtId="0" fontId="36" fillId="14" borderId="16" applyAlignment="1" applyProtection="1" pivotButton="0" quotePrefix="0" xfId="51">
      <alignment horizontal="center" vertical="center" shrinkToFit="1"/>
      <protection locked="0" hidden="0"/>
    </xf>
    <xf numFmtId="0" fontId="36" fillId="19" borderId="66" applyAlignment="1" applyProtection="1" pivotButton="0" quotePrefix="0" xfId="51">
      <alignment horizontal="center" vertical="center" shrinkToFit="1"/>
      <protection locked="0" hidden="0"/>
    </xf>
    <xf numFmtId="0" fontId="36" fillId="19" borderId="16" applyAlignment="1" applyProtection="1" pivotButton="0" quotePrefix="0" xfId="51">
      <alignment horizontal="center" vertical="center" shrinkToFit="1"/>
      <protection locked="0" hidden="0"/>
    </xf>
    <xf numFmtId="0" fontId="32" fillId="0" borderId="66" applyAlignment="1" pivotButton="0" quotePrefix="0" xfId="51">
      <alignment horizontal="center" vertical="center" shrinkToFit="1"/>
    </xf>
    <xf numFmtId="0" fontId="32" fillId="0" borderId="16" applyAlignment="1" pivotButton="0" quotePrefix="0" xfId="51">
      <alignment horizontal="center" vertical="center" shrinkToFit="1"/>
    </xf>
    <xf numFmtId="0" fontId="32" fillId="0" borderId="17" applyAlignment="1" pivotButton="0" quotePrefix="0" xfId="51">
      <alignment horizontal="center" vertical="center" shrinkToFit="1"/>
    </xf>
    <xf numFmtId="0" fontId="36" fillId="19" borderId="17" applyAlignment="1" applyProtection="1" pivotButton="0" quotePrefix="0" xfId="51">
      <alignment horizontal="center" vertical="center" shrinkToFit="1"/>
      <protection locked="0" hidden="0"/>
    </xf>
    <xf numFmtId="0" fontId="23" fillId="14" borderId="19" applyAlignment="1" applyProtection="1" pivotButton="0" quotePrefix="0" xfId="51">
      <alignment horizontal="center" vertical="center" wrapText="1"/>
      <protection locked="0" hidden="0"/>
    </xf>
    <xf numFmtId="0" fontId="36" fillId="0" borderId="60" applyAlignment="1" applyProtection="1" pivotButton="0" quotePrefix="0" xfId="51">
      <alignment horizontal="center" vertical="center" wrapText="1"/>
      <protection locked="0" hidden="0"/>
    </xf>
    <xf numFmtId="0" fontId="36" fillId="0" borderId="15" applyAlignment="1" applyProtection="1" pivotButton="0" quotePrefix="0" xfId="51">
      <alignment horizontal="center" vertical="center" wrapText="1"/>
      <protection locked="0" hidden="0"/>
    </xf>
    <xf numFmtId="0" fontId="36" fillId="0" borderId="18" applyAlignment="1" applyProtection="1" pivotButton="0" quotePrefix="0" xfId="51">
      <alignment horizontal="center" vertical="center" wrapText="1"/>
      <protection locked="0" hidden="0"/>
    </xf>
    <xf numFmtId="0" fontId="36" fillId="0" borderId="23" applyAlignment="1" applyProtection="1" pivotButton="0" quotePrefix="0" xfId="51">
      <alignment horizontal="center" vertical="center" wrapText="1"/>
      <protection locked="0" hidden="0"/>
    </xf>
    <xf numFmtId="0" fontId="36" fillId="0" borderId="1" applyAlignment="1" applyProtection="1" pivotButton="0" quotePrefix="0" xfId="51">
      <alignment horizontal="center" vertical="center" wrapText="1"/>
      <protection locked="0" hidden="0"/>
    </xf>
    <xf numFmtId="0" fontId="36" fillId="0" borderId="24" applyAlignment="1" applyProtection="1" pivotButton="0" quotePrefix="0" xfId="51">
      <alignment horizontal="center" vertical="center" wrapText="1"/>
      <protection locked="0" hidden="0"/>
    </xf>
    <xf numFmtId="0" fontId="37" fillId="14" borderId="25" applyAlignment="1" applyProtection="1" pivotButton="0" quotePrefix="0" xfId="51">
      <alignment horizontal="left" vertical="center" wrapText="1" shrinkToFit="1"/>
      <protection locked="0" hidden="0"/>
    </xf>
    <xf numFmtId="0" fontId="37" fillId="14" borderId="26" applyAlignment="1" applyProtection="1" pivotButton="0" quotePrefix="0" xfId="51">
      <alignment horizontal="left" vertical="center" shrinkToFit="1"/>
      <protection locked="0" hidden="0"/>
    </xf>
    <xf numFmtId="0" fontId="37" fillId="14" borderId="97" applyAlignment="1" applyProtection="1" pivotButton="0" quotePrefix="0" xfId="51">
      <alignment horizontal="left" vertical="center" shrinkToFit="1"/>
      <protection locked="0" hidden="0"/>
    </xf>
    <xf numFmtId="0" fontId="37" fillId="14" borderId="63" applyAlignment="1" applyProtection="1" pivotButton="0" quotePrefix="0" xfId="51">
      <alignment horizontal="left" vertical="center" shrinkToFit="1"/>
      <protection locked="0" hidden="0"/>
    </xf>
    <xf numFmtId="0" fontId="36" fillId="14" borderId="26" applyAlignment="1" applyProtection="1" pivotButton="0" quotePrefix="0" xfId="51">
      <alignment horizontal="left" vertical="center" shrinkToFit="1"/>
      <protection locked="0" hidden="0"/>
    </xf>
    <xf numFmtId="49" fontId="36" fillId="20" borderId="61" applyAlignment="1" applyProtection="1" pivotButton="0" quotePrefix="0" xfId="51">
      <alignment horizontal="center" vertical="center" shrinkToFit="1"/>
      <protection locked="0" hidden="0"/>
    </xf>
    <xf numFmtId="49" fontId="36" fillId="20" borderId="67" applyAlignment="1" applyProtection="1" pivotButton="0" quotePrefix="0" xfId="51">
      <alignment horizontal="center" vertical="center" shrinkToFit="1"/>
      <protection locked="0" hidden="0"/>
    </xf>
    <xf numFmtId="0" fontId="36" fillId="20" borderId="61" applyAlignment="1" applyProtection="1" pivotButton="0" quotePrefix="0" xfId="51">
      <alignment horizontal="center" vertical="center" shrinkToFit="1"/>
      <protection locked="0" hidden="0"/>
    </xf>
    <xf numFmtId="0" fontId="36" fillId="20" borderId="67" applyAlignment="1" applyProtection="1" pivotButton="0" quotePrefix="0" xfId="51">
      <alignment horizontal="center" vertical="center" shrinkToFit="1"/>
      <protection locked="0" hidden="0"/>
    </xf>
    <xf numFmtId="0" fontId="36" fillId="20" borderId="68" applyAlignment="1" applyProtection="1" pivotButton="0" quotePrefix="0" xfId="51">
      <alignment horizontal="center" vertical="center" shrinkToFit="1"/>
      <protection locked="0" hidden="0"/>
    </xf>
    <xf numFmtId="0" fontId="36" fillId="14" borderId="15" applyAlignment="1" applyProtection="1" pivotButton="0" quotePrefix="0" xfId="51">
      <alignment horizontal="center" vertical="center" wrapText="1" shrinkToFit="1"/>
      <protection locked="0" hidden="0"/>
    </xf>
    <xf numFmtId="0" fontId="36" fillId="14" borderId="15" applyAlignment="1" applyProtection="1" pivotButton="0" quotePrefix="0" xfId="51">
      <alignment horizontal="center" vertical="center" shrinkToFit="1"/>
      <protection locked="0" hidden="0"/>
    </xf>
    <xf numFmtId="0" fontId="36" fillId="14" borderId="18" applyAlignment="1" applyProtection="1" pivotButton="0" quotePrefix="0" xfId="51">
      <alignment horizontal="center" vertical="center" shrinkToFit="1"/>
      <protection locked="0" hidden="0"/>
    </xf>
    <xf numFmtId="0" fontId="36" fillId="14" borderId="1" applyAlignment="1" applyProtection="1" pivotButton="0" quotePrefix="0" xfId="51">
      <alignment horizontal="center" vertical="center" shrinkToFit="1"/>
      <protection locked="0" hidden="0"/>
    </xf>
    <xf numFmtId="0" fontId="36" fillId="14" borderId="24" applyAlignment="1" applyProtection="1" pivotButton="0" quotePrefix="0" xfId="51">
      <alignment horizontal="center" vertical="center" shrinkToFit="1"/>
      <protection locked="0" hidden="0"/>
    </xf>
    <xf numFmtId="0" fontId="36" fillId="20" borderId="60" applyAlignment="1" applyProtection="1" pivotButton="0" quotePrefix="0" xfId="51">
      <alignment horizontal="center" vertical="center" shrinkToFit="1"/>
      <protection locked="0" hidden="0"/>
    </xf>
    <xf numFmtId="0" fontId="36" fillId="20" borderId="15" applyAlignment="1" applyProtection="1" pivotButton="0" quotePrefix="0" xfId="51">
      <alignment horizontal="center" vertical="center" shrinkToFit="1"/>
      <protection locked="0" hidden="0"/>
    </xf>
    <xf numFmtId="0" fontId="36" fillId="20" borderId="18" applyAlignment="1" applyProtection="1" pivotButton="0" quotePrefix="0" xfId="51">
      <alignment horizontal="center" vertical="center" shrinkToFit="1"/>
      <protection locked="0" hidden="0"/>
    </xf>
    <xf numFmtId="0" fontId="36" fillId="20" borderId="23" applyAlignment="1" applyProtection="1" pivotButton="0" quotePrefix="0" xfId="51">
      <alignment horizontal="center" vertical="center" shrinkToFit="1"/>
      <protection locked="0" hidden="0"/>
    </xf>
    <xf numFmtId="0" fontId="36" fillId="20" borderId="1" applyAlignment="1" applyProtection="1" pivotButton="0" quotePrefix="0" xfId="51">
      <alignment horizontal="center" vertical="center" shrinkToFit="1"/>
      <protection locked="0" hidden="0"/>
    </xf>
    <xf numFmtId="0" fontId="36" fillId="20" borderId="24" applyAlignment="1" applyProtection="1" pivotButton="0" quotePrefix="0" xfId="51">
      <alignment horizontal="center" vertical="center" shrinkToFit="1"/>
      <protection locked="0" hidden="0"/>
    </xf>
    <xf numFmtId="0" fontId="36" fillId="14" borderId="63" applyAlignment="1" applyProtection="1" pivotButton="0" quotePrefix="0" xfId="51">
      <alignment horizontal="left" vertical="center" shrinkToFit="1"/>
      <protection locked="0" hidden="0"/>
    </xf>
    <xf numFmtId="0" fontId="36" fillId="20" borderId="98" applyAlignment="1" applyProtection="1" pivotButton="0" quotePrefix="0" xfId="51">
      <alignment horizontal="center" vertical="center" shrinkToFit="1"/>
      <protection locked="0" hidden="0"/>
    </xf>
    <xf numFmtId="0" fontId="36" fillId="20" borderId="70" applyAlignment="1" applyProtection="1" pivotButton="0" quotePrefix="0" xfId="51">
      <alignment horizontal="center" vertical="center" shrinkToFit="1"/>
      <protection locked="0" hidden="0"/>
    </xf>
    <xf numFmtId="0" fontId="36" fillId="20" borderId="65" applyAlignment="1" applyProtection="1" pivotButton="0" quotePrefix="0" xfId="51">
      <alignment horizontal="center" vertical="center" shrinkToFit="1"/>
      <protection locked="0" hidden="0"/>
    </xf>
    <xf numFmtId="0" fontId="36" fillId="20" borderId="71" applyAlignment="1" applyProtection="1" pivotButton="0" quotePrefix="0" xfId="51">
      <alignment horizontal="center" vertical="center" shrinkToFit="1"/>
      <protection locked="0" hidden="0"/>
    </xf>
    <xf numFmtId="0" fontId="36" fillId="0" borderId="66" applyAlignment="1" applyProtection="1" pivotButton="0" quotePrefix="0" xfId="51">
      <alignment horizontal="center" vertical="center" shrinkToFit="1"/>
      <protection locked="0" hidden="0"/>
    </xf>
    <xf numFmtId="0" fontId="36" fillId="0" borderId="16" applyAlignment="1" applyProtection="1" pivotButton="0" quotePrefix="0" xfId="51">
      <alignment horizontal="center" vertical="center" shrinkToFit="1"/>
      <protection locked="0" hidden="0"/>
    </xf>
    <xf numFmtId="0" fontId="36" fillId="0" borderId="17" applyAlignment="1" applyProtection="1" pivotButton="0" quotePrefix="0" xfId="51">
      <alignment horizontal="center" vertical="center" shrinkToFit="1"/>
      <protection locked="0" hidden="0"/>
    </xf>
    <xf numFmtId="0" fontId="36" fillId="0" borderId="66" applyAlignment="1" applyProtection="1" pivotButton="0" quotePrefix="0" xfId="51">
      <alignment horizontal="center" vertical="center"/>
      <protection locked="0" hidden="0"/>
    </xf>
    <xf numFmtId="0" fontId="36" fillId="0" borderId="16" applyAlignment="1" applyProtection="1" pivotButton="0" quotePrefix="0" xfId="51">
      <alignment horizontal="center" vertical="center"/>
      <protection locked="0" hidden="0"/>
    </xf>
    <xf numFmtId="0" fontId="36" fillId="0" borderId="17" applyAlignment="1" applyProtection="1" pivotButton="0" quotePrefix="0" xfId="51">
      <alignment horizontal="center" vertical="center"/>
      <protection locked="0" hidden="0"/>
    </xf>
    <xf numFmtId="0" fontId="36" fillId="19" borderId="19" applyAlignment="1" applyProtection="1" pivotButton="0" quotePrefix="0" xfId="0">
      <alignment horizontal="center" vertical="center" shrinkToFit="1"/>
      <protection locked="0" hidden="0"/>
    </xf>
    <xf numFmtId="0" fontId="0" fillId="0" borderId="16" applyProtection="1" pivotButton="0" quotePrefix="0" xfId="0">
      <protection locked="0" hidden="0"/>
    </xf>
    <xf numFmtId="0" fontId="0" fillId="0" borderId="17" applyProtection="1" pivotButton="0" quotePrefix="0" xfId="0">
      <protection locked="0" hidden="0"/>
    </xf>
    <xf numFmtId="0" fontId="36" fillId="14" borderId="17" applyAlignment="1" applyProtection="1" pivotButton="0" quotePrefix="0" xfId="51">
      <alignment horizontal="center" vertical="center" shrinkToFit="1"/>
      <protection locked="0" hidden="0"/>
    </xf>
    <xf numFmtId="0" fontId="36" fillId="14" borderId="19" applyAlignment="1" applyProtection="1" pivotButton="0" quotePrefix="0" xfId="51">
      <alignment horizontal="center" vertical="center" shrinkToFit="1"/>
      <protection locked="0" hidden="0"/>
    </xf>
    <xf numFmtId="0" fontId="36" fillId="19" borderId="60" applyAlignment="1" applyProtection="1" pivotButton="0" quotePrefix="0" xfId="51">
      <alignment horizontal="center" vertical="center" shrinkToFit="1"/>
      <protection locked="0" hidden="0"/>
    </xf>
    <xf numFmtId="0" fontId="36" fillId="19" borderId="15" applyAlignment="1" applyProtection="1" pivotButton="0" quotePrefix="0" xfId="51">
      <alignment horizontal="center" vertical="center" shrinkToFit="1"/>
      <protection locked="0" hidden="0"/>
    </xf>
    <xf numFmtId="0" fontId="36" fillId="19" borderId="18" applyAlignment="1" applyProtection="1" pivotButton="0" quotePrefix="0" xfId="51">
      <alignment horizontal="center" vertical="center" shrinkToFit="1"/>
      <protection locked="0" hidden="0"/>
    </xf>
    <xf numFmtId="0" fontId="36" fillId="19" borderId="19" applyAlignment="1" applyProtection="1" pivotButton="0" quotePrefix="0" xfId="51">
      <alignment horizontal="center" vertical="center"/>
      <protection locked="0" hidden="0"/>
    </xf>
    <xf numFmtId="0" fontId="32" fillId="0" borderId="0" applyAlignment="1" applyProtection="1" pivotButton="0" quotePrefix="0" xfId="51">
      <alignment horizontal="right" vertical="center"/>
      <protection locked="0" hidden="0"/>
    </xf>
    <xf numFmtId="0" fontId="60" fillId="0" borderId="0" applyAlignment="1" applyProtection="1" pivotButton="0" quotePrefix="0" xfId="51">
      <alignment horizontal="center" vertical="center" wrapText="1"/>
      <protection locked="0" hidden="0"/>
    </xf>
    <xf numFmtId="14" fontId="36" fillId="19" borderId="19" applyAlignment="1" applyProtection="1" pivotButton="0" quotePrefix="0" xfId="0">
      <alignment horizontal="center" vertical="center" shrinkToFit="1"/>
      <protection locked="0" hidden="0"/>
    </xf>
    <xf numFmtId="0" fontId="33" fillId="0" borderId="0" applyAlignment="1" pivotButton="0" quotePrefix="0" xfId="0">
      <alignment horizontal="right" vertical="center"/>
    </xf>
    <xf numFmtId="0" fontId="31" fillId="0" borderId="0" applyAlignment="1" pivotButton="0" quotePrefix="0" xfId="0">
      <alignment vertical="center"/>
    </xf>
    <xf numFmtId="187" fontId="60" fillId="0" borderId="0" applyAlignment="1" applyProtection="1" pivotButton="0" quotePrefix="0" xfId="0">
      <alignment horizontal="center" vertical="center" wrapText="1"/>
      <protection locked="0" hidden="0"/>
    </xf>
    <xf numFmtId="0" fontId="35" fillId="0" borderId="0" applyAlignment="1" pivotButton="0" quotePrefix="0" xfId="0">
      <alignment vertical="center"/>
    </xf>
    <xf numFmtId="0" fontId="36" fillId="0" borderId="19" applyAlignment="1" applyProtection="1" pivotButton="0" quotePrefix="0" xfId="0">
      <alignment horizontal="center" vertical="center" shrinkToFit="1"/>
      <protection locked="0" hidden="0"/>
    </xf>
    <xf numFmtId="0" fontId="33" fillId="0" borderId="19" applyAlignment="1" applyProtection="1" pivotButton="0" quotePrefix="0" xfId="0">
      <alignment horizontal="center" vertical="center" shrinkToFit="1"/>
      <protection locked="0" hidden="0"/>
    </xf>
    <xf numFmtId="0" fontId="31" fillId="0" borderId="19" applyAlignment="1" applyProtection="1" pivotButton="0" quotePrefix="0" xfId="0">
      <alignment horizontal="center" vertical="center" shrinkToFit="1"/>
      <protection locked="0" hidden="0"/>
    </xf>
    <xf numFmtId="0" fontId="36" fillId="0" borderId="59" applyAlignment="1" pivotButton="0" quotePrefix="0" xfId="0">
      <alignment horizontal="center" vertical="center" wrapText="1"/>
    </xf>
    <xf numFmtId="0" fontId="0" fillId="0" borderId="49" pivotButton="0" quotePrefix="0" xfId="0"/>
    <xf numFmtId="0" fontId="0" fillId="0" borderId="50" pivotButton="0" quotePrefix="0" xfId="0"/>
    <xf numFmtId="0" fontId="0" fillId="0" borderId="44" pivotButton="0" quotePrefix="0" xfId="0"/>
    <xf numFmtId="0" fontId="0" fillId="0" borderId="51" pivotButton="0" quotePrefix="0" xfId="0"/>
    <xf numFmtId="0" fontId="0" fillId="0" borderId="46" pivotButton="0" quotePrefix="0" xfId="0"/>
    <xf numFmtId="0" fontId="0" fillId="0" borderId="52" pivotButton="0" quotePrefix="0" xfId="0"/>
    <xf numFmtId="0" fontId="55" fillId="14" borderId="59" applyAlignment="1" pivotButton="0" quotePrefix="0" xfId="0">
      <alignment horizontal="center" vertical="center" wrapText="1"/>
    </xf>
    <xf numFmtId="0" fontId="33" fillId="0" borderId="15" applyAlignment="1" pivotButton="0" quotePrefix="0" xfId="0">
      <alignment horizontal="center" vertical="top"/>
    </xf>
    <xf numFmtId="0" fontId="36" fillId="0" borderId="0" applyAlignment="1" pivotButton="0" quotePrefix="0" xfId="0">
      <alignment horizontal="center" vertical="center"/>
    </xf>
    <xf numFmtId="0" fontId="31" fillId="0" borderId="0" applyAlignment="1" pivotButton="0" quotePrefix="0" xfId="0">
      <alignment horizontal="center" vertical="center"/>
    </xf>
    <xf numFmtId="0" fontId="32" fillId="14" borderId="19" applyAlignment="1" pivotButton="0" quotePrefix="0" xfId="0">
      <alignment horizontal="center" vertical="center" shrinkToFit="1"/>
    </xf>
    <xf numFmtId="0" fontId="31" fillId="0" borderId="19" applyAlignment="1" pivotButton="0" quotePrefix="0" xfId="0">
      <alignment horizontal="center" vertical="center"/>
    </xf>
    <xf numFmtId="0" fontId="36" fillId="14" borderId="19" applyAlignment="1" applyProtection="1" pivotButton="0" quotePrefix="0" xfId="0">
      <alignment horizontal="center" vertical="center" shrinkToFit="1"/>
      <protection locked="0" hidden="0"/>
    </xf>
    <xf numFmtId="0" fontId="31" fillId="0" borderId="0" applyAlignment="1" pivotButton="0" quotePrefix="0" xfId="0">
      <alignment horizontal="right" vertical="center"/>
    </xf>
    <xf numFmtId="0" fontId="51" fillId="0" borderId="59" applyAlignment="1" pivotButton="0" quotePrefix="0" xfId="0">
      <alignment horizontal="center" vertical="center"/>
    </xf>
    <xf numFmtId="0" fontId="37" fillId="15" borderId="59" applyAlignment="1" pivotButton="0" quotePrefix="0" xfId="0">
      <alignment horizontal="left" vertical="center" wrapText="1"/>
    </xf>
    <xf numFmtId="0" fontId="54" fillId="16" borderId="59" applyAlignment="1" pivotButton="0" quotePrefix="0" xfId="0">
      <alignment horizontal="center" vertical="center" wrapText="1"/>
    </xf>
    <xf numFmtId="0" fontId="38" fillId="0" borderId="59" applyAlignment="1" pivotButton="0" quotePrefix="0" xfId="0">
      <alignment horizontal="center" vertical="center" wrapText="1"/>
    </xf>
    <xf numFmtId="0" fontId="38" fillId="15" borderId="59" applyAlignment="1" pivotButton="0" quotePrefix="0" xfId="0">
      <alignment horizontal="center" vertical="center"/>
    </xf>
    <xf numFmtId="0" fontId="33" fillId="0" borderId="0" applyAlignment="1" pivotButton="0" quotePrefix="0" xfId="0">
      <alignment horizontal="center" vertical="center"/>
    </xf>
    <xf numFmtId="0" fontId="36" fillId="0" borderId="0" applyAlignment="1" pivotButton="0" quotePrefix="0" xfId="0">
      <alignment horizontal="right" vertical="center"/>
    </xf>
    <xf numFmtId="0" fontId="31" fillId="0" borderId="15" applyAlignment="1" pivotButton="0" quotePrefix="0" xfId="0">
      <alignment horizontal="right" vertical="center"/>
    </xf>
    <xf numFmtId="0" fontId="34" fillId="0" borderId="0" applyAlignment="1" pivotButton="0" quotePrefix="0" xfId="2">
      <alignment horizontal="center" vertical="center"/>
    </xf>
    <xf numFmtId="0" fontId="57" fillId="0" borderId="0" applyAlignment="1" pivotButton="0" quotePrefix="0" xfId="0">
      <alignment horizontal="center" vertical="center"/>
    </xf>
    <xf numFmtId="0" fontId="32" fillId="0" borderId="0" applyAlignment="1" pivotButton="0" quotePrefix="0" xfId="0">
      <alignment horizontal="center" vertical="center"/>
    </xf>
    <xf numFmtId="0" fontId="5" fillId="2" borderId="0" applyAlignment="1" pivotButton="0" quotePrefix="0" xfId="0">
      <alignment horizontal="center" vertical="center"/>
    </xf>
    <xf numFmtId="0" fontId="5" fillId="0" borderId="12" applyAlignment="1" pivotButton="0" quotePrefix="0" xfId="0">
      <alignment horizontal="left" vertical="center" indent="1"/>
    </xf>
    <xf numFmtId="0" fontId="5" fillId="0" borderId="4" applyAlignment="1" pivotButton="0" quotePrefix="0" xfId="0">
      <alignment horizontal="left" vertical="center" indent="1"/>
    </xf>
    <xf numFmtId="0" fontId="5" fillId="0" borderId="3" applyAlignment="1" pivotButton="0" quotePrefix="0" xfId="0">
      <alignment horizontal="left" vertical="center" indent="1"/>
    </xf>
    <xf numFmtId="0" fontId="5" fillId="0" borderId="7" applyAlignment="1" pivotButton="0" quotePrefix="0" xfId="0">
      <alignment horizontal="left" vertical="center" indent="1"/>
    </xf>
    <xf numFmtId="0" fontId="5" fillId="0" borderId="5" applyAlignment="1" pivotButton="0" quotePrefix="0" xfId="0">
      <alignment horizontal="left" vertical="center"/>
    </xf>
    <xf numFmtId="0" fontId="5" fillId="0" borderId="6" applyAlignment="1" pivotButton="0" quotePrefix="0" xfId="0">
      <alignment horizontal="left" vertical="center"/>
    </xf>
    <xf numFmtId="0" fontId="5" fillId="0" borderId="8" applyAlignment="1" pivotButton="0" quotePrefix="0" xfId="0">
      <alignment horizontal="left" vertical="center"/>
    </xf>
    <xf numFmtId="0" fontId="5" fillId="0" borderId="9" applyAlignment="1" pivotButton="0" quotePrefix="0" xfId="0">
      <alignment horizontal="left" vertical="center"/>
    </xf>
    <xf numFmtId="0" fontId="5" fillId="0" borderId="2" applyAlignment="1" pivotButton="0" quotePrefix="0" xfId="0">
      <alignment horizontal="left" vertical="center"/>
    </xf>
    <xf numFmtId="0" fontId="5" fillId="0" borderId="10" applyAlignment="1" pivotButton="0" quotePrefix="0" xfId="0">
      <alignment horizontal="left" vertical="center"/>
    </xf>
    <xf numFmtId="0" fontId="5" fillId="0" borderId="12" applyAlignment="1" pivotButton="0" quotePrefix="0" xfId="0">
      <alignment horizontal="left" vertical="center"/>
    </xf>
    <xf numFmtId="0" fontId="5" fillId="0" borderId="4" applyAlignment="1" pivotButton="0" quotePrefix="0" xfId="0">
      <alignment horizontal="left" vertical="center"/>
    </xf>
    <xf numFmtId="0" fontId="5" fillId="0" borderId="3" applyAlignment="1" pivotButton="0" quotePrefix="0" xfId="0">
      <alignment horizontal="left" vertical="center"/>
    </xf>
    <xf numFmtId="0" fontId="5" fillId="0" borderId="7" applyAlignment="1" pivotButton="0" quotePrefix="0" xfId="0">
      <alignment horizontal="left" vertical="center"/>
    </xf>
    <xf numFmtId="0" fontId="5" fillId="4" borderId="12" applyAlignment="1" pivotButton="0" quotePrefix="0" xfId="2">
      <alignment horizontal="right" vertical="center"/>
    </xf>
    <xf numFmtId="0" fontId="6" fillId="2" borderId="4" applyAlignment="1" pivotButton="0" quotePrefix="0" xfId="0">
      <alignment horizontal="left" vertical="center" wrapText="1"/>
    </xf>
    <xf numFmtId="0" fontId="6" fillId="2" borderId="3" applyAlignment="1" pivotButton="0" quotePrefix="0" xfId="0">
      <alignment horizontal="left" vertical="center" wrapText="1"/>
    </xf>
    <xf numFmtId="0" fontId="6" fillId="2" borderId="7" applyAlignment="1" pivotButton="0" quotePrefix="0" xfId="0">
      <alignment horizontal="left" vertical="center" wrapText="1"/>
    </xf>
    <xf numFmtId="49" fontId="5" fillId="4" borderId="2" applyAlignment="1" pivotButton="0" quotePrefix="0" xfId="0">
      <alignment horizontal="center" vertical="center" wrapText="1"/>
    </xf>
    <xf numFmtId="0" fontId="5" fillId="5" borderId="12" applyAlignment="1" pivotButton="0" quotePrefix="0" xfId="0">
      <alignment horizontal="center" vertical="center"/>
    </xf>
    <xf numFmtId="38" fontId="5" fillId="4" borderId="12" applyAlignment="1" pivotButton="0" quotePrefix="0" xfId="2">
      <alignment horizontal="right" vertical="center"/>
    </xf>
    <xf numFmtId="0" fontId="5" fillId="2" borderId="12" applyAlignment="1" pivotButton="0" quotePrefix="0" xfId="2">
      <alignment horizontal="right" vertical="center"/>
    </xf>
    <xf numFmtId="0" fontId="8" fillId="2" borderId="0" applyAlignment="1" pivotButton="0" quotePrefix="0" xfId="0">
      <alignment horizontal="right" vertical="center"/>
    </xf>
    <xf numFmtId="0" fontId="0" fillId="0" borderId="3" applyAlignment="1" pivotButton="0" quotePrefix="0" xfId="0">
      <alignment vertical="center" wrapText="1"/>
    </xf>
    <xf numFmtId="0" fontId="0" fillId="0" borderId="7" applyAlignment="1" pivotButton="0" quotePrefix="0" xfId="0">
      <alignment vertical="center" wrapText="1"/>
    </xf>
    <xf numFmtId="0" fontId="5" fillId="2" borderId="12" applyAlignment="1" pivotButton="0" quotePrefix="0" xfId="0">
      <alignment horizontal="left" vertical="center"/>
    </xf>
    <xf numFmtId="0" fontId="5" fillId="2" borderId="15" applyAlignment="1" pivotButton="0" quotePrefix="0" xfId="0">
      <alignment horizontal="left" vertical="center" wrapText="1"/>
    </xf>
    <xf numFmtId="0" fontId="4" fillId="2" borderId="6" applyAlignment="1" pivotButton="0" quotePrefix="0" xfId="0">
      <alignment horizontal="left" vertical="center" wrapText="1"/>
    </xf>
    <xf numFmtId="0" fontId="4" fillId="2" borderId="0" applyAlignment="1" pivotButton="0" quotePrefix="0" xfId="0">
      <alignment horizontal="left" vertical="center" wrapText="1"/>
    </xf>
    <xf numFmtId="0" fontId="4" fillId="2" borderId="2" applyAlignment="1" pivotButton="0" quotePrefix="0" xfId="0">
      <alignment horizontal="left" vertical="center" wrapText="1"/>
    </xf>
    <xf numFmtId="0" fontId="5" fillId="6" borderId="66" applyAlignment="1" pivotButton="0" quotePrefix="0" xfId="0">
      <alignment horizontal="center" vertical="center"/>
    </xf>
    <xf numFmtId="0" fontId="5" fillId="6" borderId="16" applyAlignment="1" pivotButton="0" quotePrefix="0" xfId="0">
      <alignment horizontal="center" vertical="center"/>
    </xf>
    <xf numFmtId="0" fontId="5" fillId="6" borderId="17" applyAlignment="1" pivotButton="0" quotePrefix="0" xfId="0">
      <alignment horizontal="center" vertical="center"/>
    </xf>
    <xf numFmtId="0" fontId="13" fillId="7" borderId="66" applyAlignment="1" pivotButton="0" quotePrefix="0" xfId="0">
      <alignment horizontal="center" vertical="center"/>
    </xf>
    <xf numFmtId="0" fontId="13" fillId="7" borderId="16" applyAlignment="1" pivotButton="0" quotePrefix="0" xfId="0">
      <alignment horizontal="center" vertical="center"/>
    </xf>
    <xf numFmtId="0" fontId="13" fillId="7" borderId="17" applyAlignment="1" pivotButton="0" quotePrefix="0" xfId="0">
      <alignment horizontal="center" vertical="center"/>
    </xf>
    <xf numFmtId="178" fontId="5" fillId="4" borderId="12" applyAlignment="1" pivotButton="0" quotePrefix="0" xfId="0">
      <alignment horizontal="center" vertical="center"/>
    </xf>
    <xf numFmtId="0" fontId="5" fillId="4" borderId="3" applyAlignment="1" pivotButton="0" quotePrefix="0" xfId="0">
      <alignment horizontal="left" vertical="top"/>
    </xf>
    <xf numFmtId="0" fontId="5" fillId="4" borderId="7" applyAlignment="1" pivotButton="0" quotePrefix="0" xfId="0">
      <alignment horizontal="left" vertical="top"/>
    </xf>
    <xf numFmtId="0" fontId="5" fillId="2" borderId="0" applyAlignment="1" pivotButton="0" quotePrefix="0" xfId="0">
      <alignment horizontal="center" vertical="center" shrinkToFit="1"/>
    </xf>
    <xf numFmtId="0" fontId="0" fillId="0" borderId="0" applyAlignment="1" pivotButton="0" quotePrefix="0" xfId="0">
      <alignment vertical="center" shrinkToFit="1"/>
    </xf>
    <xf numFmtId="178" fontId="43" fillId="29" borderId="19" applyAlignment="1" applyProtection="1" pivotButton="0" quotePrefix="0" xfId="0">
      <alignment horizontal="left" vertical="center"/>
      <protection locked="0" hidden="0"/>
    </xf>
    <xf numFmtId="0" fontId="0" fillId="0" borderId="16" applyProtection="1" pivotButton="0" quotePrefix="0" xfId="0">
      <protection locked="1" hidden="1"/>
    </xf>
    <xf numFmtId="0" fontId="0" fillId="0" borderId="17" applyProtection="1" pivotButton="0" quotePrefix="0" xfId="0">
      <protection locked="1" hidden="1"/>
    </xf>
    <xf numFmtId="166" fontId="43" fillId="0" borderId="19" applyAlignment="1" applyProtection="1" pivotButton="0" quotePrefix="0" xfId="3">
      <alignment horizontal="right"/>
      <protection locked="0" hidden="0"/>
    </xf>
    <xf numFmtId="166" fontId="43" fillId="0" borderId="19" applyAlignment="1" applyProtection="1" pivotButton="0" quotePrefix="0" xfId="3">
      <alignment horizontal="right" wrapText="1"/>
      <protection locked="0" hidden="0"/>
    </xf>
    <xf numFmtId="166" fontId="44" fillId="0" borderId="19" applyAlignment="1" applyProtection="1" pivotButton="0" quotePrefix="0" xfId="3">
      <alignment horizontal="right"/>
      <protection locked="0" hidden="0"/>
    </xf>
    <xf numFmtId="166" fontId="43" fillId="0" borderId="0" applyAlignment="1" applyProtection="1" pivotButton="0" quotePrefix="0" xfId="0">
      <alignment vertical="center"/>
      <protection locked="0" hidden="0"/>
    </xf>
    <xf numFmtId="166" fontId="44" fillId="0" borderId="19" applyAlignment="1" pivotButton="0" quotePrefix="0" xfId="3">
      <alignment horizontal="right"/>
    </xf>
    <xf numFmtId="166" fontId="44" fillId="12" borderId="19" applyAlignment="1" applyProtection="1" pivotButton="0" quotePrefix="0" xfId="3">
      <alignment horizontal="right"/>
      <protection locked="0" hidden="0"/>
    </xf>
    <xf numFmtId="166" fontId="44" fillId="12" borderId="19" applyAlignment="1" applyProtection="1" pivotButton="0" quotePrefix="0" xfId="3">
      <alignment horizontal="right" wrapText="1"/>
      <protection locked="0" hidden="0"/>
    </xf>
    <xf numFmtId="166" fontId="44" fillId="0" borderId="19" applyAlignment="1" applyProtection="1" pivotButton="0" quotePrefix="0" xfId="3">
      <alignment horizontal="right" wrapText="1"/>
      <protection locked="0" hidden="0"/>
    </xf>
    <xf numFmtId="166" fontId="43" fillId="0" borderId="0" applyProtection="1" pivotButton="0" quotePrefix="0" xfId="3">
      <protection locked="0" hidden="0"/>
    </xf>
    <xf numFmtId="164" fontId="43" fillId="0" borderId="0" applyProtection="1" pivotButton="0" quotePrefix="0" xfId="3">
      <protection locked="0" hidden="0"/>
    </xf>
    <xf numFmtId="164" fontId="43" fillId="0" borderId="0" applyAlignment="1" applyProtection="1" pivotButton="0" quotePrefix="0" xfId="3">
      <alignment wrapText="1"/>
      <protection locked="0" hidden="0"/>
    </xf>
    <xf numFmtId="166" fontId="43" fillId="0" borderId="19" applyProtection="1" pivotButton="0" quotePrefix="0" xfId="3">
      <protection locked="0" hidden="0"/>
    </xf>
    <xf numFmtId="166" fontId="44" fillId="0" borderId="19" applyProtection="1" pivotButton="0" quotePrefix="0" xfId="3">
      <protection locked="0" hidden="0"/>
    </xf>
    <xf numFmtId="166" fontId="44" fillId="12" borderId="19" applyProtection="1" pivotButton="0" quotePrefix="0" xfId="3">
      <protection locked="0" hidden="0"/>
    </xf>
    <xf numFmtId="166" fontId="44" fillId="12" borderId="19" applyAlignment="1" applyProtection="1" pivotButton="0" quotePrefix="0" xfId="3">
      <alignment wrapText="1"/>
      <protection locked="0" hidden="0"/>
    </xf>
    <xf numFmtId="166" fontId="44" fillId="0" borderId="19" applyAlignment="1" applyProtection="1" pivotButton="0" quotePrefix="0" xfId="3">
      <alignment wrapText="1"/>
      <protection locked="0" hidden="0"/>
    </xf>
    <xf numFmtId="179" fontId="43" fillId="0" borderId="0" applyAlignment="1" applyProtection="1" pivotButton="0" quotePrefix="0" xfId="0">
      <alignment vertical="center"/>
      <protection locked="0" hidden="0"/>
    </xf>
    <xf numFmtId="168" fontId="118" fillId="0" borderId="0" applyProtection="1" pivotButton="0" quotePrefix="0" xfId="3">
      <protection locked="0" hidden="0"/>
    </xf>
    <xf numFmtId="166" fontId="118" fillId="0" borderId="0" applyProtection="1" pivotButton="0" quotePrefix="0" xfId="3">
      <protection locked="0" hidden="0"/>
    </xf>
    <xf numFmtId="166" fontId="118" fillId="0" borderId="0" applyAlignment="1" applyProtection="1" pivotButton="0" quotePrefix="0" xfId="3">
      <alignment wrapText="1"/>
      <protection locked="0" hidden="0"/>
    </xf>
    <xf numFmtId="164" fontId="43" fillId="0" borderId="0" applyAlignment="1" applyProtection="1" pivotButton="0" quotePrefix="0" xfId="0">
      <alignment vertical="center"/>
      <protection locked="0" hidden="0"/>
    </xf>
    <xf numFmtId="166" fontId="43" fillId="0" borderId="19" applyAlignment="1" applyProtection="1" pivotButton="0" quotePrefix="0" xfId="3">
      <alignment wrapText="1"/>
      <protection locked="0" hidden="0"/>
    </xf>
    <xf numFmtId="0" fontId="0" fillId="0" borderId="0" applyProtection="1" pivotButton="0" quotePrefix="0" xfId="0">
      <protection locked="0" hidden="0"/>
    </xf>
    <xf numFmtId="164" fontId="44" fillId="0" borderId="0" applyAlignment="1" pivotButton="0" quotePrefix="0" xfId="3">
      <alignment horizontal="left"/>
    </xf>
    <xf numFmtId="166" fontId="43" fillId="0" borderId="19" applyAlignment="1" pivotButton="0" quotePrefix="0" xfId="3">
      <alignment horizontal="right"/>
    </xf>
    <xf numFmtId="166" fontId="44" fillId="0" borderId="19" pivotButton="0" quotePrefix="0" xfId="3"/>
    <xf numFmtId="164" fontId="43" fillId="0" borderId="19" applyAlignment="1" pivotButton="0" quotePrefix="0" xfId="3">
      <alignment horizontal="right"/>
    </xf>
    <xf numFmtId="166" fontId="61" fillId="0" borderId="19" applyAlignment="1" pivotButton="0" quotePrefix="0" xfId="3">
      <alignment horizontal="right"/>
    </xf>
    <xf numFmtId="166" fontId="61" fillId="0" borderId="19" applyAlignment="1" pivotButton="0" quotePrefix="1" xfId="3">
      <alignment horizontal="right"/>
    </xf>
    <xf numFmtId="166" fontId="62" fillId="0" borderId="19" applyAlignment="1" pivotButton="0" quotePrefix="0" xfId="0">
      <alignment horizontal="right" vertical="center"/>
    </xf>
    <xf numFmtId="166" fontId="43" fillId="0" borderId="0" applyAlignment="1" pivotButton="0" quotePrefix="0" xfId="0">
      <alignment vertical="center"/>
    </xf>
    <xf numFmtId="166" fontId="43" fillId="0" borderId="0" applyAlignment="1" pivotButton="0" quotePrefix="0" xfId="3">
      <alignment horizontal="right"/>
    </xf>
    <xf numFmtId="166" fontId="43" fillId="0" borderId="0" pivotButton="0" quotePrefix="0" xfId="3"/>
    <xf numFmtId="166" fontId="44" fillId="0" borderId="47" pivotButton="0" quotePrefix="0" xfId="3"/>
    <xf numFmtId="168" fontId="44" fillId="0" borderId="47" pivotButton="0" quotePrefix="0" xfId="0"/>
    <xf numFmtId="166" fontId="43" fillId="0" borderId="19" pivotButton="0" quotePrefix="0" xfId="3"/>
    <xf numFmtId="166" fontId="44" fillId="11" borderId="19" pivotButton="0" quotePrefix="0" xfId="3"/>
    <xf numFmtId="164" fontId="44" fillId="0" borderId="19" pivotButton="0" quotePrefix="0" xfId="3"/>
    <xf numFmtId="0" fontId="0" fillId="0" borderId="120" pivotButton="0" quotePrefix="0" xfId="0"/>
    <xf numFmtId="0" fontId="0" fillId="0" borderId="121" pivotButton="0" quotePrefix="0" xfId="0"/>
    <xf numFmtId="0" fontId="0" fillId="0" borderId="134" pivotButton="0" quotePrefix="0" xfId="0"/>
    <xf numFmtId="0" fontId="0" fillId="0" borderId="124" pivotButton="0" quotePrefix="0" xfId="0"/>
    <xf numFmtId="0" fontId="0" fillId="0" borderId="125" pivotButton="0" quotePrefix="0" xfId="0"/>
    <xf numFmtId="0" fontId="0" fillId="0" borderId="126" pivotButton="0" quotePrefix="0" xfId="0"/>
    <xf numFmtId="0" fontId="0" fillId="0" borderId="128" pivotButton="0" quotePrefix="0" xfId="0"/>
    <xf numFmtId="0" fontId="0" fillId="0" borderId="129" pivotButton="0" quotePrefix="0" xfId="0"/>
    <xf numFmtId="166" fontId="108" fillId="0" borderId="0" applyAlignment="1" pivotButton="0" quotePrefix="0" xfId="54">
      <alignment vertical="center"/>
    </xf>
    <xf numFmtId="166" fontId="108" fillId="0" borderId="123" applyAlignment="1" pivotButton="0" quotePrefix="0" xfId="54">
      <alignment horizontal="right" vertical="center"/>
    </xf>
    <xf numFmtId="164" fontId="43" fillId="0" borderId="0" applyAlignment="1" pivotButton="0" quotePrefix="0" xfId="55">
      <alignment vertical="center"/>
    </xf>
    <xf numFmtId="166" fontId="121" fillId="0" borderId="0" applyAlignment="1" pivotButton="0" quotePrefix="0" xfId="54">
      <alignment vertical="center"/>
    </xf>
    <xf numFmtId="166" fontId="121" fillId="0" borderId="123" applyAlignment="1" pivotButton="0" quotePrefix="0" xfId="58">
      <alignment horizontal="right" vertical="center"/>
    </xf>
    <xf numFmtId="164" fontId="115" fillId="0" borderId="0" applyAlignment="1" pivotButton="0" quotePrefix="0" xfId="54">
      <alignment vertical="center"/>
    </xf>
    <xf numFmtId="164" fontId="115" fillId="0" borderId="0" applyAlignment="1" pivotButton="0" quotePrefix="0" xfId="58">
      <alignment vertical="center"/>
    </xf>
    <xf numFmtId="166" fontId="110" fillId="0" borderId="0" applyAlignment="1" pivotButton="0" quotePrefix="0" xfId="55">
      <alignment vertical="center"/>
    </xf>
    <xf numFmtId="166" fontId="110" fillId="0" borderId="123" applyAlignment="1" pivotButton="0" quotePrefix="0" xfId="55">
      <alignment horizontal="right" vertical="center"/>
    </xf>
    <xf numFmtId="164" fontId="43" fillId="0" borderId="0" applyAlignment="1" pivotButton="0" quotePrefix="0" xfId="54">
      <alignment vertical="center"/>
    </xf>
    <xf numFmtId="166" fontId="108" fillId="0" borderId="0" applyAlignment="1" pivotButton="0" quotePrefix="0" xfId="55">
      <alignment vertical="center"/>
    </xf>
    <xf numFmtId="43" fontId="108" fillId="0" borderId="0" applyAlignment="1" pivotButton="0" quotePrefix="0" xfId="55">
      <alignment vertical="center"/>
    </xf>
    <xf numFmtId="164" fontId="44" fillId="0" borderId="0" applyAlignment="1" pivotButton="0" quotePrefix="0" xfId="55">
      <alignment vertical="center"/>
    </xf>
    <xf numFmtId="41" fontId="110" fillId="0" borderId="0" applyAlignment="1" pivotButton="0" quotePrefix="0" xfId="55">
      <alignment vertical="center"/>
    </xf>
    <xf numFmtId="41" fontId="110" fillId="0" borderId="123" applyAlignment="1" pivotButton="0" quotePrefix="0" xfId="55">
      <alignment horizontal="right" vertical="center"/>
    </xf>
    <xf numFmtId="41" fontId="43" fillId="0" borderId="0" applyAlignment="1" pivotButton="0" quotePrefix="0" xfId="54">
      <alignment vertical="center"/>
    </xf>
    <xf numFmtId="41" fontId="108" fillId="0" borderId="0" applyAlignment="1" pivotButton="0" quotePrefix="0" xfId="55">
      <alignment vertical="center"/>
    </xf>
    <xf numFmtId="41" fontId="108" fillId="0" borderId="123" applyAlignment="1" pivotButton="0" quotePrefix="0" xfId="55">
      <alignment horizontal="right" vertical="center"/>
    </xf>
    <xf numFmtId="166" fontId="108" fillId="0" borderId="123" applyAlignment="1" pivotButton="0" quotePrefix="0" xfId="55">
      <alignment horizontal="right" vertical="center"/>
    </xf>
    <xf numFmtId="166" fontId="121" fillId="0" borderId="0" applyAlignment="1" pivotButton="0" quotePrefix="0" xfId="55">
      <alignment vertical="center"/>
    </xf>
    <xf numFmtId="166" fontId="121" fillId="0" borderId="123" applyAlignment="1" pivotButton="0" quotePrefix="0" xfId="55">
      <alignment horizontal="right" vertical="center"/>
    </xf>
    <xf numFmtId="164" fontId="115" fillId="0" borderId="0" applyAlignment="1" pivotButton="0" quotePrefix="0" xfId="55">
      <alignment vertical="center"/>
    </xf>
    <xf numFmtId="43" fontId="108" fillId="0" borderId="123" applyAlignment="1" pivotButton="0" quotePrefix="0" xfId="54">
      <alignment horizontal="right" vertical="center"/>
    </xf>
    <xf numFmtId="166" fontId="110" fillId="0" borderId="0" applyAlignment="1" pivotButton="0" quotePrefix="0" xfId="54">
      <alignment vertical="center"/>
    </xf>
    <xf numFmtId="43" fontId="110" fillId="0" borderId="123" applyAlignment="1" pivotButton="0" quotePrefix="0" xfId="54">
      <alignment horizontal="right" vertical="center"/>
    </xf>
    <xf numFmtId="164" fontId="44" fillId="0" borderId="0" applyAlignment="1" pivotButton="0" quotePrefix="0" xfId="54">
      <alignment vertical="center"/>
    </xf>
    <xf numFmtId="41" fontId="122" fillId="0" borderId="122" applyAlignment="1" pivotButton="0" quotePrefix="0" xfId="54">
      <alignment vertical="center"/>
    </xf>
    <xf numFmtId="41" fontId="122" fillId="0" borderId="0" applyAlignment="1" pivotButton="0" quotePrefix="0" xfId="54">
      <alignment vertical="center"/>
    </xf>
    <xf numFmtId="41" fontId="122" fillId="0" borderId="123" applyAlignment="1" pivotButton="0" quotePrefix="0" xfId="54">
      <alignment horizontal="right" vertical="center"/>
    </xf>
    <xf numFmtId="164" fontId="118" fillId="0" borderId="0" applyAlignment="1" pivotButton="0" quotePrefix="0" xfId="54">
      <alignment vertical="center"/>
    </xf>
    <xf numFmtId="41" fontId="110" fillId="0" borderId="124" applyAlignment="1" pivotButton="0" quotePrefix="0" xfId="54">
      <alignment vertical="center"/>
    </xf>
    <xf numFmtId="41" fontId="110" fillId="0" borderId="122" applyAlignment="1" pivotButton="0" quotePrefix="0" xfId="54">
      <alignment vertical="center"/>
    </xf>
    <xf numFmtId="41" fontId="122" fillId="0" borderId="125" applyAlignment="1" pivotButton="0" quotePrefix="0" xfId="54">
      <alignment vertical="center"/>
    </xf>
    <xf numFmtId="41" fontId="122" fillId="0" borderId="126" applyAlignment="1" pivotButton="0" quotePrefix="0" xfId="54">
      <alignment horizontal="right" vertical="center"/>
    </xf>
    <xf numFmtId="43" fontId="108" fillId="0" borderId="0" applyAlignment="1" pivotButton="0" quotePrefix="0" xfId="54">
      <alignment horizontal="right" vertical="center"/>
    </xf>
    <xf numFmtId="43" fontId="108" fillId="0" borderId="126" applyAlignment="1" pivotButton="0" quotePrefix="0" xfId="54">
      <alignment horizontal="right" vertical="center"/>
    </xf>
    <xf numFmtId="166" fontId="108" fillId="0" borderId="123" applyAlignment="1" pivotButton="0" quotePrefix="0" xfId="55">
      <alignment vertical="center"/>
    </xf>
    <xf numFmtId="166" fontId="121" fillId="0" borderId="123" applyAlignment="1" pivotButton="0" quotePrefix="0" xfId="55">
      <alignment vertical="center"/>
    </xf>
    <xf numFmtId="166" fontId="110" fillId="0" borderId="123" applyAlignment="1" pivotButton="0" quotePrefix="0" xfId="55">
      <alignment vertical="center"/>
    </xf>
    <xf numFmtId="43" fontId="108" fillId="0" borderId="123" applyAlignment="1" pivotButton="0" quotePrefix="0" xfId="54">
      <alignment vertical="center"/>
    </xf>
    <xf numFmtId="166" fontId="108" fillId="0" borderId="0" pivotButton="0" quotePrefix="0" xfId="56"/>
    <xf numFmtId="166" fontId="108" fillId="0" borderId="0" pivotButton="0" quotePrefix="0" xfId="54"/>
    <xf numFmtId="41" fontId="108" fillId="0" borderId="123" applyAlignment="1" pivotButton="0" quotePrefix="0" xfId="55">
      <alignment vertical="center"/>
    </xf>
    <xf numFmtId="166" fontId="121" fillId="0" borderId="0" applyAlignment="1" pivotButton="0" quotePrefix="0" xfId="56">
      <alignment vertical="center"/>
    </xf>
    <xf numFmtId="41" fontId="121" fillId="0" borderId="123" applyAlignment="1" pivotButton="0" quotePrefix="0" xfId="55">
      <alignment vertical="center"/>
    </xf>
    <xf numFmtId="41" fontId="110" fillId="0" borderId="123" applyAlignment="1" pivotButton="0" quotePrefix="0" xfId="55">
      <alignment vertical="center"/>
    </xf>
    <xf numFmtId="166" fontId="108" fillId="0" borderId="0" applyAlignment="1" pivotButton="0" quotePrefix="1" xfId="54">
      <alignment wrapText="1"/>
    </xf>
    <xf numFmtId="41" fontId="110" fillId="0" borderId="0" applyAlignment="1" pivotButton="0" quotePrefix="0" xfId="54">
      <alignment vertical="center"/>
    </xf>
    <xf numFmtId="41" fontId="110" fillId="0" borderId="123" applyAlignment="1" pivotButton="0" quotePrefix="0" xfId="54">
      <alignment vertical="center"/>
    </xf>
    <xf numFmtId="41" fontId="121" fillId="0" borderId="0" applyAlignment="1" pivotButton="0" quotePrefix="0" xfId="55">
      <alignment vertical="center"/>
    </xf>
    <xf numFmtId="166" fontId="110" fillId="0" borderId="123" applyAlignment="1" pivotButton="0" quotePrefix="0" xfId="54">
      <alignment vertical="center"/>
    </xf>
    <xf numFmtId="166" fontId="108" fillId="0" borderId="123" applyAlignment="1" pivotButton="0" quotePrefix="0" xfId="54">
      <alignment vertical="center"/>
    </xf>
    <xf numFmtId="41" fontId="108" fillId="0" borderId="0" applyAlignment="1" pivotButton="0" quotePrefix="0" xfId="54">
      <alignment vertical="center"/>
    </xf>
    <xf numFmtId="41" fontId="108" fillId="0" borderId="123" applyAlignment="1" pivotButton="0" quotePrefix="0" xfId="54">
      <alignment vertical="center"/>
    </xf>
    <xf numFmtId="166" fontId="122" fillId="0" borderId="123" applyAlignment="1" pivotButton="0" quotePrefix="0" xfId="54">
      <alignment vertical="center"/>
    </xf>
    <xf numFmtId="166" fontId="43" fillId="0" borderId="0" applyAlignment="1" pivotButton="0" quotePrefix="0" xfId="55">
      <alignment vertical="center"/>
    </xf>
    <xf numFmtId="166" fontId="43" fillId="0" borderId="123" applyAlignment="1" pivotButton="0" quotePrefix="0" xfId="55">
      <alignment horizontal="right" vertical="center"/>
    </xf>
    <xf numFmtId="166" fontId="44" fillId="0" borderId="0" applyAlignment="1" pivotButton="0" quotePrefix="0" xfId="55">
      <alignment vertical="center"/>
    </xf>
    <xf numFmtId="166" fontId="44" fillId="0" borderId="123" applyAlignment="1" pivotButton="0" quotePrefix="0" xfId="55">
      <alignment horizontal="right" vertical="center"/>
    </xf>
    <xf numFmtId="166" fontId="43" fillId="0" borderId="0" applyAlignment="1" pivotButton="0" quotePrefix="0" xfId="54">
      <alignment vertical="center"/>
    </xf>
    <xf numFmtId="166" fontId="43" fillId="0" borderId="123" applyAlignment="1" pivotButton="0" quotePrefix="0" xfId="54">
      <alignment horizontal="right" vertical="center"/>
    </xf>
    <xf numFmtId="41" fontId="115" fillId="0" borderId="0" applyAlignment="1" pivotButton="0" quotePrefix="0" xfId="55">
      <alignment vertical="center"/>
    </xf>
    <xf numFmtId="166" fontId="116" fillId="0" borderId="0" applyAlignment="1" pivotButton="0" quotePrefix="0" xfId="54">
      <alignment vertical="center"/>
    </xf>
    <xf numFmtId="166" fontId="116" fillId="0" borderId="123" applyAlignment="1" pivotButton="0" quotePrefix="0" xfId="54">
      <alignment horizontal="right" vertical="center"/>
    </xf>
    <xf numFmtId="166" fontId="117" fillId="0" borderId="0" applyAlignment="1" pivotButton="0" quotePrefix="0" xfId="55">
      <alignment vertical="center"/>
    </xf>
    <xf numFmtId="166" fontId="117" fillId="0" borderId="123" applyAlignment="1" pivotButton="0" quotePrefix="0" xfId="55">
      <alignment horizontal="right" vertical="center"/>
    </xf>
    <xf numFmtId="166" fontId="44" fillId="0" borderId="123" applyAlignment="1" pivotButton="0" quotePrefix="0" xfId="55">
      <alignment vertical="center"/>
    </xf>
    <xf numFmtId="43" fontId="43" fillId="0" borderId="0" pivotButton="0" quotePrefix="0" xfId="54"/>
    <xf numFmtId="166" fontId="43" fillId="0" borderId="0" pivotButton="0" quotePrefix="0" xfId="54"/>
    <xf numFmtId="181" fontId="108" fillId="0" borderId="118" applyAlignment="1" pivotButton="0" quotePrefix="0" xfId="59">
      <alignment horizontal="left"/>
    </xf>
    <xf numFmtId="0" fontId="110" fillId="33" borderId="135" applyAlignment="1" pivotButton="0" quotePrefix="0" xfId="61">
      <alignment horizontal="center" vertical="center"/>
    </xf>
    <xf numFmtId="0" fontId="0" fillId="0" borderId="132" pivotButton="0" quotePrefix="0" xfId="0"/>
    <xf numFmtId="164" fontId="0" fillId="0" borderId="0" pivotButton="0" quotePrefix="0" xfId="0"/>
    <xf numFmtId="0" fontId="87" fillId="32" borderId="43" applyAlignment="1" pivotButton="0" quotePrefix="0" xfId="0">
      <alignment horizontal="center" vertical="center" wrapText="1"/>
    </xf>
    <xf numFmtId="0" fontId="0" fillId="0" borderId="89" pivotButton="0" quotePrefix="0" xfId="0"/>
    <xf numFmtId="0" fontId="0" fillId="0" borderId="95" pivotButton="0" quotePrefix="0" xfId="0"/>
    <xf numFmtId="174" fontId="0" fillId="32" borderId="66" applyAlignment="1" pivotButton="0" quotePrefix="0" xfId="0">
      <alignment vertical="center" wrapText="1"/>
    </xf>
    <xf numFmtId="169" fontId="36" fillId="0" borderId="19" applyAlignment="1" pivotButton="0" quotePrefix="0" xfId="0">
      <alignment vertical="center"/>
    </xf>
    <xf numFmtId="177" fontId="108" fillId="0" borderId="118" applyAlignment="1" pivotButton="0" quotePrefix="0" xfId="61">
      <alignment vertical="center"/>
    </xf>
    <xf numFmtId="0" fontId="110" fillId="33" borderId="118" applyAlignment="1" pivotButton="0" quotePrefix="0" xfId="61">
      <alignment horizontal="center" vertical="center"/>
    </xf>
    <xf numFmtId="177" fontId="110" fillId="26" borderId="118" pivotButton="0" quotePrefix="0" xfId="61"/>
    <xf numFmtId="166" fontId="44" fillId="11" borderId="19" applyAlignment="1" pivotButton="0" quotePrefix="0" xfId="3">
      <alignment horizontal="left"/>
    </xf>
    <xf numFmtId="164" fontId="43" fillId="0" borderId="19" pivotButton="0" quotePrefix="0" xfId="3"/>
    <xf numFmtId="164" fontId="43" fillId="0" borderId="19" pivotButton="0" quotePrefix="0" xfId="0"/>
    <xf numFmtId="166" fontId="48" fillId="0" borderId="19" pivotButton="0" quotePrefix="0" xfId="3"/>
    <xf numFmtId="166" fontId="43" fillId="11" borderId="19" pivotButton="0" quotePrefix="0" xfId="3"/>
    <xf numFmtId="166" fontId="44" fillId="0" borderId="19" pivotButton="0" quotePrefix="0" xfId="0"/>
    <xf numFmtId="166" fontId="44" fillId="26" borderId="19" pivotButton="0" quotePrefix="0" xfId="3"/>
    <xf numFmtId="0" fontId="0" fillId="0" borderId="16" applyProtection="1" pivotButton="0" quotePrefix="0" xfId="0">
      <protection locked="0" hidden="1"/>
    </xf>
    <xf numFmtId="0" fontId="0" fillId="0" borderId="17" applyProtection="1" pivotButton="0" quotePrefix="0" xfId="0">
      <protection locked="0" hidden="1"/>
    </xf>
    <xf numFmtId="0" fontId="0" fillId="0" borderId="75" applyProtection="1" pivotButton="0" quotePrefix="0" xfId="0">
      <protection locked="1" hidden="1"/>
    </xf>
    <xf numFmtId="180" fontId="125" fillId="0" borderId="19" applyAlignment="1" applyProtection="1" pivotButton="0" quotePrefix="0" xfId="3">
      <alignment vertical="center"/>
      <protection locked="1" hidden="1"/>
    </xf>
    <xf numFmtId="170" fontId="125" fillId="11" borderId="19" applyAlignment="1" applyProtection="1" pivotButton="0" quotePrefix="0" xfId="3">
      <alignment vertical="center"/>
      <protection locked="0" hidden="1"/>
    </xf>
    <xf numFmtId="180" fontId="106" fillId="0" borderId="19" applyAlignment="1" applyProtection="1" pivotButton="0" quotePrefix="0" xfId="0">
      <alignment horizontal="right" vertical="center"/>
      <protection locked="0" hidden="1"/>
    </xf>
    <xf numFmtId="180" fontId="125" fillId="0" borderId="19" applyAlignment="1" applyProtection="1" pivotButton="0" quotePrefix="0" xfId="0">
      <alignment horizontal="center" vertical="center"/>
      <protection locked="1" hidden="1"/>
    </xf>
    <xf numFmtId="180" fontId="1" fillId="0" borderId="19" applyAlignment="1" applyProtection="1" pivotButton="0" quotePrefix="0" xfId="0">
      <alignment horizontal="center" vertical="center"/>
      <protection locked="1" hidden="1"/>
    </xf>
    <xf numFmtId="180" fontId="125" fillId="0" borderId="19" applyAlignment="1" applyProtection="1" pivotButton="0" quotePrefix="0" xfId="0">
      <alignment vertical="center"/>
      <protection locked="1" hidden="1"/>
    </xf>
    <xf numFmtId="170" fontId="126" fillId="0" borderId="19" applyAlignment="1" applyProtection="1" pivotButton="0" quotePrefix="0" xfId="3">
      <alignment vertical="center"/>
      <protection locked="1" hidden="1"/>
    </xf>
    <xf numFmtId="170" fontId="126" fillId="11" borderId="19" applyAlignment="1" applyProtection="1" pivotButton="0" quotePrefix="0" xfId="3">
      <alignment vertical="center"/>
      <protection locked="1" hidden="1"/>
    </xf>
    <xf numFmtId="170" fontId="125" fillId="0" borderId="19" applyAlignment="1" applyProtection="1" pivotButton="0" quotePrefix="0" xfId="3">
      <alignment vertical="center"/>
      <protection locked="1" hidden="1"/>
    </xf>
    <xf numFmtId="170" fontId="126" fillId="11" borderId="19" applyAlignment="1" applyProtection="1" pivotButton="0" quotePrefix="0" xfId="3">
      <alignment vertical="center"/>
      <protection locked="0" hidden="0"/>
    </xf>
    <xf numFmtId="170" fontId="125" fillId="11" borderId="19" applyAlignment="1" applyProtection="1" pivotButton="0" quotePrefix="0" xfId="3">
      <alignment vertical="center"/>
      <protection locked="0" hidden="0"/>
    </xf>
    <xf numFmtId="170" fontId="126" fillId="11" borderId="19" applyAlignment="1" applyProtection="1" pivotButton="0" quotePrefix="0" xfId="3">
      <alignment vertical="center" wrapText="1"/>
      <protection locked="1" hidden="1"/>
    </xf>
    <xf numFmtId="0" fontId="126" fillId="33" borderId="17" applyAlignment="1" applyProtection="1" pivotButton="0" quotePrefix="0" xfId="35">
      <alignment horizontal="left" vertical="center"/>
      <protection locked="1" hidden="1"/>
    </xf>
    <xf numFmtId="0" fontId="0" fillId="0" borderId="24" applyProtection="1" pivotButton="0" quotePrefix="0" xfId="0">
      <protection locked="1" hidden="1"/>
    </xf>
    <xf numFmtId="170" fontId="126" fillId="11" borderId="19" applyAlignment="1" applyProtection="1" pivotButton="0" quotePrefix="0" xfId="3">
      <alignment vertical="center"/>
      <protection locked="0" hidden="1"/>
    </xf>
    <xf numFmtId="170" fontId="125" fillId="0" borderId="19" applyAlignment="1" applyProtection="1" pivotButton="0" quotePrefix="0" xfId="3">
      <alignment vertical="center"/>
      <protection locked="0" hidden="1"/>
    </xf>
    <xf numFmtId="170" fontId="125" fillId="11" borderId="19" applyAlignment="1" applyProtection="1" pivotButton="0" quotePrefix="0" xfId="3">
      <alignment vertical="center"/>
      <protection locked="1" hidden="1"/>
    </xf>
    <xf numFmtId="170" fontId="125" fillId="0" borderId="19" applyAlignment="1" applyProtection="1" pivotButton="0" quotePrefix="0" xfId="3">
      <alignment horizontal="center" vertical="center"/>
      <protection locked="1" hidden="1"/>
    </xf>
    <xf numFmtId="170" fontId="125" fillId="11" borderId="19" applyAlignment="1" applyProtection="1" pivotButton="0" quotePrefix="0" xfId="3">
      <alignment horizontal="center" vertical="center"/>
      <protection locked="1" hidden="1"/>
    </xf>
    <xf numFmtId="0" fontId="0" fillId="0" borderId="86" pivotButton="0" quotePrefix="0" xfId="0"/>
    <xf numFmtId="171" fontId="4" fillId="2" borderId="26" applyAlignment="1" pivotButton="0" quotePrefix="0" xfId="2">
      <alignment horizontal="right" vertical="center"/>
    </xf>
    <xf numFmtId="171" fontId="4" fillId="4" borderId="25" applyAlignment="1" pivotButton="0" quotePrefix="0" xfId="2">
      <alignment horizontal="right" vertical="center"/>
    </xf>
    <xf numFmtId="170" fontId="4" fillId="2" borderId="0" applyAlignment="1" pivotButton="0" quotePrefix="0" xfId="0">
      <alignment vertical="center"/>
    </xf>
    <xf numFmtId="171" fontId="4" fillId="4" borderId="12" applyAlignment="1" pivotButton="0" quotePrefix="0" xfId="2">
      <alignment vertical="center"/>
    </xf>
    <xf numFmtId="171" fontId="4" fillId="2" borderId="12" applyAlignment="1" pivotButton="0" quotePrefix="0" xfId="2">
      <alignment horizontal="right" vertical="center"/>
    </xf>
    <xf numFmtId="171" fontId="4" fillId="4" borderId="33" applyAlignment="1" pivotButton="0" quotePrefix="0" xfId="2">
      <alignment horizontal="right" vertical="center"/>
    </xf>
    <xf numFmtId="170" fontId="4" fillId="2" borderId="0" applyAlignment="1" pivotButton="0" quotePrefix="0" xfId="0">
      <alignment horizontal="right" vertical="center" indent="1"/>
    </xf>
    <xf numFmtId="171" fontId="4" fillId="2" borderId="0" applyAlignment="1" pivotButton="0" quotePrefix="0" xfId="2">
      <alignment vertical="center"/>
    </xf>
    <xf numFmtId="171" fontId="4" fillId="2" borderId="12" applyAlignment="1" pivotButton="0" quotePrefix="0" xfId="2">
      <alignment horizontal="center" vertical="center"/>
    </xf>
    <xf numFmtId="171" fontId="4" fillId="4" borderId="7" applyAlignment="1" pivotButton="0" quotePrefix="0" xfId="2">
      <alignment vertical="center"/>
    </xf>
    <xf numFmtId="170" fontId="4" fillId="2" borderId="0" applyAlignment="1" pivotButton="0" quotePrefix="0" xfId="46">
      <alignment vertical="center"/>
    </xf>
    <xf numFmtId="0" fontId="4" fillId="2" borderId="97" applyAlignment="1" pivotButton="0" quotePrefix="0" xfId="4">
      <alignment horizontal="left" vertical="center"/>
    </xf>
    <xf numFmtId="171" fontId="4" fillId="2" borderId="4" applyAlignment="1" pivotButton="0" quotePrefix="0" xfId="2">
      <alignment horizontal="center" vertical="center"/>
    </xf>
    <xf numFmtId="172" fontId="4" fillId="4" borderId="12" applyAlignment="1" pivotButton="0" quotePrefix="0" xfId="2">
      <alignment horizontal="right" vertical="center"/>
    </xf>
    <xf numFmtId="172" fontId="4" fillId="2" borderId="12" applyAlignment="1" pivotButton="0" quotePrefix="0" xfId="0">
      <alignment horizontal="center" vertical="center"/>
    </xf>
    <xf numFmtId="172" fontId="4" fillId="4" borderId="7" applyAlignment="1" pivotButton="0" quotePrefix="0" xfId="2">
      <alignment horizontal="right" vertical="center"/>
    </xf>
    <xf numFmtId="0" fontId="4" fillId="2" borderId="53" applyAlignment="1" pivotButton="0" quotePrefix="0" xfId="4">
      <alignment horizontal="left" vertical="center"/>
    </xf>
    <xf numFmtId="171" fontId="4" fillId="2" borderId="38" applyAlignment="1" pivotButton="0" quotePrefix="0" xfId="2">
      <alignment horizontal="right" vertical="center"/>
    </xf>
    <xf numFmtId="172" fontId="4" fillId="2" borderId="0" applyAlignment="1" pivotButton="0" quotePrefix="0" xfId="0">
      <alignment horizontal="right" vertical="center" indent="1"/>
    </xf>
    <xf numFmtId="172" fontId="4" fillId="2" borderId="0" applyAlignment="1" pivotButton="0" quotePrefix="0" xfId="0">
      <alignment horizontal="right" vertical="center"/>
    </xf>
    <xf numFmtId="170" fontId="0" fillId="2" borderId="0" applyAlignment="1" pivotButton="0" quotePrefix="0" xfId="0">
      <alignment vertical="center"/>
    </xf>
    <xf numFmtId="172" fontId="4" fillId="4" borderId="19" applyAlignment="1" pivotButton="0" quotePrefix="0" xfId="2">
      <alignment horizontal="right" vertical="center"/>
    </xf>
    <xf numFmtId="171" fontId="4" fillId="2" borderId="30" applyAlignment="1" pivotButton="0" quotePrefix="0" xfId="2">
      <alignment horizontal="center" vertical="center"/>
    </xf>
    <xf numFmtId="171" fontId="4" fillId="4" borderId="30" applyAlignment="1" pivotButton="0" quotePrefix="0" xfId="2">
      <alignment horizontal="right" vertical="center"/>
    </xf>
    <xf numFmtId="171" fontId="4" fillId="2" borderId="35" applyAlignment="1" pivotButton="0" quotePrefix="0" xfId="2">
      <alignment horizontal="center" vertical="center"/>
    </xf>
    <xf numFmtId="172" fontId="4" fillId="2" borderId="0" applyAlignment="1" pivotButton="0" quotePrefix="0" xfId="2">
      <alignment vertical="center"/>
    </xf>
    <xf numFmtId="172" fontId="4" fillId="4" borderId="19" applyAlignment="1" pivotButton="0" quotePrefix="0" xfId="0">
      <alignment horizontal="right" vertical="center"/>
    </xf>
    <xf numFmtId="170" fontId="4" fillId="2" borderId="0" applyAlignment="1" pivotButton="0" quotePrefix="0" xfId="46">
      <alignment horizontal="right" vertical="center"/>
    </xf>
    <xf numFmtId="172" fontId="4" fillId="2" borderId="0" applyAlignment="1" pivotButton="0" quotePrefix="0" xfId="46">
      <alignment vertical="center"/>
    </xf>
    <xf numFmtId="178" fontId="8" fillId="4" borderId="12" applyAlignment="1" pivotButton="0" quotePrefix="0" xfId="0">
      <alignment horizontal="center" vertical="center"/>
    </xf>
    <xf numFmtId="170" fontId="4" fillId="2" borderId="0" applyAlignment="1" pivotButton="0" quotePrefix="0" xfId="2">
      <alignment vertical="center"/>
    </xf>
    <xf numFmtId="170" fontId="4" fillId="2" borderId="0" applyAlignment="1" pivotButton="0" quotePrefix="0" xfId="2">
      <alignment horizontal="center" vertical="center"/>
    </xf>
    <xf numFmtId="170" fontId="4" fillId="2" borderId="0" applyAlignment="1" pivotButton="0" quotePrefix="0" xfId="2">
      <alignment horizontal="right" vertical="center"/>
    </xf>
    <xf numFmtId="170" fontId="4" fillId="2" borderId="0" applyAlignment="1" pivotButton="0" quotePrefix="0" xfId="3">
      <alignment horizontal="center" vertical="center"/>
    </xf>
    <xf numFmtId="183" fontId="5" fillId="4" borderId="12" applyAlignment="1" pivotButton="0" quotePrefix="0" xfId="5">
      <alignment horizontal="left" vertical="center" shrinkToFit="1"/>
    </xf>
    <xf numFmtId="182" fontId="5" fillId="4" borderId="12" applyAlignment="1" pivotButton="0" quotePrefix="0" xfId="2">
      <alignment horizontal="center" vertical="center"/>
    </xf>
    <xf numFmtId="38" fontId="5" fillId="7" borderId="19" applyAlignment="1" pivotButton="0" quotePrefix="0" xfId="47">
      <alignment horizontal="right" vertical="center" indent="1"/>
    </xf>
    <xf numFmtId="182" fontId="5" fillId="4" borderId="12" applyAlignment="1" pivotButton="0" quotePrefix="0" xfId="2">
      <alignment horizontal="right" vertical="center" indent="1"/>
    </xf>
    <xf numFmtId="182" fontId="5" fillId="0" borderId="0" applyAlignment="1" pivotButton="0" quotePrefix="0" xfId="2">
      <alignment horizontal="center" vertical="center"/>
    </xf>
    <xf numFmtId="182" fontId="5" fillId="0" borderId="0" applyAlignment="1" pivotButton="0" quotePrefix="0" xfId="5">
      <alignment horizontal="center" vertical="center"/>
    </xf>
    <xf numFmtId="182" fontId="5" fillId="0" borderId="12" applyAlignment="1" pivotButton="0" quotePrefix="0" xfId="2">
      <alignment horizontal="right" vertical="center" indent="1"/>
    </xf>
    <xf numFmtId="173" fontId="5" fillId="2" borderId="4" applyAlignment="1" pivotButton="0" quotePrefix="0" xfId="48">
      <alignment vertical="center"/>
    </xf>
    <xf numFmtId="173" fontId="5" fillId="2" borderId="3" applyAlignment="1" pivotButton="0" quotePrefix="0" xfId="48">
      <alignment vertical="center"/>
    </xf>
    <xf numFmtId="38" fontId="7" fillId="2" borderId="12" applyAlignment="1" pivotButton="0" quotePrefix="0" xfId="47">
      <alignment horizontal="right" vertical="center" indent="1"/>
    </xf>
    <xf numFmtId="176" fontId="7" fillId="7" borderId="43" applyAlignment="1" pivotButton="0" quotePrefix="0" xfId="5">
      <alignment horizontal="right" vertical="center" indent="1"/>
    </xf>
    <xf numFmtId="173" fontId="5" fillId="2" borderId="4" applyAlignment="1" pivotButton="0" quotePrefix="0" xfId="7">
      <alignment vertical="center"/>
    </xf>
    <xf numFmtId="173" fontId="5" fillId="2" borderId="3" applyAlignment="1" pivotButton="0" quotePrefix="0" xfId="7">
      <alignment vertical="center"/>
    </xf>
    <xf numFmtId="184" fontId="7" fillId="7" borderId="43" applyAlignment="1" pivotButton="0" quotePrefix="0" xfId="5">
      <alignment horizontal="right" vertical="center" indent="1"/>
    </xf>
    <xf numFmtId="0" fontId="5" fillId="2" borderId="12" applyAlignment="1" pivotButton="0" quotePrefix="0" xfId="0">
      <alignment horizontal="left" vertical="center" wrapText="1"/>
    </xf>
    <xf numFmtId="0" fontId="5" fillId="0" borderId="12" applyAlignment="1" pivotButton="0" quotePrefix="0" xfId="0">
      <alignment horizontal="center" vertical="center" wrapText="1" shrinkToFit="1"/>
    </xf>
    <xf numFmtId="49" fontId="5" fillId="4" borderId="12" applyAlignment="1" pivotButton="0" quotePrefix="0" xfId="0">
      <alignment horizontal="center" vertical="center"/>
    </xf>
    <xf numFmtId="184" fontId="5" fillId="4" borderId="12" applyAlignment="1" pivotButton="0" quotePrefix="0" xfId="0">
      <alignment horizontal="center" vertical="center"/>
    </xf>
    <xf numFmtId="175" fontId="5" fillId="2" borderId="3" applyAlignment="1" pivotButton="0" quotePrefix="0" xfId="46">
      <alignment vertical="center" shrinkToFit="1"/>
    </xf>
    <xf numFmtId="175" fontId="5" fillId="2" borderId="7" applyAlignment="1" pivotButton="0" quotePrefix="0" xfId="46">
      <alignment vertical="center" shrinkToFit="1"/>
    </xf>
    <xf numFmtId="175" fontId="5" fillId="4" borderId="12" applyAlignment="1" pivotButton="0" quotePrefix="0" xfId="2">
      <alignment horizontal="right" vertical="center" shrinkToFit="1"/>
    </xf>
    <xf numFmtId="175" fontId="5" fillId="2" borderId="0" applyAlignment="1" pivotButton="0" quotePrefix="0" xfId="46">
      <alignment horizontal="right" vertical="center" shrinkToFit="1"/>
    </xf>
    <xf numFmtId="175" fontId="5" fillId="2" borderId="0" applyAlignment="1" pivotButton="0" quotePrefix="0" xfId="46">
      <alignment vertical="center" shrinkToFit="1"/>
    </xf>
    <xf numFmtId="0" fontId="5" fillId="21" borderId="12" applyAlignment="1" pivotButton="0" quotePrefix="0" xfId="0">
      <alignment horizontal="center"/>
    </xf>
    <xf numFmtId="175" fontId="5" fillId="4" borderId="12" applyAlignment="1" pivotButton="0" quotePrefix="0" xfId="46">
      <alignment horizontal="right" vertical="center" shrinkToFit="1"/>
    </xf>
    <xf numFmtId="0" fontId="5" fillId="21" borderId="12" applyAlignment="1" pivotButton="0" quotePrefix="0" xfId="0">
      <alignment vertical="center"/>
    </xf>
    <xf numFmtId="0" fontId="5" fillId="2" borderId="12" applyAlignment="1" pivotButton="0" quotePrefix="0" xfId="0">
      <alignment vertical="center" wrapText="1"/>
    </xf>
    <xf numFmtId="0" fontId="5" fillId="4" borderId="12" applyAlignment="1" pivotButton="0" quotePrefix="0" xfId="0">
      <alignment horizontal="left" vertical="top"/>
    </xf>
    <xf numFmtId="14" fontId="75" fillId="4" borderId="19" applyAlignment="1" pivotButton="0" quotePrefix="0" xfId="42">
      <alignment horizontal="center" vertical="center" shrinkToFit="1"/>
    </xf>
    <xf numFmtId="0" fontId="17" fillId="6" borderId="19" applyAlignment="1" pivotButton="0" quotePrefix="0" xfId="43">
      <alignment horizontal="center" vertical="center" shrinkToFit="1"/>
    </xf>
    <xf numFmtId="0" fontId="0" fillId="0" borderId="15" applyProtection="1" pivotButton="0" quotePrefix="0" xfId="0">
      <protection locked="0" hidden="0"/>
    </xf>
    <xf numFmtId="0" fontId="0" fillId="0" borderId="18" applyProtection="1" pivotButton="0" quotePrefix="0" xfId="0">
      <protection locked="0" hidden="0"/>
    </xf>
    <xf numFmtId="0" fontId="17" fillId="6" borderId="19" applyAlignment="1" pivotButton="0" quotePrefix="0" xfId="43">
      <alignment horizontal="center" vertical="center" wrapText="1"/>
    </xf>
    <xf numFmtId="0" fontId="0" fillId="0" borderId="142" pivotButton="0" quotePrefix="0" xfId="0"/>
    <xf numFmtId="0" fontId="0" fillId="0" borderId="77" pivotButton="0" quotePrefix="0" xfId="0"/>
    <xf numFmtId="0" fontId="0" fillId="0" borderId="23" applyProtection="1" pivotButton="0" quotePrefix="0" xfId="0">
      <protection locked="0" hidden="0"/>
    </xf>
    <xf numFmtId="0" fontId="0" fillId="0" borderId="1" applyProtection="1" pivotButton="0" quotePrefix="0" xfId="0">
      <protection locked="0" hidden="0"/>
    </xf>
    <xf numFmtId="0" fontId="0" fillId="0" borderId="24" applyProtection="1" pivotButton="0" quotePrefix="0" xfId="0">
      <protection locked="0" hidden="0"/>
    </xf>
    <xf numFmtId="0" fontId="0" fillId="0" borderId="143" pivotButton="0" quotePrefix="0" xfId="0"/>
    <xf numFmtId="0" fontId="0" fillId="0" borderId="79" pivotButton="0" quotePrefix="0" xfId="0"/>
    <xf numFmtId="0" fontId="79" fillId="4" borderId="19" applyAlignment="1" pivotButton="0" quotePrefix="0" xfId="42">
      <alignment horizontal="center" vertical="center" wrapText="1"/>
    </xf>
    <xf numFmtId="0" fontId="78" fillId="0" borderId="19" applyAlignment="1" pivotButton="0" quotePrefix="0" xfId="42">
      <alignment horizontal="left" vertical="center" wrapText="1"/>
    </xf>
    <xf numFmtId="0" fontId="18" fillId="0" borderId="19" applyAlignment="1" pivotButton="0" quotePrefix="0" xfId="42">
      <alignment horizontal="left" vertical="center" wrapText="1"/>
    </xf>
    <xf numFmtId="0" fontId="17" fillId="4" borderId="19" applyAlignment="1" pivotButton="0" quotePrefix="0" xfId="42">
      <alignment horizontal="center" wrapText="1"/>
    </xf>
    <xf numFmtId="0" fontId="18" fillId="6" borderId="19" applyAlignment="1" pivotButton="0" quotePrefix="0" xfId="44">
      <alignment horizontal="center" vertical="center" wrapText="1"/>
    </xf>
    <xf numFmtId="0" fontId="17" fillId="4" borderId="19" applyAlignment="1" applyProtection="1" pivotButton="0" quotePrefix="0" xfId="44">
      <alignment horizontal="center" vertical="center"/>
      <protection locked="0" hidden="0"/>
    </xf>
    <xf numFmtId="0" fontId="80" fillId="21" borderId="19" applyAlignment="1" applyProtection="1" pivotButton="0" quotePrefix="0" xfId="45">
      <alignment horizontal="center" vertical="center"/>
      <protection locked="0" hidden="0"/>
    </xf>
    <xf numFmtId="176" fontId="80" fillId="0" borderId="0" applyAlignment="1" pivotButton="0" quotePrefix="0" xfId="45">
      <alignment horizontal="center" vertical="center"/>
    </xf>
    <xf numFmtId="0" fontId="17" fillId="22" borderId="19" applyAlignment="1" pivotButton="0" quotePrefix="0" xfId="44">
      <alignment horizontal="center" vertical="center"/>
    </xf>
    <xf numFmtId="0" fontId="75" fillId="6" borderId="22" applyAlignment="1" pivotButton="0" quotePrefix="0" xfId="44">
      <alignment horizontal="center" vertical="center" wrapText="1"/>
    </xf>
    <xf numFmtId="0" fontId="82" fillId="4" borderId="138" applyAlignment="1" applyProtection="1" pivotButton="0" quotePrefix="0" xfId="44">
      <alignment horizontal="center" vertical="center"/>
      <protection locked="0" hidden="0"/>
    </xf>
    <xf numFmtId="0" fontId="0" fillId="0" borderId="80" applyProtection="1" pivotButton="0" quotePrefix="0" xfId="0">
      <protection locked="0" hidden="0"/>
    </xf>
    <xf numFmtId="0" fontId="75" fillId="7" borderId="139" applyAlignment="1" pivotButton="0" quotePrefix="0" xfId="44">
      <alignment horizontal="center" vertical="center" wrapText="1"/>
    </xf>
    <xf numFmtId="0" fontId="0" fillId="0" borderId="82" applyProtection="1" pivotButton="0" quotePrefix="0" xfId="0">
      <protection locked="0" hidden="0"/>
    </xf>
    <xf numFmtId="0" fontId="0" fillId="0" borderId="83" pivotButton="0" quotePrefix="0" xfId="0"/>
    <xf numFmtId="0" fontId="82" fillId="4" borderId="140" applyAlignment="1" applyProtection="1" pivotButton="0" quotePrefix="0" xfId="44">
      <alignment horizontal="center" vertical="center"/>
      <protection locked="0" hidden="0"/>
    </xf>
    <xf numFmtId="0" fontId="80" fillId="21" borderId="140" applyAlignment="1" pivotButton="0" quotePrefix="0" xfId="45">
      <alignment horizontal="center" vertical="center"/>
    </xf>
    <xf numFmtId="0" fontId="0" fillId="0" borderId="80" pivotButton="0" quotePrefix="0" xfId="0"/>
    <xf numFmtId="0" fontId="75" fillId="17" borderId="141" applyAlignment="1" pivotButton="0" quotePrefix="0" xfId="45">
      <alignment horizontal="center" vertical="center" wrapText="1"/>
    </xf>
    <xf numFmtId="0" fontId="0" fillId="0" borderId="20" applyProtection="1" pivotButton="0" quotePrefix="0" xfId="0">
      <protection locked="0" hidden="0"/>
    </xf>
    <xf numFmtId="0" fontId="0" fillId="0" borderId="84" applyProtection="1" pivotButton="0" quotePrefix="0" xfId="0">
      <protection locked="0" hidden="0"/>
    </xf>
    <xf numFmtId="0" fontId="0" fillId="0" borderId="85" pivotButton="0" quotePrefix="0" xfId="0"/>
    <xf numFmtId="0" fontId="0" fillId="0" borderId="84" pivotButton="0" quotePrefix="0" xfId="0"/>
    <xf numFmtId="0" fontId="17" fillId="21" borderId="19" applyAlignment="1" pivotButton="0" quotePrefix="0" xfId="42">
      <alignment horizontal="left" vertical="top"/>
    </xf>
    <xf numFmtId="0" fontId="36" fillId="0" borderId="19" applyAlignment="1" applyProtection="1" pivotButton="0" quotePrefix="0" xfId="51">
      <alignment horizontal="center" vertical="center" shrinkToFit="1"/>
      <protection locked="0" hidden="0"/>
    </xf>
    <xf numFmtId="0" fontId="36" fillId="19" borderId="19" applyAlignment="1" applyProtection="1" pivotButton="0" quotePrefix="0" xfId="51">
      <alignment horizontal="center" vertical="center" shrinkToFit="1"/>
      <protection locked="0" hidden="0"/>
    </xf>
    <xf numFmtId="0" fontId="36" fillId="19" borderId="22" applyAlignment="1" applyProtection="1" pivotButton="0" quotePrefix="0" xfId="51">
      <alignment horizontal="center" vertical="center" shrinkToFit="1"/>
      <protection locked="0" hidden="0"/>
    </xf>
    <xf numFmtId="0" fontId="0" fillId="0" borderId="27" applyProtection="1" pivotButton="0" quotePrefix="0" xfId="0">
      <protection locked="0" hidden="0"/>
    </xf>
    <xf numFmtId="0" fontId="0" fillId="0" borderId="67" applyProtection="1" pivotButton="0" quotePrefix="0" xfId="0">
      <protection locked="0" hidden="0"/>
    </xf>
    <xf numFmtId="0" fontId="0" fillId="0" borderId="37" applyProtection="1" pivotButton="0" quotePrefix="0" xfId="0">
      <protection locked="0" hidden="0"/>
    </xf>
    <xf numFmtId="0" fontId="36" fillId="20" borderId="62" applyAlignment="1" applyProtection="1" pivotButton="0" quotePrefix="0" xfId="51">
      <alignment horizontal="center" vertical="center" shrinkToFit="1"/>
      <protection locked="0" hidden="0"/>
    </xf>
    <xf numFmtId="0" fontId="0" fillId="0" borderId="68" applyProtection="1" pivotButton="0" quotePrefix="0" xfId="0">
      <protection locked="0" hidden="0"/>
    </xf>
    <xf numFmtId="0" fontId="36" fillId="14" borderId="17" applyAlignment="1" applyProtection="1" pivotButton="0" quotePrefix="0" xfId="51">
      <alignment horizontal="center" vertical="center" wrapText="1" shrinkToFit="1"/>
      <protection locked="0" hidden="0"/>
    </xf>
    <xf numFmtId="0" fontId="36" fillId="20" borderId="19" applyAlignment="1" applyProtection="1" pivotButton="0" quotePrefix="0" xfId="51">
      <alignment horizontal="center" vertical="center" shrinkToFit="1"/>
      <protection locked="0" hidden="0"/>
    </xf>
    <xf numFmtId="0" fontId="0" fillId="0" borderId="48" applyProtection="1" pivotButton="0" quotePrefix="0" xfId="0">
      <protection locked="0" hidden="0"/>
    </xf>
    <xf numFmtId="0" fontId="0" fillId="0" borderId="2" applyProtection="1" pivotButton="0" quotePrefix="0" xfId="0">
      <protection locked="0" hidden="0"/>
    </xf>
    <xf numFmtId="0" fontId="0" fillId="0" borderId="10" applyProtection="1" pivotButton="0" quotePrefix="0" xfId="0">
      <protection locked="0" hidden="0"/>
    </xf>
    <xf numFmtId="0" fontId="0" fillId="0" borderId="70" applyProtection="1" pivotButton="0" quotePrefix="0" xfId="0">
      <protection locked="0" hidden="0"/>
    </xf>
    <xf numFmtId="0" fontId="0" fillId="0" borderId="65" applyProtection="1" pivotButton="0" quotePrefix="0" xfId="0">
      <protection locked="0" hidden="0"/>
    </xf>
    <xf numFmtId="0" fontId="36" fillId="20" borderId="63" applyAlignment="1" applyProtection="1" pivotButton="0" quotePrefix="0" xfId="51">
      <alignment horizontal="center" vertical="center" shrinkToFit="1"/>
      <protection locked="0" hidden="0"/>
    </xf>
    <xf numFmtId="0" fontId="0" fillId="0" borderId="71" applyProtection="1" pivotButton="0" quotePrefix="0" xfId="0">
      <protection locked="0" hidden="0"/>
    </xf>
    <xf numFmtId="0" fontId="32" fillId="0" borderId="19" applyAlignment="1" pivotButton="0" quotePrefix="0" xfId="51">
      <alignment horizontal="center" vertical="center" shrinkToFit="1"/>
    </xf>
    <xf numFmtId="0" fontId="36" fillId="14" borderId="17" applyAlignment="1" applyProtection="1" pivotButton="0" quotePrefix="0" xfId="51">
      <alignment horizontal="center" shrinkToFit="1"/>
      <protection locked="0" hidden="0"/>
    </xf>
    <xf numFmtId="0" fontId="0" fillId="0" borderId="21" applyProtection="1" pivotButton="0" quotePrefix="0" xfId="0">
      <protection locked="0" hidden="0"/>
    </xf>
    <xf numFmtId="0" fontId="36" fillId="0" borderId="66" applyAlignment="1" applyProtection="1" pivotButton="0" quotePrefix="0" xfId="51">
      <alignment horizontal="center" vertical="center" wrapText="1"/>
      <protection locked="0" hidden="0"/>
    </xf>
    <xf numFmtId="0" fontId="36" fillId="0" borderId="19" applyAlignment="1" applyProtection="1" pivotButton="0" quotePrefix="0" xfId="51">
      <alignment horizontal="center" vertical="center" wrapText="1"/>
      <protection locked="0" hidden="0"/>
    </xf>
    <xf numFmtId="171" fontId="36" fillId="14" borderId="54" applyAlignment="1" applyProtection="1" pivotButton="0" quotePrefix="0" xfId="51">
      <alignment horizontal="center" vertical="center" shrinkToFit="1"/>
      <protection locked="0" hidden="0"/>
    </xf>
    <xf numFmtId="40" fontId="32" fillId="0" borderId="54" applyAlignment="1" pivotButton="0" quotePrefix="0" xfId="47">
      <alignment horizontal="right" vertical="center"/>
    </xf>
    <xf numFmtId="40" fontId="32" fillId="19" borderId="19" applyAlignment="1" applyProtection="1" pivotButton="0" quotePrefix="0" xfId="47">
      <alignment horizontal="right" vertical="center" shrinkToFit="1"/>
      <protection locked="0" hidden="0"/>
    </xf>
    <xf numFmtId="40" fontId="32" fillId="0" borderId="19" applyAlignment="1" pivotButton="0" quotePrefix="0" xfId="47">
      <alignment horizontal="right" vertical="center"/>
    </xf>
    <xf numFmtId="0" fontId="0" fillId="0" borderId="40" applyProtection="1" pivotButton="0" quotePrefix="0" xfId="0">
      <protection locked="0" hidden="0"/>
    </xf>
    <xf numFmtId="171" fontId="36" fillId="14" borderId="41" applyAlignment="1" applyProtection="1" pivotButton="0" quotePrefix="0" xfId="51">
      <alignment horizontal="center" vertical="center" shrinkToFit="1"/>
      <protection locked="0" hidden="0"/>
    </xf>
    <xf numFmtId="0" fontId="0" fillId="0" borderId="6" applyProtection="1" pivotButton="0" quotePrefix="0" xfId="0">
      <protection locked="0" hidden="0"/>
    </xf>
    <xf numFmtId="0" fontId="0" fillId="0" borderId="39" applyProtection="1" pivotButton="0" quotePrefix="0" xfId="0">
      <protection locked="0" hidden="0"/>
    </xf>
    <xf numFmtId="40" fontId="32" fillId="0" borderId="41" applyAlignment="1" pivotButton="0" quotePrefix="0" xfId="47">
      <alignment horizontal="right" vertical="center"/>
    </xf>
    <xf numFmtId="171" fontId="27" fillId="0" borderId="0" applyAlignment="1" applyProtection="1" pivotButton="0" quotePrefix="0" xfId="51">
      <alignment horizontal="left" vertical="top" shrinkToFit="1"/>
      <protection locked="0" hidden="0"/>
    </xf>
    <xf numFmtId="171" fontId="27" fillId="0" borderId="0" applyAlignment="1" applyProtection="1" pivotButton="0" quotePrefix="0" xfId="51">
      <alignment vertical="top" shrinkToFit="1"/>
      <protection locked="0" hidden="0"/>
    </xf>
    <xf numFmtId="171" fontId="36" fillId="0" borderId="0" applyAlignment="1" applyProtection="1" pivotButton="0" quotePrefix="0" xfId="51">
      <alignment vertical="center"/>
      <protection locked="0" hidden="0"/>
    </xf>
    <xf numFmtId="171" fontId="66" fillId="0" borderId="0" applyAlignment="1" applyProtection="1" pivotButton="0" quotePrefix="0" xfId="51">
      <alignment vertical="center"/>
      <protection locked="0" hidden="0"/>
    </xf>
    <xf numFmtId="171" fontId="36" fillId="0" borderId="21" applyAlignment="1" applyProtection="1" pivotButton="0" quotePrefix="0" xfId="51">
      <alignment vertical="center"/>
      <protection locked="0" hidden="0"/>
    </xf>
    <xf numFmtId="171" fontId="36" fillId="14" borderId="19" applyAlignment="1" applyProtection="1" pivotButton="0" quotePrefix="0" xfId="51">
      <alignment horizontal="center" vertical="center"/>
      <protection locked="0" hidden="0"/>
    </xf>
    <xf numFmtId="171" fontId="36" fillId="14" borderId="19" applyAlignment="1" applyProtection="1" pivotButton="0" quotePrefix="0" xfId="51">
      <alignment horizontal="center" vertical="center" shrinkToFit="1"/>
      <protection locked="0" hidden="0"/>
    </xf>
    <xf numFmtId="186" fontId="38" fillId="19" borderId="22" applyAlignment="1" applyProtection="1" pivotButton="0" quotePrefix="0" xfId="51">
      <alignment horizontal="center" vertical="center"/>
      <protection locked="0" hidden="0"/>
    </xf>
    <xf numFmtId="186" fontId="32" fillId="19" borderId="19" applyAlignment="1" applyProtection="1" pivotButton="0" quotePrefix="0" xfId="47">
      <alignment horizontal="right" vertical="center"/>
      <protection locked="0" hidden="0"/>
    </xf>
    <xf numFmtId="186" fontId="32" fillId="0" borderId="144" applyAlignment="1" pivotButton="0" quotePrefix="0" xfId="47">
      <alignment horizontal="right" vertical="center"/>
    </xf>
    <xf numFmtId="0" fontId="0" fillId="0" borderId="145" pivotButton="0" quotePrefix="0" xfId="0"/>
    <xf numFmtId="0" fontId="0" fillId="0" borderId="146" pivotButton="0" quotePrefix="0" xfId="0"/>
    <xf numFmtId="0" fontId="0" fillId="0" borderId="147" pivotButton="0" quotePrefix="0" xfId="0"/>
    <xf numFmtId="186" fontId="38" fillId="19" borderId="19" applyAlignment="1" applyProtection="1" pivotButton="0" quotePrefix="0" xfId="51">
      <alignment horizontal="center" vertical="center"/>
      <protection locked="0" hidden="0"/>
    </xf>
    <xf numFmtId="186" fontId="36" fillId="19" borderId="19" applyAlignment="1" applyProtection="1" pivotButton="0" quotePrefix="0" xfId="51">
      <alignment horizontal="center" vertical="center" shrinkToFit="1"/>
      <protection locked="0" hidden="0"/>
    </xf>
    <xf numFmtId="186" fontId="32" fillId="0" borderId="19" applyAlignment="1" pivotButton="0" quotePrefix="0" xfId="47">
      <alignment horizontal="right" vertical="center"/>
    </xf>
    <xf numFmtId="0" fontId="36" fillId="14" borderId="19" applyAlignment="1" applyProtection="1" pivotButton="0" quotePrefix="0" xfId="51">
      <alignment horizontal="center" vertical="center" wrapText="1"/>
      <protection locked="0" hidden="0"/>
    </xf>
    <xf numFmtId="186" fontId="36" fillId="0" borderId="75" applyAlignment="1" applyProtection="1" pivotButton="0" quotePrefix="0" xfId="51">
      <alignment horizontal="center" vertical="center"/>
      <protection locked="0" hidden="0"/>
    </xf>
    <xf numFmtId="186" fontId="36" fillId="0" borderId="60" applyAlignment="1" applyProtection="1" pivotButton="0" quotePrefix="0" xfId="51">
      <alignment horizontal="center" vertical="center" wrapText="1"/>
      <protection locked="0" hidden="0"/>
    </xf>
    <xf numFmtId="186" fontId="36" fillId="0" borderId="62" applyAlignment="1" applyProtection="1" pivotButton="0" quotePrefix="0" xfId="51">
      <alignment horizontal="center" vertical="center" wrapText="1"/>
      <protection locked="0" hidden="0"/>
    </xf>
    <xf numFmtId="186" fontId="32" fillId="19" borderId="74" applyAlignment="1" applyProtection="1" pivotButton="0" quotePrefix="0" xfId="47">
      <alignment horizontal="right" vertical="center"/>
      <protection locked="0" hidden="0"/>
    </xf>
    <xf numFmtId="186" fontId="32" fillId="0" borderId="64" applyAlignment="1" pivotButton="0" quotePrefix="0" xfId="47">
      <alignment horizontal="right" vertical="center"/>
    </xf>
    <xf numFmtId="0" fontId="0" fillId="0" borderId="70" pivotButton="0" quotePrefix="0" xfId="0"/>
    <xf numFmtId="0" fontId="0" fillId="0" borderId="71" pivotButton="0" quotePrefix="0" xfId="0"/>
    <xf numFmtId="0" fontId="36" fillId="0" borderId="19" applyAlignment="1" pivotButton="0" quotePrefix="0" xfId="51">
      <alignment horizontal="center" vertical="center"/>
    </xf>
    <xf numFmtId="171" fontId="27" fillId="0" borderId="0" applyAlignment="1" applyProtection="1" pivotButton="0" quotePrefix="0" xfId="51">
      <alignment horizontal="left" vertical="top"/>
      <protection locked="0" hidden="0"/>
    </xf>
    <xf numFmtId="0" fontId="27" fillId="17" borderId="19" applyAlignment="1" applyProtection="1" pivotButton="0" quotePrefix="0" xfId="51">
      <alignment horizontal="center" vertical="center"/>
      <protection locked="0" hidden="0"/>
    </xf>
    <xf numFmtId="0" fontId="36" fillId="17" borderId="19" applyAlignment="1" applyProtection="1" pivotButton="0" quotePrefix="0" xfId="51">
      <alignment horizontal="center" vertical="center"/>
      <protection locked="0" hidden="0"/>
    </xf>
    <xf numFmtId="171" fontId="36" fillId="0" borderId="0" applyAlignment="1" applyProtection="1" pivotButton="0" quotePrefix="0" xfId="51">
      <alignment horizontal="center" vertical="center"/>
      <protection locked="0" hidden="0"/>
    </xf>
    <xf numFmtId="0" fontId="0" fillId="0" borderId="75" applyProtection="1" pivotButton="0" quotePrefix="0" xfId="0">
      <protection locked="0" hidden="0"/>
    </xf>
    <xf numFmtId="185" fontId="27" fillId="17" borderId="17" applyAlignment="1" applyProtection="1" pivotButton="0" quotePrefix="0" xfId="51">
      <alignment horizontal="center" vertical="center"/>
      <protection locked="0" hidden="0"/>
    </xf>
    <xf numFmtId="185" fontId="36" fillId="0" borderId="24" applyAlignment="1" applyProtection="1" pivotButton="0" quotePrefix="0" xfId="51">
      <alignment horizontal="center" vertical="center"/>
      <protection locked="0" hidden="0"/>
    </xf>
    <xf numFmtId="0" fontId="36" fillId="8" borderId="19" applyAlignment="1" pivotButton="0" quotePrefix="0" xfId="51">
      <alignment horizontal="center" vertical="center"/>
    </xf>
    <xf numFmtId="38" fontId="66" fillId="0" borderId="19" applyAlignment="1" pivotButton="0" quotePrefix="0" xfId="47">
      <alignment horizontal="center" vertical="center"/>
    </xf>
    <xf numFmtId="38" fontId="70" fillId="20" borderId="19" applyAlignment="1" applyProtection="1" pivotButton="0" quotePrefix="0" xfId="47">
      <alignment horizontal="center" vertical="center"/>
      <protection locked="0" hidden="0"/>
    </xf>
    <xf numFmtId="0" fontId="70" fillId="20" borderId="19" applyAlignment="1" applyProtection="1" pivotButton="0" quotePrefix="0" xfId="51">
      <alignment horizontal="left" vertical="top"/>
      <protection locked="0" hidden="0"/>
    </xf>
    <xf numFmtId="0" fontId="66" fillId="20" borderId="59" applyAlignment="1" applyProtection="1" pivotButton="0" quotePrefix="0" xfId="29">
      <alignment horizontal="center" vertical="center"/>
      <protection locked="0" hidden="0"/>
    </xf>
    <xf numFmtId="0" fontId="0" fillId="0" borderId="76" applyProtection="1" pivotButton="0" quotePrefix="0" xfId="0">
      <protection locked="0" hidden="0"/>
    </xf>
    <xf numFmtId="38" fontId="66" fillId="0" borderId="87" applyAlignment="1" applyProtection="1" pivotButton="0" quotePrefix="0" xfId="50">
      <alignment horizontal="center" vertical="center"/>
      <protection locked="0" hidden="0"/>
    </xf>
    <xf numFmtId="0" fontId="100" fillId="20" borderId="59" applyAlignment="1" applyProtection="1" pivotButton="0" quotePrefix="0" xfId="29">
      <alignment horizontal="center" vertical="center"/>
      <protection locked="0" hidden="0"/>
    </xf>
    <xf numFmtId="38" fontId="100" fillId="0" borderId="87" applyAlignment="1" applyProtection="1" pivotButton="0" quotePrefix="0" xfId="50">
      <alignment horizontal="center" vertical="center"/>
      <protection locked="0" hidden="0"/>
    </xf>
    <xf numFmtId="171" fontId="102" fillId="0" borderId="0" applyAlignment="1" applyProtection="1" pivotButton="0" quotePrefix="0" xfId="51">
      <alignment vertical="top"/>
      <protection locked="0" hidden="0"/>
    </xf>
    <xf numFmtId="187" fontId="60" fillId="0" borderId="0" applyAlignment="1" applyProtection="1" pivotButton="0" quotePrefix="0" xfId="0">
      <alignment horizontal="center" vertical="center" wrapText="1"/>
      <protection locked="0" hidden="0"/>
    </xf>
    <xf numFmtId="0" fontId="6" fillId="2" borderId="12" applyAlignment="1" pivotButton="0" quotePrefix="0" xfId="0">
      <alignment horizontal="left" vertical="center" wrapText="1"/>
    </xf>
    <xf numFmtId="0" fontId="4" fillId="2" borderId="3" applyAlignment="1" pivotButton="0" quotePrefix="0" xfId="0">
      <alignment horizontal="left" vertical="center" wrapText="1"/>
    </xf>
    <xf numFmtId="0" fontId="5" fillId="6" borderId="19" applyAlignment="1" pivotButton="0" quotePrefix="0" xfId="0">
      <alignment horizontal="center" vertical="center"/>
    </xf>
    <xf numFmtId="0" fontId="13" fillId="7" borderId="19" applyAlignment="1" pivotButton="0" quotePrefix="0" xfId="0">
      <alignment horizontal="center" vertical="center"/>
    </xf>
    <xf numFmtId="178" fontId="5" fillId="4" borderId="12" applyAlignment="1" pivotButton="0" quotePrefix="0" xfId="0">
      <alignment horizontal="center" vertical="center"/>
    </xf>
  </cellXfs>
  <cellStyles count="63">
    <cellStyle name="Normal" xfId="0" builtinId="0"/>
    <cellStyle name="Percent" xfId="1" builtinId="5"/>
    <cellStyle name="Comma [0]" xfId="2" builtinId="6"/>
    <cellStyle name="Comma" xfId="3" builtinId="3"/>
    <cellStyle name="標準_【様式2】含み損益確認表" xfId="4"/>
    <cellStyle name="標準_Form4_Worksheet for Estimating the Number of Yearts to Fully Reapy Debts" xfId="5"/>
    <cellStyle name="Comma [0] 2" xfId="6"/>
    <cellStyle name="Currency [0] 2" xfId="7"/>
    <cellStyle name="121" xfId="8"/>
    <cellStyle name="Calc Currency (0)" xfId="9"/>
    <cellStyle name="discount" xfId="10"/>
    <cellStyle name="entry" xfId="11"/>
    <cellStyle name="GBS Files" xfId="12"/>
    <cellStyle name="Grey" xfId="13"/>
    <cellStyle name="Header1" xfId="14"/>
    <cellStyle name="Header2" xfId="15"/>
    <cellStyle name="IBM(401K)" xfId="16"/>
    <cellStyle name="Input [yellow]" xfId="17"/>
    <cellStyle name="J401K" xfId="18"/>
    <cellStyle name="Normal - Style1" xfId="19"/>
    <cellStyle name="Percent [2]" xfId="20"/>
    <cellStyle name="price" xfId="21"/>
    <cellStyle name="Prices" xfId="22"/>
    <cellStyle name="revised" xfId="23"/>
    <cellStyle name="section" xfId="24"/>
    <cellStyle name="subhead" xfId="25"/>
    <cellStyle name="型番" xfId="26"/>
    <cellStyle name="桁蟻唇Ｆ [0.00]_Sheet2" xfId="27"/>
    <cellStyle name="桁蟻唇Ｆ_Sheet2" xfId="28"/>
    <cellStyle name="標準 2" xfId="29"/>
    <cellStyle name="標準 3" xfId="30"/>
    <cellStyle name="標準 4" xfId="31"/>
    <cellStyle name="標準10P" xfId="32"/>
    <cellStyle name="脱浦 [0.00]_Sheet2" xfId="33"/>
    <cellStyle name="脱浦_Sheet2" xfId="34"/>
    <cellStyle name="Normal 2" xfId="35"/>
    <cellStyle name="Comma [0] 3" xfId="36"/>
    <cellStyle name="Normal 3" xfId="37"/>
    <cellStyle name="Normal 6" xfId="38"/>
    <cellStyle name="Normal 4" xfId="39"/>
    <cellStyle name="Normal 5" xfId="40"/>
    <cellStyle name="桁区切り 2" xfId="41"/>
    <cellStyle name="標準_様式13" xfId="42"/>
    <cellStyle name="標準_改訂案" xfId="43"/>
    <cellStyle name="標準 2 3" xfId="44"/>
    <cellStyle name="標準 5 2" xfId="45"/>
    <cellStyle name="Comma [0] 4" xfId="46"/>
    <cellStyle name="Comma [0] 5" xfId="47"/>
    <cellStyle name="Currency [0] 3" xfId="48"/>
    <cellStyle name="Normal 7" xfId="49"/>
    <cellStyle name="桁区切り 2 2" xfId="50"/>
    <cellStyle name="Normal 8" xfId="51"/>
    <cellStyle name="Percent 2" xfId="52"/>
    <cellStyle name="Normal 9" xfId="53"/>
    <cellStyle name="Normal_Notes to CDM-JEHL FY12" xfId="54"/>
    <cellStyle name="Comma_Notes to CDM-JEHL FY12" xfId="55"/>
    <cellStyle name="Comma 2" xfId="56"/>
    <cellStyle name="Normal_CDM Notes (Sample)" xfId="57"/>
    <cellStyle name="Comma_CDM Notes (Sample)" xfId="58"/>
    <cellStyle name="Input" xfId="59" builtinId="20"/>
    <cellStyle name="Calculation" xfId="60" builtinId="22"/>
    <cellStyle name="Normal 10" xfId="61"/>
    <cellStyle name="Comma 3" xfId="62"/>
  </cellStyles>
  <dxfs count="6">
    <dxf>
      <fill>
        <patternFill>
          <bgColor theme="1"/>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color rgb="FF9C0006"/>
        <extend val="0"/>
      </font>
      <fill>
        <patternFill>
          <bgColor rgb="FFFFC7CE"/>
        </patternFill>
      </fill>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externalLink" Target="/xl/externalLinks/externalLink1.xml" Id="rId28"/><Relationship Type="http://schemas.openxmlformats.org/officeDocument/2006/relationships/externalLink" Target="/xl/externalLinks/externalLink2.xml" Id="rId29"/><Relationship Type="http://schemas.openxmlformats.org/officeDocument/2006/relationships/externalLink" Target="/xl/externalLinks/externalLink3.xml" Id="rId30"/><Relationship Type="http://schemas.openxmlformats.org/officeDocument/2006/relationships/externalLink" Target="/xl/externalLinks/externalLink4.xml" Id="rId31"/><Relationship Type="http://schemas.openxmlformats.org/officeDocument/2006/relationships/externalLink" Target="/xl/externalLinks/externalLink5.xml" Id="rId32"/><Relationship Type="http://schemas.openxmlformats.org/officeDocument/2006/relationships/externalLink" Target="/xl/externalLinks/externalLink6.xml" Id="rId33"/><Relationship Type="http://schemas.openxmlformats.org/officeDocument/2006/relationships/externalLink" Target="/xl/externalLinks/externalLink7.xml" Id="rId34"/><Relationship Type="http://schemas.openxmlformats.org/officeDocument/2006/relationships/externalLink" Target="/xl/externalLinks/externalLink8.xml" Id="rId35"/><Relationship Type="http://schemas.openxmlformats.org/officeDocument/2006/relationships/externalLink" Target="/xl/externalLinks/externalLink9.xml" Id="rId36"/><Relationship Type="http://schemas.openxmlformats.org/officeDocument/2006/relationships/externalLink" Target="/xl/externalLinks/externalLink10.xml" Id="rId37"/><Relationship Type="http://schemas.openxmlformats.org/officeDocument/2006/relationships/externalLink" Target="/xl/externalLinks/externalLink11.xml" Id="rId38"/><Relationship Type="http://schemas.openxmlformats.org/officeDocument/2006/relationships/externalLink" Target="/xl/externalLinks/externalLink12.xml" Id="rId39"/><Relationship Type="http://schemas.openxmlformats.org/officeDocument/2006/relationships/externalLink" Target="/xl/externalLinks/externalLink13.xml" Id="rId40"/><Relationship Type="http://schemas.openxmlformats.org/officeDocument/2006/relationships/externalLink" Target="/xl/externalLinks/externalLink14.xml" Id="rId41"/><Relationship Type="http://schemas.openxmlformats.org/officeDocument/2006/relationships/externalLink" Target="/xl/externalLinks/externalLink15.xml" Id="rId42"/><Relationship Type="http://schemas.openxmlformats.org/officeDocument/2006/relationships/externalLink" Target="/xl/externalLinks/externalLink16.xml" Id="rId43"/><Relationship Type="http://schemas.openxmlformats.org/officeDocument/2006/relationships/externalLink" Target="/xl/externalLinks/externalLink17.xml" Id="rId44"/><Relationship Type="http://schemas.openxmlformats.org/officeDocument/2006/relationships/externalLink" Target="/xl/externalLinks/externalLink18.xml" Id="rId45"/><Relationship Type="http://schemas.openxmlformats.org/officeDocument/2006/relationships/externalLink" Target="/xl/externalLinks/externalLink19.xml" Id="rId46"/><Relationship Type="http://schemas.openxmlformats.org/officeDocument/2006/relationships/externalLink" Target="/xl/externalLinks/externalLink20.xml" Id="rId47"/><Relationship Type="http://schemas.openxmlformats.org/officeDocument/2006/relationships/externalLink" Target="/xl/externalLinks/externalLink21.xml" Id="rId48"/><Relationship Type="http://schemas.openxmlformats.org/officeDocument/2006/relationships/externalLink" Target="/xl/externalLinks/externalLink22.xml" Id="rId49"/><Relationship Type="http://schemas.openxmlformats.org/officeDocument/2006/relationships/externalLink" Target="/xl/externalLinks/externalLink23.xml" Id="rId50"/><Relationship Type="http://schemas.openxmlformats.org/officeDocument/2006/relationships/externalLink" Target="/xl/externalLinks/externalLink24.xml" Id="rId51"/><Relationship Type="http://schemas.openxmlformats.org/officeDocument/2006/relationships/externalLink" Target="/xl/externalLinks/externalLink25.xml" Id="rId52"/><Relationship Type="http://schemas.openxmlformats.org/officeDocument/2006/relationships/externalLink" Target="/xl/externalLinks/externalLink26.xml" Id="rId53"/><Relationship Type="http://schemas.openxmlformats.org/officeDocument/2006/relationships/externalLink" Target="/xl/externalLinks/externalLink27.xml" Id="rId54"/><Relationship Type="http://schemas.openxmlformats.org/officeDocument/2006/relationships/externalLink" Target="/xl/externalLinks/externalLink28.xml" Id="rId55"/><Relationship Type="http://schemas.openxmlformats.org/officeDocument/2006/relationships/externalLink" Target="/xl/externalLinks/externalLink29.xml" Id="rId56"/><Relationship Type="http://schemas.openxmlformats.org/officeDocument/2006/relationships/externalLink" Target="/xl/externalLinks/externalLink30.xml" Id="rId57"/><Relationship Type="http://schemas.openxmlformats.org/officeDocument/2006/relationships/externalLink" Target="/xl/externalLinks/externalLink31.xml" Id="rId58"/><Relationship Type="http://schemas.openxmlformats.org/officeDocument/2006/relationships/externalLink" Target="/xl/externalLinks/externalLink32.xml" Id="rId59"/><Relationship Type="http://schemas.openxmlformats.org/officeDocument/2006/relationships/externalLink" Target="/xl/externalLinks/externalLink33.xml" Id="rId60"/><Relationship Type="http://schemas.openxmlformats.org/officeDocument/2006/relationships/externalLink" Target="/xl/externalLinks/externalLink34.xml" Id="rId61"/><Relationship Type="http://schemas.openxmlformats.org/officeDocument/2006/relationships/styles" Target="styles.xml" Id="rId62"/><Relationship Type="http://schemas.openxmlformats.org/officeDocument/2006/relationships/theme" Target="theme/theme1.xml" Id="rId63"/></Relationships>
</file>

<file path=xl/comments/comment1.xml><?xml version="1.0" encoding="utf-8"?>
<comments xmlns="http://schemas.openxmlformats.org/spreadsheetml/2006/main">
  <authors>
    <author>Kinjal Thakker</author>
  </authors>
  <commentList>
    <comment ref="G5" authorId="0" shapeId="0">
      <text>
        <t xml:space="preserve">Select years from dropdown for forecast 
</t>
      </text>
    </comment>
    <comment ref="H5" authorId="0" shapeId="0">
      <text>
        <t xml:space="preserve">Select years from dropdown for forecast 
</t>
      </text>
    </comment>
    <comment ref="I5" authorId="0" shapeId="0">
      <text>
        <t xml:space="preserve">Select years from dropdown for forecast 
</t>
      </text>
    </comment>
    <comment ref="J5" authorId="0" shapeId="0">
      <text>
        <t xml:space="preserve">Select years from dropdown for forecast 
</t>
      </text>
    </comment>
    <comment ref="K5" authorId="0" shapeId="0">
      <text>
        <t xml:space="preserve">Select years from dropdown for forecast 
</t>
      </text>
    </comment>
    <comment ref="L5" authorId="0" shapeId="0">
      <text>
        <t xml:space="preserve">Select years from dropdown for forecast 
</t>
      </text>
    </comment>
    <comment ref="G23" authorId="0" shapeId="0">
      <text>
        <t xml:space="preserve">Select years from dropdown for forecast 
</t>
      </text>
    </comment>
    <comment ref="H23" authorId="0" shapeId="0">
      <text>
        <t xml:space="preserve">Select years from dropdown for forecast 
</t>
      </text>
    </comment>
    <comment ref="I23" authorId="0" shapeId="0">
      <text>
        <t xml:space="preserve">Select years from dropdown for forecast 
</t>
      </text>
    </comment>
    <comment ref="J23" authorId="0" shapeId="0">
      <text>
        <t xml:space="preserve">Select years from dropdown for forecast 
</t>
      </text>
    </comment>
    <comment ref="K23" authorId="0" shapeId="0">
      <text>
        <t xml:space="preserve">Select years from dropdown for forecast 
</t>
      </text>
    </comment>
    <comment ref="L23" authorId="0" shapeId="0">
      <text>
        <t xml:space="preserve">Select years from dropdown for forecast 
</t>
      </text>
    </comment>
    <comment ref="A49" authorId="0" shapeId="0">
      <text>
        <t xml:space="preserve">to be updated manually, varies from case to case 
</t>
      </text>
    </comment>
  </commentList>
</comment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s>
</file>

<file path=xl/drawings/_rels/drawing2.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png" Id="rId2"/><Relationship Type="http://schemas.openxmlformats.org/officeDocument/2006/relationships/image" Target="/xl/media/image11.png" Id="rId3"/><Relationship Type="http://schemas.openxmlformats.org/officeDocument/2006/relationships/image" Target="/xl/media/image12.png" Id="rId4"/><Relationship Type="http://schemas.openxmlformats.org/officeDocument/2006/relationships/image" Target="/xl/media/image13.png" Id="rId5"/><Relationship Type="http://schemas.openxmlformats.org/officeDocument/2006/relationships/image" Target="/xl/media/image14.png" Id="rId6"/><Relationship Type="http://schemas.openxmlformats.org/officeDocument/2006/relationships/image" Target="/xl/media/image15.png" Id="rId7"/><Relationship Type="http://schemas.openxmlformats.org/officeDocument/2006/relationships/image" Target="/xl/media/image16.png" Id="rId8"/><Relationship Type="http://schemas.openxmlformats.org/officeDocument/2006/relationships/image" Target="/xl/media/image17.png" Id="rId9"/><Relationship Type="http://schemas.openxmlformats.org/officeDocument/2006/relationships/image" Target="/xl/media/image18.png" Id="rId10"/><Relationship Type="http://schemas.openxmlformats.org/officeDocument/2006/relationships/image" Target="/xl/media/image19.png" Id="rId11"/><Relationship Type="http://schemas.openxmlformats.org/officeDocument/2006/relationships/image" Target="/xl/media/image20.png" Id="rId12"/></Relationships>
</file>

<file path=xl/drawings/drawing1.xml><?xml version="1.0" encoding="utf-8"?>
<wsDr xmlns="http://schemas.openxmlformats.org/drawingml/2006/spreadsheetDrawing">
  <twoCellAnchor editAs="oneCell">
    <from>
      <col>4</col>
      <colOff>495300</colOff>
      <row>8</row>
      <rowOff>0</rowOff>
    </from>
    <to>
      <col>21</col>
      <colOff>388934</colOff>
      <row>17</row>
      <rowOff>30145</rowOff>
    </to>
    <pic>
      <nvPicPr>
        <cNvPr id="2" name="Picture 1"/>
        <cNvPicPr>
          <a:picLocks xmlns:a="http://schemas.openxmlformats.org/drawingml/2006/main" noChangeAspect="1"/>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7591425" y="1609725"/>
          <a:ext cx="11552234" cy="1954195"/>
        </a:xfrm>
        <a:prstGeom xmlns:a="http://schemas.openxmlformats.org/drawingml/2006/main" prst="rect">
          <avLst/>
        </a:prstGeom>
        <a:ln xmlns:a="http://schemas.openxmlformats.org/drawingml/2006/main">
          <a:prstDash val="solid"/>
        </a:ln>
      </spPr>
    </pic>
    <clientData/>
  </twoCellAnchor>
  <twoCellAnchor editAs="oneCell">
    <from>
      <col>4</col>
      <colOff>514350</colOff>
      <row>17</row>
      <rowOff>180975</rowOff>
    </from>
    <to>
      <col>19</col>
      <colOff>646398</colOff>
      <row>23</row>
      <rowOff>56952</rowOff>
    </to>
    <pic>
      <nvPicPr>
        <cNvPr id="3" name="Picture 2"/>
        <cNvPicPr>
          <a:picLocks xmlns:a="http://schemas.openxmlformats.org/drawingml/2006/main" noChangeAspect="1"/>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7610475" y="3714750"/>
          <a:ext cx="10419048" cy="1580952"/>
        </a:xfrm>
        <a:prstGeom xmlns:a="http://schemas.openxmlformats.org/drawingml/2006/main" prst="rect">
          <avLst/>
        </a:prstGeom>
        <a:ln xmlns:a="http://schemas.openxmlformats.org/drawingml/2006/main">
          <a:prstDash val="solid"/>
        </a:ln>
      </spPr>
    </pic>
    <clientData/>
  </twoCellAnchor>
  <twoCellAnchor editAs="oneCell">
    <from>
      <col>4</col>
      <colOff>523875</colOff>
      <row>24</row>
      <rowOff>9525</rowOff>
    </from>
    <to>
      <col>19</col>
      <colOff>294018</colOff>
      <row>42</row>
      <rowOff>47083</rowOff>
    </to>
    <pic>
      <nvPicPr>
        <cNvPr id="4" name="Picture 3"/>
        <cNvPicPr>
          <a:picLocks xmlns:a="http://schemas.openxmlformats.org/drawingml/2006/main" noChangeAspect="1"/>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7620000" y="5429250"/>
          <a:ext cx="10057143" cy="4333333"/>
        </a:xfrm>
        <a:prstGeom xmlns:a="http://schemas.openxmlformats.org/drawingml/2006/main" prst="rect">
          <avLst/>
        </a:prstGeom>
        <a:ln xmlns:a="http://schemas.openxmlformats.org/drawingml/2006/main">
          <a:prstDash val="solid"/>
        </a:ln>
      </spPr>
    </pic>
    <clientData/>
  </twoCellAnchor>
  <twoCellAnchor editAs="oneCell">
    <from>
      <col>4</col>
      <colOff>542925</colOff>
      <row>43</row>
      <rowOff>114300</rowOff>
    </from>
    <to>
      <col>14</col>
      <colOff>342068</colOff>
      <row>59</row>
      <rowOff>171067</rowOff>
    </to>
    <pic>
      <nvPicPr>
        <cNvPr id="5" name="Picture 4"/>
        <cNvPicPr>
          <a:picLocks xmlns:a="http://schemas.openxmlformats.org/drawingml/2006/main" noChangeAspect="1"/>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7639050" y="10134600"/>
          <a:ext cx="6657143" cy="3066667"/>
        </a:xfrm>
        <a:prstGeom xmlns:a="http://schemas.openxmlformats.org/drawingml/2006/main" prst="rect">
          <avLst/>
        </a:prstGeom>
        <a:ln xmlns:a="http://schemas.openxmlformats.org/drawingml/2006/main">
          <a:prstDash val="solid"/>
        </a:ln>
      </spPr>
    </pic>
    <clientData/>
  </twoCellAnchor>
  <twoCellAnchor editAs="oneCell">
    <from>
      <col>4</col>
      <colOff>552450</colOff>
      <row>61</row>
      <rowOff>47625</rowOff>
    </from>
    <to>
      <col>18</col>
      <colOff>313155</colOff>
      <row>86</row>
      <rowOff>56613</rowOff>
    </to>
    <pic>
      <nvPicPr>
        <cNvPr id="6" name="Picture 5"/>
        <cNvPicPr>
          <a:picLocks xmlns:a="http://schemas.openxmlformats.org/drawingml/2006/main" noChangeAspect="1"/>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7648575" y="13420725"/>
          <a:ext cx="9361905" cy="4295238"/>
        </a:xfrm>
        <a:prstGeom xmlns:a="http://schemas.openxmlformats.org/drawingml/2006/main" prst="rect">
          <avLst/>
        </a:prstGeom>
        <a:ln xmlns:a="http://schemas.openxmlformats.org/drawingml/2006/main">
          <a:prstDash val="solid"/>
        </a:ln>
      </spPr>
    </pic>
    <clientData/>
  </twoCellAnchor>
  <twoCellAnchor editAs="oneCell">
    <from>
      <col>4</col>
      <colOff>581025</colOff>
      <row>87</row>
      <rowOff>133350</rowOff>
    </from>
    <to>
      <col>22</col>
      <colOff>169958</colOff>
      <row>93</row>
      <rowOff>114174</rowOff>
    </to>
    <pic>
      <nvPicPr>
        <cNvPr id="7" name="Picture 6"/>
        <cNvPicPr>
          <a:picLocks xmlns:a="http://schemas.openxmlformats.org/drawingml/2006/main" noChangeAspect="1"/>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7677150" y="17964150"/>
          <a:ext cx="11933333" cy="1009524"/>
        </a:xfrm>
        <a:prstGeom xmlns:a="http://schemas.openxmlformats.org/drawingml/2006/main" prst="rect">
          <avLst/>
        </a:prstGeom>
        <a:ln xmlns:a="http://schemas.openxmlformats.org/drawingml/2006/main">
          <a:prstDash val="solid"/>
        </a:ln>
      </spPr>
    </pic>
    <clientData/>
  </twoCellAnchor>
  <twoCellAnchor editAs="oneCell">
    <from>
      <col>4</col>
      <colOff>561975</colOff>
      <row>95</row>
      <rowOff>0</rowOff>
    </from>
    <to>
      <col>20</col>
      <colOff>379651</colOff>
      <row>113</row>
      <rowOff>142471</rowOff>
    </to>
    <pic>
      <nvPicPr>
        <cNvPr id="8" name="Picture 7"/>
        <cNvPicPr>
          <a:picLocks xmlns:a="http://schemas.openxmlformats.org/drawingml/2006/main" noChangeAspect="1"/>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7658100" y="19202400"/>
          <a:ext cx="10790476" cy="3228571"/>
        </a:xfrm>
        <a:prstGeom xmlns:a="http://schemas.openxmlformats.org/drawingml/2006/main" prst="rect">
          <avLst/>
        </a:prstGeom>
        <a:ln xmlns:a="http://schemas.openxmlformats.org/drawingml/2006/main">
          <a:prstDash val="solid"/>
        </a:ln>
      </spPr>
    </pic>
    <clientData/>
  </twoCellAnchor>
  <twoCellAnchor editAs="oneCell">
    <from>
      <col>4</col>
      <colOff>542925</colOff>
      <row>114</row>
      <rowOff>123825</rowOff>
    </from>
    <to>
      <col>15</col>
      <colOff>608649</colOff>
      <row>134</row>
      <rowOff>28158</rowOff>
    </to>
    <pic>
      <nvPicPr>
        <cNvPr id="9" name="Picture 8"/>
        <cNvPicPr>
          <a:picLocks xmlns:a="http://schemas.openxmlformats.org/drawingml/2006/main" noChangeAspect="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7639050" y="22583775"/>
          <a:ext cx="7609524" cy="3333333"/>
        </a:xfrm>
        <a:prstGeom xmlns:a="http://schemas.openxmlformats.org/drawingml/2006/main" prst="rect">
          <avLst/>
        </a:prstGeom>
        <a:ln xmlns:a="http://schemas.openxmlformats.org/drawingml/2006/main">
          <a:prstDash val="solid"/>
        </a:ln>
      </spPr>
    </pic>
    <clientData/>
  </twoCellAnchor>
</wsDr>
</file>

<file path=xl/drawings/drawing2.xml><?xml version="1.0" encoding="utf-8"?>
<wsDr xmlns="http://schemas.openxmlformats.org/drawingml/2006/spreadsheetDrawing">
  <twoCellAnchor editAs="oneCell">
    <from>
      <col>11</col>
      <colOff>183696</colOff>
      <row>12</row>
      <rowOff>51574</rowOff>
    </from>
    <to>
      <col>12</col>
      <colOff>68035</colOff>
      <row>15</row>
      <rowOff>5182</rowOff>
    </to>
    <pic>
      <nvPicPr>
        <cNvPr id="5" name="Picture 4"/>
        <cNvPicPr>
          <a:picLocks xmlns:a="http://schemas.openxmlformats.org/drawingml/2006/main" noChangeAspect="1"/>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03071" y="3562217"/>
          <a:ext cx="122464" cy="667983"/>
        </a:xfrm>
        <a:prstGeom xmlns:a="http://schemas.openxmlformats.org/drawingml/2006/main" prst="rect">
          <avLst/>
        </a:prstGeom>
        <a:ln xmlns:a="http://schemas.openxmlformats.org/drawingml/2006/main">
          <a:prstDash val="solid"/>
        </a:ln>
      </spPr>
    </pic>
    <clientData/>
  </twoCellAnchor>
  <twoCellAnchor editAs="oneCell">
    <from>
      <col>33</col>
      <colOff>95251</colOff>
      <row>12</row>
      <rowOff>12404</rowOff>
    </from>
    <to>
      <col>33</col>
      <colOff>214127</colOff>
      <row>17</row>
      <rowOff>224518</rowOff>
    </to>
    <pic>
      <nvPicPr>
        <cNvPr id="6" name="Picture 5"/>
        <cNvPicPr>
          <a:picLocks xmlns:a="http://schemas.openxmlformats.org/drawingml/2006/main" noChangeAspect="1"/>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7953376" y="3523047"/>
          <a:ext cx="118876" cy="1402739"/>
        </a:xfrm>
        <a:prstGeom xmlns:a="http://schemas.openxmlformats.org/drawingml/2006/main" prst="rect">
          <avLst/>
        </a:prstGeom>
        <a:ln xmlns:a="http://schemas.openxmlformats.org/drawingml/2006/main">
          <a:prstDash val="solid"/>
        </a:ln>
      </spPr>
    </pic>
    <clientData/>
  </twoCellAnchor>
  <twoCellAnchor editAs="oneCell">
    <from>
      <col>23</col>
      <colOff>27214</colOff>
      <row>19</row>
      <rowOff>20409</rowOff>
    </from>
    <to>
      <col>29</col>
      <colOff>6804</colOff>
      <row>19</row>
      <rowOff>150592</rowOff>
    </to>
    <pic>
      <nvPicPr>
        <cNvPr id="7" name="Picture 6"/>
        <cNvPicPr>
          <a:picLocks xmlns:a="http://schemas.openxmlformats.org/drawingml/2006/main" noChangeAspect="1"/>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04089" y="5197927"/>
          <a:ext cx="1408340" cy="130183"/>
        </a:xfrm>
        <a:prstGeom xmlns:a="http://schemas.openxmlformats.org/drawingml/2006/main" prst="rect">
          <avLst/>
        </a:prstGeom>
        <a:ln xmlns:a="http://schemas.openxmlformats.org/drawingml/2006/main">
          <a:prstDash val="solid"/>
        </a:ln>
      </spPr>
    </pic>
    <clientData/>
  </twoCellAnchor>
  <twoCellAnchor editAs="oneCell">
    <from>
      <col>12</col>
      <colOff>74838</colOff>
      <row>22</row>
      <rowOff>0</rowOff>
    </from>
    <to>
      <col>12</col>
      <colOff>209549</colOff>
      <row>24</row>
      <rowOff>13607</rowOff>
    </to>
    <pic>
      <nvPicPr>
        <cNvPr id="8" name="Picture 7"/>
        <cNvPicPr>
          <a:picLocks xmlns:a="http://schemas.openxmlformats.org/drawingml/2006/main" noChangeAspect="1"/>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32338" y="5891893"/>
          <a:ext cx="134711" cy="489857"/>
        </a:xfrm>
        <a:prstGeom xmlns:a="http://schemas.openxmlformats.org/drawingml/2006/main" prst="rect">
          <avLst/>
        </a:prstGeom>
        <a:ln xmlns:a="http://schemas.openxmlformats.org/drawingml/2006/main">
          <a:prstDash val="solid"/>
        </a:ln>
      </spPr>
    </pic>
    <clientData/>
  </twoCellAnchor>
  <twoCellAnchor editAs="oneCell">
    <from>
      <col>12</col>
      <colOff>102052</colOff>
      <row>27</row>
      <rowOff>40821</rowOff>
    </from>
    <to>
      <col>13</col>
      <colOff>2799</colOff>
      <row>30</row>
      <rowOff>6803</rowOff>
    </to>
    <pic>
      <nvPicPr>
        <cNvPr id="9" name="Picture 8"/>
        <cNvPicPr>
          <a:picLocks xmlns:a="http://schemas.openxmlformats.org/drawingml/2006/main" noChangeAspect="1"/>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2959552" y="7123339"/>
          <a:ext cx="136071" cy="680357"/>
        </a:xfrm>
        <a:prstGeom xmlns:a="http://schemas.openxmlformats.org/drawingml/2006/main" prst="rect">
          <avLst/>
        </a:prstGeom>
        <a:ln xmlns:a="http://schemas.openxmlformats.org/drawingml/2006/main">
          <a:prstDash val="solid"/>
        </a:ln>
      </spPr>
    </pic>
    <clientData/>
  </twoCellAnchor>
  <twoCellAnchor editAs="oneCell">
    <from>
      <col>33</col>
      <colOff>88445</colOff>
      <row>27</row>
      <rowOff>34018</rowOff>
    </from>
    <to>
      <col>33</col>
      <colOff>215292</colOff>
      <row>30</row>
      <rowOff>0</rowOff>
    </to>
    <pic>
      <nvPicPr>
        <cNvPr id="10" name="Picture 9"/>
        <cNvPicPr>
          <a:picLocks xmlns:a="http://schemas.openxmlformats.org/drawingml/2006/main" noChangeAspect="1"/>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7946570" y="7116536"/>
          <a:ext cx="126847" cy="680357"/>
        </a:xfrm>
        <a:prstGeom xmlns:a="http://schemas.openxmlformats.org/drawingml/2006/main" prst="rect">
          <avLst/>
        </a:prstGeom>
        <a:ln xmlns:a="http://schemas.openxmlformats.org/drawingml/2006/main">
          <a:prstDash val="solid"/>
        </a:ln>
      </spPr>
    </pic>
    <clientData/>
  </twoCellAnchor>
  <twoCellAnchor editAs="oneCell">
    <from>
      <col>5</col>
      <colOff>122464</colOff>
      <row>33</row>
      <rowOff>13607</rowOff>
    </from>
    <to>
      <col>6</col>
      <colOff>3113</colOff>
      <row>36</row>
      <rowOff>0</rowOff>
    </to>
    <pic>
      <nvPicPr>
        <cNvPr id="11" name="Picture 10"/>
        <cNvPicPr>
          <a:picLocks xmlns:a="http://schemas.openxmlformats.org/drawingml/2006/main" noChangeAspect="1"/>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13089" y="8524875"/>
          <a:ext cx="118774" cy="700768"/>
        </a:xfrm>
        <a:prstGeom xmlns:a="http://schemas.openxmlformats.org/drawingml/2006/main" prst="rect">
          <avLst/>
        </a:prstGeom>
        <a:ln xmlns:a="http://schemas.openxmlformats.org/drawingml/2006/main">
          <a:prstDash val="solid"/>
        </a:ln>
      </spPr>
    </pic>
    <clientData/>
  </twoCellAnchor>
  <twoCellAnchor editAs="oneCell">
    <from>
      <col>19</col>
      <colOff>95251</colOff>
      <row>33</row>
      <rowOff>27214</rowOff>
    </from>
    <to>
      <col>19</col>
      <colOff>234607</colOff>
      <row>35</row>
      <rowOff>224518</rowOff>
    </to>
    <pic>
      <nvPicPr>
        <cNvPr id="12" name="Picture 11"/>
        <cNvPicPr>
          <a:picLocks xmlns:a="http://schemas.openxmlformats.org/drawingml/2006/main" noChangeAspect="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19626" y="8538482"/>
          <a:ext cx="139356" cy="673554"/>
        </a:xfrm>
        <a:prstGeom xmlns:a="http://schemas.openxmlformats.org/drawingml/2006/main" prst="rect">
          <avLst/>
        </a:prstGeom>
        <a:ln xmlns:a="http://schemas.openxmlformats.org/drawingml/2006/main">
          <a:prstDash val="solid"/>
        </a:ln>
      </spPr>
    </pic>
    <clientData/>
  </twoCellAnchor>
  <twoCellAnchor editAs="oneCell">
    <from>
      <col>16</col>
      <colOff>122463</colOff>
      <row>39</row>
      <rowOff>27214</rowOff>
    </from>
    <to>
      <col>17</col>
      <colOff>11565</colOff>
      <row>42</row>
      <rowOff>6803</rowOff>
    </to>
    <pic>
      <nvPicPr>
        <cNvPr id="13" name="Picture 12"/>
        <cNvPicPr>
          <a:picLocks xmlns:a="http://schemas.openxmlformats.org/drawingml/2006/main" noChangeAspect="1"/>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32463" y="9967232"/>
          <a:ext cx="127227" cy="693964"/>
        </a:xfrm>
        <a:prstGeom xmlns:a="http://schemas.openxmlformats.org/drawingml/2006/main" prst="rect">
          <avLst/>
        </a:prstGeom>
        <a:ln xmlns:a="http://schemas.openxmlformats.org/drawingml/2006/main">
          <a:prstDash val="solid"/>
        </a:ln>
      </spPr>
    </pic>
    <clientData/>
  </twoCellAnchor>
  <twoCellAnchor editAs="oneCell">
    <from>
      <col>33</col>
      <colOff>88446</colOff>
      <row>39</row>
      <rowOff>13608</rowOff>
    </from>
    <to>
      <col>33</col>
      <colOff>229592</colOff>
      <row>41</row>
      <rowOff>231322</rowOff>
    </to>
    <pic>
      <nvPicPr>
        <cNvPr id="14" name="Picture 13"/>
        <cNvPicPr>
          <a:picLocks xmlns:a="http://schemas.openxmlformats.org/drawingml/2006/main" noChangeAspect="1"/>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7946571" y="9953626"/>
          <a:ext cx="141146" cy="693964"/>
        </a:xfrm>
        <a:prstGeom xmlns:a="http://schemas.openxmlformats.org/drawingml/2006/main" prst="rect">
          <avLst/>
        </a:prstGeom>
        <a:ln xmlns:a="http://schemas.openxmlformats.org/drawingml/2006/main">
          <a:prstDash val="solid"/>
        </a:ln>
      </spPr>
    </pic>
    <clientData/>
  </twoCellAnchor>
  <twoCellAnchor editAs="oneCell">
    <from>
      <col>24</col>
      <colOff>20410</colOff>
      <row>43</row>
      <rowOff>34016</rowOff>
    </from>
    <to>
      <col>29</col>
      <colOff>13607</colOff>
      <row>43</row>
      <rowOff>153594</rowOff>
    </to>
    <pic>
      <nvPicPr>
        <cNvPr id="15" name="Picture 14"/>
        <cNvPicPr>
          <a:picLocks xmlns:a="http://schemas.openxmlformats.org/drawingml/2006/main" noChangeAspect="1"/>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735410" y="10926534"/>
          <a:ext cx="1183822" cy="119578"/>
        </a:xfrm>
        <a:prstGeom xmlns:a="http://schemas.openxmlformats.org/drawingml/2006/main" prst="rect">
          <avLst/>
        </a:prstGeom>
        <a:ln xmlns:a="http://schemas.openxmlformats.org/drawingml/2006/main">
          <a:prstDash val="solid"/>
        </a:ln>
      </spPr>
    </pic>
    <clientData/>
  </twoCellAnchor>
  <twoCellAnchor editAs="oneCell">
    <from>
      <col>16</col>
      <colOff>122464</colOff>
      <row>45</row>
      <rowOff>6804</rowOff>
    </from>
    <to>
      <col>17</col>
      <colOff>5161</colOff>
      <row>47</row>
      <rowOff>231321</rowOff>
    </to>
    <pic>
      <nvPicPr>
        <cNvPr id="16" name="Picture 15"/>
        <cNvPicPr>
          <a:picLocks xmlns:a="http://schemas.openxmlformats.org/drawingml/2006/main" noChangeAspect="1"/>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32464" y="11375572"/>
          <a:ext cx="120822" cy="700767"/>
        </a:xfrm>
        <a:prstGeom xmlns:a="http://schemas.openxmlformats.org/drawingml/2006/main" prst="rect">
          <avLst/>
        </a:prstGeom>
        <a:ln xmlns:a="http://schemas.openxmlformats.org/drawingml/2006/main">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F:\My%20Documents\&#26696;&#20214;&#65420;&#65383;&#65394;&#65433;\1998&#24180;%20&#19978;&#26399;&#26696;&#20214;\1998.06%20FBK&#26032;&#25126;&#30053;&#24773;&#22577;&#65404;&#65405;&#65411;&#65425;&#27083;&#31689;&#65288;&#65403;&#65392;&#65418;&#65438;&#65392;&#65289;.xls" TargetMode="External" Id="rId1"/></Relationships>
</file>

<file path=xl/externalLinks/_rels/externalLink10.xml.rels><Relationships xmlns="http://schemas.openxmlformats.org/package/2006/relationships"><Relationship Type="http://schemas.openxmlformats.org/officeDocument/2006/relationships/externalLinkPath" Target="file:///F:\WINDOWS\&#65411;&#65438;&#65405;&#65400;&#65412;&#65391;&#65420;&#65439;\&#65394;&#65437;&#65412;&#65431;&#65416;&#65391;&#65412;\&#27231;&#22120;&#36009;&#22770;\&#26696;&#20214;&#65420;&#65383;&#65394;&#65433;\1997.04%20&#20154;&#20107;&#37096;%20Printer.xls" TargetMode="External" Id="rId1"/></Relationships>
</file>

<file path=xl/externalLinks/_rels/externalLink11.xml.rels><Relationships xmlns="http://schemas.openxmlformats.org/package/2006/relationships"><Relationship Type="http://schemas.openxmlformats.org/officeDocument/2006/relationships/externalLinkPath" Target="file:///F:\WINDOWS\&#65411;&#65438;&#65405;&#65400;&#65412;&#65391;&#65420;&#65439;\&#65394;&#65437;&#65412;&#65431;&#65416;&#65391;&#65412;\&#27231;&#22120;&#36009;&#22770;\&#26696;&#20214;&#65420;&#65383;&#65394;&#65433;\&#23500;&#22763;&#37504;&#65399;&#65388;&#65419;&#65439;&#65408;&#65433;_9702.xls" TargetMode="External" Id="rId1"/></Relationships>
</file>

<file path=xl/externalLinks/_rels/externalLink12.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3.xml.rels><Relationships xmlns="http://schemas.openxmlformats.org/package/2006/relationships"><Relationship Type="http://schemas.openxmlformats.org/officeDocument/2006/relationships/externalLinkPath" Target="file:///\\Tbkcl0020082\&#26757;&#28580;&#29992;\NARITA\&#25913;&#35330;&#12514;&#12487;&#12523;&#20181;&#27096;&#26360;\@999_&#12473;&#12467;&#12450;&#12522;&#12531;&#12464;&#12484;&#12540;&#12523;&#26368;&#26032;&#29256;\&#12473;&#12467;&#12450;&#12522;&#12531;&#12464;&#12484;&#12540;&#12523;(&#19968;&#33324;).xls" TargetMode="External" Id="rId1"/></Relationships>
</file>

<file path=xl/externalLinks/_rels/externalLink14.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15.xml.rels><Relationships xmlns="http://schemas.openxmlformats.org/package/2006/relationships"><Relationship Type="http://schemas.openxmlformats.org/officeDocument/2006/relationships/externalLinkPath" Target="/&#9632;&#26684;&#20184;&#12514;&#12487;&#12523;&#20877;&#27083;&#31689;/200_DFV&#25552;&#20986;/&#9632;20100716&#38598;&#32004;&#26696;/20100716_&#36001;&#21209;&#38917;&#30446;&#38598;&#32004;&#26696;.xls" TargetMode="External" Id="rId1"/></Relationships>
</file>

<file path=xl/externalLinks/_rels/externalLink16.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7.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9.xml.rels><Relationships xmlns="http://schemas.openxmlformats.org/package/2006/relationships"><Relationship Type="http://schemas.openxmlformats.org/officeDocument/2006/relationships/externalLinkPath" Target="/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F:\WINDOWS\&#65411;&#65438;&#65405;&#65400;&#65412;&#65391;&#65420;&#65439;\&#65394;&#65437;&#65412;&#65431;&#65416;&#65391;&#65412;\&#27231;&#22120;&#36009;&#22770;\&#26696;&#20214;&#65420;&#65383;&#65394;&#65433;\&#24066;&#22580;&#65432;&#65405;&#65400;&#23460;%20Open%20Bloomberg.xls" TargetMode="External" Id="rId1"/></Relationships>
</file>

<file path=xl/externalLinks/_rels/externalLink20.xml.rels><Relationships xmlns="http://schemas.openxmlformats.org/package/2006/relationships"><Relationship Type="http://schemas.openxmlformats.org/officeDocument/2006/relationships/externalLinkPath" Target="file:///S:\WINNT\Profiles\b9417087\TEMP\C.Lotus.Notes.Data\&#21307;&#30274;&#27861;&#20154;_&#27491;&#35215;&#21270;&#36039;&#26009;&#65334;&#65349;&#65362;4.1.xls" TargetMode="External" Id="rId1"/></Relationships>
</file>

<file path=xl/externalLinks/_rels/externalLink21.xml.rels><Relationships xmlns="http://schemas.openxmlformats.org/package/2006/relationships"><Relationship Type="http://schemas.openxmlformats.org/officeDocument/2006/relationships/externalLinkPath" Target="file:///P:\&#9632;&#26684;&#20184;&#12514;&#12487;&#12523;&#20877;&#27083;&#31689;\200_DFV&#25552;&#20986;\&#9632;20100716&#38598;&#32004;&#26696;\20100716_&#36001;&#21209;&#38917;&#30446;&#38598;&#32004;&#26696;.xls" TargetMode="External" Id="rId1"/></Relationships>
</file>

<file path=xl/externalLinks/_rels/externalLink22.xml.rels><Relationships xmlns="http://schemas.openxmlformats.org/package/2006/relationships"><Relationship Type="http://schemas.openxmlformats.org/officeDocument/2006/relationships/externalLinkPath" Target="file:///A:\EUEJ4706.xls" TargetMode="External" Id="rId1"/></Relationships>
</file>

<file path=xl/externalLinks/_rels/externalLink23.xml.rels><Relationships xmlns="http://schemas.openxmlformats.org/package/2006/relationships"><Relationship Type="http://schemas.openxmlformats.org/officeDocument/2006/relationships/externalLinkPath" Target="file:///A:\EUEJ4704.xls" TargetMode="External" Id="rId1"/></Relationships>
</file>

<file path=xl/externalLinks/_rels/externalLink24.xml.rels><Relationships xmlns="http://schemas.openxmlformats.org/package/2006/relationships"><Relationship Type="http://schemas.openxmlformats.org/officeDocument/2006/relationships/externalLinkPath" Target="file:///S:\&#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34276;&#20117;/&#9318;&#26684;&#20184;&#20877;&#27083;&#31689;/&#29694;&#34892;&#24115;&#31080;/&#26989;&#31649;/071901.xls" TargetMode="External" Id="rId1"/></Relationships>
</file>

<file path=xl/externalLinks/_rels/externalLink26.xml.rels><Relationships xmlns="http://schemas.openxmlformats.org/package/2006/relationships"><Relationship Type="http://schemas.openxmlformats.org/officeDocument/2006/relationships/externalLinkPath" Target="file:///M:\&#34276;&#20117;\&#9318;&#26684;&#20184;&#20877;&#27083;&#31689;\&#29694;&#34892;&#24115;&#31080;\&#26989;&#31649;\071901.xls" TargetMode="External" Id="rId1"/></Relationships>
</file>

<file path=xl/externalLinks/_rels/externalLink27.xml.rels><Relationships xmlns="http://schemas.openxmlformats.org/package/2006/relationships"><Relationship Type="http://schemas.openxmlformats.org/officeDocument/2006/relationships/externalLinkPath" Target="file:///Q:\&#34276;&#20117;\&#9318;&#26684;&#20184;&#20877;&#27083;&#31689;\&#29694;&#34892;&#24115;&#31080;\&#26989;&#31649;\071901.xls" TargetMode="External" Id="rId1"/></Relationships>
</file>

<file path=xl/externalLinks/_rels/externalLink28.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9.xml.rels><Relationships xmlns="http://schemas.openxmlformats.org/package/2006/relationships"><Relationship Type="http://schemas.openxmlformats.org/officeDocument/2006/relationships/externalLinkPath" Target="file:///A:\H13&#23455;&#32318;\0104\H1304M-1.XLS" TargetMode="External" Id="rId1"/></Relationships>
</file>

<file path=xl/externalLinks/_rels/externalLink3.xml.rels><Relationships xmlns="http://schemas.openxmlformats.org/package/2006/relationships"><Relationship Type="http://schemas.openxmlformats.org/officeDocument/2006/relationships/externalLinkPath" Target="file:///M:\04%20DELIVERY%20FUNCTIONS\02%20CRA\Rating%20Application\Input%20Sheet_GCCD_Sample.xlsx" TargetMode="External" Id="rId1"/></Relationships>
</file>

<file path=xl/externalLinks/_rels/externalLink30.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31.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32.xml.rels><Relationships xmlns="http://schemas.openxmlformats.org/package/2006/relationships"><Relationship Type="http://schemas.openxmlformats.org/officeDocument/2006/relationships/externalLinkPath" Target="file:///N:\Analyst%20Folder\Kinjal\CCIF_CDM_Input_Report_Company%20name_date_Hongkong.xlsx" TargetMode="External" Id="rId1"/></Relationships>
</file>

<file path=xl/externalLinks/_rels/externalLink33.xml.rels><Relationships xmlns="http://schemas.openxmlformats.org/package/2006/relationships"><Relationship Type="http://schemas.openxmlformats.org/officeDocument/2006/relationships/externalLinkPath" Target="file:///C:\Users\mgs0112\AppData\Local\Temp\notes90C43B\~7821778.xlsm" TargetMode="External" Id="rId1"/></Relationships>
</file>

<file path=xl/externalLinks/_rels/externalLink34.xml.rels><Relationships xmlns="http://schemas.openxmlformats.org/package/2006/relationships"><Relationship Type="http://schemas.openxmlformats.org/officeDocument/2006/relationships/externalLinkPath" Target="file:///C:\Users\mgs0105\AppData\Local\Temp\notes90C43B\(A-2A-3)CAA%20Determination%20Worksheet&#252;%5eEffectiveness%20of%20Guarantees.xls" TargetMode="External" Id="rId1"/></Relationships>
</file>

<file path=xl/externalLinks/_rels/externalLink4.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5.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35201;&#20214;&#23450;&#32681;(&#19979;&#25975;&#12365;&#12514;&#12487;&#12523;)\&#20316;&#25104;&#20013;&#12527;&#12540;&#12463;\09&#32207;&#21208;\ds\23&#27770;&#31639;_OL_DS.xls" TargetMode="External" Id="rId1"/></Relationships>
</file>

<file path=xl/externalLinks/_rels/externalLink7.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8.xml.rels><Relationships xmlns="http://schemas.openxmlformats.org/package/2006/relationships"><Relationship Type="http://schemas.openxmlformats.org/officeDocument/2006/relationships/externalLinkPath" Target="file:///F:\WINDOWS\&#65411;&#65438;&#65405;&#65400;&#65412;&#65391;&#65420;&#65439;\&#65394;&#65437;&#65412;&#65431;&#65416;&#65391;&#65412;\&#27231;&#22120;&#36009;&#22770;\&#26696;&#20214;&#65420;&#65383;&#65394;&#65433;\My%20Documents\&#27231;&#22120;&#36009;&#22770;\FCC%20&#32013;&#21697;&#26360;.xls" TargetMode="External" Id="rId1"/></Relationships>
</file>

<file path=xl/externalLinks/_rels/externalLink9.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1998.06 FBK新戦略情報ｼｽﾃﾑ構築（ｻｰﾊﾞｰ）"/>
      <sheetName val="1998_06_FBK新戦略情報ｼｽﾃﾑ構築（ｻｰﾊﾞｰ）1"/>
      <sheetName val="1998_06_FBK新戦略情報ｼｽﾃﾑ構築（ｻｰﾊﾞｰ）"/>
      <sheetName val="表紙"/>
      <sheetName val="確定申告・属性等入力"/>
      <sheetName val="基本情報"/>
      <sheetName val="ｿﾌﾄﾊｳｽ"/>
      <sheetName val="医療ランダムリード"/>
      <sheetName val="一般計算式一覧"/>
      <sheetName val="含み損益（単）"/>
      <sheetName val="含み損益（連）"/>
      <sheetName val="一覧表"/>
      <sheetName val="（受注wk）"/>
      <sheetName val="財務ﾃﾞｰﾀ（連）"/>
      <sheetName val="Data"/>
      <sheetName val="form3-1"/>
      <sheetName val="1998_06_FBK新戦略情報ｼｽﾃﾑ構築（ｻｰﾊﾞｰ）2"/>
      <sheetName val="1998_06_FBK新戦略情報ｼｽﾃﾑ構築（ｻｰﾊﾞｰ）4"/>
      <sheetName val="1998_06_FBK新戦略情報ｼｽﾃﾑ構築（ｻｰﾊﾞｰ）3"/>
      <sheetName val="1998_06_FBK新戦略情報ｼｽﾃﾑ構築（ｻｰﾊﾞｰ）6"/>
      <sheetName val="1998_06_FBK新戦略情報ｼｽﾃﾑ構築（ｻｰﾊﾞｰ）5"/>
      <sheetName val="#REF"/>
    </sheetNames>
    <definedNames>
      <definedName name="[macro].detail_copy"/>
    </defined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sheetData sheetId="18"/>
      <sheetData sheetId="19"/>
      <sheetData sheetId="20"/>
      <sheetData sheetId="2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1997.04 人事部 Printer"/>
      <sheetName val="一般計算式一覧"/>
      <sheetName val="1997_04_人事部_Printer"/>
      <sheetName val="DETAIL-BS"/>
      <sheetName val="#REF"/>
    </sheetNames>
    <definedNames>
      <definedName name="macro.detail_copy"/>
    </definedNames>
    <sheetDataSet>
      <sheetData sheetId="0" refreshError="1"/>
      <sheetData sheetId="1" refreshError="1"/>
      <sheetData sheetId="2" refreshError="1"/>
      <sheetData sheetId="3" refreshError="1"/>
      <sheetData sheetId="4"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富士銀ｷｬﾋﾟﾀﾙ_9702"/>
      <sheetName val="含み損益（単）"/>
      <sheetName val="財務ﾃﾞｰﾀ（連）"/>
      <sheetName val="含み損益（連）"/>
      <sheetName val="q1-2003"/>
    </sheetNames>
    <definedNames>
      <definedName name="Module１.detail_copy"/>
    </definedNames>
    <sheetDataSet>
      <sheetData sheetId="0" refreshError="1"/>
      <sheetData sheetId="1" refreshError="1"/>
      <sheetData sheetId="2" refreshError="1"/>
      <sheetData sheetId="3" refreshError="1"/>
      <sheetData sheetId="4"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s>
    <sheetDataSet>
      <sheetData sheetId="0" refreshError="1">
        <row r="14">
          <cell r="C14" t="str">
            <v>MHIR)
佐藤</v>
          </cell>
        </row>
        <row r="15">
          <cell r="C15" t="str">
            <v>MHIR)
高橋</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SQL取得"/>
      <sheetName val="含み損益編集"/>
      <sheetName val="金額編集"/>
      <sheetName val="VAR単体"/>
      <sheetName val="VAR連結"/>
      <sheetName val="シミュレーション結果"/>
      <sheetName val="指標単体"/>
      <sheetName val="指標連結"/>
      <sheetName val="RBUJ181"/>
      <sheetName val="RBUJ183"/>
      <sheetName val="RBUJ200"/>
      <sheetName val="item"/>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s>
    <sheetDataSet>
      <sheetData sheetId="0"/>
      <sheetData sheetId="1">
        <row r="2">
          <cell r="A2">
            <v>0</v>
          </cell>
          <cell r="B2" t="str">
            <v xml:space="preserve"> </v>
          </cell>
        </row>
        <row r="3">
          <cell r="A3">
            <v>1</v>
          </cell>
          <cell r="B3" t="str">
            <v>ＤＫＩＳ</v>
          </cell>
        </row>
        <row r="4">
          <cell r="A4">
            <v>2</v>
          </cell>
          <cell r="B4" t="str">
            <v>富士通</v>
          </cell>
        </row>
        <row r="5">
          <cell r="A5">
            <v>3</v>
          </cell>
          <cell r="B5" t="str">
            <v>ＬＡＣ</v>
          </cell>
        </row>
        <row r="6">
          <cell r="A6">
            <v>4</v>
          </cell>
          <cell r="B6" t="str">
            <v>カテナ</v>
          </cell>
        </row>
        <row r="7">
          <cell r="A7">
            <v>5</v>
          </cell>
          <cell r="B7" t="str">
            <v xml:space="preserve"> </v>
          </cell>
        </row>
      </sheetData>
      <sheetData sheetId="2" refreshError="1"/>
      <sheetData sheetId="3" refreshError="1"/>
      <sheetData sheetId="4" refreshError="1"/>
      <sheetData sheetId="5"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s>
    <sheetDataSet>
      <sheetData sheetId="0"/>
      <sheetData sheetId="1"/>
      <sheetData sheetId="2"/>
      <sheetData sheetId="3"/>
      <sheetData sheetId="4"/>
      <sheetData sheetId="5" refreshError="1"/>
      <sheetData sheetId="6"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テスト表"/>
      <sheetName val="基本情報"/>
      <sheetName val="M001"/>
    </sheetNames>
    <sheetDataSet>
      <sheetData sheetId="0"/>
      <sheetData sheetId="1" refreshError="1"/>
      <sheetData sheetId="2"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s>
    <sheetDataSet>
      <sheetData sheetId="0"/>
      <sheetData sheetId="1"/>
      <sheetData sheetId="2"/>
      <sheetData sheetId="3"/>
      <sheetData sheetId="4"/>
      <sheetData sheetId="5"/>
      <sheetData sheetId="6"/>
      <sheetData sheetId="7"/>
      <sheetData sheetId="8">
        <row r="1">
          <cell r="A1" t="str">
            <v>医療法人ランダムリード 作成及び補正科目群</v>
          </cell>
        </row>
      </sheetData>
      <sheetData sheetId="9"/>
      <sheetData sheetId="10"/>
      <sheetData sheetId="11" refreshError="1"/>
      <sheetData sheetId="12" refreshError="1"/>
      <sheetData sheetId="13" refreshError="1"/>
      <sheetData sheetId="14"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refreshError="1"/>
      <sheetData sheetId="1" refreshError="1"/>
      <sheetData sheetId="2" refreshError="1"/>
      <sheetData sheetId="3" refreshError="1"/>
      <sheetData sheetId="4"/>
      <sheetData sheetId="5">
        <row r="1">
          <cell r="A1" t="str">
            <v>計算番号</v>
          </cell>
        </row>
      </sheetData>
      <sheetData sheetId="6" refreshError="1"/>
      <sheetData sheetId="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市場ﾘｽｸ室 Open Bloomberg"/>
      <sheetName val="#REF"/>
      <sheetName val="TB P12"/>
      <sheetName val="市場ﾘｽｸ室_Open_Bloomberg"/>
      <sheetName val="Comparing "/>
    </sheetNames>
    <definedNames>
      <definedName name="[Module１].detail_copy"/>
    </definedNames>
    <sheetDataSet>
      <sheetData sheetId="0" refreshError="1"/>
      <sheetData sheetId="1" refreshError="1"/>
      <sheetData sheetId="2" refreshError="1"/>
      <sheetData sheetId="3" refreshError="1"/>
      <sheetData sheetId="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s>
    <sheetDataSet>
      <sheetData sheetId="0" refreshError="1"/>
      <sheetData sheetId="1" refreshError="1"/>
      <sheetData sheetId="2" refreshError="1"/>
      <sheetData sheetId="3" refreshError="1"/>
      <sheetData sheetId="4"/>
      <sheetData sheetId="5">
        <row r="1">
          <cell r="A1" t="str">
            <v>計算番号</v>
          </cell>
        </row>
      </sheetData>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s>
    <sheetDataSet>
      <sheetData sheetId="0"/>
      <sheetData sheetId="1"/>
      <sheetData sheetId="2"/>
      <sheetData sheetId="3"/>
      <sheetData sheetId="4"/>
      <sheetData sheetId="5" refreshError="1"/>
      <sheetData sheetId="6" refreshError="1"/>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s>
    <sheetDataSet>
      <sheetData sheetId="0"/>
      <sheetData sheetId="1"/>
      <sheetData sheetId="2" refreshError="1"/>
      <sheetData sheetId="3" refreshError="1"/>
      <sheetData sheetId="4" refreshError="1"/>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refreshError="1"/>
      <sheetData sheetId="1"/>
      <sheetData sheetId="2"/>
      <sheetData sheetId="3"/>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s>
    <sheetDataSet>
      <sheetData sheetId="0"/>
      <sheetData sheetId="1"/>
      <sheetData sheetId="2"/>
      <sheetData sheetId="3"/>
      <sheetData sheetId="4"/>
      <sheetData sheetId="5" refreshError="1">
        <row r="1">
          <cell r="N1">
            <v>40813</v>
          </cell>
        </row>
        <row r="2">
          <cell r="C2" t="str">
            <v>○○㈱</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row r="1">
          <cell r="N1">
            <v>40813</v>
          </cell>
        </row>
        <row r="2">
          <cell r="C2" t="str">
            <v>○○㈱</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Set>
  </externalBook>
</externalLink>
</file>

<file path=xl/externalLinks/externalLink26.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s>
    <sheetDataSet>
      <sheetData sheetId="0"/>
      <sheetData sheetId="1"/>
      <sheetData sheetId="2"/>
      <sheetData sheetId="3"/>
      <sheetData sheetId="4"/>
      <sheetData sheetId="5">
        <row r="1">
          <cell r="N1">
            <v>40813</v>
          </cell>
        </row>
        <row r="2">
          <cell r="C2" t="str">
            <v>○○㈱</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27.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s>
    <sheetDataSet>
      <sheetData sheetId="0"/>
      <sheetData sheetId="1"/>
      <sheetData sheetId="2"/>
      <sheetData sheetId="3"/>
      <sheetData sheetId="4"/>
      <sheetData sheetId="5">
        <row r="1">
          <cell r="N1">
            <v>40813</v>
          </cell>
        </row>
        <row r="2">
          <cell r="C2" t="str">
            <v>○○㈱</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28.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s>
    <sheetDataSet>
      <sheetData sheetId="0"/>
      <sheetData sheetId="1"/>
      <sheetData sheetId="2" refreshError="1"/>
      <sheetData sheetId="3" refreshError="1"/>
      <sheetData sheetId="4" refreshError="1"/>
    </sheetDataSet>
  </externalBook>
</externalLink>
</file>

<file path=xl/externalLinks/externalLink29.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s>
    <sheetDataSet>
      <sheetData sheetId="0"/>
      <sheetData sheetId="1"/>
      <sheetData sheetId="2">
        <row r="1">
          <cell r="H1" t="str">
            <v>Formula</v>
          </cell>
          <cell r="K1" t="str">
            <v>Formula</v>
          </cell>
        </row>
        <row r="2">
          <cell r="H2" t="str">
            <v>Modified Amount</v>
          </cell>
          <cell r="K2" t="str">
            <v>CDM input field name</v>
          </cell>
        </row>
        <row r="3">
          <cell r="H3"/>
          <cell r="K3"/>
        </row>
        <row r="4">
          <cell r="H4">
            <v>145190</v>
          </cell>
          <cell r="K4" t="str">
            <v>Cash and cash equivalents</v>
          </cell>
        </row>
        <row r="5">
          <cell r="H5">
            <v>10853</v>
          </cell>
          <cell r="K5" t="str">
            <v>Inventories</v>
          </cell>
        </row>
        <row r="6">
          <cell r="H6">
            <v>103017</v>
          </cell>
          <cell r="K6" t="str">
            <v>Accounts Receivables</v>
          </cell>
        </row>
        <row r="7">
          <cell r="H7">
            <v>58367</v>
          </cell>
          <cell r="K7" t="str">
            <v>Other Current Assets</v>
          </cell>
        </row>
        <row r="8">
          <cell r="H8">
            <v>4560</v>
          </cell>
          <cell r="K8" t="str">
            <v>Other Current Assets</v>
          </cell>
        </row>
        <row r="9">
          <cell r="H9">
            <v>1552</v>
          </cell>
          <cell r="K9" t="str">
            <v>Other Current Assets</v>
          </cell>
        </row>
        <row r="10">
          <cell r="H10">
            <v>20240</v>
          </cell>
          <cell r="K10" t="str">
            <v>Prepaid Expenses</v>
          </cell>
        </row>
        <row r="11">
          <cell r="H11">
            <v>150726</v>
          </cell>
          <cell r="K11" t="str">
            <v>Net Plant Property Equipment</v>
          </cell>
        </row>
        <row r="12">
          <cell r="H12">
            <v>378009</v>
          </cell>
          <cell r="K12" t="str">
            <v>(Gross Plant Property Equipment)</v>
          </cell>
        </row>
        <row r="13">
          <cell r="H13">
            <v>-227283</v>
          </cell>
          <cell r="K13" t="str">
            <v>(Accumulated Depreciation)</v>
          </cell>
        </row>
        <row r="14">
          <cell r="H14">
            <v>40918</v>
          </cell>
          <cell r="K14" t="str">
            <v>Net Plant Property Equipment</v>
          </cell>
        </row>
        <row r="15">
          <cell r="H15">
            <v>112599</v>
          </cell>
          <cell r="K15" t="str">
            <v>Other Assets</v>
          </cell>
        </row>
        <row r="16">
          <cell r="H16">
            <v>44617</v>
          </cell>
          <cell r="K16" t="str">
            <v>Deferred Charges</v>
          </cell>
        </row>
        <row r="17">
          <cell r="H17">
            <v>20625</v>
          </cell>
          <cell r="K17" t="str">
            <v>Other Intangible Assets</v>
          </cell>
        </row>
        <row r="18">
          <cell r="H18">
            <v>112561</v>
          </cell>
          <cell r="K18" t="str">
            <v>Goodwill</v>
          </cell>
        </row>
        <row r="19">
          <cell r="H19">
            <v>2340</v>
          </cell>
          <cell r="K19" t="str">
            <v>Other Assets</v>
          </cell>
        </row>
        <row r="20">
          <cell r="H20"/>
          <cell r="K20"/>
        </row>
        <row r="21">
          <cell r="H21">
            <v>140933</v>
          </cell>
          <cell r="K21" t="str">
            <v>Accounts Payable</v>
          </cell>
        </row>
        <row r="22">
          <cell r="H22">
            <v>28034</v>
          </cell>
          <cell r="K22" t="str">
            <v>Short Term Debt</v>
          </cell>
        </row>
        <row r="23">
          <cell r="H23">
            <v>25583</v>
          </cell>
          <cell r="K23" t="str">
            <v>Other Current Liabilities</v>
          </cell>
        </row>
        <row r="24">
          <cell r="H24">
            <v>38989</v>
          </cell>
          <cell r="K24" t="str">
            <v>Other Current Liabilities</v>
          </cell>
        </row>
        <row r="25">
          <cell r="H25">
            <v>10460</v>
          </cell>
          <cell r="K25" t="str">
            <v>Other Current Liabilities</v>
          </cell>
        </row>
        <row r="26">
          <cell r="H26">
            <v>5434</v>
          </cell>
          <cell r="K26" t="str">
            <v>Other Long Term Liabilities</v>
          </cell>
        </row>
        <row r="27">
          <cell r="H27">
            <v>7859</v>
          </cell>
          <cell r="K27" t="str">
            <v>Other Long Term Liabilities</v>
          </cell>
        </row>
        <row r="28">
          <cell r="H28">
            <v>7657</v>
          </cell>
          <cell r="K28" t="str">
            <v>Deferred Taxes</v>
          </cell>
        </row>
        <row r="29">
          <cell r="H29">
            <v>96242</v>
          </cell>
          <cell r="K29" t="str">
            <v>(Long Term Borrowings)</v>
          </cell>
        </row>
        <row r="30">
          <cell r="H30">
            <v>262799</v>
          </cell>
          <cell r="K30" t="str">
            <v>Common Stock</v>
          </cell>
        </row>
        <row r="31">
          <cell r="H31">
            <v>10252</v>
          </cell>
          <cell r="K31" t="str">
            <v>Other Reserves</v>
          </cell>
        </row>
        <row r="32">
          <cell r="H32">
            <v>193923</v>
          </cell>
          <cell r="K32" t="str">
            <v>Retained Earnings</v>
          </cell>
        </row>
        <row r="33">
          <cell r="H33">
            <v>0</v>
          </cell>
          <cell r="K33" t="e">
            <v>#N/A</v>
          </cell>
        </row>
        <row r="34">
          <cell r="H34">
            <v>0</v>
          </cell>
          <cell r="K34" t="e">
            <v>#N/A</v>
          </cell>
        </row>
        <row r="35">
          <cell r="H35">
            <v>0</v>
          </cell>
          <cell r="K35" t="e">
            <v>#N/A</v>
          </cell>
        </row>
        <row r="36">
          <cell r="H36">
            <v>0</v>
          </cell>
          <cell r="K36" t="e">
            <v>#N/A</v>
          </cell>
        </row>
        <row r="37">
          <cell r="H37">
            <v>0</v>
          </cell>
          <cell r="K37" t="e">
            <v>#N/A</v>
          </cell>
        </row>
        <row r="38">
          <cell r="H38">
            <v>0</v>
          </cell>
          <cell r="K38" t="e">
            <v>#N/A</v>
          </cell>
        </row>
        <row r="39">
          <cell r="H39">
            <v>0</v>
          </cell>
          <cell r="K39" t="e">
            <v>#N/A</v>
          </cell>
        </row>
        <row r="40">
          <cell r="H40">
            <v>0</v>
          </cell>
          <cell r="K40" t="e">
            <v>#N/A</v>
          </cell>
        </row>
        <row r="41">
          <cell r="H41">
            <v>0</v>
          </cell>
          <cell r="K41" t="e">
            <v>#N/A</v>
          </cell>
        </row>
        <row r="42">
          <cell r="H42">
            <v>0</v>
          </cell>
          <cell r="K42" t="e">
            <v>#N/A</v>
          </cell>
        </row>
        <row r="43">
          <cell r="H43">
            <v>0</v>
          </cell>
          <cell r="K43" t="e">
            <v>#N/A</v>
          </cell>
        </row>
        <row r="44">
          <cell r="H44">
            <v>0</v>
          </cell>
          <cell r="K44" t="e">
            <v>#N/A</v>
          </cell>
        </row>
        <row r="45">
          <cell r="H45">
            <v>0</v>
          </cell>
          <cell r="K45" t="e">
            <v>#N/A</v>
          </cell>
        </row>
        <row r="46">
          <cell r="H46">
            <v>0</v>
          </cell>
          <cell r="K46" t="e">
            <v>#N/A</v>
          </cell>
        </row>
        <row r="47">
          <cell r="H47">
            <v>0</v>
          </cell>
          <cell r="K47" t="e">
            <v>#N/A</v>
          </cell>
        </row>
        <row r="48">
          <cell r="H48">
            <v>0</v>
          </cell>
          <cell r="K48" t="e">
            <v>#N/A</v>
          </cell>
        </row>
        <row r="49">
          <cell r="H49">
            <v>0</v>
          </cell>
          <cell r="K49" t="e">
            <v>#N/A</v>
          </cell>
        </row>
        <row r="50">
          <cell r="H50">
            <v>0</v>
          </cell>
          <cell r="K50" t="e">
            <v>#N/A</v>
          </cell>
        </row>
        <row r="51">
          <cell r="H51">
            <v>0</v>
          </cell>
          <cell r="K51" t="e">
            <v>#N/A</v>
          </cell>
        </row>
        <row r="52">
          <cell r="H52">
            <v>0</v>
          </cell>
          <cell r="K52" t="e">
            <v>#N/A</v>
          </cell>
        </row>
        <row r="53">
          <cell r="H53">
            <v>0</v>
          </cell>
          <cell r="K53" t="e">
            <v>#N/A</v>
          </cell>
        </row>
        <row r="54">
          <cell r="H54">
            <v>0</v>
          </cell>
          <cell r="K54" t="e">
            <v>#N/A</v>
          </cell>
        </row>
        <row r="55">
          <cell r="H55">
            <v>0</v>
          </cell>
          <cell r="K55" t="e">
            <v>#N/A</v>
          </cell>
        </row>
        <row r="56">
          <cell r="H56">
            <v>0</v>
          </cell>
          <cell r="K56"/>
        </row>
        <row r="57">
          <cell r="H57"/>
          <cell r="K57"/>
        </row>
        <row r="58">
          <cell r="H58"/>
          <cell r="K58"/>
        </row>
        <row r="59">
          <cell r="H59"/>
          <cell r="K59"/>
        </row>
        <row r="60">
          <cell r="H60"/>
          <cell r="K60"/>
        </row>
        <row r="61">
          <cell r="H61"/>
          <cell r="K61"/>
        </row>
        <row r="62">
          <cell r="H62"/>
          <cell r="K62"/>
        </row>
        <row r="63">
          <cell r="H63"/>
          <cell r="K63"/>
        </row>
        <row r="64">
          <cell r="H64"/>
          <cell r="K64"/>
        </row>
        <row r="65">
          <cell r="H65"/>
          <cell r="K65"/>
        </row>
        <row r="66">
          <cell r="H66"/>
          <cell r="K66"/>
        </row>
        <row r="67">
          <cell r="H67"/>
          <cell r="K67"/>
        </row>
        <row r="68">
          <cell r="H68"/>
          <cell r="K68"/>
        </row>
        <row r="69">
          <cell r="H69"/>
          <cell r="K69"/>
        </row>
        <row r="70">
          <cell r="H70"/>
          <cell r="K70"/>
        </row>
        <row r="71">
          <cell r="H71"/>
          <cell r="K71"/>
        </row>
        <row r="72">
          <cell r="H72"/>
          <cell r="K72"/>
        </row>
        <row r="73">
          <cell r="H73"/>
          <cell r="K73"/>
        </row>
        <row r="74">
          <cell r="H74"/>
          <cell r="K74"/>
        </row>
        <row r="75">
          <cell r="H75"/>
          <cell r="K75"/>
        </row>
        <row r="76">
          <cell r="H76"/>
          <cell r="K76"/>
        </row>
        <row r="77">
          <cell r="H77"/>
          <cell r="K77"/>
        </row>
        <row r="78">
          <cell r="H78"/>
          <cell r="K78"/>
        </row>
        <row r="79">
          <cell r="H79"/>
          <cell r="K79"/>
        </row>
        <row r="80">
          <cell r="H80"/>
          <cell r="K80"/>
        </row>
        <row r="81">
          <cell r="H81"/>
          <cell r="K81"/>
        </row>
        <row r="82">
          <cell r="H82"/>
          <cell r="K82"/>
        </row>
        <row r="83">
          <cell r="H83"/>
          <cell r="K83"/>
        </row>
        <row r="84">
          <cell r="H84"/>
          <cell r="K84"/>
        </row>
        <row r="85">
          <cell r="H85"/>
          <cell r="K85"/>
        </row>
        <row r="86">
          <cell r="H86"/>
          <cell r="K86"/>
        </row>
        <row r="87">
          <cell r="H87"/>
          <cell r="K87"/>
        </row>
        <row r="88">
          <cell r="H88"/>
          <cell r="K88"/>
        </row>
        <row r="89">
          <cell r="H89"/>
          <cell r="K89"/>
        </row>
        <row r="90">
          <cell r="H90"/>
          <cell r="K90"/>
        </row>
        <row r="91">
          <cell r="H91"/>
          <cell r="K91"/>
        </row>
        <row r="92">
          <cell r="H92"/>
          <cell r="K92"/>
        </row>
        <row r="93">
          <cell r="H93"/>
          <cell r="K93"/>
        </row>
      </sheetData>
      <sheetData sheetId="3"/>
      <sheetData sheetId="4"/>
      <sheetData sheetId="5"/>
      <sheetData sheetId="6"/>
      <sheetData sheetId="7"/>
      <sheetData sheetId="8"/>
      <sheetData sheetId="9"/>
      <sheetData sheetId="10"/>
    </sheetDataSet>
  </externalBook>
</externalLink>
</file>

<file path=xl/externalLinks/externalLink30.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Set>
  </externalBook>
</externalLink>
</file>

<file path=xl/externalLinks/externalLink31.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s>
    <sheetDataSet>
      <sheetData sheetId="0" refreshError="1"/>
      <sheetData sheetId="1"/>
      <sheetData sheetId="2"/>
      <sheetData sheetId="3" refreshError="1"/>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2.xml><?xml version="1.0" encoding="utf-8"?>
<externalLink xmlns="http://schemas.openxmlformats.org/spreadsheetml/2006/main">
  <externalBook xmlns:r="http://schemas.openxmlformats.org/officeDocument/2006/relationships" r:id="rId1">
    <sheetNames>
      <sheetName val="Instructions"/>
      <sheetName val="BS"/>
      <sheetName val="PL"/>
      <sheetName val="CF"/>
      <sheetName val="BS (Assets) breakdown"/>
      <sheetName val="BS (Liabilities) breakdown"/>
      <sheetName val="P &amp; L breakdown"/>
      <sheetName val="Rating Review Sheet"/>
      <sheetName val="BS_LineItems"/>
      <sheetName val="PL_LineItems"/>
      <sheetName val="CF_LineItems"/>
      <sheetName val="CDM upload (CSV) - FY2021"/>
      <sheetName val="Rating Slip"/>
      <sheetName val="Ratios"/>
      <sheetName val="Unrealised loss working"/>
      <sheetName val="Financial Review"/>
      <sheetName val="Business Review"/>
      <sheetName val="Unrealised loss (Consol) form3"/>
      <sheetName val="Unrealised loss (Standalone)"/>
      <sheetName val="No of yrs to repay debt (C)"/>
      <sheetName val="No of yrs to repay debt (S)"/>
      <sheetName val="Customer Categorization"/>
      <sheetName val="Qualitative Analysis Sheet"/>
      <sheetName val="CAA Determination Worksheet"/>
      <sheetName val="Effectiveness of Guarantee"/>
      <sheetName val="E1E2_form2"/>
    </sheetNames>
    <sheetDataSet>
      <sheetData sheetId="0"/>
      <sheetData sheetId="1">
        <row r="21">
          <cell r="C21" t="str">
            <v>2019/12</v>
          </cell>
          <cell r="D21" t="str">
            <v>2020/12</v>
          </cell>
          <cell r="E21" t="str">
            <v>2021/12</v>
          </cell>
          <cell r="F21" t="str">
            <v>2022/12</v>
          </cell>
          <cell r="G21" t="str">
            <v>2023/12</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33.xml><?xml version="1.0" encoding="utf-8"?>
<externalLink xmlns="http://schemas.openxmlformats.org/spreadsheetml/2006/main">
  <externalBook xmlns:r="http://schemas.openxmlformats.org/officeDocument/2006/relationships" r:id="rId1">
    <sheetNames>
      <sheetName val="Instructions"/>
      <sheetName val="BS"/>
      <sheetName val="PL"/>
      <sheetName val="CF"/>
      <sheetName val="Financial Review"/>
      <sheetName val="Business Review"/>
      <sheetName val="Commentry "/>
      <sheetName val="Rating Review Sheet"/>
      <sheetName val="BS_LineItems"/>
      <sheetName val="PL_LineItems"/>
      <sheetName val="CF_LineItems"/>
      <sheetName val="CDM upload (CSV) - FY2021"/>
      <sheetName val="Rating Slip"/>
      <sheetName val="Ratios"/>
      <sheetName val="Unrealised loss working"/>
      <sheetName val="Unrealised loss (Consol) form3"/>
      <sheetName val="Unrealised loss (Standalone)"/>
      <sheetName val="No of yrs to repay debt (C)"/>
      <sheetName val="No of yrs to repay debt (S)"/>
      <sheetName val="Customer Categorization"/>
      <sheetName val="Qualitative Analysis Sheet"/>
      <sheetName val="CAA Determination Worksheet"/>
      <sheetName val="Effectiveness of Guarantee"/>
      <sheetName val="E1E2_form2"/>
    </sheetNames>
    <sheetDataSet>
      <sheetData sheetId="0"/>
      <sheetData sheetId="1">
        <row r="83">
          <cell r="F83">
            <v>207925.20999999996</v>
          </cell>
          <cell r="S83">
            <v>280000</v>
          </cell>
        </row>
      </sheetData>
      <sheetData sheetId="2"/>
      <sheetData sheetId="3"/>
      <sheetData sheetId="4">
        <row r="2">
          <cell r="D2" t="str">
            <v>AUD</v>
          </cell>
          <cell r="E2" t="str">
            <v>k</v>
          </cell>
          <cell r="F2" t="str">
            <v>%</v>
          </cell>
        </row>
        <row r="5">
          <cell r="G5" t="str">
            <v>2022/03</v>
          </cell>
        </row>
        <row r="6">
          <cell r="A6" t="str">
            <v>Sales</v>
          </cell>
          <cell r="G6">
            <v>1155.23</v>
          </cell>
        </row>
        <row r="7">
          <cell r="F7">
            <v>2.1839250008195421E-3</v>
          </cell>
        </row>
        <row r="13">
          <cell r="A13" t="str">
            <v>EBITDA margin (in %)</v>
          </cell>
        </row>
        <row r="15">
          <cell r="E15">
            <v>-3362.62</v>
          </cell>
          <cell r="F15">
            <v>-7193.9600000000009</v>
          </cell>
          <cell r="G15">
            <v>5644.21</v>
          </cell>
        </row>
        <row r="16">
          <cell r="A16" t="str">
            <v>EBITmargin (in %)</v>
          </cell>
        </row>
        <row r="17">
          <cell r="E17">
            <v>-3353.75</v>
          </cell>
          <cell r="F17">
            <v>-7534.1800000000012</v>
          </cell>
          <cell r="G17">
            <v>4500.12</v>
          </cell>
        </row>
        <row r="19">
          <cell r="A19" t="str">
            <v>Net profit margin (in %)</v>
          </cell>
        </row>
        <row r="24">
          <cell r="E24">
            <v>207925.20999999996</v>
          </cell>
          <cell r="F24">
            <v>280000</v>
          </cell>
          <cell r="G24">
            <v>224145.75</v>
          </cell>
        </row>
        <row r="28">
          <cell r="G28">
            <v>145896.53</v>
          </cell>
        </row>
        <row r="29">
          <cell r="F29">
            <v>24753.53</v>
          </cell>
        </row>
        <row r="30">
          <cell r="F30">
            <v>254686.78000000003</v>
          </cell>
          <cell r="G30">
            <v>854698.23</v>
          </cell>
        </row>
        <row r="31">
          <cell r="A31" t="str">
            <v>Debt / SH Equity (times)</v>
          </cell>
          <cell r="F31">
            <v>11.311422031579875</v>
          </cell>
          <cell r="G31">
            <v>1.5363336605743811</v>
          </cell>
        </row>
        <row r="41">
          <cell r="F41">
            <v>10.288907481074418</v>
          </cell>
          <cell r="G41">
            <v>5.8582491989357113</v>
          </cell>
        </row>
        <row r="46">
          <cell r="E46">
            <v>-1875.26</v>
          </cell>
          <cell r="F46">
            <v>-2522.85</v>
          </cell>
        </row>
        <row r="50">
          <cell r="F50">
            <v>-4777.53</v>
          </cell>
        </row>
        <row r="56">
          <cell r="F56">
            <v>-385.24999999999955</v>
          </cell>
        </row>
        <row r="57">
          <cell r="F57">
            <v>2254.6799999999998</v>
          </cell>
        </row>
      </sheetData>
      <sheetData sheetId="5">
        <row r="3">
          <cell r="C3">
            <v>2015</v>
          </cell>
        </row>
        <row r="4">
          <cell r="C4" t="str">
            <v>experience of more than two decades</v>
          </cell>
        </row>
        <row r="5">
          <cell r="C5" t="str">
            <v>servicing of</v>
          </cell>
        </row>
        <row r="6">
          <cell r="C6" t="str">
            <v>PAN India presence</v>
          </cell>
        </row>
        <row r="7">
          <cell r="C7" t="str">
            <v>sale of multiple products</v>
          </cell>
        </row>
        <row r="8">
          <cell r="C8" t="str">
            <v xml:space="preserve">XXX customer accounts for more than 75% of total revenue </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34.xml><?xml version="1.0" encoding="utf-8"?>
<externalLink xmlns="http://schemas.openxmlformats.org/spreadsheetml/2006/main">
  <externalBook xmlns:r="http://schemas.openxmlformats.org/officeDocument/2006/relationships" r:id="rId1">
    <sheetNames>
      <sheetName val="CAA Determination Worksheet"/>
      <sheetName val="Sheet1"/>
      <sheetName val="Effectiveness of Guarantees"/>
      <sheetName val="Credit Policies Check"/>
      <sheetName val="Equator Principles Check"/>
      <sheetName val="CAA determination Table"/>
      <sheetName val="ACP theshold"/>
    </sheetNames>
    <sheetDataSet>
      <sheetData sheetId="0"/>
      <sheetData sheetId="1"/>
      <sheetData sheetId="2" refreshError="1"/>
      <sheetData sheetId="3" refreshError="1"/>
      <sheetData sheetId="4" refreshError="1"/>
      <sheetData sheetId="5">
        <row r="2">
          <cell r="D2" t="str">
            <v>A_Net</v>
          </cell>
          <cell r="E2" t="str">
            <v>A_EXP</v>
          </cell>
          <cell r="F2" t="str">
            <v>B_Net</v>
          </cell>
          <cell r="G2" t="str">
            <v>B_EXP</v>
          </cell>
          <cell r="H2" t="str">
            <v>C_Net</v>
          </cell>
          <cell r="I2" t="str">
            <v>C_EXP</v>
          </cell>
          <cell r="J2" t="str">
            <v>D_Net</v>
          </cell>
          <cell r="K2" t="str">
            <v>D_EXP</v>
          </cell>
        </row>
        <row r="6">
          <cell r="A6" t="str">
            <v>I_Total</v>
          </cell>
          <cell r="D6">
            <v>140</v>
          </cell>
          <cell r="E6">
            <v>280</v>
          </cell>
          <cell r="F6">
            <v>80</v>
          </cell>
          <cell r="G6">
            <v>140</v>
          </cell>
          <cell r="H6">
            <v>35</v>
          </cell>
          <cell r="I6">
            <v>60</v>
          </cell>
          <cell r="J6">
            <v>20</v>
          </cell>
          <cell r="K6">
            <v>40</v>
          </cell>
        </row>
        <row r="7">
          <cell r="A7" t="str">
            <v>I_Unsecured</v>
          </cell>
          <cell r="D7">
            <v>100</v>
          </cell>
          <cell r="E7">
            <v>200</v>
          </cell>
          <cell r="F7">
            <v>60</v>
          </cell>
          <cell r="G7">
            <v>100</v>
          </cell>
          <cell r="H7">
            <v>25</v>
          </cell>
          <cell r="I7">
            <v>40</v>
          </cell>
          <cell r="J7">
            <v>15</v>
          </cell>
          <cell r="K7">
            <v>30</v>
          </cell>
        </row>
        <row r="8">
          <cell r="A8" t="str">
            <v>II_Total</v>
          </cell>
          <cell r="D8">
            <v>70</v>
          </cell>
          <cell r="E8">
            <v>140</v>
          </cell>
          <cell r="F8">
            <v>40</v>
          </cell>
          <cell r="G8">
            <v>70</v>
          </cell>
          <cell r="H8">
            <v>18</v>
          </cell>
          <cell r="I8">
            <v>30</v>
          </cell>
          <cell r="J8">
            <v>9</v>
          </cell>
          <cell r="K8">
            <v>21</v>
          </cell>
        </row>
        <row r="9">
          <cell r="A9" t="str">
            <v>II_Unsecured</v>
          </cell>
          <cell r="D9">
            <v>50</v>
          </cell>
          <cell r="E9">
            <v>100</v>
          </cell>
          <cell r="F9">
            <v>30</v>
          </cell>
          <cell r="G9">
            <v>50</v>
          </cell>
          <cell r="H9">
            <v>13</v>
          </cell>
          <cell r="I9">
            <v>22</v>
          </cell>
          <cell r="J9">
            <v>7</v>
          </cell>
          <cell r="K9">
            <v>15</v>
          </cell>
        </row>
        <row r="10">
          <cell r="A10" t="str">
            <v>III_Total</v>
          </cell>
          <cell r="D10">
            <v>28</v>
          </cell>
          <cell r="E10">
            <v>56</v>
          </cell>
          <cell r="F10">
            <v>16</v>
          </cell>
          <cell r="G10">
            <v>28</v>
          </cell>
          <cell r="H10">
            <v>7</v>
          </cell>
          <cell r="I10">
            <v>12</v>
          </cell>
          <cell r="J10">
            <v>4</v>
          </cell>
          <cell r="K10">
            <v>8</v>
          </cell>
        </row>
        <row r="11">
          <cell r="A11" t="str">
            <v>III_Unsecured</v>
          </cell>
          <cell r="D11">
            <v>20</v>
          </cell>
          <cell r="E11">
            <v>40</v>
          </cell>
          <cell r="F11">
            <v>12</v>
          </cell>
          <cell r="G11">
            <v>20</v>
          </cell>
          <cell r="H11">
            <v>5</v>
          </cell>
          <cell r="I11">
            <v>8</v>
          </cell>
          <cell r="J11">
            <v>3</v>
          </cell>
          <cell r="K11">
            <v>6</v>
          </cell>
        </row>
      </sheetData>
      <sheetData sheetId="6"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s>
    <sheetDataSet>
      <sheetData sheetId="0" refreshError="1">
        <row r="1">
          <cell r="B1" t="str">
            <v>みずほ銀行殿向けプロジェクト用 支援ツール (STR071B0_TOOL.xls)</v>
          </cell>
          <cell r="F1" t="str">
            <v>Rel.2.0809</v>
          </cell>
        </row>
        <row r="3">
          <cell r="A3">
            <v>0</v>
          </cell>
          <cell r="D3" t="str">
            <v>str071b0.sql</v>
          </cell>
        </row>
        <row r="5">
          <cell r="A5">
            <v>0</v>
          </cell>
          <cell r="D5" t="str">
            <v>m:\みずほ\日本語ＳＱＬ\</v>
          </cell>
        </row>
        <row r="9">
          <cell r="D9" t="str">
            <v>M:\みずほ\日本語ＳＱＬ\JJ\SQL\APL\STR071B0.SQL</v>
          </cell>
        </row>
        <row r="11">
          <cell r="C11" t="str">
            <v>STR071B0</v>
          </cell>
          <cell r="D11" t="str">
            <v>(2,351 ﾚｺｰﾄﾞ、 102,770 ﾊﾞｲﾄ)</v>
          </cell>
        </row>
        <row r="16">
          <cell r="B16" t="str">
            <v xml:space="preserve"> 12:14:51</v>
          </cell>
          <cell r="D16" t="str">
            <v>*** 解析処理開始 *** (2001-06-13 FJ/野田)</v>
          </cell>
        </row>
        <row r="17">
          <cell r="B17" t="str">
            <v xml:space="preserve"> 12:14:53 ( 1/13) </v>
          </cell>
          <cell r="D17" t="str">
            <v>解析用のキーワードを読み込みました</v>
          </cell>
        </row>
        <row r="18">
          <cell r="B18" t="str">
            <v xml:space="preserve"> 12:14:53 ( 2/13) </v>
          </cell>
          <cell r="D18" t="str">
            <v>M:\みずほ\日本語ＳＱＬ\JJ\SQL\APL\STR071B0.SQL を最後まで読み込みました</v>
          </cell>
        </row>
        <row r="19">
          <cell r="B19" t="str">
            <v xml:space="preserve"> 12:14:58 ( 3/13) </v>
          </cell>
          <cell r="D19" t="str">
            <v>タブ文字を空白に置換しました</v>
          </cell>
        </row>
        <row r="20">
          <cell r="B20" t="str">
            <v xml:space="preserve"> 12:15:04 ( 4/13) </v>
          </cell>
          <cell r="D20" t="str">
            <v>コメントを分離・抽出しました</v>
          </cell>
        </row>
        <row r="21">
          <cell r="B21" t="str">
            <v xml:space="preserve"> 12:15:07 ( 5/13) </v>
          </cell>
          <cell r="D21" t="str">
            <v>コード部を論理行に再構成しました</v>
          </cell>
        </row>
        <row r="22">
          <cell r="B22" t="str">
            <v xml:space="preserve"> 12:15:11 ( 6/13) </v>
          </cell>
          <cell r="D22" t="str">
            <v>ブロック構造の解析が終わりました</v>
          </cell>
        </row>
        <row r="23">
          <cell r="B23" t="str">
            <v xml:space="preserve"> 12:15:11 ( 7/13) </v>
          </cell>
          <cell r="D23" t="str">
            <v>使用テーブル名の解析が終わりました　　 → 「②使用ﾃｰﾌﾞﾙ一覧」</v>
          </cell>
        </row>
        <row r="24">
          <cell r="B24" t="str">
            <v xml:space="preserve"> 12:15:18 ( 8/13) </v>
          </cell>
          <cell r="D24" t="str">
            <v>ホスト変数の解析が終わりました　　　　 → 「③ﾎｽﾄ変数一覧」</v>
          </cell>
        </row>
        <row r="25">
          <cell r="B25" t="str">
            <v xml:space="preserve"> 12:15:18 ( 9/13) </v>
          </cell>
          <cell r="D25" t="str">
            <v>ワーク変数の解析が終わりました　　　　 → 「④ﾜｰｸ変数一覧」</v>
          </cell>
        </row>
        <row r="26">
          <cell r="B26" t="str">
            <v xml:space="preserve"> 12:15:18 (10/13) </v>
          </cell>
          <cell r="D26" t="str">
            <v>パラメータ引数の解析が終わりました　　 → 「⑤引数一覧」</v>
          </cell>
        </row>
        <row r="27">
          <cell r="B27" t="str">
            <v xml:space="preserve"> 12:15:19 (11/13) </v>
          </cell>
          <cell r="D27" t="str">
            <v>カーソル定義の解析が終わりました　　　 → 「⑥ｶｰｿﾙ定義一覧」</v>
          </cell>
        </row>
        <row r="28">
          <cell r="B28" t="str">
            <v xml:space="preserve"> 12:15:29 (12/13) </v>
          </cell>
          <cell r="D28" t="str">
            <v>テーブルの更新項目の解析が終わりました → 「⑦更新解析ﾜｰｸ」</v>
          </cell>
        </row>
        <row r="29">
          <cell r="B29" t="str">
            <v xml:space="preserve"> 12:15:42 (13/13) </v>
          </cell>
          <cell r="D29" t="str">
            <v>処理詳細の解析が終わりました　　　　　 → 「⑧処理詳細」</v>
          </cell>
        </row>
        <row r="30">
          <cell r="B30" t="str">
            <v xml:space="preserve"> 12:15:42</v>
          </cell>
          <cell r="D30" t="str">
            <v>*** 解析処理完了 ***  (処理時間 00分51秒)</v>
          </cell>
        </row>
        <row r="34">
          <cell r="B34" t="str">
            <v>*</v>
          </cell>
          <cell r="C34" t="str">
            <v>詳細設計書(STR071B0_詳細設計書.xls)の保存中...[フリーシート]</v>
          </cell>
        </row>
        <row r="38">
          <cell r="D38" t="str">
            <v>d:\みずほ\</v>
          </cell>
        </row>
        <row r="40">
          <cell r="D40" t="str">
            <v>M:\みずほ\詳細設計書_ツール結果\</v>
          </cell>
        </row>
        <row r="43">
          <cell r="C43">
            <v>0</v>
          </cell>
        </row>
        <row r="44">
          <cell r="D44" t="str">
            <v>M:\みずほ\改造後ＳＱＬ\</v>
          </cell>
        </row>
        <row r="46">
          <cell r="C46" t="str">
            <v>野田</v>
          </cell>
          <cell r="F46" t="str">
            <v>All right reserved, Copyright(c) CCU Co. 2001.   Mail to: AtsushiIshii@ccu.co.jp</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Sheet1"/>
      <sheetName val="Sheet2"/>
      <sheetName val="Sheet3"/>
      <sheetName val="表紙"/>
      <sheetName val="変更履歴"/>
      <sheetName val="23決算_OL_DS"/>
      <sheetName val="1ページ目"/>
      <sheetName val="２ページ目"/>
      <sheetName val="変更概要"/>
      <sheetName val="TDDACC1"/>
      <sheetName val="ZRDDAACA"/>
      <sheetName val="DATA"/>
      <sheetName val="CPU量分析"/>
      <sheetName val="業内発注予定人員"/>
      <sheetName val="予定単価"/>
      <sheetName val="PMOTool"/>
      <sheetName val="項目"/>
      <sheetName val="テーブルタイトル"/>
      <sheetName val="変要001添付"/>
      <sheetName val="突合元２"/>
      <sheetName val="メイン"/>
      <sheetName val="#REF"/>
      <sheetName val="FUTURE"/>
      <sheetName val="System x"/>
      <sheetName val="参考(ServicePac)"/>
      <sheetName val="表紙（標準)"/>
      <sheetName val="DDICT"/>
      <sheetName val="Read Me!! (English)"/>
      <sheetName val="2. Read Me!! (English)"/>
      <sheetName val="6 Resource Plan"/>
      <sheetName val="チェック編集部品定義書"/>
      <sheetName val="PR"/>
      <sheetName val="リスト一覧"/>
      <sheetName val="ｽﾌﾟﾚｯﾄﾞﾌﾟﾛｾｽ管理表"/>
      <sheetName val="System_x"/>
      <sheetName val="Read_Me!!_(English)"/>
      <sheetName val="2__Read_Me!!_(English)"/>
      <sheetName val="6_Resource_Plan"/>
      <sheetName val="障害管理個票①"/>
      <sheetName val="支出(前半)"/>
      <sheetName val="作業詳細"/>
      <sheetName val="3.3.1-2 Schedule per person"/>
      <sheetName val="テーブル"/>
      <sheetName val="max_socket_descriptors_計算表"/>
      <sheetName val="Lists"/>
      <sheetName val="(1)業務フロー"/>
      <sheetName val="Work"/>
      <sheetName val="評価方法"/>
      <sheetName val="外部ﾃﾞｨｽｸ"/>
      <sheetName val="Apr98"/>
      <sheetName val="ｱﾌﾟﾘｹｰｼｮﾝ入力票"/>
      <sheetName val="CRATE"/>
      <sheetName val="図表の見方"/>
      <sheetName val="Financial analysis"/>
      <sheetName val="主管チーム単位"/>
      <sheetName val="リスト項目"/>
      <sheetName val="3_3_1-2_Schedule_per_person"/>
      <sheetName val="レビュー者"/>
      <sheetName val="作業依頼管理台帳（記入要領）"/>
      <sheetName val="各種設定"/>
      <sheetName val="Parameters"/>
      <sheetName val="入力"/>
      <sheetName val="概要"/>
      <sheetName val="ブロック"/>
      <sheetName val="ＤＢ一覧"/>
      <sheetName val="基礎数字"/>
      <sheetName val="減点一覧確認"/>
      <sheetName val="設定"/>
      <sheetName val="code&amp;data"/>
    </sheetNames>
    <definedNames>
      <definedName name="Command_Click" sheetId="0"/>
    </defined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s>
    <sheetDataSet>
      <sheetData sheetId="0" refreshError="1"/>
      <sheetData sheetId="1" refreshError="1"/>
      <sheetData sheetId="2" refreshError="1"/>
      <sheetData sheetId="3" refreshError="1"/>
      <sheetData sheetId="4">
        <row r="13">
          <cell r="A13" t="str">
            <v>0211</v>
          </cell>
          <cell r="D13" t="str">
            <v>通貨は正しいか点検する。</v>
          </cell>
        </row>
        <row r="57">
          <cell r="A57" t="str">
            <v>点検シート</v>
          </cell>
        </row>
        <row r="60">
          <cell r="A60" t="str">
            <v>点検シート番号</v>
          </cell>
        </row>
        <row r="61">
          <cell r="A61" t="str">
            <v>点検シート名称</v>
          </cell>
        </row>
        <row r="62">
          <cell r="A62" t="str">
            <v>支店番号</v>
          </cell>
        </row>
        <row r="63">
          <cell r="A63" t="str">
            <v>支店名称</v>
          </cell>
        </row>
        <row r="66">
          <cell r="A66" t="str">
            <v>検査項目番号</v>
          </cell>
        </row>
        <row r="67">
          <cell r="A67" t="str">
            <v>0212</v>
          </cell>
        </row>
        <row r="70">
          <cell r="A70" t="str">
            <v>点検内容番号</v>
          </cell>
        </row>
        <row r="71">
          <cell r="A71" t="str">
            <v>1</v>
          </cell>
        </row>
        <row r="72">
          <cell r="A72" t="str">
            <v>2</v>
          </cell>
        </row>
        <row r="73">
          <cell r="A73" t="str">
            <v>3</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変更履歴"/>
      <sheetName val="12-1.ﾃｰﾌﾞﾙ定義"/>
      <sheetName val="200"/>
      <sheetName val="201"/>
      <sheetName val="202"/>
      <sheetName val="203"/>
      <sheetName val="204"/>
      <sheetName val="210"/>
      <sheetName val="211"/>
      <sheetName val="171"/>
      <sheetName val="172"/>
      <sheetName val="173"/>
      <sheetName val="174"/>
      <sheetName val="175"/>
      <sheetName val="176"/>
      <sheetName val="177"/>
      <sheetName val="178"/>
      <sheetName val="179"/>
      <sheetName val="180"/>
      <sheetName val="181"/>
      <sheetName val="182"/>
      <sheetName val="183"/>
      <sheetName val="184"/>
      <sheetName val="185"/>
      <sheetName val="186"/>
      <sheetName val="187"/>
      <sheetName val="188"/>
      <sheetName val="189"/>
      <sheetName val="FCC 納品書"/>
      <sheetName val="点検シート"/>
      <sheetName val="12-1_ﾃｰﾌﾞﾙ定義"/>
      <sheetName val="FCC_納品書"/>
      <sheetName val="Market_Share"/>
      <sheetName val="TB P12"/>
      <sheetName val="含み損益（単）"/>
      <sheetName val="財務ﾃﾞｰﾀ（連）"/>
    </sheetNames>
    <definedNames>
      <definedName name="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Relationships xmlns="http://schemas.openxmlformats.org/package/2006/relationships"><Relationship Type="http://schemas.openxmlformats.org/officeDocument/2006/relationships/drawing" Target="/xl/drawings/drawing1.xml" Id="rId1"/></Relationships>
</file>

<file path=xl/worksheets/_rels/sheet16.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6.xml.rels><Relationships xmlns="http://schemas.openxmlformats.org/package/2006/relationships"><Relationship Type="http://schemas.openxmlformats.org/officeDocument/2006/relationships/drawing" Target="/xl/drawings/drawing2.xml" Id="rId1"/></Relationships>
</file>

<file path=xl/worksheets/sheet1.xml><?xml version="1.0" encoding="utf-8"?>
<worksheet xmlns="http://schemas.openxmlformats.org/spreadsheetml/2006/main">
  <sheetPr>
    <outlinePr summaryBelow="1" summaryRight="1"/>
    <pageSetUpPr/>
  </sheetPr>
  <dimension ref="A1:AB226"/>
  <sheetViews>
    <sheetView showGridLines="0" view="pageBreakPreview" topLeftCell="A18" zoomScaleNormal="100" zoomScaleSheetLayoutView="100" workbookViewId="0">
      <selection activeCell="O83" sqref="O83"/>
    </sheetView>
  </sheetViews>
  <sheetFormatPr baseColWidth="8" defaultColWidth="9" defaultRowHeight="14"/>
  <cols>
    <col width="40.7265625" customWidth="1" style="801" min="1" max="1"/>
    <col width="14.26953125" customWidth="1" style="801" min="2" max="4"/>
    <col width="11.6328125" customWidth="1" style="801" min="5" max="5"/>
    <col width="14.26953125" customWidth="1" style="801" min="6" max="6"/>
    <col width="15.26953125" customWidth="1" style="632" min="7" max="7"/>
    <col width="10.7265625" bestFit="1" customWidth="1" style="801" min="8" max="8"/>
    <col hidden="1" width="11.90625" customWidth="1" style="801" min="9" max="9"/>
    <col hidden="1" width="10.7265625" customWidth="1" style="801" min="10" max="10"/>
    <col hidden="1" width="11.90625" customWidth="1" style="801" min="11" max="11"/>
    <col hidden="1" width="19.36328125" customWidth="1" style="801" min="12" max="12"/>
    <col hidden="1" width="15.36328125" customWidth="1" style="801" min="13" max="13"/>
    <col width="12" customWidth="1" style="801" min="14" max="14"/>
    <col width="12.36328125" bestFit="1" customWidth="1" style="801" min="15" max="15"/>
    <col width="11.7265625" customWidth="1" style="801" min="16" max="18"/>
    <col width="14.7265625" bestFit="1" customWidth="1" style="801" min="19" max="19"/>
    <col width="11.7265625" customWidth="1" style="801" min="20" max="20"/>
    <col width="12.08984375" customWidth="1" style="801" min="21" max="27"/>
    <col width="9" customWidth="1" style="801" min="28" max="29"/>
    <col width="9" customWidth="1" style="801" min="30" max="16384"/>
  </cols>
  <sheetData>
    <row r="1">
      <c r="B1" s="631" t="inlineStr">
        <is>
          <t xml:space="preserve">Input highlighted cells upto row 14 </t>
        </is>
      </c>
      <c r="C1" s="631" t="n"/>
      <c r="D1" s="631" t="n"/>
      <c r="E1" s="631" t="n"/>
      <c r="L1" s="801" t="inlineStr">
        <is>
          <t>INR</t>
        </is>
      </c>
      <c r="T1" s="633" t="n"/>
      <c r="U1" s="633" t="n"/>
      <c r="V1" s="633" t="n"/>
      <c r="W1" s="633" t="n"/>
      <c r="X1" s="633" t="n"/>
      <c r="Y1" s="633" t="n"/>
      <c r="Z1" s="633" t="n"/>
      <c r="AA1" s="633" t="n"/>
      <c r="AB1" s="633" t="n"/>
    </row>
    <row r="2">
      <c r="A2" s="634" t="inlineStr">
        <is>
          <t>Name of Customer</t>
        </is>
      </c>
      <c r="B2" s="796" t="inlineStr">
        <is>
          <t>ABC Private Limited</t>
        </is>
      </c>
      <c r="C2" s="1625" t="n"/>
      <c r="D2" s="1625" t="n"/>
      <c r="E2" s="1626" t="n"/>
      <c r="L2" s="801" t="inlineStr">
        <is>
          <t>GBP</t>
        </is>
      </c>
      <c r="M2" s="633" t="inlineStr">
        <is>
          <t>New</t>
        </is>
      </c>
    </row>
    <row r="3">
      <c r="A3" s="634" t="inlineStr">
        <is>
          <t>MIZUHO_CCIF</t>
        </is>
      </c>
      <c r="B3" s="796" t="inlineStr">
        <is>
          <t>0306612351</t>
        </is>
      </c>
      <c r="C3" s="1625" t="n"/>
      <c r="D3" s="1625" t="n"/>
      <c r="E3" s="1626" t="n"/>
      <c r="G3" s="635" t="inlineStr">
        <is>
          <t>Date of Input</t>
        </is>
      </c>
      <c r="H3" s="1711" t="n"/>
      <c r="L3" s="801" t="inlineStr">
        <is>
          <t>USD</t>
        </is>
      </c>
      <c r="M3" s="633" t="inlineStr">
        <is>
          <t>Interim Review</t>
        </is>
      </c>
    </row>
    <row r="4" ht="28" customHeight="1" s="832">
      <c r="A4" s="634" t="inlineStr">
        <is>
          <t>CCIF</t>
        </is>
      </c>
      <c r="B4" s="796" t="n"/>
      <c r="C4" s="1625" t="n"/>
      <c r="D4" s="1625" t="n"/>
      <c r="E4" s="1626" t="n"/>
      <c r="G4" s="635" t="inlineStr">
        <is>
          <t>Retention Period</t>
        </is>
      </c>
      <c r="H4" s="1711" t="n"/>
      <c r="L4" s="801" t="inlineStr">
        <is>
          <t>SGD</t>
        </is>
      </c>
      <c r="M4" s="801" t="inlineStr">
        <is>
          <t>Annual Review</t>
        </is>
      </c>
    </row>
    <row r="5" ht="15" customHeight="1" s="832">
      <c r="A5" s="634" t="inlineStr">
        <is>
          <t>Type of Activity / Nature of Business</t>
        </is>
      </c>
      <c r="B5" s="803" t="n"/>
      <c r="C5" s="1625" t="n"/>
      <c r="D5" s="1625" t="n"/>
      <c r="E5" s="1626" t="n"/>
      <c r="G5" s="635" t="inlineStr">
        <is>
          <t>Branch</t>
        </is>
      </c>
      <c r="H5" s="799" t="n"/>
      <c r="L5" s="801" t="inlineStr">
        <is>
          <t>RM (Malaysian Ringgit)</t>
        </is>
      </c>
      <c r="M5" s="801" t="inlineStr">
        <is>
          <t>Special Review</t>
        </is>
      </c>
    </row>
    <row r="6">
      <c r="A6" s="634" t="inlineStr">
        <is>
          <t>Industry</t>
        </is>
      </c>
      <c r="B6" s="799" t="n"/>
      <c r="C6" s="1625" t="n"/>
      <c r="D6" s="1625" t="n"/>
      <c r="E6" s="1626" t="n"/>
      <c r="G6" s="635" t="inlineStr">
        <is>
          <t>Officer Name</t>
        </is>
      </c>
      <c r="H6" s="799" t="n"/>
      <c r="L6" s="801" t="inlineStr">
        <is>
          <t>AUD</t>
        </is>
      </c>
    </row>
    <row r="7">
      <c r="A7" s="634" t="inlineStr">
        <is>
          <t>Currency</t>
        </is>
      </c>
      <c r="B7" s="799" t="inlineStr">
        <is>
          <t>CNY</t>
        </is>
      </c>
      <c r="C7" s="1625" t="n"/>
      <c r="D7" s="1625" t="n"/>
      <c r="E7" s="1626" t="n"/>
      <c r="G7" s="635" t="inlineStr">
        <is>
          <t>Ext No</t>
        </is>
      </c>
      <c r="H7" s="799" t="n"/>
      <c r="L7" s="801" t="inlineStr">
        <is>
          <t>NZD</t>
        </is>
      </c>
    </row>
    <row r="8">
      <c r="A8" s="634" t="inlineStr">
        <is>
          <t xml:space="preserve">Inputted units </t>
        </is>
      </c>
      <c r="B8" s="799" t="inlineStr">
        <is>
          <t>Thousands</t>
        </is>
      </c>
      <c r="C8" s="1625" t="n"/>
      <c r="D8" s="1625" t="n"/>
      <c r="E8" s="1626" t="n"/>
      <c r="G8" s="635" t="inlineStr">
        <is>
          <t>Exchange Rate</t>
        </is>
      </c>
      <c r="H8" s="799" t="n"/>
      <c r="L8" s="801" t="inlineStr">
        <is>
          <t>CNY</t>
        </is>
      </c>
    </row>
    <row r="9">
      <c r="A9" s="634" t="inlineStr">
        <is>
          <t>Converter mutiple</t>
        </is>
      </c>
      <c r="B9" s="804">
        <f>INDEX(H202:O206,MATCH(B10,H202:H206,0),MATCH(B8,H202:O202,0))</f>
        <v/>
      </c>
      <c r="C9" s="1712" t="n"/>
      <c r="D9" s="1712" t="n"/>
      <c r="E9" s="1713" t="n"/>
      <c r="G9" s="638" t="n"/>
      <c r="L9" s="801" t="inlineStr">
        <is>
          <t>HKG</t>
        </is>
      </c>
    </row>
    <row r="10">
      <c r="A10" s="634" t="inlineStr">
        <is>
          <t>Units Required for CDM input</t>
        </is>
      </c>
      <c r="B10" s="799" t="inlineStr">
        <is>
          <t>Millions</t>
        </is>
      </c>
      <c r="C10" s="1625" t="n"/>
      <c r="D10" s="1625" t="n"/>
      <c r="E10" s="1626" t="n"/>
      <c r="J10" s="639" t="n"/>
    </row>
    <row r="11">
      <c r="A11" s="634" t="inlineStr">
        <is>
          <t>Financial Year end</t>
        </is>
      </c>
      <c r="B11" s="799" t="inlineStr">
        <is>
          <t>2021/12</t>
        </is>
      </c>
      <c r="C11" s="1625" t="n"/>
      <c r="D11" s="1625" t="n"/>
      <c r="E11" s="1626" t="n"/>
      <c r="J11" s="639" t="n"/>
    </row>
    <row r="12" ht="28" customHeight="1" s="832">
      <c r="A12" s="640" t="inlineStr">
        <is>
          <t>New / Interim Review / Annual Review / Special Review</t>
        </is>
      </c>
      <c r="B12" s="799" t="n"/>
      <c r="C12" s="1625" t="n"/>
      <c r="D12" s="1625" t="n"/>
      <c r="E12" s="1626" t="n"/>
      <c r="I12" s="639" t="n"/>
      <c r="J12" s="639" t="n"/>
    </row>
    <row r="13">
      <c r="A13" s="634" t="inlineStr">
        <is>
          <t>Accounting Standards</t>
        </is>
      </c>
      <c r="B13" s="799" t="n"/>
      <c r="C13" s="1625" t="n"/>
      <c r="D13" s="1625" t="n"/>
      <c r="E13" s="1626" t="n"/>
      <c r="I13" s="639" t="n"/>
    </row>
    <row r="14">
      <c r="A14" s="634" t="inlineStr">
        <is>
          <t>Auditors</t>
        </is>
      </c>
      <c r="B14" s="799" t="n"/>
      <c r="C14" s="1625" t="n"/>
      <c r="D14" s="1625" t="n"/>
      <c r="E14" s="1626" t="n"/>
    </row>
    <row r="15" ht="6" customFormat="1" customHeight="1" s="641">
      <c r="G15" s="642" t="n"/>
    </row>
    <row r="16" ht="15.75" customHeight="1" s="832">
      <c r="A16" s="643" t="inlineStr">
        <is>
          <t>Balance Sheet</t>
        </is>
      </c>
      <c r="B16" s="643" t="n"/>
      <c r="C16" s="643" t="n"/>
      <c r="D16" s="644" t="n"/>
      <c r="E16" s="644" t="n"/>
      <c r="F16" s="644" t="n"/>
    </row>
    <row r="17" ht="15.75" customHeight="1" s="832">
      <c r="A17" s="643" t="n"/>
      <c r="B17" s="643" t="n"/>
      <c r="C17" s="643" t="n"/>
      <c r="D17" s="644" t="n"/>
      <c r="E17" s="644" t="n"/>
      <c r="F17" s="644" t="n"/>
      <c r="G17" s="645" t="n"/>
    </row>
    <row r="18">
      <c r="A18" s="644" t="inlineStr">
        <is>
          <t>Error Check</t>
        </is>
      </c>
      <c r="B18" s="646">
        <f>IF(OR(B77&gt;0.5,B77&lt;-0.5),"Check","OK")</f>
        <v/>
      </c>
      <c r="C18" s="646">
        <f>IF(OR(C77&gt;0.5,C77&lt;-0.5),"Check","OK")</f>
        <v/>
      </c>
      <c r="D18" s="646">
        <f>IF(OR(D77&gt;0.5,D77&lt;-0.5),"Check","OK")</f>
        <v/>
      </c>
      <c r="E18" s="646">
        <f>IF(OR(E77&gt;0.5,E77&lt;-0.5),"Check","OK")</f>
        <v/>
      </c>
      <c r="F18" s="646">
        <f>IF(OR(F77&gt;0.5,F77&lt;-0.5),"Check","OK")</f>
        <v/>
      </c>
      <c r="G18" s="647">
        <f>IF(OR(G77&gt;0.5,G77&lt;-0.5),"Check","OK")</f>
        <v/>
      </c>
      <c r="I18" s="648" t="n"/>
    </row>
    <row r="19">
      <c r="A19" s="649" t="inlineStr">
        <is>
          <t xml:space="preserve">Assets </t>
        </is>
      </c>
      <c r="B19" s="649" t="n"/>
      <c r="C19" s="649" t="n"/>
      <c r="D19" s="644" t="n"/>
      <c r="E19" s="644" t="n"/>
      <c r="F19" s="644" t="n"/>
      <c r="G19" s="645" t="n"/>
      <c r="H19" s="644" t="n"/>
      <c r="I19" s="644" t="n"/>
      <c r="K19" s="650" t="n"/>
    </row>
    <row r="20" ht="28" customHeight="1" s="832">
      <c r="A20" s="644" t="n"/>
      <c r="B20" s="644" t="n"/>
      <c r="C20" s="644" t="n"/>
      <c r="D20" s="644" t="n"/>
      <c r="E20" s="644" t="n"/>
      <c r="F20" s="644" t="n"/>
      <c r="G20" s="651">
        <f>"in "&amp;B7&amp;" "&amp;B8</f>
        <v/>
      </c>
      <c r="H20" s="644" t="n"/>
      <c r="I20" s="644" t="n"/>
      <c r="O20" s="644" t="n"/>
      <c r="P20" s="644" t="n"/>
      <c r="Q20" s="644" t="n"/>
      <c r="R20" s="644" t="n"/>
      <c r="S20" s="652">
        <f>"in "&amp;B7&amp;" "&amp;B10</f>
        <v/>
      </c>
    </row>
    <row r="21">
      <c r="A21" s="653" t="inlineStr">
        <is>
          <t xml:space="preserve"> </t>
        </is>
      </c>
      <c r="B21" s="654">
        <f>LEFT(C21,4)-1&amp;RIGHT(C21,3)</f>
        <v/>
      </c>
      <c r="C21" s="654">
        <f>LEFT(D21,4)-1&amp;RIGHT(D21,3)</f>
        <v/>
      </c>
      <c r="D21" s="654">
        <f>LEFT(E21,4)-1&amp;RIGHT(E21,3)</f>
        <v/>
      </c>
      <c r="E21" s="654">
        <f>LEFT(F21,4)-1&amp;RIGHT(F21,3)</f>
        <v/>
      </c>
      <c r="F21" s="654">
        <f>LEFT(G21,4)-1&amp;RIGHT(G21,3)</f>
        <v/>
      </c>
      <c r="G21" s="655">
        <f>B11</f>
        <v/>
      </c>
      <c r="O21" s="654">
        <f>+C21</f>
        <v/>
      </c>
      <c r="P21" s="654">
        <f>+D21</f>
        <v/>
      </c>
      <c r="Q21" s="654">
        <f>+E21</f>
        <v/>
      </c>
      <c r="R21" s="654">
        <f>+F21</f>
        <v/>
      </c>
      <c r="S21" s="654">
        <f>+G21</f>
        <v/>
      </c>
    </row>
    <row r="22">
      <c r="A22" s="653" t="n"/>
      <c r="B22" s="654" t="n">
        <v>12</v>
      </c>
      <c r="C22" s="654" t="n">
        <v>12</v>
      </c>
      <c r="D22" s="654" t="n">
        <v>12</v>
      </c>
      <c r="E22" s="654" t="n">
        <v>12</v>
      </c>
      <c r="F22" s="654" t="n">
        <v>12</v>
      </c>
      <c r="G22" s="655" t="n">
        <v>12</v>
      </c>
      <c r="O22" s="654" t="n">
        <v>12</v>
      </c>
      <c r="P22" s="654" t="n">
        <v>12</v>
      </c>
      <c r="Q22" s="654" t="n">
        <v>12</v>
      </c>
      <c r="R22" s="654" t="n">
        <v>12</v>
      </c>
      <c r="S22" s="654" t="n">
        <v>12</v>
      </c>
    </row>
    <row r="23">
      <c r="A23" s="656" t="inlineStr">
        <is>
          <t xml:space="preserve">Cash and cash equivalents </t>
        </is>
      </c>
      <c r="B23" s="1714">
        <f>'BS (Assets) breakdown'!C17</f>
        <v/>
      </c>
      <c r="C23" s="1714">
        <f>'BS (Assets) breakdown'!D17</f>
        <v/>
      </c>
      <c r="D23" s="1714">
        <f>'BS (Assets) breakdown'!E17</f>
        <v/>
      </c>
      <c r="E23" s="1714">
        <f>'BS (Assets) breakdown'!F17</f>
        <v/>
      </c>
      <c r="F23" s="1714">
        <f>'BS (Assets) breakdown'!G17</f>
        <v/>
      </c>
      <c r="G23" s="1714">
        <f>'BS (Assets) breakdown'!H17</f>
        <v/>
      </c>
      <c r="O23" s="1714">
        <f>+C23*$B$9</f>
        <v/>
      </c>
      <c r="P23" s="1714">
        <f>+D23*$B$9</f>
        <v/>
      </c>
      <c r="Q23" s="1714">
        <f>+E23*$B$9</f>
        <v/>
      </c>
      <c r="R23" s="1714">
        <f>+F23*$B$9</f>
        <v/>
      </c>
      <c r="S23" s="1714">
        <f>+G23*$B$9</f>
        <v/>
      </c>
    </row>
    <row r="24">
      <c r="A24" s="656" t="inlineStr">
        <is>
          <t xml:space="preserve">Account Receivables </t>
        </is>
      </c>
      <c r="B24" s="1714">
        <f>'BS (Assets) breakdown'!C22</f>
        <v/>
      </c>
      <c r="C24" s="1714">
        <f>'BS (Assets) breakdown'!D22</f>
        <v/>
      </c>
      <c r="D24" s="1714">
        <f>'BS (Assets) breakdown'!E22</f>
        <v/>
      </c>
      <c r="E24" s="1714">
        <f>'BS (Assets) breakdown'!F22</f>
        <v/>
      </c>
      <c r="F24" s="1714">
        <f>'BS (Assets) breakdown'!G22</f>
        <v/>
      </c>
      <c r="G24" s="1714">
        <f>'BS (Assets) breakdown'!H22</f>
        <v/>
      </c>
      <c r="O24" s="1714">
        <f>+C24*$B$9</f>
        <v/>
      </c>
      <c r="P24" s="1714">
        <f>+D24*$B$9</f>
        <v/>
      </c>
      <c r="Q24" s="1714">
        <f>+E24*$B$9</f>
        <v/>
      </c>
      <c r="R24" s="1714">
        <f>+F24*$B$9</f>
        <v/>
      </c>
      <c r="S24" s="1714">
        <f>+G24*$B$9</f>
        <v/>
      </c>
    </row>
    <row r="25">
      <c r="A25" s="656" t="inlineStr">
        <is>
          <t xml:space="preserve">Inventories </t>
        </is>
      </c>
      <c r="B25" s="1714">
        <f>'BS (Assets) breakdown'!C27</f>
        <v/>
      </c>
      <c r="C25" s="1714">
        <f>'BS (Assets) breakdown'!D27</f>
        <v/>
      </c>
      <c r="D25" s="1714">
        <f>'BS (Assets) breakdown'!E27</f>
        <v/>
      </c>
      <c r="E25" s="1714">
        <f>'BS (Assets) breakdown'!F27</f>
        <v/>
      </c>
      <c r="F25" s="1714">
        <f>'BS (Assets) breakdown'!G27</f>
        <v/>
      </c>
      <c r="G25" s="1714">
        <f>'BS (Assets) breakdown'!H27</f>
        <v/>
      </c>
      <c r="O25" s="1714">
        <f>+C25*$B$9</f>
        <v/>
      </c>
      <c r="P25" s="1714">
        <f>+D25*$B$9</f>
        <v/>
      </c>
      <c r="Q25" s="1714">
        <f>+E25*$B$9</f>
        <v/>
      </c>
      <c r="R25" s="1714">
        <f>+F25*$B$9</f>
        <v/>
      </c>
      <c r="S25" s="1714">
        <f>+G25*$B$9</f>
        <v/>
      </c>
    </row>
    <row r="26">
      <c r="A26" s="656" t="inlineStr">
        <is>
          <t xml:space="preserve">Prepaid Expenses </t>
        </is>
      </c>
      <c r="B26" s="1714">
        <f>'BS (Assets) breakdown'!C31</f>
        <v/>
      </c>
      <c r="C26" s="1714">
        <f>'BS (Assets) breakdown'!D31</f>
        <v/>
      </c>
      <c r="D26" s="1714">
        <f>'BS (Assets) breakdown'!E31</f>
        <v/>
      </c>
      <c r="E26" s="1714">
        <f>'BS (Assets) breakdown'!F31</f>
        <v/>
      </c>
      <c r="F26" s="1714">
        <f>'BS (Assets) breakdown'!G31</f>
        <v/>
      </c>
      <c r="G26" s="1714">
        <f>'BS (Assets) breakdown'!H31</f>
        <v/>
      </c>
      <c r="O26" s="1714">
        <f>+C26*$B$9</f>
        <v/>
      </c>
      <c r="P26" s="1714">
        <f>+D26*$B$9</f>
        <v/>
      </c>
      <c r="Q26" s="1714">
        <f>+E26*$B$9</f>
        <v/>
      </c>
      <c r="R26" s="1714">
        <f>+F26*$B$9</f>
        <v/>
      </c>
      <c r="S26" s="1714">
        <f>+G26*$B$9</f>
        <v/>
      </c>
    </row>
    <row r="27" hidden="1" s="832">
      <c r="A27" s="656" t="n"/>
      <c r="B27" s="1714" t="n"/>
      <c r="C27" s="1714" t="n"/>
      <c r="D27" s="1715" t="n"/>
      <c r="E27" s="1714" t="n"/>
      <c r="F27" s="1714" t="n"/>
      <c r="G27" s="1715" t="n"/>
      <c r="O27" s="1714">
        <f>+C27*$B$9</f>
        <v/>
      </c>
      <c r="P27" s="1714">
        <f>+D27*$B$9</f>
        <v/>
      </c>
      <c r="Q27" s="1714">
        <f>+E27*$B$9</f>
        <v/>
      </c>
      <c r="R27" s="1714">
        <f>+F27*$B$9</f>
        <v/>
      </c>
      <c r="S27" s="1714">
        <f>+G27*$B$9</f>
        <v/>
      </c>
    </row>
    <row r="28">
      <c r="A28" s="656" t="inlineStr">
        <is>
          <t xml:space="preserve">Other Current Assets </t>
        </is>
      </c>
      <c r="B28" s="1714">
        <f>'BS (Assets) breakdown'!C36</f>
        <v/>
      </c>
      <c r="C28" s="1714">
        <f>'BS (Assets) breakdown'!D36</f>
        <v/>
      </c>
      <c r="D28" s="1714">
        <f>'BS (Assets) breakdown'!E36</f>
        <v/>
      </c>
      <c r="E28" s="1714">
        <f>'BS (Assets) breakdown'!F36</f>
        <v/>
      </c>
      <c r="F28" s="1714">
        <f>'BS (Assets) breakdown'!G36</f>
        <v/>
      </c>
      <c r="G28" s="1714">
        <f>'BS (Assets) breakdown'!H36</f>
        <v/>
      </c>
      <c r="O28" s="1714">
        <f>+C28*$B$9</f>
        <v/>
      </c>
      <c r="P28" s="1714">
        <f>+D28*$B$9</f>
        <v/>
      </c>
      <c r="Q28" s="1714">
        <f>+E28*$B$9</f>
        <v/>
      </c>
      <c r="R28" s="1714">
        <f>+F28*$B$9</f>
        <v/>
      </c>
      <c r="S28" s="1714">
        <f>+G28*$B$9</f>
        <v/>
      </c>
    </row>
    <row r="29">
      <c r="A29" s="659" t="inlineStr">
        <is>
          <t xml:space="preserve">Current Assets </t>
        </is>
      </c>
      <c r="B29" s="1716">
        <f>SUM(B23:B28)</f>
        <v/>
      </c>
      <c r="C29" s="1716">
        <f>SUM(C23:C28)</f>
        <v/>
      </c>
      <c r="D29" s="1716">
        <f>SUM(D23:D28)</f>
        <v/>
      </c>
      <c r="E29" s="1716">
        <f>SUM(E23:E28)</f>
        <v/>
      </c>
      <c r="F29" s="1716">
        <f>SUM(F23:F28)</f>
        <v/>
      </c>
      <c r="G29" s="1716">
        <f>SUM(G23:G28)</f>
        <v/>
      </c>
      <c r="H29" s="1717" t="n"/>
      <c r="O29" s="1716">
        <f>SUM(O23:O28)</f>
        <v/>
      </c>
      <c r="P29" s="1716">
        <f>SUM(P23:P28)</f>
        <v/>
      </c>
      <c r="Q29" s="1716">
        <f>SUM(Q23:Q28)</f>
        <v/>
      </c>
      <c r="R29" s="1716">
        <f>SUM(R23:R28)</f>
        <v/>
      </c>
      <c r="S29" s="1716">
        <f>SUM(S23:S28)</f>
        <v/>
      </c>
    </row>
    <row r="30">
      <c r="A30" s="656" t="inlineStr">
        <is>
          <t xml:space="preserve">Net Plant Property Equipment </t>
        </is>
      </c>
      <c r="B30" s="1714">
        <f>'BS (Assets) breakdown'!C38</f>
        <v/>
      </c>
      <c r="C30" s="1714">
        <f>'BS (Assets) breakdown'!D38</f>
        <v/>
      </c>
      <c r="D30" s="1714">
        <f>'BS (Assets) breakdown'!E38</f>
        <v/>
      </c>
      <c r="E30" s="1714">
        <f>'BS (Assets) breakdown'!F38</f>
        <v/>
      </c>
      <c r="F30" s="1714">
        <f>'BS (Assets) breakdown'!G38</f>
        <v/>
      </c>
      <c r="G30" s="1714">
        <f>'BS (Assets) breakdown'!H38</f>
        <v/>
      </c>
      <c r="I30" s="1717" t="n"/>
      <c r="J30" s="1717" t="n"/>
      <c r="N30" s="650" t="n"/>
      <c r="O30" s="1714">
        <f>O31-O32</f>
        <v/>
      </c>
      <c r="P30" s="1714">
        <f>P31-P32</f>
        <v/>
      </c>
      <c r="Q30" s="1714">
        <f>Q31-Q32</f>
        <v/>
      </c>
      <c r="R30" s="1714">
        <f>R31-R32</f>
        <v/>
      </c>
      <c r="S30" s="1714">
        <f>S31-S32</f>
        <v/>
      </c>
    </row>
    <row r="31">
      <c r="A31" s="656" t="inlineStr">
        <is>
          <t xml:space="preserve">(Gross Plant Property Equipment) </t>
        </is>
      </c>
      <c r="B31" s="1714">
        <f>'BS (Assets) breakdown'!C40</f>
        <v/>
      </c>
      <c r="C31" s="1714">
        <f>'BS (Assets) breakdown'!D40</f>
        <v/>
      </c>
      <c r="D31" s="1714">
        <f>'BS (Assets) breakdown'!E40</f>
        <v/>
      </c>
      <c r="E31" s="1714">
        <f>'BS (Assets) breakdown'!F40</f>
        <v/>
      </c>
      <c r="F31" s="1714">
        <f>'BS (Assets) breakdown'!G40</f>
        <v/>
      </c>
      <c r="G31" s="1714">
        <f>'BS (Assets) breakdown'!H40</f>
        <v/>
      </c>
      <c r="H31" s="1717" t="n"/>
      <c r="I31" s="1717" t="n"/>
      <c r="J31" s="1717" t="n"/>
      <c r="O31" s="1714">
        <f>+C31*$B$9</f>
        <v/>
      </c>
      <c r="P31" s="1714">
        <f>+D31*$B$9</f>
        <v/>
      </c>
      <c r="Q31" s="1714">
        <f>+E31*$B$9</f>
        <v/>
      </c>
      <c r="R31" s="1714">
        <f>+F31*$B$9</f>
        <v/>
      </c>
      <c r="S31" s="1714">
        <f>+G31*$B$9</f>
        <v/>
      </c>
    </row>
    <row r="32">
      <c r="A32" s="656" t="inlineStr">
        <is>
          <t>(Accumulated Depreciation) ( - )</t>
        </is>
      </c>
      <c r="B32" s="1714">
        <f>'BS (Assets) breakdown'!C44</f>
        <v/>
      </c>
      <c r="C32" s="1714">
        <f>'BS (Assets) breakdown'!D44</f>
        <v/>
      </c>
      <c r="D32" s="1714">
        <f>'BS (Assets) breakdown'!E44</f>
        <v/>
      </c>
      <c r="E32" s="1714">
        <f>'BS (Assets) breakdown'!F44</f>
        <v/>
      </c>
      <c r="F32" s="1714">
        <f>'BS (Assets) breakdown'!G44</f>
        <v/>
      </c>
      <c r="G32" s="1714">
        <f>'BS (Assets) breakdown'!H44</f>
        <v/>
      </c>
      <c r="I32" s="1717" t="n"/>
      <c r="J32" s="1717" t="n"/>
      <c r="O32" s="1714">
        <f>+C32*$B$9</f>
        <v/>
      </c>
      <c r="P32" s="1714">
        <f>+D32*$B$9</f>
        <v/>
      </c>
      <c r="Q32" s="1714">
        <f>+E32*$B$9</f>
        <v/>
      </c>
      <c r="R32" s="1714">
        <f>+F32*$B$9</f>
        <v/>
      </c>
      <c r="S32" s="1714">
        <f>+G32*$B$9</f>
        <v/>
      </c>
    </row>
    <row r="33">
      <c r="A33" s="656" t="inlineStr">
        <is>
          <t xml:space="preserve">Other Tangible Assets </t>
        </is>
      </c>
      <c r="B33" s="1714">
        <f>'BS (Assets) breakdown'!C52</f>
        <v/>
      </c>
      <c r="C33" s="1714">
        <f>'BS (Assets) breakdown'!D52</f>
        <v/>
      </c>
      <c r="D33" s="1714">
        <f>'BS (Assets) breakdown'!E52</f>
        <v/>
      </c>
      <c r="E33" s="1714">
        <f>'BS (Assets) breakdown'!F52</f>
        <v/>
      </c>
      <c r="F33" s="1714">
        <f>'BS (Assets) breakdown'!G52</f>
        <v/>
      </c>
      <c r="G33" s="1714">
        <f>'BS (Assets) breakdown'!H52</f>
        <v/>
      </c>
      <c r="I33" s="1717" t="n"/>
      <c r="J33" s="1717" t="n"/>
      <c r="O33" s="1714">
        <f>+C33*$B$9</f>
        <v/>
      </c>
      <c r="P33" s="1714">
        <f>+D33*$B$9</f>
        <v/>
      </c>
      <c r="Q33" s="1714">
        <f>+E33*$B$9</f>
        <v/>
      </c>
      <c r="R33" s="1714">
        <f>+F33*$B$9</f>
        <v/>
      </c>
      <c r="S33" s="1714">
        <f>+G33*$B$9</f>
        <v/>
      </c>
    </row>
    <row r="34">
      <c r="A34" s="659" t="inlineStr">
        <is>
          <t xml:space="preserve">Tangible Assets </t>
        </is>
      </c>
      <c r="B34" s="1718">
        <f>B30+B33</f>
        <v/>
      </c>
      <c r="C34" s="1718">
        <f>C30+C33</f>
        <v/>
      </c>
      <c r="D34" s="1718">
        <f>D30+D33</f>
        <v/>
      </c>
      <c r="E34" s="1718">
        <f>E30+E33</f>
        <v/>
      </c>
      <c r="F34" s="1718">
        <f>F30+F33</f>
        <v/>
      </c>
      <c r="G34" s="1718">
        <f>G30+G33</f>
        <v/>
      </c>
      <c r="O34" s="1716">
        <f>O30+O33</f>
        <v/>
      </c>
      <c r="P34" s="1716">
        <f>P30+P33</f>
        <v/>
      </c>
      <c r="Q34" s="1716">
        <f>Q30+Q33</f>
        <v/>
      </c>
      <c r="R34" s="1716">
        <f>R30+R33</f>
        <v/>
      </c>
      <c r="S34" s="1716">
        <f>S30+S33</f>
        <v/>
      </c>
    </row>
    <row r="35">
      <c r="A35" s="662" t="n"/>
      <c r="B35" s="663" t="n"/>
      <c r="C35" s="1719" t="n"/>
      <c r="D35" s="1720" t="n"/>
      <c r="E35" s="1719" t="n"/>
      <c r="F35" s="1719" t="n"/>
      <c r="G35" s="1720" t="n"/>
      <c r="O35" s="662" t="n"/>
      <c r="P35" s="1719" t="n"/>
      <c r="Q35" s="1719" t="n"/>
      <c r="R35" s="1719" t="n"/>
      <c r="S35" s="1719" t="n"/>
    </row>
    <row r="36">
      <c r="A36" s="656" t="inlineStr">
        <is>
          <t xml:space="preserve">GoodWill </t>
        </is>
      </c>
      <c r="B36" s="666">
        <f>'BS (Assets) breakdown'!C54</f>
        <v/>
      </c>
      <c r="C36" s="666">
        <f>'BS (Assets) breakdown'!D54</f>
        <v/>
      </c>
      <c r="D36" s="666">
        <f>'BS (Assets) breakdown'!E54</f>
        <v/>
      </c>
      <c r="E36" s="666">
        <f>'BS (Assets) breakdown'!F54</f>
        <v/>
      </c>
      <c r="F36" s="666">
        <f>'BS (Assets) breakdown'!G54</f>
        <v/>
      </c>
      <c r="G36" s="666">
        <f>'BS (Assets) breakdown'!H54</f>
        <v/>
      </c>
      <c r="O36" s="1714">
        <f>+C36*$B$9</f>
        <v/>
      </c>
      <c r="P36" s="1714">
        <f>+D36*$B$9</f>
        <v/>
      </c>
      <c r="Q36" s="1714">
        <f>+E36*$B$9</f>
        <v/>
      </c>
      <c r="R36" s="1714">
        <f>+F36*$B$9</f>
        <v/>
      </c>
      <c r="S36" s="1714">
        <f>+G36*$B$9</f>
        <v/>
      </c>
    </row>
    <row r="37">
      <c r="A37" s="656" t="inlineStr">
        <is>
          <t xml:space="preserve">Other Intangible Assets </t>
        </is>
      </c>
      <c r="B37" s="1714">
        <f>'BS (Assets) breakdown'!C61</f>
        <v/>
      </c>
      <c r="C37" s="1714">
        <f>'BS (Assets) breakdown'!D61</f>
        <v/>
      </c>
      <c r="D37" s="1714">
        <f>'BS (Assets) breakdown'!E61</f>
        <v/>
      </c>
      <c r="E37" s="1714">
        <f>'BS (Assets) breakdown'!F61</f>
        <v/>
      </c>
      <c r="F37" s="1714">
        <f>'BS (Assets) breakdown'!G61</f>
        <v/>
      </c>
      <c r="G37" s="1714">
        <f>'BS (Assets) breakdown'!H61</f>
        <v/>
      </c>
      <c r="O37" s="1714">
        <f>+C37*$B$9</f>
        <v/>
      </c>
      <c r="P37" s="1714">
        <f>+D37*$B$9</f>
        <v/>
      </c>
      <c r="Q37" s="1714">
        <f>+E37*$B$9</f>
        <v/>
      </c>
      <c r="R37" s="1714">
        <f>+F37*$B$9</f>
        <v/>
      </c>
      <c r="S37" s="1714">
        <f>+G37*$B$9</f>
        <v/>
      </c>
    </row>
    <row r="38">
      <c r="A38" s="659" t="inlineStr">
        <is>
          <t xml:space="preserve">Intangible Assets </t>
        </is>
      </c>
      <c r="B38" s="1716">
        <f>B36+B37</f>
        <v/>
      </c>
      <c r="C38" s="1716">
        <f>C36+C37</f>
        <v/>
      </c>
      <c r="D38" s="1716">
        <f>D36+D37</f>
        <v/>
      </c>
      <c r="E38" s="1716">
        <f>E36+E37</f>
        <v/>
      </c>
      <c r="F38" s="1716">
        <f>F36+F37</f>
        <v/>
      </c>
      <c r="G38" s="1716">
        <f>G36+G37</f>
        <v/>
      </c>
      <c r="O38" s="1716">
        <f>SUM(O36:O37)</f>
        <v/>
      </c>
      <c r="P38" s="1716">
        <f>SUM(P36:P37)</f>
        <v/>
      </c>
      <c r="Q38" s="1716">
        <f>SUM(Q36:Q37)</f>
        <v/>
      </c>
      <c r="R38" s="1716">
        <f>SUM(R36:R37)</f>
        <v/>
      </c>
      <c r="S38" s="1716">
        <f>SUM(S36:S37)</f>
        <v/>
      </c>
    </row>
    <row r="39">
      <c r="A39" s="662" t="n"/>
      <c r="B39" s="663" t="n"/>
      <c r="C39" s="1719" t="n"/>
      <c r="D39" s="1720" t="n"/>
      <c r="E39" s="1719" t="n"/>
      <c r="F39" s="1719" t="n"/>
      <c r="G39" s="1720" t="n"/>
      <c r="O39" s="662" t="n"/>
      <c r="P39" s="1719" t="n"/>
      <c r="Q39" s="1719" t="n"/>
      <c r="R39" s="1719" t="n"/>
      <c r="S39" s="1719" t="n"/>
    </row>
    <row r="40">
      <c r="A40" s="656" t="inlineStr">
        <is>
          <t xml:space="preserve">Investments </t>
        </is>
      </c>
      <c r="B40" s="667">
        <f>'BS (Assets) breakdown'!C66</f>
        <v/>
      </c>
      <c r="C40" s="667">
        <f>'BS (Assets) breakdown'!D66</f>
        <v/>
      </c>
      <c r="D40" s="667">
        <f>'BS (Assets) breakdown'!E66</f>
        <v/>
      </c>
      <c r="E40" s="667">
        <f>'BS (Assets) breakdown'!F66</f>
        <v/>
      </c>
      <c r="F40" s="667">
        <f>'BS (Assets) breakdown'!G66</f>
        <v/>
      </c>
      <c r="G40" s="667">
        <f>'BS (Assets) breakdown'!H66</f>
        <v/>
      </c>
      <c r="O40" s="1714">
        <f>+C40*$B$9</f>
        <v/>
      </c>
      <c r="P40" s="1714">
        <f>+D40*$B$9</f>
        <v/>
      </c>
      <c r="Q40" s="1714">
        <f>+E40*$B$9</f>
        <v/>
      </c>
      <c r="R40" s="1714">
        <f>+F40*$B$9</f>
        <v/>
      </c>
      <c r="S40" s="1714">
        <f>+G40*$B$9</f>
        <v/>
      </c>
    </row>
    <row r="41">
      <c r="A41" s="656" t="inlineStr">
        <is>
          <t xml:space="preserve">Deferred Charges </t>
        </is>
      </c>
      <c r="B41" s="667">
        <f>'BS (Assets) breakdown'!C68</f>
        <v/>
      </c>
      <c r="C41" s="667">
        <f>'BS (Assets) breakdown'!D68</f>
        <v/>
      </c>
      <c r="D41" s="667">
        <f>'BS (Assets) breakdown'!E68</f>
        <v/>
      </c>
      <c r="E41" s="667">
        <f>'BS (Assets) breakdown'!F68</f>
        <v/>
      </c>
      <c r="F41" s="667">
        <f>'BS (Assets) breakdown'!G68</f>
        <v/>
      </c>
      <c r="G41" s="667">
        <f>'BS (Assets) breakdown'!H68</f>
        <v/>
      </c>
      <c r="O41" s="1714">
        <f>+C41*$B$9</f>
        <v/>
      </c>
      <c r="P41" s="1714">
        <f>+D41*$B$9</f>
        <v/>
      </c>
      <c r="Q41" s="1714">
        <f>+E41*$B$9</f>
        <v/>
      </c>
      <c r="R41" s="1714">
        <f>+F41*$B$9</f>
        <v/>
      </c>
      <c r="S41" s="1714">
        <f>+G41*$B$9</f>
        <v/>
      </c>
    </row>
    <row r="42">
      <c r="A42" s="656" t="inlineStr">
        <is>
          <t xml:space="preserve">Other Assets </t>
        </is>
      </c>
      <c r="B42" s="1714">
        <f>'BS (Assets) breakdown'!C279</f>
        <v/>
      </c>
      <c r="C42" s="1714">
        <f>'BS (Assets) breakdown'!D279</f>
        <v/>
      </c>
      <c r="D42" s="1714">
        <f>'BS (Assets) breakdown'!E279</f>
        <v/>
      </c>
      <c r="E42" s="1714">
        <f>'BS (Assets) breakdown'!F279</f>
        <v/>
      </c>
      <c r="F42" s="1714">
        <f>'BS (Assets) breakdown'!G279</f>
        <v/>
      </c>
      <c r="G42" s="1714">
        <f>'BS (Assets) breakdown'!H279</f>
        <v/>
      </c>
      <c r="O42" s="1714">
        <f>+C42*$B$9</f>
        <v/>
      </c>
      <c r="P42" s="1714">
        <f>+D42*$B$9</f>
        <v/>
      </c>
      <c r="Q42" s="1714">
        <f>+E42*$B$9</f>
        <v/>
      </c>
      <c r="R42" s="1714">
        <f>+F42*$B$9</f>
        <v/>
      </c>
      <c r="S42" s="1714">
        <f>+G42*$B$9</f>
        <v/>
      </c>
    </row>
    <row r="43">
      <c r="A43" s="659" t="inlineStr">
        <is>
          <t xml:space="preserve">Non-Current Assets Total </t>
        </is>
      </c>
      <c r="B43" s="1716">
        <f>B34+B38+B40+B41+B42</f>
        <v/>
      </c>
      <c r="C43" s="1716">
        <f>C34+C38+C40+C41+C42</f>
        <v/>
      </c>
      <c r="D43" s="1716">
        <f>D34+D38+D40+D41+D42</f>
        <v/>
      </c>
      <c r="E43" s="1716">
        <f>E34+E38+E40+E41+E42</f>
        <v/>
      </c>
      <c r="F43" s="1716">
        <f>F34+F38+F40+F41+F42</f>
        <v/>
      </c>
      <c r="G43" s="1716">
        <f>G34+G38+G40+G41+G42</f>
        <v/>
      </c>
      <c r="O43" s="1716">
        <f>SUM(O40:O42)+O38+O34</f>
        <v/>
      </c>
      <c r="P43" s="1716">
        <f>SUM(P40:P42)+P38+P34</f>
        <v/>
      </c>
      <c r="Q43" s="1716">
        <f>SUM(Q40:Q42)+Q38+Q34</f>
        <v/>
      </c>
      <c r="R43" s="1716">
        <f>SUM(R40:R42)+R38+R34</f>
        <v/>
      </c>
      <c r="S43" s="1716">
        <f>SUM(S40:S42)+S38+S34</f>
        <v/>
      </c>
    </row>
    <row r="44">
      <c r="A44" s="659" t="inlineStr">
        <is>
          <t xml:space="preserve">Total Assets </t>
        </is>
      </c>
      <c r="B44" s="1716">
        <f>B29+B43</f>
        <v/>
      </c>
      <c r="C44" s="1716">
        <f>C29+C43</f>
        <v/>
      </c>
      <c r="D44" s="1721">
        <f>D29+D43</f>
        <v/>
      </c>
      <c r="E44" s="1716">
        <f>E29+E43</f>
        <v/>
      </c>
      <c r="F44" s="1716">
        <f>F29+F43</f>
        <v/>
      </c>
      <c r="G44" s="1721">
        <f>G29+G43</f>
        <v/>
      </c>
      <c r="O44" s="1716">
        <f>O29+O43</f>
        <v/>
      </c>
      <c r="P44" s="1716">
        <f>P29+P43</f>
        <v/>
      </c>
      <c r="Q44" s="1716">
        <f>Q29+Q43</f>
        <v/>
      </c>
      <c r="R44" s="1716">
        <f>R29+R43</f>
        <v/>
      </c>
      <c r="S44" s="1716">
        <f>S29+S43</f>
        <v/>
      </c>
    </row>
    <row r="45">
      <c r="A45" s="644" t="inlineStr">
        <is>
          <t xml:space="preserve"> </t>
        </is>
      </c>
      <c r="B45" s="644" t="n"/>
      <c r="C45" s="644" t="n"/>
      <c r="D45" s="644" t="n"/>
      <c r="E45" s="644" t="n"/>
      <c r="F45" s="644" t="n"/>
      <c r="G45" s="645" t="n"/>
      <c r="O45" s="644" t="n"/>
      <c r="P45" s="644" t="n"/>
      <c r="Q45" s="644" t="n"/>
      <c r="R45" s="644" t="n"/>
      <c r="S45" s="644" t="n"/>
    </row>
    <row r="46">
      <c r="A46" s="644" t="n"/>
      <c r="B46" s="644" t="n"/>
      <c r="C46" s="644" t="n"/>
      <c r="D46" s="644" t="n"/>
      <c r="E46" s="1722" t="n"/>
      <c r="F46" s="1722" t="n"/>
      <c r="G46" s="670" t="n"/>
      <c r="K46" s="639" t="n"/>
      <c r="O46" s="644" t="n"/>
      <c r="P46" s="644" t="n"/>
      <c r="Q46" s="1722" t="n"/>
      <c r="R46" s="1722" t="n"/>
      <c r="S46" s="671" t="n"/>
    </row>
    <row r="47">
      <c r="A47" s="649" t="inlineStr">
        <is>
          <t>Liabilities &amp; Equity</t>
        </is>
      </c>
      <c r="B47" s="649" t="n"/>
      <c r="C47" s="649" t="n"/>
      <c r="D47" s="1723" t="n"/>
      <c r="E47" s="1723" t="n"/>
      <c r="F47" s="1723" t="n"/>
      <c r="G47" s="1724" t="n"/>
      <c r="J47" s="674" t="n"/>
      <c r="K47" s="675" t="n"/>
      <c r="L47" s="676" t="n"/>
      <c r="N47" s="675" t="n"/>
      <c r="O47" s="649" t="n"/>
      <c r="P47" s="1723" t="n"/>
      <c r="Q47" s="1723" t="n"/>
      <c r="R47" s="1723" t="n"/>
      <c r="S47" s="1723" t="n"/>
    </row>
    <row r="48">
      <c r="A48" s="644" t="n"/>
      <c r="B48" s="644" t="n"/>
      <c r="C48" s="644" t="n"/>
      <c r="D48" s="644" t="n"/>
      <c r="E48" s="644" t="n"/>
      <c r="F48" s="644" t="n"/>
      <c r="G48" s="645" t="n"/>
      <c r="J48" s="674" t="n"/>
      <c r="K48" s="675" t="n"/>
      <c r="L48" s="676" t="n"/>
      <c r="M48" s="639" t="n"/>
      <c r="N48" s="675" t="n"/>
      <c r="O48" s="644" t="n"/>
      <c r="P48" s="644" t="n"/>
      <c r="Q48" s="644" t="n"/>
      <c r="R48" s="644" t="n"/>
      <c r="S48" s="644" t="n"/>
    </row>
    <row r="49">
      <c r="A49" s="653" t="inlineStr">
        <is>
          <t xml:space="preserve"> </t>
        </is>
      </c>
      <c r="B49" s="654">
        <f>B21</f>
        <v/>
      </c>
      <c r="C49" s="654">
        <f>C21</f>
        <v/>
      </c>
      <c r="D49" s="654">
        <f>D21</f>
        <v/>
      </c>
      <c r="E49" s="654">
        <f>E21</f>
        <v/>
      </c>
      <c r="F49" s="654">
        <f>F21</f>
        <v/>
      </c>
      <c r="G49" s="655">
        <f>G21</f>
        <v/>
      </c>
      <c r="J49" s="674" t="n"/>
      <c r="K49" s="675" t="n"/>
      <c r="L49" s="676" t="n"/>
      <c r="N49" s="675" t="n"/>
      <c r="O49" s="654">
        <f>O21</f>
        <v/>
      </c>
      <c r="P49" s="654">
        <f>P21</f>
        <v/>
      </c>
      <c r="Q49" s="654">
        <f>Q21</f>
        <v/>
      </c>
      <c r="R49" s="654">
        <f>R21</f>
        <v/>
      </c>
      <c r="S49" s="654">
        <f>S21</f>
        <v/>
      </c>
    </row>
    <row r="50">
      <c r="A50" s="656" t="inlineStr">
        <is>
          <t xml:space="preserve">Short Term Debt </t>
        </is>
      </c>
      <c r="B50" s="1725">
        <f>'BS (Liabilities) breakdown'!C21</f>
        <v/>
      </c>
      <c r="C50" s="1725">
        <f>'BS (Liabilities) breakdown'!D21</f>
        <v/>
      </c>
      <c r="D50" s="1725">
        <f>'BS (Liabilities) breakdown'!E21</f>
        <v/>
      </c>
      <c r="E50" s="1725">
        <f>'BS (Liabilities) breakdown'!F21</f>
        <v/>
      </c>
      <c r="F50" s="1725">
        <f>'BS (Liabilities) breakdown'!G21</f>
        <v/>
      </c>
      <c r="G50" s="1725">
        <f>'BS (Liabilities) breakdown'!H21</f>
        <v/>
      </c>
      <c r="J50" s="674" t="n"/>
      <c r="K50" s="675" t="n"/>
      <c r="L50" s="676" t="n"/>
      <c r="O50" s="1714">
        <f>+C50*$B$9</f>
        <v/>
      </c>
      <c r="P50" s="1714">
        <f>+D50*$B$9</f>
        <v/>
      </c>
      <c r="Q50" s="1714">
        <f>+E50*$B$9</f>
        <v/>
      </c>
      <c r="R50" s="1714">
        <f>+F50*$B$9</f>
        <v/>
      </c>
      <c r="S50" s="1714">
        <f>+G50*$B$9</f>
        <v/>
      </c>
    </row>
    <row r="51">
      <c r="A51" s="656" t="inlineStr">
        <is>
          <t xml:space="preserve">Long Term Debt due in one year </t>
        </is>
      </c>
      <c r="B51" s="1725">
        <f>'BS (Liabilities) breakdown'!C28</f>
        <v/>
      </c>
      <c r="C51" s="1725">
        <f>'BS (Liabilities) breakdown'!D28</f>
        <v/>
      </c>
      <c r="D51" s="1725">
        <f>'BS (Liabilities) breakdown'!E28</f>
        <v/>
      </c>
      <c r="E51" s="1725">
        <f>'BS (Liabilities) breakdown'!F28</f>
        <v/>
      </c>
      <c r="F51" s="1725">
        <f>'BS (Liabilities) breakdown'!G28</f>
        <v/>
      </c>
      <c r="G51" s="1725">
        <f>'BS (Liabilities) breakdown'!H28</f>
        <v/>
      </c>
      <c r="J51" s="678" t="n"/>
      <c r="K51" s="678" t="n"/>
      <c r="L51" s="678" t="n"/>
      <c r="O51" s="1714">
        <f>+C51*$B$9</f>
        <v/>
      </c>
      <c r="P51" s="1714">
        <f>+D51*$B$9</f>
        <v/>
      </c>
      <c r="Q51" s="1714">
        <f>+E51*$B$9</f>
        <v/>
      </c>
      <c r="R51" s="1714">
        <f>+F51*$B$9</f>
        <v/>
      </c>
      <c r="S51" s="1714">
        <f>+G51*$B$9</f>
        <v/>
      </c>
    </row>
    <row r="52">
      <c r="A52" s="656" t="inlineStr">
        <is>
          <t xml:space="preserve">Note Payable(Debt) </t>
        </is>
      </c>
      <c r="B52" s="1725">
        <f>'BS (Liabilities) breakdown'!C36</f>
        <v/>
      </c>
      <c r="C52" s="1725">
        <f>'BS (Liabilities) breakdown'!D36</f>
        <v/>
      </c>
      <c r="D52" s="1725">
        <f>'BS (Liabilities) breakdown'!E36</f>
        <v/>
      </c>
      <c r="E52" s="1725">
        <f>'BS (Liabilities) breakdown'!F36</f>
        <v/>
      </c>
      <c r="F52" s="1725">
        <f>'BS (Liabilities) breakdown'!G36</f>
        <v/>
      </c>
      <c r="G52" s="1725">
        <f>'BS (Liabilities) breakdown'!H36</f>
        <v/>
      </c>
      <c r="J52" s="674" t="n"/>
      <c r="K52" s="639" t="n"/>
      <c r="O52" s="1714">
        <f>+C52*$B$9</f>
        <v/>
      </c>
      <c r="P52" s="1714">
        <f>+D52*$B$9</f>
        <v/>
      </c>
      <c r="Q52" s="1714">
        <f>+E52*$B$9</f>
        <v/>
      </c>
      <c r="R52" s="1714">
        <f>+F52*$B$9</f>
        <v/>
      </c>
      <c r="S52" s="1714">
        <f>+G52*$B$9</f>
        <v/>
      </c>
    </row>
    <row r="53">
      <c r="A53" s="656" t="inlineStr">
        <is>
          <t xml:space="preserve">Accounts Payable </t>
        </is>
      </c>
      <c r="B53" s="1725">
        <f>'BS (Liabilities) breakdown'!C41</f>
        <v/>
      </c>
      <c r="C53" s="1725">
        <f>'BS (Liabilities) breakdown'!D41</f>
        <v/>
      </c>
      <c r="D53" s="1725">
        <f>'BS (Liabilities) breakdown'!E41</f>
        <v/>
      </c>
      <c r="E53" s="1725">
        <f>'BS (Liabilities) breakdown'!F41</f>
        <v/>
      </c>
      <c r="F53" s="1725">
        <f>'BS (Liabilities) breakdown'!G41</f>
        <v/>
      </c>
      <c r="G53" s="1725">
        <f>'BS (Liabilities) breakdown'!H41</f>
        <v/>
      </c>
      <c r="J53" s="674" t="n"/>
      <c r="K53" s="675" t="n"/>
      <c r="L53" s="676" t="n"/>
      <c r="O53" s="1714">
        <f>+C53*$B$9</f>
        <v/>
      </c>
      <c r="P53" s="1714">
        <f>+D53*$B$9</f>
        <v/>
      </c>
      <c r="Q53" s="1714">
        <f>+E53*$B$9</f>
        <v/>
      </c>
      <c r="R53" s="1714">
        <f>+F53*$B$9</f>
        <v/>
      </c>
      <c r="S53" s="1714">
        <f>+G53*$B$9</f>
        <v/>
      </c>
    </row>
    <row r="54">
      <c r="A54" s="656" t="inlineStr">
        <is>
          <t xml:space="preserve">Accrued Expenses </t>
        </is>
      </c>
      <c r="B54" s="1725">
        <f>'BS (Liabilities) breakdown'!C52</f>
        <v/>
      </c>
      <c r="C54" s="1725">
        <f>'BS (Liabilities) breakdown'!D52</f>
        <v/>
      </c>
      <c r="D54" s="1725">
        <f>'BS (Liabilities) breakdown'!E52</f>
        <v/>
      </c>
      <c r="E54" s="1725">
        <f>'BS (Liabilities) breakdown'!F52</f>
        <v/>
      </c>
      <c r="F54" s="1725">
        <f>'BS (Liabilities) breakdown'!G52</f>
        <v/>
      </c>
      <c r="G54" s="1725">
        <f>'BS (Liabilities) breakdown'!H52</f>
        <v/>
      </c>
      <c r="J54" s="674" t="n"/>
      <c r="K54" s="675" t="n"/>
      <c r="L54" s="676" t="n"/>
      <c r="O54" s="1714">
        <f>+C54*$B$9</f>
        <v/>
      </c>
      <c r="P54" s="1714">
        <f>+D54*$B$9</f>
        <v/>
      </c>
      <c r="Q54" s="1714">
        <f>+E54*$B$9</f>
        <v/>
      </c>
      <c r="R54" s="1714">
        <f>+F54*$B$9</f>
        <v/>
      </c>
      <c r="S54" s="1714">
        <f>+G54*$B$9</f>
        <v/>
      </c>
    </row>
    <row r="55">
      <c r="A55" s="656" t="inlineStr">
        <is>
          <t xml:space="preserve">Tax Payable </t>
        </is>
      </c>
      <c r="B55" s="1725">
        <f>'BS (Liabilities) breakdown'!C54</f>
        <v/>
      </c>
      <c r="C55" s="1725">
        <f>'BS (Liabilities) breakdown'!D54</f>
        <v/>
      </c>
      <c r="D55" s="1725">
        <f>'BS (Liabilities) breakdown'!E54</f>
        <v/>
      </c>
      <c r="E55" s="1725">
        <f>'BS (Liabilities) breakdown'!F54</f>
        <v/>
      </c>
      <c r="F55" s="1725">
        <f>'BS (Liabilities) breakdown'!G54</f>
        <v/>
      </c>
      <c r="G55" s="1725">
        <f>'BS (Liabilities) breakdown'!H54</f>
        <v/>
      </c>
      <c r="J55" s="674" t="n"/>
      <c r="K55" s="675" t="n"/>
      <c r="L55" s="676" t="n"/>
      <c r="O55" s="1714">
        <f>+C55*$B$9</f>
        <v/>
      </c>
      <c r="P55" s="1714">
        <f>+D55*$B$9</f>
        <v/>
      </c>
      <c r="Q55" s="1714">
        <f>+E55*$B$9</f>
        <v/>
      </c>
      <c r="R55" s="1714">
        <f>+F55*$B$9</f>
        <v/>
      </c>
      <c r="S55" s="1714">
        <f>+G55*$B$9</f>
        <v/>
      </c>
    </row>
    <row r="56">
      <c r="A56" s="679" t="inlineStr">
        <is>
          <t xml:space="preserve">Other Current Liabilities </t>
        </is>
      </c>
      <c r="B56" s="1725">
        <f>'BS (Liabilities) breakdown'!C65</f>
        <v/>
      </c>
      <c r="C56" s="1725">
        <f>'BS (Liabilities) breakdown'!D65</f>
        <v/>
      </c>
      <c r="D56" s="1725">
        <f>'BS (Liabilities) breakdown'!E65</f>
        <v/>
      </c>
      <c r="E56" s="1725">
        <f>'BS (Liabilities) breakdown'!F65</f>
        <v/>
      </c>
      <c r="F56" s="1725">
        <f>'BS (Liabilities) breakdown'!G65</f>
        <v/>
      </c>
      <c r="G56" s="1725">
        <f>'BS (Liabilities) breakdown'!H65</f>
        <v/>
      </c>
      <c r="J56" s="674" t="n"/>
      <c r="K56" s="675" t="n"/>
      <c r="L56" s="676" t="n"/>
      <c r="O56" s="1714">
        <f>+C56*$B$9</f>
        <v/>
      </c>
      <c r="P56" s="1714">
        <f>+D56*$B$9</f>
        <v/>
      </c>
      <c r="Q56" s="1714">
        <f>+E56*$B$9</f>
        <v/>
      </c>
      <c r="R56" s="1714">
        <f>+F56*$B$9</f>
        <v/>
      </c>
      <c r="S56" s="1714">
        <f>+G56*$B$9</f>
        <v/>
      </c>
    </row>
    <row r="57">
      <c r="A57" s="659" t="inlineStr">
        <is>
          <t xml:space="preserve">Current Liabilities </t>
        </is>
      </c>
      <c r="B57" s="1726">
        <f>SUM(B50:B56)</f>
        <v/>
      </c>
      <c r="C57" s="1726">
        <f>SUM(C50:C56)</f>
        <v/>
      </c>
      <c r="D57" s="1726">
        <f>SUM(D50:D56)</f>
        <v/>
      </c>
      <c r="E57" s="1726">
        <f>SUM(E50:E56)</f>
        <v/>
      </c>
      <c r="F57" s="1726">
        <f>SUM(F50:F56)</f>
        <v/>
      </c>
      <c r="G57" s="1726">
        <f>SUM(G50:G56)</f>
        <v/>
      </c>
      <c r="J57" s="678" t="n"/>
      <c r="K57" s="678" t="n"/>
      <c r="L57" s="678" t="n"/>
      <c r="O57" s="1726">
        <f>SUM(O50:O56)</f>
        <v/>
      </c>
      <c r="P57" s="1726">
        <f>SUM(P50:P56)</f>
        <v/>
      </c>
      <c r="Q57" s="1726">
        <f>SUM(Q50:Q56)</f>
        <v/>
      </c>
      <c r="R57" s="1726">
        <f>SUM(R50:R56)</f>
        <v/>
      </c>
      <c r="S57" s="1726">
        <f>SUM(S50:S56)</f>
        <v/>
      </c>
    </row>
    <row r="58">
      <c r="A58" s="662" t="n"/>
      <c r="B58" s="662" t="n"/>
      <c r="C58" s="1727" t="n"/>
      <c r="D58" s="1728" t="n"/>
      <c r="E58" s="1727" t="n"/>
      <c r="F58" s="1727" t="n"/>
      <c r="G58" s="1728" t="n"/>
      <c r="K58" s="639" t="n"/>
      <c r="O58" s="662" t="n"/>
      <c r="P58" s="1727" t="n"/>
      <c r="Q58" s="1727" t="n"/>
      <c r="R58" s="1727" t="n"/>
      <c r="S58" s="1727" t="n"/>
    </row>
    <row r="59">
      <c r="A59" s="656" t="inlineStr">
        <is>
          <t xml:space="preserve">Long Term Debt </t>
        </is>
      </c>
      <c r="B59" s="1725">
        <f>'BS (Liabilities) breakdown'!C75</f>
        <v/>
      </c>
      <c r="C59" s="1725">
        <f>'BS (Liabilities) breakdown'!D75</f>
        <v/>
      </c>
      <c r="D59" s="1725">
        <f>'BS (Liabilities) breakdown'!E75</f>
        <v/>
      </c>
      <c r="E59" s="1725">
        <f>'BS (Liabilities) breakdown'!F75</f>
        <v/>
      </c>
      <c r="F59" s="1725">
        <f>'BS (Liabilities) breakdown'!G75</f>
        <v/>
      </c>
      <c r="G59" s="1725">
        <f>'BS (Liabilities) breakdown'!H75</f>
        <v/>
      </c>
      <c r="O59" s="1725">
        <f>O60+O61+O62</f>
        <v/>
      </c>
      <c r="P59" s="1725">
        <f>P60+P61+P62</f>
        <v/>
      </c>
      <c r="Q59" s="1725">
        <f>Q60+Q61+Q62</f>
        <v/>
      </c>
      <c r="R59" s="1725">
        <f>R60+R61+R62</f>
        <v/>
      </c>
      <c r="S59" s="1725">
        <f>S60+S61+S62</f>
        <v/>
      </c>
    </row>
    <row r="60">
      <c r="A60" s="656" t="inlineStr">
        <is>
          <t xml:space="preserve">(Long Term Borrowings) </t>
        </is>
      </c>
      <c r="B60" s="1725">
        <f>'BS (Liabilities) breakdown'!C68</f>
        <v/>
      </c>
      <c r="C60" s="1725">
        <f>'BS (Liabilities) breakdown'!D68</f>
        <v/>
      </c>
      <c r="D60" s="1725">
        <f>'BS (Liabilities) breakdown'!E68</f>
        <v/>
      </c>
      <c r="E60" s="1725">
        <f>'BS (Liabilities) breakdown'!F68</f>
        <v/>
      </c>
      <c r="F60" s="1725">
        <f>'BS (Liabilities) breakdown'!G68</f>
        <v/>
      </c>
      <c r="G60" s="1725">
        <f>'BS (Liabilities) breakdown'!H68</f>
        <v/>
      </c>
      <c r="K60" s="683" t="n"/>
      <c r="M60" s="639" t="n"/>
      <c r="O60" s="1714">
        <f>+C60*$B$9</f>
        <v/>
      </c>
      <c r="P60" s="1714">
        <f>+D60*$B$9</f>
        <v/>
      </c>
      <c r="Q60" s="1714">
        <f>+E60*$B$9</f>
        <v/>
      </c>
      <c r="R60" s="1714">
        <f>+F60*$B$9</f>
        <v/>
      </c>
      <c r="S60" s="1714">
        <f>+G60*$B$9</f>
        <v/>
      </c>
    </row>
    <row r="61">
      <c r="A61" s="656" t="inlineStr">
        <is>
          <t xml:space="preserve">(Bond) </t>
        </is>
      </c>
      <c r="B61" s="1725">
        <f>'BS (Liabilities) breakdown'!C69</f>
        <v/>
      </c>
      <c r="C61" s="1725">
        <f>'BS (Liabilities) breakdown'!D69</f>
        <v/>
      </c>
      <c r="D61" s="1725">
        <f>'BS (Liabilities) breakdown'!E69</f>
        <v/>
      </c>
      <c r="E61" s="1725">
        <f>'BS (Liabilities) breakdown'!F69</f>
        <v/>
      </c>
      <c r="F61" s="1725">
        <f>'BS (Liabilities) breakdown'!G69</f>
        <v/>
      </c>
      <c r="G61" s="1725">
        <f>'BS (Liabilities) breakdown'!H69</f>
        <v/>
      </c>
      <c r="M61" s="639" t="n"/>
      <c r="N61" s="800" t="n"/>
      <c r="O61" s="1714">
        <f>+C61*$B$9</f>
        <v/>
      </c>
      <c r="P61" s="1714">
        <f>+D61*$B$9</f>
        <v/>
      </c>
      <c r="Q61" s="1714">
        <f>+E61*$B$9</f>
        <v/>
      </c>
      <c r="R61" s="1714">
        <f>+F61*$B$9</f>
        <v/>
      </c>
      <c r="S61" s="1714">
        <f>+G61*$B$9</f>
        <v/>
      </c>
    </row>
    <row r="62">
      <c r="A62" s="656" t="inlineStr">
        <is>
          <t xml:space="preserve">(Subordinate Debt) </t>
        </is>
      </c>
      <c r="B62" s="1725">
        <f>'BS (Liabilities) breakdown'!C70</f>
        <v/>
      </c>
      <c r="C62" s="1725">
        <f>'BS (Liabilities) breakdown'!D70</f>
        <v/>
      </c>
      <c r="D62" s="1725">
        <f>'BS (Liabilities) breakdown'!E70</f>
        <v/>
      </c>
      <c r="E62" s="1725">
        <f>'BS (Liabilities) breakdown'!F70</f>
        <v/>
      </c>
      <c r="F62" s="1725">
        <f>'BS (Liabilities) breakdown'!G70</f>
        <v/>
      </c>
      <c r="G62" s="1725">
        <f>'BS (Liabilities) breakdown'!H70</f>
        <v/>
      </c>
      <c r="K62" s="639" t="n"/>
      <c r="L62" s="639" t="n"/>
      <c r="M62" s="639" t="n"/>
      <c r="O62" s="1714">
        <f>+C62*$B$9</f>
        <v/>
      </c>
      <c r="P62" s="1714">
        <f>+D62*$B$9</f>
        <v/>
      </c>
      <c r="Q62" s="1714">
        <f>+E62*$B$9</f>
        <v/>
      </c>
      <c r="R62" s="1714">
        <f>+F62*$B$9</f>
        <v/>
      </c>
      <c r="S62" s="1714">
        <f>+G62*$B$9</f>
        <v/>
      </c>
    </row>
    <row r="63">
      <c r="A63" s="656" t="inlineStr">
        <is>
          <t xml:space="preserve">Deferred Taxes </t>
        </is>
      </c>
      <c r="B63" s="1725">
        <f>'BS (Liabilities) breakdown'!C78</f>
        <v/>
      </c>
      <c r="C63" s="1725">
        <f>'BS (Liabilities) breakdown'!D78</f>
        <v/>
      </c>
      <c r="D63" s="1725">
        <f>'BS (Liabilities) breakdown'!E78</f>
        <v/>
      </c>
      <c r="E63" s="1725">
        <f>'BS (Liabilities) breakdown'!F78</f>
        <v/>
      </c>
      <c r="F63" s="1725">
        <f>'BS (Liabilities) breakdown'!G78</f>
        <v/>
      </c>
      <c r="G63" s="1725">
        <f>'BS (Liabilities) breakdown'!H78</f>
        <v/>
      </c>
      <c r="K63" s="683" t="n"/>
      <c r="L63" s="639" t="n"/>
      <c r="M63" s="639" t="n"/>
      <c r="O63" s="1714">
        <f>+C63*$B$9</f>
        <v/>
      </c>
      <c r="P63" s="1714">
        <f>+D63*$B$9</f>
        <v/>
      </c>
      <c r="Q63" s="1714">
        <f>+E63*$B$9</f>
        <v/>
      </c>
      <c r="R63" s="1714">
        <f>+F63*$B$9</f>
        <v/>
      </c>
      <c r="S63" s="1714">
        <f>+G63*$B$9</f>
        <v/>
      </c>
    </row>
    <row r="64">
      <c r="A64" s="679" t="inlineStr">
        <is>
          <t xml:space="preserve">Other Long Term liabilities </t>
        </is>
      </c>
      <c r="B64" s="1725">
        <f>'BS (Liabilities) breakdown'!C86</f>
        <v/>
      </c>
      <c r="C64" s="1725">
        <f>'BS (Liabilities) breakdown'!D86</f>
        <v/>
      </c>
      <c r="D64" s="1725">
        <f>'BS (Liabilities) breakdown'!E86</f>
        <v/>
      </c>
      <c r="E64" s="1725">
        <f>'BS (Liabilities) breakdown'!F86</f>
        <v/>
      </c>
      <c r="F64" s="1725">
        <f>'BS (Liabilities) breakdown'!G86</f>
        <v/>
      </c>
      <c r="G64" s="1725">
        <f>'BS (Liabilities) breakdown'!H86</f>
        <v/>
      </c>
      <c r="K64" s="683" t="n"/>
      <c r="L64" s="639" t="n"/>
      <c r="M64" s="639" t="n"/>
      <c r="O64" s="1714">
        <f>+C64*$B$9</f>
        <v/>
      </c>
      <c r="P64" s="1714">
        <f>+D64*$B$9</f>
        <v/>
      </c>
      <c r="Q64" s="1714">
        <f>+E64*$B$9</f>
        <v/>
      </c>
      <c r="R64" s="1714">
        <f>+F64*$B$9</f>
        <v/>
      </c>
      <c r="S64" s="1714">
        <f>+G64*$B$9</f>
        <v/>
      </c>
    </row>
    <row r="65">
      <c r="A65" s="656" t="inlineStr">
        <is>
          <t xml:space="preserve">Minority Interest </t>
        </is>
      </c>
      <c r="B65" s="1725">
        <f>'BS (Liabilities) breakdown'!C92</f>
        <v/>
      </c>
      <c r="C65" s="1725">
        <f>'BS (Liabilities) breakdown'!D92</f>
        <v/>
      </c>
      <c r="D65" s="1725">
        <f>'BS (Liabilities) breakdown'!E92</f>
        <v/>
      </c>
      <c r="E65" s="1725">
        <f>'BS (Liabilities) breakdown'!F92</f>
        <v/>
      </c>
      <c r="F65" s="1725">
        <f>'BS (Liabilities) breakdown'!G92</f>
        <v/>
      </c>
      <c r="G65" s="1725">
        <f>'BS (Liabilities) breakdown'!H92</f>
        <v/>
      </c>
      <c r="K65" s="683" t="n"/>
      <c r="L65" s="639" t="n"/>
      <c r="M65" s="639" t="n"/>
      <c r="O65" s="1714">
        <f>+C65*$B$9</f>
        <v/>
      </c>
      <c r="P65" s="1714">
        <f>+D65*$B$9</f>
        <v/>
      </c>
      <c r="Q65" s="1714">
        <f>+E65*$B$9</f>
        <v/>
      </c>
      <c r="R65" s="1714">
        <f>+F65*$B$9</f>
        <v/>
      </c>
      <c r="S65" s="1714">
        <f>+G65*$B$9</f>
        <v/>
      </c>
    </row>
    <row r="66">
      <c r="A66" s="659" t="inlineStr">
        <is>
          <t xml:space="preserve">Long Term Liabilities </t>
        </is>
      </c>
      <c r="B66" s="1726">
        <f>B59+B63+B64+B65</f>
        <v/>
      </c>
      <c r="C66" s="1726">
        <f>C59+C63+C64+C65</f>
        <v/>
      </c>
      <c r="D66" s="1726">
        <f>D59+D63+D64+D65</f>
        <v/>
      </c>
      <c r="E66" s="1726">
        <f>E59+E63+E64+E65</f>
        <v/>
      </c>
      <c r="F66" s="1726">
        <f>F59+F63+F64+F65</f>
        <v/>
      </c>
      <c r="G66" s="1726">
        <f>G59+G63+G64+G65</f>
        <v/>
      </c>
      <c r="K66" s="683" t="n"/>
      <c r="L66" s="639" t="n"/>
      <c r="M66" s="639" t="n"/>
      <c r="O66" s="1726">
        <f>O59+O63+O64+O65</f>
        <v/>
      </c>
      <c r="P66" s="1726">
        <f>P59+P63+P64+P65</f>
        <v/>
      </c>
      <c r="Q66" s="1726">
        <f>Q59+Q63+Q64+Q65</f>
        <v/>
      </c>
      <c r="R66" s="1726">
        <f>R59+R63+R64+R65</f>
        <v/>
      </c>
      <c r="S66" s="1726">
        <f>S59+S63+S64+S65</f>
        <v/>
      </c>
    </row>
    <row r="67">
      <c r="A67" s="659" t="inlineStr">
        <is>
          <t xml:space="preserve">Liabilities Total </t>
        </is>
      </c>
      <c r="B67" s="1726">
        <f>B66+B57</f>
        <v/>
      </c>
      <c r="C67" s="1726">
        <f>C66+C57</f>
        <v/>
      </c>
      <c r="D67" s="1729">
        <f>D66+D57</f>
        <v/>
      </c>
      <c r="E67" s="1726">
        <f>E66+E57</f>
        <v/>
      </c>
      <c r="F67" s="1726">
        <f>F66+F57</f>
        <v/>
      </c>
      <c r="G67" s="1729">
        <f>G66+G57</f>
        <v/>
      </c>
      <c r="K67" s="683" t="n"/>
      <c r="L67" s="639" t="n"/>
      <c r="M67" s="639" t="n"/>
      <c r="O67" s="1726">
        <f>O66+O57</f>
        <v/>
      </c>
      <c r="P67" s="1726">
        <f>P66+P57</f>
        <v/>
      </c>
      <c r="Q67" s="1726">
        <f>Q66+Q57</f>
        <v/>
      </c>
      <c r="R67" s="1726">
        <f>R66+R57</f>
        <v/>
      </c>
      <c r="S67" s="1726">
        <f>S66+S57</f>
        <v/>
      </c>
    </row>
    <row r="68">
      <c r="A68" s="662" t="n"/>
      <c r="B68" s="662" t="n"/>
      <c r="C68" s="1727" t="n"/>
      <c r="D68" s="1728" t="n"/>
      <c r="E68" s="1727" t="n"/>
      <c r="F68" s="1727" t="n"/>
      <c r="G68" s="1728" t="n"/>
      <c r="K68" s="683" t="n"/>
      <c r="L68" s="639" t="n"/>
      <c r="M68" s="639" t="n"/>
      <c r="O68" s="662" t="n"/>
      <c r="P68" s="1727" t="n"/>
      <c r="Q68" s="1727" t="n"/>
      <c r="R68" s="1727" t="n"/>
      <c r="S68" s="1727" t="n"/>
    </row>
    <row r="69">
      <c r="A69" s="656" t="inlineStr">
        <is>
          <t xml:space="preserve">Common Stock </t>
        </is>
      </c>
      <c r="B69" s="1725">
        <f>'BS (Liabilities) breakdown'!C94</f>
        <v/>
      </c>
      <c r="C69" s="1725">
        <f>'BS (Liabilities) breakdown'!D94</f>
        <v/>
      </c>
      <c r="D69" s="1725">
        <f>'BS (Liabilities) breakdown'!E94</f>
        <v/>
      </c>
      <c r="E69" s="1725">
        <f>'BS (Liabilities) breakdown'!F94</f>
        <v/>
      </c>
      <c r="F69" s="1725">
        <f>'BS (Liabilities) breakdown'!G94</f>
        <v/>
      </c>
      <c r="G69" s="1725">
        <f>'BS (Liabilities) breakdown'!H94</f>
        <v/>
      </c>
      <c r="K69" s="683" t="n"/>
      <c r="L69" s="639" t="n"/>
      <c r="M69" s="639" t="n"/>
      <c r="O69" s="1714">
        <f>+C69*$B$9</f>
        <v/>
      </c>
      <c r="P69" s="1714">
        <f>+D69*$B$9</f>
        <v/>
      </c>
      <c r="Q69" s="1714">
        <f>+E69*$B$9</f>
        <v/>
      </c>
      <c r="R69" s="1714">
        <f>+F69*$B$9</f>
        <v/>
      </c>
      <c r="S69" s="1714">
        <f>+G69*$B$9</f>
        <v/>
      </c>
    </row>
    <row r="70">
      <c r="A70" s="656" t="inlineStr">
        <is>
          <t xml:space="preserve">Additional Paid in Capital </t>
        </is>
      </c>
      <c r="B70" s="1725">
        <f>'BS (Liabilities) breakdown'!C96</f>
        <v/>
      </c>
      <c r="C70" s="1725">
        <f>'BS (Liabilities) breakdown'!D96</f>
        <v/>
      </c>
      <c r="D70" s="1725">
        <f>'BS (Liabilities) breakdown'!E96</f>
        <v/>
      </c>
      <c r="E70" s="1725">
        <f>'BS (Liabilities) breakdown'!F96</f>
        <v/>
      </c>
      <c r="F70" s="1725">
        <f>'BS (Liabilities) breakdown'!G96</f>
        <v/>
      </c>
      <c r="G70" s="1725">
        <f>'BS (Liabilities) breakdown'!H96</f>
        <v/>
      </c>
      <c r="K70" s="683" t="n"/>
      <c r="L70" s="639" t="n"/>
      <c r="M70" s="639" t="n"/>
      <c r="O70" s="1714">
        <f>+C70*$B$9</f>
        <v/>
      </c>
      <c r="P70" s="1714">
        <f>+D70*$B$9</f>
        <v/>
      </c>
      <c r="Q70" s="1714">
        <f>+E70*$B$9</f>
        <v/>
      </c>
      <c r="R70" s="1714">
        <f>+F70*$B$9</f>
        <v/>
      </c>
      <c r="S70" s="1714">
        <f>+G70*$B$9</f>
        <v/>
      </c>
    </row>
    <row r="71">
      <c r="A71" s="656" t="inlineStr">
        <is>
          <t xml:space="preserve">Other Reserves </t>
        </is>
      </c>
      <c r="B71" s="1725">
        <f>'BS (Liabilities) breakdown'!C103</f>
        <v/>
      </c>
      <c r="C71" s="1725">
        <f>'BS (Liabilities) breakdown'!D103</f>
        <v/>
      </c>
      <c r="D71" s="1725">
        <f>'BS (Liabilities) breakdown'!E103</f>
        <v/>
      </c>
      <c r="E71" s="1725">
        <f>'BS (Liabilities) breakdown'!F103</f>
        <v/>
      </c>
      <c r="F71" s="1725">
        <f>'BS (Liabilities) breakdown'!G103</f>
        <v/>
      </c>
      <c r="G71" s="1725">
        <f>'BS (Liabilities) breakdown'!H103</f>
        <v/>
      </c>
      <c r="K71" s="683" t="n"/>
      <c r="L71" s="639" t="n"/>
      <c r="O71" s="1714">
        <f>+C71*$B$9</f>
        <v/>
      </c>
      <c r="P71" s="1714">
        <f>+D71*$B$9</f>
        <v/>
      </c>
      <c r="Q71" s="1714">
        <f>+E71*$B$9</f>
        <v/>
      </c>
      <c r="R71" s="1714">
        <f>+F71*$B$9</f>
        <v/>
      </c>
      <c r="S71" s="1714">
        <f>+G71*$B$9</f>
        <v/>
      </c>
    </row>
    <row r="72">
      <c r="A72" s="656" t="inlineStr">
        <is>
          <t xml:space="preserve">Retained Earnings </t>
        </is>
      </c>
      <c r="B72" s="1725">
        <f>'BS (Liabilities) breakdown'!C106</f>
        <v/>
      </c>
      <c r="C72" s="1725">
        <f>'BS (Liabilities) breakdown'!D106</f>
        <v/>
      </c>
      <c r="D72" s="1725">
        <f>'BS (Liabilities) breakdown'!E106</f>
        <v/>
      </c>
      <c r="E72" s="1725">
        <f>'BS (Liabilities) breakdown'!F106</f>
        <v/>
      </c>
      <c r="F72" s="1725">
        <f>'BS (Liabilities) breakdown'!G106</f>
        <v/>
      </c>
      <c r="G72" s="1725">
        <f>'BS (Liabilities) breakdown'!H106</f>
        <v/>
      </c>
      <c r="I72" s="1717" t="n"/>
      <c r="K72" s="683" t="n"/>
      <c r="L72" s="639" t="n"/>
      <c r="O72" s="1714">
        <f>+C72*$B$9</f>
        <v/>
      </c>
      <c r="P72" s="1714">
        <f>+D72*$B$9</f>
        <v/>
      </c>
      <c r="Q72" s="1714">
        <f>+E72*$B$9</f>
        <v/>
      </c>
      <c r="R72" s="1714">
        <f>+F72*$B$9</f>
        <v/>
      </c>
      <c r="S72" s="1714">
        <f>+G72*$B$9</f>
        <v/>
      </c>
    </row>
    <row r="73">
      <c r="A73" s="656" t="inlineStr">
        <is>
          <t xml:space="preserve">Others </t>
        </is>
      </c>
      <c r="B73" s="1725">
        <f>'BS (Liabilities) breakdown'!C110</f>
        <v/>
      </c>
      <c r="C73" s="1725">
        <f>'BS (Liabilities) breakdown'!D110</f>
        <v/>
      </c>
      <c r="D73" s="1725">
        <f>'BS (Liabilities) breakdown'!E110</f>
        <v/>
      </c>
      <c r="E73" s="1725">
        <f>'BS (Liabilities) breakdown'!F110</f>
        <v/>
      </c>
      <c r="F73" s="1725">
        <f>'BS (Liabilities) breakdown'!G110</f>
        <v/>
      </c>
      <c r="G73" s="1725">
        <f>'BS (Liabilities) breakdown'!H110</f>
        <v/>
      </c>
      <c r="O73" s="1714">
        <f>+C73*$B$9</f>
        <v/>
      </c>
      <c r="P73" s="1714">
        <f>+D73*$B$9</f>
        <v/>
      </c>
      <c r="Q73" s="1714">
        <f>+E73*$B$9</f>
        <v/>
      </c>
      <c r="R73" s="1714">
        <f>+F73*$B$9</f>
        <v/>
      </c>
      <c r="S73" s="1714">
        <f>+G73*$B$9</f>
        <v/>
      </c>
    </row>
    <row r="74">
      <c r="A74" s="659" t="inlineStr">
        <is>
          <t xml:space="preserve">Shareholders' Equity(A) </t>
        </is>
      </c>
      <c r="B74" s="1726">
        <f>'BS (Liabilities) breakdown'!C111</f>
        <v/>
      </c>
      <c r="C74" s="1726">
        <f>'BS (Liabilities) breakdown'!D111</f>
        <v/>
      </c>
      <c r="D74" s="1726">
        <f>'BS (Liabilities) breakdown'!E111</f>
        <v/>
      </c>
      <c r="E74" s="1726">
        <f>'BS (Liabilities) breakdown'!F111</f>
        <v/>
      </c>
      <c r="F74" s="1726">
        <f>'BS (Liabilities) breakdown'!G111</f>
        <v/>
      </c>
      <c r="G74" s="1726">
        <f>'BS (Liabilities) breakdown'!H111</f>
        <v/>
      </c>
      <c r="H74" s="1730" t="n"/>
      <c r="O74" s="1726">
        <f>SUM(O69:O73)</f>
        <v/>
      </c>
      <c r="P74" s="1726">
        <f>SUM(P69:P73)</f>
        <v/>
      </c>
      <c r="Q74" s="1726">
        <f>SUM(Q69:Q73)</f>
        <v/>
      </c>
      <c r="R74" s="1726">
        <f>SUM(R69:R73)</f>
        <v/>
      </c>
      <c r="S74" s="1726">
        <f>SUM(S69:S73)</f>
        <v/>
      </c>
    </row>
    <row r="75">
      <c r="A75" s="662" t="n"/>
      <c r="B75" s="662" t="n"/>
      <c r="C75" s="1727" t="n"/>
      <c r="D75" s="1728" t="n"/>
      <c r="E75" s="1727" t="n"/>
      <c r="F75" s="1727" t="n"/>
      <c r="G75" s="1728" t="n"/>
      <c r="O75" s="662" t="n"/>
      <c r="P75" s="1727" t="n"/>
      <c r="Q75" s="1727" t="n"/>
      <c r="R75" s="1727" t="n"/>
      <c r="S75" s="1727" t="n"/>
    </row>
    <row r="76">
      <c r="A76" s="659" t="inlineStr">
        <is>
          <t xml:space="preserve">Total Liabilities &amp; Equity </t>
        </is>
      </c>
      <c r="B76" s="1726">
        <f>B74+B67</f>
        <v/>
      </c>
      <c r="C76" s="1726">
        <f>C74+C67</f>
        <v/>
      </c>
      <c r="D76" s="1729">
        <f>D74+D67</f>
        <v/>
      </c>
      <c r="E76" s="1726">
        <f>E74+E67</f>
        <v/>
      </c>
      <c r="F76" s="1726">
        <f>F74+F67</f>
        <v/>
      </c>
      <c r="G76" s="1729">
        <f>G74+G67</f>
        <v/>
      </c>
      <c r="O76" s="1726">
        <f>O74+O67</f>
        <v/>
      </c>
      <c r="P76" s="1726">
        <f>P74+P67</f>
        <v/>
      </c>
      <c r="Q76" s="1726">
        <f>Q74+Q67</f>
        <v/>
      </c>
      <c r="R76" s="1726">
        <f>R74+R67</f>
        <v/>
      </c>
      <c r="S76" s="1726">
        <f>S74+S67</f>
        <v/>
      </c>
    </row>
    <row r="77">
      <c r="A77" s="687" t="inlineStr">
        <is>
          <t>Error</t>
        </is>
      </c>
      <c r="B77" s="1731">
        <f>B76-B44</f>
        <v/>
      </c>
      <c r="C77" s="1731">
        <f>C76-C44</f>
        <v/>
      </c>
      <c r="D77" s="1731">
        <f>D76-D44</f>
        <v/>
      </c>
      <c r="E77" s="1732">
        <f>E76-E44</f>
        <v/>
      </c>
      <c r="F77" s="1732">
        <f>F76-F44</f>
        <v/>
      </c>
      <c r="G77" s="1733">
        <f>G76-G44</f>
        <v/>
      </c>
      <c r="I77" s="1734" t="n"/>
      <c r="O77" s="1732">
        <f>O76-O44</f>
        <v/>
      </c>
      <c r="P77" s="1732">
        <f>P76-P44</f>
        <v/>
      </c>
      <c r="Q77" s="1732">
        <f>Q76-Q44</f>
        <v/>
      </c>
      <c r="R77" s="1732">
        <f>R76-R44</f>
        <v/>
      </c>
      <c r="S77" s="1732">
        <f>S76-S44</f>
        <v/>
      </c>
    </row>
    <row r="78">
      <c r="A78" s="644" t="n"/>
      <c r="B78" s="644" t="n"/>
      <c r="C78" s="644" t="n"/>
      <c r="D78" s="644" t="n"/>
      <c r="E78" s="644" t="n"/>
      <c r="F78" s="644" t="n"/>
      <c r="G78" s="645" t="n"/>
      <c r="O78" s="644" t="n"/>
      <c r="P78" s="644" t="n"/>
      <c r="Q78" s="644" t="n"/>
      <c r="R78" s="644" t="n"/>
      <c r="S78" s="644" t="n"/>
    </row>
    <row r="79">
      <c r="A79" s="649" t="inlineStr">
        <is>
          <t xml:space="preserve">Others </t>
        </is>
      </c>
      <c r="B79" s="649" t="n"/>
      <c r="C79" s="649" t="n"/>
      <c r="D79" s="644" t="n"/>
      <c r="E79" s="644" t="n"/>
      <c r="F79" s="644" t="n"/>
      <c r="G79" s="645" t="n"/>
      <c r="O79" s="649" t="n"/>
      <c r="P79" s="644" t="n"/>
      <c r="Q79" s="644" t="n"/>
      <c r="R79" s="644" t="n"/>
      <c r="S79" s="644" t="n"/>
    </row>
    <row r="80">
      <c r="A80" s="644" t="n"/>
      <c r="B80" s="644" t="n"/>
      <c r="C80" s="644" t="n"/>
      <c r="D80" s="644" t="n"/>
      <c r="E80" s="644" t="n"/>
      <c r="F80" s="644" t="n"/>
      <c r="G80" s="645" t="n"/>
      <c r="O80" s="644" t="n"/>
      <c r="P80" s="644" t="n"/>
      <c r="Q80" s="644" t="n"/>
      <c r="R80" s="644" t="n"/>
      <c r="S80" s="644" t="n"/>
    </row>
    <row r="81">
      <c r="A81" s="653" t="inlineStr">
        <is>
          <t xml:space="preserve"> </t>
        </is>
      </c>
      <c r="B81" s="654">
        <f>B21</f>
        <v/>
      </c>
      <c r="C81" s="654">
        <f>C21</f>
        <v/>
      </c>
      <c r="D81" s="654">
        <f>D21</f>
        <v/>
      </c>
      <c r="E81" s="654">
        <f>E21</f>
        <v/>
      </c>
      <c r="F81" s="654">
        <f>F21</f>
        <v/>
      </c>
      <c r="G81" s="655">
        <f>G21</f>
        <v/>
      </c>
      <c r="O81" s="654">
        <f>O21</f>
        <v/>
      </c>
      <c r="P81" s="654">
        <f>P21</f>
        <v/>
      </c>
      <c r="Q81" s="654">
        <f>Q21</f>
        <v/>
      </c>
      <c r="R81" s="654">
        <f>R21</f>
        <v/>
      </c>
      <c r="S81" s="654">
        <f>S21</f>
        <v/>
      </c>
    </row>
    <row r="82">
      <c r="A82" s="656" t="inlineStr">
        <is>
          <t xml:space="preserve">Off Balance Liabilities </t>
        </is>
      </c>
      <c r="B82" s="1725">
        <f>'BS (Liabilities) breakdown'!C124</f>
        <v/>
      </c>
      <c r="C82" s="1725">
        <f>'BS (Liabilities) breakdown'!D124</f>
        <v/>
      </c>
      <c r="D82" s="1725">
        <f>'BS (Liabilities) breakdown'!E124</f>
        <v/>
      </c>
      <c r="E82" s="1725">
        <f>'BS (Liabilities) breakdown'!F124</f>
        <v/>
      </c>
      <c r="F82" s="1725">
        <f>'BS (Liabilities) breakdown'!G124</f>
        <v/>
      </c>
      <c r="G82" s="1725">
        <f>'BS (Liabilities) breakdown'!H124</f>
        <v/>
      </c>
      <c r="O82" s="1714">
        <f>+C82*$B$9</f>
        <v/>
      </c>
      <c r="P82" s="1714">
        <f>+D82*$B$9</f>
        <v/>
      </c>
      <c r="Q82" s="1714">
        <f>+E82*$B$9</f>
        <v/>
      </c>
      <c r="R82" s="1714">
        <f>+F82*$B$9</f>
        <v/>
      </c>
      <c r="S82" s="1714">
        <f>+G82*$B$9</f>
        <v/>
      </c>
    </row>
    <row r="83">
      <c r="A83" s="656" t="inlineStr">
        <is>
          <t xml:space="preserve">Gross Debt </t>
        </is>
      </c>
      <c r="B83" s="1735">
        <f>B59+B50+B51+B52</f>
        <v/>
      </c>
      <c r="C83" s="1735">
        <f>C59+C50+C51+C52</f>
        <v/>
      </c>
      <c r="D83" s="1735">
        <f>D59+D50+D51+D52</f>
        <v/>
      </c>
      <c r="E83" s="1735">
        <f>E59+E50+E51+E52</f>
        <v/>
      </c>
      <c r="F83" s="1735">
        <f>F59+F50+F51+F52</f>
        <v/>
      </c>
      <c r="G83" s="1735">
        <f>G59+G50+G51+G52</f>
        <v/>
      </c>
      <c r="O83" s="1714">
        <f>+C83*$B$9</f>
        <v/>
      </c>
      <c r="P83" s="1714">
        <f>+D83*$B$9</f>
        <v/>
      </c>
      <c r="Q83" s="1714">
        <f>+E83*$B$9</f>
        <v/>
      </c>
      <c r="R83" s="1714">
        <f>+F83*$B$9</f>
        <v/>
      </c>
      <c r="S83" s="1714">
        <f>+G83*$B$9</f>
        <v/>
      </c>
    </row>
    <row r="84">
      <c r="A84" s="656" t="inlineStr">
        <is>
          <t xml:space="preserve">Non-Performing Assets(B) </t>
        </is>
      </c>
      <c r="B84" s="1725" t="n"/>
      <c r="C84" s="1725" t="n"/>
      <c r="D84" s="1725" t="n"/>
      <c r="E84" s="1725" t="n"/>
      <c r="F84" s="1725" t="n"/>
      <c r="G84" s="1735" t="n"/>
      <c r="O84" s="1714" t="n"/>
      <c r="P84" s="1714" t="n"/>
      <c r="Q84" s="1714" t="n"/>
      <c r="R84" s="1714" t="n"/>
      <c r="S84" s="1714">
        <f>+G84*$B$9</f>
        <v/>
      </c>
    </row>
    <row r="85">
      <c r="A85" s="656" t="inlineStr">
        <is>
          <t xml:space="preserve">Reserve for Non-Performing Assets(C) </t>
        </is>
      </c>
      <c r="B85" s="1725" t="n"/>
      <c r="C85" s="1725" t="n"/>
      <c r="D85" s="1725" t="n"/>
      <c r="E85" s="1725" t="n"/>
      <c r="F85" s="1725" t="n"/>
      <c r="G85" s="1735" t="n"/>
      <c r="O85" s="1714" t="n"/>
      <c r="P85" s="1714" t="n"/>
      <c r="Q85" s="1714" t="n"/>
      <c r="R85" s="1714" t="n"/>
      <c r="S85" s="1714">
        <f>+G85*$B$9</f>
        <v/>
      </c>
    </row>
    <row r="86">
      <c r="A86" s="656" t="inlineStr">
        <is>
          <t xml:space="preserve">Unrealized Holding Gains/Losses(D) </t>
        </is>
      </c>
      <c r="B86" s="1725" t="n"/>
      <c r="C86" s="1725" t="n"/>
      <c r="D86" s="1725" t="n"/>
      <c r="E86" s="1725" t="n"/>
      <c r="F86" s="1725" t="n"/>
      <c r="G86" s="1725">
        <f>-'Unrealised loss working'!J14</f>
        <v/>
      </c>
      <c r="O86" s="1714" t="n"/>
      <c r="P86" s="1714" t="n"/>
      <c r="Q86" s="1714" t="n"/>
      <c r="R86" s="1714" t="n"/>
      <c r="S86" s="1714">
        <f>-'Unrealised loss working'!J14</f>
        <v/>
      </c>
    </row>
    <row r="87">
      <c r="A87" s="656" t="inlineStr">
        <is>
          <t xml:space="preserve">Real Net Worth (A)-(B)+(C)+(D) </t>
        </is>
      </c>
      <c r="B87" s="1725">
        <f>B74-B84+B85+B86</f>
        <v/>
      </c>
      <c r="C87" s="1725">
        <f>C74-C84+C85+C86</f>
        <v/>
      </c>
      <c r="D87" s="1725">
        <f>D74-D84+D85+D86</f>
        <v/>
      </c>
      <c r="E87" s="1725">
        <f>E74-E84+E85+E86</f>
        <v/>
      </c>
      <c r="F87" s="1725">
        <f>F74-F84+F85+F86</f>
        <v/>
      </c>
      <c r="G87" s="1735">
        <f>G74-G84+G85+G86</f>
        <v/>
      </c>
      <c r="O87" s="1714" t="n"/>
      <c r="P87" s="1714" t="n"/>
      <c r="Q87" s="1714" t="n"/>
      <c r="R87" s="1714" t="n"/>
      <c r="S87" s="1714">
        <f>S74+S86</f>
        <v/>
      </c>
    </row>
    <row r="89">
      <c r="G89" s="693" t="n"/>
    </row>
    <row r="200">
      <c r="A200" s="633" t="n"/>
      <c r="B200" s="633" t="n"/>
      <c r="G200" s="694" t="n"/>
      <c r="H200" s="802" t="inlineStr">
        <is>
          <t>Multiple Grid</t>
        </is>
      </c>
      <c r="I200" s="1736" t="n"/>
      <c r="J200" s="1736" t="n"/>
      <c r="K200" s="1736" t="n"/>
      <c r="L200" s="1736" t="n"/>
      <c r="M200" s="1736" t="n"/>
      <c r="N200" s="1736" t="n"/>
    </row>
    <row r="201">
      <c r="A201" s="633" t="n"/>
      <c r="B201" s="633" t="n"/>
      <c r="G201" s="694" t="n"/>
      <c r="H201" s="695" t="n"/>
      <c r="I201" s="800" t="inlineStr">
        <is>
          <t>Input Value</t>
        </is>
      </c>
      <c r="J201" s="1736" t="n"/>
      <c r="K201" s="1736" t="n"/>
      <c r="L201" s="1736" t="n"/>
      <c r="M201" s="1736" t="n"/>
      <c r="N201" s="1736" t="n"/>
    </row>
    <row r="202">
      <c r="H202" s="800" t="inlineStr">
        <is>
          <t>CDM Value</t>
        </is>
      </c>
      <c r="I202" s="800" t="inlineStr">
        <is>
          <t>Full Value</t>
        </is>
      </c>
      <c r="J202" s="800" t="inlineStr">
        <is>
          <t>Hundreds</t>
        </is>
      </c>
      <c r="K202" s="800" t="inlineStr">
        <is>
          <t>Thousands</t>
        </is>
      </c>
      <c r="L202" s="800" t="inlineStr">
        <is>
          <t>Lakhs</t>
        </is>
      </c>
      <c r="M202" s="800" t="inlineStr">
        <is>
          <t>Crores</t>
        </is>
      </c>
      <c r="N202" s="800" t="inlineStr">
        <is>
          <t>Millions</t>
        </is>
      </c>
      <c r="O202" s="695" t="inlineStr">
        <is>
          <t>Billions</t>
        </is>
      </c>
    </row>
    <row r="203">
      <c r="H203" s="800" t="inlineStr">
        <is>
          <t>Hundreds</t>
        </is>
      </c>
      <c r="I203" s="800">
        <f>1/100</f>
        <v/>
      </c>
      <c r="J203" s="800">
        <f>100/100</f>
        <v/>
      </c>
      <c r="K203" s="800">
        <f>1000/100</f>
        <v/>
      </c>
      <c r="L203" s="800">
        <f>100000/100</f>
        <v/>
      </c>
      <c r="M203" s="800">
        <f>10000000/100</f>
        <v/>
      </c>
      <c r="N203" s="800">
        <f>1000000/100</f>
        <v/>
      </c>
      <c r="O203" s="695">
        <f>1000000000/100</f>
        <v/>
      </c>
    </row>
    <row r="204">
      <c r="H204" s="695" t="inlineStr">
        <is>
          <t>Thousands</t>
        </is>
      </c>
      <c r="I204" s="801">
        <f>1/1000</f>
        <v/>
      </c>
      <c r="J204" s="801">
        <f>100/1000</f>
        <v/>
      </c>
      <c r="K204" s="801">
        <f>1000/1000</f>
        <v/>
      </c>
      <c r="L204" s="801">
        <f>100000/1000</f>
        <v/>
      </c>
      <c r="M204" s="801">
        <f>10000000/1000</f>
        <v/>
      </c>
      <c r="N204" s="801">
        <f>1000000/1000</f>
        <v/>
      </c>
      <c r="O204" s="801">
        <f>1000000000/1000</f>
        <v/>
      </c>
    </row>
    <row r="205">
      <c r="H205" s="695" t="inlineStr">
        <is>
          <t>Millions</t>
        </is>
      </c>
      <c r="I205" s="801">
        <f>1/1000000</f>
        <v/>
      </c>
      <c r="J205" s="801">
        <f>100/1000000</f>
        <v/>
      </c>
      <c r="K205" s="801">
        <f>1000/1000000</f>
        <v/>
      </c>
      <c r="L205" s="801">
        <f>100000/1000000</f>
        <v/>
      </c>
      <c r="M205" s="801">
        <f>10000000/1000000</f>
        <v/>
      </c>
      <c r="N205" s="801">
        <f>1000000/1000000</f>
        <v/>
      </c>
      <c r="O205" s="801">
        <f>1000000000/1000000</f>
        <v/>
      </c>
    </row>
    <row r="206">
      <c r="H206" s="695" t="inlineStr">
        <is>
          <t>Billions</t>
        </is>
      </c>
      <c r="I206" s="801">
        <f>1/1000000000</f>
        <v/>
      </c>
      <c r="J206" s="801">
        <f>100/1000000000</f>
        <v/>
      </c>
      <c r="K206" s="801">
        <f>1000/1000000000</f>
        <v/>
      </c>
      <c r="L206" s="801">
        <f>100000/1000000000</f>
        <v/>
      </c>
      <c r="M206" s="801">
        <f>10000000/1000000000</f>
        <v/>
      </c>
      <c r="N206" s="801">
        <f>1000000/1000000000</f>
        <v/>
      </c>
      <c r="O206" s="801">
        <f>1000000000/1000000000</f>
        <v/>
      </c>
    </row>
    <row r="208">
      <c r="B208" s="801" t="inlineStr">
        <is>
          <t>Full Value</t>
        </is>
      </c>
    </row>
    <row r="209">
      <c r="A209" s="801" t="inlineStr">
        <is>
          <t>Hundreds</t>
        </is>
      </c>
      <c r="B209" s="801" t="inlineStr">
        <is>
          <t>Hundreds</t>
        </is>
      </c>
      <c r="C209" s="801" t="inlineStr">
        <is>
          <t>2018/03</t>
        </is>
      </c>
    </row>
    <row r="210">
      <c r="A210" s="801" t="inlineStr">
        <is>
          <t>Thousands</t>
        </is>
      </c>
      <c r="B210" s="801" t="inlineStr">
        <is>
          <t>Thousands</t>
        </is>
      </c>
      <c r="C210" s="801" t="inlineStr">
        <is>
          <t>2018/06</t>
        </is>
      </c>
    </row>
    <row r="211">
      <c r="A211" s="801" t="inlineStr">
        <is>
          <t>Millions</t>
        </is>
      </c>
      <c r="B211" s="801" t="inlineStr">
        <is>
          <t>Lakhs</t>
        </is>
      </c>
      <c r="C211" s="801" t="inlineStr">
        <is>
          <t>2018/12</t>
        </is>
      </c>
    </row>
    <row r="212">
      <c r="A212" s="801" t="inlineStr">
        <is>
          <t>Billions</t>
        </is>
      </c>
      <c r="B212" s="801" t="inlineStr">
        <is>
          <t>Crores</t>
        </is>
      </c>
      <c r="C212" s="801" t="inlineStr">
        <is>
          <t>2019/03</t>
        </is>
      </c>
    </row>
    <row r="213">
      <c r="B213" s="801" t="inlineStr">
        <is>
          <t>Millions</t>
        </is>
      </c>
      <c r="C213" s="801" t="inlineStr">
        <is>
          <t>2019/06</t>
        </is>
      </c>
    </row>
    <row r="214">
      <c r="B214" s="801" t="inlineStr">
        <is>
          <t>Billions</t>
        </is>
      </c>
      <c r="C214" s="801" t="inlineStr">
        <is>
          <t>2019/12</t>
        </is>
      </c>
    </row>
    <row r="215">
      <c r="C215" s="801" t="inlineStr">
        <is>
          <t>2020/03</t>
        </is>
      </c>
    </row>
    <row r="216">
      <c r="C216" s="801" t="inlineStr">
        <is>
          <t>2020/06</t>
        </is>
      </c>
    </row>
    <row r="217">
      <c r="C217" s="801" t="inlineStr">
        <is>
          <t>2020/12</t>
        </is>
      </c>
    </row>
    <row r="218">
      <c r="C218" s="801" t="inlineStr">
        <is>
          <t>2021/03</t>
        </is>
      </c>
    </row>
    <row r="219">
      <c r="C219" s="801" t="inlineStr">
        <is>
          <t>2021/06</t>
        </is>
      </c>
    </row>
    <row r="220">
      <c r="C220" s="801" t="inlineStr">
        <is>
          <t>2021/12</t>
        </is>
      </c>
    </row>
    <row r="221">
      <c r="C221" s="801" t="inlineStr">
        <is>
          <t>2022/03</t>
        </is>
      </c>
    </row>
    <row r="222">
      <c r="C222" s="801" t="inlineStr">
        <is>
          <t>2022/06</t>
        </is>
      </c>
    </row>
    <row r="223">
      <c r="C223" s="801" t="inlineStr">
        <is>
          <t>2022/12</t>
        </is>
      </c>
    </row>
    <row r="224">
      <c r="C224" s="801" t="inlineStr">
        <is>
          <t>2023/03</t>
        </is>
      </c>
    </row>
    <row r="225">
      <c r="C225" s="801" t="inlineStr">
        <is>
          <t>2023/06</t>
        </is>
      </c>
    </row>
    <row r="226">
      <c r="C226" s="801" t="inlineStr">
        <is>
          <t>2023/12</t>
        </is>
      </c>
    </row>
  </sheetData>
  <mergeCells count="15">
    <mergeCell ref="I201:N201"/>
    <mergeCell ref="H200:N200"/>
    <mergeCell ref="B14:E14"/>
    <mergeCell ref="B13:E13"/>
    <mergeCell ref="B5:E5"/>
    <mergeCell ref="B12:E12"/>
    <mergeCell ref="B10:E10"/>
    <mergeCell ref="B11:E11"/>
    <mergeCell ref="B8:E8"/>
    <mergeCell ref="B9:E9"/>
    <mergeCell ref="B2:E2"/>
    <mergeCell ref="B3:E3"/>
    <mergeCell ref="B4:E4"/>
    <mergeCell ref="B6:E6"/>
    <mergeCell ref="B7:E7"/>
  </mergeCells>
  <conditionalFormatting sqref="B18:G18">
    <cfRule type="cellIs" priority="1" operator="equal" dxfId="5" stopIfTrue="1">
      <formula>"Check"</formula>
    </cfRule>
  </conditionalFormatting>
  <dataValidations count="6">
    <dataValidation sqref="B12:E12" showErrorMessage="1" showInputMessage="1" allowBlank="0" type="list">
      <formula1>$M$2:$M$5</formula1>
    </dataValidation>
    <dataValidation sqref="B10:E10" showErrorMessage="1" showInputMessage="1" allowBlank="0" type="list">
      <formula1>$A$209:$A$212</formula1>
    </dataValidation>
    <dataValidation sqref="B7:E7" showErrorMessage="1" showInputMessage="1" allowBlank="0" type="list">
      <formula1>$L$1:$L$9</formula1>
    </dataValidation>
    <dataValidation sqref="B11:E11" showErrorMessage="1" showInputMessage="1" allowBlank="0" type="list">
      <formula1>$C$209:$C$226</formula1>
    </dataValidation>
    <dataValidation sqref="H5" showErrorMessage="1" showInputMessage="1" allowBlank="0" type="list">
      <formula1>"Gurugram,Mumbai,Chennai,Bangalore,Sydney"</formula1>
    </dataValidation>
    <dataValidation sqref="B8:E8" showErrorMessage="1" showInputMessage="1" allowBlank="0" type="list">
      <formula1>$B$208:$B$214</formula1>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3" footer="0.3"/>
  <pageSetup orientation="portrait" paperSize="9" scale="28"/>
</worksheet>
</file>

<file path=xl/worksheets/sheet10.xml><?xml version="1.0" encoding="utf-8"?>
<worksheet xmlns="http://schemas.openxmlformats.org/spreadsheetml/2006/main">
  <sheetPr>
    <outlinePr summaryBelow="1" summaryRight="1"/>
    <pageSetUpPr/>
  </sheetPr>
  <dimension ref="A2:H140"/>
  <sheetViews>
    <sheetView showGridLines="0" workbookViewId="0">
      <selection activeCell="A2" sqref="A2:H2"/>
    </sheetView>
  </sheetViews>
  <sheetFormatPr baseColWidth="8" defaultRowHeight="13"/>
  <cols>
    <col width="2.90625" customWidth="1" style="832" min="1" max="1"/>
    <col width="40.26953125" bestFit="1" customWidth="1" style="832" min="2" max="2"/>
    <col width="11.453125" customWidth="1" style="832" min="3" max="4"/>
    <col width="11.26953125" customWidth="1" style="832" min="5" max="6"/>
    <col width="12" bestFit="1" customWidth="1" style="832" min="7" max="8"/>
  </cols>
  <sheetData>
    <row r="2" ht="14.25" customHeight="1" s="832">
      <c r="A2" s="831" t="inlineStr">
        <is>
          <t>Cash Flow Statement Drill-Down</t>
        </is>
      </c>
      <c r="B2" s="1736" t="n"/>
      <c r="C2" s="1736" t="n"/>
      <c r="D2" s="1736" t="n"/>
      <c r="E2" s="1736" t="n"/>
      <c r="F2" s="1736" t="n"/>
      <c r="G2" s="1736" t="n"/>
      <c r="H2" s="1736" t="n"/>
    </row>
    <row r="3" ht="14.25" customHeight="1" s="832">
      <c r="H3" s="54">
        <f>BS!G20</f>
        <v/>
      </c>
    </row>
    <row r="4" ht="14.25" customHeight="1" s="832">
      <c r="B4" s="52" t="inlineStr">
        <is>
          <t xml:space="preserve"> </t>
        </is>
      </c>
      <c r="C4" s="60">
        <f>BS!B21</f>
        <v/>
      </c>
      <c r="D4" s="60">
        <f>BS!C21</f>
        <v/>
      </c>
      <c r="E4" s="60">
        <f>BS!D21</f>
        <v/>
      </c>
      <c r="F4" s="60">
        <f>BS!E21</f>
        <v/>
      </c>
      <c r="G4" s="60">
        <f>BS!F21</f>
        <v/>
      </c>
      <c r="H4" s="60">
        <f>BS!G21</f>
        <v/>
      </c>
    </row>
    <row r="5" ht="14.25" customHeight="1" s="832">
      <c r="A5" s="833">
        <f>CF!A10</f>
        <v/>
      </c>
      <c r="C5" s="60" t="n"/>
      <c r="D5" s="60" t="n"/>
      <c r="E5" s="60" t="n"/>
      <c r="F5" s="60" t="n"/>
      <c r="G5" s="60" t="n"/>
      <c r="H5" s="60" t="n"/>
    </row>
    <row r="6" ht="14.25" customHeight="1" s="832">
      <c r="B6" s="52" t="inlineStr">
        <is>
          <t xml:space="preserve"> decrease increase in current liabilities and provisions </t>
        </is>
      </c>
      <c r="C6" s="1746" t="n"/>
      <c r="D6" s="1745" t="n"/>
      <c r="E6" s="1745" t="n"/>
      <c r="F6" s="1745" t="n"/>
      <c r="G6" s="1745" t="n">
        <v>-197.63</v>
      </c>
      <c r="H6" s="1745" t="n">
        <v>2435.38</v>
      </c>
    </row>
    <row r="7" ht="14.25" customHeight="1" s="832">
      <c r="B7" s="52" t="inlineStr">
        <is>
          <t xml:space="preserve"> increase decrease in inventories </t>
        </is>
      </c>
      <c r="C7" s="1746" t="n"/>
      <c r="D7" s="1745" t="n"/>
      <c r="E7" s="1745" t="n"/>
      <c r="F7" s="1745" t="n"/>
      <c r="G7" s="1745" t="n">
        <v>629.04</v>
      </c>
      <c r="H7" s="1745" t="n">
        <v>-1205.02</v>
      </c>
    </row>
    <row r="8" ht="14.25" customHeight="1" s="832">
      <c r="B8" s="52" t="inlineStr">
        <is>
          <t xml:space="preserve"> increase dectease in trade receivables and other current assets </t>
        </is>
      </c>
      <c r="C8" s="1746" t="n"/>
      <c r="D8" s="1745" t="n"/>
      <c r="E8" s="1745" t="n"/>
      <c r="F8" s="1745" t="n"/>
      <c r="G8" s="1745" t="n">
        <v>1548.34</v>
      </c>
      <c r="H8" s="1745" t="n">
        <v>-1440.69</v>
      </c>
    </row>
    <row r="9" ht="14.25" customHeight="1" s="832">
      <c r="B9" s="52" t="inlineStr">
        <is>
          <t xml:space="preserve"> increase in loans and advances </t>
        </is>
      </c>
      <c r="C9" s="1746" t="n"/>
      <c r="D9" s="1745" t="n"/>
      <c r="E9" s="1745" t="n"/>
      <c r="F9" s="1745" t="n"/>
      <c r="G9" s="1745" t="n">
        <v>-151.23</v>
      </c>
      <c r="H9" s="1745" t="n">
        <v>-2.38</v>
      </c>
    </row>
    <row r="10" ht="14.25" customHeight="1" s="832">
      <c r="B10" s="52" t="inlineStr">
        <is>
          <t xml:space="preserve"> decrease increase in financial liabilities </t>
        </is>
      </c>
      <c r="C10" s="1746" t="n"/>
      <c r="D10" s="1745" t="n"/>
      <c r="E10" s="1745" t="n"/>
      <c r="F10" s="1745" t="n"/>
      <c r="G10" s="1745" t="n">
        <v>849.76</v>
      </c>
      <c r="H10" s="1745" t="n">
        <v>-2891.92</v>
      </c>
    </row>
    <row r="11" ht="14.25" customHeight="1" s="832">
      <c r="B11" s="52" t="inlineStr">
        <is>
          <t xml:space="preserve"> increase decrease in other liabilities </t>
        </is>
      </c>
      <c r="C11" s="1746" t="n"/>
      <c r="D11" s="1745" t="n"/>
      <c r="E11" s="1745" t="n"/>
      <c r="F11" s="1745" t="n"/>
      <c r="G11" s="1745" t="n">
        <v>263.2</v>
      </c>
      <c r="H11" s="1745" t="n">
        <v>-164.13</v>
      </c>
    </row>
    <row r="12" ht="14.25" customHeight="1" s="832">
      <c r="B12" s="52" t="inlineStr">
        <is>
          <t xml:space="preserve"> increase in other assets </t>
        </is>
      </c>
      <c r="C12" s="1746" t="n"/>
      <c r="D12" s="1745" t="n"/>
      <c r="E12" s="1745" t="n"/>
      <c r="F12" s="1745" t="n"/>
      <c r="G12" s="1745" t="n">
        <v>-77.48999999999999</v>
      </c>
      <c r="H12" s="1745" t="n">
        <v>-14.04</v>
      </c>
    </row>
    <row r="13" ht="14.25" customHeight="1" s="832">
      <c r="B13" s="52" t="n"/>
      <c r="C13" s="1746" t="n"/>
      <c r="D13" s="1745" t="n"/>
      <c r="E13" s="1745" t="n"/>
      <c r="F13" s="1745" t="n"/>
      <c r="G13" s="1745" t="n"/>
      <c r="H13" s="1745" t="n"/>
    </row>
    <row r="14" ht="14.25" customHeight="1" s="832">
      <c r="B14" s="52" t="n"/>
      <c r="C14" s="1746" t="n"/>
      <c r="D14" s="1745" t="n"/>
      <c r="E14" s="1745" t="n"/>
      <c r="F14" s="1745" t="n"/>
      <c r="G14" s="1745" t="n"/>
      <c r="H14" s="1745" t="n"/>
    </row>
    <row r="15" ht="14.25" customHeight="1" s="832">
      <c r="B15" s="52" t="n"/>
      <c r="C15" s="1746" t="n"/>
      <c r="D15" s="1745" t="n"/>
      <c r="E15" s="1745" t="n"/>
      <c r="F15" s="1745" t="n"/>
      <c r="G15" s="1745" t="n"/>
      <c r="H15" s="1745" t="n"/>
    </row>
    <row r="16" ht="14.25" customHeight="1" s="832">
      <c r="B16" s="52" t="n"/>
      <c r="C16" s="1746" t="n"/>
      <c r="D16" s="1745" t="n"/>
      <c r="E16" s="1745" t="n"/>
      <c r="F16" s="1745" t="n"/>
      <c r="G16" s="1745" t="n"/>
      <c r="H16" s="1745" t="n"/>
    </row>
    <row r="17" ht="14.25" customHeight="1" s="832">
      <c r="B17" s="52" t="n"/>
      <c r="C17" s="1746" t="n"/>
      <c r="D17" s="1745" t="n"/>
      <c r="E17" s="1745" t="n"/>
      <c r="F17" s="1745" t="n"/>
      <c r="G17" s="1745" t="n"/>
      <c r="H17" s="1745" t="n"/>
    </row>
    <row r="18" ht="14.25" customHeight="1" s="832">
      <c r="B18" s="52" t="n"/>
      <c r="C18" s="1746" t="n"/>
      <c r="D18" s="1745" t="n"/>
      <c r="E18" s="1745" t="n"/>
      <c r="F18" s="1745" t="n"/>
      <c r="G18" s="1745" t="n"/>
      <c r="H18" s="1745" t="n"/>
    </row>
    <row r="19" ht="14.25" customHeight="1" s="832">
      <c r="B19" s="52" t="n"/>
      <c r="C19" s="1746" t="n"/>
      <c r="D19" s="1745" t="n"/>
      <c r="E19" s="1745" t="n"/>
      <c r="F19" s="1745" t="n"/>
      <c r="G19" s="1745" t="n"/>
      <c r="H19" s="1745" t="n"/>
    </row>
    <row r="20" ht="15" customHeight="1" s="832" thickBot="1">
      <c r="A20" s="50" t="n"/>
      <c r="B20" s="50" t="inlineStr">
        <is>
          <t>Total</t>
        </is>
      </c>
      <c r="C20" s="1747">
        <f>SUM(C6:C19)</f>
        <v/>
      </c>
      <c r="D20" s="1747">
        <f>SUM(D6:D19)</f>
        <v/>
      </c>
      <c r="E20" s="1747">
        <f>SUM(E6:E19)</f>
        <v/>
      </c>
      <c r="F20" s="1747">
        <f>SUM(F6:F19)</f>
        <v/>
      </c>
      <c r="G20" s="1747">
        <f>SUM(G6:G19)</f>
        <v/>
      </c>
      <c r="H20" s="1747">
        <f>SUM(H6:H19)</f>
        <v/>
      </c>
    </row>
    <row r="21" ht="14.25" customHeight="1" s="832" thickTop="1">
      <c r="H21" s="54" t="n"/>
    </row>
    <row r="22" ht="14.25" customHeight="1" s="832">
      <c r="H22" s="54">
        <f>BS!G20</f>
        <v/>
      </c>
    </row>
    <row r="23" ht="14.25" customHeight="1" s="832">
      <c r="B23" s="52" t="inlineStr">
        <is>
          <t xml:space="preserve"> </t>
        </is>
      </c>
      <c r="C23" s="60">
        <f>BS!B21</f>
        <v/>
      </c>
      <c r="D23" s="60">
        <f>BS!C21</f>
        <v/>
      </c>
      <c r="E23" s="60">
        <f>BS!D21</f>
        <v/>
      </c>
      <c r="F23" s="60">
        <f>BS!E21</f>
        <v/>
      </c>
      <c r="G23" s="60">
        <f>BS!F21</f>
        <v/>
      </c>
      <c r="H23" s="60">
        <f>BS!G21</f>
        <v/>
      </c>
    </row>
    <row r="24" ht="14.25" customHeight="1" s="832">
      <c r="A24" s="833">
        <f>CF!A9</f>
        <v/>
      </c>
      <c r="C24" s="60" t="n"/>
      <c r="D24" s="60" t="n"/>
      <c r="E24" s="60" t="n"/>
      <c r="F24" s="60" t="n"/>
      <c r="G24" s="60" t="n"/>
      <c r="H24" s="60" t="n"/>
    </row>
    <row r="25" ht="14.25" customHeight="1" s="832">
      <c r="B25" s="52" t="inlineStr">
        <is>
          <t xml:space="preserve"> loss gain on disposal of plant property and equipment net </t>
        </is>
      </c>
      <c r="C25" s="1746" t="n"/>
      <c r="D25" s="1745" t="n"/>
      <c r="E25" s="1745" t="n"/>
      <c r="F25" s="1745" t="n"/>
      <c r="G25" s="1745" t="n">
        <v>0.21</v>
      </c>
      <c r="H25" s="1745" t="n">
        <v>0.32</v>
      </c>
    </row>
    <row r="26" ht="14.25" customHeight="1" s="832">
      <c r="B26" s="52" t="n"/>
      <c r="C26" s="1746" t="n"/>
      <c r="D26" s="1745" t="n"/>
      <c r="E26" s="1745" t="n"/>
      <c r="F26" s="1745" t="n"/>
      <c r="G26" s="1745" t="n"/>
      <c r="H26" s="1745" t="n"/>
    </row>
    <row r="27" ht="14.25" customHeight="1" s="832">
      <c r="B27" s="52" t="n"/>
      <c r="C27" s="1746" t="n"/>
      <c r="D27" s="1745" t="n"/>
      <c r="E27" s="1745" t="n"/>
      <c r="F27" s="1745" t="n"/>
      <c r="G27" s="1745" t="n"/>
      <c r="H27" s="1745" t="n"/>
    </row>
    <row r="28" ht="14.25" customHeight="1" s="832">
      <c r="B28" s="52" t="n"/>
      <c r="C28" s="1746" t="n"/>
      <c r="D28" s="1745" t="n"/>
      <c r="E28" s="1745" t="n"/>
      <c r="F28" s="1745" t="n"/>
      <c r="G28" s="1745" t="n"/>
      <c r="H28" s="1745" t="n"/>
    </row>
    <row r="29" ht="14.25" customHeight="1" s="832">
      <c r="B29" s="52" t="n"/>
      <c r="C29" s="1746" t="n"/>
      <c r="D29" s="1745" t="n"/>
      <c r="E29" s="1745" t="n"/>
      <c r="F29" s="1745" t="n"/>
      <c r="G29" s="1745" t="n"/>
      <c r="H29" s="1745" t="n"/>
    </row>
    <row r="30" ht="14.25" customHeight="1" s="832">
      <c r="B30" s="52" t="n"/>
      <c r="C30" s="1746" t="n"/>
      <c r="D30" s="1745" t="n"/>
      <c r="E30" s="1745" t="n"/>
      <c r="F30" s="1745" t="n"/>
      <c r="G30" s="1745" t="n"/>
      <c r="H30" s="1745" t="n"/>
    </row>
    <row r="31" ht="14.25" customHeight="1" s="832">
      <c r="B31" s="52" t="n"/>
      <c r="C31" s="1746" t="n"/>
      <c r="D31" s="1745" t="n"/>
      <c r="E31" s="1745" t="n"/>
      <c r="F31" s="1745" t="n"/>
      <c r="G31" s="1745" t="n"/>
      <c r="H31" s="1745" t="n"/>
    </row>
    <row r="32" ht="15" customHeight="1" s="832" thickBot="1">
      <c r="A32" s="50" t="n"/>
      <c r="B32" s="50" t="inlineStr">
        <is>
          <t>Total</t>
        </is>
      </c>
      <c r="C32" s="1747">
        <f>SUM(C25:C31)</f>
        <v/>
      </c>
      <c r="D32" s="1747">
        <f>SUM(D25:D31)</f>
        <v/>
      </c>
      <c r="E32" s="1747">
        <f>SUM(E25:E31)</f>
        <v/>
      </c>
      <c r="F32" s="1747">
        <f>SUM(F25:F31)</f>
        <v/>
      </c>
      <c r="G32" s="1747">
        <f>SUM(G25:G31)</f>
        <v/>
      </c>
      <c r="H32" s="1747">
        <f>SUM(H25:H31)</f>
        <v/>
      </c>
    </row>
    <row r="33" ht="14.25" customHeight="1" s="832" thickTop="1"/>
    <row r="34" ht="14.25" customHeight="1" s="832">
      <c r="H34" s="54">
        <f>BS!G20</f>
        <v/>
      </c>
    </row>
    <row r="35" ht="14.25" customHeight="1" s="832">
      <c r="B35" s="52" t="inlineStr">
        <is>
          <t xml:space="preserve"> </t>
        </is>
      </c>
      <c r="C35" s="60">
        <f>BS!B21</f>
        <v/>
      </c>
      <c r="D35" s="60">
        <f>BS!C21</f>
        <v/>
      </c>
      <c r="E35" s="60">
        <f>BS!D21</f>
        <v/>
      </c>
      <c r="F35" s="60">
        <f>BS!E21</f>
        <v/>
      </c>
      <c r="G35" s="60">
        <f>BS!F21</f>
        <v/>
      </c>
      <c r="H35" s="60">
        <f>BS!G21</f>
        <v/>
      </c>
    </row>
    <row r="36" ht="14.25" customHeight="1" s="832">
      <c r="A36" s="833">
        <f>CF!A13</f>
        <v/>
      </c>
      <c r="C36" s="60" t="n"/>
      <c r="D36" s="60" t="n"/>
      <c r="E36" s="60" t="n"/>
      <c r="F36" s="60" t="n"/>
      <c r="G36" s="60" t="n"/>
      <c r="H36" s="60" t="n"/>
    </row>
    <row r="37" ht="14.25" customHeight="1" s="832">
      <c r="B37" s="52" t="inlineStr">
        <is>
          <t xml:space="preserve"> purchase of property plant and equipment </t>
        </is>
      </c>
      <c r="C37" s="1746" t="n"/>
      <c r="D37" s="1745" t="n"/>
      <c r="E37" s="1745" t="n"/>
      <c r="F37" s="1745" t="n"/>
      <c r="G37" s="1745" t="n">
        <v>-1831.64</v>
      </c>
      <c r="H37" s="1745" t="n">
        <v>1107.17</v>
      </c>
    </row>
    <row r="38" ht="14.25" customHeight="1" s="832">
      <c r="B38" s="52" t="n"/>
      <c r="C38" s="1746" t="n"/>
      <c r="D38" s="1745" t="n"/>
      <c r="E38" s="1745" t="n"/>
      <c r="F38" s="1745" t="n"/>
      <c r="G38" s="1745" t="n"/>
      <c r="H38" s="1745" t="n"/>
    </row>
    <row r="39" ht="14.25" customHeight="1" s="832">
      <c r="B39" s="52" t="n"/>
      <c r="C39" s="1746" t="n"/>
      <c r="D39" s="1745" t="n"/>
      <c r="E39" s="1745" t="n"/>
      <c r="F39" s="1745" t="n"/>
      <c r="G39" s="1745" t="n"/>
      <c r="H39" s="1745" t="n"/>
    </row>
    <row r="40" ht="14.25" customHeight="1" s="832">
      <c r="B40" s="52" t="n"/>
      <c r="C40" s="1746" t="n"/>
      <c r="D40" s="1745" t="n"/>
      <c r="E40" s="1745" t="n"/>
      <c r="F40" s="1745" t="n"/>
      <c r="G40" s="1745" t="n"/>
      <c r="H40" s="1745" t="n"/>
    </row>
    <row r="41" ht="14.25" customHeight="1" s="832">
      <c r="B41" s="52" t="n"/>
      <c r="C41" s="1746" t="n"/>
      <c r="D41" s="1745" t="n"/>
      <c r="E41" s="1745" t="n"/>
      <c r="F41" s="1745" t="n"/>
      <c r="G41" s="1745" t="n"/>
      <c r="H41" s="1745" t="n"/>
    </row>
    <row r="42" ht="14.25" customHeight="1" s="832">
      <c r="B42" s="52" t="n"/>
      <c r="C42" s="1746" t="n"/>
      <c r="D42" s="1745" t="n"/>
      <c r="E42" s="1745" t="n"/>
      <c r="F42" s="1745" t="n"/>
      <c r="G42" s="1745" t="n"/>
      <c r="H42" s="1745" t="n"/>
    </row>
    <row r="43" ht="14.25" customHeight="1" s="832">
      <c r="B43" s="52" t="n"/>
      <c r="C43" s="1746" t="n"/>
      <c r="D43" s="1745" t="n"/>
      <c r="E43" s="1745" t="n"/>
      <c r="F43" s="1745" t="n"/>
      <c r="G43" s="1745" t="n"/>
      <c r="H43" s="1745" t="n"/>
    </row>
    <row r="44" ht="15" customHeight="1" s="832" thickBot="1">
      <c r="A44" s="50" t="n"/>
      <c r="B44" s="50" t="inlineStr">
        <is>
          <t>Total</t>
        </is>
      </c>
      <c r="C44" s="1747">
        <f>SUM(C37:C43)</f>
        <v/>
      </c>
      <c r="D44" s="1747">
        <f>SUM(D37:D43)</f>
        <v/>
      </c>
      <c r="E44" s="1747">
        <f>SUM(E37:E43)</f>
        <v/>
      </c>
      <c r="F44" s="1747">
        <f>SUM(F37:F43)</f>
        <v/>
      </c>
      <c r="G44" s="1747">
        <f>SUM(G37:G43)</f>
        <v/>
      </c>
      <c r="H44" s="1747">
        <f>SUM(H37:H43)</f>
        <v/>
      </c>
    </row>
    <row r="45" ht="14.25" customHeight="1" s="832" thickTop="1"/>
    <row r="46" ht="14.25" customHeight="1" s="832">
      <c r="H46" s="54">
        <f>BS!G20</f>
        <v/>
      </c>
    </row>
    <row r="47" ht="14.25" customHeight="1" s="832">
      <c r="B47" s="52" t="inlineStr">
        <is>
          <t xml:space="preserve"> </t>
        </is>
      </c>
      <c r="C47" s="60">
        <f>BS!B21</f>
        <v/>
      </c>
      <c r="D47" s="60">
        <f>BS!C21</f>
        <v/>
      </c>
      <c r="E47" s="60">
        <f>BS!D21</f>
        <v/>
      </c>
      <c r="F47" s="60">
        <f>BS!E21</f>
        <v/>
      </c>
      <c r="G47" s="60">
        <f>BS!F21</f>
        <v/>
      </c>
      <c r="H47" s="60">
        <f>BS!G21</f>
        <v/>
      </c>
    </row>
    <row r="48" ht="14.25" customHeight="1" s="832">
      <c r="A48" s="833">
        <f>CF!A14</f>
        <v/>
      </c>
      <c r="C48" s="60" t="n"/>
      <c r="D48" s="60" t="n"/>
      <c r="E48" s="60" t="n"/>
      <c r="F48" s="60" t="n"/>
      <c r="G48" s="60" t="n"/>
      <c r="H48" s="60" t="n"/>
    </row>
    <row r="49" ht="14.25" customHeight="1" s="832">
      <c r="B49" s="52" t="inlineStr">
        <is>
          <t xml:space="preserve"> investment in share of alp africa </t>
        </is>
      </c>
      <c r="C49" s="1746" t="n"/>
      <c r="D49" s="1745" t="n"/>
      <c r="E49" s="1745" t="n"/>
      <c r="F49" s="1745" t="n"/>
      <c r="G49" s="1745" t="n">
        <v>-1225</v>
      </c>
      <c r="H49" s="1745" t="n">
        <v>0</v>
      </c>
    </row>
    <row r="50" ht="14.25" customHeight="1" s="832">
      <c r="B50" s="52" t="n"/>
      <c r="C50" s="1746" t="n"/>
      <c r="D50" s="1745" t="n"/>
      <c r="E50" s="1745" t="n"/>
      <c r="F50" s="1745" t="n"/>
      <c r="G50" s="1745" t="n"/>
      <c r="H50" s="1745" t="n"/>
    </row>
    <row r="51" ht="14.25" customHeight="1" s="832">
      <c r="B51" s="52" t="n"/>
      <c r="C51" s="1746" t="n"/>
      <c r="D51" s="1745" t="n"/>
      <c r="E51" s="1745" t="n"/>
      <c r="F51" s="1745" t="n"/>
      <c r="G51" s="1745" t="n"/>
      <c r="H51" s="1745" t="n"/>
    </row>
    <row r="52" ht="14.25" customHeight="1" s="832">
      <c r="B52" s="52" t="n"/>
      <c r="C52" s="1746" t="n"/>
      <c r="D52" s="1745" t="n"/>
      <c r="E52" s="1745" t="n"/>
      <c r="F52" s="1745" t="n"/>
      <c r="G52" s="1745" t="n"/>
      <c r="H52" s="1745" t="n"/>
    </row>
    <row r="53" ht="14.25" customHeight="1" s="832">
      <c r="B53" s="52" t="n"/>
      <c r="C53" s="1746" t="n"/>
      <c r="D53" s="1745" t="n"/>
      <c r="E53" s="1745" t="n"/>
      <c r="F53" s="1745" t="n"/>
      <c r="G53" s="1745" t="n"/>
      <c r="H53" s="1745" t="n"/>
    </row>
    <row r="54" ht="14.25" customHeight="1" s="832">
      <c r="B54" s="52" t="n"/>
      <c r="C54" s="1746" t="n"/>
      <c r="D54" s="1745" t="n"/>
      <c r="E54" s="1745" t="n"/>
      <c r="F54" s="1745" t="n"/>
      <c r="G54" s="1745" t="n"/>
      <c r="H54" s="1745" t="n"/>
    </row>
    <row r="55" ht="14.25" customHeight="1" s="832">
      <c r="B55" s="52" t="n"/>
      <c r="C55" s="1746" t="n"/>
      <c r="D55" s="1745" t="n"/>
      <c r="E55" s="1745" t="n"/>
      <c r="F55" s="1745" t="n"/>
      <c r="G55" s="1745" t="n"/>
      <c r="H55" s="1745" t="n"/>
    </row>
    <row r="56" ht="15" customHeight="1" s="832" thickBot="1">
      <c r="A56" s="50" t="n"/>
      <c r="B56" s="50" t="inlineStr">
        <is>
          <t>Total</t>
        </is>
      </c>
      <c r="C56" s="1747">
        <f>SUM(C49:C55)</f>
        <v/>
      </c>
      <c r="D56" s="1747">
        <f>SUM(D49:D55)</f>
        <v/>
      </c>
      <c r="E56" s="1747">
        <f>SUM(E49:E55)</f>
        <v/>
      </c>
      <c r="F56" s="1747">
        <f>SUM(F49:F55)</f>
        <v/>
      </c>
      <c r="G56" s="1747">
        <f>SUM(G49:G55)</f>
        <v/>
      </c>
      <c r="H56" s="1747">
        <f>SUM(H49:H55)</f>
        <v/>
      </c>
    </row>
    <row r="57" ht="14.25" customHeight="1" s="832" thickTop="1"/>
    <row r="58" ht="14.25" customHeight="1" s="832">
      <c r="H58" s="54">
        <f>BS!G20</f>
        <v/>
      </c>
    </row>
    <row r="59" ht="14.25" customHeight="1" s="832">
      <c r="B59" s="52" t="inlineStr">
        <is>
          <t xml:space="preserve"> </t>
        </is>
      </c>
      <c r="C59" s="60">
        <f>BS!B21</f>
        <v/>
      </c>
      <c r="D59" s="60">
        <f>BS!C21</f>
        <v/>
      </c>
      <c r="E59" s="60">
        <f>BS!D21</f>
        <v/>
      </c>
      <c r="F59" s="60">
        <f>BS!E21</f>
        <v/>
      </c>
      <c r="G59" s="60">
        <f>BS!F21</f>
        <v/>
      </c>
      <c r="H59" s="60">
        <f>BS!G21</f>
        <v/>
      </c>
    </row>
    <row r="60" ht="14.25" customHeight="1" s="832">
      <c r="A60" s="833">
        <f>CF!A15</f>
        <v/>
      </c>
      <c r="C60" s="60" t="n"/>
      <c r="D60" s="60" t="n"/>
      <c r="E60" s="60" t="n"/>
      <c r="F60" s="60" t="n"/>
      <c r="G60" s="60" t="n"/>
      <c r="H60" s="60" t="n"/>
    </row>
    <row r="61" ht="14.25" customHeight="1" s="832">
      <c r="B61" s="52" t="n"/>
      <c r="C61" s="1746" t="n"/>
      <c r="D61" s="1745" t="n"/>
      <c r="E61" s="1745" t="n"/>
      <c r="F61" s="1745" t="n"/>
      <c r="G61" s="1745" t="n"/>
      <c r="H61" s="1745" t="n"/>
    </row>
    <row r="62" ht="14.25" customHeight="1" s="832">
      <c r="B62" s="52" t="n"/>
      <c r="C62" s="1746" t="n"/>
      <c r="D62" s="1745" t="n"/>
      <c r="E62" s="1745" t="n"/>
      <c r="F62" s="1745" t="n"/>
      <c r="G62" s="1745" t="n"/>
      <c r="H62" s="1745" t="n"/>
    </row>
    <row r="63" ht="14.25" customHeight="1" s="832">
      <c r="B63" s="52" t="n"/>
      <c r="C63" s="1746" t="n"/>
      <c r="D63" s="1745" t="n"/>
      <c r="E63" s="1745" t="n"/>
      <c r="F63" s="1745" t="n"/>
      <c r="G63" s="1745" t="n"/>
      <c r="H63" s="1745" t="n"/>
    </row>
    <row r="64" ht="14.25" customHeight="1" s="832">
      <c r="B64" s="52" t="n"/>
      <c r="C64" s="1746" t="n"/>
      <c r="D64" s="1745" t="n"/>
      <c r="E64" s="1745" t="n"/>
      <c r="F64" s="1745" t="n"/>
      <c r="G64" s="1745" t="n"/>
      <c r="H64" s="1745" t="n"/>
    </row>
    <row r="65" ht="14.25" customHeight="1" s="832">
      <c r="B65" s="52" t="n"/>
      <c r="C65" s="1746" t="n"/>
      <c r="D65" s="1745" t="n"/>
      <c r="E65" s="1745" t="n"/>
      <c r="F65" s="1745" t="n"/>
      <c r="G65" s="1745" t="n"/>
      <c r="H65" s="1745" t="n"/>
    </row>
    <row r="66" ht="14.25" customHeight="1" s="832">
      <c r="B66" s="52" t="n"/>
      <c r="C66" s="1746" t="n"/>
      <c r="D66" s="1745" t="n"/>
      <c r="E66" s="1745" t="n"/>
      <c r="F66" s="1745" t="n"/>
      <c r="G66" s="1745" t="n"/>
      <c r="H66" s="1745" t="n"/>
    </row>
    <row r="67" ht="14.25" customHeight="1" s="832">
      <c r="B67" s="52" t="n"/>
      <c r="C67" s="1746" t="n"/>
      <c r="D67" s="1745" t="n"/>
      <c r="E67" s="1745" t="n"/>
      <c r="F67" s="1745" t="n"/>
      <c r="G67" s="1745" t="n"/>
      <c r="H67" s="1745" t="n"/>
    </row>
    <row r="68" ht="15" customHeight="1" s="832" thickBot="1">
      <c r="A68" s="50" t="n"/>
      <c r="B68" s="50" t="inlineStr">
        <is>
          <t>Total</t>
        </is>
      </c>
      <c r="C68" s="1747">
        <f>SUM(C61:C67)</f>
        <v/>
      </c>
      <c r="D68" s="1747">
        <f>SUM(D61:D67)</f>
        <v/>
      </c>
      <c r="E68" s="1747">
        <f>SUM(E61:E67)</f>
        <v/>
      </c>
      <c r="F68" s="1747">
        <f>SUM(F61:F67)</f>
        <v/>
      </c>
      <c r="G68" s="1747">
        <f>SUM(G61:G67)</f>
        <v/>
      </c>
      <c r="H68" s="1747">
        <f>SUM(H61:H67)</f>
        <v/>
      </c>
    </row>
    <row r="69" ht="14.25" customHeight="1" s="832" thickTop="1"/>
    <row r="70" ht="14.25" customHeight="1" s="832">
      <c r="H70" s="54">
        <f>BS!G20</f>
        <v/>
      </c>
    </row>
    <row r="71" ht="14.25" customHeight="1" s="832">
      <c r="B71" s="52" t="inlineStr">
        <is>
          <t xml:space="preserve"> </t>
        </is>
      </c>
      <c r="C71" s="60">
        <f>BS!B21</f>
        <v/>
      </c>
      <c r="D71" s="60">
        <f>BS!C21</f>
        <v/>
      </c>
      <c r="E71" s="60">
        <f>BS!D21</f>
        <v/>
      </c>
      <c r="F71" s="60">
        <f>BS!E21</f>
        <v/>
      </c>
      <c r="G71" s="60">
        <f>BS!F21</f>
        <v/>
      </c>
      <c r="H71" s="60">
        <f>BS!G21</f>
        <v/>
      </c>
    </row>
    <row r="72" ht="14.25" customHeight="1" s="832">
      <c r="A72" s="833">
        <f>CF!A16</f>
        <v/>
      </c>
      <c r="C72" s="60" t="n"/>
      <c r="D72" s="60" t="n"/>
      <c r="E72" s="60" t="n"/>
      <c r="F72" s="60" t="n"/>
      <c r="G72" s="60" t="n"/>
      <c r="H72" s="60" t="n"/>
    </row>
    <row r="73" ht="14.25" customHeight="1" s="832">
      <c r="B73" s="52" t="inlineStr">
        <is>
          <t xml:space="preserve"> proceeds from sale of property plant and equipment </t>
        </is>
      </c>
      <c r="C73" s="1746" t="n"/>
      <c r="D73" s="1745" t="n"/>
      <c r="E73" s="1745" t="n"/>
      <c r="F73" s="1745" t="n"/>
      <c r="G73" s="1745" t="n">
        <v>46.34</v>
      </c>
      <c r="H73" s="1745" t="n">
        <v>37.29</v>
      </c>
    </row>
    <row r="74" ht="14.25" customHeight="1" s="832">
      <c r="B74" s="52" t="n"/>
      <c r="C74" s="1746" t="n"/>
      <c r="D74" s="1745" t="n"/>
      <c r="E74" s="1745" t="n"/>
      <c r="F74" s="1745" t="n"/>
      <c r="G74" s="1745" t="n"/>
      <c r="H74" s="1745" t="n"/>
    </row>
    <row r="75" ht="14.25" customHeight="1" s="832">
      <c r="B75" s="52" t="n"/>
      <c r="C75" s="1746" t="n"/>
      <c r="D75" s="1745" t="n"/>
      <c r="E75" s="1745" t="n"/>
      <c r="F75" s="1745" t="n"/>
      <c r="G75" s="1745" t="n"/>
      <c r="H75" s="1745" t="n"/>
    </row>
    <row r="76" ht="14.25" customHeight="1" s="832">
      <c r="B76" s="52" t="n"/>
      <c r="C76" s="1746" t="n"/>
      <c r="D76" s="1745" t="n"/>
      <c r="E76" s="1745" t="n"/>
      <c r="F76" s="1745" t="n"/>
      <c r="G76" s="1745" t="n"/>
      <c r="H76" s="1745" t="n"/>
    </row>
    <row r="77" ht="14.25" customHeight="1" s="832">
      <c r="B77" s="52" t="n"/>
      <c r="C77" s="1746" t="n"/>
      <c r="D77" s="1745" t="n"/>
      <c r="E77" s="1745" t="n"/>
      <c r="F77" s="1745" t="n"/>
      <c r="G77" s="1745" t="n"/>
      <c r="H77" s="1745" t="n"/>
    </row>
    <row r="78" ht="14.25" customHeight="1" s="832">
      <c r="B78" s="52" t="n"/>
      <c r="C78" s="1746" t="n"/>
      <c r="D78" s="1745" t="n"/>
      <c r="E78" s="1745" t="n"/>
      <c r="F78" s="1745" t="n"/>
      <c r="G78" s="1745" t="n"/>
      <c r="H78" s="1745" t="n"/>
    </row>
    <row r="79" ht="14.25" customHeight="1" s="832">
      <c r="B79" s="52" t="n"/>
      <c r="C79" s="1746" t="n"/>
      <c r="D79" s="1745" t="n"/>
      <c r="E79" s="1745" t="n"/>
      <c r="F79" s="1745" t="n"/>
      <c r="G79" s="1745" t="n"/>
      <c r="H79" s="1745" t="n"/>
    </row>
    <row r="80" ht="15" customHeight="1" s="832" thickBot="1">
      <c r="A80" s="50" t="n"/>
      <c r="B80" s="50" t="inlineStr">
        <is>
          <t>Total</t>
        </is>
      </c>
      <c r="C80" s="1747">
        <f>SUM(C73:C79)</f>
        <v/>
      </c>
      <c r="D80" s="1747">
        <f>SUM(D73:D79)</f>
        <v/>
      </c>
      <c r="E80" s="1747">
        <f>SUM(E73:E79)</f>
        <v/>
      </c>
      <c r="F80" s="1747">
        <f>SUM(F73:F79)</f>
        <v/>
      </c>
      <c r="G80" s="1747">
        <f>SUM(G73:G79)</f>
        <v/>
      </c>
      <c r="H80" s="1747">
        <f>SUM(H73:H79)</f>
        <v/>
      </c>
    </row>
    <row r="81" ht="14.25" customHeight="1" s="832" thickTop="1"/>
    <row r="82" ht="14.25" customHeight="1" s="832">
      <c r="H82" s="54">
        <f>BS!G20</f>
        <v/>
      </c>
    </row>
    <row r="83" ht="14.25" customHeight="1" s="832">
      <c r="B83" s="52" t="inlineStr">
        <is>
          <t xml:space="preserve"> </t>
        </is>
      </c>
      <c r="C83" s="60">
        <f>BS!B21</f>
        <v/>
      </c>
      <c r="D83" s="60">
        <f>BS!C21</f>
        <v/>
      </c>
      <c r="E83" s="60">
        <f>BS!D21</f>
        <v/>
      </c>
      <c r="F83" s="60">
        <f>BS!E21</f>
        <v/>
      </c>
      <c r="G83" s="60">
        <f>BS!F21</f>
        <v/>
      </c>
      <c r="H83" s="60">
        <f>BS!G21</f>
        <v/>
      </c>
    </row>
    <row r="84" ht="14.25" customHeight="1" s="832">
      <c r="A84" s="833">
        <f>CF!A19</f>
        <v/>
      </c>
      <c r="C84" s="60" t="n"/>
      <c r="D84" s="60" t="n"/>
      <c r="E84" s="60" t="n"/>
      <c r="F84" s="60" t="n"/>
      <c r="G84" s="60" t="n"/>
      <c r="H84" s="60" t="n"/>
    </row>
    <row r="85" ht="14.25" customHeight="1" s="832">
      <c r="B85" s="52" t="n"/>
      <c r="C85" s="1746" t="n"/>
      <c r="D85" s="1745" t="n"/>
      <c r="E85" s="1745" t="n"/>
      <c r="F85" s="1745" t="n"/>
      <c r="G85" s="1745" t="n"/>
      <c r="H85" s="1745" t="n"/>
    </row>
    <row r="86" ht="14.25" customHeight="1" s="832">
      <c r="B86" s="52" t="n"/>
      <c r="C86" s="1746" t="n"/>
      <c r="D86" s="1745" t="n"/>
      <c r="E86" s="1745" t="n"/>
      <c r="F86" s="1745" t="n"/>
      <c r="G86" s="1745" t="n"/>
      <c r="H86" s="1745" t="n"/>
    </row>
    <row r="87" ht="14.25" customHeight="1" s="832">
      <c r="B87" s="52" t="n"/>
      <c r="C87" s="1746" t="n"/>
      <c r="D87" s="1745" t="n"/>
      <c r="E87" s="1745" t="n"/>
      <c r="F87" s="1745" t="n"/>
      <c r="G87" s="1745" t="n"/>
      <c r="H87" s="1745" t="n"/>
    </row>
    <row r="88" ht="14.25" customHeight="1" s="832">
      <c r="B88" s="52" t="n"/>
      <c r="C88" s="1746" t="n"/>
      <c r="D88" s="1745" t="n"/>
      <c r="E88" s="1745" t="n"/>
      <c r="F88" s="1745" t="n"/>
      <c r="G88" s="1745" t="n"/>
      <c r="H88" s="1745" t="n"/>
    </row>
    <row r="89" ht="14.25" customHeight="1" s="832">
      <c r="B89" s="52" t="n"/>
      <c r="C89" s="1746" t="n"/>
      <c r="D89" s="1745" t="n"/>
      <c r="E89" s="1745" t="n"/>
      <c r="F89" s="1745" t="n"/>
      <c r="G89" s="1745" t="n"/>
      <c r="H89" s="1745" t="n"/>
    </row>
    <row r="90" ht="14.25" customHeight="1" s="832">
      <c r="B90" s="52" t="n"/>
      <c r="C90" s="1746" t="n"/>
      <c r="D90" s="1745" t="n"/>
      <c r="E90" s="1745" t="n"/>
      <c r="F90" s="1745" t="n"/>
      <c r="G90" s="1745" t="n"/>
      <c r="H90" s="1745" t="n"/>
    </row>
    <row r="91" ht="14.25" customHeight="1" s="832">
      <c r="B91" s="52" t="n"/>
      <c r="C91" s="1746" t="n"/>
      <c r="D91" s="1745" t="n"/>
      <c r="E91" s="1745" t="n"/>
      <c r="F91" s="1745" t="n"/>
      <c r="G91" s="1745" t="n"/>
      <c r="H91" s="1745" t="n"/>
    </row>
    <row r="92" ht="15" customHeight="1" s="832" thickBot="1">
      <c r="A92" s="50" t="n"/>
      <c r="B92" s="50" t="inlineStr">
        <is>
          <t>Total</t>
        </is>
      </c>
      <c r="C92" s="1747">
        <f>SUM(C85:C91)</f>
        <v/>
      </c>
      <c r="D92" s="1747">
        <f>SUM(D85:D91)</f>
        <v/>
      </c>
      <c r="E92" s="1747">
        <f>SUM(E85:E91)</f>
        <v/>
      </c>
      <c r="F92" s="1747">
        <f>SUM(F85:F91)</f>
        <v/>
      </c>
      <c r="G92" s="1747">
        <f>SUM(G85:G91)</f>
        <v/>
      </c>
      <c r="H92" s="1747">
        <f>SUM(H85:H91)</f>
        <v/>
      </c>
    </row>
    <row r="93" ht="14.25" customHeight="1" s="832" thickTop="1"/>
    <row r="94" ht="14.25" customHeight="1" s="832">
      <c r="H94" s="54">
        <f>BS!G20</f>
        <v/>
      </c>
    </row>
    <row r="95" ht="14.25" customHeight="1" s="832">
      <c r="B95" s="52" t="inlineStr">
        <is>
          <t xml:space="preserve"> </t>
        </is>
      </c>
      <c r="C95" s="60">
        <f>BS!B21</f>
        <v/>
      </c>
      <c r="D95" s="60">
        <f>BS!C21</f>
        <v/>
      </c>
      <c r="E95" s="60">
        <f>BS!D21</f>
        <v/>
      </c>
      <c r="F95" s="60">
        <f>BS!E21</f>
        <v/>
      </c>
      <c r="G95" s="60">
        <f>BS!F21</f>
        <v/>
      </c>
      <c r="H95" s="60">
        <f>BS!G21</f>
        <v/>
      </c>
    </row>
    <row r="96" ht="14.25" customHeight="1" s="832">
      <c r="A96" s="833">
        <f>CF!A20</f>
        <v/>
      </c>
      <c r="C96" s="60" t="n"/>
      <c r="D96" s="60" t="n"/>
      <c r="E96" s="60" t="n"/>
      <c r="F96" s="60" t="n"/>
      <c r="G96" s="60" t="n"/>
      <c r="H96" s="60" t="n"/>
    </row>
    <row r="97" ht="14.25" customHeight="1" s="832">
      <c r="B97" s="52" t="n"/>
      <c r="C97" s="1746" t="n"/>
      <c r="D97" s="1745" t="n"/>
      <c r="E97" s="1745" t="n"/>
      <c r="F97" s="1745" t="n"/>
      <c r="G97" s="1745" t="n"/>
      <c r="H97" s="1745" t="n"/>
    </row>
    <row r="98" ht="14.25" customHeight="1" s="832">
      <c r="B98" s="52" t="n"/>
      <c r="C98" s="1746" t="n"/>
      <c r="D98" s="1745" t="n"/>
      <c r="E98" s="1745" t="n"/>
      <c r="F98" s="1745" t="n"/>
      <c r="G98" s="1745" t="n"/>
      <c r="H98" s="1745" t="n"/>
    </row>
    <row r="99" ht="14.25" customHeight="1" s="832">
      <c r="B99" s="52" t="n"/>
      <c r="C99" s="1746" t="n"/>
      <c r="D99" s="1745" t="n"/>
      <c r="E99" s="1745" t="n"/>
      <c r="F99" s="1745" t="n"/>
      <c r="G99" s="1745" t="n"/>
      <c r="H99" s="1745" t="n"/>
    </row>
    <row r="100" ht="14.25" customHeight="1" s="832">
      <c r="B100" s="52" t="n"/>
      <c r="C100" s="1746" t="n"/>
      <c r="D100" s="1745" t="n"/>
      <c r="E100" s="1745" t="n"/>
      <c r="F100" s="1745" t="n"/>
      <c r="G100" s="1745" t="n"/>
      <c r="H100" s="1745" t="n"/>
    </row>
    <row r="101" ht="14.25" customHeight="1" s="832">
      <c r="B101" s="52" t="n"/>
      <c r="C101" s="1746" t="n"/>
      <c r="D101" s="1745" t="n"/>
      <c r="E101" s="1745" t="n"/>
      <c r="F101" s="1745" t="n"/>
      <c r="G101" s="1745" t="n"/>
      <c r="H101" s="1745" t="n"/>
    </row>
    <row r="102" ht="14.25" customHeight="1" s="832">
      <c r="B102" s="52" t="n"/>
      <c r="C102" s="1746" t="n"/>
      <c r="D102" s="1745" t="n"/>
      <c r="E102" s="1745" t="n"/>
      <c r="F102" s="1745" t="n"/>
      <c r="G102" s="1745" t="n"/>
      <c r="H102" s="1745" t="n"/>
    </row>
    <row r="103" ht="14.25" customHeight="1" s="832">
      <c r="B103" s="52" t="n"/>
      <c r="C103" s="1746" t="n"/>
      <c r="D103" s="1745" t="n"/>
      <c r="E103" s="1745" t="n"/>
      <c r="F103" s="1745" t="n"/>
      <c r="G103" s="1745" t="n"/>
      <c r="H103" s="1745" t="n"/>
    </row>
    <row r="104" ht="15" customHeight="1" s="832" thickBot="1">
      <c r="A104" s="50" t="n"/>
      <c r="B104" s="50" t="inlineStr">
        <is>
          <t>Total</t>
        </is>
      </c>
      <c r="C104" s="1747">
        <f>SUM(C97:C103)</f>
        <v/>
      </c>
      <c r="D104" s="1747">
        <f>SUM(D97:D103)</f>
        <v/>
      </c>
      <c r="E104" s="1747">
        <f>SUM(E97:E103)</f>
        <v/>
      </c>
      <c r="F104" s="1747">
        <f>SUM(F97:F103)</f>
        <v/>
      </c>
      <c r="G104" s="1747">
        <f>SUM(G97:G103)</f>
        <v/>
      </c>
      <c r="H104" s="1747">
        <f>SUM(H97:H103)</f>
        <v/>
      </c>
    </row>
    <row r="105" ht="14.25" customHeight="1" s="832" thickTop="1"/>
    <row r="106" ht="14.25" customHeight="1" s="832">
      <c r="H106" s="54">
        <f>BS!G20</f>
        <v/>
      </c>
    </row>
    <row r="107" ht="14.25" customHeight="1" s="832">
      <c r="B107" s="52" t="inlineStr">
        <is>
          <t xml:space="preserve"> </t>
        </is>
      </c>
      <c r="C107" s="60">
        <f>BS!B21</f>
        <v/>
      </c>
      <c r="D107" s="60">
        <f>BS!C21</f>
        <v/>
      </c>
      <c r="E107" s="60">
        <f>BS!D21</f>
        <v/>
      </c>
      <c r="F107" s="60">
        <f>BS!E21</f>
        <v/>
      </c>
      <c r="G107" s="60">
        <f>BS!F21</f>
        <v/>
      </c>
      <c r="H107" s="60">
        <f>BS!G21</f>
        <v/>
      </c>
    </row>
    <row r="108" ht="14.25" customHeight="1" s="832">
      <c r="A108" s="833">
        <f>CF!A21</f>
        <v/>
      </c>
      <c r="C108" s="60" t="n"/>
      <c r="D108" s="60" t="n"/>
      <c r="E108" s="60" t="n"/>
      <c r="F108" s="60" t="n"/>
      <c r="G108" s="60" t="n"/>
      <c r="H108" s="60" t="n"/>
    </row>
    <row r="109" ht="14.25" customHeight="1" s="832">
      <c r="B109" s="52" t="inlineStr">
        <is>
          <t xml:space="preserve"> cotporate dividend tax paid </t>
        </is>
      </c>
      <c r="C109" s="1746" t="n"/>
      <c r="D109" s="1745" t="n"/>
      <c r="E109" s="1745" t="n"/>
      <c r="F109" s="1745" t="n"/>
      <c r="G109" s="1745" t="n">
        <v>-46.25</v>
      </c>
      <c r="H109" s="1745" t="n">
        <v>0</v>
      </c>
    </row>
    <row r="110" ht="14.25" customHeight="1" s="832">
      <c r="B110" s="52" t="inlineStr">
        <is>
          <t xml:space="preserve"> dividend paid </t>
        </is>
      </c>
      <c r="C110" s="1746" t="n"/>
      <c r="D110" s="1745" t="n"/>
      <c r="E110" s="1745" t="n"/>
      <c r="F110" s="1745" t="n"/>
      <c r="G110" s="1745" t="n">
        <v>-225</v>
      </c>
      <c r="H110" s="1745" t="n">
        <v>0</v>
      </c>
    </row>
    <row r="111" ht="14.25" customHeight="1" s="832">
      <c r="B111" s="52" t="n"/>
      <c r="C111" s="1746" t="n"/>
      <c r="D111" s="1745" t="n"/>
      <c r="E111" s="1745" t="n"/>
      <c r="F111" s="1745" t="n"/>
      <c r="G111" s="1745" t="n"/>
      <c r="H111" s="1745" t="n"/>
    </row>
    <row r="112" ht="14.25" customHeight="1" s="832">
      <c r="B112" s="52" t="n"/>
      <c r="C112" s="1746" t="n"/>
      <c r="D112" s="1745" t="n"/>
      <c r="E112" s="1745" t="n"/>
      <c r="F112" s="1745" t="n"/>
      <c r="G112" s="1745" t="n"/>
      <c r="H112" s="1745" t="n"/>
    </row>
    <row r="113" ht="14.25" customHeight="1" s="832">
      <c r="B113" s="52" t="n"/>
      <c r="C113" s="1746" t="n"/>
      <c r="D113" s="1745" t="n"/>
      <c r="E113" s="1745" t="n"/>
      <c r="F113" s="1745" t="n"/>
      <c r="G113" s="1745" t="n"/>
      <c r="H113" s="1745" t="n"/>
    </row>
    <row r="114" ht="14.25" customHeight="1" s="832">
      <c r="B114" s="52" t="n"/>
      <c r="C114" s="1746" t="n"/>
      <c r="D114" s="1745" t="n"/>
      <c r="E114" s="1745" t="n"/>
      <c r="F114" s="1745" t="n"/>
      <c r="G114" s="1745" t="n"/>
      <c r="H114" s="1745" t="n"/>
    </row>
    <row r="115" ht="14.25" customHeight="1" s="832">
      <c r="B115" s="52" t="n"/>
      <c r="C115" s="1746" t="n"/>
      <c r="D115" s="1745" t="n"/>
      <c r="E115" s="1745" t="n"/>
      <c r="F115" s="1745" t="n"/>
      <c r="G115" s="1745" t="n"/>
      <c r="H115" s="1745" t="n"/>
    </row>
    <row r="116" ht="15" customHeight="1" s="832" thickBot="1">
      <c r="A116" s="50" t="n"/>
      <c r="B116" s="50" t="inlineStr">
        <is>
          <t>Total</t>
        </is>
      </c>
      <c r="C116" s="1747">
        <f>SUM(C109:C115)</f>
        <v/>
      </c>
      <c r="D116" s="1747">
        <f>SUM(D109:D115)</f>
        <v/>
      </c>
      <c r="E116" s="1747">
        <f>SUM(E109:E115)</f>
        <v/>
      </c>
      <c r="F116" s="1747">
        <f>SUM(F109:F115)</f>
        <v/>
      </c>
      <c r="G116" s="1747">
        <f>SUM(G109:G115)</f>
        <v/>
      </c>
      <c r="H116" s="1747">
        <f>SUM(H109:H115)</f>
        <v/>
      </c>
    </row>
    <row r="117" ht="14.25" customHeight="1" s="832" thickTop="1"/>
    <row r="118" ht="14.25" customHeight="1" s="832">
      <c r="H118" s="54">
        <f>BS!G20</f>
        <v/>
      </c>
    </row>
    <row r="119" ht="14.25" customHeight="1" s="832">
      <c r="B119" s="52" t="inlineStr">
        <is>
          <t xml:space="preserve"> </t>
        </is>
      </c>
      <c r="C119" s="60">
        <f>BS!B21</f>
        <v/>
      </c>
      <c r="D119" s="60">
        <f>BS!C21</f>
        <v/>
      </c>
      <c r="E119" s="60">
        <f>BS!D21</f>
        <v/>
      </c>
      <c r="F119" s="60">
        <f>BS!E21</f>
        <v/>
      </c>
      <c r="G119" s="60">
        <f>BS!F21</f>
        <v/>
      </c>
      <c r="H119" s="60">
        <f>BS!G21</f>
        <v/>
      </c>
    </row>
    <row r="120" ht="14.25" customHeight="1" s="832">
      <c r="A120" s="833">
        <f>CF!A22</f>
        <v/>
      </c>
      <c r="C120" s="60" t="n"/>
      <c r="D120" s="60" t="n"/>
      <c r="E120" s="60" t="n"/>
      <c r="F120" s="60" t="n"/>
      <c r="G120" s="60" t="n"/>
      <c r="H120" s="60" t="n"/>
    </row>
    <row r="121" ht="14.25" customHeight="1" s="832">
      <c r="B121" s="52" t="inlineStr">
        <is>
          <t xml:space="preserve"> proceeds from long-term borrowings </t>
        </is>
      </c>
      <c r="C121" s="1746" t="n"/>
      <c r="D121" s="1745" t="n"/>
      <c r="E121" s="1745" t="n"/>
      <c r="F121" s="1745" t="n"/>
      <c r="G121" s="1745" t="n">
        <v>900</v>
      </c>
      <c r="H121" s="1745" t="n">
        <v>0</v>
      </c>
    </row>
    <row r="122" ht="14.25" customHeight="1" s="832">
      <c r="B122" s="52" t="n"/>
      <c r="C122" s="1746" t="n"/>
      <c r="D122" s="1745" t="n"/>
      <c r="E122" s="1745" t="n"/>
      <c r="F122" s="1745" t="n"/>
      <c r="G122" s="1745" t="n"/>
      <c r="H122" s="1745" t="n"/>
    </row>
    <row r="123" ht="14.25" customHeight="1" s="832">
      <c r="B123" s="52" t="n"/>
      <c r="C123" s="1746" t="n"/>
      <c r="D123" s="1745" t="n"/>
      <c r="E123" s="1745" t="n"/>
      <c r="F123" s="1745" t="n"/>
      <c r="G123" s="1745" t="n"/>
      <c r="H123" s="1745" t="n"/>
    </row>
    <row r="124" ht="14.25" customHeight="1" s="832">
      <c r="B124" s="52" t="n"/>
      <c r="C124" s="1746" t="n"/>
      <c r="D124" s="1745" t="n"/>
      <c r="E124" s="1745" t="n"/>
      <c r="F124" s="1745" t="n"/>
      <c r="G124" s="1745" t="n"/>
      <c r="H124" s="1745" t="n"/>
    </row>
    <row r="125" ht="14.25" customHeight="1" s="832">
      <c r="B125" s="52" t="n"/>
      <c r="C125" s="1746" t="n"/>
      <c r="D125" s="1745" t="n"/>
      <c r="E125" s="1745" t="n"/>
      <c r="F125" s="1745" t="n"/>
      <c r="G125" s="1745" t="n"/>
      <c r="H125" s="1745" t="n"/>
    </row>
    <row r="126" ht="14.25" customHeight="1" s="832">
      <c r="B126" s="52" t="n"/>
      <c r="C126" s="1746" t="n"/>
      <c r="D126" s="1745" t="n"/>
      <c r="E126" s="1745" t="n"/>
      <c r="F126" s="1745" t="n"/>
      <c r="G126" s="1745" t="n"/>
      <c r="H126" s="1745" t="n"/>
    </row>
    <row r="127" ht="14.25" customHeight="1" s="832">
      <c r="B127" s="52" t="n"/>
      <c r="C127" s="1746" t="n"/>
      <c r="D127" s="1745" t="n"/>
      <c r="E127" s="1745" t="n"/>
      <c r="F127" s="1745" t="n"/>
      <c r="G127" s="1745" t="n"/>
      <c r="H127" s="1745" t="n"/>
    </row>
    <row r="128" ht="15" customHeight="1" s="832" thickBot="1">
      <c r="A128" s="50" t="n"/>
      <c r="B128" s="50" t="inlineStr">
        <is>
          <t>Total</t>
        </is>
      </c>
      <c r="C128" s="1747">
        <f>SUM(C121:C127)</f>
        <v/>
      </c>
      <c r="D128" s="1747">
        <f>SUM(D121:D127)</f>
        <v/>
      </c>
      <c r="E128" s="1747">
        <f>SUM(E121:E127)</f>
        <v/>
      </c>
      <c r="F128" s="1747">
        <f>SUM(F121:F127)</f>
        <v/>
      </c>
      <c r="G128" s="1747">
        <f>SUM(G121:G127)</f>
        <v/>
      </c>
      <c r="H128" s="1747">
        <f>SUM(H121:H127)</f>
        <v/>
      </c>
    </row>
    <row r="129" ht="14.25" customHeight="1" s="832" thickTop="1"/>
    <row r="130" ht="14.25" customHeight="1" s="832">
      <c r="H130" s="54">
        <f>BS!G20</f>
        <v/>
      </c>
    </row>
    <row r="131" ht="14.25" customHeight="1" s="832">
      <c r="B131" s="52" t="inlineStr">
        <is>
          <t xml:space="preserve"> </t>
        </is>
      </c>
      <c r="C131" s="60">
        <f>BS!B21</f>
        <v/>
      </c>
      <c r="D131" s="60">
        <f>BS!C21</f>
        <v/>
      </c>
      <c r="E131" s="60">
        <f>BS!D21</f>
        <v/>
      </c>
      <c r="F131" s="60">
        <f>BS!E21</f>
        <v/>
      </c>
      <c r="G131" s="60">
        <f>BS!F21</f>
        <v/>
      </c>
      <c r="H131" s="60">
        <f>BS!G21</f>
        <v/>
      </c>
    </row>
    <row r="132" ht="14.25" customHeight="1" s="832">
      <c r="A132" s="833">
        <f>CF!A23</f>
        <v/>
      </c>
      <c r="C132" s="60" t="n"/>
      <c r="D132" s="60" t="n"/>
      <c r="E132" s="60" t="n"/>
      <c r="F132" s="60" t="n"/>
      <c r="G132" s="60" t="n"/>
      <c r="H132" s="60" t="n"/>
    </row>
    <row r="133" ht="14.25" customHeight="1" s="832">
      <c r="B133" s="52" t="inlineStr">
        <is>
          <t xml:space="preserve"> proceeds repayments from short-term borrowings net </t>
        </is>
      </c>
      <c r="C133" s="1746" t="n"/>
      <c r="D133" s="1745" t="n"/>
      <c r="E133" s="1745" t="n"/>
      <c r="F133" s="1745" t="n"/>
      <c r="G133" s="1745" t="n">
        <v>-1095.4</v>
      </c>
      <c r="H133" s="1745" t="n">
        <v>1639.6</v>
      </c>
    </row>
    <row r="134" ht="14.25" customHeight="1" s="832">
      <c r="B134" s="52" t="inlineStr">
        <is>
          <t xml:space="preserve"> repayment of long-term borrowings </t>
        </is>
      </c>
      <c r="C134" s="1746" t="n"/>
      <c r="D134" s="1745" t="n"/>
      <c r="E134" s="1745" t="n"/>
      <c r="F134" s="1745" t="n"/>
      <c r="G134" s="1745" t="n">
        <v>-1063.43</v>
      </c>
      <c r="H134" s="1745" t="n">
        <v>-1091.97</v>
      </c>
    </row>
    <row r="135" ht="14.25" customHeight="1" s="832">
      <c r="B135" s="52" t="n"/>
      <c r="C135" s="1746" t="n"/>
      <c r="D135" s="1745" t="n"/>
      <c r="E135" s="1745" t="n"/>
      <c r="F135" s="1745" t="n"/>
      <c r="G135" s="1745" t="n"/>
      <c r="H135" s="1745" t="n"/>
    </row>
    <row r="136" ht="14.25" customHeight="1" s="832">
      <c r="B136" s="52" t="n"/>
      <c r="C136" s="1746" t="n"/>
      <c r="D136" s="1745" t="n"/>
      <c r="E136" s="1745" t="n"/>
      <c r="F136" s="1745" t="n"/>
      <c r="G136" s="1745" t="n"/>
      <c r="H136" s="1745" t="n"/>
    </row>
    <row r="137" ht="14.25" customHeight="1" s="832">
      <c r="B137" s="52" t="n"/>
      <c r="C137" s="1746" t="n"/>
      <c r="D137" s="1745" t="n"/>
      <c r="E137" s="1745" t="n"/>
      <c r="F137" s="1745" t="n"/>
      <c r="G137" s="1745" t="n"/>
      <c r="H137" s="1745" t="n"/>
    </row>
    <row r="138" ht="14.25" customHeight="1" s="832">
      <c r="B138" s="52" t="n"/>
      <c r="C138" s="1746" t="n"/>
      <c r="D138" s="1745" t="n"/>
      <c r="E138" s="1745" t="n"/>
      <c r="F138" s="1745" t="n"/>
      <c r="G138" s="1745" t="n"/>
      <c r="H138" s="1745" t="n"/>
    </row>
    <row r="139" ht="14.25" customHeight="1" s="832">
      <c r="B139" s="52" t="n"/>
      <c r="C139" s="1746" t="n"/>
      <c r="D139" s="1745" t="n"/>
      <c r="E139" s="1745" t="n"/>
      <c r="F139" s="1745" t="n"/>
      <c r="G139" s="1745" t="n"/>
      <c r="H139" s="1745" t="n"/>
    </row>
    <row r="140" ht="15" customHeight="1" s="832" thickBot="1">
      <c r="A140" s="50" t="n"/>
      <c r="B140" s="50" t="inlineStr">
        <is>
          <t>Total</t>
        </is>
      </c>
      <c r="C140" s="1747">
        <f>SUM(C133:C139)</f>
        <v/>
      </c>
      <c r="D140" s="1747">
        <f>SUM(D133:D139)</f>
        <v/>
      </c>
      <c r="E140" s="1747">
        <f>SUM(E133:E139)</f>
        <v/>
      </c>
      <c r="F140" s="1747">
        <f>SUM(F133:F139)</f>
        <v/>
      </c>
      <c r="G140" s="1747">
        <f>SUM(G133:G139)</f>
        <v/>
      </c>
      <c r="H140" s="1747">
        <f>SUM(H133:H139)</f>
        <v/>
      </c>
    </row>
    <row r="141" ht="14.25" customHeight="1" s="832" thickTop="1"/>
  </sheetData>
  <mergeCells count="12">
    <mergeCell ref="A72:B72"/>
    <mergeCell ref="A2:H2"/>
    <mergeCell ref="A24:B24"/>
    <mergeCell ref="A36:B36"/>
    <mergeCell ref="A48:B48"/>
    <mergeCell ref="A60:B60"/>
    <mergeCell ref="A5:B5"/>
    <mergeCell ref="A96:B96"/>
    <mergeCell ref="A108:B108"/>
    <mergeCell ref="A120:B120"/>
    <mergeCell ref="A132:B132"/>
    <mergeCell ref="A84:B84"/>
  </mergeCell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CW4"/>
  <sheetViews>
    <sheetView topLeftCell="F1" workbookViewId="0">
      <selection activeCell="U2" sqref="U2"/>
    </sheetView>
  </sheetViews>
  <sheetFormatPr baseColWidth="8" defaultRowHeight="13"/>
  <cols>
    <col width="12.26953125" bestFit="1" customWidth="1" style="832" min="1" max="1"/>
    <col width="7.90625" bestFit="1" customWidth="1" style="832" min="2" max="3"/>
    <col width="24.26953125" customWidth="1" style="832" min="4" max="4"/>
    <col width="7.6328125" bestFit="1" customWidth="1" style="832" min="5" max="5"/>
    <col width="8.08984375" bestFit="1" customWidth="1" style="832" min="6" max="6"/>
    <col width="13.08984375" bestFit="1" customWidth="1" style="832" min="7" max="7"/>
    <col width="18.36328125" bestFit="1" customWidth="1" style="832" min="8" max="8"/>
    <col width="12.453125" bestFit="1" customWidth="1" style="832" min="9" max="9"/>
    <col width="20.90625" bestFit="1" customWidth="1" style="832" min="10" max="10"/>
    <col width="17.7265625" bestFit="1" customWidth="1" style="832" min="11" max="11"/>
    <col width="15.453125" bestFit="1" customWidth="1" style="832" min="12" max="12"/>
    <col width="18.453125" bestFit="1" customWidth="1" style="832" min="13" max="13"/>
    <col width="8.08984375" bestFit="1" customWidth="1" style="832" min="14" max="14"/>
    <col width="22.26953125" bestFit="1" customWidth="1" style="832" min="15" max="15"/>
    <col width="7.453125" bestFit="1" customWidth="1" style="832" min="16" max="16"/>
    <col width="11.453125" bestFit="1" customWidth="1" style="832" min="17" max="17"/>
    <col width="12.7265625" bestFit="1" customWidth="1" style="832" min="18" max="18"/>
    <col width="23.26953125" bestFit="1" customWidth="1" style="832" min="19" max="19"/>
    <col width="14.08984375" bestFit="1" customWidth="1" style="832" min="20" max="20"/>
    <col width="7" bestFit="1" customWidth="1" style="832" min="21" max="21"/>
    <col width="9.08984375" bestFit="1" customWidth="1" style="832" min="22" max="22"/>
    <col width="15.6328125" bestFit="1" customWidth="1" style="832" min="23" max="23"/>
    <col width="26.36328125" bestFit="1" customWidth="1" style="832" min="24" max="24"/>
    <col width="13.6328125" bestFit="1" customWidth="1" style="832" min="25" max="25"/>
    <col width="12" bestFit="1" customWidth="1" style="832" min="26" max="26"/>
    <col width="9.90625" bestFit="1" customWidth="1" style="832" min="27" max="27"/>
    <col width="22.6328125" bestFit="1" customWidth="1" style="832" min="28" max="28"/>
    <col width="12.08984375" bestFit="1" customWidth="1" style="832" min="29" max="29"/>
    <col width="22.7265625" bestFit="1" customWidth="1" style="832" min="30" max="30"/>
    <col width="9.26953125" bestFit="1" customWidth="1" style="832" min="31" max="31"/>
    <col width="22.453125" bestFit="1" customWidth="1" style="832" min="32" max="32"/>
    <col width="24" bestFit="1" customWidth="1" style="832" min="33" max="33"/>
    <col width="24.26953125" bestFit="1" customWidth="1" style="832" min="34" max="34"/>
    <col width="23.7265625" bestFit="1" customWidth="1" style="832" min="35" max="35"/>
    <col width="9.36328125" bestFit="1" customWidth="1" style="832" min="36" max="36"/>
    <col width="8.90625" bestFit="1" customWidth="1" style="832" min="37" max="37"/>
    <col width="16.36328125" bestFit="1" customWidth="1" style="832" min="38" max="38"/>
    <col width="27.7265625" bestFit="1" customWidth="1" style="832" min="39" max="39"/>
    <col width="26" bestFit="1" customWidth="1" style="832" min="40" max="40"/>
    <col width="25.453125" bestFit="1" customWidth="1" style="832" min="41" max="41"/>
    <col width="17.90625" bestFit="1" customWidth="1" style="832" min="42" max="42"/>
    <col width="23" bestFit="1" customWidth="1" style="832" min="43" max="43"/>
    <col width="17.6328125" bestFit="1" customWidth="1" style="832" min="44" max="44"/>
    <col width="19.90625" bestFit="1" customWidth="1" style="832" min="45" max="45"/>
    <col width="19.453125" bestFit="1" customWidth="1" style="832" min="46" max="46"/>
    <col width="27.36328125" bestFit="1" customWidth="1" style="832" min="47" max="47"/>
    <col width="26.90625" bestFit="1" customWidth="1" style="832" min="48" max="48"/>
    <col width="31.453125" bestFit="1" customWidth="1" style="832" min="49" max="49"/>
    <col width="17.453125" bestFit="1" customWidth="1" style="832" min="50" max="50"/>
    <col width="29.08984375" bestFit="1" customWidth="1" style="832" min="51" max="51"/>
    <col width="27.36328125" bestFit="1" customWidth="1" style="832" min="52" max="52"/>
    <col width="28.26953125" bestFit="1" customWidth="1" style="832" min="53" max="53"/>
    <col width="23.08984375" bestFit="1" customWidth="1" style="832" min="54" max="54"/>
    <col width="12.26953125" bestFit="1" customWidth="1" style="832" min="55" max="55"/>
    <col width="14.453125" bestFit="1" customWidth="1" style="832" min="56" max="56"/>
    <col width="16.26953125" bestFit="1" customWidth="1" style="832" min="57" max="57"/>
    <col width="9.6328125" bestFit="1" customWidth="1" style="832" min="58" max="58"/>
    <col width="29.453125" bestFit="1" customWidth="1" style="832" min="59" max="59"/>
    <col width="31" bestFit="1" customWidth="1" style="832" min="60" max="60"/>
    <col width="19" bestFit="1" customWidth="1" style="832" min="61" max="61"/>
    <col width="20.08984375" bestFit="1" customWidth="1" style="832" min="62" max="62"/>
    <col width="13.453125" bestFit="1" customWidth="1" style="832" min="63" max="63"/>
    <col width="10" bestFit="1" customWidth="1" style="832" min="64" max="64"/>
    <col width="22" bestFit="1" customWidth="1" style="832" min="65" max="65"/>
    <col width="15.26953125" bestFit="1" customWidth="1" style="832" min="66" max="66"/>
    <col width="6" bestFit="1" customWidth="1" style="832" min="67" max="67"/>
    <col width="18.453125" bestFit="1" customWidth="1" style="832" min="68" max="68"/>
    <col width="10.7265625" bestFit="1" customWidth="1" style="832" min="69" max="69"/>
    <col width="20.7265625" bestFit="1" customWidth="1" style="832" min="70" max="70"/>
    <col width="10.6328125" bestFit="1" customWidth="1" style="832" min="71" max="71"/>
    <col width="17.6328125" bestFit="1" customWidth="1" style="832" min="72" max="72"/>
    <col width="29.26953125" bestFit="1" customWidth="1" style="832" min="73" max="73"/>
    <col width="14.08984375" bestFit="1" customWidth="1" style="832" min="74" max="74"/>
    <col width="19.26953125" bestFit="1" customWidth="1" style="832" min="75" max="75"/>
    <col width="15.453125" bestFit="1" customWidth="1" style="832" min="76" max="76"/>
    <col width="12.6328125" bestFit="1" customWidth="1" style="832" min="77" max="77"/>
    <col width="16.7265625" bestFit="1" customWidth="1" style="832" min="78" max="78"/>
    <col width="10.08984375" bestFit="1" customWidth="1" style="832" min="79" max="79"/>
    <col width="16.36328125" bestFit="1" customWidth="1" style="832" min="80" max="80"/>
    <col width="22.6328125" bestFit="1" customWidth="1" style="832" min="81" max="81"/>
    <col width="6" bestFit="1" customWidth="1" style="832" min="82" max="82"/>
    <col width="18.7265625" bestFit="1" customWidth="1" style="832" min="83" max="83"/>
    <col width="15.7265625" bestFit="1" customWidth="1" style="832" min="84" max="84"/>
    <col width="22.36328125" bestFit="1" customWidth="1" style="832" min="85" max="85"/>
    <col width="12.7265625" bestFit="1" customWidth="1" style="832" min="86" max="86"/>
    <col width="15.6328125" bestFit="1" customWidth="1" style="832" min="87" max="87"/>
    <col width="11.08984375" bestFit="1" customWidth="1" style="832" min="88" max="88"/>
    <col width="15.6328125" bestFit="1" customWidth="1" style="832" min="89" max="89"/>
    <col width="26.7265625" bestFit="1" customWidth="1" style="832" min="90" max="90"/>
    <col width="11.90625" bestFit="1" customWidth="1" style="832" min="91" max="91"/>
    <col width="18.7265625" bestFit="1" customWidth="1" style="832" min="92" max="92"/>
    <col width="7.90625" bestFit="1" customWidth="1" style="832" min="93" max="93"/>
    <col width="22" bestFit="1" customWidth="1" style="832" min="94" max="94"/>
    <col width="22.7265625" bestFit="1" customWidth="1" style="832" min="95" max="95"/>
    <col width="16.90625" bestFit="1" customWidth="1" style="832" min="96" max="96"/>
    <col width="11" bestFit="1" customWidth="1" style="832" min="97" max="97"/>
    <col width="20.7265625" bestFit="1" customWidth="1" style="832" min="98" max="98"/>
    <col width="30.36328125" bestFit="1" customWidth="1" style="832" min="99" max="99"/>
    <col width="30.08984375" bestFit="1" customWidth="1" style="832" min="100" max="100"/>
    <col width="16.08984375" bestFit="1" customWidth="1" style="832" min="101" max="101"/>
  </cols>
  <sheetData>
    <row r="1">
      <c r="A1" s="0" t="inlineStr">
        <is>
          <t>MIZUHO_CCIF</t>
        </is>
      </c>
      <c r="B1" s="0" t="inlineStr">
        <is>
          <t>CIF_NO</t>
        </is>
      </c>
      <c r="C1" s="0" t="inlineStr">
        <is>
          <t>FISCAL</t>
        </is>
      </c>
      <c r="D1" s="0" t="inlineStr">
        <is>
          <t>CUST_FULL_NM</t>
        </is>
      </c>
      <c r="E1" s="0" t="inlineStr">
        <is>
          <t>CCY_CD</t>
        </is>
      </c>
      <c r="F1" s="0" t="inlineStr">
        <is>
          <t>UNIT_CD</t>
        </is>
      </c>
      <c r="G1" s="0" t="inlineStr">
        <is>
          <t>EXCHANGE_RT</t>
        </is>
      </c>
      <c r="H1" s="0" t="inlineStr">
        <is>
          <t>NUMBER_OF_MONTH</t>
        </is>
      </c>
      <c r="I1" s="0" t="inlineStr">
        <is>
          <t>PL_REVENUES</t>
        </is>
      </c>
      <c r="J1" s="0" t="inlineStr">
        <is>
          <t>PL_REVENUES_GROWTH</t>
        </is>
      </c>
      <c r="K1" s="0" t="inlineStr">
        <is>
          <t>PL_COST_OF_SALES</t>
        </is>
      </c>
      <c r="L1" s="0" t="inlineStr">
        <is>
          <t>PL_GROS_PROFIT</t>
        </is>
      </c>
      <c r="M1" s="0" t="inlineStr">
        <is>
          <t>PL_SG_AND_A_EXPNS</t>
        </is>
      </c>
      <c r="N1" s="0" t="inlineStr">
        <is>
          <t>PL_RENT</t>
        </is>
      </c>
      <c r="O1" s="0" t="inlineStr">
        <is>
          <t>PL_GROS_PROFIT_OTHER</t>
        </is>
      </c>
      <c r="P1" s="0" t="inlineStr">
        <is>
          <t>PL_EBIT</t>
        </is>
      </c>
      <c r="Q1" s="0" t="inlineStr">
        <is>
          <t>PL_INT_INCM</t>
        </is>
      </c>
      <c r="R1" s="0" t="inlineStr">
        <is>
          <t>PL_INT_EXPNS</t>
        </is>
      </c>
      <c r="S1" s="0" t="inlineStr">
        <is>
          <t>PL_NON_OPE_INCM_EXPNS</t>
        </is>
      </c>
      <c r="T1" s="0" t="inlineStr">
        <is>
          <t>PL_EBIT_OTHER</t>
        </is>
      </c>
      <c r="U1" s="0" t="inlineStr">
        <is>
          <t>PL_EBT</t>
        </is>
      </c>
      <c r="V1" s="0" t="inlineStr">
        <is>
          <t>PL_TAXES</t>
        </is>
      </c>
      <c r="W1" s="0" t="inlineStr">
        <is>
          <t>PL_MINORITY_INT</t>
        </is>
      </c>
      <c r="X1" s="0" t="inlineStr">
        <is>
          <t>PL_EXTRDNRY_GAIN_OR_LOSS</t>
        </is>
      </c>
      <c r="Y1" s="0" t="inlineStr">
        <is>
          <t>PL_EBT_OTHER</t>
        </is>
      </c>
      <c r="Z1" s="0" t="inlineStr">
        <is>
          <t>PL_NET_INCM</t>
        </is>
      </c>
      <c r="AA1" s="0" t="inlineStr">
        <is>
          <t>PL_EBITDA</t>
        </is>
      </c>
      <c r="AB1" s="0" t="inlineStr">
        <is>
          <t>PL_DEPRE_AMORTZATION</t>
        </is>
      </c>
      <c r="AC1" s="0" t="inlineStr">
        <is>
          <t>CF_NET_INCM</t>
        </is>
      </c>
      <c r="AD1" s="0" t="inlineStr">
        <is>
          <t>CF_DEPRE_AMORTZATION</t>
        </is>
      </c>
      <c r="AE1" s="0" t="inlineStr">
        <is>
          <t>CF_TAXES</t>
        </is>
      </c>
      <c r="AF1" s="0" t="inlineStr">
        <is>
          <t>CF_GAIN_FROM_PP_AND_E</t>
        </is>
      </c>
      <c r="AG1" s="0" t="inlineStr">
        <is>
          <t>CF_NET_WORKING_CAPITAL</t>
        </is>
      </c>
      <c r="AH1" s="0" t="inlineStr">
        <is>
          <t>CF_OTHER_OPE_CASHFLOW</t>
        </is>
      </c>
      <c r="AI1" s="0" t="inlineStr">
        <is>
          <t>CF_CASH_FROM_OPE_ACVT</t>
        </is>
      </c>
      <c r="AJ1" s="0" t="inlineStr">
        <is>
          <t>CF_CAPEX</t>
        </is>
      </c>
      <c r="AK1" s="0" t="inlineStr">
        <is>
          <t>CF_INVST</t>
        </is>
      </c>
      <c r="AL1" s="0" t="inlineStr">
        <is>
          <t>CF_ACQUISITIONS</t>
        </is>
      </c>
      <c r="AM1" s="0" t="inlineStr">
        <is>
          <t>CF_PROCEEDS_FROM_PP_AND_E</t>
        </is>
      </c>
      <c r="AN1" s="0" t="inlineStr">
        <is>
          <t>CF_OTHER_INVST_CASHFLOW</t>
        </is>
      </c>
      <c r="AO1" s="0" t="inlineStr">
        <is>
          <t>CF_CASH_FROM_INVST_ACVT</t>
        </is>
      </c>
      <c r="AP1" s="0" t="inlineStr">
        <is>
          <t>CF_SALE_OF_STOCK</t>
        </is>
      </c>
      <c r="AQ1" s="0" t="inlineStr">
        <is>
          <t>CF_PURCHASE_OF_STOCK</t>
        </is>
      </c>
      <c r="AR1" s="0" t="inlineStr">
        <is>
          <t>CF_CASH_DIVIDNDS</t>
        </is>
      </c>
      <c r="AS1" s="0" t="inlineStr">
        <is>
          <t>CF_DEBT_BORROWING</t>
        </is>
      </c>
      <c r="AT1" s="0" t="inlineStr">
        <is>
          <t>CF_DEBT_REPAYMENT</t>
        </is>
      </c>
      <c r="AU1" s="0" t="inlineStr">
        <is>
          <t>CF_OTHER_FINCNG_CASHFLOW</t>
        </is>
      </c>
      <c r="AV1" s="0" t="inlineStr">
        <is>
          <t>CF_CASH_FROM_FINCNG_ACVT</t>
        </is>
      </c>
      <c r="AW1" s="0" t="inlineStr">
        <is>
          <t>CF_OTHER_FLUCTUATION_OF_CASH</t>
        </is>
      </c>
      <c r="AX1" s="0" t="inlineStr">
        <is>
          <t>CF_NET_CASHFLOW</t>
        </is>
      </c>
      <c r="AY1" s="0" t="inlineStr">
        <is>
          <t>CF_CASH_AT_BEGIN_OF_FISCAL_Y</t>
        </is>
      </c>
      <c r="AZ1" s="0" t="inlineStr">
        <is>
          <t>CF_CASH_AT_END_OF_FISCAL_Y</t>
        </is>
      </c>
      <c r="BA1" s="0" t="inlineStr">
        <is>
          <t>CASH_AND_CASH_EQUIVALENTS</t>
        </is>
      </c>
      <c r="BB1" s="0" t="inlineStr">
        <is>
          <t>ACCOUNTS_RECEIVABLES</t>
        </is>
      </c>
      <c r="BC1" s="0" t="inlineStr">
        <is>
          <t>INVENTORIES</t>
        </is>
      </c>
      <c r="BD1" s="0" t="inlineStr">
        <is>
          <t>PREPAID_EXPNS</t>
        </is>
      </c>
      <c r="BE1" s="0" t="inlineStr">
        <is>
          <t>OTHER_CURR_AST</t>
        </is>
      </c>
      <c r="BF1" s="0" t="inlineStr">
        <is>
          <t>CURR_AST</t>
        </is>
      </c>
      <c r="BG1" s="0" t="inlineStr">
        <is>
          <t>NET_PLANT_PRPTY_AND_EQPMNT</t>
        </is>
      </c>
      <c r="BH1" s="0" t="inlineStr">
        <is>
          <t>GROS_PLANT_PRPTY_AND_EQPMNT</t>
        </is>
      </c>
      <c r="BI1" s="0" t="inlineStr">
        <is>
          <t>ACCUMLATED_DEPRE</t>
        </is>
      </c>
      <c r="BJ1" s="0" t="inlineStr">
        <is>
          <t>OTHER_TANGIBLE_AST</t>
        </is>
      </c>
      <c r="BK1" s="0" t="inlineStr">
        <is>
          <t>TANGIBLE_AST</t>
        </is>
      </c>
      <c r="BL1" s="0" t="inlineStr">
        <is>
          <t>GOODWILL</t>
        </is>
      </c>
      <c r="BM1" s="0" t="inlineStr">
        <is>
          <t>OTHER_INTANGIBLE_AST</t>
        </is>
      </c>
      <c r="BN1" s="0" t="inlineStr">
        <is>
          <t>INTANGIBLE_AST</t>
        </is>
      </c>
      <c r="BO1" s="0" t="inlineStr">
        <is>
          <t>INVST</t>
        </is>
      </c>
      <c r="BP1" s="0" t="inlineStr">
        <is>
          <t>DEFFERED_CHARGES</t>
        </is>
      </c>
      <c r="BQ1" s="0" t="inlineStr">
        <is>
          <t>OTHER_AST</t>
        </is>
      </c>
      <c r="BR1" s="0" t="inlineStr">
        <is>
          <t>NON_CURR_AST_TOTAL</t>
        </is>
      </c>
      <c r="BS1" s="0" t="inlineStr">
        <is>
          <t>TOTAL_AST</t>
        </is>
      </c>
      <c r="BT1" s="0" t="inlineStr">
        <is>
          <t>SHORT_TERM_DEBT</t>
        </is>
      </c>
      <c r="BU1" s="0" t="inlineStr">
        <is>
          <t>LONG_TERM_DEBT_DUE_IN_ONE_Y</t>
        </is>
      </c>
      <c r="BV1" s="0" t="inlineStr">
        <is>
          <t>NOTE_PAYABLE</t>
        </is>
      </c>
      <c r="BW1" s="0" t="inlineStr">
        <is>
          <t>ACCOUNTS_PAYABLE</t>
        </is>
      </c>
      <c r="BX1" s="0" t="inlineStr">
        <is>
          <t>ACCURED_EXPNS</t>
        </is>
      </c>
      <c r="BY1" s="0" t="inlineStr">
        <is>
          <t>TAX_PAYABLE</t>
        </is>
      </c>
      <c r="BZ1" s="0" t="inlineStr">
        <is>
          <t>OTHER_CURR_LIAB</t>
        </is>
      </c>
      <c r="CA1" s="0" t="inlineStr">
        <is>
          <t>CURR_LIAB</t>
        </is>
      </c>
      <c r="CB1" s="0" t="inlineStr">
        <is>
          <t>LONG_TERM_DEBT</t>
        </is>
      </c>
      <c r="CC1" s="0" t="inlineStr">
        <is>
          <t>LONG_TERM_BORROWING</t>
        </is>
      </c>
      <c r="CD1" s="0" t="inlineStr">
        <is>
          <t>BOND</t>
        </is>
      </c>
      <c r="CE1" s="0" t="inlineStr">
        <is>
          <t>SUBORDINATE_DEBT</t>
        </is>
      </c>
      <c r="CF1" s="0" t="inlineStr">
        <is>
          <t>DEFFERED_TAXES</t>
        </is>
      </c>
      <c r="CG1" s="0" t="inlineStr">
        <is>
          <t>OTHER_LONG_TERM_LIAB</t>
        </is>
      </c>
      <c r="CH1" s="0" t="inlineStr">
        <is>
          <t>MINORITY_INT</t>
        </is>
      </c>
      <c r="CI1" s="0" t="inlineStr">
        <is>
          <t>LONG_TERM_LIAB</t>
        </is>
      </c>
      <c r="CJ1" s="0" t="inlineStr">
        <is>
          <t>LIAB_TOTAL</t>
        </is>
      </c>
      <c r="CK1" s="0" t="inlineStr">
        <is>
          <t>COMMON_STOCK</t>
        </is>
      </c>
      <c r="CL1" s="0" t="inlineStr">
        <is>
          <t>ADDITIONAL_PAID_IN_CAPITAL</t>
        </is>
      </c>
      <c r="CM1" s="0" t="inlineStr">
        <is>
          <t>OTHER_RSRV</t>
        </is>
      </c>
      <c r="CN1" s="0" t="inlineStr">
        <is>
          <t>RETAINED_EARNINGS</t>
        </is>
      </c>
      <c r="CO1" s="0" t="inlineStr">
        <is>
          <t>OTHERS</t>
        </is>
      </c>
      <c r="CP1" s="0" t="inlineStr">
        <is>
          <t>SHAREHOLDERS_EQUITY</t>
        </is>
      </c>
      <c r="CQ1" s="0" t="inlineStr">
        <is>
          <t>TOTAL_LIAB_AND_EQUITY</t>
        </is>
      </c>
      <c r="CR1" s="0" t="inlineStr">
        <is>
          <t>OFFBALANCE_LIAB</t>
        </is>
      </c>
      <c r="CS1" s="0" t="inlineStr">
        <is>
          <t>GROS_DEBT</t>
        </is>
      </c>
      <c r="CT1" s="0" t="inlineStr">
        <is>
          <t>NON_PERFORMING_AST</t>
        </is>
      </c>
      <c r="CU1" s="0" t="inlineStr">
        <is>
          <t>RSRV_FOR_NON_PERFORMING_AST</t>
        </is>
      </c>
      <c r="CV1" s="0" t="inlineStr">
        <is>
          <t>UNRALZD_HOLDING_GAIN_LOSSES</t>
        </is>
      </c>
      <c r="CW1" s="0" t="inlineStr">
        <is>
          <t>REAL_NET_WORTH</t>
        </is>
      </c>
    </row>
    <row r="2">
      <c r="A2" s="0">
        <f>+BS!B4</f>
        <v/>
      </c>
      <c r="B2" s="0">
        <f>+BS!B3</f>
        <v/>
      </c>
      <c r="C2" s="0">
        <f>+BS!G21</f>
        <v/>
      </c>
      <c r="D2" s="0">
        <f>+BS!B2</f>
        <v/>
      </c>
      <c r="E2" s="0">
        <f>+BS!B7</f>
        <v/>
      </c>
      <c r="F2" s="0">
        <f>IF(BS!B8="Millions",2,IF(BS!B8="Billions",3,1))</f>
        <v/>
      </c>
      <c r="G2" s="166">
        <f>1/74.5</f>
        <v/>
      </c>
      <c r="H2" s="0">
        <f>+BS!G22</f>
        <v/>
      </c>
      <c r="I2" s="164">
        <f>+PL!M6</f>
        <v/>
      </c>
      <c r="J2" s="0">
        <f>+PL!M7</f>
        <v/>
      </c>
      <c r="K2" s="164">
        <f>+PL!M8</f>
        <v/>
      </c>
      <c r="L2" s="0">
        <f>+PL!M9</f>
        <v/>
      </c>
      <c r="M2" s="164">
        <f>+PL!M10</f>
        <v/>
      </c>
      <c r="N2" s="164">
        <f>+PL!M11</f>
        <v/>
      </c>
      <c r="O2" s="164">
        <f>+PL!M12</f>
        <v/>
      </c>
      <c r="P2" s="0">
        <f>+PL!M13</f>
        <v/>
      </c>
      <c r="Q2" s="164">
        <f>+PL!M14</f>
        <v/>
      </c>
      <c r="R2" s="164">
        <f>+PL!M15</f>
        <v/>
      </c>
      <c r="S2" s="164">
        <f>+PL!M16</f>
        <v/>
      </c>
      <c r="T2" s="1832">
        <f>+PL!M17</f>
        <v/>
      </c>
      <c r="U2" s="0">
        <f>+PL!M18</f>
        <v/>
      </c>
      <c r="V2" s="164">
        <f>+PL!M19</f>
        <v/>
      </c>
      <c r="W2" s="164">
        <f>+PL!M20</f>
        <v/>
      </c>
      <c r="X2" s="164">
        <f>+PL!M21</f>
        <v/>
      </c>
      <c r="Y2" s="164">
        <f>+PL!M22</f>
        <v/>
      </c>
      <c r="Z2" s="0">
        <f>+PL!M23</f>
        <v/>
      </c>
      <c r="AA2" s="0">
        <f>+PL!M24</f>
        <v/>
      </c>
      <c r="AB2" s="164">
        <f>+PL!M25</f>
        <v/>
      </c>
      <c r="AC2" s="0">
        <f>+CF!M6</f>
        <v/>
      </c>
      <c r="AD2" s="0">
        <f>+CF!M7</f>
        <v/>
      </c>
      <c r="AE2" s="0">
        <f>+CF!M8</f>
        <v/>
      </c>
      <c r="AF2" s="0">
        <f>+CF!M9</f>
        <v/>
      </c>
      <c r="AG2" s="0">
        <f>+CF!M10</f>
        <v/>
      </c>
      <c r="AH2" s="0">
        <f>+CF!M11</f>
        <v/>
      </c>
      <c r="AI2" s="0">
        <f>+CF!M12</f>
        <v/>
      </c>
      <c r="AJ2" s="0">
        <f>+CF!M13</f>
        <v/>
      </c>
      <c r="AK2" s="0">
        <f>+CF!$M14</f>
        <v/>
      </c>
      <c r="AL2" s="0">
        <f>+CF!$M15</f>
        <v/>
      </c>
      <c r="AM2" s="0">
        <f>+CF!$M16</f>
        <v/>
      </c>
      <c r="AN2" s="0">
        <f>+CF!$M17</f>
        <v/>
      </c>
      <c r="AO2" s="0">
        <f>+CF!$M18</f>
        <v/>
      </c>
      <c r="AP2" s="0">
        <f>+CF!$M19</f>
        <v/>
      </c>
      <c r="AQ2" s="0">
        <f>+CF!$M20</f>
        <v/>
      </c>
      <c r="AR2" s="0">
        <f>+CF!$M21</f>
        <v/>
      </c>
      <c r="AS2" s="0">
        <f>+CF!$M22</f>
        <v/>
      </c>
      <c r="AT2" s="0">
        <f>+CF!$M23</f>
        <v/>
      </c>
      <c r="AU2" s="0">
        <f>+CF!$M24</f>
        <v/>
      </c>
      <c r="AV2" s="0">
        <f>+CF!$M25</f>
        <v/>
      </c>
      <c r="AW2" s="0">
        <f>+CF!$M26</f>
        <v/>
      </c>
      <c r="AX2" s="0">
        <f>+CF!$M27</f>
        <v/>
      </c>
      <c r="AY2" s="0">
        <f>+CF!$M28</f>
        <v/>
      </c>
      <c r="AZ2" s="0">
        <f>+CF!$M29</f>
        <v/>
      </c>
      <c r="BA2" s="0">
        <f>+BS!$S23</f>
        <v/>
      </c>
      <c r="BB2" s="0">
        <f>+BS!$S24</f>
        <v/>
      </c>
      <c r="BC2" s="0">
        <f>+BS!$S25</f>
        <v/>
      </c>
      <c r="BD2" s="0">
        <f>+BS!$S26</f>
        <v/>
      </c>
      <c r="BE2" s="0">
        <f>+BS!$S28</f>
        <v/>
      </c>
      <c r="BF2" s="0">
        <f>+BS!$S29</f>
        <v/>
      </c>
      <c r="BG2" s="0">
        <f>+BS!$S30</f>
        <v/>
      </c>
      <c r="BH2" s="0">
        <f>+BS!$S31</f>
        <v/>
      </c>
      <c r="BI2" s="0">
        <f>+BS!$S32</f>
        <v/>
      </c>
      <c r="BJ2" s="0">
        <f>+BS!$S33</f>
        <v/>
      </c>
      <c r="BK2" s="0">
        <f>+BS!$S34</f>
        <v/>
      </c>
      <c r="BL2" s="0">
        <f>+BS!$S35</f>
        <v/>
      </c>
      <c r="BM2" s="0">
        <f>+BS!$S36</f>
        <v/>
      </c>
      <c r="BN2" s="0">
        <f>+BS!$S38</f>
        <v/>
      </c>
      <c r="BO2" s="0">
        <f>+BS!$S39</f>
        <v/>
      </c>
      <c r="BP2" s="0">
        <f>+BS!$S41</f>
        <v/>
      </c>
      <c r="BQ2" s="0">
        <f>+BS!$S42</f>
        <v/>
      </c>
      <c r="BR2" s="0">
        <f>+BS!$S43</f>
        <v/>
      </c>
      <c r="BS2" s="0">
        <f>+BS!$S44</f>
        <v/>
      </c>
      <c r="BT2" s="0">
        <f>+BS!$S50</f>
        <v/>
      </c>
      <c r="BU2" s="0">
        <f>+BS!$S51</f>
        <v/>
      </c>
      <c r="BV2" s="0">
        <f>+BS!$S52</f>
        <v/>
      </c>
      <c r="BW2" s="0">
        <f>+BS!$S53</f>
        <v/>
      </c>
      <c r="BX2" s="0">
        <f>+BS!$S54</f>
        <v/>
      </c>
      <c r="BY2" s="0">
        <f>+BS!$S55</f>
        <v/>
      </c>
      <c r="BZ2" s="0">
        <f>+BS!$S56</f>
        <v/>
      </c>
      <c r="CA2" s="0">
        <f>+BS!$S57</f>
        <v/>
      </c>
      <c r="CB2" s="0">
        <f>+BS!$S59</f>
        <v/>
      </c>
      <c r="CC2" s="0">
        <f>+BS!$S60</f>
        <v/>
      </c>
      <c r="CD2" s="0">
        <f>+BS!$S61</f>
        <v/>
      </c>
      <c r="CE2" s="0">
        <f>+BS!$S62</f>
        <v/>
      </c>
      <c r="CF2" s="0">
        <f>+BS!$S63</f>
        <v/>
      </c>
      <c r="CG2" s="0">
        <f>+BS!$S64</f>
        <v/>
      </c>
      <c r="CH2" s="0">
        <f>+BS!$S65</f>
        <v/>
      </c>
      <c r="CI2" s="0">
        <f>+BS!$S66</f>
        <v/>
      </c>
      <c r="CJ2" s="0">
        <f>+BS!$S67</f>
        <v/>
      </c>
      <c r="CK2" s="0">
        <f>+BS!$S69</f>
        <v/>
      </c>
      <c r="CL2" s="0">
        <f>+BS!$S70</f>
        <v/>
      </c>
      <c r="CM2" s="0">
        <f>+BS!$S71</f>
        <v/>
      </c>
      <c r="CN2" s="0">
        <f>+BS!$S72</f>
        <v/>
      </c>
      <c r="CO2" s="0">
        <f>+BS!$S73</f>
        <v/>
      </c>
      <c r="CP2" s="0">
        <f>+BS!$S74</f>
        <v/>
      </c>
      <c r="CQ2" s="0">
        <f>+BS!$S76</f>
        <v/>
      </c>
      <c r="CR2" s="0">
        <f>+BS!$S82</f>
        <v/>
      </c>
      <c r="CS2" s="0">
        <f>+BS!$S83</f>
        <v/>
      </c>
      <c r="CT2" s="0">
        <f>+BS!$S84</f>
        <v/>
      </c>
      <c r="CU2" s="0">
        <f>+BS!$S85</f>
        <v/>
      </c>
      <c r="CV2" s="0">
        <f>+BS!$S86</f>
        <v/>
      </c>
      <c r="CW2" s="0">
        <f>+BS!$S87</f>
        <v/>
      </c>
    </row>
    <row r="3">
      <c r="G3" s="165" t="inlineStr">
        <is>
          <t xml:space="preserve">Always check </t>
        </is>
      </c>
    </row>
    <row r="4">
      <c r="G4" s="165" t="inlineStr">
        <is>
          <t>Before upload</t>
        </is>
      </c>
    </row>
  </sheetData>
  <pageMargins left="0.7" right="0.7" top="0.75" bottom="0.75" header="0.3" footer="0.3"/>
  <pageSetup orientation="portrait"/>
</worksheet>
</file>

<file path=xl/worksheets/sheet12.xml><?xml version="1.0" encoding="utf-8"?>
<worksheet xmlns="http://schemas.openxmlformats.org/spreadsheetml/2006/main">
  <sheetPr>
    <outlinePr summaryBelow="1" summaryRight="1"/>
    <pageSetUpPr/>
  </sheetPr>
  <dimension ref="B2:H75"/>
  <sheetViews>
    <sheetView showGridLines="0" topLeftCell="A10" zoomScaleNormal="100" workbookViewId="0">
      <selection activeCell="C46" sqref="C46"/>
    </sheetView>
  </sheetViews>
  <sheetFormatPr baseColWidth="8" defaultColWidth="9" defaultRowHeight="13"/>
  <cols>
    <col width="3.453125" customWidth="1" style="832" min="1" max="1"/>
    <col width="43" customWidth="1" style="224" min="2" max="2"/>
    <col width="37.6328125" customWidth="1" style="224" min="3" max="3"/>
  </cols>
  <sheetData>
    <row r="1" hidden="1" s="832"/>
    <row r="2" hidden="1" s="832">
      <c r="B2" s="223" t="inlineStr">
        <is>
          <t>Rating is based on Parent Support</t>
        </is>
      </c>
      <c r="C2" s="245" t="inlineStr">
        <is>
          <t>No Parent Support (Standalone Basis)</t>
        </is>
      </c>
      <c r="D2" s="0" t="inlineStr">
        <is>
          <t>C2</t>
        </is>
      </c>
    </row>
    <row r="3" hidden="1" s="832">
      <c r="B3" s="223">
        <f>IF(C2="TDA","Customer Categorisation as per TDA",IF(C2="","","Proceed to Rating Slip"))</f>
        <v/>
      </c>
      <c r="C3" s="245" t="inlineStr">
        <is>
          <t>Ordinary</t>
        </is>
      </c>
      <c r="D3" s="0" t="inlineStr">
        <is>
          <t>C3</t>
        </is>
      </c>
    </row>
    <row r="4" hidden="1" s="832">
      <c r="B4" s="223">
        <f>IF(B3="Proceed to Rating Slip","","Parent Rating")</f>
        <v/>
      </c>
      <c r="C4" s="245" t="n"/>
      <c r="D4" s="0" t="inlineStr">
        <is>
          <t>C4</t>
        </is>
      </c>
    </row>
    <row r="5" hidden="1" s="832">
      <c r="B5" s="223">
        <f>IF(B4="","","Final Rating of the Customer")</f>
        <v/>
      </c>
      <c r="C5" s="245" t="n"/>
      <c r="D5" s="0" t="inlineStr">
        <is>
          <t>C5</t>
        </is>
      </c>
    </row>
    <row r="6" hidden="1" ht="31.5" customHeight="1" s="832">
      <c r="B6" s="223">
        <f>IF(B5="","","Full Guarantee provided by Parent (reference TDA Sheet)")</f>
        <v/>
      </c>
      <c r="C6" s="245" t="n"/>
      <c r="D6" s="0" t="inlineStr">
        <is>
          <t>C6</t>
        </is>
      </c>
    </row>
    <row r="8" ht="13.5" customHeight="1" s="832" thickBot="1"/>
    <row r="9" ht="18.75" customHeight="1" s="832" thickBot="1">
      <c r="B9" s="834" t="inlineStr">
        <is>
          <t>Rating Request Slip</t>
        </is>
      </c>
      <c r="C9" s="1091" t="n"/>
      <c r="D9" s="225" t="inlineStr">
        <is>
          <t>Ref Cell</t>
        </is>
      </c>
    </row>
    <row r="10" ht="13.5" customHeight="1" s="832" thickBot="1">
      <c r="B10" s="226" t="n"/>
      <c r="C10" s="227" t="n"/>
      <c r="D10" s="228" t="n"/>
    </row>
    <row r="11" ht="27.75" customHeight="1" s="832" thickBot="1">
      <c r="B11" s="1833" t="inlineStr">
        <is>
          <t>CLICK ON UPDATE CUSTOMER INFORMATION</t>
        </is>
      </c>
      <c r="C11" s="1091" t="n"/>
      <c r="D11" s="228" t="inlineStr">
        <is>
          <t>B11</t>
        </is>
      </c>
    </row>
    <row r="12" ht="13.5" customHeight="1" s="832" thickBot="1">
      <c r="B12" s="226" t="n"/>
      <c r="C12" s="229" t="n"/>
      <c r="D12" s="228" t="n"/>
    </row>
    <row r="13" ht="13.5" customHeight="1" s="832" thickBot="1">
      <c r="B13" s="230" t="inlineStr">
        <is>
          <t>*STEP 1: QUANTITATIVE ANALYSIS</t>
        </is>
      </c>
      <c r="C13" s="246" t="inlineStr">
        <is>
          <t>Click on calculate quant rating</t>
        </is>
      </c>
      <c r="D13" s="228" t="inlineStr">
        <is>
          <t>C13</t>
        </is>
      </c>
    </row>
    <row r="14" ht="13.5" customHeight="1" s="832" thickBot="1">
      <c r="B14" s="226" t="n"/>
      <c r="C14" s="229" t="n"/>
      <c r="D14" s="228" t="n"/>
    </row>
    <row r="15">
      <c r="B15" s="231" t="inlineStr">
        <is>
          <t>**STEP 2: CUSTOMER CATEGORIZATION</t>
        </is>
      </c>
      <c r="C15" s="232" t="n"/>
      <c r="D15" s="228" t="n"/>
    </row>
    <row r="16" ht="26" customHeight="1" s="832">
      <c r="B16" s="233" t="inlineStr">
        <is>
          <t>(1) Number of Years to Repay Debt (Consolidated)</t>
        </is>
      </c>
      <c r="C16" s="839" t="n"/>
      <c r="D16" s="228" t="inlineStr">
        <is>
          <t>C16</t>
        </is>
      </c>
    </row>
    <row r="17" ht="21" customHeight="1" s="832">
      <c r="B17" s="233" t="inlineStr">
        <is>
          <t xml:space="preserve">(2) Delinquency status </t>
        </is>
      </c>
      <c r="C17" s="839" t="inlineStr">
        <is>
          <t>Click on no delinquency radio button</t>
        </is>
      </c>
      <c r="D17" s="228" t="inlineStr">
        <is>
          <t>C17</t>
        </is>
      </c>
    </row>
    <row r="18" ht="27" customHeight="1" s="832">
      <c r="B18" s="233" t="inlineStr">
        <is>
          <t>(3) Result of Customer Categorization</t>
        </is>
      </c>
      <c r="C18" s="839" t="inlineStr">
        <is>
          <t>Ordinary</t>
        </is>
      </c>
      <c r="D18" s="228" t="inlineStr">
        <is>
          <t>C18</t>
        </is>
      </c>
    </row>
    <row r="19" ht="35.25" customHeight="1" s="832">
      <c r="B19" s="234" t="inlineStr">
        <is>
          <t>(4) Adjustment of Customer Categorization by Parent Company Support</t>
        </is>
      </c>
      <c r="C19" s="839" t="inlineStr">
        <is>
          <t>Not Applied</t>
        </is>
      </c>
      <c r="D19" s="228" t="inlineStr">
        <is>
          <t>C19</t>
        </is>
      </c>
    </row>
    <row r="20" ht="28.5" customHeight="1" s="832" thickBot="1">
      <c r="B20" s="235" t="inlineStr">
        <is>
          <t>&lt;Note&gt;</t>
        </is>
      </c>
      <c r="C20" s="248" t="n"/>
      <c r="D20" s="228" t="inlineStr">
        <is>
          <t>C20</t>
        </is>
      </c>
    </row>
    <row r="21" ht="16.5" customHeight="1" s="832">
      <c r="B21" s="231" t="inlineStr">
        <is>
          <t>**STEP 3: QUALITATIVE ANALYSIS</t>
        </is>
      </c>
      <c r="C21" s="228" t="n"/>
      <c r="D21" s="228" t="n"/>
    </row>
    <row r="22">
      <c r="B22" s="233" t="inlineStr">
        <is>
          <t>Other Factors (Comments)</t>
        </is>
      </c>
      <c r="C22" s="249" t="n"/>
      <c r="D22" s="228" t="inlineStr">
        <is>
          <t>C22</t>
        </is>
      </c>
    </row>
    <row r="23">
      <c r="B23" s="233" t="inlineStr">
        <is>
          <t>Evaluation</t>
        </is>
      </c>
      <c r="C23" s="252" t="n"/>
      <c r="D23" s="228" t="inlineStr">
        <is>
          <t>C23</t>
        </is>
      </c>
    </row>
    <row r="24" ht="13.5" customHeight="1" s="832" thickBot="1">
      <c r="B24" s="235" t="n"/>
      <c r="C24" s="236" t="n"/>
      <c r="D24" s="228" t="n"/>
    </row>
    <row r="25" ht="39" customHeight="1" s="832">
      <c r="B25" s="231" t="inlineStr">
        <is>
          <t>**STEP 4: Adjustment by Support from Parent Company or Government-affiliated financial institutions</t>
        </is>
      </c>
      <c r="C25" s="250" t="inlineStr">
        <is>
          <t>No Adjustment</t>
        </is>
      </c>
      <c r="D25" s="228" t="inlineStr">
        <is>
          <t>C25</t>
        </is>
      </c>
    </row>
    <row r="26">
      <c r="B26" s="237" t="inlineStr">
        <is>
          <t>if Applied, Select Parent co rating band</t>
        </is>
      </c>
      <c r="C26" s="251" t="n"/>
      <c r="D26" s="228" t="inlineStr">
        <is>
          <t>C26</t>
        </is>
      </c>
    </row>
    <row r="27">
      <c r="B27" s="234" t="inlineStr">
        <is>
          <t>if Applied, Select no of notches</t>
        </is>
      </c>
      <c r="C27" s="252" t="n"/>
      <c r="D27" s="228" t="inlineStr">
        <is>
          <t>C27</t>
        </is>
      </c>
    </row>
    <row r="28">
      <c r="B28" s="838" t="inlineStr">
        <is>
          <t>Remarks / Comments 
(Mandatory if Parent Support applied at Step 4)</t>
        </is>
      </c>
      <c r="C28" s="839" t="n"/>
      <c r="D28" s="228" t="inlineStr">
        <is>
          <t>C28</t>
        </is>
      </c>
    </row>
    <row r="29">
      <c r="B29" s="1834" t="n"/>
      <c r="C29" s="1007" t="n"/>
      <c r="D29" s="228" t="n"/>
    </row>
    <row r="30">
      <c r="B30" s="1835" t="n"/>
      <c r="C30" s="911" t="n"/>
      <c r="D30" s="228" t="n"/>
    </row>
    <row r="31" ht="13.5" customHeight="1" s="832" thickBot="1">
      <c r="B31" s="235" t="n"/>
      <c r="C31" s="236" t="n"/>
      <c r="D31" s="228" t="n"/>
    </row>
    <row r="32">
      <c r="B32" s="231" t="inlineStr">
        <is>
          <t>**STEP 5: Adjustment by Country Rating</t>
        </is>
      </c>
      <c r="C32" s="238" t="n"/>
      <c r="D32" s="228" t="n"/>
    </row>
    <row r="33">
      <c r="B33" s="234" t="inlineStr">
        <is>
          <t>Select Nationality</t>
        </is>
      </c>
      <c r="C33" s="249" t="inlineStr">
        <is>
          <t>zz_INDIA_Country</t>
        </is>
      </c>
      <c r="D33" s="228" t="inlineStr">
        <is>
          <t>C33</t>
        </is>
      </c>
    </row>
    <row r="34" ht="26" customHeight="1" s="832">
      <c r="B34" s="234" t="inlineStr">
        <is>
          <t>if not selected then by default it would be 
"zz_India Country"</t>
        </is>
      </c>
      <c r="C34" s="239" t="n"/>
      <c r="D34" s="228" t="n"/>
    </row>
    <row r="35" ht="13.5" customHeight="1" s="832" thickBot="1">
      <c r="B35" s="235" t="n"/>
      <c r="C35" s="240" t="n"/>
      <c r="D35" s="228" t="n"/>
    </row>
    <row r="36" ht="24" customHeight="1" s="832">
      <c r="B36" s="231" t="inlineStr">
        <is>
          <t>**STEP 6: Other Over-all Adjustment</t>
        </is>
      </c>
      <c r="C36" s="238" t="n"/>
      <c r="D36" s="228" t="n"/>
    </row>
    <row r="37" ht="24" customHeight="1" s="832">
      <c r="B37" s="234" t="inlineStr">
        <is>
          <t>Exceptional Rating (BUA/TDA cases only)</t>
        </is>
      </c>
      <c r="C37" s="249" t="n"/>
      <c r="D37" s="228" t="inlineStr">
        <is>
          <t>C37</t>
        </is>
      </c>
    </row>
    <row r="38" ht="24" customHeight="1" s="832">
      <c r="B38" s="234" t="inlineStr">
        <is>
          <t>Overall adjustment if any, Select no. of notches</t>
        </is>
      </c>
      <c r="C38" s="252" t="n"/>
      <c r="D38" s="228" t="inlineStr">
        <is>
          <t>C38</t>
        </is>
      </c>
    </row>
    <row r="39">
      <c r="B39" s="234" t="inlineStr">
        <is>
          <t>Remarks / Comments (Mandatory)</t>
        </is>
      </c>
      <c r="C39" s="253" t="n"/>
      <c r="D39" s="228" t="inlineStr">
        <is>
          <t>C39</t>
        </is>
      </c>
    </row>
    <row r="40" ht="13.5" customHeight="1" s="832" thickBot="1">
      <c r="B40" s="241" t="inlineStr">
        <is>
          <t xml:space="preserve">Click on Recalc final rating </t>
        </is>
      </c>
      <c r="C40" s="254" t="inlineStr">
        <is>
          <t xml:space="preserve">Click on Recalc final rating </t>
        </is>
      </c>
      <c r="D40" s="228" t="inlineStr">
        <is>
          <t>C40</t>
        </is>
      </c>
    </row>
    <row r="41" ht="24" customHeight="1" s="832">
      <c r="B41" s="231" t="inlineStr">
        <is>
          <t>** Status of Rating Application &amp; Review</t>
        </is>
      </c>
      <c r="C41" s="238" t="n"/>
      <c r="D41" s="228" t="n"/>
    </row>
    <row r="42" ht="24" customHeight="1" s="832">
      <c r="B42" s="234" t="inlineStr">
        <is>
          <t>Select New Expiry Date (dd-mm-yyyy)</t>
        </is>
      </c>
      <c r="C42" s="1836" t="n">
        <v>45107</v>
      </c>
      <c r="D42" s="228" t="inlineStr">
        <is>
          <t>C42</t>
        </is>
      </c>
    </row>
    <row r="43" ht="24" customHeight="1" s="832">
      <c r="B43" s="234" t="inlineStr">
        <is>
          <t>Officer Name</t>
        </is>
      </c>
      <c r="C43" s="256" t="n"/>
      <c r="D43" s="228" t="inlineStr">
        <is>
          <t>C43</t>
        </is>
      </c>
    </row>
    <row r="44" ht="24" customHeight="1" s="832">
      <c r="B44" s="234" t="inlineStr">
        <is>
          <t>Tel phone</t>
        </is>
      </c>
      <c r="C44" s="257" t="n"/>
      <c r="D44" s="228" t="inlineStr">
        <is>
          <t>C44</t>
        </is>
      </c>
    </row>
    <row r="45" ht="24" customHeight="1" s="832">
      <c r="B45" s="234" t="inlineStr">
        <is>
          <t xml:space="preserve">Reason for Application </t>
        </is>
      </c>
      <c r="C45" s="256" t="inlineStr">
        <is>
          <t>Regular Review (Annual Account Settlement)</t>
        </is>
      </c>
      <c r="D45" s="228" t="inlineStr">
        <is>
          <t>C45</t>
        </is>
      </c>
    </row>
    <row r="46">
      <c r="B46" s="234" t="inlineStr">
        <is>
          <t>Examination Office</t>
        </is>
      </c>
      <c r="C46" s="256" t="inlineStr">
        <is>
          <t>425100 Corporate Credit Dept.</t>
        </is>
      </c>
      <c r="D46" s="242" t="inlineStr">
        <is>
          <t>C46</t>
        </is>
      </c>
    </row>
    <row r="47">
      <c r="B47" s="840" t="inlineStr">
        <is>
          <t>CLICK ON TEMPORARY SAVE</t>
        </is>
      </c>
      <c r="C47" s="1102" t="n"/>
      <c r="D47" s="242" t="inlineStr">
        <is>
          <t>B47</t>
        </is>
      </c>
    </row>
    <row r="63">
      <c r="C63" s="243" t="inlineStr">
        <is>
          <t>425000 Credit Dept.</t>
        </is>
      </c>
    </row>
    <row r="64">
      <c r="C64" s="243" t="inlineStr">
        <is>
          <t>425100 Corporate Credit Dept.</t>
        </is>
      </c>
      <c r="H64" s="244" t="n"/>
    </row>
    <row r="65">
      <c r="C65" s="243" t="inlineStr">
        <is>
          <t>425200 Fin. Prod. Credit Dept.</t>
        </is>
      </c>
    </row>
    <row r="66">
      <c r="C66" s="243" t="inlineStr">
        <is>
          <t>425910 Corporate Strategy Dept No. 1</t>
        </is>
      </c>
    </row>
    <row r="67">
      <c r="C67" s="243" t="inlineStr">
        <is>
          <t>425920 Corporate Strategy Dept No. 2</t>
        </is>
      </c>
    </row>
    <row r="68">
      <c r="C68" s="243" t="inlineStr">
        <is>
          <t>426100 Credit Mgt &amp; Admin Dept.</t>
        </is>
      </c>
      <c r="H68" s="244" t="n"/>
    </row>
    <row r="69">
      <c r="C69" s="243" t="inlineStr">
        <is>
          <t>700151 Americas Credit Dept.</t>
        </is>
      </c>
    </row>
    <row r="70">
      <c r="C70" s="243" t="inlineStr">
        <is>
          <t>700152 Europe Credit Dept.</t>
        </is>
      </c>
    </row>
    <row r="71">
      <c r="C71" s="243" t="inlineStr">
        <is>
          <t>700153 Asia &amp; Oceania Credit Dept.</t>
        </is>
      </c>
    </row>
    <row r="72">
      <c r="C72" s="243" t="inlineStr">
        <is>
          <t>700154 East Asia Credit Dept.</t>
        </is>
      </c>
    </row>
    <row r="73">
      <c r="C73" s="243" t="inlineStr">
        <is>
          <t>426500 Corp. Research Dept.</t>
        </is>
      </c>
    </row>
    <row r="74">
      <c r="C74" s="243" t="inlineStr">
        <is>
          <t>424800  Credit Coordination Dept.</t>
        </is>
      </c>
    </row>
    <row r="75">
      <c r="C75" s="243" t="inlineStr">
        <is>
          <t>415400  Credit Risk Management Dept.</t>
        </is>
      </c>
    </row>
  </sheetData>
  <mergeCells count="5">
    <mergeCell ref="B9:C9"/>
    <mergeCell ref="B11:C11"/>
    <mergeCell ref="B28:B30"/>
    <mergeCell ref="C28:C30"/>
    <mergeCell ref="B47:C47"/>
  </mergeCells>
  <dataValidations count="14">
    <dataValidation sqref="C25" showErrorMessage="1" showInputMessage="1" allowBlank="1" type="list">
      <formula1>"No Adjustment,Parent Customer"</formula1>
    </dataValidation>
    <dataValidation sqref="C26" showErrorMessage="1" showInputMessage="1" allowBlank="1" type="list">
      <formula1>"B2 or higher, C3 or higher, No SEC Report"</formula1>
    </dataValidation>
    <dataValidation sqref="C6" showErrorMessage="1" showInputMessage="1" allowBlank="1" type="list">
      <formula1>"Yes,No"</formula1>
    </dataValidation>
    <dataValidation sqref="C4:C5" showErrorMessage="1" showInputMessage="1" allowBlank="1" type="list">
      <formula1>"A1,A2,A3,B1,B2,C1,C2,C3,D1,D2,D3,E1,E2"</formula1>
    </dataValidation>
    <dataValidation sqref="C3" showErrorMessage="1" showInputMessage="1" allowBlank="1" type="list">
      <formula1>"Ordinary, Special Attention"</formula1>
    </dataValidation>
    <dataValidation sqref="C2" showErrorMessage="1" showInputMessage="1" allowBlank="1" type="list">
      <formula1>"No Parent Support (Standalone Basis), TDA, BUA"</formula1>
    </dataValidation>
    <dataValidation sqref="C33" showErrorMessage="1" showInputMessage="1" allowBlank="1" type="list">
      <formula1>"zz_INDIA_Country,zz_JAPAN_Country,zz_U.S.A._Country,zz_AUSTRALIA_Country"</formula1>
    </dataValidation>
    <dataValidation sqref="C37" showErrorMessage="1" showInputMessage="1" allowBlank="1" type="list">
      <formula1>"150,180,190"</formula1>
    </dataValidation>
    <dataValidation sqref="C42" showErrorMessage="1" showInputMessage="1" allowBlank="1" type="date">
      <formula1>44469</formula1>
      <formula2>45657</formula2>
    </dataValidation>
    <dataValidation sqref="C18" showErrorMessage="1" showInputMessage="1" allowBlank="1" type="list">
      <formula1>"Ordinary, Customer with Special Attention(I), Customer with Special Attention(II), Unrecoverable Customer, Insolvent Customer"</formula1>
    </dataValidation>
    <dataValidation sqref="C19" showErrorMessage="1" showInputMessage="1" allowBlank="1" type="list">
      <formula1>"Applied,Not Applied"</formula1>
    </dataValidation>
    <dataValidation sqref="C46" showErrorMessage="1" showInputMessage="1" allowBlank="1" type="list">
      <formula1>$C$63:$C$75</formula1>
    </dataValidation>
    <dataValidation sqref="C45" showErrorMessage="1" showInputMessage="1" allowBlank="1" type="list">
      <formula1>"Regular Review (Annual Account Settlement), Regular Review (Interim Account Settlement), Special Review, HO Instruction, New Customer, Others"</formula1>
    </dataValidation>
    <dataValidation sqref="C27 C23 C38" showErrorMessage="1" showInputMessage="1" allowBlank="1" type="list">
      <formula1>"-9,-8,-7,-6,-5,-4,-3,-2,-1,0,+1,+2,+3,+4,+5,+6,+7,+8,+9"</formula1>
    </dataValidation>
  </dataValidations>
  <pageMargins left="0.7" right="0.7" top="0.75" bottom="0.75" header="0.3" footer="0.3"/>
  <pageSetup orientation="portrait"/>
  <drawing xmlns:r="http://schemas.openxmlformats.org/officeDocument/2006/relationships" r:id="rId1"/>
</worksheet>
</file>

<file path=xl/worksheets/sheet13.xml><?xml version="1.0" encoding="utf-8"?>
<worksheet xmlns="http://schemas.openxmlformats.org/spreadsheetml/2006/main">
  <sheetPr>
    <outlinePr summaryBelow="1" summaryRight="1"/>
    <pageSetUpPr/>
  </sheetPr>
  <dimension ref="B3:O36"/>
  <sheetViews>
    <sheetView showGridLines="0" topLeftCell="A4" workbookViewId="0">
      <selection activeCell="N25" sqref="N25"/>
    </sheetView>
  </sheetViews>
  <sheetFormatPr baseColWidth="8" defaultRowHeight="13"/>
  <cols>
    <col width="33.08984375" customWidth="1" style="832" min="2" max="2"/>
    <col width="11.08984375" customWidth="1" style="832" min="3" max="9"/>
  </cols>
  <sheetData>
    <row r="3" ht="15" customHeight="1" s="832">
      <c r="B3" s="148" t="inlineStr">
        <is>
          <t>Income statement - (INR MN)</t>
        </is>
      </c>
      <c r="C3" s="149">
        <f>PL!K4</f>
        <v/>
      </c>
      <c r="D3" s="149">
        <f>PL!L4</f>
        <v/>
      </c>
      <c r="E3" s="149">
        <f>PL!M4</f>
        <v/>
      </c>
      <c r="F3" s="149" t="inlineStr">
        <is>
          <t>Y-o-Y</t>
        </is>
      </c>
      <c r="G3" s="149" t="inlineStr">
        <is>
          <t>1H 2020</t>
        </is>
      </c>
      <c r="H3" s="149" t="inlineStr">
        <is>
          <t>1H FY2021</t>
        </is>
      </c>
      <c r="I3" s="149" t="inlineStr">
        <is>
          <t>Y-o-Y</t>
        </is>
      </c>
    </row>
    <row r="4" ht="14.25" customHeight="1" s="832">
      <c r="B4" s="163" t="inlineStr">
        <is>
          <t>Total Revenues</t>
        </is>
      </c>
      <c r="C4" s="152">
        <f>PL!K6</f>
        <v/>
      </c>
      <c r="D4" s="152">
        <f>PL!L6</f>
        <v/>
      </c>
      <c r="E4" s="152">
        <f>PL!M6</f>
        <v/>
      </c>
      <c r="F4" s="199">
        <f>+E4/D4-1</f>
        <v/>
      </c>
      <c r="G4" s="152" t="n"/>
      <c r="H4" s="152" t="n"/>
      <c r="I4" s="199">
        <f>+H4/G4-1</f>
        <v/>
      </c>
    </row>
    <row r="5" ht="15" customHeight="1" s="832">
      <c r="B5" s="150" t="inlineStr">
        <is>
          <t>EBITDA</t>
        </is>
      </c>
      <c r="C5" s="151">
        <f>PL!K24</f>
        <v/>
      </c>
      <c r="D5" s="151">
        <f>PL!L24</f>
        <v/>
      </c>
      <c r="E5" s="151">
        <f>PL!M24</f>
        <v/>
      </c>
      <c r="F5" s="199">
        <f>+E5/D5-1</f>
        <v/>
      </c>
      <c r="G5" s="151" t="n"/>
      <c r="H5" s="151" t="n"/>
      <c r="I5" s="199">
        <f>+H5/G5-1</f>
        <v/>
      </c>
      <c r="K5" s="0">
        <f>D5/D10</f>
        <v/>
      </c>
    </row>
    <row r="6" ht="15" customHeight="1" s="832">
      <c r="B6" s="150" t="inlineStr">
        <is>
          <t>EBITDA Margin %</t>
        </is>
      </c>
      <c r="C6" s="157">
        <f>C5/C4</f>
        <v/>
      </c>
      <c r="D6" s="157">
        <f>D5/D4</f>
        <v/>
      </c>
      <c r="E6" s="157">
        <f>E5/E4</f>
        <v/>
      </c>
      <c r="F6" s="199" t="n"/>
      <c r="G6" s="200" t="n"/>
      <c r="H6" s="200" t="n"/>
      <c r="I6" s="157">
        <f>I5/I4</f>
        <v/>
      </c>
    </row>
    <row r="7" ht="14.25" customHeight="1" s="832">
      <c r="B7" s="163" t="inlineStr">
        <is>
          <t>Depreciation + Amortisation</t>
        </is>
      </c>
      <c r="C7" s="152">
        <f>PL!K25</f>
        <v/>
      </c>
      <c r="D7" s="152">
        <f>PL!L25</f>
        <v/>
      </c>
      <c r="E7" s="152">
        <f>PL!M25</f>
        <v/>
      </c>
      <c r="F7" s="199">
        <f>+E7/D7-1</f>
        <v/>
      </c>
      <c r="G7" s="152" t="n"/>
      <c r="H7" s="152" t="n"/>
      <c r="I7" s="199">
        <f>+H7/G7-1</f>
        <v/>
      </c>
    </row>
    <row r="8" ht="15" customHeight="1" s="832">
      <c r="B8" s="150" t="inlineStr">
        <is>
          <t>EBIT</t>
        </is>
      </c>
      <c r="C8" s="151">
        <f>PL!K13</f>
        <v/>
      </c>
      <c r="D8" s="151">
        <f>PL!L13</f>
        <v/>
      </c>
      <c r="E8" s="151">
        <f>PL!M13</f>
        <v/>
      </c>
      <c r="F8" s="199">
        <f>E8/D8-1</f>
        <v/>
      </c>
      <c r="G8" s="152" t="n"/>
      <c r="H8" s="152" t="n"/>
      <c r="I8" s="199">
        <f>H8/G8-1</f>
        <v/>
      </c>
    </row>
    <row r="9" ht="15" customHeight="1" s="832">
      <c r="B9" s="150" t="inlineStr">
        <is>
          <t>EBIT Margin %</t>
        </is>
      </c>
      <c r="C9" s="158">
        <f>C8/C4</f>
        <v/>
      </c>
      <c r="D9" s="158">
        <f>D8/D4</f>
        <v/>
      </c>
      <c r="E9" s="158">
        <f>E8/E4</f>
        <v/>
      </c>
      <c r="F9" s="199" t="n"/>
      <c r="G9" s="152" t="n"/>
      <c r="H9" s="152" t="n"/>
      <c r="I9" s="158">
        <f>I8/I4</f>
        <v/>
      </c>
    </row>
    <row r="10" ht="14.25" customHeight="1" s="832">
      <c r="B10" s="163" t="inlineStr">
        <is>
          <t>Interest Expense</t>
        </is>
      </c>
      <c r="C10" s="152">
        <f>PL!K15</f>
        <v/>
      </c>
      <c r="D10" s="152">
        <f>PL!L15</f>
        <v/>
      </c>
      <c r="E10" s="152">
        <f>PL!M15</f>
        <v/>
      </c>
      <c r="F10" s="199">
        <f>+E10/D10-1</f>
        <v/>
      </c>
      <c r="G10" s="152" t="n"/>
      <c r="H10" s="152" t="n"/>
      <c r="I10" s="199">
        <f>+H10/G10-1</f>
        <v/>
      </c>
    </row>
    <row r="11" ht="15" customHeight="1" s="832">
      <c r="B11" s="150" t="inlineStr">
        <is>
          <t>Net Profit</t>
        </is>
      </c>
      <c r="C11" s="152">
        <f>PL!K23</f>
        <v/>
      </c>
      <c r="D11" s="152">
        <f>PL!L23</f>
        <v/>
      </c>
      <c r="E11" s="152">
        <f>PL!M23</f>
        <v/>
      </c>
      <c r="F11" s="199">
        <f>+E11/D11-1</f>
        <v/>
      </c>
      <c r="G11" s="152" t="n"/>
      <c r="H11" s="152" t="n"/>
      <c r="I11" s="199">
        <f>+H11/G11-1</f>
        <v/>
      </c>
    </row>
    <row r="12" ht="15" customHeight="1" s="832">
      <c r="B12" s="150" t="inlineStr">
        <is>
          <t>Net Profit Margin %</t>
        </is>
      </c>
      <c r="C12" s="157">
        <f>C11/C4</f>
        <v/>
      </c>
      <c r="D12" s="157">
        <f>D11/D4</f>
        <v/>
      </c>
      <c r="E12" s="157">
        <f>E11/E4</f>
        <v/>
      </c>
      <c r="F12" s="199" t="n"/>
      <c r="G12" s="200" t="n"/>
      <c r="H12" s="200" t="n"/>
      <c r="I12" s="157">
        <f>I11/I4</f>
        <v/>
      </c>
    </row>
    <row r="15" ht="15" customHeight="1" s="832">
      <c r="B15" s="148" t="inlineStr">
        <is>
          <t>Balance Sheet - (INR MN)</t>
        </is>
      </c>
      <c r="C15" s="149">
        <f>+C3</f>
        <v/>
      </c>
      <c r="D15" s="149">
        <f>+D3</f>
        <v/>
      </c>
      <c r="E15" s="149">
        <f>+E3</f>
        <v/>
      </c>
      <c r="F15" s="149" t="inlineStr">
        <is>
          <t>Y-o-Y</t>
        </is>
      </c>
      <c r="G15" s="149" t="inlineStr">
        <is>
          <t>1H 2021</t>
        </is>
      </c>
      <c r="H15" s="149" t="inlineStr">
        <is>
          <t>1H vs FY</t>
        </is>
      </c>
    </row>
    <row r="16" ht="14.25" customHeight="1" s="832">
      <c r="B16" s="163" t="inlineStr">
        <is>
          <t>Cash</t>
        </is>
      </c>
      <c r="C16" s="152">
        <f>BS!Q23</f>
        <v/>
      </c>
      <c r="D16" s="152">
        <f>BS!R23</f>
        <v/>
      </c>
      <c r="E16" s="152">
        <f>BS!S23</f>
        <v/>
      </c>
      <c r="F16" s="199" t="n"/>
      <c r="G16" s="152" t="n"/>
      <c r="H16" s="199" t="n"/>
    </row>
    <row r="17" ht="14.25" customHeight="1" s="832">
      <c r="B17" s="163" t="inlineStr">
        <is>
          <t>Trade Receivables</t>
        </is>
      </c>
      <c r="C17" s="152">
        <f>BS!Q24</f>
        <v/>
      </c>
      <c r="D17" s="152">
        <f>BS!R24</f>
        <v/>
      </c>
      <c r="E17" s="152">
        <f>BS!S24</f>
        <v/>
      </c>
      <c r="F17" s="199" t="n"/>
      <c r="G17" s="152" t="n"/>
      <c r="H17" s="199" t="n"/>
    </row>
    <row r="18" ht="14.25" customHeight="1" s="832">
      <c r="B18" s="163" t="inlineStr">
        <is>
          <t>Inventory</t>
        </is>
      </c>
      <c r="C18" s="152">
        <f>BS!Q25</f>
        <v/>
      </c>
      <c r="D18" s="152">
        <f>BS!R25</f>
        <v/>
      </c>
      <c r="E18" s="152">
        <f>BS!S25</f>
        <v/>
      </c>
      <c r="F18" s="199" t="n"/>
      <c r="G18" s="152" t="n"/>
      <c r="H18" s="199" t="n"/>
    </row>
    <row r="19" ht="14.25" customHeight="1" s="832">
      <c r="B19" s="163" t="inlineStr">
        <is>
          <t>Total Fixed Assets (PPE)</t>
        </is>
      </c>
      <c r="C19" s="152">
        <f>BS!Q30</f>
        <v/>
      </c>
      <c r="D19" s="152">
        <f>BS!R30</f>
        <v/>
      </c>
      <c r="E19" s="152">
        <f>BS!S30</f>
        <v/>
      </c>
      <c r="F19" s="199" t="n"/>
      <c r="G19" s="152" t="n"/>
      <c r="H19" s="199" t="n"/>
    </row>
    <row r="20" ht="14.25" customHeight="1" s="832">
      <c r="B20" s="163" t="inlineStr">
        <is>
          <t>Total Debt</t>
        </is>
      </c>
      <c r="C20" s="152">
        <f>BS!Q83</f>
        <v/>
      </c>
      <c r="D20" s="152">
        <f>BS!R83</f>
        <v/>
      </c>
      <c r="E20" s="152">
        <f>BS!S83</f>
        <v/>
      </c>
      <c r="F20" s="199" t="n"/>
      <c r="G20" s="152" t="n"/>
      <c r="H20" s="199" t="n"/>
      <c r="M20" s="159" t="n"/>
      <c r="N20" s="159" t="n"/>
      <c r="O20" s="159" t="n"/>
    </row>
    <row r="21" ht="14.25" customHeight="1" s="832">
      <c r="B21" s="153" t="inlineStr">
        <is>
          <t xml:space="preserve">  - STD</t>
        </is>
      </c>
      <c r="C21" s="154">
        <f>BS!Q50</f>
        <v/>
      </c>
      <c r="D21" s="154">
        <f>BS!R50</f>
        <v/>
      </c>
      <c r="E21" s="154">
        <f>BS!S50</f>
        <v/>
      </c>
      <c r="F21" s="201" t="n"/>
      <c r="G21" s="154" t="n"/>
      <c r="H21" s="202" t="n"/>
      <c r="M21" s="159" t="n"/>
      <c r="N21" s="159" t="n"/>
      <c r="O21" s="161" t="n"/>
    </row>
    <row r="22" ht="14.25" customHeight="1" s="832">
      <c r="B22" s="153" t="inlineStr">
        <is>
          <t xml:space="preserve">  - CPLTD</t>
        </is>
      </c>
      <c r="C22" s="154">
        <f>BS!Q51</f>
        <v/>
      </c>
      <c r="D22" s="154">
        <f>BS!R51</f>
        <v/>
      </c>
      <c r="E22" s="154">
        <f>BS!S51</f>
        <v/>
      </c>
      <c r="F22" s="201" t="n"/>
      <c r="G22" s="155" t="n"/>
      <c r="H22" s="202" t="n"/>
      <c r="M22" s="159" t="n"/>
    </row>
    <row r="23" ht="14.25" customHeight="1" s="832">
      <c r="B23" s="153" t="inlineStr">
        <is>
          <t xml:space="preserve">  - LTD</t>
        </is>
      </c>
      <c r="C23" s="154">
        <f>BS!Q59</f>
        <v/>
      </c>
      <c r="D23" s="154">
        <f>BS!R59</f>
        <v/>
      </c>
      <c r="E23" s="154">
        <f>BS!S59</f>
        <v/>
      </c>
      <c r="F23" s="201" t="n"/>
      <c r="G23" s="154" t="n"/>
      <c r="H23" s="202" t="n"/>
    </row>
    <row r="24" ht="14.25" customHeight="1" s="832">
      <c r="B24" s="163" t="inlineStr">
        <is>
          <t>Shareholders' Equity</t>
        </is>
      </c>
      <c r="C24" s="152">
        <f>BS!Q74</f>
        <v/>
      </c>
      <c r="D24" s="152">
        <f>BS!R74</f>
        <v/>
      </c>
      <c r="E24" s="152">
        <f>BS!S74</f>
        <v/>
      </c>
      <c r="F24" s="199" t="n"/>
      <c r="G24" s="152" t="n"/>
      <c r="H24" s="199" t="n"/>
    </row>
    <row r="25" ht="14.25" customHeight="1" s="832">
      <c r="B25" s="163" t="inlineStr">
        <is>
          <t>Tangible Equity</t>
        </is>
      </c>
      <c r="C25" s="152">
        <f>C24-BS!Q36</f>
        <v/>
      </c>
      <c r="D25" s="152">
        <f>D24-BS!R36</f>
        <v/>
      </c>
      <c r="E25" s="152">
        <f>E24-BS!S36</f>
        <v/>
      </c>
      <c r="F25" s="199" t="n"/>
      <c r="G25" s="152" t="n"/>
      <c r="H25" s="199" t="n"/>
    </row>
    <row r="27" ht="15" customHeight="1" s="832">
      <c r="B27" s="148" t="inlineStr">
        <is>
          <t>Key ratios</t>
        </is>
      </c>
      <c r="C27" s="149">
        <f>+C15</f>
        <v/>
      </c>
      <c r="D27" s="149">
        <f>+D15</f>
        <v/>
      </c>
      <c r="E27" s="149">
        <f>+E15</f>
        <v/>
      </c>
      <c r="F27" s="149">
        <f>+G15</f>
        <v/>
      </c>
      <c r="G27" s="149">
        <f>+H15</f>
        <v/>
      </c>
    </row>
    <row r="28" ht="14.25" customHeight="1" s="832">
      <c r="B28" s="163" t="inlineStr">
        <is>
          <t xml:space="preserve">Debt / EBITDA </t>
        </is>
      </c>
      <c r="C28" s="1837">
        <f>C20/C5</f>
        <v/>
      </c>
      <c r="D28" s="1837">
        <f>D20/D5</f>
        <v/>
      </c>
      <c r="E28" s="1837">
        <f>E20/E5</f>
        <v/>
      </c>
      <c r="F28" s="1837">
        <f>G20/(H5*2)</f>
        <v/>
      </c>
      <c r="G28" s="156" t="n"/>
    </row>
    <row r="29" ht="14.25" customHeight="1" s="832">
      <c r="B29" s="163" t="inlineStr">
        <is>
          <t>Net debt / EBITDA</t>
        </is>
      </c>
      <c r="C29" s="1837">
        <f>(C20-C16)/C5</f>
        <v/>
      </c>
      <c r="D29" s="1837">
        <f>(D20-D16)/D5</f>
        <v/>
      </c>
      <c r="E29" s="1837">
        <f>(E20-E16)/E5</f>
        <v/>
      </c>
      <c r="F29" s="1837">
        <f>(G20-G16)/(H5*2)</f>
        <v/>
      </c>
      <c r="G29" s="156" t="n"/>
    </row>
    <row r="30" ht="14.25" customHeight="1" s="832">
      <c r="B30" s="163" t="inlineStr">
        <is>
          <t>Working capital gap</t>
        </is>
      </c>
      <c r="C30" s="163">
        <f>+BS!E24+BS!E25-BS!E53</f>
        <v/>
      </c>
      <c r="D30" s="163">
        <f>+BS!F24+BS!F25-BS!F53</f>
        <v/>
      </c>
      <c r="E30" s="163">
        <f>+BS!G24+BS!G25-BS!G53</f>
        <v/>
      </c>
      <c r="F30" s="163">
        <f>+BS!H24+BS!H25-BS!H53</f>
        <v/>
      </c>
      <c r="G30" s="156" t="n"/>
      <c r="H30" s="436" t="n"/>
    </row>
    <row r="31" ht="14.25" customHeight="1" s="832">
      <c r="B31" s="163" t="inlineStr">
        <is>
          <t>Interest coverage</t>
        </is>
      </c>
      <c r="C31" s="1837">
        <f>C5/C10</f>
        <v/>
      </c>
      <c r="D31" s="1837">
        <f>D5/D10</f>
        <v/>
      </c>
      <c r="E31" s="1837">
        <f>E5/E10</f>
        <v/>
      </c>
      <c r="F31" s="1837">
        <f>H5/H10</f>
        <v/>
      </c>
      <c r="G31" s="156" t="n"/>
      <c r="H31" s="436" t="n"/>
    </row>
    <row r="32" ht="14.25" customHeight="1" s="832">
      <c r="B32" s="163" t="inlineStr">
        <is>
          <t>DSCR</t>
        </is>
      </c>
      <c r="C32" s="1837">
        <f>C5/(Ratios!C22+C10)</f>
        <v/>
      </c>
      <c r="D32" s="1837">
        <f>D5/(D22+D10)</f>
        <v/>
      </c>
      <c r="E32" s="1837">
        <f>E5/(E22+E10)</f>
        <v/>
      </c>
      <c r="F32" s="1837" t="inlineStr">
        <is>
          <t>NA</t>
        </is>
      </c>
      <c r="G32" s="156" t="n"/>
      <c r="H32" s="436" t="n"/>
    </row>
    <row r="33" ht="14.25" customHeight="1" s="832">
      <c r="B33" s="163" t="inlineStr">
        <is>
          <t>Total assets/Equity</t>
        </is>
      </c>
      <c r="C33" s="1837">
        <f>BS!E44/BS!E74</f>
        <v/>
      </c>
      <c r="D33" s="1837">
        <f>BS!F44/BS!F74</f>
        <v/>
      </c>
      <c r="E33" s="1837">
        <f>BS!G44/BS!G74</f>
        <v/>
      </c>
      <c r="F33" s="1837">
        <f>BS!H44/BS!H74</f>
        <v/>
      </c>
      <c r="G33" s="156" t="n"/>
    </row>
    <row r="34" ht="14.25" customHeight="1" s="832">
      <c r="B34" s="163" t="inlineStr">
        <is>
          <t>Debt / Equity</t>
        </is>
      </c>
      <c r="C34" s="1837">
        <f>C20/C24</f>
        <v/>
      </c>
      <c r="D34" s="1837">
        <f>D20/D24</f>
        <v/>
      </c>
      <c r="E34" s="1837">
        <f>E20/E24</f>
        <v/>
      </c>
      <c r="F34" s="1837">
        <f>G20/G24</f>
        <v/>
      </c>
      <c r="G34" s="156" t="n"/>
    </row>
    <row r="35" ht="14.25" customHeight="1" s="832">
      <c r="B35" s="163" t="inlineStr">
        <is>
          <t>Debt / Tangible equity</t>
        </is>
      </c>
      <c r="C35" s="1837">
        <f>C20/C25</f>
        <v/>
      </c>
      <c r="D35" s="1837">
        <f>D20/D25</f>
        <v/>
      </c>
      <c r="E35" s="1837">
        <f>E20/E25</f>
        <v/>
      </c>
      <c r="F35" s="1837">
        <f>G20/G25</f>
        <v/>
      </c>
      <c r="G35" s="156" t="n"/>
    </row>
    <row r="36" ht="14.25" customHeight="1" s="832">
      <c r="B36" s="163" t="inlineStr">
        <is>
          <t>Debt / (tangible equity + debt)  (%)</t>
        </is>
      </c>
      <c r="C36" s="204">
        <f>C20/(C20+C25)</f>
        <v/>
      </c>
      <c r="D36" s="160">
        <f>D20/(D20+D25)</f>
        <v/>
      </c>
      <c r="E36" s="160">
        <f>E20/(E20+E25)</f>
        <v/>
      </c>
      <c r="F36" s="162">
        <f>G20/(G20+G25)</f>
        <v/>
      </c>
      <c r="G36" s="156" t="n"/>
    </row>
  </sheetData>
  <pageMargins left="0.7" right="0.7" top="0.75" bottom="0.75" header="0.3" footer="0.3"/>
  <pageSetup orientation="portrait"/>
</worksheet>
</file>

<file path=xl/worksheets/sheet14.xml><?xml version="1.0" encoding="utf-8"?>
<worksheet xmlns="http://schemas.openxmlformats.org/spreadsheetml/2006/main">
  <sheetPr>
    <outlinePr summaryBelow="1" summaryRight="1"/>
    <pageSetUpPr/>
  </sheetPr>
  <dimension ref="A2:D14"/>
  <sheetViews>
    <sheetView showGridLines="0" workbookViewId="0">
      <selection activeCell="D16" sqref="D16"/>
    </sheetView>
  </sheetViews>
  <sheetFormatPr baseColWidth="8" defaultColWidth="9" defaultRowHeight="14"/>
  <cols>
    <col width="41.7265625" customWidth="1" style="438" min="1" max="1"/>
    <col width="14.26953125" customWidth="1" style="438" min="2" max="2"/>
    <col width="17.26953125" customWidth="1" style="438" min="3" max="3"/>
    <col width="16.36328125" customWidth="1" style="438" min="4" max="4"/>
    <col width="9" customWidth="1" style="438" min="5" max="16384"/>
  </cols>
  <sheetData>
    <row r="2">
      <c r="A2" s="439" t="inlineStr">
        <is>
          <t>Networking capital calculation</t>
        </is>
      </c>
    </row>
    <row r="4">
      <c r="A4" s="829" t="inlineStr">
        <is>
          <t>CDM Account title</t>
        </is>
      </c>
      <c r="B4" s="441">
        <f>'BS (Assets) breakdown'!H12</f>
        <v/>
      </c>
      <c r="C4" s="441">
        <f>'BS (Assets) breakdown'!G12</f>
        <v/>
      </c>
      <c r="D4" s="441" t="inlineStr">
        <is>
          <t>Formula</t>
        </is>
      </c>
    </row>
    <row r="5">
      <c r="A5" s="442" t="inlineStr">
        <is>
          <t>Accounts Receivables</t>
        </is>
      </c>
      <c r="B5" s="443">
        <f>BS!$S$23</f>
        <v/>
      </c>
      <c r="C5" s="444">
        <f>BS!$R$23</f>
        <v/>
      </c>
      <c r="D5" s="1838">
        <f>C5-B5</f>
        <v/>
      </c>
    </row>
    <row r="6">
      <c r="A6" s="442" t="inlineStr">
        <is>
          <t>Inventories</t>
        </is>
      </c>
      <c r="B6" s="444">
        <f>BS!$S$25</f>
        <v/>
      </c>
      <c r="C6" s="444">
        <f>BS!$R$25</f>
        <v/>
      </c>
      <c r="D6" s="1838">
        <f>C6-B6</f>
        <v/>
      </c>
    </row>
    <row r="7">
      <c r="A7" s="442" t="inlineStr">
        <is>
          <t>Accounts Payable</t>
        </is>
      </c>
      <c r="B7" s="444">
        <f>BS!$S$53</f>
        <v/>
      </c>
      <c r="C7" s="444">
        <f>BS!$R$53</f>
        <v/>
      </c>
      <c r="D7" s="1838">
        <f>B7-C7</f>
        <v/>
      </c>
    </row>
    <row r="8">
      <c r="A8" s="1839" t="inlineStr">
        <is>
          <t>Net Working Capital (Current Year)</t>
        </is>
      </c>
      <c r="B8" s="1758" t="n"/>
      <c r="C8" s="1759" t="n"/>
      <c r="D8" s="1840">
        <f>D5+D6+D7</f>
        <v/>
      </c>
    </row>
    <row r="9">
      <c r="A9" s="446" t="n"/>
    </row>
    <row r="10">
      <c r="A10" s="829" t="inlineStr">
        <is>
          <t>CDM Account title</t>
        </is>
      </c>
      <c r="B10" s="441">
        <f>'BS (Assets) breakdown'!G12</f>
        <v/>
      </c>
      <c r="C10" s="441">
        <f>'BS (Assets) breakdown'!F12</f>
        <v/>
      </c>
      <c r="D10" s="441" t="inlineStr">
        <is>
          <t>Formula</t>
        </is>
      </c>
    </row>
    <row r="11">
      <c r="A11" s="442" t="inlineStr">
        <is>
          <t>Accounts Receivables</t>
        </is>
      </c>
      <c r="B11" s="1838">
        <f>BS!$R$23</f>
        <v/>
      </c>
      <c r="C11" s="1838">
        <f>BS!Q24</f>
        <v/>
      </c>
      <c r="D11" s="1838">
        <f>C11-B11</f>
        <v/>
      </c>
    </row>
    <row r="12">
      <c r="A12" s="442" t="inlineStr">
        <is>
          <t>Inventories</t>
        </is>
      </c>
      <c r="B12" s="1838">
        <f>BS!$R$25</f>
        <v/>
      </c>
      <c r="C12" s="1838">
        <f>BS!Q25</f>
        <v/>
      </c>
      <c r="D12" s="1838">
        <f>C12-B12</f>
        <v/>
      </c>
    </row>
    <row r="13">
      <c r="A13" s="442" t="inlineStr">
        <is>
          <t>Accounts Payable</t>
        </is>
      </c>
      <c r="B13" s="1838">
        <f>BS!$R$53</f>
        <v/>
      </c>
      <c r="C13" s="1838">
        <f>BS!Q53</f>
        <v/>
      </c>
      <c r="D13" s="1838">
        <f>B13-C13</f>
        <v/>
      </c>
    </row>
    <row r="14">
      <c r="A14" s="1839" t="inlineStr">
        <is>
          <t>Net Working Capital (Previous Year)</t>
        </is>
      </c>
      <c r="B14" s="1758" t="n"/>
      <c r="C14" s="1759" t="n"/>
      <c r="D14" s="1840">
        <f>D11+D12+D13</f>
        <v/>
      </c>
    </row>
  </sheetData>
  <mergeCells count="2">
    <mergeCell ref="A14:C14"/>
    <mergeCell ref="A8:C8"/>
  </mergeCells>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N66"/>
  <sheetViews>
    <sheetView showGridLines="0" workbookViewId="0">
      <selection activeCell="J14" sqref="J14"/>
    </sheetView>
  </sheetViews>
  <sheetFormatPr baseColWidth="8" defaultColWidth="9" defaultRowHeight="14"/>
  <cols>
    <col width="21.36328125" customWidth="1" style="38" min="1" max="1"/>
    <col width="11" customWidth="1" style="38" min="2" max="8"/>
    <col width="25.7265625" customWidth="1" style="38" min="9" max="9"/>
    <col width="11.36328125" customWidth="1" style="38" min="10" max="15"/>
    <col width="9" customWidth="1" style="38" min="16" max="20"/>
    <col width="9" customWidth="1" style="38" min="21" max="16384"/>
  </cols>
  <sheetData>
    <row r="1">
      <c r="I1" s="57" t="n"/>
      <c r="J1" s="57" t="n"/>
    </row>
    <row r="2">
      <c r="A2" s="38" t="inlineStr">
        <is>
          <t>Current Year</t>
        </is>
      </c>
      <c r="I2" s="57">
        <f>B33</f>
        <v/>
      </c>
    </row>
    <row r="3">
      <c r="A3" s="56">
        <f>'BS (Assets) breakdown'!$C$8</f>
        <v/>
      </c>
      <c r="B3" s="55">
        <f>+CF!D5</f>
        <v/>
      </c>
      <c r="C3" s="55">
        <f>+CF!E5</f>
        <v/>
      </c>
      <c r="D3" s="55">
        <f>+CF!F5</f>
        <v/>
      </c>
      <c r="E3" s="55">
        <f>+CF!G5</f>
        <v/>
      </c>
      <c r="F3" s="55" t="inlineStr">
        <is>
          <t>Avg</t>
        </is>
      </c>
      <c r="G3" s="55" t="inlineStr">
        <is>
          <t>Unrealised</t>
        </is>
      </c>
      <c r="I3" s="1841" t="inlineStr">
        <is>
          <t>Unrealised Loss</t>
        </is>
      </c>
      <c r="J3" s="55">
        <f>+B34</f>
        <v/>
      </c>
      <c r="K3" s="55">
        <f>+C34</f>
        <v/>
      </c>
      <c r="L3" s="55">
        <f>+D34</f>
        <v/>
      </c>
      <c r="M3" s="55">
        <f>+E34</f>
        <v/>
      </c>
      <c r="N3" s="55">
        <f>+F34</f>
        <v/>
      </c>
    </row>
    <row r="4">
      <c r="A4" s="43" t="inlineStr">
        <is>
          <t>Sales</t>
        </is>
      </c>
      <c r="B4" s="1749" t="n"/>
      <c r="C4" s="1749">
        <f>PL!K6</f>
        <v/>
      </c>
      <c r="D4" s="1749">
        <f>PL!L6</f>
        <v/>
      </c>
      <c r="E4" s="1749">
        <f>PL!M6</f>
        <v/>
      </c>
      <c r="F4" s="1842" t="n"/>
      <c r="G4" s="1842" t="n"/>
      <c r="I4" s="1749" t="inlineStr">
        <is>
          <t>Inventory</t>
        </is>
      </c>
      <c r="J4" s="1749">
        <f>G6</f>
        <v/>
      </c>
      <c r="K4" s="1749" t="n"/>
      <c r="L4" s="1749" t="n"/>
      <c r="M4" s="1749" t="n"/>
      <c r="N4" s="1749" t="n"/>
    </row>
    <row r="5">
      <c r="A5" s="43" t="inlineStr">
        <is>
          <t>Inventory</t>
        </is>
      </c>
      <c r="B5" s="1749" t="n"/>
      <c r="C5" s="1749">
        <f>BS!Q25</f>
        <v/>
      </c>
      <c r="D5" s="1749">
        <f>BS!R25</f>
        <v/>
      </c>
      <c r="E5" s="1749">
        <f>BS!S25</f>
        <v/>
      </c>
      <c r="F5" s="1843" t="n"/>
      <c r="G5" s="43" t="n"/>
      <c r="I5" s="1749" t="inlineStr">
        <is>
          <t>Receivables</t>
        </is>
      </c>
      <c r="J5" s="1749">
        <f>G8</f>
        <v/>
      </c>
      <c r="K5" s="1749" t="n"/>
      <c r="L5" s="1749" t="n"/>
      <c r="M5" s="1749" t="n"/>
      <c r="N5" s="1749" t="n"/>
    </row>
    <row r="6">
      <c r="A6" s="43" t="inlineStr">
        <is>
          <t>Inventory Turnover</t>
        </is>
      </c>
      <c r="B6" s="1842">
        <f>B5/(B4/12)</f>
        <v/>
      </c>
      <c r="C6" s="1842">
        <f>C5/(C4/12)</f>
        <v/>
      </c>
      <c r="D6" s="1842">
        <f>D5/(D4/12)</f>
        <v/>
      </c>
      <c r="E6" s="1842">
        <f>E5/(E4/12)</f>
        <v/>
      </c>
      <c r="F6" s="1843">
        <f>AVERAGE(B6:D6)</f>
        <v/>
      </c>
      <c r="G6" s="1749">
        <f>IF((E6&gt;F6),(E6-F6)*E4/12,0)</f>
        <v/>
      </c>
      <c r="I6" s="1749" t="inlineStr">
        <is>
          <t>Intangibles</t>
        </is>
      </c>
      <c r="J6" s="1749" t="n"/>
      <c r="K6" s="1749" t="n"/>
      <c r="L6" s="1749" t="n"/>
      <c r="M6" s="1749" t="n"/>
      <c r="N6" s="1749" t="n"/>
    </row>
    <row r="7">
      <c r="A7" s="43" t="inlineStr">
        <is>
          <t>Receivables</t>
        </is>
      </c>
      <c r="B7" s="1749" t="n"/>
      <c r="C7" s="1749">
        <f>BS!Q24</f>
        <v/>
      </c>
      <c r="D7" s="1749">
        <f>BS!R24</f>
        <v/>
      </c>
      <c r="E7" s="1749">
        <f>BS!S24</f>
        <v/>
      </c>
      <c r="F7" s="1843" t="n"/>
      <c r="G7" s="43" t="n"/>
      <c r="I7" s="1844" t="inlineStr">
        <is>
          <t xml:space="preserve">  - Goodwill on consolidation</t>
        </is>
      </c>
      <c r="J7" s="1845">
        <f>'BS (Assets) breakdown'!T54</f>
        <v/>
      </c>
      <c r="K7" s="1845" t="n"/>
      <c r="L7" s="1845" t="n"/>
      <c r="M7" s="1845" t="n"/>
      <c r="N7" s="1845" t="n"/>
    </row>
    <row r="8">
      <c r="A8" s="43" t="inlineStr">
        <is>
          <t>Receivable Turnover</t>
        </is>
      </c>
      <c r="B8" s="1842">
        <f>B7/(B4/12)</f>
        <v/>
      </c>
      <c r="C8" s="1842">
        <f>C7/(C4/12)</f>
        <v/>
      </c>
      <c r="D8" s="1842">
        <f>D7/(D4/12)</f>
        <v/>
      </c>
      <c r="E8" s="1842">
        <f>E7/(E4/12)</f>
        <v/>
      </c>
      <c r="F8" s="1843">
        <f>AVERAGE(B8:D8)</f>
        <v/>
      </c>
      <c r="G8" s="1749">
        <f>IF((E8&gt;F8),(E8-F8)*E4/12,0)</f>
        <v/>
      </c>
      <c r="I8" s="1844" t="inlineStr">
        <is>
          <t xml:space="preserve">  - Computer Software</t>
        </is>
      </c>
      <c r="J8" s="1845">
        <f>'BS (Assets) breakdown'!#REF!</f>
        <v/>
      </c>
      <c r="K8" s="1845" t="n"/>
      <c r="L8" s="1845" t="n"/>
      <c r="M8" s="1845">
        <f>+BS!D37</f>
        <v/>
      </c>
      <c r="N8" s="1845">
        <f>+BS!C37</f>
        <v/>
      </c>
    </row>
    <row r="9">
      <c r="A9" s="43" t="n"/>
      <c r="B9" s="43" t="n"/>
      <c r="C9" s="43" t="n"/>
      <c r="D9" s="43" t="n"/>
      <c r="E9" s="43" t="n"/>
      <c r="F9" s="43" t="n"/>
      <c r="G9" s="1846">
        <f>SUM(G6:G8)</f>
        <v/>
      </c>
      <c r="I9" s="1749" t="inlineStr">
        <is>
          <t>Unquoted Investment</t>
        </is>
      </c>
      <c r="J9" s="1845">
        <f>'BS (Assets) breakdown'!#REF!</f>
        <v/>
      </c>
      <c r="K9" s="1845" t="n"/>
      <c r="L9" s="1845" t="n"/>
      <c r="M9" s="1845" t="n"/>
      <c r="N9" s="1845" t="n"/>
    </row>
    <row r="10">
      <c r="I10" s="1749" t="inlineStr">
        <is>
          <t>DTA</t>
        </is>
      </c>
      <c r="J10" s="1749">
        <f>BS!S41</f>
        <v/>
      </c>
      <c r="K10" s="1749" t="n"/>
      <c r="L10" s="1749">
        <f>+BS!E41</f>
        <v/>
      </c>
      <c r="M10" s="1749" t="n"/>
      <c r="N10" s="1749" t="n"/>
    </row>
    <row r="11">
      <c r="I11" s="1749" t="n"/>
      <c r="J11" s="1749" t="n"/>
      <c r="K11" s="1749" t="n"/>
      <c r="L11" s="1749" t="n"/>
      <c r="M11" s="1749" t="n"/>
      <c r="N11" s="1749" t="n"/>
    </row>
    <row r="12">
      <c r="A12" s="38" t="inlineStr">
        <is>
          <t>Previous Year (T-1)</t>
        </is>
      </c>
      <c r="I12" s="1749">
        <f>+A34</f>
        <v/>
      </c>
      <c r="J12" s="1749">
        <f>BS!S82</f>
        <v/>
      </c>
      <c r="K12" s="1749">
        <f>BS!R82</f>
        <v/>
      </c>
      <c r="L12" s="1749">
        <f>BS!Q82</f>
        <v/>
      </c>
      <c r="M12" s="1749">
        <f>BS!P82</f>
        <v/>
      </c>
      <c r="N12" s="1749">
        <f>BS!O82</f>
        <v/>
      </c>
    </row>
    <row r="13">
      <c r="A13" s="56">
        <f>'BS (Assets) breakdown'!$C$8</f>
        <v/>
      </c>
      <c r="B13" s="55">
        <f>LEFT(C13,4)-1&amp;RIGHT(C13,3)</f>
        <v/>
      </c>
      <c r="C13" s="55">
        <f>B3</f>
        <v/>
      </c>
      <c r="D13" s="55">
        <f>C3</f>
        <v/>
      </c>
      <c r="E13" s="55">
        <f>D3</f>
        <v/>
      </c>
      <c r="F13" s="55" t="inlineStr">
        <is>
          <t>Avg</t>
        </is>
      </c>
      <c r="G13" s="55" t="inlineStr">
        <is>
          <t>Unrealised</t>
        </is>
      </c>
      <c r="I13" s="1846" t="n"/>
      <c r="J13" s="1749" t="n"/>
      <c r="K13" s="1749" t="n"/>
      <c r="L13" s="1749" t="n"/>
      <c r="M13" s="1749" t="n"/>
      <c r="N13" s="1749" t="n"/>
    </row>
    <row r="14">
      <c r="A14" s="43" t="inlineStr">
        <is>
          <t>Sales</t>
        </is>
      </c>
      <c r="B14" s="1749">
        <f>+PL!C6</f>
        <v/>
      </c>
      <c r="C14" s="1749">
        <f>+B4</f>
        <v/>
      </c>
      <c r="D14" s="1749">
        <f>+C4</f>
        <v/>
      </c>
      <c r="E14" s="1749">
        <f>+D4</f>
        <v/>
      </c>
      <c r="F14" s="1842" t="n"/>
      <c r="G14" s="1842" t="n"/>
      <c r="I14" s="1846" t="n"/>
      <c r="J14" s="1847">
        <f>SUM(J4:J13)</f>
        <v/>
      </c>
      <c r="K14" s="1739">
        <f>SUM(K4:K13)</f>
        <v/>
      </c>
      <c r="L14" s="1739">
        <f>SUM(L4:L13)</f>
        <v/>
      </c>
      <c r="M14" s="1739">
        <f>SUM(M4:M13)</f>
        <v/>
      </c>
      <c r="N14" s="1739">
        <f>SUM(N4:N13)</f>
        <v/>
      </c>
    </row>
    <row r="15">
      <c r="A15" s="43" t="inlineStr">
        <is>
          <t>Inventory</t>
        </is>
      </c>
      <c r="B15" s="1749">
        <f>+BS!C25</f>
        <v/>
      </c>
      <c r="C15" s="1749">
        <f>+B5</f>
        <v/>
      </c>
      <c r="D15" s="1749">
        <f>+C5</f>
        <v/>
      </c>
      <c r="E15" s="1749">
        <f>+D5</f>
        <v/>
      </c>
      <c r="F15" s="1843" t="n"/>
      <c r="G15" s="43" t="n"/>
    </row>
    <row r="16">
      <c r="A16" s="43" t="inlineStr">
        <is>
          <t>Inventory Turnover</t>
        </is>
      </c>
      <c r="B16" s="1842">
        <f>B15/(B14/12)</f>
        <v/>
      </c>
      <c r="C16" s="1842">
        <f>C15/(C14/12)</f>
        <v/>
      </c>
      <c r="D16" s="1842">
        <f>D15/(D14/12)</f>
        <v/>
      </c>
      <c r="E16" s="1842">
        <f>E15/(E14/12)</f>
        <v/>
      </c>
      <c r="F16" s="1843">
        <f>AVERAGE(B16:D16)</f>
        <v/>
      </c>
      <c r="G16" s="1749">
        <f>IF((E16&gt;F16),(E16-F16)*E14/12,0)</f>
        <v/>
      </c>
    </row>
    <row r="17">
      <c r="A17" s="43" t="inlineStr">
        <is>
          <t>Receivables</t>
        </is>
      </c>
      <c r="B17" s="1749">
        <f>+BS!C24</f>
        <v/>
      </c>
      <c r="C17" s="1749">
        <f>+B7</f>
        <v/>
      </c>
      <c r="D17" s="1749">
        <f>+C7</f>
        <v/>
      </c>
      <c r="E17" s="1749">
        <f>+D7</f>
        <v/>
      </c>
      <c r="F17" s="1843" t="n"/>
      <c r="G17" s="43" t="n"/>
    </row>
    <row r="18">
      <c r="A18" s="43" t="inlineStr">
        <is>
          <t>Receivable Turnover</t>
        </is>
      </c>
      <c r="B18" s="1842">
        <f>B17/(B14/12)</f>
        <v/>
      </c>
      <c r="C18" s="1842">
        <f>C17/(C14/12)</f>
        <v/>
      </c>
      <c r="D18" s="1842">
        <f>D17/(D14/12)</f>
        <v/>
      </c>
      <c r="E18" s="1842">
        <f>E17/(E14/12)</f>
        <v/>
      </c>
      <c r="F18" s="1843">
        <f>AVERAGE(B18:D18)</f>
        <v/>
      </c>
      <c r="G18" s="1749">
        <f>IF((E18&gt;F18),(E18-F18)*E14/12,0)</f>
        <v/>
      </c>
      <c r="J18" s="59" t="n"/>
    </row>
    <row r="19">
      <c r="A19" s="43" t="n"/>
      <c r="B19" s="43" t="n"/>
      <c r="C19" s="43" t="n"/>
      <c r="D19" s="43" t="n"/>
      <c r="E19" s="43" t="n"/>
      <c r="F19" s="43" t="n"/>
      <c r="G19" s="1846">
        <f>SUM(G16:G18)</f>
        <v/>
      </c>
      <c r="J19" s="59" t="n"/>
    </row>
    <row r="20">
      <c r="J20" s="59" t="n"/>
    </row>
    <row r="21">
      <c r="J21" s="59" t="n"/>
    </row>
    <row r="22">
      <c r="A22" s="38" t="inlineStr">
        <is>
          <t>Previous Year (T-2)</t>
        </is>
      </c>
      <c r="J22" s="59" t="n"/>
    </row>
    <row r="23">
      <c r="A23" s="56">
        <f>'BS (Assets) breakdown'!$C$8</f>
        <v/>
      </c>
      <c r="B23" s="55">
        <f>LEFT(C23,4)-1&amp;RIGHT(C23,3)</f>
        <v/>
      </c>
      <c r="C23" s="55">
        <f>B13</f>
        <v/>
      </c>
      <c r="D23" s="55">
        <f>C13</f>
        <v/>
      </c>
      <c r="E23" s="55">
        <f>D13</f>
        <v/>
      </c>
      <c r="F23" s="55" t="inlineStr">
        <is>
          <t>Avg</t>
        </is>
      </c>
      <c r="G23" s="55" t="inlineStr">
        <is>
          <t>Unrealised</t>
        </is>
      </c>
      <c r="J23" s="59" t="n"/>
    </row>
    <row r="24">
      <c r="A24" s="43" t="inlineStr">
        <is>
          <t>Sales</t>
        </is>
      </c>
      <c r="B24" s="1749">
        <f>+PL!B6</f>
        <v/>
      </c>
      <c r="C24" s="1749">
        <f>+B14</f>
        <v/>
      </c>
      <c r="D24" s="1749">
        <f>+C14</f>
        <v/>
      </c>
      <c r="E24" s="1749">
        <f>+D14</f>
        <v/>
      </c>
      <c r="F24" s="1842" t="n"/>
      <c r="G24" s="1842" t="n"/>
      <c r="J24" s="59" t="n"/>
    </row>
    <row r="25">
      <c r="A25" s="43" t="inlineStr">
        <is>
          <t>Inventory</t>
        </is>
      </c>
      <c r="B25" s="1749">
        <f>+BS!B25</f>
        <v/>
      </c>
      <c r="C25" s="1749">
        <f>+B15</f>
        <v/>
      </c>
      <c r="D25" s="1749">
        <f>+C15</f>
        <v/>
      </c>
      <c r="E25" s="1749">
        <f>+D15</f>
        <v/>
      </c>
      <c r="F25" s="1843" t="n"/>
      <c r="G25" s="43" t="n"/>
      <c r="J25" s="59" t="n"/>
    </row>
    <row r="26">
      <c r="A26" s="43" t="inlineStr">
        <is>
          <t>Inventory Turnover</t>
        </is>
      </c>
      <c r="B26" s="1842">
        <f>B25/(B24/12)</f>
        <v/>
      </c>
      <c r="C26" s="1842">
        <f>C25/(C24/12)</f>
        <v/>
      </c>
      <c r="D26" s="1842">
        <f>D25/(D24/12)</f>
        <v/>
      </c>
      <c r="E26" s="1842">
        <f>E25/(E24/12)</f>
        <v/>
      </c>
      <c r="F26" s="1843">
        <f>AVERAGE(B26:D26)</f>
        <v/>
      </c>
      <c r="G26" s="1749">
        <f>IF((E26&gt;F26),(E26-F26)*E24/12,0)</f>
        <v/>
      </c>
      <c r="J26" s="59" t="n"/>
    </row>
    <row r="27">
      <c r="A27" s="43" t="inlineStr">
        <is>
          <t>Receivables</t>
        </is>
      </c>
      <c r="B27" s="1749">
        <f>+BS!B24</f>
        <v/>
      </c>
      <c r="C27" s="1749">
        <f>+B17</f>
        <v/>
      </c>
      <c r="D27" s="1749">
        <f>+C17</f>
        <v/>
      </c>
      <c r="E27" s="1749">
        <f>+D17</f>
        <v/>
      </c>
      <c r="F27" s="1843" t="n"/>
      <c r="G27" s="43" t="n"/>
      <c r="J27" s="59" t="n"/>
    </row>
    <row r="28">
      <c r="A28" s="43" t="inlineStr">
        <is>
          <t>Receivable Turnover</t>
        </is>
      </c>
      <c r="B28" s="1842">
        <f>B27/(B24/12)</f>
        <v/>
      </c>
      <c r="C28" s="1842">
        <f>C27/(C24/12)</f>
        <v/>
      </c>
      <c r="D28" s="1842">
        <f>D27/(D24/12)</f>
        <v/>
      </c>
      <c r="E28" s="1842">
        <f>E27/(E24/12)</f>
        <v/>
      </c>
      <c r="F28" s="1843">
        <f>AVERAGE(B28:D28)</f>
        <v/>
      </c>
      <c r="G28" s="1749">
        <f>IF((E28&gt;F28),(E28-F28)*E24/12,0)</f>
        <v/>
      </c>
      <c r="J28" s="59" t="n"/>
    </row>
    <row r="29">
      <c r="A29" s="43" t="n"/>
      <c r="B29" s="43" t="n"/>
      <c r="C29" s="43" t="n"/>
      <c r="D29" s="43" t="n"/>
      <c r="E29" s="43" t="n"/>
      <c r="F29" s="43" t="n"/>
      <c r="G29" s="1846">
        <f>SUM(G26:G28)</f>
        <v/>
      </c>
      <c r="J29" s="59" t="n"/>
    </row>
    <row r="30">
      <c r="J30" s="59" t="n"/>
    </row>
    <row r="31">
      <c r="J31" s="59" t="n"/>
    </row>
    <row r="33">
      <c r="A33" s="52" t="inlineStr">
        <is>
          <t>Note 36</t>
        </is>
      </c>
      <c r="B33" s="843">
        <f>A13</f>
        <v/>
      </c>
      <c r="C33" s="844" t="n"/>
    </row>
    <row r="34">
      <c r="A34" s="1841" t="inlineStr">
        <is>
          <t>Contingent Liabilities</t>
        </is>
      </c>
      <c r="B34" s="55">
        <f>E3</f>
        <v/>
      </c>
      <c r="C34" s="55">
        <f>D3</f>
        <v/>
      </c>
      <c r="D34" s="55">
        <f>+D13</f>
        <v/>
      </c>
      <c r="E34" s="55">
        <f>+C13</f>
        <v/>
      </c>
      <c r="F34" s="55">
        <f>+B13</f>
        <v/>
      </c>
      <c r="G34" s="55">
        <f>+BS!B21</f>
        <v/>
      </c>
    </row>
    <row r="35">
      <c r="A35" s="1749" t="inlineStr">
        <is>
          <t>LC</t>
        </is>
      </c>
      <c r="B35" s="1749" t="n"/>
      <c r="C35" s="1749" t="n"/>
      <c r="D35" s="1749" t="n"/>
      <c r="E35" s="1749" t="n"/>
      <c r="F35" s="1749" t="n"/>
      <c r="G35" s="1749" t="n"/>
    </row>
    <row r="36">
      <c r="A36" s="1749" t="inlineStr">
        <is>
          <t>BG</t>
        </is>
      </c>
      <c r="B36" s="1749" t="n"/>
      <c r="C36" s="1749" t="n"/>
      <c r="D36" s="1749" t="n"/>
      <c r="E36" s="1749" t="n"/>
      <c r="F36" s="1749" t="n"/>
      <c r="G36" s="1749" t="n"/>
    </row>
    <row r="37">
      <c r="A37" s="1749" t="inlineStr">
        <is>
          <t>BD</t>
        </is>
      </c>
      <c r="B37" s="1749" t="n"/>
      <c r="C37" s="1749" t="n"/>
      <c r="D37" s="1749" t="n"/>
      <c r="E37" s="1749" t="n"/>
      <c r="F37" s="1749" t="n"/>
      <c r="G37" s="1749" t="n"/>
    </row>
    <row r="38">
      <c r="A38" s="1749" t="inlineStr">
        <is>
          <t>CG</t>
        </is>
      </c>
      <c r="B38" s="1749" t="n"/>
      <c r="C38" s="1749" t="n"/>
      <c r="D38" s="1749" t="n"/>
      <c r="E38" s="1749" t="n"/>
      <c r="F38" s="1749" t="n"/>
      <c r="G38" s="1749" t="n"/>
    </row>
    <row r="39">
      <c r="A39" s="1749" t="inlineStr">
        <is>
          <t>Others</t>
        </is>
      </c>
      <c r="B39" s="1749" t="n"/>
      <c r="C39" s="1749" t="n"/>
      <c r="D39" s="1749" t="n"/>
      <c r="E39" s="1749" t="n"/>
      <c r="F39" s="1749" t="n"/>
      <c r="G39" s="1749" t="n"/>
    </row>
    <row r="40">
      <c r="A40" s="1749" t="n"/>
      <c r="B40" s="1749" t="n"/>
      <c r="C40" s="1749" t="n"/>
      <c r="D40" s="1749" t="n"/>
      <c r="E40" s="1749" t="n"/>
      <c r="F40" s="1749" t="n"/>
      <c r="G40" s="1749" t="n"/>
    </row>
    <row r="41">
      <c r="A41" s="1749" t="inlineStr">
        <is>
          <t>Commitments</t>
        </is>
      </c>
      <c r="B41" s="1749" t="n"/>
      <c r="C41" s="1749" t="n"/>
      <c r="D41" s="1749" t="n"/>
      <c r="E41" s="1749" t="n"/>
      <c r="F41" s="1749" t="n"/>
      <c r="G41" s="1749" t="n"/>
    </row>
    <row r="42">
      <c r="A42" s="1749" t="n"/>
      <c r="B42" s="1749" t="n"/>
      <c r="C42" s="1749" t="n"/>
      <c r="D42" s="1749" t="n"/>
      <c r="E42" s="1749" t="n"/>
      <c r="F42" s="1749" t="n"/>
      <c r="G42" s="1749" t="n"/>
    </row>
    <row r="43">
      <c r="A43" s="1846" t="n"/>
      <c r="B43" s="1739">
        <f>+BS!G82</f>
        <v/>
      </c>
      <c r="C43" s="1739">
        <f>SUM(C35:C42)</f>
        <v/>
      </c>
      <c r="D43" s="1739">
        <f>SUM(D35:D42)</f>
        <v/>
      </c>
      <c r="E43" s="1739">
        <f>SUM(E35:E42)</f>
        <v/>
      </c>
      <c r="F43" s="1739">
        <f>SUM(F35:F42)</f>
        <v/>
      </c>
      <c r="G43" s="1739">
        <f>SUM(G35:G42)</f>
        <v/>
      </c>
    </row>
    <row r="47" hidden="1" s="832">
      <c r="A47" s="56" t="inlineStr">
        <is>
          <t>Standalone</t>
        </is>
      </c>
      <c r="B47" s="55">
        <f>B3</f>
        <v/>
      </c>
      <c r="C47" s="55">
        <f>C3</f>
        <v/>
      </c>
      <c r="D47" s="55">
        <f>D3</f>
        <v/>
      </c>
      <c r="E47" s="55">
        <f>E3</f>
        <v/>
      </c>
      <c r="F47" s="55" t="inlineStr">
        <is>
          <t>Avg</t>
        </is>
      </c>
      <c r="G47" s="55" t="inlineStr">
        <is>
          <t>Unrealised</t>
        </is>
      </c>
      <c r="I47" s="57">
        <f>B56</f>
        <v/>
      </c>
    </row>
    <row r="48" hidden="1" s="832">
      <c r="A48" s="43" t="inlineStr">
        <is>
          <t>Sales</t>
        </is>
      </c>
      <c r="B48" s="1749" t="n"/>
      <c r="C48" s="1749" t="n"/>
      <c r="D48" s="1749" t="n"/>
      <c r="E48" s="1749" t="n"/>
      <c r="F48" s="1842" t="n"/>
      <c r="G48" s="1842" t="n"/>
      <c r="I48" s="1841" t="inlineStr">
        <is>
          <t>Unrealised Loss</t>
        </is>
      </c>
      <c r="J48" s="55">
        <f>J3</f>
        <v/>
      </c>
      <c r="K48" s="55">
        <f>K3</f>
        <v/>
      </c>
    </row>
    <row r="49" hidden="1" s="832">
      <c r="A49" s="43" t="inlineStr">
        <is>
          <t>Inventory</t>
        </is>
      </c>
      <c r="B49" s="1749" t="n"/>
      <c r="C49" s="1749" t="n"/>
      <c r="D49" s="1749" t="n"/>
      <c r="E49" s="1749" t="n"/>
      <c r="F49" s="1843" t="n"/>
      <c r="G49" s="43" t="n"/>
      <c r="I49" s="1749" t="inlineStr">
        <is>
          <t>Inventory</t>
        </is>
      </c>
      <c r="J49" s="1749">
        <f>G50</f>
        <v/>
      </c>
      <c r="K49" s="1749">
        <f>G61</f>
        <v/>
      </c>
    </row>
    <row r="50" hidden="1" s="832">
      <c r="A50" s="43" t="inlineStr">
        <is>
          <t>Inventory Turnover</t>
        </is>
      </c>
      <c r="B50" s="1842">
        <f>B49/(B48/12)</f>
        <v/>
      </c>
      <c r="C50" s="1842">
        <f>C49/(C48/12)</f>
        <v/>
      </c>
      <c r="D50" s="1842">
        <f>D49/(D48/12)</f>
        <v/>
      </c>
      <c r="E50" s="1842">
        <f>E49/(E48/12)</f>
        <v/>
      </c>
      <c r="F50" s="1843">
        <f>AVERAGE(B50:D50)</f>
        <v/>
      </c>
      <c r="G50" s="1749">
        <f>IF((E50&gt;F50),(E50-F50)*E48/12,0)</f>
        <v/>
      </c>
      <c r="I50" s="1749" t="inlineStr">
        <is>
          <t>Receivables</t>
        </is>
      </c>
      <c r="J50" s="1749">
        <f>G52</f>
        <v/>
      </c>
      <c r="K50" s="1749">
        <f>G63</f>
        <v/>
      </c>
    </row>
    <row r="51" hidden="1" s="832">
      <c r="A51" s="43" t="inlineStr">
        <is>
          <t>Receivables</t>
        </is>
      </c>
      <c r="B51" s="1749" t="n"/>
      <c r="C51" s="1749" t="n"/>
      <c r="D51" s="1749" t="n"/>
      <c r="E51" s="1749" t="n"/>
      <c r="F51" s="1843" t="n"/>
      <c r="G51" s="43" t="n"/>
      <c r="I51" s="1749" t="inlineStr">
        <is>
          <t>Intangibles</t>
        </is>
      </c>
      <c r="J51" s="1749" t="n"/>
      <c r="K51" s="1749" t="n"/>
    </row>
    <row r="52" hidden="1" s="832">
      <c r="A52" s="43" t="inlineStr">
        <is>
          <t>Receivable Turnover</t>
        </is>
      </c>
      <c r="B52" s="1842">
        <f>B51/(B48/12)</f>
        <v/>
      </c>
      <c r="C52" s="1842">
        <f>C51/(C48/12)</f>
        <v/>
      </c>
      <c r="D52" s="1842">
        <f>D51/(D48/12)</f>
        <v/>
      </c>
      <c r="E52" s="1842">
        <f>E51/(E48/12)</f>
        <v/>
      </c>
      <c r="F52" s="1843">
        <f>AVERAGE(B52:D52)</f>
        <v/>
      </c>
      <c r="G52" s="1749">
        <f>IF((E52&gt;F52),(E52-F52)*E48/12,0)</f>
        <v/>
      </c>
      <c r="I52" s="1844" t="inlineStr">
        <is>
          <t xml:space="preserve">  - Goodwill</t>
        </is>
      </c>
      <c r="J52" s="1845" t="n"/>
      <c r="K52" s="1845" t="n"/>
    </row>
    <row r="53" hidden="1" s="832">
      <c r="A53" s="43" t="n"/>
      <c r="B53" s="43" t="n"/>
      <c r="C53" s="43" t="n"/>
      <c r="D53" s="43" t="n"/>
      <c r="E53" s="43" t="n"/>
      <c r="F53" s="43" t="n"/>
      <c r="G53" s="1846">
        <f>SUM(G50:G52)</f>
        <v/>
      </c>
      <c r="I53" s="1844" t="inlineStr">
        <is>
          <t xml:space="preserve">  - Computer Software</t>
        </is>
      </c>
      <c r="J53" s="1845" t="n"/>
      <c r="K53" s="1845" t="n"/>
    </row>
    <row r="54" hidden="1" s="832">
      <c r="I54" s="1749" t="inlineStr">
        <is>
          <t>Unquoted Investment</t>
        </is>
      </c>
      <c r="J54" s="1845" t="n"/>
      <c r="K54" s="1845" t="n"/>
    </row>
    <row r="55" hidden="1" s="832">
      <c r="I55" s="1749" t="inlineStr">
        <is>
          <t>DTA</t>
        </is>
      </c>
      <c r="J55" s="1749">
        <f>BS!G75</f>
        <v/>
      </c>
      <c r="K55" s="1749">
        <f>BS!F75</f>
        <v/>
      </c>
    </row>
    <row r="56" hidden="1" s="832">
      <c r="A56" s="52" t="inlineStr">
        <is>
          <t>Note 36</t>
        </is>
      </c>
      <c r="B56" s="843" t="inlineStr">
        <is>
          <t>Standalone</t>
        </is>
      </c>
      <c r="C56" s="844" t="n"/>
      <c r="I56" s="1749" t="inlineStr">
        <is>
          <t>Others</t>
        </is>
      </c>
      <c r="J56" s="1749" t="n"/>
      <c r="K56" s="1749" t="n"/>
    </row>
    <row r="57" hidden="1" s="832">
      <c r="A57" s="1841" t="inlineStr">
        <is>
          <t>Contingent Liabilities</t>
        </is>
      </c>
      <c r="B57" s="55">
        <f>B34</f>
        <v/>
      </c>
      <c r="C57" s="55">
        <f>C34</f>
        <v/>
      </c>
      <c r="I57" s="1749">
        <f>+A57</f>
        <v/>
      </c>
      <c r="J57" s="1749">
        <f>+B62</f>
        <v/>
      </c>
      <c r="K57" s="1749" t="n"/>
    </row>
    <row r="58" hidden="1" s="832">
      <c r="A58" s="1749" t="inlineStr">
        <is>
          <t>LC</t>
        </is>
      </c>
      <c r="B58" s="1749" t="n"/>
      <c r="C58" s="1749" t="n"/>
      <c r="I58" s="1846" t="n"/>
      <c r="J58" s="1739">
        <f>SUM(J49:J57)</f>
        <v/>
      </c>
      <c r="K58" s="1739">
        <f>SUM(K49:K57)</f>
        <v/>
      </c>
    </row>
    <row r="59" hidden="1" s="832">
      <c r="A59" s="1749" t="inlineStr">
        <is>
          <t>BG</t>
        </is>
      </c>
      <c r="B59" s="1749" t="n"/>
      <c r="C59" s="1749" t="n"/>
    </row>
    <row r="60" hidden="1" s="832">
      <c r="A60" s="1749" t="inlineStr">
        <is>
          <t>BD</t>
        </is>
      </c>
      <c r="B60" s="1749" t="n"/>
      <c r="C60" s="1749" t="n"/>
    </row>
    <row r="61" hidden="1" s="832">
      <c r="A61" s="1749" t="n"/>
      <c r="B61" s="1749" t="n"/>
      <c r="C61" s="1749" t="n"/>
    </row>
    <row r="62" hidden="1" s="832">
      <c r="A62" s="1749" t="inlineStr">
        <is>
          <t>Others</t>
        </is>
      </c>
      <c r="B62" s="1749" t="n"/>
      <c r="C62" s="1749" t="n"/>
    </row>
    <row r="63" hidden="1" s="832">
      <c r="A63" s="1749" t="n"/>
      <c r="B63" s="1749" t="n"/>
      <c r="C63" s="1749" t="n"/>
    </row>
    <row r="64" hidden="1" s="832">
      <c r="A64" s="1749" t="inlineStr">
        <is>
          <t>Commitments</t>
        </is>
      </c>
      <c r="B64" s="1749" t="n"/>
      <c r="C64" s="1749" t="n"/>
    </row>
    <row r="65" hidden="1" s="832">
      <c r="A65" s="1749" t="n"/>
      <c r="B65" s="1749" t="n"/>
      <c r="C65" s="1749" t="n"/>
    </row>
    <row r="66" hidden="1" s="832">
      <c r="A66" s="1846" t="n"/>
      <c r="B66" s="1749">
        <f>SUM(B58:B65)</f>
        <v/>
      </c>
      <c r="C66" s="1749">
        <f>SUM(C58:C65)</f>
        <v/>
      </c>
    </row>
    <row r="67" hidden="1" s="832"/>
    <row r="68" hidden="1" s="832"/>
    <row r="69" hidden="1" s="832"/>
    <row r="70" hidden="1" s="832"/>
  </sheetData>
  <mergeCells count="2">
    <mergeCell ref="B33:C33"/>
    <mergeCell ref="B56:C56"/>
  </mergeCells>
  <pageMargins left="0.7" right="0.7" top="0.75" bottom="0.75" header="0.3" footer="0.3"/>
  <pageSetup orientation="portrait" paperSize="9"/>
</worksheet>
</file>

<file path=xl/worksheets/sheet16.xml><?xml version="1.0" encoding="utf-8"?>
<worksheet xmlns="http://schemas.openxmlformats.org/spreadsheetml/2006/main">
  <sheetPr>
    <outlinePr summaryBelow="1" summaryRight="1"/>
    <pageSetUpPr/>
  </sheetPr>
  <dimension ref="A1:X55"/>
  <sheetViews>
    <sheetView showGridLines="0" zoomScaleNormal="100" workbookViewId="0">
      <selection activeCell="D16" sqref="D16"/>
    </sheetView>
  </sheetViews>
  <sheetFormatPr baseColWidth="8" defaultColWidth="9" defaultRowHeight="14.5"/>
  <cols>
    <col width="34.08984375" bestFit="1" customWidth="1" style="731" min="1" max="1"/>
    <col width="11.6328125" customWidth="1" style="732" min="2" max="6"/>
    <col width="11.6328125" customWidth="1" style="731" min="7" max="12"/>
    <col width="11.90625" customWidth="1" style="731" min="13" max="14"/>
    <col width="7.7265625" customWidth="1" style="731" min="15" max="15"/>
    <col width="9" customWidth="1" style="731" min="16" max="21"/>
    <col width="9" customWidth="1" style="792" min="22" max="25"/>
    <col width="9" customWidth="1" style="731" min="26" max="33"/>
    <col width="9" customWidth="1" style="731" min="34" max="16384"/>
  </cols>
  <sheetData>
    <row r="1">
      <c r="D1" s="849" t="inlineStr">
        <is>
          <t xml:space="preserve">Currency </t>
        </is>
      </c>
      <c r="E1" s="849" t="inlineStr">
        <is>
          <t xml:space="preserve">Unit </t>
        </is>
      </c>
    </row>
    <row r="2">
      <c r="B2" s="733" t="n"/>
      <c r="C2" s="734" t="n"/>
      <c r="D2" s="729">
        <f>BS!$B$7</f>
        <v/>
      </c>
      <c r="E2" s="729" t="inlineStr">
        <is>
          <t>mn</t>
        </is>
      </c>
      <c r="F2" s="735" t="inlineStr">
        <is>
          <t>%</t>
        </is>
      </c>
      <c r="V2" s="792" t="inlineStr">
        <is>
          <t>k</t>
        </is>
      </c>
    </row>
    <row r="3">
      <c r="A3" s="736" t="inlineStr">
        <is>
          <t xml:space="preserve">1. Profit and loss </t>
        </is>
      </c>
      <c r="V3" s="792" t="inlineStr">
        <is>
          <t>mn</t>
        </is>
      </c>
    </row>
    <row r="4" ht="21" customHeight="1" s="832">
      <c r="A4" s="845" t="inlineStr">
        <is>
          <t>Particulars</t>
        </is>
      </c>
      <c r="B4" s="846" t="inlineStr">
        <is>
          <t>Actual numbers</t>
        </is>
      </c>
      <c r="C4" s="1712" t="n"/>
      <c r="D4" s="1712" t="n"/>
      <c r="E4" s="1712" t="n"/>
      <c r="F4" s="1713" t="n"/>
      <c r="G4" s="849" t="inlineStr">
        <is>
          <t>Forecast (numbers to be manually inputted)</t>
        </is>
      </c>
      <c r="H4" s="1848" t="n"/>
      <c r="I4" s="1848" t="n"/>
      <c r="J4" s="1848" t="n"/>
      <c r="K4" s="1848" t="n"/>
      <c r="L4" s="1849" t="n"/>
      <c r="M4" s="850" t="inlineStr">
        <is>
          <t>CAGR 
(last 3 yrs)</t>
        </is>
      </c>
      <c r="N4" s="850" t="inlineStr">
        <is>
          <t>CAGR 
(last 5 yrs)</t>
        </is>
      </c>
    </row>
    <row r="5" ht="21" customHeight="1" s="832">
      <c r="A5" s="1850" t="n"/>
      <c r="B5" s="846">
        <f>BS!$C$21</f>
        <v/>
      </c>
      <c r="C5" s="846">
        <f>BS!$D$21</f>
        <v/>
      </c>
      <c r="D5" s="846">
        <f>BS!$E$21</f>
        <v/>
      </c>
      <c r="E5" s="846">
        <f>BS!$F$21</f>
        <v/>
      </c>
      <c r="F5" s="846">
        <f>BS!$G$21</f>
        <v/>
      </c>
      <c r="G5" s="849" t="inlineStr">
        <is>
          <t>2022/06</t>
        </is>
      </c>
      <c r="H5" s="849" t="inlineStr">
        <is>
          <t>2023/03</t>
        </is>
      </c>
      <c r="I5" s="849" t="inlineStr">
        <is>
          <t>2022/03</t>
        </is>
      </c>
      <c r="J5" s="849" t="inlineStr">
        <is>
          <t>2022/03</t>
        </is>
      </c>
      <c r="K5" s="849" t="inlineStr">
        <is>
          <t>2022/12</t>
        </is>
      </c>
      <c r="L5" s="849" t="inlineStr">
        <is>
          <t>2022/03</t>
        </is>
      </c>
      <c r="M5" s="1850" t="n"/>
      <c r="N5" s="1850" t="n"/>
      <c r="X5" s="793" t="inlineStr">
        <is>
          <t>2022/03</t>
        </is>
      </c>
    </row>
    <row r="6">
      <c r="A6" s="737" t="inlineStr">
        <is>
          <t>Sales</t>
        </is>
      </c>
      <c r="B6" s="1851">
        <f>PL!$I$6</f>
        <v/>
      </c>
      <c r="C6" s="1851">
        <f>PL!$J$6</f>
        <v/>
      </c>
      <c r="D6" s="1851">
        <f>PL!$K$6</f>
        <v/>
      </c>
      <c r="E6" s="1851">
        <f>PL!$L$6</f>
        <v/>
      </c>
      <c r="F6" s="1851">
        <f>PL!$M$6</f>
        <v/>
      </c>
      <c r="G6" s="1852" t="n"/>
      <c r="H6" s="1852" t="n"/>
      <c r="I6" s="1852" t="n"/>
      <c r="J6" s="1852" t="n"/>
      <c r="K6" s="1852" t="n">
        <v>1500</v>
      </c>
      <c r="L6" s="1852" t="n"/>
      <c r="M6" s="724">
        <f>(F6/D6)^(1/2)-1</f>
        <v/>
      </c>
      <c r="N6" s="724">
        <f>(F6/B6)^(1/4)-1</f>
        <v/>
      </c>
      <c r="U6" s="732" t="n"/>
      <c r="X6" s="793" t="inlineStr">
        <is>
          <t>2022/06</t>
        </is>
      </c>
    </row>
    <row r="7">
      <c r="A7" s="738" t="inlineStr">
        <is>
          <t>Growth %</t>
        </is>
      </c>
      <c r="B7" s="1853" t="inlineStr">
        <is>
          <t>NA</t>
        </is>
      </c>
      <c r="C7" s="717">
        <f>PL!$D$7</f>
        <v/>
      </c>
      <c r="D7" s="717">
        <f>PL!$E$7</f>
        <v/>
      </c>
      <c r="E7" s="717">
        <f>PL!$F$7</f>
        <v/>
      </c>
      <c r="F7" s="717">
        <f>PL!$G$7</f>
        <v/>
      </c>
      <c r="G7" s="711">
        <f>G6/F6-1</f>
        <v/>
      </c>
      <c r="H7" s="711">
        <f>H6/G6-1</f>
        <v/>
      </c>
      <c r="I7" s="711">
        <f>I6/H6-1</f>
        <v/>
      </c>
      <c r="J7" s="711">
        <f>J6/I6-1</f>
        <v/>
      </c>
      <c r="K7" s="711">
        <f>K6/J6-1</f>
        <v/>
      </c>
      <c r="L7" s="711">
        <f>L6/K6-1</f>
        <v/>
      </c>
      <c r="M7" s="725" t="n"/>
      <c r="N7" s="725" t="n"/>
      <c r="X7" s="793" t="inlineStr">
        <is>
          <t>2022/12</t>
        </is>
      </c>
    </row>
    <row r="8">
      <c r="A8" s="737" t="inlineStr">
        <is>
          <t>COS</t>
        </is>
      </c>
      <c r="B8" s="1851">
        <f>PL!$I$8</f>
        <v/>
      </c>
      <c r="C8" s="1851">
        <f>PL!$J$8</f>
        <v/>
      </c>
      <c r="D8" s="1851">
        <f>PL!$K$8</f>
        <v/>
      </c>
      <c r="E8" s="1851">
        <f>PL!$L$8</f>
        <v/>
      </c>
      <c r="F8" s="1851">
        <f>PL!$M$8</f>
        <v/>
      </c>
      <c r="G8" s="1852" t="n"/>
      <c r="H8" s="1852" t="n"/>
      <c r="I8" s="1852" t="n"/>
      <c r="J8" s="1852" t="n"/>
      <c r="K8" s="1852" t="n"/>
      <c r="L8" s="1852" t="n"/>
      <c r="M8" s="725" t="n"/>
      <c r="N8" s="725" t="n"/>
      <c r="X8" s="793" t="inlineStr">
        <is>
          <t>2023/03</t>
        </is>
      </c>
    </row>
    <row r="9">
      <c r="A9" s="738" t="inlineStr">
        <is>
          <t>Growth %</t>
        </is>
      </c>
      <c r="B9" s="1853" t="inlineStr">
        <is>
          <t>NA</t>
        </is>
      </c>
      <c r="C9" s="718">
        <f>($C$8-$B$8)/$B$8</f>
        <v/>
      </c>
      <c r="D9" s="718">
        <f>($D$8-$C$8)/$C$8</f>
        <v/>
      </c>
      <c r="E9" s="718">
        <f>($E$8-$D$8)/$D$8</f>
        <v/>
      </c>
      <c r="F9" s="718">
        <f>($F$8-$E$8)/$E$8</f>
        <v/>
      </c>
      <c r="G9" s="712">
        <f>(G8-F8)/F8</f>
        <v/>
      </c>
      <c r="H9" s="712">
        <f>(H8-G8)/G8</f>
        <v/>
      </c>
      <c r="I9" s="712">
        <f>(I8-H8)/H8</f>
        <v/>
      </c>
      <c r="J9" s="712">
        <f>(J8-I8)/I8</f>
        <v/>
      </c>
      <c r="K9" s="712">
        <f>(K8-J8)/J8</f>
        <v/>
      </c>
      <c r="L9" s="712">
        <f>(L8-K8)/K8</f>
        <v/>
      </c>
      <c r="M9" s="725" t="n"/>
      <c r="N9" s="725" t="n"/>
      <c r="X9" s="793" t="inlineStr">
        <is>
          <t>2023/06</t>
        </is>
      </c>
    </row>
    <row r="10">
      <c r="A10" s="737" t="inlineStr">
        <is>
          <t>SG&amp;A</t>
        </is>
      </c>
      <c r="B10" s="1851">
        <f>PL!$I$10</f>
        <v/>
      </c>
      <c r="C10" s="1851">
        <f>PL!$I$10</f>
        <v/>
      </c>
      <c r="D10" s="1851">
        <f>PL!$I$10</f>
        <v/>
      </c>
      <c r="E10" s="1851">
        <f>PL!$I$10</f>
        <v/>
      </c>
      <c r="F10" s="1851">
        <f>PL!$I$10</f>
        <v/>
      </c>
      <c r="G10" s="1852" t="n"/>
      <c r="H10" s="1852" t="n"/>
      <c r="I10" s="1852" t="n"/>
      <c r="J10" s="1852" t="n"/>
      <c r="K10" s="1852" t="n"/>
      <c r="L10" s="1852" t="n"/>
      <c r="M10" s="725" t="n"/>
      <c r="N10" s="725" t="n"/>
      <c r="X10" s="793" t="inlineStr">
        <is>
          <t>2023/12</t>
        </is>
      </c>
    </row>
    <row r="11">
      <c r="A11" s="738" t="inlineStr">
        <is>
          <t>Growth %</t>
        </is>
      </c>
      <c r="B11" s="1853" t="inlineStr">
        <is>
          <t>NA</t>
        </is>
      </c>
      <c r="C11" s="718">
        <f>($C$10-$B$10)/$B$10</f>
        <v/>
      </c>
      <c r="D11" s="718">
        <f>($D$10-$C$10)/$C$10</f>
        <v/>
      </c>
      <c r="E11" s="718">
        <f>($E$10-$D$10)/$D$10</f>
        <v/>
      </c>
      <c r="F11" s="718">
        <f>($F$10-$E$10)/$E$10</f>
        <v/>
      </c>
      <c r="G11" s="712">
        <f>(G10-F10)/F10</f>
        <v/>
      </c>
      <c r="H11" s="712">
        <f>(H10-G10)/G10</f>
        <v/>
      </c>
      <c r="I11" s="712">
        <f>(I10-H10)/H10</f>
        <v/>
      </c>
      <c r="J11" s="712">
        <f>(J10-I10)/I10</f>
        <v/>
      </c>
      <c r="K11" s="712">
        <f>(K10-J10)/J10</f>
        <v/>
      </c>
      <c r="L11" s="712">
        <f>(L10-K10)/K10</f>
        <v/>
      </c>
      <c r="M11" s="725" t="n"/>
      <c r="N11" s="725" t="n"/>
      <c r="X11" s="793" t="inlineStr">
        <is>
          <t>2024/03</t>
        </is>
      </c>
    </row>
    <row r="12">
      <c r="A12" s="737" t="inlineStr">
        <is>
          <t>EBITDA</t>
        </is>
      </c>
      <c r="B12" s="1851">
        <f>PL!$I$24</f>
        <v/>
      </c>
      <c r="C12" s="1851">
        <f>PL!$J$24</f>
        <v/>
      </c>
      <c r="D12" s="1851">
        <f>PL!$K$24</f>
        <v/>
      </c>
      <c r="E12" s="1851">
        <f>PL!$L$24</f>
        <v/>
      </c>
      <c r="F12" s="1851">
        <f>PL!$M$24</f>
        <v/>
      </c>
      <c r="G12" s="1852" t="n"/>
      <c r="H12" s="1852" t="n"/>
      <c r="I12" s="1852" t="n"/>
      <c r="J12" s="1852" t="n"/>
      <c r="K12" s="1852" t="n"/>
      <c r="L12" s="1852" t="n"/>
      <c r="M12" s="725" t="n"/>
      <c r="N12" s="725" t="n"/>
      <c r="X12" s="793" t="inlineStr">
        <is>
          <t>2024/06</t>
        </is>
      </c>
    </row>
    <row r="13">
      <c r="A13" s="740" t="inlineStr">
        <is>
          <t>EBITDA margin (in %)</t>
        </is>
      </c>
      <c r="B13" s="719">
        <f>$B$12/$B$6</f>
        <v/>
      </c>
      <c r="C13" s="719">
        <f>$C$12/$C$6</f>
        <v/>
      </c>
      <c r="D13" s="719">
        <f>$D$12/$D$6</f>
        <v/>
      </c>
      <c r="E13" s="719">
        <f>$E$12/$E$6</f>
        <v/>
      </c>
      <c r="F13" s="720">
        <f>$F$12/$F$6</f>
        <v/>
      </c>
      <c r="G13" s="711">
        <f>G12/G6</f>
        <v/>
      </c>
      <c r="H13" s="711">
        <f>H12/H6</f>
        <v/>
      </c>
      <c r="I13" s="711">
        <f>I12/I6</f>
        <v/>
      </c>
      <c r="J13" s="711">
        <f>J12/J6</f>
        <v/>
      </c>
      <c r="K13" s="711">
        <f>K12/K6</f>
        <v/>
      </c>
      <c r="L13" s="711">
        <f>L12/L6</f>
        <v/>
      </c>
      <c r="M13" s="725" t="n"/>
      <c r="N13" s="725" t="n"/>
      <c r="X13" s="793" t="inlineStr">
        <is>
          <t>2024/12</t>
        </is>
      </c>
    </row>
    <row r="14">
      <c r="A14" s="737" t="inlineStr">
        <is>
          <t>Depreciation + Amortisation</t>
        </is>
      </c>
      <c r="B14" s="1854">
        <f>PL!$I$25</f>
        <v/>
      </c>
      <c r="C14" s="1854">
        <f>PL!$J$25</f>
        <v/>
      </c>
      <c r="D14" s="1854">
        <f>PL!$K$25</f>
        <v/>
      </c>
      <c r="E14" s="1854">
        <f>PL!$L$25</f>
        <v/>
      </c>
      <c r="F14" s="1854">
        <f>PL!$M$25</f>
        <v/>
      </c>
      <c r="G14" s="715" t="n"/>
      <c r="H14" s="715" t="n"/>
      <c r="I14" s="715" t="n"/>
      <c r="J14" s="715" t="n"/>
      <c r="K14" s="715" t="n"/>
      <c r="L14" s="715" t="n"/>
      <c r="M14" s="725" t="n"/>
      <c r="N14" s="725" t="n"/>
      <c r="X14" s="793" t="inlineStr">
        <is>
          <t>2025/03</t>
        </is>
      </c>
    </row>
    <row r="15">
      <c r="A15" s="737" t="inlineStr">
        <is>
          <t>EBIT (Operating income)</t>
        </is>
      </c>
      <c r="B15" s="1855">
        <f>PL!$I$13</f>
        <v/>
      </c>
      <c r="C15" s="1855">
        <f>PL!$J$13</f>
        <v/>
      </c>
      <c r="D15" s="1855">
        <f>PL!$K$13</f>
        <v/>
      </c>
      <c r="E15" s="1855">
        <f>PL!$L$13</f>
        <v/>
      </c>
      <c r="F15" s="1855">
        <f>PL!$M$13</f>
        <v/>
      </c>
      <c r="G15" s="715" t="n"/>
      <c r="H15" s="715" t="n"/>
      <c r="I15" s="715" t="n"/>
      <c r="J15" s="715" t="n"/>
      <c r="K15" s="715" t="n"/>
      <c r="L15" s="715" t="n"/>
      <c r="M15" s="725" t="n"/>
      <c r="N15" s="725" t="n"/>
      <c r="X15" s="793" t="inlineStr">
        <is>
          <t>2025/06</t>
        </is>
      </c>
    </row>
    <row r="16">
      <c r="A16" s="740" t="inlineStr">
        <is>
          <t>EBITmargin (in %)</t>
        </is>
      </c>
      <c r="B16" s="719">
        <f>$B$15/$B$6</f>
        <v/>
      </c>
      <c r="C16" s="719">
        <f>$C$15/$C$6</f>
        <v/>
      </c>
      <c r="D16" s="719">
        <f>$D$15/$D$6</f>
        <v/>
      </c>
      <c r="E16" s="719">
        <f>$E$15/$E$6</f>
        <v/>
      </c>
      <c r="F16" s="720">
        <f>$F$15/$F$6</f>
        <v/>
      </c>
      <c r="G16" s="713">
        <f>G15/G6</f>
        <v/>
      </c>
      <c r="H16" s="711">
        <f>H15/H6</f>
        <v/>
      </c>
      <c r="I16" s="711">
        <f>I15/I6</f>
        <v/>
      </c>
      <c r="J16" s="711">
        <f>J15/J6</f>
        <v/>
      </c>
      <c r="K16" s="711">
        <f>K15/K6</f>
        <v/>
      </c>
      <c r="L16" s="711">
        <f>L15/L6</f>
        <v/>
      </c>
      <c r="M16" s="725" t="n"/>
      <c r="N16" s="725" t="n"/>
      <c r="X16" s="793" t="inlineStr">
        <is>
          <t>2025/12</t>
        </is>
      </c>
    </row>
    <row r="17">
      <c r="A17" s="737" t="inlineStr">
        <is>
          <t>Net income</t>
        </is>
      </c>
      <c r="B17" s="1856">
        <f>PL!$I$23</f>
        <v/>
      </c>
      <c r="C17" s="1856">
        <f>PL!$J$23</f>
        <v/>
      </c>
      <c r="D17" s="1856">
        <f>PL!K23</f>
        <v/>
      </c>
      <c r="E17" s="1856">
        <f>PL!L23</f>
        <v/>
      </c>
      <c r="F17" s="1856">
        <f>PL!M23</f>
        <v/>
      </c>
      <c r="G17" s="715" t="n"/>
      <c r="H17" s="715" t="n"/>
      <c r="I17" s="715" t="n"/>
      <c r="J17" s="715" t="n"/>
      <c r="K17" s="715" t="n"/>
      <c r="L17" s="715" t="n"/>
      <c r="M17" s="725" t="n"/>
      <c r="N17" s="725" t="n"/>
      <c r="X17" s="793" t="inlineStr">
        <is>
          <t>2026/03</t>
        </is>
      </c>
    </row>
    <row r="18">
      <c r="A18" s="737" t="inlineStr">
        <is>
          <t>Interest Expense</t>
        </is>
      </c>
      <c r="B18" s="1856">
        <f>PL!$I$15</f>
        <v/>
      </c>
      <c r="C18" s="1856">
        <f>PL!J15</f>
        <v/>
      </c>
      <c r="D18" s="1856">
        <f>PL!K15</f>
        <v/>
      </c>
      <c r="E18" s="1856">
        <f>PL!L15</f>
        <v/>
      </c>
      <c r="F18" s="1856">
        <f>PL!M15</f>
        <v/>
      </c>
      <c r="G18" s="715" t="n"/>
      <c r="H18" s="715" t="n"/>
      <c r="I18" s="715" t="n"/>
      <c r="J18" s="715" t="n"/>
      <c r="K18" s="715" t="n"/>
      <c r="L18" s="715" t="n"/>
      <c r="M18" s="725" t="n"/>
      <c r="N18" s="725" t="n"/>
      <c r="X18" s="793" t="inlineStr">
        <is>
          <t>2026/06</t>
        </is>
      </c>
    </row>
    <row r="19">
      <c r="A19" s="740" t="inlineStr">
        <is>
          <t>Net profit margin (in %)</t>
        </is>
      </c>
      <c r="B19" s="719">
        <f>$B$17/$B$6</f>
        <v/>
      </c>
      <c r="C19" s="719">
        <f>C17/C6</f>
        <v/>
      </c>
      <c r="D19" s="719">
        <f>D17/D6</f>
        <v/>
      </c>
      <c r="E19" s="719">
        <f>E17/E6</f>
        <v/>
      </c>
      <c r="F19" s="720">
        <f>F17/F6</f>
        <v/>
      </c>
      <c r="G19" s="711">
        <f>G17/G6</f>
        <v/>
      </c>
      <c r="H19" s="711">
        <f>H17/H6</f>
        <v/>
      </c>
      <c r="I19" s="711">
        <f>I17/I6</f>
        <v/>
      </c>
      <c r="J19" s="711">
        <f>J17/J6</f>
        <v/>
      </c>
      <c r="K19" s="711">
        <f>K17/K6</f>
        <v/>
      </c>
      <c r="L19" s="711">
        <f>L17/L6</f>
        <v/>
      </c>
      <c r="M19" s="726" t="n"/>
      <c r="N19" s="726" t="n"/>
      <c r="X19" s="793" t="inlineStr">
        <is>
          <t>2026/12</t>
        </is>
      </c>
    </row>
    <row r="20" ht="14.25" customHeight="1" s="832">
      <c r="X20" s="793" t="inlineStr">
        <is>
          <t>2027/03</t>
        </is>
      </c>
    </row>
    <row r="21">
      <c r="A21" s="736" t="inlineStr">
        <is>
          <t>2. Balance Sheet</t>
        </is>
      </c>
      <c r="X21" s="793" t="inlineStr">
        <is>
          <t>2027/06</t>
        </is>
      </c>
    </row>
    <row r="22">
      <c r="A22" s="845" t="inlineStr">
        <is>
          <t>Particulars</t>
        </is>
      </c>
      <c r="B22" s="846" t="inlineStr">
        <is>
          <t>Actual numbers</t>
        </is>
      </c>
      <c r="C22" s="1712" t="n"/>
      <c r="D22" s="1712" t="n"/>
      <c r="E22" s="1712" t="n"/>
      <c r="F22" s="1713" t="n"/>
      <c r="G22" s="846" t="inlineStr">
        <is>
          <t>Forecast (numbers to be manually inputted)</t>
        </is>
      </c>
      <c r="H22" s="1712" t="n"/>
      <c r="I22" s="1712" t="n"/>
      <c r="J22" s="1712" t="n"/>
      <c r="K22" s="1712" t="n"/>
      <c r="L22" s="1713" t="n"/>
      <c r="X22" s="793" t="inlineStr">
        <is>
          <t>2027/12</t>
        </is>
      </c>
    </row>
    <row r="23">
      <c r="A23" s="1850" t="n"/>
      <c r="B23" s="846">
        <f>[32]BS!C21</f>
        <v/>
      </c>
      <c r="C23" s="846">
        <f>[32]BS!D21</f>
        <v/>
      </c>
      <c r="D23" s="846">
        <f>[32]BS!E21</f>
        <v/>
      </c>
      <c r="E23" s="846">
        <f>[32]BS!F21</f>
        <v/>
      </c>
      <c r="F23" s="846">
        <f>[32]BS!G21</f>
        <v/>
      </c>
      <c r="G23" s="846" t="inlineStr">
        <is>
          <t>2022/03</t>
        </is>
      </c>
      <c r="H23" s="846" t="inlineStr">
        <is>
          <t>2022/03</t>
        </is>
      </c>
      <c r="I23" s="846" t="inlineStr">
        <is>
          <t>2022/03</t>
        </is>
      </c>
      <c r="J23" s="846" t="inlineStr">
        <is>
          <t>2022/03</t>
        </is>
      </c>
      <c r="K23" s="846" t="inlineStr">
        <is>
          <t>2022/03</t>
        </is>
      </c>
      <c r="L23" s="846" t="inlineStr">
        <is>
          <t>2022/03</t>
        </is>
      </c>
      <c r="X23" s="793" t="inlineStr">
        <is>
          <t>2028/03</t>
        </is>
      </c>
    </row>
    <row r="24">
      <c r="A24" s="740" t="inlineStr">
        <is>
          <t>Total Debt</t>
        </is>
      </c>
      <c r="B24" s="1857">
        <f>BS!O83</f>
        <v/>
      </c>
      <c r="C24" s="1857">
        <f>BS!P83</f>
        <v/>
      </c>
      <c r="D24" s="1857">
        <f>BS!Q83</f>
        <v/>
      </c>
      <c r="E24" s="1857">
        <f>BS!R83</f>
        <v/>
      </c>
      <c r="F24" s="1857">
        <f>BS!S83</f>
        <v/>
      </c>
      <c r="G24" s="1858">
        <f>G25+G27</f>
        <v/>
      </c>
      <c r="H24" s="1858">
        <f>H25+H27</f>
        <v/>
      </c>
      <c r="I24" s="1858">
        <f>I25+I27</f>
        <v/>
      </c>
      <c r="J24" s="1858">
        <f>J25+J27</f>
        <v/>
      </c>
      <c r="K24" s="1858">
        <f>K25+K27</f>
        <v/>
      </c>
      <c r="L24" s="1858">
        <f>L25+L27</f>
        <v/>
      </c>
      <c r="X24" s="793" t="inlineStr">
        <is>
          <t>2028/06</t>
        </is>
      </c>
    </row>
    <row r="25">
      <c r="A25" s="737" t="inlineStr">
        <is>
          <t xml:space="preserve">  - STD</t>
        </is>
      </c>
      <c r="B25" s="1859">
        <f>BS!O50</f>
        <v/>
      </c>
      <c r="C25" s="1859">
        <f>BS!P50</f>
        <v/>
      </c>
      <c r="D25" s="1859">
        <f>BS!Q50</f>
        <v/>
      </c>
      <c r="E25" s="1859">
        <f>BS!R50</f>
        <v/>
      </c>
      <c r="F25" s="1859">
        <f>BS!S50</f>
        <v/>
      </c>
      <c r="G25" s="1852" t="n"/>
      <c r="H25" s="1852" t="n"/>
      <c r="I25" s="1852" t="n"/>
      <c r="J25" s="1852" t="n"/>
      <c r="K25" s="1852" t="n"/>
      <c r="L25" s="1852" t="n"/>
      <c r="X25" s="793" t="inlineStr">
        <is>
          <t>2028/12</t>
        </is>
      </c>
    </row>
    <row r="26">
      <c r="A26" s="737" t="inlineStr">
        <is>
          <t xml:space="preserve">  - CPLTD</t>
        </is>
      </c>
      <c r="B26" s="1859">
        <f>BS!O51</f>
        <v/>
      </c>
      <c r="C26" s="1859">
        <f>BS!P51</f>
        <v/>
      </c>
      <c r="D26" s="1859">
        <f>BS!Q51</f>
        <v/>
      </c>
      <c r="E26" s="1859">
        <f>BS!R51</f>
        <v/>
      </c>
      <c r="F26" s="1859">
        <f>BS!S51</f>
        <v/>
      </c>
      <c r="G26" s="1852" t="n"/>
      <c r="H26" s="1852" t="n"/>
      <c r="I26" s="1852" t="n"/>
      <c r="J26" s="1852" t="n"/>
      <c r="K26" s="1852" t="n"/>
      <c r="L26" s="1852" t="n"/>
      <c r="X26" s="793" t="n"/>
    </row>
    <row r="27">
      <c r="A27" s="737" t="inlineStr">
        <is>
          <t xml:space="preserve">  - LTD</t>
        </is>
      </c>
      <c r="B27" s="1859">
        <f>BS!O59</f>
        <v/>
      </c>
      <c r="C27" s="1859">
        <f>BS!P59</f>
        <v/>
      </c>
      <c r="D27" s="1859">
        <f>BS!Q59</f>
        <v/>
      </c>
      <c r="E27" s="1859">
        <f>BS!R59</f>
        <v/>
      </c>
      <c r="F27" s="1859">
        <f>BS!S59</f>
        <v/>
      </c>
      <c r="G27" s="1852" t="n"/>
      <c r="H27" s="1852" t="n"/>
      <c r="I27" s="1852" t="n"/>
      <c r="J27" s="1852" t="n"/>
      <c r="K27" s="1852" t="n"/>
      <c r="L27" s="1852" t="n"/>
      <c r="X27" s="793" t="n"/>
    </row>
    <row r="28">
      <c r="A28" s="740" t="inlineStr">
        <is>
          <t>Shareholders' Equity</t>
        </is>
      </c>
      <c r="B28" s="1857">
        <f>BS!O74</f>
        <v/>
      </c>
      <c r="C28" s="1857">
        <f>BS!P74</f>
        <v/>
      </c>
      <c r="D28" s="1857">
        <f>BS!Q74</f>
        <v/>
      </c>
      <c r="E28" s="1857">
        <f>BS!R74</f>
        <v/>
      </c>
      <c r="F28" s="1857">
        <f>BS!S74</f>
        <v/>
      </c>
      <c r="G28" s="1860" t="n"/>
      <c r="H28" s="1860" t="n"/>
      <c r="I28" s="1860" t="n"/>
      <c r="J28" s="1860" t="n"/>
      <c r="K28" s="1860" t="n"/>
      <c r="L28" s="1860" t="n"/>
    </row>
    <row r="29">
      <c r="A29" s="737" t="inlineStr">
        <is>
          <t xml:space="preserve">Total Assets </t>
        </is>
      </c>
      <c r="B29" s="1859">
        <f>BS!O44</f>
        <v/>
      </c>
      <c r="C29" s="1859">
        <f>BS!P44</f>
        <v/>
      </c>
      <c r="D29" s="1859">
        <f>BS!Q44</f>
        <v/>
      </c>
      <c r="E29" s="1859">
        <f>BS!R44</f>
        <v/>
      </c>
      <c r="F29" s="1859">
        <f>BS!S44</f>
        <v/>
      </c>
      <c r="G29" s="1861" t="n"/>
      <c r="H29" s="1861" t="n"/>
      <c r="I29" s="1861" t="n"/>
      <c r="J29" s="1861" t="n"/>
      <c r="K29" s="1861" t="n"/>
      <c r="L29" s="1861" t="n"/>
    </row>
    <row r="30">
      <c r="A30" s="740" t="inlineStr">
        <is>
          <t>Debt / SH Equity (times)</t>
        </is>
      </c>
      <c r="B30" s="745">
        <f>B24/B28</f>
        <v/>
      </c>
      <c r="C30" s="745">
        <f>C24/C28</f>
        <v/>
      </c>
      <c r="D30" s="745">
        <f>D24/D28</f>
        <v/>
      </c>
      <c r="E30" s="745">
        <f>E24/E28</f>
        <v/>
      </c>
      <c r="F30" s="745">
        <f>F24/F28</f>
        <v/>
      </c>
      <c r="G30" s="746">
        <f>G24/G28</f>
        <v/>
      </c>
      <c r="H30" s="746">
        <f>H24/H28</f>
        <v/>
      </c>
      <c r="I30" s="746">
        <f>I24/I28</f>
        <v/>
      </c>
      <c r="J30" s="746">
        <f>J24/J28</f>
        <v/>
      </c>
      <c r="K30" s="746">
        <f>K24/K28</f>
        <v/>
      </c>
      <c r="L30" s="746">
        <f>L24/L28</f>
        <v/>
      </c>
    </row>
    <row r="31">
      <c r="A31" s="740" t="inlineStr">
        <is>
          <t>Debt / SH Equity (%)</t>
        </is>
      </c>
      <c r="B31" s="747">
        <f>B24/B28</f>
        <v/>
      </c>
      <c r="C31" s="747">
        <f>C24/C28</f>
        <v/>
      </c>
      <c r="D31" s="747">
        <f>D24/D28</f>
        <v/>
      </c>
      <c r="E31" s="747">
        <f>E24/E28</f>
        <v/>
      </c>
      <c r="F31" s="747">
        <f>F24/F28</f>
        <v/>
      </c>
      <c r="G31" s="748">
        <f>G24/G28</f>
        <v/>
      </c>
      <c r="H31" s="748">
        <f>H24/H28</f>
        <v/>
      </c>
      <c r="I31" s="748">
        <f>I24/I28</f>
        <v/>
      </c>
      <c r="J31" s="748">
        <f>J24/J28</f>
        <v/>
      </c>
      <c r="K31" s="748">
        <f>K24/K28</f>
        <v/>
      </c>
      <c r="L31" s="748">
        <f>L24/L28</f>
        <v/>
      </c>
    </row>
    <row r="32">
      <c r="A32" s="740" t="inlineStr">
        <is>
          <t>Debt / (SH Equity + debt)  (%)</t>
        </is>
      </c>
      <c r="B32" s="749">
        <f>B24/(B28+B24)</f>
        <v/>
      </c>
      <c r="C32" s="749">
        <f>C24/(C28+C24)</f>
        <v/>
      </c>
      <c r="D32" s="749">
        <f>D24/(D28+D24)</f>
        <v/>
      </c>
      <c r="E32" s="749">
        <f>E24/(E28+E24)</f>
        <v/>
      </c>
      <c r="F32" s="749">
        <f>F24/(F28+F24)</f>
        <v/>
      </c>
      <c r="G32" s="750">
        <f>G24/(G28+G24)</f>
        <v/>
      </c>
      <c r="H32" s="750">
        <f>H24/(H28+H24)</f>
        <v/>
      </c>
      <c r="I32" s="750">
        <f>I24/(I28+I24)</f>
        <v/>
      </c>
      <c r="J32" s="750">
        <f>J24/(J28+J24)</f>
        <v/>
      </c>
      <c r="K32" s="750">
        <f>K24/(K28+K24)</f>
        <v/>
      </c>
      <c r="L32" s="750">
        <f>L24/(L28+L24)</f>
        <v/>
      </c>
    </row>
    <row r="33">
      <c r="A33" s="737" t="inlineStr">
        <is>
          <t>Gross Plant Property Equipment</t>
        </is>
      </c>
      <c r="B33" s="1859">
        <f>BS!O31</f>
        <v/>
      </c>
      <c r="C33" s="1859">
        <f>BS!P31</f>
        <v/>
      </c>
      <c r="D33" s="1859">
        <f>BS!Q31</f>
        <v/>
      </c>
      <c r="E33" s="1859">
        <f>BS!R31</f>
        <v/>
      </c>
      <c r="F33" s="1859">
        <f>BS!S31</f>
        <v/>
      </c>
      <c r="G33" s="1852" t="n"/>
      <c r="H33" s="1852" t="n"/>
      <c r="I33" s="1852" t="n"/>
      <c r="J33" s="1852" t="n"/>
      <c r="K33" s="1852" t="n"/>
      <c r="L33" s="1852" t="n"/>
    </row>
    <row r="34">
      <c r="A34" s="737" t="inlineStr">
        <is>
          <t xml:space="preserve">Account Receivables </t>
        </is>
      </c>
      <c r="B34" s="1859">
        <f>BS!O24</f>
        <v/>
      </c>
      <c r="C34" s="1859">
        <f>BS!P24</f>
        <v/>
      </c>
      <c r="D34" s="1859">
        <f>BS!Q24</f>
        <v/>
      </c>
      <c r="E34" s="1859">
        <f>BS!R24</f>
        <v/>
      </c>
      <c r="F34" s="1859">
        <f>BS!S24</f>
        <v/>
      </c>
      <c r="G34" s="1852" t="n"/>
      <c r="H34" s="1852" t="n"/>
      <c r="I34" s="1852" t="n"/>
      <c r="J34" s="1852" t="n"/>
      <c r="K34" s="1852" t="n"/>
      <c r="L34" s="1852" t="n"/>
    </row>
    <row r="35">
      <c r="A35" s="737" t="inlineStr">
        <is>
          <t xml:space="preserve">Inventories </t>
        </is>
      </c>
      <c r="B35" s="1859">
        <f>BS!O25</f>
        <v/>
      </c>
      <c r="C35" s="1859">
        <f>BS!P25</f>
        <v/>
      </c>
      <c r="D35" s="1859">
        <f>BS!Q25</f>
        <v/>
      </c>
      <c r="E35" s="1859">
        <f>BS!R25</f>
        <v/>
      </c>
      <c r="F35" s="1859">
        <f>BS!S25</f>
        <v/>
      </c>
      <c r="G35" s="1852" t="n"/>
      <c r="H35" s="1852" t="n"/>
      <c r="I35" s="1852" t="n"/>
      <c r="J35" s="1852" t="n"/>
      <c r="K35" s="1852" t="n"/>
      <c r="L35" s="1852" t="n"/>
    </row>
    <row r="36">
      <c r="A36" s="737" t="inlineStr">
        <is>
          <t xml:space="preserve">Accounts Payable </t>
        </is>
      </c>
      <c r="B36" s="1859">
        <f>BS!O53</f>
        <v/>
      </c>
      <c r="C36" s="1859">
        <f>BS!P53</f>
        <v/>
      </c>
      <c r="D36" s="1859">
        <f>BS!Q53</f>
        <v/>
      </c>
      <c r="E36" s="1859">
        <f>BS!R53</f>
        <v/>
      </c>
      <c r="F36" s="1859">
        <f>BS!S53</f>
        <v/>
      </c>
      <c r="G36" s="1852" t="n"/>
      <c r="H36" s="1852" t="n"/>
      <c r="I36" s="1852" t="n"/>
      <c r="J36" s="1852" t="n"/>
      <c r="K36" s="1852" t="n"/>
      <c r="L36" s="1852" t="n"/>
    </row>
    <row r="37">
      <c r="A37" s="740" t="inlineStr">
        <is>
          <t>Working capital gap</t>
        </is>
      </c>
      <c r="B37" s="1857">
        <f>B34+B35-B36</f>
        <v/>
      </c>
      <c r="C37" s="1857">
        <f>C34+C35-C36</f>
        <v/>
      </c>
      <c r="D37" s="1857">
        <f>D34+D35-D36</f>
        <v/>
      </c>
      <c r="E37" s="1857">
        <f>E34+E35-E36</f>
        <v/>
      </c>
      <c r="F37" s="1857">
        <f>F34+F35-F36</f>
        <v/>
      </c>
      <c r="G37" s="1858" t="n"/>
      <c r="H37" s="1858">
        <f>H34+H35-H36</f>
        <v/>
      </c>
      <c r="I37" s="1858">
        <f>I34+I35-I36</f>
        <v/>
      </c>
      <c r="J37" s="1858">
        <f>J34+J35-J36</f>
        <v/>
      </c>
      <c r="K37" s="1862">
        <f>K34+K35-K36</f>
        <v/>
      </c>
      <c r="L37" s="1858">
        <f>L34+L35-L36</f>
        <v/>
      </c>
    </row>
    <row r="38">
      <c r="A38" s="740" t="inlineStr">
        <is>
          <t>Interest coverage</t>
        </is>
      </c>
      <c r="B38" s="752">
        <f>B18/B12</f>
        <v/>
      </c>
      <c r="C38" s="752">
        <f>C18/C12</f>
        <v/>
      </c>
      <c r="D38" s="752">
        <f>D18/D12</f>
        <v/>
      </c>
      <c r="E38" s="752">
        <f>E18/E12</f>
        <v/>
      </c>
      <c r="F38" s="752">
        <f>F18/F12</f>
        <v/>
      </c>
      <c r="G38" s="753">
        <f>G18/G12</f>
        <v/>
      </c>
      <c r="H38" s="753">
        <f>H18/H12</f>
        <v/>
      </c>
      <c r="I38" s="753">
        <f>I18/I12</f>
        <v/>
      </c>
      <c r="J38" s="753">
        <f>J18/J12</f>
        <v/>
      </c>
      <c r="K38" s="753">
        <f>K18/K12</f>
        <v/>
      </c>
      <c r="L38" s="753">
        <f>L18/L12</f>
        <v/>
      </c>
    </row>
    <row r="39">
      <c r="A39" s="740" t="inlineStr">
        <is>
          <t xml:space="preserve">DSCR </t>
        </is>
      </c>
      <c r="B39" s="754">
        <f>B12/(B18+B26)</f>
        <v/>
      </c>
      <c r="C39" s="754">
        <f>C12/(C18+C26)</f>
        <v/>
      </c>
      <c r="D39" s="754">
        <f>D12/(D18+D26)</f>
        <v/>
      </c>
      <c r="E39" s="754">
        <f>E12/(E18+E26)</f>
        <v/>
      </c>
      <c r="F39" s="754">
        <f>F12/(F18+F26)</f>
        <v/>
      </c>
      <c r="G39" s="755">
        <f>G12/(G18+G26)</f>
        <v/>
      </c>
      <c r="H39" s="755">
        <f>H12/(H18+H26)</f>
        <v/>
      </c>
      <c r="I39" s="755">
        <f>I12/(I18+I26)</f>
        <v/>
      </c>
      <c r="J39" s="755">
        <f>J12/(J18+J26)</f>
        <v/>
      </c>
      <c r="K39" s="755">
        <f>K12/(K18+K26)</f>
        <v/>
      </c>
      <c r="L39" s="755">
        <f>L12/(L18+L26)</f>
        <v/>
      </c>
    </row>
    <row r="40">
      <c r="A40" s="740" t="inlineStr">
        <is>
          <t>Total assets/Equity (%)</t>
        </is>
      </c>
      <c r="B40" s="756">
        <f>B29/B28</f>
        <v/>
      </c>
      <c r="C40" s="756">
        <f>C29/C28</f>
        <v/>
      </c>
      <c r="D40" s="756">
        <f>D29/D28</f>
        <v/>
      </c>
      <c r="E40" s="756">
        <f>E29/E28</f>
        <v/>
      </c>
      <c r="F40" s="756">
        <f>F29/F28</f>
        <v/>
      </c>
      <c r="G40" s="757">
        <f>G29/G28</f>
        <v/>
      </c>
      <c r="H40" s="757">
        <f>H29/H28</f>
        <v/>
      </c>
      <c r="I40" s="757">
        <f>I29/I28</f>
        <v/>
      </c>
      <c r="J40" s="757">
        <f>J29/J28</f>
        <v/>
      </c>
      <c r="K40" s="757">
        <f>K29/K28</f>
        <v/>
      </c>
      <c r="L40" s="757">
        <f>L29/L28</f>
        <v/>
      </c>
    </row>
    <row r="42">
      <c r="A42" s="758" t="inlineStr">
        <is>
          <t xml:space="preserve">3. Cash Flows </t>
        </is>
      </c>
    </row>
    <row r="43" ht="15" customHeight="1" s="832">
      <c r="A43" s="1863" t="inlineStr">
        <is>
          <t>Particulars</t>
        </is>
      </c>
      <c r="B43" s="846" t="inlineStr">
        <is>
          <t>Actual numbers</t>
        </is>
      </c>
      <c r="C43" s="1712" t="n"/>
      <c r="D43" s="1712" t="n"/>
      <c r="E43" s="1712" t="n"/>
      <c r="F43" s="1713" t="n"/>
      <c r="G43" s="846" t="inlineStr">
        <is>
          <t>Forecast (numbers to be manually inputted)</t>
        </is>
      </c>
      <c r="H43" s="1712" t="n"/>
      <c r="I43" s="1712" t="n"/>
      <c r="J43" s="1712" t="n"/>
      <c r="K43" s="1712" t="n"/>
      <c r="L43" s="1713" t="n"/>
    </row>
    <row r="44">
      <c r="A44" s="1864" t="n"/>
      <c r="B44" s="846">
        <f>[32]BS!C21</f>
        <v/>
      </c>
      <c r="C44" s="846">
        <f>[32]BS!D21</f>
        <v/>
      </c>
      <c r="D44" s="846">
        <f>[32]BS!E21</f>
        <v/>
      </c>
      <c r="E44" s="846">
        <f>[32]BS!F21</f>
        <v/>
      </c>
      <c r="F44" s="846">
        <f>[32]BS!G21</f>
        <v/>
      </c>
      <c r="G44" s="846" t="inlineStr">
        <is>
          <t>2023/03</t>
        </is>
      </c>
      <c r="H44" s="846" t="inlineStr">
        <is>
          <t>2024/03</t>
        </is>
      </c>
      <c r="I44" s="846" t="inlineStr">
        <is>
          <t>2025/03</t>
        </is>
      </c>
      <c r="J44" s="846" t="inlineStr">
        <is>
          <t>2026/03</t>
        </is>
      </c>
      <c r="K44" s="846" t="inlineStr">
        <is>
          <t>2027/03</t>
        </is>
      </c>
      <c r="L44" s="846" t="inlineStr">
        <is>
          <t>2028/03</t>
        </is>
      </c>
    </row>
    <row r="45" ht="29" customHeight="1" s="832">
      <c r="A45" s="759" t="inlineStr">
        <is>
          <t>(1)Cash from Operating Activities (NOCF)</t>
        </is>
      </c>
      <c r="B45" s="1857">
        <f>CF!I12</f>
        <v/>
      </c>
      <c r="C45" s="1857">
        <f>CF!J12</f>
        <v/>
      </c>
      <c r="D45" s="1857">
        <f>CF!K12</f>
        <v/>
      </c>
      <c r="E45" s="1857">
        <f>CF!L12</f>
        <v/>
      </c>
      <c r="F45" s="1857">
        <f>CF!M12</f>
        <v/>
      </c>
      <c r="G45" s="1865" t="n"/>
      <c r="H45" s="1865" t="n"/>
      <c r="I45" s="1865" t="n"/>
      <c r="J45" s="1865" t="n"/>
      <c r="K45" s="1865" t="n"/>
      <c r="L45" s="1865" t="n"/>
    </row>
    <row r="46">
      <c r="A46" s="737" t="inlineStr">
        <is>
          <t xml:space="preserve">CAPEX </t>
        </is>
      </c>
      <c r="B46" s="1859">
        <f>CF!I13</f>
        <v/>
      </c>
      <c r="C46" s="1859">
        <f>CF!J13</f>
        <v/>
      </c>
      <c r="D46" s="1859">
        <f>CF!K13</f>
        <v/>
      </c>
      <c r="E46" s="1859">
        <f>CF!L13</f>
        <v/>
      </c>
      <c r="F46" s="1859">
        <f>CF!M13</f>
        <v/>
      </c>
      <c r="G46" s="1852" t="n"/>
      <c r="H46" s="1852" t="n"/>
      <c r="I46" s="1852" t="n"/>
      <c r="J46" s="1852" t="n"/>
      <c r="K46" s="1852" t="n"/>
      <c r="L46" s="1852" t="n"/>
    </row>
    <row r="47">
      <c r="A47" s="737" t="inlineStr">
        <is>
          <t xml:space="preserve">Cash dividend </t>
        </is>
      </c>
      <c r="B47" s="1859">
        <f>CF!I21</f>
        <v/>
      </c>
      <c r="C47" s="1859">
        <f>CF!J21</f>
        <v/>
      </c>
      <c r="D47" s="1859">
        <f>CF!K21</f>
        <v/>
      </c>
      <c r="E47" s="1859">
        <f>CF!L21</f>
        <v/>
      </c>
      <c r="F47" s="1859">
        <f>CF!M21</f>
        <v/>
      </c>
      <c r="G47" s="1852" t="n"/>
      <c r="H47" s="1852" t="n"/>
      <c r="I47" s="1852" t="n"/>
      <c r="J47" s="1852" t="n"/>
      <c r="K47" s="1852" t="n"/>
      <c r="L47" s="1852" t="n"/>
    </row>
    <row r="48">
      <c r="A48" s="740" t="inlineStr">
        <is>
          <t xml:space="preserve">FCF </t>
        </is>
      </c>
      <c r="B48" s="1857">
        <f>B45-B46-B47</f>
        <v/>
      </c>
      <c r="C48" s="1857">
        <f>C45-C46-C47</f>
        <v/>
      </c>
      <c r="D48" s="1857">
        <f>D45-D46-D47</f>
        <v/>
      </c>
      <c r="E48" s="1857">
        <f>E45-E46-E47</f>
        <v/>
      </c>
      <c r="F48" s="1857">
        <f>F45-F46-F47</f>
        <v/>
      </c>
      <c r="G48" s="1858">
        <f>G45-G46-G47</f>
        <v/>
      </c>
      <c r="H48" s="1858">
        <f>H45-H46-H47</f>
        <v/>
      </c>
      <c r="I48" s="1858">
        <f>I45-I46-I47</f>
        <v/>
      </c>
      <c r="J48" s="1858">
        <f>J45-J46-J47</f>
        <v/>
      </c>
      <c r="K48" s="1858">
        <f>K45-K46-K47</f>
        <v/>
      </c>
      <c r="L48" s="1858">
        <f>L45-L46-L47</f>
        <v/>
      </c>
    </row>
    <row r="49" ht="29" customHeight="1" s="832">
      <c r="A49" s="760" t="inlineStr">
        <is>
          <t>Unutilised Bank lines / Access to capital markets / Parent (in '000 / mil / bil)</t>
        </is>
      </c>
      <c r="B49" s="1866" t="n"/>
      <c r="C49" s="1866" t="n"/>
      <c r="D49" s="1866" t="n"/>
      <c r="E49" s="1866" t="n"/>
      <c r="F49" s="1866" t="n"/>
      <c r="G49" s="1852" t="n"/>
      <c r="H49" s="1852" t="n"/>
      <c r="I49" s="1852" t="n"/>
      <c r="J49" s="1852" t="n"/>
      <c r="K49" s="1852" t="n"/>
      <c r="L49" s="1852" t="n"/>
    </row>
    <row r="50">
      <c r="A50" s="760" t="inlineStr">
        <is>
          <t>Debt commitments / obligation</t>
        </is>
      </c>
      <c r="B50" s="1859">
        <f>+B26+B25+B18</f>
        <v/>
      </c>
      <c r="C50" s="1859">
        <f>+C26+C25+C18</f>
        <v/>
      </c>
      <c r="D50" s="1859">
        <f>+D26+D25+D18</f>
        <v/>
      </c>
      <c r="E50" s="1859">
        <f>+E26+E25+E18</f>
        <v/>
      </c>
      <c r="F50" s="1859">
        <f>+F26+F25+F18</f>
        <v/>
      </c>
      <c r="G50" s="1867">
        <f>+G26+G25+G18</f>
        <v/>
      </c>
      <c r="H50" s="1867">
        <f>+H26+H25+H18</f>
        <v/>
      </c>
      <c r="I50" s="1867">
        <f>+I26+I25+I18</f>
        <v/>
      </c>
      <c r="J50" s="1867">
        <f>+J26+J25+J18</f>
        <v/>
      </c>
      <c r="K50" s="1867">
        <f>+K26+K25+K18</f>
        <v/>
      </c>
      <c r="L50" s="1867">
        <f>+L26+L25+L18</f>
        <v/>
      </c>
    </row>
    <row r="51">
      <c r="A51" s="760" t="inlineStr">
        <is>
          <t>Liquidity Cover</t>
        </is>
      </c>
      <c r="B51" s="1868">
        <f>IF(B50&lt;B49+B48,"Sufficient","Insufficient")</f>
        <v/>
      </c>
      <c r="C51" s="1868">
        <f>IF(C50&lt;C49+C48,"Sufficient","Insufficient")</f>
        <v/>
      </c>
      <c r="D51" s="1868">
        <f>IF(D50&lt;D49+D48,"Sufficient","Insufficient")</f>
        <v/>
      </c>
      <c r="E51" s="1868">
        <f>IF(E50&lt;E49+E48,"Sufficient","Insufficient")</f>
        <v/>
      </c>
      <c r="F51" s="1868">
        <f>IF(F50&lt;F49+F48,"Sufficient","Insufficient")</f>
        <v/>
      </c>
      <c r="G51" s="1869">
        <f>IF(G50&lt;G49+G48,"Sufficient","Insufficient")</f>
        <v/>
      </c>
      <c r="H51" s="1869">
        <f>IF(H50&lt;H49+H48,"Sufficient","Insufficient")</f>
        <v/>
      </c>
      <c r="I51" s="1869">
        <f>IF(I50&lt;I49+I48,"Sufficient","Insufficient")</f>
        <v/>
      </c>
      <c r="J51" s="1869">
        <f>IF(J50&lt;J49+J48,"Sufficient","Insufficient")</f>
        <v/>
      </c>
      <c r="K51" s="1869">
        <f>IF(K50&lt;K49+K48,"Sufficient","Insufficient")</f>
        <v/>
      </c>
      <c r="L51" s="1869">
        <f>IF(L50&lt;L49+L48,"Sufficient","Insufficient")</f>
        <v/>
      </c>
    </row>
    <row r="52">
      <c r="A52" s="740" t="inlineStr">
        <is>
          <t xml:space="preserve">(2)Cash from Investments Activities </t>
        </is>
      </c>
      <c r="B52" s="1857">
        <f>CF!I18</f>
        <v/>
      </c>
      <c r="C52" s="1857">
        <f>CF!J18</f>
        <v/>
      </c>
      <c r="D52" s="1857">
        <f>CF!K18</f>
        <v/>
      </c>
      <c r="E52" s="1857">
        <f>CF!L18</f>
        <v/>
      </c>
      <c r="F52" s="1857">
        <f>CF!M18</f>
        <v/>
      </c>
      <c r="G52" s="1865" t="n"/>
      <c r="H52" s="1865" t="n"/>
      <c r="I52" s="1865" t="n"/>
      <c r="J52" s="1865" t="n"/>
      <c r="K52" s="1865" t="n"/>
      <c r="L52" s="1865" t="n"/>
    </row>
    <row r="53">
      <c r="A53" s="740" t="inlineStr">
        <is>
          <t xml:space="preserve">(3)Cash from Financing Activities </t>
        </is>
      </c>
      <c r="B53" s="1857">
        <f>CF!I25</f>
        <v/>
      </c>
      <c r="C53" s="1857">
        <f>CF!J25</f>
        <v/>
      </c>
      <c r="D53" s="1857">
        <f>CF!K25</f>
        <v/>
      </c>
      <c r="E53" s="1857">
        <f>CF!L25</f>
        <v/>
      </c>
      <c r="F53" s="1857">
        <f>CF!M25</f>
        <v/>
      </c>
      <c r="G53" s="1865" t="n"/>
      <c r="H53" s="1865" t="n"/>
      <c r="I53" s="1865" t="n"/>
      <c r="J53" s="1865" t="n"/>
      <c r="K53" s="1865" t="n"/>
      <c r="L53" s="1865" t="n"/>
    </row>
    <row r="54">
      <c r="A54" s="740" t="inlineStr">
        <is>
          <t>Net Cashflow</t>
        </is>
      </c>
      <c r="B54" s="1857">
        <f>CF!I27</f>
        <v/>
      </c>
      <c r="C54" s="1857">
        <f>CF!J27</f>
        <v/>
      </c>
      <c r="D54" s="1857">
        <f>CF!K27</f>
        <v/>
      </c>
      <c r="E54" s="1857">
        <f>CF!L27</f>
        <v/>
      </c>
      <c r="F54" s="1857">
        <f>CF!M27</f>
        <v/>
      </c>
      <c r="G54" s="1865" t="n"/>
      <c r="H54" s="1865" t="n"/>
      <c r="I54" s="1865" t="n"/>
      <c r="J54" s="1865" t="n"/>
      <c r="K54" s="1865" t="n"/>
      <c r="L54" s="1865" t="n"/>
    </row>
    <row r="55">
      <c r="A55" s="737" t="inlineStr">
        <is>
          <t xml:space="preserve">CAPEX + Cash dividend </t>
        </is>
      </c>
      <c r="B55" s="1859">
        <f>B46+B47</f>
        <v/>
      </c>
      <c r="C55" s="1859">
        <f>C46+C47</f>
        <v/>
      </c>
      <c r="D55" s="1859">
        <f>D46+D47</f>
        <v/>
      </c>
      <c r="E55" s="1859">
        <f>E46+E47</f>
        <v/>
      </c>
      <c r="F55" s="1859">
        <f>F46+F47</f>
        <v/>
      </c>
      <c r="G55" s="1867">
        <f>G46+G47</f>
        <v/>
      </c>
      <c r="H55" s="1867">
        <f>H46+H47</f>
        <v/>
      </c>
      <c r="I55" s="1867">
        <f>I46+I47</f>
        <v/>
      </c>
      <c r="J55" s="1867">
        <f>J46+J47</f>
        <v/>
      </c>
      <c r="K55" s="1867">
        <f>K46+K47</f>
        <v/>
      </c>
      <c r="L55" s="1867">
        <f>L46+L47</f>
        <v/>
      </c>
    </row>
  </sheetData>
  <mergeCells count="11">
    <mergeCell ref="A4:A5"/>
    <mergeCell ref="B4:F4"/>
    <mergeCell ref="G4:L4"/>
    <mergeCell ref="M4:M5"/>
    <mergeCell ref="N4:N5"/>
    <mergeCell ref="A22:A23"/>
    <mergeCell ref="B22:F22"/>
    <mergeCell ref="G22:L22"/>
    <mergeCell ref="A43:A44"/>
    <mergeCell ref="B43:F43"/>
    <mergeCell ref="G43:L43"/>
  </mergeCells>
  <dataValidations count="3">
    <dataValidation sqref="G5:L5 G23:L23" showErrorMessage="1" showInputMessage="1" allowBlank="1" type="list">
      <formula1>$X$5:$X$27</formula1>
    </dataValidation>
    <dataValidation sqref="E2" showErrorMessage="1" showInputMessage="1" allowBlank="1" type="list">
      <formula1>$V$2:$V$3</formula1>
    </dataValidation>
    <dataValidation sqref="G44:L44" showErrorMessage="1" showInputMessage="1" allowBlank="1" type="list">
      <formula1>$X$5:$X$26</formula1>
    </dataValidation>
  </dataValidations>
  <hyperlinks>
    <hyperlink ref="A34" location="BS_LineItems!A15" display="Account Receivables "/>
    <hyperlink ref="A35" location="BS_LineItems!A25" display="Inventories "/>
    <hyperlink ref="A36" location="BS_LineItems!A128" display="Accounts Payable "/>
  </hyperlinks>
  <pageMargins left="0.7" right="0.7" top="0.75" bottom="0.75" header="0.3" footer="0.3"/>
  <pageSetup orientation="portrait" paperSize="9" scale="36"/>
  <colBreaks count="1" manualBreakCount="1">
    <brk id="21" min="0" max="55" man="1"/>
  </colBreaks>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2:K18"/>
  <sheetViews>
    <sheetView showGridLines="0" zoomScaleNormal="100" workbookViewId="0">
      <selection activeCell="D16" sqref="D16"/>
    </sheetView>
  </sheetViews>
  <sheetFormatPr baseColWidth="8" defaultColWidth="9" defaultRowHeight="14"/>
  <cols>
    <col width="20" customWidth="1" style="764" min="1" max="1"/>
    <col width="25.36328125" bestFit="1" customWidth="1" style="764" min="2" max="2"/>
    <col width="26.26953125" customWidth="1" style="779" min="3" max="3"/>
    <col hidden="1" width="12.7265625" customWidth="1" style="775" min="4" max="4"/>
    <col width="17.453125" customWidth="1" style="772" min="5" max="5"/>
    <col width="12.7265625" customWidth="1" style="781" min="6" max="7"/>
    <col width="40.7265625" bestFit="1" customWidth="1" style="769" min="8" max="8"/>
    <col width="9" customWidth="1" style="770" min="9" max="9"/>
    <col width="16.08984375" bestFit="1" customWidth="1" style="770" min="10" max="10"/>
    <col width="18" bestFit="1" customWidth="1" style="769" min="11" max="11"/>
    <col width="9" customWidth="1" style="764" min="12" max="16384"/>
  </cols>
  <sheetData>
    <row r="2" ht="17.25" customHeight="1" s="832">
      <c r="A2" s="785" t="inlineStr">
        <is>
          <t xml:space="preserve">Business Review </t>
        </is>
      </c>
      <c r="B2" s="786" t="n"/>
      <c r="C2" s="787" t="n"/>
    </row>
    <row r="4" ht="28" customHeight="1" s="832">
      <c r="A4" s="782" t="inlineStr">
        <is>
          <t>Particulars</t>
        </is>
      </c>
      <c r="B4" s="771" t="inlineStr">
        <is>
          <t xml:space="preserve">Unit of input </t>
        </is>
      </c>
      <c r="C4" s="771" t="inlineStr">
        <is>
          <t xml:space="preserve">Output </t>
        </is>
      </c>
      <c r="D4" s="783" t="n"/>
      <c r="E4" s="784" t="inlineStr">
        <is>
          <t xml:space="preserve">No of years of existance </t>
        </is>
      </c>
      <c r="F4" s="780" t="n"/>
      <c r="G4" s="780" t="n"/>
    </row>
    <row r="5">
      <c r="A5" s="765" t="inlineStr">
        <is>
          <t>Year of establishment</t>
        </is>
      </c>
      <c r="B5" s="766" t="inlineStr">
        <is>
          <t xml:space="preserve">In years only </t>
        </is>
      </c>
      <c r="C5" s="776" t="n">
        <v>2000</v>
      </c>
      <c r="D5" s="788">
        <f>YEAR(TODAY())</f>
        <v/>
      </c>
      <c r="E5" s="773">
        <f>D5-C5</f>
        <v/>
      </c>
      <c r="F5" s="780" t="n"/>
      <c r="G5" s="789" t="n"/>
    </row>
    <row r="6" ht="27.75" customHeight="1" s="832">
      <c r="A6" s="765" t="inlineStr">
        <is>
          <t xml:space="preserve">Experience </t>
        </is>
      </c>
      <c r="B6" s="766" t="inlineStr">
        <is>
          <t xml:space="preserve">Select from dropdown only </t>
        </is>
      </c>
      <c r="C6" s="632" t="inlineStr">
        <is>
          <t>experience of less than a decade</t>
        </is>
      </c>
      <c r="D6" s="788" t="n"/>
      <c r="E6" s="773" t="n"/>
      <c r="F6" s="780" t="n"/>
      <c r="G6" s="790" t="n"/>
    </row>
    <row r="7" ht="42" customHeight="1" s="832">
      <c r="A7" s="765" t="inlineStr">
        <is>
          <t xml:space="preserve">Nature of business </t>
        </is>
      </c>
      <c r="B7" s="766" t="inlineStr">
        <is>
          <t xml:space="preserve">Select from dropdown only </t>
        </is>
      </c>
      <c r="C7" s="801" t="inlineStr">
        <is>
          <t>manufacturing of</t>
        </is>
      </c>
      <c r="D7" s="788" t="n"/>
      <c r="E7" s="773" t="n"/>
      <c r="F7" s="780" t="n"/>
      <c r="H7" s="769" t="inlineStr">
        <is>
          <t>presence only in XXX state &lt;specify geographic presence&gt;</t>
        </is>
      </c>
      <c r="J7" s="770" t="inlineStr">
        <is>
          <t>trading of</t>
        </is>
      </c>
      <c r="K7" s="769" t="inlineStr">
        <is>
          <t>limited experience of less than XXX years</t>
        </is>
      </c>
    </row>
    <row r="8" ht="42.75" customHeight="1" s="832">
      <c r="A8" s="765" t="inlineStr">
        <is>
          <t>Geographic concentration</t>
        </is>
      </c>
      <c r="B8" s="766" t="inlineStr">
        <is>
          <t xml:space="preserve">Select from dropdown only </t>
        </is>
      </c>
      <c r="C8" s="777" t="inlineStr">
        <is>
          <t>domestic presence across XXXX, XXXX states &lt;specify geographic presence&gt;</t>
        </is>
      </c>
      <c r="D8" s="788" t="n"/>
      <c r="E8" s="773" t="n"/>
      <c r="F8" s="780" t="n"/>
      <c r="G8" s="790" t="n"/>
      <c r="H8" s="769" t="inlineStr">
        <is>
          <t>domestic presence across XXXX, XXXX states &lt;specify geographic presence&gt;</t>
        </is>
      </c>
      <c r="J8" s="770" t="inlineStr">
        <is>
          <t>manufacturing of</t>
        </is>
      </c>
      <c r="K8" s="769" t="inlineStr">
        <is>
          <t>experience of less than 5 years</t>
        </is>
      </c>
    </row>
    <row r="9" ht="34.5" customHeight="1" s="832">
      <c r="A9" s="765" t="inlineStr">
        <is>
          <t>Product concentration</t>
        </is>
      </c>
      <c r="B9" s="766" t="inlineStr">
        <is>
          <t xml:space="preserve">Select from dropdown only </t>
        </is>
      </c>
      <c r="C9" s="777" t="inlineStr">
        <is>
          <t>sale/servicing of multiple products</t>
        </is>
      </c>
      <c r="D9" s="788" t="n"/>
      <c r="E9" s="773" t="n"/>
      <c r="F9" s="780" t="n"/>
      <c r="G9" s="790" t="n"/>
      <c r="H9" s="769" t="inlineStr">
        <is>
          <t>domestic and global presence across XXXX, XXXX states &lt;specify geographic presence&gt;</t>
        </is>
      </c>
      <c r="J9" s="770" t="inlineStr">
        <is>
          <t>servicing of</t>
        </is>
      </c>
      <c r="K9" s="769" t="inlineStr">
        <is>
          <t>experience of less than a decade</t>
        </is>
      </c>
    </row>
    <row r="10" ht="46.5" customHeight="1" s="832">
      <c r="A10" s="767" t="inlineStr">
        <is>
          <t xml:space="preserve">Customer concentration </t>
        </is>
      </c>
      <c r="B10" s="768" t="inlineStr">
        <is>
          <t xml:space="preserve">Select from dropdown only </t>
        </is>
      </c>
      <c r="C10" s="778" t="inlineStr">
        <is>
          <t>XXX customer accounts for more than 50% of total revenue &lt;specify name of customers&gt;</t>
        </is>
      </c>
      <c r="D10" s="791" t="n"/>
      <c r="E10" s="774" t="n"/>
      <c r="F10" s="780" t="n"/>
      <c r="G10" s="790" t="n"/>
      <c r="K10" s="769" t="inlineStr">
        <is>
          <t xml:space="preserve">experience of more than a decade </t>
        </is>
      </c>
    </row>
    <row r="11" ht="28" customHeight="1" s="832">
      <c r="K11" s="769" t="inlineStr">
        <is>
          <t>experience of less than two decades</t>
        </is>
      </c>
    </row>
    <row r="12" ht="28" customHeight="1" s="832">
      <c r="H12" s="769" t="inlineStr">
        <is>
          <t>sale/servicing of only XXX product</t>
        </is>
      </c>
      <c r="K12" s="769" t="inlineStr">
        <is>
          <t>experience of more than two decades</t>
        </is>
      </c>
    </row>
    <row r="13" ht="28" customHeight="1" s="832">
      <c r="H13" s="769" t="inlineStr">
        <is>
          <t>sale/servicing of multiple products</t>
        </is>
      </c>
      <c r="K13" s="769" t="inlineStr">
        <is>
          <t>experience of less than three decades</t>
        </is>
      </c>
    </row>
    <row r="14" ht="28" customHeight="1" s="832">
      <c r="K14" s="769" t="inlineStr">
        <is>
          <t>experience of more than three decades</t>
        </is>
      </c>
    </row>
    <row r="15" ht="28" customHeight="1" s="832">
      <c r="H15" s="769" t="inlineStr">
        <is>
          <t>XXX customer accounts for more than 25% of total revenue &lt;specify name of customers&gt;</t>
        </is>
      </c>
    </row>
    <row r="16" ht="28" customHeight="1" s="832">
      <c r="H16" s="769" t="inlineStr">
        <is>
          <t>XXX customer accounts for more than 50% of total revenue &lt;specify name of customers&gt;</t>
        </is>
      </c>
    </row>
    <row r="17" ht="28" customHeight="1" s="832">
      <c r="H17" s="769" t="inlineStr">
        <is>
          <t>XXX customer accounts for more than 75% of total revenue &lt;specify name of customers&gt;</t>
        </is>
      </c>
    </row>
    <row r="18" ht="28" customHeight="1" s="832">
      <c r="H18" s="769" t="inlineStr">
        <is>
          <t>XXX customer accounts for more than 100% of total revenue &lt;specify name of customers&gt;</t>
        </is>
      </c>
    </row>
  </sheetData>
  <sheetProtection selectLockedCells="0" selectUnlockedCells="0" sheet="1" objects="1" insertRows="1" insertHyperlinks="1" autoFilter="1" scenarios="1" formatColumns="1" deleteColumns="1" insertColumns="1" pivotTables="1" deleteRows="1" formatCells="1" formatRows="1" sort="1"/>
  <dataValidations count="5">
    <dataValidation sqref="C6" showErrorMessage="1" showInputMessage="1" allowBlank="1" type="list">
      <formula1>$K$7:$K$14</formula1>
    </dataValidation>
    <dataValidation sqref="C10" showErrorMessage="1" showInputMessage="1" allowBlank="1" type="list">
      <formula1>$H$15:$H$18</formula1>
    </dataValidation>
    <dataValidation sqref="C9" showErrorMessage="1" showInputMessage="1" allowBlank="1" type="list">
      <formula1>$H$12:$H$13</formula1>
    </dataValidation>
    <dataValidation sqref="C8" showErrorMessage="1" showInputMessage="1" allowBlank="1" type="list">
      <formula1>$H$7:$H$10</formula1>
    </dataValidation>
    <dataValidation sqref="C7" showErrorMessage="1" showInputMessage="1" allowBlank="1" type="list">
      <formula1>$J$7:$J$9</formula1>
    </dataValidation>
  </dataValidation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Q49"/>
  <sheetViews>
    <sheetView workbookViewId="0">
      <selection activeCell="D16" sqref="D16"/>
    </sheetView>
  </sheetViews>
  <sheetFormatPr baseColWidth="8" defaultColWidth="9" defaultRowHeight="14"/>
  <cols>
    <col width="38.26953125" bestFit="1" customWidth="1" style="437" min="1" max="1"/>
    <col width="10.453125" customWidth="1" style="696" min="2" max="8"/>
    <col hidden="1" style="832" min="10" max="11"/>
  </cols>
  <sheetData>
    <row r="1">
      <c r="A1" s="697" t="inlineStr">
        <is>
          <t>Particulars</t>
        </is>
      </c>
      <c r="B1" s="851" t="inlineStr">
        <is>
          <t>% Change (Y-o-Y)</t>
        </is>
      </c>
      <c r="C1" s="1102" t="n"/>
      <c r="D1" s="1102" t="n"/>
      <c r="E1" s="1102" t="n"/>
      <c r="F1" s="1103" t="n"/>
      <c r="G1" s="698" t="n"/>
      <c r="H1" s="698" t="n"/>
    </row>
    <row r="2" ht="28" customHeight="1" s="832">
      <c r="A2" s="697" t="inlineStr">
        <is>
          <t xml:space="preserve">Financial year end </t>
        </is>
      </c>
      <c r="B2" s="699">
        <f>'Financial Review'!B5</f>
        <v/>
      </c>
      <c r="C2" s="699">
        <f>'Financial Review'!C5</f>
        <v/>
      </c>
      <c r="D2" s="699">
        <f>'Financial Review'!D5</f>
        <v/>
      </c>
      <c r="E2" s="699">
        <f>'Financial Review'!E5</f>
        <v/>
      </c>
      <c r="F2" s="699">
        <f>'Financial Review'!F5</f>
        <v/>
      </c>
      <c r="G2" s="700" t="inlineStr">
        <is>
          <t>CAGR 
(3 years)</t>
        </is>
      </c>
      <c r="H2" s="700" t="inlineStr">
        <is>
          <t>CAGR 
(5 years)</t>
        </is>
      </c>
    </row>
    <row r="3">
      <c r="A3" s="701">
        <f>'[33]Financial Review'!A6</f>
        <v/>
      </c>
      <c r="B3" s="702">
        <f>'Financial Review'!B6</f>
        <v/>
      </c>
      <c r="C3" s="702">
        <f>'Financial Review'!C6</f>
        <v/>
      </c>
      <c r="D3" s="702">
        <f>'Financial Review'!D6</f>
        <v/>
      </c>
      <c r="E3" s="702">
        <f>'Financial Review'!E6</f>
        <v/>
      </c>
      <c r="F3" s="702">
        <f>'Financial Review'!F6</f>
        <v/>
      </c>
      <c r="G3" s="852">
        <f>'Financial Review'!M6</f>
        <v/>
      </c>
      <c r="H3" s="852">
        <f>'Financial Review'!N6</f>
        <v/>
      </c>
      <c r="J3" s="434">
        <f>1/3</f>
        <v/>
      </c>
      <c r="K3" s="434">
        <f>1/5</f>
        <v/>
      </c>
    </row>
    <row r="4">
      <c r="A4" s="701" t="inlineStr">
        <is>
          <t>Revenue Growth</t>
        </is>
      </c>
      <c r="B4" s="794">
        <f>'Financial Review'!B7</f>
        <v/>
      </c>
      <c r="C4" s="794">
        <f>'Financial Review'!C7</f>
        <v/>
      </c>
      <c r="D4" s="794">
        <f>'Financial Review'!D7</f>
        <v/>
      </c>
      <c r="E4" s="794">
        <f>'Financial Review'!E7</f>
        <v/>
      </c>
      <c r="F4" s="794">
        <f>'Financial Review'!F7</f>
        <v/>
      </c>
      <c r="G4" s="1870" t="n"/>
      <c r="H4" s="1870" t="n"/>
      <c r="L4" s="703" t="n"/>
      <c r="M4" s="703" t="n"/>
    </row>
    <row r="5">
      <c r="A5" s="701">
        <f>'[33]Financial Review'!A13</f>
        <v/>
      </c>
      <c r="B5" s="795">
        <f>'Financial Review'!B13</f>
        <v/>
      </c>
      <c r="C5" s="795">
        <f>'Financial Review'!C13</f>
        <v/>
      </c>
      <c r="D5" s="795">
        <f>'Financial Review'!D13</f>
        <v/>
      </c>
      <c r="E5" s="795">
        <f>'Financial Review'!E13</f>
        <v/>
      </c>
      <c r="F5" s="795">
        <f>'Financial Review'!F13</f>
        <v/>
      </c>
      <c r="G5" s="1870" t="n"/>
      <c r="H5" s="1870" t="n"/>
    </row>
    <row r="6">
      <c r="A6" s="701">
        <f>'[33]Financial Review'!A16</f>
        <v/>
      </c>
      <c r="B6" s="795">
        <f>'Financial Review'!B16</f>
        <v/>
      </c>
      <c r="C6" s="795">
        <f>'Financial Review'!C16</f>
        <v/>
      </c>
      <c r="D6" s="795">
        <f>'Financial Review'!D16</f>
        <v/>
      </c>
      <c r="E6" s="795">
        <f>'Financial Review'!E16</f>
        <v/>
      </c>
      <c r="F6" s="795">
        <f>'Financial Review'!F16</f>
        <v/>
      </c>
      <c r="G6" s="1870" t="n"/>
      <c r="H6" s="1870" t="n"/>
    </row>
    <row r="7">
      <c r="A7" s="701">
        <f>'[33]Financial Review'!A19</f>
        <v/>
      </c>
      <c r="B7" s="795">
        <f>'Financial Review'!B19</f>
        <v/>
      </c>
      <c r="C7" s="795">
        <f>'Financial Review'!C19</f>
        <v/>
      </c>
      <c r="D7" s="795">
        <f>'Financial Review'!D19</f>
        <v/>
      </c>
      <c r="E7" s="795">
        <f>'Financial Review'!E19</f>
        <v/>
      </c>
      <c r="F7" s="795">
        <f>'Financial Review'!F19</f>
        <v/>
      </c>
      <c r="G7" s="1870" t="n"/>
      <c r="H7" s="1870" t="n"/>
    </row>
    <row r="8">
      <c r="A8" s="163">
        <f>'[33]Financial Review'!A31</f>
        <v/>
      </c>
      <c r="B8" s="704">
        <f>'Financial Review'!B30</f>
        <v/>
      </c>
      <c r="C8" s="704">
        <f>'Financial Review'!C30</f>
        <v/>
      </c>
      <c r="D8" s="704">
        <f>'Financial Review'!D30</f>
        <v/>
      </c>
      <c r="E8" s="704">
        <f>'Financial Review'!E30</f>
        <v/>
      </c>
      <c r="F8" s="704">
        <f>'Financial Review'!F30</f>
        <v/>
      </c>
      <c r="G8" s="1870" t="n"/>
      <c r="H8" s="1870" t="n"/>
    </row>
    <row r="9" ht="14.5" customHeight="1" s="832">
      <c r="A9" s="740" t="inlineStr">
        <is>
          <t>Debt / SH Equity (%)</t>
        </is>
      </c>
      <c r="B9" s="704">
        <f>'Financial Review'!B31</f>
        <v/>
      </c>
      <c r="C9" s="704">
        <f>'Financial Review'!C31</f>
        <v/>
      </c>
      <c r="D9" s="704">
        <f>'Financial Review'!D31</f>
        <v/>
      </c>
      <c r="E9" s="704">
        <f>'Financial Review'!E31</f>
        <v/>
      </c>
      <c r="F9" s="704">
        <f>'Financial Review'!F31</f>
        <v/>
      </c>
      <c r="G9" s="1870" t="n"/>
      <c r="H9" s="1870" t="n"/>
    </row>
    <row r="11">
      <c r="A11" s="705" t="inlineStr">
        <is>
          <t>&lt;Financial Comments&gt;</t>
        </is>
      </c>
    </row>
    <row r="12" ht="21" customHeight="1" s="832">
      <c r="A12" s="705" t="inlineStr">
        <is>
          <t>Existing Financials (profit making entity):</t>
        </is>
      </c>
    </row>
    <row r="13" ht="21" customHeight="1" s="832">
      <c r="A13" s="437">
        <f>"
 - The company has "&amp;'Business Review'!$C$6&amp;" in  "&amp;'Business Review'!$C$7&amp;"  &lt;list the mainly activity conducted by the company&gt; and has "&amp;IF(F4&lt;0,"witnessed Y-o-Y decline in revenue by "," reported Y-o-Y revenue growth of ")&amp;ROUND('Financial Review'!$F$7*100,2)&amp;"% / "&amp;ROUND($G$3*100,2)&amp;"%  over a period of 3 years/"&amp;ROUND($H$3*100,2)&amp;"%  over a period of 5 years ."</f>
        <v/>
      </c>
    </row>
    <row r="14" ht="21" customHeight="1" s="832">
      <c r="A14" s="706">
        <f>"
 - For FY "&amp;$F$2&amp;", Net sales "&amp;IF($F$3&lt;$E$3,"declined","increased/remained stagnant ")&amp;" to "&amp;'Financial Review'!$D$2&amp;"  "&amp;ROUND($F$3,2)&amp;" "&amp;'[33]Financial Review'!$E$2&amp;" (FY "&amp;$E$2&amp;" : "&amp;'[33]Financial Review'!$D$2&amp;"  "&amp;ROUND($E$3,2)&amp;" "&amp;'Financial Review'!$E$2&amp;"), mainly on account of &lt;State related reasons&gt;"</f>
        <v/>
      </c>
      <c r="Q14" s="703" t="n"/>
    </row>
    <row r="15" ht="21" customHeight="1" s="832">
      <c r="A15" s="706">
        <f>"
 - EBIT  "&amp;IF('Financial Review'!$F$15&lt;'Financial Review'!$E$15,"declined","increased ")&amp;" to "&amp;'Financial Review'!$D$2&amp;" "&amp;ROUND('Financial Review'!$F$15,2)&amp;" "&amp;'Financial Review'!E2&amp;" (FY "&amp;$E$2&amp;" : "&amp;'Financial Review'!$D$2&amp;"  "&amp;ROUND('Financial Review'!$E$15,2)&amp;" "&amp;'Financial Review'!$E$2&amp;"), due to  "&amp;IF('Financial Review'!$F$15&lt;'Financial Review'!$E$15,"increase in cost of sales/ SG&amp;A","decline in cost of sales// SG&amp;A")&amp;". &lt;Check the % increase or decrease in COS/SG&amp;A compared to Sales growth&gt;"</f>
        <v/>
      </c>
    </row>
    <row r="16" ht="21" customHeight="1" s="832">
      <c r="A16" s="706">
        <f>"
 - EBIT margin "&amp;IF($F$6&gt;$E$6,"increased","declined/remained stagnant ")&amp;" to "&amp;ROUND($F$6*100,2)&amp;" "&amp;'Financial Review'!$F$2&amp;" (FY "&amp;$E$2&amp;" : "&amp;ROUND($E$6*100,2)&amp;"  "&amp;'Financial Review'!$F$2&amp;"), due to "&amp;IF($F$6&lt;$E$6,"increase in cost of sales (mainly XXX, YYY expense)","decline in cost of sales (mainly XXX, YYY expense)")&amp;".  &lt;Check the % increase or decrease in COS/SG&amp;A compared to Sales growth&gt;""."</f>
        <v/>
      </c>
    </row>
    <row r="17" ht="21" customHeight="1" s="832">
      <c r="A17" s="437">
        <f>"
 - "&amp;IF('[33]Financial Review'!$F$17&gt;'[33]Financial Review'!$E$17,"Net income improved", "Net income declined ")&amp;" to "&amp;'[33]Financial Review'!$D$2&amp;" "&amp;ROUND('[33]Financial Review'!$F$17,2)&amp;"  "&amp;'[33]Financial Review'!$E$2&amp;" (FY "&amp;$E$2&amp;" : "&amp;'[33]Financial Review'!$D$2&amp;"  "&amp;ROUND('[33]Financial Review'!$E$17,2)&amp;" "&amp;'[33]Financial Review'!$E$2&amp;"), due to "&amp;IF('[33]Financial Review'!$F$17&lt;'[33]Financial Review'!$E$17,"increase in cost of sales (mainly XXX, YYY expense)/decline in non operating income","decline in cost of sales (mainly XXX, YYY expense)/increase in non operating income")&amp;" ."</f>
        <v/>
      </c>
    </row>
    <row r="18" ht="21" customHeight="1" s="832">
      <c r="A18" s="706">
        <f>"
 - Net profit margin "&amp;IF($F$7&gt;$E$7,"increased","declined ")&amp;" to "&amp;ROUND($F$7*100,2)&amp;" "&amp;'[33]Financial Review'!$F$2&amp;" (FY "&amp;$E$2&amp;" : "&amp;ROUND($E$7*100,2)&amp;""&amp;'[33]Financial Review'!$F$2&amp;"), due to "&amp;IF('[33]Financial Review'!$F$17&lt;'[33]Financial Review'!$E$17,"increase in cost of sales (mainly XXX, YYY expense)/decline in non operating income","decline in cost of sales (mainly XXX, YYY expense)/increase in non operating income")&amp;" ."</f>
        <v/>
      </c>
    </row>
    <row r="19" ht="21" customHeight="1" s="832">
      <c r="A19" s="437">
        <f>"
 - NOCF "&amp;IF('[33]Financial Review'!$F$46&gt;'[33]Financial Review'!$E$46,"increased","declined ")&amp;" to "&amp;'[33]Financial Review'!$D$2&amp;"  "&amp;ROUND('[33]Financial Review'!$F$46,2)&amp;" "&amp;'[33]Financial Review'!$E$2&amp;" (FY "&amp;$E$2&amp;" :"&amp;'[33]Financial Review'!$D$2&amp;" "&amp;ROUND('[33]Financial Review'!$E$46,2)&amp;" "&amp;'[33]Financial Review'!$E$2&amp;"), due to "&amp;IF('[33]Financial Review'!$F$46&gt;'[33]Financial Review'!$E$46,"cash inflows from of XXX ","cash outflows on account of XXX")&amp;"  &lt;State related reasons&gt;."</f>
        <v/>
      </c>
    </row>
    <row r="20" ht="21" customHeight="1" s="832">
      <c r="A20" s="437">
        <f>"
 - The company recorded "&amp;IF('[33]Financial Review'!$F$50&gt;0,"positive FCF","negative FCF ")&amp;" of "&amp;'[33]Financial Review'!$D$2&amp;"  "&amp;ROUND('[33]Financial Review'!$F$50,2)&amp;" "&amp;'[33]Financial Review'!$E$2&amp;", which remained "&amp;IF('[33]Financial Review'!$F$50&gt;'[33]Financial Review'!$F$57,"sufficient to cover CAPEX and Cash dividend of","insufficient to cover CAPEX and Cash dividend of")&amp;" "&amp;'[33]Financial Review'!$D$2&amp;" "&amp;'[33]Financial Review'!$F$57&amp;" "&amp;'[33]Financial Review'!$E$2&amp;"""."</f>
        <v/>
      </c>
    </row>
    <row r="21" ht="21" customHeight="1" s="832">
      <c r="A21" s="437">
        <f>"
 - Remaining cash inflow/outflow of "&amp;'[33]Financial Review'!$D$2&amp;"  XXXX "&amp;'[33]Financial Review'!$E$2&amp;", was met through XXXX XXXXX "&amp;IF('[33]Financial Review'!$F$56&gt;0,"resulting in Net cash inflow of XXX which was retained in books","resulting in negative Net cash inflow of XXX.")</f>
        <v/>
      </c>
      <c r="P21" s="0">
        <f>[33]BS!S83</f>
        <v/>
      </c>
      <c r="Q21" s="0">
        <f>[33]BS!F83</f>
        <v/>
      </c>
    </row>
    <row r="22" ht="21" customHeight="1" s="832">
      <c r="A22" s="437">
        <f>"
 - The company has recorded total debt of "&amp;'[33]Financial Review'!$D$2&amp;"  "&amp;ROUND([33]BS!$S$83,2)&amp;" "&amp;'[33]Financial Review'!$E$2&amp;", Shareholders' Equity of "&amp;'[33]Financial Review'!$D$2&amp;"  "&amp;ROUND('[33]Financial Review'!$F$29,2)&amp;" "&amp;'[33]Financial Review'!$E$2&amp;", and Total Assets  of "&amp;'[33]Financial Review'!$D$2&amp;"  "&amp;ROUND('[33]Financial Review'!$F$30,2)&amp;" "&amp;'[33]Financial Review'!$E$2&amp;". "</f>
        <v/>
      </c>
    </row>
    <row r="23" ht="21" customHeight="1" s="832">
      <c r="A23" s="437">
        <f>"
 - For  FY "&amp;$F$2&amp;", Total debt "&amp;IF([33]BS!$S$83&lt;[33]BS!$F$83,"declined to","increased to")&amp;" "&amp;'[33]Financial Review'!$D$2&amp;"  "&amp;ROUND('[33]Financial Review'!$F$24,2)&amp;" "&amp;'[33]Financial Review'!$E$2&amp;" (FY "&amp;$E$2&amp;" : "&amp;'[33]Financial Review'!$D$2&amp;"  "&amp;ROUND('[33]Financial Review'!$E$24,2)&amp;" "&amp;'[33]Financial Review'!$E$2&amp;") "&amp;IF([33]BS!$S$83&lt;[33]BS!$F$83,"on account of repayment of XXX debt","owing to additional XXX debt availed")&amp;" &lt;State related reasons&gt; "</f>
        <v/>
      </c>
    </row>
    <row r="24" ht="21" customHeight="1" s="832">
      <c r="A24" s="437">
        <f>"
 -  The entity has recorded "&amp;IF('[33]Financial Review'!$F$31&gt;1,"moderate/high","low")&amp;" Gearing of "&amp;ROUND('[33]Financial Review'!$F$31,2)&amp;" times. Total assets/Equity of "&amp;ROUND('[33]Financial Review'!$F$41*100,2)&amp;" % also remained  "&amp;IF('[33]Financial Review'!$F$41&gt;100%,"high","low")&amp;""</f>
        <v/>
      </c>
    </row>
    <row r="25" ht="21" customHeight="1" s="832"/>
    <row r="26" ht="21" customHeight="1" s="832">
      <c r="A26" s="705" t="inlineStr">
        <is>
          <t>Existing Financials (loss making entity):</t>
        </is>
      </c>
    </row>
    <row r="27" ht="21" customHeight="1" s="832">
      <c r="A27" s="437">
        <f>"
 - The company "&amp;'[33]Business Review'!$C$4&amp;" in  "&amp;'[33]Business Review'!$C$5&amp;"  XXX and has recorded "&amp;IF($F$4&lt;0,"decline in revenue of","growth in revenue of ")&amp;" "&amp;ROUND('[33]Financial Review'!$F$7*100,2)&amp;"%  over a period of 1 year/ "&amp;ROUND($G$3*100,2)&amp;"%  over a period of 3 years/"&amp;ROUND($H$3*100,2)&amp;"%  over a period of 5 years ."</f>
        <v/>
      </c>
    </row>
    <row r="28" ht="21" customHeight="1" s="832">
      <c r="A28" s="706">
        <f>"
 - For FY "&amp;$F$2&amp;", Net sales "&amp;IF($F$3&lt;$E$3,"declined","increased/remained stagnant ")&amp;" to "&amp;'[33]Financial Review'!$D$2&amp;"  "&amp;ROUND($F$3,2)&amp;" "&amp;'[33]Financial Review'!$E$2&amp;" (FY "&amp;$E$2&amp;" : "&amp;'[33]Financial Review'!$D$2&amp;"  "&amp;ROUND($E$3,2)&amp;" "&amp;'[33]Financial Review'!$E$2&amp;"), a Y-o-Y change of "&amp;ROUND('[33]Financial Review'!$F$7*100,1)&amp;"%. "&amp;IF($F$3&lt;$E$3,"Fall","Improvement/Stagnancy ")&amp;" in net sales was mainly on account of &lt;State related reasons&gt;"</f>
        <v/>
      </c>
    </row>
    <row r="29" ht="21" customHeight="1" s="832">
      <c r="A29" s="706">
        <f>"
 - The company recorded losses at operating level as reflected in EBIT of  "&amp;'[33]Financial Review'!$D$2&amp;" "&amp;ROUND('[33]Financial Review'!$F$15,2)&amp;" "&amp;'[33]Financial Review'!E2&amp;" "&amp;'[33]Financial Review'!E20&amp;" (FY "&amp;$E$2&amp;" : "&amp;'[33]Financial Review'!$D$2&amp;"  "&amp;ROUND('[33]Financial Review'!$E$15,2)&amp;" "&amp;'[33]Financial Review'!$E$2&amp;"), due to  "&amp;IF('[33]Financial Review'!$F$15&lt;'[33]Financial Review'!$E$15,"increase in cost of sales/SG&amp;A (mainly XXX, YYY expense)","decline in cost of sales/SG&amp;A (mainly XXX, YYY expense)")&amp;" &lt;Check the % increase or decrease in COS/SG&amp;A compared to Sales growth&gt;."</f>
        <v/>
      </c>
    </row>
    <row r="30" ht="21" customHeight="1" s="832">
      <c r="A30" s="706">
        <f>"
 - Negative EBIT margin of "&amp;ROUND($F$6*100,2)&amp;" "&amp;'[33]Financial Review'!$F$2&amp;" (FY "&amp;$E$2&amp;" : "&amp;ROUND($E$6*100,2)&amp;"  "&amp;'[33]Financial Review'!$F$2&amp;"), was due to "&amp;IF($F$6&lt;$E$6,"increase in cost of sales (mainly XXX, YYY expense)","decline in cost of sales (mainly XXX, YYY expense)")&amp;" ."</f>
        <v/>
      </c>
    </row>
    <row r="31" ht="21" customHeight="1" s="832">
      <c r="A31" s="437">
        <f>"
 - Net loss of "&amp;'[33]Financial Review'!$D$2&amp;" "&amp;ROUND('[33]Financial Review'!$F$17,2)&amp;"  "&amp;'[33]Financial Review'!$E$2&amp;" (FY "&amp;$E$2&amp;" : "&amp;'[33]Financial Review'!$D$2&amp;"  "&amp;ROUND('[33]Financial Review'!$E$17,2)&amp;" "&amp;'[33]Financial Review'!$E$2&amp;"), was due to "&amp;IF('[33]Financial Review'!$F$17&lt;'[33]Financial Review'!$E$17,"increase in cost of sales (mainly XXX, YYY expense)/decline in non operating income","decline in cost of sales (mainly XXX, YYY expense)/increase in non operating income")&amp;" ."</f>
        <v/>
      </c>
    </row>
    <row r="32" ht="21" customHeight="1" s="832">
      <c r="A32" s="437">
        <f>"
 - NOCF remained negative at "&amp;'[33]Financial Review'!$D$2&amp;"  "&amp;ROUND('[33]Financial Review'!$F$46,2)&amp;" "&amp;'[33]Financial Review'!$E$2&amp;" (FY "&amp;$E$2&amp;" :"&amp;'[33]Financial Review'!$D$2&amp;" "&amp;ROUND('[33]Financial Review'!$E$46,2)&amp;" "&amp;'[33]Financial Review'!$E$2&amp;"), due to "&amp;IF('[33]Financial Review'!$F$46&gt;'[33]Financial Review'!$E$46,"cash inflows on account of XXX ","cash outflows on account of XXX")&amp;" ."</f>
        <v/>
      </c>
    </row>
    <row r="33" ht="21" customHeight="1" s="832">
      <c r="A33" s="437">
        <f>"
 - The company recorded "&amp;IF('[33]Financial Review'!$F$50&gt;2,"positive FCF","negative FCF ")&amp;" of "&amp;'[33]Financial Review'!$D$2&amp;"  "&amp;ROUND('[33]Financial Review'!$F$50,2)&amp;" "&amp;'[33]Financial Review'!$E$2&amp;", which remained "&amp;IF('[33]Financial Review'!$F$50&gt;'[33]Financial Review'!$F$57,"sufficient to cover CAPEX and Cash dividend of","insufficient to cover CAPEX and Cash dividend of")&amp;" "&amp;'[33]Financial Review'!$D$2&amp;" "&amp;'[33]Financial Review'!$F$57&amp;" "&amp;'[33]Financial Review'!$E$2&amp;"""."</f>
        <v/>
      </c>
    </row>
    <row r="34" ht="21" customHeight="1" s="832">
      <c r="A34" s="437">
        <f>"
 - Remaining cash inflow/outflow of "&amp;'[33]Financial Review'!$D$2&amp;"  XXXX "&amp;'[33]Financial Review'!$E$2&amp;", was met through XXXX XXXXX "&amp;IF('[33]Financial Review'!$F$56&gt;0,"resulting in Net cash inflow of XXX which was retained in books","resulting in negative Net cash inflow of XXX.")</f>
        <v/>
      </c>
    </row>
    <row r="35" ht="21" customHeight="1" s="832">
      <c r="A35" s="437">
        <f>"
 - The company has recorded total debt of "&amp;'[33]Financial Review'!$D$2&amp;"  "&amp;ROUND('[33]Financial Review'!$F$24,2)&amp;" "&amp;'[33]Financial Review'!$E$2&amp;", Shareholders' Equity of "&amp;'[33]Financial Review'!$D$2&amp;"  "&amp;ROUND('[33]Financial Review'!$F$29,2)&amp;" "&amp;'[33]Financial Review'!$E$2&amp;", and Total Assets  of "&amp;'[33]Financial Review'!$D$2&amp;"  "&amp;ROUND('[33]Financial Review'!$F$30,2)&amp;" "&amp;'[33]Financial Review'!$E$2&amp;". "</f>
        <v/>
      </c>
    </row>
    <row r="36" ht="21" customHeight="1" s="832">
      <c r="A36" s="437">
        <f>"
 - For  FY "&amp;$F$2&amp;", Total debt "&amp;IF([33]BS!$S$83&lt;[33]BS!$F$83,"declined to","increased to")&amp;" "&amp;'[33]Financial Review'!$D$2&amp;"  "&amp;ROUND('[33]Financial Review'!$F$24,2)&amp;" "&amp;'[33]Financial Review'!$E$2&amp;" (FY "&amp;$E$2&amp;" : "&amp;'[33]Financial Review'!$D$2&amp;"  "&amp;ROUND('[33]Financial Review'!$E$24,2)&amp;" "&amp;'[33]Financial Review'!$E$2&amp;") "&amp;IF([33]BS!$S$83&lt;[33]BS!$F$83,"on account of repayment of XXX debt","owning to additional XXX debt availed")&amp;" . "</f>
        <v/>
      </c>
    </row>
    <row r="37" ht="21" customHeight="1" s="832">
      <c r="A37" s="437">
        <f>"
 -  The entity has recorded "&amp;IF('[33]Financial Review'!$F$31&gt;1,"moderate/high","low")&amp;" Gearing of "&amp;ROUND('[33]Financial Review'!$F$31,2)&amp;" times. Total assets/Equity of "&amp;ROUND('[33]Financial Review'!$F$41*100,2)&amp;" % also remained  "&amp;IF('[33]Financial Review'!$F$41&gt;100%,"high","low")&amp;""</f>
        <v/>
      </c>
    </row>
    <row r="38" ht="21" customHeight="1" s="832"/>
    <row r="39" ht="21" customHeight="1" s="832">
      <c r="A39" s="705" t="inlineStr">
        <is>
          <t>Financial Forecast:</t>
        </is>
      </c>
    </row>
    <row r="40" ht="21" customHeight="1" s="832">
      <c r="A40" s="437">
        <f>"
 - For " &amp;'[33]Financial Review'!$G$5&amp;", the company has forecasted net sales of " &amp;'[33]Financial Review'!$D$2&amp;"  "&amp;'[33]Financial Review'!$G$6&amp;" "&amp;'[33]Financial Review'!$E$2&amp;", EBIT of " &amp;'[33]Financial Review'!$D$2&amp;"  "&amp;'[33]Financial Review'!$G$15&amp;" "&amp;'[33]Financial Review'!$E$2&amp;", and net income of " &amp;'[33]Financial Review'!$D$2&amp;"  "&amp;'[33]Financial Review'!$G$17&amp;" "&amp;'[33]Financial Review'!$E$2&amp;" ."</f>
        <v/>
      </c>
    </row>
    <row r="41" ht="21" customHeight="1" s="832">
      <c r="A41" s="437">
        <f>"
 - The company has forecasted total debt of "&amp;'[33]Financial Review'!$D$2&amp;"  "&amp;'[33]Financial Review'!$G$24&amp;" "&amp;'[33]Financial Review'!$E$2&amp;", Shareholders' Equity of "&amp;'[33]Financial Review'!$D$2&amp;"  "&amp;'[33]Financial Review'!$G$28&amp;" "&amp;'[33]Financial Review'!$E$2&amp;", and Total Assets  of "&amp;'[33]Financial Review'!$D$2&amp;"  "&amp;'[33]Financial Review'!$G$30&amp;" "&amp;'[33]Financial Review'!$E$2&amp;". "</f>
        <v/>
      </c>
    </row>
    <row r="42" ht="21" customHeight="1" s="832">
      <c r="A42" s="437">
        <f>"
 - Gearing of "&amp;ROUND('[33]Financial Review'!$G$31,2)&amp;" times is forecasted to remain "&amp;IF('[33]Financial Review'!$G$31&gt;1,"high","low")&amp;". Total assets/Equity of "&amp;ROUND('[33]Financial Review'!$G$41*100,2)&amp;" % also remained  "&amp;IF('[33]Financial Review'!$G$41&gt;100%,"high","low")&amp;""</f>
        <v/>
      </c>
    </row>
    <row r="43" ht="21" customHeight="1" s="832"/>
    <row r="44" ht="21" customHeight="1" s="832">
      <c r="A44" s="705" t="inlineStr">
        <is>
          <t>&lt;Business Comments&gt;</t>
        </is>
      </c>
    </row>
    <row r="45" ht="21" customHeight="1" s="832">
      <c r="A45" s="437">
        <f>"
  - The company commenced its operations in "&amp;'[33]Business Review'!$C$3&amp;" and is involved in "&amp;'[33]Business Review'!$C$5&amp;"  XXX."</f>
        <v/>
      </c>
    </row>
    <row r="46" ht="21" customHeight="1" s="832">
      <c r="A46" s="437">
        <f>"
 - Geographic concentration exists/does not exist as the company has  "&amp;'[33]Business Review'!$C$6&amp;""</f>
        <v/>
      </c>
    </row>
    <row r="47" ht="21" customFormat="1" customHeight="1" s="696">
      <c r="A47" s="437">
        <f>"
 - Product concentration exists/does not exist as the company has "&amp;'[33]Business Review'!$C$7&amp;"."</f>
        <v/>
      </c>
      <c r="I47" s="0" t="n"/>
      <c r="J47" s="0" t="n"/>
      <c r="K47" s="0" t="n"/>
      <c r="L47" s="0" t="n"/>
      <c r="M47" s="0" t="n"/>
      <c r="N47" s="0" t="n"/>
      <c r="O47" s="0" t="n"/>
      <c r="P47" s="0" t="n"/>
      <c r="Q47" s="0" t="n"/>
    </row>
    <row r="48" ht="21" customFormat="1" customHeight="1" s="696">
      <c r="A48" s="437">
        <f>"
 - Customer concentration exists/does not exist as the company has "&amp;'[33]Business Review'!$C$8&amp;"."</f>
        <v/>
      </c>
      <c r="I48" s="0" t="n"/>
      <c r="J48" s="0" t="n"/>
      <c r="K48" s="0" t="n"/>
      <c r="L48" s="0" t="n"/>
      <c r="M48" s="0" t="n"/>
      <c r="N48" s="0" t="n"/>
      <c r="O48" s="0" t="n"/>
      <c r="P48" s="0" t="n"/>
      <c r="Q48" s="0" t="n"/>
    </row>
    <row r="49" ht="21" customFormat="1" customHeight="1" s="696">
      <c r="A49" s="437" t="n"/>
      <c r="I49" s="0" t="n"/>
      <c r="J49" s="0" t="n"/>
      <c r="K49" s="0" t="n"/>
      <c r="L49" s="0" t="n"/>
      <c r="M49" s="0" t="n"/>
      <c r="N49" s="0" t="n"/>
      <c r="O49" s="0" t="n"/>
      <c r="P49" s="0" t="n"/>
      <c r="Q49" s="0" t="n"/>
    </row>
  </sheetData>
  <mergeCells count="3">
    <mergeCell ref="B1:F1"/>
    <mergeCell ref="G3:G9"/>
    <mergeCell ref="H3:H9"/>
  </mergeCells>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GZ213"/>
  <sheetViews>
    <sheetView zoomScale="150" zoomScaleNormal="150" workbookViewId="0">
      <selection activeCell="A4" sqref="A4"/>
    </sheetView>
  </sheetViews>
  <sheetFormatPr baseColWidth="8" defaultColWidth="0.90625" defaultRowHeight="6" customHeight="1"/>
  <cols>
    <col width="0.90625" customWidth="1" style="895" min="1" max="16384"/>
  </cols>
  <sheetData>
    <row r="1" ht="13.5" customHeight="1" s="832">
      <c r="A1" s="916" t="inlineStr">
        <is>
          <t xml:space="preserve">　Date</t>
        </is>
      </c>
      <c r="B1" s="870" t="n"/>
      <c r="C1" s="870" t="n"/>
      <c r="D1" s="870" t="n"/>
      <c r="E1" s="870" t="n"/>
      <c r="F1" s="870" t="n"/>
      <c r="G1" s="870" t="n"/>
      <c r="H1" s="870" t="n"/>
      <c r="I1" s="871" t="n"/>
      <c r="J1" s="958">
        <f>TODAY()</f>
        <v/>
      </c>
      <c r="K1" s="870" t="n"/>
      <c r="L1" s="870" t="n"/>
      <c r="M1" s="870" t="n"/>
      <c r="N1" s="870" t="n"/>
      <c r="O1" s="870" t="n"/>
      <c r="P1" s="870" t="n"/>
      <c r="Q1" s="870" t="n"/>
      <c r="R1" s="870" t="n"/>
      <c r="S1" s="870" t="n"/>
      <c r="T1" s="870" t="n"/>
      <c r="U1" s="870" t="n"/>
      <c r="V1" s="871" t="n"/>
      <c r="Y1" s="916" t="inlineStr">
        <is>
          <t xml:space="preserve">　Settlement Period</t>
        </is>
      </c>
      <c r="Z1" s="870" t="n"/>
      <c r="AA1" s="870" t="n"/>
      <c r="AB1" s="870" t="n"/>
      <c r="AC1" s="870" t="n"/>
      <c r="AD1" s="870" t="n"/>
      <c r="AE1" s="870" t="n"/>
      <c r="AF1" s="870" t="n"/>
      <c r="AG1" s="870" t="n"/>
      <c r="AH1" s="870" t="n"/>
      <c r="AI1" s="870" t="n"/>
      <c r="AJ1" s="871" t="n"/>
      <c r="AK1" s="959">
        <f>BS!S21</f>
        <v/>
      </c>
      <c r="AL1" s="870" t="n"/>
      <c r="AM1" s="870" t="n"/>
      <c r="AN1" s="870" t="n"/>
      <c r="AO1" s="870" t="n"/>
      <c r="AP1" s="870" t="n"/>
      <c r="AQ1" s="870" t="n"/>
      <c r="AR1" s="870" t="n"/>
      <c r="AS1" s="870" t="n"/>
      <c r="AT1" s="871" t="n"/>
      <c r="AW1" s="16" t="inlineStr">
        <is>
          <t xml:space="preserve">　Accounts Type</t>
        </is>
      </c>
      <c r="AX1" s="14" t="n"/>
      <c r="AY1" s="14" t="n"/>
      <c r="AZ1" s="14" t="n"/>
      <c r="BA1" s="14" t="n"/>
      <c r="BB1" s="14" t="n"/>
      <c r="BC1" s="14" t="n"/>
      <c r="BD1" s="14" t="n"/>
      <c r="BE1" s="14" t="n"/>
      <c r="BF1" s="14" t="n"/>
      <c r="BG1" s="15" t="n"/>
      <c r="BH1" s="957">
        <f>'BS (Assets) breakdown'!$C$8</f>
        <v/>
      </c>
      <c r="BI1" s="870" t="n"/>
      <c r="BJ1" s="870" t="n"/>
      <c r="BK1" s="870" t="n"/>
      <c r="BL1" s="870" t="n"/>
      <c r="BM1" s="870" t="n"/>
      <c r="BN1" s="870" t="n"/>
      <c r="BO1" s="870" t="n"/>
      <c r="BP1" s="870" t="n"/>
      <c r="BQ1" s="870" t="n"/>
      <c r="BR1" s="870" t="n"/>
      <c r="BS1" s="870" t="n"/>
      <c r="BT1" s="871" t="n"/>
      <c r="BW1" s="16" t="inlineStr">
        <is>
          <t xml:space="preserve">　Currency</t>
        </is>
      </c>
      <c r="BX1" s="14" t="n"/>
      <c r="BY1" s="14" t="n"/>
      <c r="BZ1" s="14" t="n"/>
      <c r="CA1" s="14" t="n"/>
      <c r="CB1" s="14" t="n"/>
      <c r="CC1" s="14" t="n"/>
      <c r="CD1" s="960">
        <f>BS!B7</f>
        <v/>
      </c>
      <c r="CE1" s="870" t="n"/>
      <c r="CF1" s="870" t="n"/>
      <c r="CG1" s="870" t="n"/>
      <c r="CH1" s="870" t="n"/>
      <c r="CI1" s="870" t="n"/>
      <c r="CJ1" s="870" t="n"/>
      <c r="CK1" s="871" t="n"/>
      <c r="CN1" s="16" t="inlineStr">
        <is>
          <t xml:space="preserve">　Unit</t>
        </is>
      </c>
      <c r="CO1" s="14" t="n"/>
      <c r="CP1" s="14" t="n"/>
      <c r="CQ1" s="14" t="n"/>
      <c r="CR1" s="14" t="n"/>
      <c r="CS1" s="960">
        <f>BS!B10</f>
        <v/>
      </c>
      <c r="CT1" s="870" t="n"/>
      <c r="CU1" s="870" t="n"/>
      <c r="CV1" s="870" t="n"/>
      <c r="CW1" s="870" t="n"/>
      <c r="CX1" s="870" t="n"/>
      <c r="CY1" s="870" t="n"/>
      <c r="CZ1" s="870" t="n"/>
      <c r="DA1" s="870" t="n"/>
      <c r="DB1" s="870" t="n"/>
      <c r="DC1" s="870" t="n"/>
      <c r="DD1" s="870" t="n"/>
      <c r="DE1" s="871" t="n"/>
      <c r="DV1" s="956" t="n"/>
      <c r="EE1" s="955" t="n"/>
    </row>
    <row r="2" ht="3" customHeight="1" s="832">
      <c r="DV2" s="956" t="n"/>
      <c r="EE2" s="956" t="n"/>
    </row>
    <row r="3" ht="13.5" customHeight="1" s="832">
      <c r="A3" s="916" t="inlineStr">
        <is>
          <t>CIF</t>
        </is>
      </c>
      <c r="B3" s="870" t="n"/>
      <c r="C3" s="870" t="n"/>
      <c r="D3" s="870" t="n"/>
      <c r="E3" s="870" t="n"/>
      <c r="F3" s="870" t="n"/>
      <c r="G3" s="870" t="n"/>
      <c r="H3" s="870" t="n"/>
      <c r="I3" s="870" t="n"/>
      <c r="J3" s="870" t="n"/>
      <c r="K3" s="870" t="n"/>
      <c r="L3" s="871" t="n"/>
      <c r="M3" s="916" t="inlineStr">
        <is>
          <t>Branch/Office Name</t>
        </is>
      </c>
      <c r="N3" s="870" t="n"/>
      <c r="O3" s="870" t="n"/>
      <c r="P3" s="870" t="n"/>
      <c r="Q3" s="870" t="n"/>
      <c r="R3" s="870" t="n"/>
      <c r="S3" s="870" t="n"/>
      <c r="T3" s="870" t="n"/>
      <c r="U3" s="870" t="n"/>
      <c r="V3" s="870" t="n"/>
      <c r="W3" s="870" t="n"/>
      <c r="X3" s="870" t="n"/>
      <c r="Y3" s="870" t="n"/>
      <c r="Z3" s="870" t="n"/>
      <c r="AA3" s="870" t="n"/>
      <c r="AB3" s="870" t="n"/>
      <c r="AC3" s="870" t="n"/>
      <c r="AD3" s="870" t="n"/>
      <c r="AE3" s="870" t="n"/>
      <c r="AF3" s="870" t="n"/>
      <c r="AG3" s="870" t="n"/>
      <c r="AH3" s="870" t="n"/>
      <c r="AI3" s="870" t="n"/>
      <c r="AJ3" s="870" t="n"/>
      <c r="AK3" s="870" t="n"/>
      <c r="AL3" s="870" t="n"/>
      <c r="AM3" s="870" t="n"/>
      <c r="AN3" s="870" t="n"/>
      <c r="AO3" s="870" t="n"/>
      <c r="AP3" s="870" t="n"/>
      <c r="AQ3" s="870" t="n"/>
      <c r="AR3" s="870" t="n"/>
      <c r="AS3" s="871" t="n"/>
      <c r="AT3" s="916" t="inlineStr">
        <is>
          <t>Customer Name</t>
        </is>
      </c>
      <c r="AU3" s="870" t="n"/>
      <c r="AV3" s="870" t="n"/>
      <c r="AW3" s="870" t="n"/>
      <c r="AX3" s="870" t="n"/>
      <c r="AY3" s="870" t="n"/>
      <c r="AZ3" s="870" t="n"/>
      <c r="BA3" s="870" t="n"/>
      <c r="BB3" s="870" t="n"/>
      <c r="BC3" s="870" t="n"/>
      <c r="BD3" s="870" t="n"/>
      <c r="BE3" s="870" t="n"/>
      <c r="BF3" s="870" t="n"/>
      <c r="BG3" s="870" t="n"/>
      <c r="BH3" s="870" t="n"/>
      <c r="BI3" s="870" t="n"/>
      <c r="BJ3" s="870" t="n"/>
      <c r="BK3" s="870" t="n"/>
      <c r="BL3" s="870" t="n"/>
      <c r="BM3" s="870" t="n"/>
      <c r="BN3" s="870" t="n"/>
      <c r="BO3" s="870" t="n"/>
      <c r="BP3" s="870" t="n"/>
      <c r="BQ3" s="870" t="n"/>
      <c r="BR3" s="870" t="n"/>
      <c r="BS3" s="870" t="n"/>
      <c r="BT3" s="870" t="n"/>
      <c r="BU3" s="870" t="n"/>
      <c r="BV3" s="870" t="n"/>
      <c r="BW3" s="870" t="n"/>
      <c r="BX3" s="870" t="n"/>
      <c r="BY3" s="870" t="n"/>
      <c r="BZ3" s="870" t="n"/>
      <c r="CA3" s="870" t="n"/>
      <c r="CB3" s="870" t="n"/>
      <c r="CC3" s="870" t="n"/>
      <c r="CD3" s="870" t="n"/>
      <c r="CE3" s="870" t="n"/>
      <c r="CF3" s="870" t="n"/>
      <c r="CG3" s="870" t="n"/>
      <c r="CH3" s="870" t="n"/>
      <c r="CI3" s="870" t="n"/>
      <c r="CJ3" s="870" t="n"/>
      <c r="CK3" s="870" t="n"/>
      <c r="CL3" s="870" t="n"/>
      <c r="CM3" s="870" t="n"/>
      <c r="CN3" s="870" t="n"/>
      <c r="CO3" s="870" t="n"/>
      <c r="CP3" s="870" t="n"/>
      <c r="CQ3" s="870" t="n"/>
      <c r="CR3" s="870" t="n"/>
      <c r="CS3" s="870" t="n"/>
      <c r="CT3" s="870" t="n"/>
      <c r="CU3" s="870" t="n"/>
      <c r="CV3" s="870" t="n"/>
      <c r="CW3" s="870" t="n"/>
      <c r="CX3" s="870" t="n"/>
      <c r="CY3" s="870" t="n"/>
      <c r="CZ3" s="870" t="n"/>
      <c r="DA3" s="870" t="n"/>
      <c r="DB3" s="870" t="n"/>
      <c r="DC3" s="870" t="n"/>
      <c r="DD3" s="870" t="n"/>
      <c r="DE3" s="870" t="n"/>
      <c r="DF3" s="870" t="n"/>
      <c r="DG3" s="870" t="n"/>
      <c r="DH3" s="870" t="n"/>
      <c r="DI3" s="870" t="n"/>
      <c r="DJ3" s="870" t="n"/>
      <c r="DK3" s="870" t="n"/>
      <c r="DL3" s="870" t="n"/>
      <c r="DM3" s="870" t="n"/>
      <c r="DN3" s="870" t="n"/>
      <c r="DO3" s="870" t="n"/>
      <c r="DP3" s="870" t="n"/>
      <c r="DQ3" s="870" t="n"/>
      <c r="DR3" s="871" t="n"/>
    </row>
    <row r="4" ht="13.5" customHeight="1" s="832">
      <c r="A4" s="957">
        <f>BS!B3</f>
        <v/>
      </c>
      <c r="B4" s="870" t="n"/>
      <c r="C4" s="870" t="n"/>
      <c r="D4" s="870" t="n"/>
      <c r="E4" s="870" t="n"/>
      <c r="F4" s="870" t="n"/>
      <c r="G4" s="870" t="n"/>
      <c r="H4" s="870" t="n"/>
      <c r="I4" s="870" t="n"/>
      <c r="J4" s="870" t="n"/>
      <c r="K4" s="870" t="n"/>
      <c r="L4" s="871" t="n"/>
      <c r="M4" s="957">
        <f>+BS!H5</f>
        <v/>
      </c>
      <c r="N4" s="870" t="n"/>
      <c r="O4" s="870" t="n"/>
      <c r="P4" s="870" t="n"/>
      <c r="Q4" s="870" t="n"/>
      <c r="R4" s="870" t="n"/>
      <c r="S4" s="870" t="n"/>
      <c r="T4" s="870" t="n"/>
      <c r="U4" s="870" t="n"/>
      <c r="V4" s="870" t="n"/>
      <c r="W4" s="870" t="n"/>
      <c r="X4" s="870" t="n"/>
      <c r="Y4" s="870" t="n"/>
      <c r="Z4" s="870" t="n"/>
      <c r="AA4" s="870" t="n"/>
      <c r="AB4" s="870" t="n"/>
      <c r="AC4" s="870" t="n"/>
      <c r="AD4" s="870" t="n"/>
      <c r="AE4" s="870" t="n"/>
      <c r="AF4" s="870" t="n"/>
      <c r="AG4" s="870" t="n"/>
      <c r="AH4" s="870" t="n"/>
      <c r="AI4" s="870" t="n"/>
      <c r="AJ4" s="870" t="n"/>
      <c r="AK4" s="870" t="n"/>
      <c r="AL4" s="870" t="n"/>
      <c r="AM4" s="870" t="n"/>
      <c r="AN4" s="870" t="n"/>
      <c r="AO4" s="870" t="n"/>
      <c r="AP4" s="870" t="n"/>
      <c r="AQ4" s="870" t="n"/>
      <c r="AR4" s="870" t="n"/>
      <c r="AS4" s="871" t="n"/>
      <c r="AT4" s="957">
        <f>BS!B2</f>
        <v/>
      </c>
      <c r="AU4" s="870" t="n"/>
      <c r="AV4" s="870" t="n"/>
      <c r="AW4" s="870" t="n"/>
      <c r="AX4" s="870" t="n"/>
      <c r="AY4" s="870" t="n"/>
      <c r="AZ4" s="870" t="n"/>
      <c r="BA4" s="870" t="n"/>
      <c r="BB4" s="870" t="n"/>
      <c r="BC4" s="870" t="n"/>
      <c r="BD4" s="870" t="n"/>
      <c r="BE4" s="870" t="n"/>
      <c r="BF4" s="870" t="n"/>
      <c r="BG4" s="870" t="n"/>
      <c r="BH4" s="870" t="n"/>
      <c r="BI4" s="870" t="n"/>
      <c r="BJ4" s="870" t="n"/>
      <c r="BK4" s="870" t="n"/>
      <c r="BL4" s="870" t="n"/>
      <c r="BM4" s="870" t="n"/>
      <c r="BN4" s="870" t="n"/>
      <c r="BO4" s="870" t="n"/>
      <c r="BP4" s="870" t="n"/>
      <c r="BQ4" s="870" t="n"/>
      <c r="BR4" s="870" t="n"/>
      <c r="BS4" s="870" t="n"/>
      <c r="BT4" s="870" t="n"/>
      <c r="BU4" s="870" t="n"/>
      <c r="BV4" s="870" t="n"/>
      <c r="BW4" s="870" t="n"/>
      <c r="BX4" s="870" t="n"/>
      <c r="BY4" s="870" t="n"/>
      <c r="BZ4" s="870" t="n"/>
      <c r="CA4" s="870" t="n"/>
      <c r="CB4" s="870" t="n"/>
      <c r="CC4" s="870" t="n"/>
      <c r="CD4" s="870" t="n"/>
      <c r="CE4" s="870" t="n"/>
      <c r="CF4" s="870" t="n"/>
      <c r="CG4" s="870" t="n"/>
      <c r="CH4" s="870" t="n"/>
      <c r="CI4" s="870" t="n"/>
      <c r="CJ4" s="870" t="n"/>
      <c r="CK4" s="870" t="n"/>
      <c r="CL4" s="870" t="n"/>
      <c r="CM4" s="870" t="n"/>
      <c r="CN4" s="870" t="n"/>
      <c r="CO4" s="870" t="n"/>
      <c r="CP4" s="870" t="n"/>
      <c r="CQ4" s="870" t="n"/>
      <c r="CR4" s="870" t="n"/>
      <c r="CS4" s="870" t="n"/>
      <c r="CT4" s="870" t="n"/>
      <c r="CU4" s="870" t="n"/>
      <c r="CV4" s="870" t="n"/>
      <c r="CW4" s="870" t="n"/>
      <c r="CX4" s="870" t="n"/>
      <c r="CY4" s="870" t="n"/>
      <c r="CZ4" s="870" t="n"/>
      <c r="DA4" s="870" t="n"/>
      <c r="DB4" s="870" t="n"/>
      <c r="DC4" s="870" t="n"/>
      <c r="DD4" s="870" t="n"/>
      <c r="DE4" s="870" t="n"/>
      <c r="DF4" s="870" t="n"/>
      <c r="DG4" s="870" t="n"/>
      <c r="DH4" s="870" t="n"/>
      <c r="DI4" s="870" t="n"/>
      <c r="DJ4" s="870" t="n"/>
      <c r="DK4" s="870" t="n"/>
      <c r="DL4" s="870" t="n"/>
      <c r="DM4" s="870" t="n"/>
      <c r="DN4" s="870" t="n"/>
      <c r="DO4" s="870" t="n"/>
      <c r="DP4" s="870" t="n"/>
      <c r="DQ4" s="870" t="n"/>
      <c r="DR4" s="871" t="n"/>
    </row>
    <row r="5" ht="6" customHeight="1" s="832">
      <c r="A5" s="63" t="n"/>
      <c r="B5" s="64" t="n"/>
      <c r="C5" s="64" t="n"/>
      <c r="D5" s="64" t="n"/>
      <c r="E5" s="64" t="n"/>
      <c r="F5" s="64" t="n"/>
      <c r="G5" s="64" t="n"/>
      <c r="H5" s="64" t="n"/>
      <c r="I5" s="64" t="n"/>
      <c r="J5" s="64" t="n"/>
      <c r="K5" s="64" t="n"/>
      <c r="L5" s="64" t="n"/>
      <c r="M5" s="64" t="n"/>
      <c r="N5" s="64" t="n"/>
      <c r="O5" s="64" t="n"/>
      <c r="P5" s="64" t="n"/>
      <c r="Q5" s="64" t="n"/>
      <c r="R5" s="64" t="n"/>
      <c r="S5" s="64" t="n"/>
      <c r="T5" s="64" t="n"/>
      <c r="U5" s="64" t="n"/>
      <c r="V5" s="64" t="n"/>
      <c r="W5" s="64" t="n"/>
      <c r="X5" s="64" t="n"/>
      <c r="Y5" s="64" t="n"/>
      <c r="Z5" s="64" t="n"/>
      <c r="AA5" s="64" t="n"/>
      <c r="AB5" s="64" t="n"/>
      <c r="AC5" s="64" t="n"/>
      <c r="AD5" s="64" t="n"/>
      <c r="AE5" s="64" t="n"/>
      <c r="AF5" s="64" t="n"/>
      <c r="AG5" s="64" t="n"/>
      <c r="AH5" s="64" t="n"/>
      <c r="AI5" s="64" t="n"/>
      <c r="AJ5" s="64" t="n"/>
      <c r="AK5" s="64" t="n"/>
      <c r="AL5" s="64" t="n"/>
      <c r="AM5" s="64" t="n"/>
      <c r="AN5" s="64" t="n"/>
      <c r="AO5" s="64" t="n"/>
      <c r="AP5" s="64" t="n"/>
      <c r="AQ5" s="64" t="n"/>
      <c r="AR5" s="64" t="n"/>
      <c r="AS5" s="64" t="n"/>
      <c r="AT5" s="64" t="n"/>
      <c r="AU5" s="64" t="n"/>
      <c r="AV5" s="64" t="n"/>
      <c r="AW5" s="64" t="n"/>
      <c r="AX5" s="64" t="n"/>
      <c r="AY5" s="64" t="n"/>
      <c r="AZ5" s="64" t="n"/>
      <c r="BA5" s="64" t="n"/>
      <c r="BB5" s="64" t="n"/>
      <c r="BC5" s="64" t="n"/>
      <c r="BD5" s="64" t="n"/>
      <c r="BE5" s="64" t="n"/>
      <c r="BF5" s="64" t="n"/>
      <c r="BG5" s="64" t="n"/>
      <c r="BH5" s="64" t="n"/>
      <c r="BI5" s="64" t="n"/>
      <c r="BJ5" s="64" t="n"/>
      <c r="BK5" s="64" t="n"/>
      <c r="BL5" s="64" t="n"/>
      <c r="BM5" s="64" t="n"/>
      <c r="BN5" s="64" t="n"/>
      <c r="BO5" s="64" t="n"/>
      <c r="BP5" s="64" t="n"/>
      <c r="BQ5" s="64" t="n"/>
      <c r="BR5" s="64" t="n"/>
      <c r="BS5" s="64" t="n"/>
      <c r="BT5" s="64" t="n"/>
      <c r="BU5" s="64" t="n"/>
      <c r="BV5" s="64" t="n"/>
      <c r="BW5" s="64" t="n"/>
      <c r="BX5" s="64" t="n"/>
      <c r="BY5" s="64" t="n"/>
      <c r="BZ5" s="64" t="n"/>
      <c r="CA5" s="64" t="n"/>
      <c r="CB5" s="64" t="n"/>
      <c r="CC5" s="64" t="n"/>
      <c r="CD5" s="64" t="n"/>
      <c r="CE5" s="64" t="n"/>
      <c r="CF5" s="64" t="n"/>
      <c r="CG5" s="64" t="n"/>
      <c r="CH5" s="64" t="n"/>
      <c r="CI5" s="64" t="n"/>
      <c r="CJ5" s="64" t="n"/>
      <c r="CK5" s="64" t="n"/>
      <c r="CL5" s="64" t="n"/>
      <c r="CM5" s="64" t="n"/>
      <c r="CN5" s="64" t="n"/>
      <c r="CO5" s="64" t="n"/>
      <c r="CP5" s="64" t="n"/>
      <c r="CQ5" s="64" t="n"/>
      <c r="CR5" s="64" t="n"/>
      <c r="CS5" s="64" t="n"/>
      <c r="CT5" s="64" t="n"/>
      <c r="CU5" s="64" t="n"/>
      <c r="CV5" s="64" t="n"/>
      <c r="CW5" s="64" t="n"/>
      <c r="CX5" s="64" t="n"/>
      <c r="CY5" s="64" t="n"/>
      <c r="CZ5" s="64" t="n"/>
      <c r="DA5" s="64" t="n"/>
      <c r="DB5" s="64" t="n"/>
      <c r="DC5" s="64" t="n"/>
      <c r="DD5" s="64" t="n"/>
      <c r="DE5" s="64" t="n"/>
      <c r="DF5" s="64" t="n"/>
      <c r="DG5" s="64" t="n"/>
      <c r="DH5" s="64" t="n"/>
      <c r="DI5" s="64" t="n"/>
      <c r="DJ5" s="64" t="n"/>
      <c r="DK5" s="64" t="n"/>
      <c r="DL5" s="64" t="n"/>
      <c r="DM5" s="64" t="n"/>
      <c r="DN5" s="64" t="n"/>
      <c r="DO5" s="64" t="n"/>
      <c r="DP5" s="64" t="n"/>
      <c r="DQ5" s="64" t="n"/>
      <c r="DR5" s="64" t="n"/>
    </row>
    <row r="6" ht="4" customHeight="1" s="832">
      <c r="A6" s="65" t="n"/>
      <c r="B6" s="66" t="n"/>
      <c r="C6" s="66" t="n"/>
      <c r="D6" s="66" t="n"/>
      <c r="E6" s="66" t="n"/>
      <c r="F6" s="66" t="n"/>
      <c r="G6" s="66" t="n"/>
      <c r="H6" s="66" t="n"/>
      <c r="I6" s="66" t="n"/>
      <c r="J6" s="66" t="n"/>
      <c r="K6" s="66" t="n"/>
      <c r="L6" s="66" t="n"/>
      <c r="M6" s="66" t="n"/>
      <c r="N6" s="66" t="n"/>
      <c r="O6" s="66" t="n"/>
      <c r="P6" s="66" t="n"/>
      <c r="Q6" s="66" t="n"/>
      <c r="R6" s="66" t="n"/>
      <c r="S6" s="66" t="n"/>
      <c r="T6" s="66" t="n"/>
      <c r="U6" s="66" t="n"/>
      <c r="V6" s="66" t="n"/>
      <c r="W6" s="66" t="n"/>
      <c r="X6" s="66" t="n"/>
      <c r="Y6" s="66" t="n"/>
      <c r="Z6" s="66" t="n"/>
      <c r="AA6" s="66" t="n"/>
      <c r="AB6" s="66" t="n"/>
      <c r="AC6" s="66" t="n"/>
      <c r="AD6" s="66" t="n"/>
      <c r="AE6" s="967" t="inlineStr">
        <is>
          <t>Going-concern Basis（Ａ）</t>
        </is>
      </c>
      <c r="AF6" s="899" t="n"/>
      <c r="AG6" s="899" t="n"/>
      <c r="AH6" s="899" t="n"/>
      <c r="AI6" s="899" t="n"/>
      <c r="AJ6" s="899" t="n"/>
      <c r="AK6" s="899" t="n"/>
      <c r="AL6" s="899" t="n"/>
      <c r="AM6" s="899" t="n"/>
      <c r="AN6" s="899" t="n"/>
      <c r="AO6" s="899" t="n"/>
      <c r="AP6" s="899" t="n"/>
      <c r="AQ6" s="899" t="n"/>
      <c r="AR6" s="899" t="n"/>
      <c r="AS6" s="899" t="n"/>
      <c r="AT6" s="899" t="n"/>
      <c r="AU6" s="899" t="n"/>
      <c r="AV6" s="899" t="n"/>
      <c r="AW6" s="899" t="n"/>
      <c r="AX6" s="899" t="n"/>
      <c r="AY6" s="899" t="n"/>
      <c r="AZ6" s="910" t="n"/>
      <c r="BA6" s="966" t="inlineStr">
        <is>
          <t>Total Asset Basis（Ｂ）</t>
        </is>
      </c>
      <c r="BB6" s="899" t="n"/>
      <c r="BC6" s="899" t="n"/>
      <c r="BD6" s="899" t="n"/>
      <c r="BE6" s="899" t="n"/>
      <c r="BF6" s="899" t="n"/>
      <c r="BG6" s="899" t="n"/>
      <c r="BH6" s="899" t="n"/>
      <c r="BI6" s="899" t="n"/>
      <c r="BJ6" s="899" t="n"/>
      <c r="BK6" s="899" t="n"/>
      <c r="BL6" s="899" t="n"/>
      <c r="BM6" s="899" t="n"/>
      <c r="BN6" s="899" t="n"/>
      <c r="BO6" s="899" t="n"/>
      <c r="BP6" s="899" t="n"/>
      <c r="BQ6" s="899" t="n"/>
      <c r="BR6" s="899" t="n"/>
      <c r="BS6" s="899" t="n"/>
      <c r="BT6" s="899" t="n"/>
      <c r="BU6" s="899" t="n"/>
      <c r="BV6" s="910" t="n"/>
      <c r="BX6" s="66" t="n"/>
      <c r="BY6" s="66" t="n"/>
      <c r="BZ6" s="66" t="n"/>
      <c r="CA6" s="66" t="n"/>
      <c r="CB6" s="66" t="n"/>
      <c r="CC6" s="66" t="n"/>
      <c r="CD6" s="66" t="n"/>
      <c r="CE6" s="66" t="n"/>
      <c r="CF6" s="66" t="n"/>
      <c r="CG6" s="66" t="n"/>
      <c r="CH6" s="66" t="n"/>
      <c r="CI6" s="66" t="n"/>
      <c r="CJ6" s="66" t="n"/>
      <c r="CK6" s="66" t="n"/>
      <c r="CL6" s="66" t="n"/>
      <c r="CM6" s="66" t="n"/>
      <c r="CN6" s="66" t="n"/>
      <c r="CO6" s="66" t="n"/>
      <c r="CP6" s="66" t="n"/>
      <c r="CQ6" s="66" t="n"/>
      <c r="CR6" s="66" t="n"/>
      <c r="CS6" s="66" t="n"/>
      <c r="CT6" s="66" t="n"/>
      <c r="CU6" s="66" t="n"/>
      <c r="CV6" s="66" t="n"/>
      <c r="CW6" s="66" t="n"/>
      <c r="CX6" s="66" t="n"/>
      <c r="CY6" s="66" t="n"/>
      <c r="CZ6" s="66" t="n"/>
      <c r="DA6" s="66" t="n"/>
      <c r="DB6" s="66" t="n"/>
      <c r="DC6" s="66" t="n"/>
      <c r="DD6" s="66" t="n"/>
      <c r="DE6" s="66" t="n"/>
      <c r="DF6" s="66" t="n"/>
      <c r="DG6" s="66" t="n"/>
      <c r="DH6" s="66" t="n"/>
      <c r="DI6" s="66" t="n"/>
      <c r="DJ6" s="66" t="n"/>
      <c r="DK6" s="66" t="n"/>
      <c r="DL6" s="66" t="n"/>
      <c r="DM6" s="66" t="n"/>
      <c r="DN6" s="66" t="n"/>
      <c r="DO6" s="66" t="n"/>
      <c r="DP6" s="66" t="n"/>
      <c r="DQ6" s="66" t="n"/>
      <c r="DR6" s="66" t="n"/>
      <c r="DS6" s="66" t="n"/>
      <c r="DT6" s="66" t="n"/>
      <c r="DU6" s="66" t="n"/>
      <c r="DV6" s="66" t="n"/>
      <c r="DW6" s="66" t="n"/>
      <c r="DX6" s="66" t="n"/>
    </row>
    <row r="7" ht="6" customHeight="1" s="832">
      <c r="A7" s="65" t="n"/>
      <c r="B7" s="66" t="n"/>
      <c r="C7" s="66" t="n"/>
      <c r="D7" s="66" t="n"/>
      <c r="E7" s="66" t="n"/>
      <c r="F7" s="66" t="n"/>
      <c r="G7" s="66" t="n"/>
      <c r="H7" s="66" t="n"/>
      <c r="I7" s="66" t="n"/>
      <c r="J7" s="66" t="n"/>
      <c r="K7" s="66" t="n"/>
      <c r="L7" s="66" t="n"/>
      <c r="M7" s="66" t="n"/>
      <c r="N7" s="66" t="n"/>
      <c r="O7" s="66" t="n"/>
      <c r="P7" s="66" t="n"/>
      <c r="Q7" s="66" t="n"/>
      <c r="R7" s="66" t="n"/>
      <c r="S7" s="66" t="n"/>
      <c r="T7" s="66" t="n"/>
      <c r="U7" s="66" t="n"/>
      <c r="V7" s="66" t="n"/>
      <c r="W7" s="66" t="n"/>
      <c r="X7" s="66" t="n"/>
      <c r="Y7" s="66" t="n"/>
      <c r="Z7" s="66" t="n"/>
      <c r="AA7" s="66" t="n"/>
      <c r="AB7" s="66" t="n"/>
      <c r="AC7" s="66" t="n"/>
      <c r="AD7" s="66" t="n"/>
      <c r="AE7" s="1007" t="n"/>
      <c r="AZ7" s="1008" t="n"/>
      <c r="BA7" s="911" t="n"/>
      <c r="BB7" s="844" t="n"/>
      <c r="BC7" s="844" t="n"/>
      <c r="BD7" s="844" t="n"/>
      <c r="BE7" s="844" t="n"/>
      <c r="BF7" s="844" t="n"/>
      <c r="BG7" s="844" t="n"/>
      <c r="BH7" s="844" t="n"/>
      <c r="BI7" s="844" t="n"/>
      <c r="BJ7" s="844" t="n"/>
      <c r="BK7" s="844" t="n"/>
      <c r="BL7" s="844" t="n"/>
      <c r="BM7" s="844" t="n"/>
      <c r="BN7" s="844" t="n"/>
      <c r="BO7" s="844" t="n"/>
      <c r="BP7" s="844" t="n"/>
      <c r="BQ7" s="844" t="n"/>
      <c r="BR7" s="844" t="n"/>
      <c r="BS7" s="844" t="n"/>
      <c r="BT7" s="844" t="n"/>
      <c r="BU7" s="844" t="n"/>
      <c r="BV7" s="912" t="n"/>
      <c r="BX7" s="66" t="n"/>
      <c r="BY7" s="66" t="n"/>
      <c r="BZ7" s="66" t="n"/>
      <c r="CA7" s="66" t="n"/>
      <c r="CB7" s="66" t="n"/>
      <c r="CC7" s="66" t="n"/>
      <c r="CD7" s="66" t="n"/>
      <c r="CE7" s="66" t="n"/>
      <c r="CF7" s="66" t="n"/>
      <c r="CG7" s="66" t="n"/>
      <c r="CH7" s="66" t="n"/>
      <c r="CI7" s="66" t="n"/>
      <c r="CJ7" s="66" t="n"/>
      <c r="CK7" s="66" t="n"/>
      <c r="CL7" s="66" t="n"/>
      <c r="CM7" s="66" t="n"/>
      <c r="CN7" s="66" t="n"/>
      <c r="CO7" s="66" t="n"/>
      <c r="CP7" s="66" t="n"/>
      <c r="CQ7" s="66" t="n"/>
      <c r="CR7" s="66" t="n"/>
      <c r="CS7" s="66" t="n"/>
      <c r="CT7" s="66" t="n"/>
      <c r="CU7" s="66" t="n"/>
      <c r="CV7" s="66" t="n"/>
      <c r="CW7" s="66" t="n"/>
      <c r="CX7" s="66" t="n"/>
      <c r="CY7" s="66" t="n"/>
      <c r="CZ7" s="66" t="n"/>
      <c r="DA7" s="66" t="n"/>
      <c r="DB7" s="66" t="n"/>
      <c r="DC7" s="66" t="n"/>
      <c r="DD7" s="66" t="n"/>
      <c r="DE7" s="66" t="n"/>
      <c r="DF7" s="66" t="n"/>
      <c r="DG7" s="66" t="n"/>
      <c r="DH7" s="66" t="n"/>
      <c r="DI7" s="66" t="n"/>
      <c r="DJ7" s="66" t="n"/>
      <c r="DK7" s="66" t="n"/>
      <c r="DL7" s="66" t="n"/>
      <c r="DM7" s="66" t="n"/>
      <c r="DN7" s="66" t="n"/>
      <c r="DO7" s="66" t="n"/>
      <c r="DP7" s="66" t="n"/>
      <c r="DQ7" s="66" t="n"/>
      <c r="DR7" s="66" t="n"/>
      <c r="DS7" s="66" t="n"/>
      <c r="DT7" s="66" t="n"/>
      <c r="DU7" s="66" t="n"/>
      <c r="DV7" s="66" t="n"/>
      <c r="DW7" s="66" t="n"/>
      <c r="DX7" s="66" t="n"/>
    </row>
    <row r="8" ht="1" customHeight="1" s="832">
      <c r="A8" s="65" t="n"/>
      <c r="B8" s="66" t="n"/>
      <c r="C8" s="66" t="n"/>
      <c r="D8" s="66" t="n"/>
      <c r="E8" s="66" t="n"/>
      <c r="F8" s="66" t="n"/>
      <c r="G8" s="66" t="n"/>
      <c r="H8" s="66" t="n"/>
      <c r="I8" s="66" t="n"/>
      <c r="J8" s="66" t="n"/>
      <c r="K8" s="66" t="n"/>
      <c r="L8" s="66" t="n"/>
      <c r="M8" s="66" t="n"/>
      <c r="N8" s="66" t="n"/>
      <c r="O8" s="66" t="n"/>
      <c r="P8" s="66" t="n"/>
      <c r="Q8" s="66" t="n"/>
      <c r="R8" s="66" t="n"/>
      <c r="S8" s="66" t="n"/>
      <c r="T8" s="66" t="n"/>
      <c r="U8" s="66" t="n"/>
      <c r="V8" s="66" t="n"/>
      <c r="W8" s="66" t="n"/>
      <c r="X8" s="66" t="n"/>
      <c r="Y8" s="66" t="n"/>
      <c r="Z8" s="66" t="n"/>
      <c r="AA8" s="66" t="n"/>
      <c r="AB8" s="66" t="n"/>
      <c r="AC8" s="66" t="n"/>
      <c r="AD8" s="66" t="n"/>
      <c r="AE8" s="17" t="n"/>
      <c r="AF8" s="18" t="n"/>
      <c r="AG8" s="18" t="n"/>
      <c r="AH8" s="18" t="n"/>
      <c r="AI8" s="18" t="n"/>
      <c r="AJ8" s="18" t="n"/>
      <c r="AK8" s="18" t="n"/>
      <c r="AL8" s="18" t="n"/>
      <c r="AM8" s="18" t="n"/>
      <c r="AN8" s="18" t="n"/>
      <c r="AO8" s="18" t="n"/>
      <c r="AP8" s="18" t="n"/>
      <c r="AQ8" s="18" t="n"/>
      <c r="AR8" s="18" t="n"/>
      <c r="AS8" s="18" t="n"/>
      <c r="AT8" s="18" t="n"/>
      <c r="AU8" s="18" t="n"/>
      <c r="AV8" s="18" t="n"/>
      <c r="AW8" s="18" t="n"/>
      <c r="AX8" s="18" t="n"/>
      <c r="AY8" s="18" t="n"/>
      <c r="AZ8" s="19" t="n"/>
      <c r="BA8" s="17" t="n"/>
      <c r="BB8" s="18" t="n"/>
      <c r="BC8" s="18" t="n"/>
      <c r="BD8" s="18" t="n"/>
      <c r="BE8" s="18" t="n"/>
      <c r="BF8" s="18" t="n"/>
      <c r="BG8" s="18" t="n"/>
      <c r="BH8" s="18" t="n"/>
      <c r="BI8" s="18" t="n"/>
      <c r="BJ8" s="18" t="n"/>
      <c r="BK8" s="18" t="n"/>
      <c r="BL8" s="18" t="n"/>
      <c r="BM8" s="18" t="n"/>
      <c r="BN8" s="18" t="n"/>
      <c r="BO8" s="18" t="n"/>
      <c r="BP8" s="18" t="n"/>
      <c r="BQ8" s="18" t="n"/>
      <c r="BR8" s="18" t="n"/>
      <c r="BS8" s="18" t="n"/>
      <c r="BT8" s="18" t="n"/>
      <c r="BU8" s="18" t="n"/>
      <c r="BV8" s="19" t="n"/>
      <c r="BW8" s="956" t="n"/>
      <c r="DW8" s="66" t="n"/>
      <c r="DX8" s="66" t="n"/>
      <c r="DY8" s="1009" t="inlineStr">
        <is>
          <t>Liabilities and Shareholders' Equity</t>
        </is>
      </c>
      <c r="DZ8" s="873" t="n"/>
      <c r="EA8" s="873" t="n"/>
      <c r="EB8" s="873" t="n"/>
      <c r="EC8" s="873" t="n"/>
      <c r="ED8" s="873" t="n"/>
      <c r="EE8" s="873" t="n"/>
      <c r="EF8" s="873" t="n"/>
      <c r="EG8" s="873" t="n"/>
      <c r="EH8" s="873" t="n"/>
      <c r="EI8" s="873" t="n"/>
      <c r="EJ8" s="873" t="n"/>
      <c r="EK8" s="873" t="n"/>
      <c r="EL8" s="873" t="n"/>
      <c r="EM8" s="873" t="n"/>
      <c r="EN8" s="873" t="n"/>
      <c r="EO8" s="873" t="n"/>
      <c r="EP8" s="873" t="n"/>
      <c r="EQ8" s="873" t="n"/>
      <c r="ER8" s="873" t="n"/>
      <c r="ES8" s="873" t="n"/>
      <c r="ET8" s="873" t="n"/>
      <c r="EU8" s="873" t="n"/>
      <c r="EV8" s="873" t="n"/>
      <c r="EW8" s="873" t="n"/>
      <c r="EX8" s="873" t="n"/>
      <c r="EY8" s="874" t="n"/>
      <c r="EZ8" s="1003" t="inlineStr">
        <is>
          <t>book-value</t>
        </is>
      </c>
      <c r="FA8" s="873" t="n"/>
      <c r="FB8" s="873" t="n"/>
      <c r="FC8" s="873" t="n"/>
      <c r="FD8" s="873" t="n"/>
      <c r="FE8" s="873" t="n"/>
      <c r="FF8" s="873" t="n"/>
      <c r="FG8" s="873" t="n"/>
      <c r="FH8" s="873" t="n"/>
      <c r="FI8" s="873" t="n"/>
      <c r="FJ8" s="873" t="n"/>
      <c r="FK8" s="873" t="n"/>
      <c r="FL8" s="874" t="n"/>
    </row>
    <row r="9" ht="5.5" customHeight="1" s="832">
      <c r="A9" s="971" t="inlineStr">
        <is>
          <t>Assets</t>
        </is>
      </c>
      <c r="B9" s="899" t="n"/>
      <c r="C9" s="899" t="n"/>
      <c r="D9" s="899" t="n"/>
      <c r="E9" s="899" t="n"/>
      <c r="F9" s="899" t="n"/>
      <c r="G9" s="899" t="n"/>
      <c r="H9" s="899" t="n"/>
      <c r="I9" s="899" t="n"/>
      <c r="J9" s="899" t="n"/>
      <c r="K9" s="899" t="n"/>
      <c r="L9" s="899" t="n"/>
      <c r="M9" s="899" t="n"/>
      <c r="N9" s="899" t="n"/>
      <c r="O9" s="899" t="n"/>
      <c r="P9" s="899" t="n"/>
      <c r="Q9" s="899" t="n"/>
      <c r="R9" s="899" t="n"/>
      <c r="S9" s="900" t="n"/>
      <c r="T9" s="951" t="inlineStr">
        <is>
          <t>book-value</t>
        </is>
      </c>
      <c r="U9" s="899" t="n"/>
      <c r="V9" s="899" t="n"/>
      <c r="W9" s="899" t="n"/>
      <c r="X9" s="899" t="n"/>
      <c r="Y9" s="899" t="n"/>
      <c r="Z9" s="899" t="n"/>
      <c r="AA9" s="899" t="n"/>
      <c r="AB9" s="899" t="n"/>
      <c r="AC9" s="899" t="n"/>
      <c r="AD9" s="900" t="n"/>
      <c r="AE9" s="1010" t="inlineStr">
        <is>
          <t>Unrealized Gain &amp; Loss（Ａ）</t>
        </is>
      </c>
      <c r="AF9" s="899" t="n"/>
      <c r="AG9" s="899" t="n"/>
      <c r="AH9" s="899" t="n"/>
      <c r="AI9" s="899" t="n"/>
      <c r="AJ9" s="899" t="n"/>
      <c r="AK9" s="899" t="n"/>
      <c r="AL9" s="899" t="n"/>
      <c r="AM9" s="899" t="n"/>
      <c r="AN9" s="899" t="n"/>
      <c r="AO9" s="900" t="n"/>
      <c r="AP9" s="951" t="inlineStr">
        <is>
          <t>current value（Ａ）</t>
        </is>
      </c>
      <c r="AQ9" s="899" t="n"/>
      <c r="AR9" s="899" t="n"/>
      <c r="AS9" s="899" t="n"/>
      <c r="AT9" s="899" t="n"/>
      <c r="AU9" s="899" t="n"/>
      <c r="AV9" s="899" t="n"/>
      <c r="AW9" s="899" t="n"/>
      <c r="AX9" s="899" t="n"/>
      <c r="AY9" s="899" t="n"/>
      <c r="AZ9" s="900" t="n"/>
      <c r="BA9" s="1010" t="inlineStr">
        <is>
          <t>Unrealized Gain &amp; Loss（Ｂ）</t>
        </is>
      </c>
      <c r="BB9" s="899" t="n"/>
      <c r="BC9" s="899" t="n"/>
      <c r="BD9" s="899" t="n"/>
      <c r="BE9" s="899" t="n"/>
      <c r="BF9" s="899" t="n"/>
      <c r="BG9" s="899" t="n"/>
      <c r="BH9" s="899" t="n"/>
      <c r="BI9" s="899" t="n"/>
      <c r="BJ9" s="899" t="n"/>
      <c r="BK9" s="900" t="n"/>
      <c r="BL9" s="951" t="inlineStr">
        <is>
          <t>current value（Ｂ）</t>
        </is>
      </c>
      <c r="BM9" s="899" t="n"/>
      <c r="BN9" s="899" t="n"/>
      <c r="BO9" s="899" t="n"/>
      <c r="BP9" s="899" t="n"/>
      <c r="BQ9" s="899" t="n"/>
      <c r="BR9" s="899" t="n"/>
      <c r="BS9" s="899" t="n"/>
      <c r="BT9" s="899" t="n"/>
      <c r="BU9" s="899" t="n"/>
      <c r="BV9" s="900" t="n"/>
      <c r="BW9" s="950" t="inlineStr">
        <is>
          <t>Remarks</t>
        </is>
      </c>
      <c r="BX9" s="899" t="n"/>
      <c r="BY9" s="899" t="n"/>
      <c r="BZ9" s="899" t="n"/>
      <c r="CA9" s="899" t="n"/>
      <c r="CB9" s="899" t="n"/>
      <c r="CC9" s="899" t="n"/>
      <c r="CD9" s="899" t="n"/>
      <c r="CE9" s="899" t="n"/>
      <c r="CF9" s="899" t="n"/>
      <c r="CG9" s="899" t="n"/>
      <c r="CH9" s="899" t="n"/>
      <c r="CI9" s="899" t="n"/>
      <c r="CJ9" s="899" t="n"/>
      <c r="CK9" s="899" t="n"/>
      <c r="CL9" s="899" t="n"/>
      <c r="CM9" s="899" t="n"/>
      <c r="CN9" s="899" t="n"/>
      <c r="CO9" s="899" t="n"/>
      <c r="CP9" s="899" t="n"/>
      <c r="CQ9" s="899" t="n"/>
      <c r="CR9" s="899" t="n"/>
      <c r="CS9" s="899" t="n"/>
      <c r="CT9" s="899" t="n"/>
      <c r="CU9" s="899" t="n"/>
      <c r="CV9" s="899" t="n"/>
      <c r="CW9" s="899" t="n"/>
      <c r="CX9" s="899" t="n"/>
      <c r="CY9" s="899" t="n"/>
      <c r="CZ9" s="899" t="n"/>
      <c r="DA9" s="899" t="n"/>
      <c r="DB9" s="899" t="n"/>
      <c r="DC9" s="899" t="n"/>
      <c r="DD9" s="899" t="n"/>
      <c r="DE9" s="899" t="n"/>
      <c r="DF9" s="899" t="n"/>
      <c r="DG9" s="899" t="n"/>
      <c r="DH9" s="899" t="n"/>
      <c r="DI9" s="899" t="n"/>
      <c r="DJ9" s="899" t="n"/>
      <c r="DK9" s="899" t="n"/>
      <c r="DL9" s="899" t="n"/>
      <c r="DM9" s="899" t="n"/>
      <c r="DN9" s="899" t="n"/>
      <c r="DO9" s="899" t="n"/>
      <c r="DP9" s="899" t="n"/>
      <c r="DQ9" s="899" t="n"/>
      <c r="DR9" s="899" t="n"/>
      <c r="DS9" s="899" t="n"/>
      <c r="DT9" s="899" t="n"/>
      <c r="DU9" s="899" t="n"/>
      <c r="DV9" s="910" t="n"/>
      <c r="DY9" s="1004" t="n"/>
      <c r="EY9" s="893" t="n"/>
      <c r="EZ9" s="1004" t="n"/>
      <c r="FL9" s="893" t="n"/>
    </row>
    <row r="10" ht="5.5" customHeight="1" s="832">
      <c r="A10" s="897" t="n"/>
      <c r="B10" s="876" t="n"/>
      <c r="C10" s="876" t="n"/>
      <c r="D10" s="876" t="n"/>
      <c r="E10" s="876" t="n"/>
      <c r="F10" s="876" t="n"/>
      <c r="G10" s="876" t="n"/>
      <c r="H10" s="876" t="n"/>
      <c r="I10" s="876" t="n"/>
      <c r="J10" s="876" t="n"/>
      <c r="K10" s="876" t="n"/>
      <c r="L10" s="876" t="n"/>
      <c r="M10" s="876" t="n"/>
      <c r="N10" s="876" t="n"/>
      <c r="O10" s="876" t="n"/>
      <c r="P10" s="876" t="n"/>
      <c r="Q10" s="876" t="n"/>
      <c r="R10" s="876" t="n"/>
      <c r="S10" s="877" t="n"/>
      <c r="T10" s="875" t="n"/>
      <c r="U10" s="876" t="n"/>
      <c r="V10" s="876" t="n"/>
      <c r="W10" s="876" t="n"/>
      <c r="X10" s="876" t="n"/>
      <c r="Y10" s="876" t="n"/>
      <c r="Z10" s="876" t="n"/>
      <c r="AA10" s="876" t="n"/>
      <c r="AB10" s="876" t="n"/>
      <c r="AC10" s="876" t="n"/>
      <c r="AD10" s="877" t="n"/>
      <c r="AE10" s="911" t="n"/>
      <c r="AF10" s="844" t="n"/>
      <c r="AG10" s="844" t="n"/>
      <c r="AH10" s="844" t="n"/>
      <c r="AI10" s="844" t="n"/>
      <c r="AJ10" s="844" t="n"/>
      <c r="AK10" s="844" t="n"/>
      <c r="AL10" s="844" t="n"/>
      <c r="AM10" s="844" t="n"/>
      <c r="AN10" s="844" t="n"/>
      <c r="AO10" s="902" t="n"/>
      <c r="AP10" s="875" t="n"/>
      <c r="AQ10" s="876" t="n"/>
      <c r="AR10" s="876" t="n"/>
      <c r="AS10" s="876" t="n"/>
      <c r="AT10" s="876" t="n"/>
      <c r="AU10" s="876" t="n"/>
      <c r="AV10" s="876" t="n"/>
      <c r="AW10" s="876" t="n"/>
      <c r="AX10" s="876" t="n"/>
      <c r="AY10" s="876" t="n"/>
      <c r="AZ10" s="877" t="n"/>
      <c r="BA10" s="911" t="n"/>
      <c r="BB10" s="844" t="n"/>
      <c r="BC10" s="844" t="n"/>
      <c r="BD10" s="844" t="n"/>
      <c r="BE10" s="844" t="n"/>
      <c r="BF10" s="844" t="n"/>
      <c r="BG10" s="844" t="n"/>
      <c r="BH10" s="844" t="n"/>
      <c r="BI10" s="844" t="n"/>
      <c r="BJ10" s="844" t="n"/>
      <c r="BK10" s="902" t="n"/>
      <c r="BL10" s="875" t="n"/>
      <c r="BM10" s="876" t="n"/>
      <c r="BN10" s="876" t="n"/>
      <c r="BO10" s="876" t="n"/>
      <c r="BP10" s="876" t="n"/>
      <c r="BQ10" s="876" t="n"/>
      <c r="BR10" s="876" t="n"/>
      <c r="BS10" s="876" t="n"/>
      <c r="BT10" s="876" t="n"/>
      <c r="BU10" s="876" t="n"/>
      <c r="BV10" s="877" t="n"/>
      <c r="BW10" s="911" t="n"/>
      <c r="BX10" s="844" t="n"/>
      <c r="BY10" s="844" t="n"/>
      <c r="BZ10" s="844" t="n"/>
      <c r="CA10" s="844" t="n"/>
      <c r="CB10" s="844" t="n"/>
      <c r="CC10" s="844" t="n"/>
      <c r="CD10" s="844" t="n"/>
      <c r="CE10" s="844" t="n"/>
      <c r="CF10" s="844" t="n"/>
      <c r="CG10" s="844" t="n"/>
      <c r="CH10" s="844" t="n"/>
      <c r="CI10" s="844" t="n"/>
      <c r="CJ10" s="844" t="n"/>
      <c r="CK10" s="844" t="n"/>
      <c r="CL10" s="844" t="n"/>
      <c r="CM10" s="844" t="n"/>
      <c r="CN10" s="844" t="n"/>
      <c r="CO10" s="844" t="n"/>
      <c r="CP10" s="844" t="n"/>
      <c r="CQ10" s="844" t="n"/>
      <c r="CR10" s="844" t="n"/>
      <c r="CS10" s="844" t="n"/>
      <c r="CT10" s="844" t="n"/>
      <c r="CU10" s="844" t="n"/>
      <c r="CV10" s="844" t="n"/>
      <c r="CW10" s="844" t="n"/>
      <c r="CX10" s="844" t="n"/>
      <c r="CY10" s="844" t="n"/>
      <c r="CZ10" s="844" t="n"/>
      <c r="DA10" s="844" t="n"/>
      <c r="DB10" s="844" t="n"/>
      <c r="DC10" s="844" t="n"/>
      <c r="DD10" s="844" t="n"/>
      <c r="DE10" s="844" t="n"/>
      <c r="DF10" s="844" t="n"/>
      <c r="DG10" s="844" t="n"/>
      <c r="DH10" s="844" t="n"/>
      <c r="DI10" s="844" t="n"/>
      <c r="DJ10" s="844" t="n"/>
      <c r="DK10" s="844" t="n"/>
      <c r="DL10" s="844" t="n"/>
      <c r="DM10" s="844" t="n"/>
      <c r="DN10" s="844" t="n"/>
      <c r="DO10" s="844" t="n"/>
      <c r="DP10" s="844" t="n"/>
      <c r="DQ10" s="844" t="n"/>
      <c r="DR10" s="844" t="n"/>
      <c r="DS10" s="844" t="n"/>
      <c r="DT10" s="844" t="n"/>
      <c r="DU10" s="844" t="n"/>
      <c r="DV10" s="912" t="n"/>
      <c r="DY10" s="875" t="n"/>
      <c r="DZ10" s="876" t="n"/>
      <c r="EA10" s="876" t="n"/>
      <c r="EB10" s="876" t="n"/>
      <c r="EC10" s="876" t="n"/>
      <c r="ED10" s="876" t="n"/>
      <c r="EE10" s="876" t="n"/>
      <c r="EF10" s="876" t="n"/>
      <c r="EG10" s="876" t="n"/>
      <c r="EH10" s="876" t="n"/>
      <c r="EI10" s="876" t="n"/>
      <c r="EJ10" s="876" t="n"/>
      <c r="EK10" s="876" t="n"/>
      <c r="EL10" s="876" t="n"/>
      <c r="EM10" s="876" t="n"/>
      <c r="EN10" s="876" t="n"/>
      <c r="EO10" s="876" t="n"/>
      <c r="EP10" s="876" t="n"/>
      <c r="EQ10" s="876" t="n"/>
      <c r="ER10" s="876" t="n"/>
      <c r="ES10" s="876" t="n"/>
      <c r="ET10" s="876" t="n"/>
      <c r="EU10" s="876" t="n"/>
      <c r="EV10" s="876" t="n"/>
      <c r="EW10" s="876" t="n"/>
      <c r="EX10" s="876" t="n"/>
      <c r="EY10" s="877" t="n"/>
      <c r="EZ10" s="875" t="n"/>
      <c r="FA10" s="876" t="n"/>
      <c r="FB10" s="876" t="n"/>
      <c r="FC10" s="876" t="n"/>
      <c r="FD10" s="876" t="n"/>
      <c r="FE10" s="876" t="n"/>
      <c r="FF10" s="876" t="n"/>
      <c r="FG10" s="876" t="n"/>
      <c r="FH10" s="876" t="n"/>
      <c r="FI10" s="876" t="n"/>
      <c r="FJ10" s="876" t="n"/>
      <c r="FK10" s="876" t="n"/>
      <c r="FL10" s="877" t="n"/>
    </row>
    <row r="11" ht="6" customHeight="1" s="832">
      <c r="A11" s="20" t="n"/>
      <c r="B11" s="940" t="inlineStr">
        <is>
          <t>Cash and cash equivalents</t>
        </is>
      </c>
      <c r="C11" s="899" t="n"/>
      <c r="D11" s="899" t="n"/>
      <c r="E11" s="899" t="n"/>
      <c r="F11" s="899" t="n"/>
      <c r="G11" s="899" t="n"/>
      <c r="H11" s="899" t="n"/>
      <c r="I11" s="899" t="n"/>
      <c r="J11" s="899" t="n"/>
      <c r="K11" s="899" t="n"/>
      <c r="L11" s="899" t="n"/>
      <c r="M11" s="899" t="n"/>
      <c r="N11" s="899" t="n"/>
      <c r="O11" s="899" t="n"/>
      <c r="P11" s="899" t="n"/>
      <c r="Q11" s="899" t="n"/>
      <c r="R11" s="899" t="n"/>
      <c r="S11" s="900" t="n"/>
      <c r="T11" s="1871">
        <f>BS!S23</f>
        <v/>
      </c>
      <c r="U11" s="899" t="n"/>
      <c r="V11" s="899" t="n"/>
      <c r="W11" s="899" t="n"/>
      <c r="X11" s="899" t="n"/>
      <c r="Y11" s="899" t="n"/>
      <c r="Z11" s="899" t="n"/>
      <c r="AA11" s="899" t="n"/>
      <c r="AB11" s="899" t="n"/>
      <c r="AC11" s="899" t="n"/>
      <c r="AD11" s="900" t="n"/>
      <c r="AE11" s="1872" t="n"/>
      <c r="AF11" s="899" t="n"/>
      <c r="AG11" s="899" t="n"/>
      <c r="AH11" s="899" t="n"/>
      <c r="AI11" s="899" t="n"/>
      <c r="AJ11" s="899" t="n"/>
      <c r="AK11" s="899" t="n"/>
      <c r="AL11" s="899" t="n"/>
      <c r="AM11" s="899" t="n"/>
      <c r="AN11" s="899" t="n"/>
      <c r="AO11" s="900" t="n"/>
      <c r="AP11" s="1871">
        <f>+T11+AE11</f>
        <v/>
      </c>
      <c r="AQ11" s="899" t="n"/>
      <c r="AR11" s="899" t="n"/>
      <c r="AS11" s="899" t="n"/>
      <c r="AT11" s="899" t="n"/>
      <c r="AU11" s="899" t="n"/>
      <c r="AV11" s="899" t="n"/>
      <c r="AW11" s="899" t="n"/>
      <c r="AX11" s="899" t="n"/>
      <c r="AY11" s="899" t="n"/>
      <c r="AZ11" s="900" t="n"/>
      <c r="BA11" s="1872">
        <f>AE11</f>
        <v/>
      </c>
      <c r="BB11" s="899" t="n"/>
      <c r="BC11" s="899" t="n"/>
      <c r="BD11" s="899" t="n"/>
      <c r="BE11" s="899" t="n"/>
      <c r="BF11" s="899" t="n"/>
      <c r="BG11" s="899" t="n"/>
      <c r="BH11" s="899" t="n"/>
      <c r="BI11" s="899" t="n"/>
      <c r="BJ11" s="899" t="n"/>
      <c r="BK11" s="900" t="n"/>
      <c r="BL11" s="1871">
        <f>+T11+BA11</f>
        <v/>
      </c>
      <c r="BM11" s="899" t="n"/>
      <c r="BN11" s="899" t="n"/>
      <c r="BO11" s="899" t="n"/>
      <c r="BP11" s="899" t="n"/>
      <c r="BQ11" s="899" t="n"/>
      <c r="BR11" s="899" t="n"/>
      <c r="BS11" s="899" t="n"/>
      <c r="BT11" s="899" t="n"/>
      <c r="BU11" s="899" t="n"/>
      <c r="BV11" s="900" t="n"/>
      <c r="BW11" s="878" t="n"/>
      <c r="DV11" s="893" t="n"/>
      <c r="DW11" s="1873" t="n"/>
      <c r="DY11" s="21" t="n"/>
      <c r="DZ11" s="923" t="inlineStr">
        <is>
          <t>Account payable (include trade notes payables)</t>
        </is>
      </c>
      <c r="EA11" s="873" t="n"/>
      <c r="EB11" s="873" t="n"/>
      <c r="EC11" s="873" t="n"/>
      <c r="ED11" s="873" t="n"/>
      <c r="EE11" s="873" t="n"/>
      <c r="EF11" s="873" t="n"/>
      <c r="EG11" s="873" t="n"/>
      <c r="EH11" s="873" t="n"/>
      <c r="EI11" s="873" t="n"/>
      <c r="EJ11" s="873" t="n"/>
      <c r="EK11" s="873" t="n"/>
      <c r="EL11" s="873" t="n"/>
      <c r="EM11" s="873" t="n"/>
      <c r="EN11" s="873" t="n"/>
      <c r="EO11" s="873" t="n"/>
      <c r="EP11" s="873" t="n"/>
      <c r="EQ11" s="873" t="n"/>
      <c r="ER11" s="873" t="n"/>
      <c r="ES11" s="873" t="n"/>
      <c r="ET11" s="873" t="n"/>
      <c r="EU11" s="873" t="n"/>
      <c r="EV11" s="873" t="n"/>
      <c r="EW11" s="873" t="n"/>
      <c r="EX11" s="873" t="n"/>
      <c r="EY11" s="874" t="n"/>
      <c r="EZ11" s="1874">
        <f>BS!S53</f>
        <v/>
      </c>
      <c r="FA11" s="873" t="n"/>
      <c r="FB11" s="873" t="n"/>
      <c r="FC11" s="873" t="n"/>
      <c r="FD11" s="873" t="n"/>
      <c r="FE11" s="873" t="n"/>
      <c r="FF11" s="873" t="n"/>
      <c r="FG11" s="873" t="n"/>
      <c r="FH11" s="873" t="n"/>
      <c r="FI11" s="873" t="n"/>
      <c r="FJ11" s="873" t="n"/>
      <c r="FK11" s="873" t="n"/>
      <c r="FL11" s="874" t="n"/>
    </row>
    <row r="12" ht="6" customHeight="1" s="832">
      <c r="A12" s="22" t="n"/>
      <c r="B12" s="875" t="n"/>
      <c r="C12" s="876" t="n"/>
      <c r="D12" s="876" t="n"/>
      <c r="E12" s="876" t="n"/>
      <c r="F12" s="876" t="n"/>
      <c r="G12" s="876" t="n"/>
      <c r="H12" s="876" t="n"/>
      <c r="I12" s="876" t="n"/>
      <c r="J12" s="876" t="n"/>
      <c r="K12" s="876" t="n"/>
      <c r="L12" s="876" t="n"/>
      <c r="M12" s="876" t="n"/>
      <c r="N12" s="876" t="n"/>
      <c r="O12" s="876" t="n"/>
      <c r="P12" s="876" t="n"/>
      <c r="Q12" s="876" t="n"/>
      <c r="R12" s="876" t="n"/>
      <c r="S12" s="877" t="n"/>
      <c r="T12" s="875" t="n"/>
      <c r="U12" s="876" t="n"/>
      <c r="V12" s="876" t="n"/>
      <c r="W12" s="876" t="n"/>
      <c r="X12" s="876" t="n"/>
      <c r="Y12" s="876" t="n"/>
      <c r="Z12" s="876" t="n"/>
      <c r="AA12" s="876" t="n"/>
      <c r="AB12" s="876" t="n"/>
      <c r="AC12" s="876" t="n"/>
      <c r="AD12" s="877" t="n"/>
      <c r="AE12" s="897" t="n"/>
      <c r="AF12" s="876" t="n"/>
      <c r="AG12" s="876" t="n"/>
      <c r="AH12" s="876" t="n"/>
      <c r="AI12" s="876" t="n"/>
      <c r="AJ12" s="876" t="n"/>
      <c r="AK12" s="876" t="n"/>
      <c r="AL12" s="876" t="n"/>
      <c r="AM12" s="876" t="n"/>
      <c r="AN12" s="876" t="n"/>
      <c r="AO12" s="877" t="n"/>
      <c r="AP12" s="875" t="n"/>
      <c r="AQ12" s="876" t="n"/>
      <c r="AR12" s="876" t="n"/>
      <c r="AS12" s="876" t="n"/>
      <c r="AT12" s="876" t="n"/>
      <c r="AU12" s="876" t="n"/>
      <c r="AV12" s="876" t="n"/>
      <c r="AW12" s="876" t="n"/>
      <c r="AX12" s="876" t="n"/>
      <c r="AY12" s="876" t="n"/>
      <c r="AZ12" s="877" t="n"/>
      <c r="BA12" s="897" t="n"/>
      <c r="BB12" s="876" t="n"/>
      <c r="BC12" s="876" t="n"/>
      <c r="BD12" s="876" t="n"/>
      <c r="BE12" s="876" t="n"/>
      <c r="BF12" s="876" t="n"/>
      <c r="BG12" s="876" t="n"/>
      <c r="BH12" s="876" t="n"/>
      <c r="BI12" s="876" t="n"/>
      <c r="BJ12" s="876" t="n"/>
      <c r="BK12" s="877" t="n"/>
      <c r="BL12" s="875" t="n"/>
      <c r="BM12" s="876" t="n"/>
      <c r="BN12" s="876" t="n"/>
      <c r="BO12" s="876" t="n"/>
      <c r="BP12" s="876" t="n"/>
      <c r="BQ12" s="876" t="n"/>
      <c r="BR12" s="876" t="n"/>
      <c r="BS12" s="876" t="n"/>
      <c r="BT12" s="876" t="n"/>
      <c r="BU12" s="876" t="n"/>
      <c r="BV12" s="877" t="n"/>
      <c r="BW12" s="876" t="n"/>
      <c r="BX12" s="876" t="n"/>
      <c r="BY12" s="876" t="n"/>
      <c r="BZ12" s="876" t="n"/>
      <c r="CA12" s="876" t="n"/>
      <c r="CB12" s="876" t="n"/>
      <c r="CC12" s="876" t="n"/>
      <c r="CD12" s="876" t="n"/>
      <c r="CE12" s="876" t="n"/>
      <c r="CF12" s="876" t="n"/>
      <c r="CG12" s="876" t="n"/>
      <c r="CH12" s="876" t="n"/>
      <c r="CI12" s="876" t="n"/>
      <c r="CJ12" s="876" t="n"/>
      <c r="CK12" s="876" t="n"/>
      <c r="CL12" s="876" t="n"/>
      <c r="CM12" s="876" t="n"/>
      <c r="CN12" s="876" t="n"/>
      <c r="CO12" s="876" t="n"/>
      <c r="CP12" s="876" t="n"/>
      <c r="CQ12" s="876" t="n"/>
      <c r="CR12" s="876" t="n"/>
      <c r="CS12" s="876" t="n"/>
      <c r="CT12" s="876" t="n"/>
      <c r="CU12" s="876" t="n"/>
      <c r="CV12" s="876" t="n"/>
      <c r="CW12" s="876" t="n"/>
      <c r="CX12" s="876" t="n"/>
      <c r="CY12" s="876" t="n"/>
      <c r="CZ12" s="876" t="n"/>
      <c r="DA12" s="876" t="n"/>
      <c r="DB12" s="876" t="n"/>
      <c r="DC12" s="876" t="n"/>
      <c r="DD12" s="876" t="n"/>
      <c r="DE12" s="876" t="n"/>
      <c r="DF12" s="876" t="n"/>
      <c r="DG12" s="876" t="n"/>
      <c r="DH12" s="876" t="n"/>
      <c r="DI12" s="876" t="n"/>
      <c r="DJ12" s="876" t="n"/>
      <c r="DK12" s="876" t="n"/>
      <c r="DL12" s="876" t="n"/>
      <c r="DM12" s="876" t="n"/>
      <c r="DN12" s="876" t="n"/>
      <c r="DO12" s="876" t="n"/>
      <c r="DP12" s="876" t="n"/>
      <c r="DQ12" s="876" t="n"/>
      <c r="DR12" s="876" t="n"/>
      <c r="DS12" s="876" t="n"/>
      <c r="DT12" s="876" t="n"/>
      <c r="DU12" s="876" t="n"/>
      <c r="DV12" s="877" t="n"/>
      <c r="DW12" s="1873" t="n"/>
      <c r="DY12" s="23" t="n"/>
      <c r="DZ12" s="875" t="n"/>
      <c r="EA12" s="876" t="n"/>
      <c r="EB12" s="876" t="n"/>
      <c r="EC12" s="876" t="n"/>
      <c r="ED12" s="876" t="n"/>
      <c r="EE12" s="876" t="n"/>
      <c r="EF12" s="876" t="n"/>
      <c r="EG12" s="876" t="n"/>
      <c r="EH12" s="876" t="n"/>
      <c r="EI12" s="876" t="n"/>
      <c r="EJ12" s="876" t="n"/>
      <c r="EK12" s="876" t="n"/>
      <c r="EL12" s="876" t="n"/>
      <c r="EM12" s="876" t="n"/>
      <c r="EN12" s="876" t="n"/>
      <c r="EO12" s="876" t="n"/>
      <c r="EP12" s="876" t="n"/>
      <c r="EQ12" s="876" t="n"/>
      <c r="ER12" s="876" t="n"/>
      <c r="ES12" s="876" t="n"/>
      <c r="ET12" s="876" t="n"/>
      <c r="EU12" s="876" t="n"/>
      <c r="EV12" s="876" t="n"/>
      <c r="EW12" s="876" t="n"/>
      <c r="EX12" s="876" t="n"/>
      <c r="EY12" s="877" t="n"/>
      <c r="EZ12" s="875" t="n"/>
      <c r="FA12" s="876" t="n"/>
      <c r="FB12" s="876" t="n"/>
      <c r="FC12" s="876" t="n"/>
      <c r="FD12" s="876" t="n"/>
      <c r="FE12" s="876" t="n"/>
      <c r="FF12" s="876" t="n"/>
      <c r="FG12" s="876" t="n"/>
      <c r="FH12" s="876" t="n"/>
      <c r="FI12" s="876" t="n"/>
      <c r="FJ12" s="876" t="n"/>
      <c r="FK12" s="876" t="n"/>
      <c r="FL12" s="877" t="n"/>
    </row>
    <row r="13" ht="6" customHeight="1" s="832">
      <c r="A13" s="22" t="n"/>
      <c r="B13" s="923" t="inlineStr">
        <is>
          <t>Trade account receivable</t>
        </is>
      </c>
      <c r="C13" s="873" t="n"/>
      <c r="D13" s="873" t="n"/>
      <c r="E13" s="873" t="n"/>
      <c r="F13" s="873" t="n"/>
      <c r="G13" s="873" t="n"/>
      <c r="H13" s="873" t="n"/>
      <c r="I13" s="873" t="n"/>
      <c r="J13" s="873" t="n"/>
      <c r="K13" s="873" t="n"/>
      <c r="L13" s="873" t="n"/>
      <c r="M13" s="873" t="n"/>
      <c r="N13" s="873" t="n"/>
      <c r="O13" s="873" t="n"/>
      <c r="P13" s="873" t="n"/>
      <c r="Q13" s="873" t="n"/>
      <c r="R13" s="873" t="n"/>
      <c r="S13" s="874" t="n"/>
      <c r="T13" s="1875">
        <f>BS!S24</f>
        <v/>
      </c>
      <c r="U13" s="873" t="n"/>
      <c r="V13" s="873" t="n"/>
      <c r="W13" s="873" t="n"/>
      <c r="X13" s="873" t="n"/>
      <c r="Y13" s="873" t="n"/>
      <c r="Z13" s="873" t="n"/>
      <c r="AA13" s="873" t="n"/>
      <c r="AB13" s="873" t="n"/>
      <c r="AC13" s="873" t="n"/>
      <c r="AD13" s="874" t="n"/>
      <c r="AE13" s="1876">
        <f>-'Unrealised loss working'!J5</f>
        <v/>
      </c>
      <c r="AF13" s="873" t="n"/>
      <c r="AG13" s="873" t="n"/>
      <c r="AH13" s="873" t="n"/>
      <c r="AI13" s="873" t="n"/>
      <c r="AJ13" s="873" t="n"/>
      <c r="AK13" s="873" t="n"/>
      <c r="AL13" s="873" t="n"/>
      <c r="AM13" s="873" t="n"/>
      <c r="AN13" s="873" t="n"/>
      <c r="AO13" s="874" t="n"/>
      <c r="AP13" s="1875">
        <f>+T13+AE13</f>
        <v/>
      </c>
      <c r="AQ13" s="873" t="n"/>
      <c r="AR13" s="873" t="n"/>
      <c r="AS13" s="873" t="n"/>
      <c r="AT13" s="873" t="n"/>
      <c r="AU13" s="873" t="n"/>
      <c r="AV13" s="873" t="n"/>
      <c r="AW13" s="873" t="n"/>
      <c r="AX13" s="873" t="n"/>
      <c r="AY13" s="873" t="n"/>
      <c r="AZ13" s="874" t="n"/>
      <c r="BA13" s="1872">
        <f>AE13</f>
        <v/>
      </c>
      <c r="BB13" s="899" t="n"/>
      <c r="BC13" s="899" t="n"/>
      <c r="BD13" s="899" t="n"/>
      <c r="BE13" s="899" t="n"/>
      <c r="BF13" s="899" t="n"/>
      <c r="BG13" s="899" t="n"/>
      <c r="BH13" s="899" t="n"/>
      <c r="BI13" s="899" t="n"/>
      <c r="BJ13" s="899" t="n"/>
      <c r="BK13" s="900" t="n"/>
      <c r="BL13" s="1875">
        <f>+T13+BA13</f>
        <v/>
      </c>
      <c r="BM13" s="873" t="n"/>
      <c r="BN13" s="873" t="n"/>
      <c r="BO13" s="873" t="n"/>
      <c r="BP13" s="873" t="n"/>
      <c r="BQ13" s="873" t="n"/>
      <c r="BR13" s="873" t="n"/>
      <c r="BS13" s="873" t="n"/>
      <c r="BT13" s="873" t="n"/>
      <c r="BU13" s="873" t="n"/>
      <c r="BV13" s="874" t="n"/>
      <c r="BW13" s="915" t="n"/>
      <c r="BX13" s="873" t="n"/>
      <c r="BY13" s="873" t="n"/>
      <c r="BZ13" s="873" t="n"/>
      <c r="CA13" s="873" t="n"/>
      <c r="CB13" s="873" t="n"/>
      <c r="CC13" s="873" t="n"/>
      <c r="CD13" s="873" t="n"/>
      <c r="CE13" s="873" t="n"/>
      <c r="CF13" s="873" t="n"/>
      <c r="CG13" s="873" t="n"/>
      <c r="CH13" s="873" t="n"/>
      <c r="CI13" s="873" t="n"/>
      <c r="CJ13" s="873" t="n"/>
      <c r="CK13" s="873" t="n"/>
      <c r="CL13" s="873" t="n"/>
      <c r="CM13" s="873" t="n"/>
      <c r="CN13" s="873" t="n"/>
      <c r="CO13" s="873" t="n"/>
      <c r="CP13" s="873" t="n"/>
      <c r="CQ13" s="873" t="n"/>
      <c r="CR13" s="873" t="n"/>
      <c r="CS13" s="873" t="n"/>
      <c r="CT13" s="873" t="n"/>
      <c r="CU13" s="873" t="n"/>
      <c r="CV13" s="873" t="n"/>
      <c r="CW13" s="873" t="n"/>
      <c r="CX13" s="873" t="n"/>
      <c r="CY13" s="873" t="n"/>
      <c r="CZ13" s="873" t="n"/>
      <c r="DA13" s="873" t="n"/>
      <c r="DB13" s="873" t="n"/>
      <c r="DC13" s="873" t="n"/>
      <c r="DD13" s="873" t="n"/>
      <c r="DE13" s="873" t="n"/>
      <c r="DF13" s="873" t="n"/>
      <c r="DG13" s="873" t="n"/>
      <c r="DH13" s="873" t="n"/>
      <c r="DI13" s="873" t="n"/>
      <c r="DJ13" s="873" t="n"/>
      <c r="DK13" s="873" t="n"/>
      <c r="DL13" s="873" t="n"/>
      <c r="DM13" s="873" t="n"/>
      <c r="DN13" s="873" t="n"/>
      <c r="DO13" s="873" t="n"/>
      <c r="DP13" s="873" t="n"/>
      <c r="DQ13" s="873" t="n"/>
      <c r="DR13" s="873" t="n"/>
      <c r="DS13" s="873" t="n"/>
      <c r="DT13" s="873" t="n"/>
      <c r="DU13" s="873" t="n"/>
      <c r="DV13" s="874" t="n"/>
      <c r="DW13" s="1873" t="n"/>
      <c r="DY13" s="23" t="n"/>
      <c r="DZ13" s="923" t="inlineStr">
        <is>
          <t>Total short-term debt</t>
        </is>
      </c>
      <c r="EA13" s="873" t="n"/>
      <c r="EB13" s="873" t="n"/>
      <c r="EC13" s="873" t="n"/>
      <c r="ED13" s="873" t="n"/>
      <c r="EE13" s="873" t="n"/>
      <c r="EF13" s="873" t="n"/>
      <c r="EG13" s="873" t="n"/>
      <c r="EH13" s="873" t="n"/>
      <c r="EI13" s="873" t="n"/>
      <c r="EJ13" s="873" t="n"/>
      <c r="EK13" s="873" t="n"/>
      <c r="EL13" s="873" t="n"/>
      <c r="EM13" s="873" t="n"/>
      <c r="EN13" s="873" t="n"/>
      <c r="EO13" s="873" t="n"/>
      <c r="EP13" s="873" t="n"/>
      <c r="EQ13" s="873" t="n"/>
      <c r="ER13" s="873" t="n"/>
      <c r="ES13" s="873" t="n"/>
      <c r="ET13" s="873" t="n"/>
      <c r="EU13" s="873" t="n"/>
      <c r="EV13" s="873" t="n"/>
      <c r="EW13" s="873" t="n"/>
      <c r="EX13" s="873" t="n"/>
      <c r="EY13" s="874" t="n"/>
      <c r="EZ13" s="1874">
        <f>SUM(BS!S50:S52)</f>
        <v/>
      </c>
      <c r="FA13" s="873" t="n"/>
      <c r="FB13" s="873" t="n"/>
      <c r="FC13" s="873" t="n"/>
      <c r="FD13" s="873" t="n"/>
      <c r="FE13" s="873" t="n"/>
      <c r="FF13" s="873" t="n"/>
      <c r="FG13" s="873" t="n"/>
      <c r="FH13" s="873" t="n"/>
      <c r="FI13" s="873" t="n"/>
      <c r="FJ13" s="873" t="n"/>
      <c r="FK13" s="873" t="n"/>
      <c r="FL13" s="874" t="n"/>
    </row>
    <row r="14" ht="6" customHeight="1" s="832">
      <c r="A14" s="22" t="n"/>
      <c r="B14" s="875" t="n"/>
      <c r="C14" s="876" t="n"/>
      <c r="D14" s="876" t="n"/>
      <c r="E14" s="876" t="n"/>
      <c r="F14" s="876" t="n"/>
      <c r="G14" s="876" t="n"/>
      <c r="H14" s="876" t="n"/>
      <c r="I14" s="876" t="n"/>
      <c r="J14" s="876" t="n"/>
      <c r="K14" s="876" t="n"/>
      <c r="L14" s="876" t="n"/>
      <c r="M14" s="876" t="n"/>
      <c r="N14" s="876" t="n"/>
      <c r="O14" s="876" t="n"/>
      <c r="P14" s="876" t="n"/>
      <c r="Q14" s="876" t="n"/>
      <c r="R14" s="876" t="n"/>
      <c r="S14" s="877" t="n"/>
      <c r="T14" s="875" t="n"/>
      <c r="U14" s="876" t="n"/>
      <c r="V14" s="876" t="n"/>
      <c r="W14" s="876" t="n"/>
      <c r="X14" s="876" t="n"/>
      <c r="Y14" s="876" t="n"/>
      <c r="Z14" s="876" t="n"/>
      <c r="AA14" s="876" t="n"/>
      <c r="AB14" s="876" t="n"/>
      <c r="AC14" s="876" t="n"/>
      <c r="AD14" s="877" t="n"/>
      <c r="AE14" s="897" t="n"/>
      <c r="AF14" s="876" t="n"/>
      <c r="AG14" s="876" t="n"/>
      <c r="AH14" s="876" t="n"/>
      <c r="AI14" s="876" t="n"/>
      <c r="AJ14" s="876" t="n"/>
      <c r="AK14" s="876" t="n"/>
      <c r="AL14" s="876" t="n"/>
      <c r="AM14" s="876" t="n"/>
      <c r="AN14" s="876" t="n"/>
      <c r="AO14" s="877" t="n"/>
      <c r="AP14" s="875" t="n"/>
      <c r="AQ14" s="876" t="n"/>
      <c r="AR14" s="876" t="n"/>
      <c r="AS14" s="876" t="n"/>
      <c r="AT14" s="876" t="n"/>
      <c r="AU14" s="876" t="n"/>
      <c r="AV14" s="876" t="n"/>
      <c r="AW14" s="876" t="n"/>
      <c r="AX14" s="876" t="n"/>
      <c r="AY14" s="876" t="n"/>
      <c r="AZ14" s="877" t="n"/>
      <c r="BA14" s="897" t="n"/>
      <c r="BB14" s="876" t="n"/>
      <c r="BC14" s="876" t="n"/>
      <c r="BD14" s="876" t="n"/>
      <c r="BE14" s="876" t="n"/>
      <c r="BF14" s="876" t="n"/>
      <c r="BG14" s="876" t="n"/>
      <c r="BH14" s="876" t="n"/>
      <c r="BI14" s="876" t="n"/>
      <c r="BJ14" s="876" t="n"/>
      <c r="BK14" s="877" t="n"/>
      <c r="BL14" s="875" t="n"/>
      <c r="BM14" s="876" t="n"/>
      <c r="BN14" s="876" t="n"/>
      <c r="BO14" s="876" t="n"/>
      <c r="BP14" s="876" t="n"/>
      <c r="BQ14" s="876" t="n"/>
      <c r="BR14" s="876" t="n"/>
      <c r="BS14" s="876" t="n"/>
      <c r="BT14" s="876" t="n"/>
      <c r="BU14" s="876" t="n"/>
      <c r="BV14" s="877" t="n"/>
      <c r="BW14" s="876" t="n"/>
      <c r="BX14" s="876" t="n"/>
      <c r="BY14" s="876" t="n"/>
      <c r="BZ14" s="876" t="n"/>
      <c r="CA14" s="876" t="n"/>
      <c r="CB14" s="876" t="n"/>
      <c r="CC14" s="876" t="n"/>
      <c r="CD14" s="876" t="n"/>
      <c r="CE14" s="876" t="n"/>
      <c r="CF14" s="876" t="n"/>
      <c r="CG14" s="876" t="n"/>
      <c r="CH14" s="876" t="n"/>
      <c r="CI14" s="876" t="n"/>
      <c r="CJ14" s="876" t="n"/>
      <c r="CK14" s="876" t="n"/>
      <c r="CL14" s="876" t="n"/>
      <c r="CM14" s="876" t="n"/>
      <c r="CN14" s="876" t="n"/>
      <c r="CO14" s="876" t="n"/>
      <c r="CP14" s="876" t="n"/>
      <c r="CQ14" s="876" t="n"/>
      <c r="CR14" s="876" t="n"/>
      <c r="CS14" s="876" t="n"/>
      <c r="CT14" s="876" t="n"/>
      <c r="CU14" s="876" t="n"/>
      <c r="CV14" s="876" t="n"/>
      <c r="CW14" s="876" t="n"/>
      <c r="CX14" s="876" t="n"/>
      <c r="CY14" s="876" t="n"/>
      <c r="CZ14" s="876" t="n"/>
      <c r="DA14" s="876" t="n"/>
      <c r="DB14" s="876" t="n"/>
      <c r="DC14" s="876" t="n"/>
      <c r="DD14" s="876" t="n"/>
      <c r="DE14" s="876" t="n"/>
      <c r="DF14" s="876" t="n"/>
      <c r="DG14" s="876" t="n"/>
      <c r="DH14" s="876" t="n"/>
      <c r="DI14" s="876" t="n"/>
      <c r="DJ14" s="876" t="n"/>
      <c r="DK14" s="876" t="n"/>
      <c r="DL14" s="876" t="n"/>
      <c r="DM14" s="876" t="n"/>
      <c r="DN14" s="876" t="n"/>
      <c r="DO14" s="876" t="n"/>
      <c r="DP14" s="876" t="n"/>
      <c r="DQ14" s="876" t="n"/>
      <c r="DR14" s="876" t="n"/>
      <c r="DS14" s="876" t="n"/>
      <c r="DT14" s="876" t="n"/>
      <c r="DU14" s="876" t="n"/>
      <c r="DV14" s="877" t="n"/>
      <c r="DW14" s="1873" t="n"/>
      <c r="DY14" s="23" t="n"/>
      <c r="DZ14" s="875" t="n"/>
      <c r="EA14" s="876" t="n"/>
      <c r="EB14" s="876" t="n"/>
      <c r="EC14" s="876" t="n"/>
      <c r="ED14" s="876" t="n"/>
      <c r="EE14" s="876" t="n"/>
      <c r="EF14" s="876" t="n"/>
      <c r="EG14" s="876" t="n"/>
      <c r="EH14" s="876" t="n"/>
      <c r="EI14" s="876" t="n"/>
      <c r="EJ14" s="876" t="n"/>
      <c r="EK14" s="876" t="n"/>
      <c r="EL14" s="876" t="n"/>
      <c r="EM14" s="876" t="n"/>
      <c r="EN14" s="876" t="n"/>
      <c r="EO14" s="876" t="n"/>
      <c r="EP14" s="876" t="n"/>
      <c r="EQ14" s="876" t="n"/>
      <c r="ER14" s="876" t="n"/>
      <c r="ES14" s="876" t="n"/>
      <c r="ET14" s="876" t="n"/>
      <c r="EU14" s="876" t="n"/>
      <c r="EV14" s="876" t="n"/>
      <c r="EW14" s="876" t="n"/>
      <c r="EX14" s="876" t="n"/>
      <c r="EY14" s="877" t="n"/>
      <c r="EZ14" s="875" t="n"/>
      <c r="FA14" s="876" t="n"/>
      <c r="FB14" s="876" t="n"/>
      <c r="FC14" s="876" t="n"/>
      <c r="FD14" s="876" t="n"/>
      <c r="FE14" s="876" t="n"/>
      <c r="FF14" s="876" t="n"/>
      <c r="FG14" s="876" t="n"/>
      <c r="FH14" s="876" t="n"/>
      <c r="FI14" s="876" t="n"/>
      <c r="FJ14" s="876" t="n"/>
      <c r="FK14" s="876" t="n"/>
      <c r="FL14" s="877" t="n"/>
    </row>
    <row r="15" ht="6" customHeight="1" s="832">
      <c r="A15" s="22" t="n"/>
      <c r="B15" s="923" t="inlineStr">
        <is>
          <t>Securities</t>
        </is>
      </c>
      <c r="C15" s="873" t="n"/>
      <c r="D15" s="873" t="n"/>
      <c r="E15" s="873" t="n"/>
      <c r="F15" s="873" t="n"/>
      <c r="G15" s="873" t="n"/>
      <c r="H15" s="873" t="n"/>
      <c r="I15" s="873" t="n"/>
      <c r="J15" s="873" t="n"/>
      <c r="K15" s="873" t="n"/>
      <c r="L15" s="873" t="n"/>
      <c r="M15" s="873" t="n"/>
      <c r="N15" s="873" t="n"/>
      <c r="O15" s="873" t="n"/>
      <c r="P15" s="873" t="n"/>
      <c r="Q15" s="873" t="n"/>
      <c r="R15" s="873" t="n"/>
      <c r="S15" s="874" t="n"/>
      <c r="T15" s="1875" t="n"/>
      <c r="U15" s="873" t="n"/>
      <c r="V15" s="873" t="n"/>
      <c r="W15" s="873" t="n"/>
      <c r="X15" s="873" t="n"/>
      <c r="Y15" s="873" t="n"/>
      <c r="Z15" s="873" t="n"/>
      <c r="AA15" s="873" t="n"/>
      <c r="AB15" s="873" t="n"/>
      <c r="AC15" s="873" t="n"/>
      <c r="AD15" s="874" t="n"/>
      <c r="AE15" s="1876" t="n"/>
      <c r="AF15" s="873" t="n"/>
      <c r="AG15" s="873" t="n"/>
      <c r="AH15" s="873" t="n"/>
      <c r="AI15" s="873" t="n"/>
      <c r="AJ15" s="873" t="n"/>
      <c r="AK15" s="873" t="n"/>
      <c r="AL15" s="873" t="n"/>
      <c r="AM15" s="873" t="n"/>
      <c r="AN15" s="873" t="n"/>
      <c r="AO15" s="874" t="n"/>
      <c r="AP15" s="1875">
        <f>+T15+AE15</f>
        <v/>
      </c>
      <c r="AQ15" s="873" t="n"/>
      <c r="AR15" s="873" t="n"/>
      <c r="AS15" s="873" t="n"/>
      <c r="AT15" s="873" t="n"/>
      <c r="AU15" s="873" t="n"/>
      <c r="AV15" s="873" t="n"/>
      <c r="AW15" s="873" t="n"/>
      <c r="AX15" s="873" t="n"/>
      <c r="AY15" s="873" t="n"/>
      <c r="AZ15" s="874" t="n"/>
      <c r="BA15" s="1872">
        <f>AE15</f>
        <v/>
      </c>
      <c r="BB15" s="899" t="n"/>
      <c r="BC15" s="899" t="n"/>
      <c r="BD15" s="899" t="n"/>
      <c r="BE15" s="899" t="n"/>
      <c r="BF15" s="899" t="n"/>
      <c r="BG15" s="899" t="n"/>
      <c r="BH15" s="899" t="n"/>
      <c r="BI15" s="899" t="n"/>
      <c r="BJ15" s="899" t="n"/>
      <c r="BK15" s="900" t="n"/>
      <c r="BL15" s="1875">
        <f>+T15+BA15</f>
        <v/>
      </c>
      <c r="BM15" s="873" t="n"/>
      <c r="BN15" s="873" t="n"/>
      <c r="BO15" s="873" t="n"/>
      <c r="BP15" s="873" t="n"/>
      <c r="BQ15" s="873" t="n"/>
      <c r="BR15" s="873" t="n"/>
      <c r="BS15" s="873" t="n"/>
      <c r="BT15" s="873" t="n"/>
      <c r="BU15" s="873" t="n"/>
      <c r="BV15" s="874" t="n"/>
      <c r="BW15" s="915" t="n"/>
      <c r="BX15" s="873" t="n"/>
      <c r="BY15" s="873" t="n"/>
      <c r="BZ15" s="873" t="n"/>
      <c r="CA15" s="873" t="n"/>
      <c r="CB15" s="873" t="n"/>
      <c r="CC15" s="873" t="n"/>
      <c r="CD15" s="873" t="n"/>
      <c r="CE15" s="873" t="n"/>
      <c r="CF15" s="873" t="n"/>
      <c r="CG15" s="873" t="n"/>
      <c r="CH15" s="873" t="n"/>
      <c r="CI15" s="873" t="n"/>
      <c r="CJ15" s="873" t="n"/>
      <c r="CK15" s="873" t="n"/>
      <c r="CL15" s="873" t="n"/>
      <c r="CM15" s="873" t="n"/>
      <c r="CN15" s="873" t="n"/>
      <c r="CO15" s="873" t="n"/>
      <c r="CP15" s="873" t="n"/>
      <c r="CQ15" s="873" t="n"/>
      <c r="CR15" s="873" t="n"/>
      <c r="CS15" s="873" t="n"/>
      <c r="CT15" s="873" t="n"/>
      <c r="CU15" s="873" t="n"/>
      <c r="CV15" s="873" t="n"/>
      <c r="CW15" s="873" t="n"/>
      <c r="CX15" s="873" t="n"/>
      <c r="CY15" s="873" t="n"/>
      <c r="CZ15" s="873" t="n"/>
      <c r="DA15" s="873" t="n"/>
      <c r="DB15" s="873" t="n"/>
      <c r="DC15" s="873" t="n"/>
      <c r="DD15" s="873" t="n"/>
      <c r="DE15" s="873" t="n"/>
      <c r="DF15" s="873" t="n"/>
      <c r="DG15" s="873" t="n"/>
      <c r="DH15" s="873" t="n"/>
      <c r="DI15" s="873" t="n"/>
      <c r="DJ15" s="873" t="n"/>
      <c r="DK15" s="873" t="n"/>
      <c r="DL15" s="873" t="n"/>
      <c r="DM15" s="873" t="n"/>
      <c r="DN15" s="873" t="n"/>
      <c r="DO15" s="873" t="n"/>
      <c r="DP15" s="873" t="n"/>
      <c r="DQ15" s="873" t="n"/>
      <c r="DR15" s="873" t="n"/>
      <c r="DS15" s="873" t="n"/>
      <c r="DT15" s="873" t="n"/>
      <c r="DU15" s="873" t="n"/>
      <c r="DV15" s="874" t="n"/>
      <c r="DW15" s="1873" t="n"/>
      <c r="DY15" s="23" t="n"/>
      <c r="DZ15" s="923" t="inlineStr">
        <is>
          <t>Accrued Expenses</t>
        </is>
      </c>
      <c r="EA15" s="873" t="n"/>
      <c r="EB15" s="873" t="n"/>
      <c r="EC15" s="873" t="n"/>
      <c r="ED15" s="873" t="n"/>
      <c r="EE15" s="873" t="n"/>
      <c r="EF15" s="873" t="n"/>
      <c r="EG15" s="873" t="n"/>
      <c r="EH15" s="873" t="n"/>
      <c r="EI15" s="873" t="n"/>
      <c r="EJ15" s="873" t="n"/>
      <c r="EK15" s="873" t="n"/>
      <c r="EL15" s="873" t="n"/>
      <c r="EM15" s="873" t="n"/>
      <c r="EN15" s="873" t="n"/>
      <c r="EO15" s="873" t="n"/>
      <c r="EP15" s="873" t="n"/>
      <c r="EQ15" s="873" t="n"/>
      <c r="ER15" s="873" t="n"/>
      <c r="ES15" s="873" t="n"/>
      <c r="ET15" s="873" t="n"/>
      <c r="EU15" s="873" t="n"/>
      <c r="EV15" s="873" t="n"/>
      <c r="EW15" s="873" t="n"/>
      <c r="EX15" s="873" t="n"/>
      <c r="EY15" s="874" t="n"/>
      <c r="EZ15" s="1874">
        <f>SUM(BS!S54:S56)</f>
        <v/>
      </c>
      <c r="FA15" s="873" t="n"/>
      <c r="FB15" s="873" t="n"/>
      <c r="FC15" s="873" t="n"/>
      <c r="FD15" s="873" t="n"/>
      <c r="FE15" s="873" t="n"/>
      <c r="FF15" s="873" t="n"/>
      <c r="FG15" s="873" t="n"/>
      <c r="FH15" s="873" t="n"/>
      <c r="FI15" s="873" t="n"/>
      <c r="FJ15" s="873" t="n"/>
      <c r="FK15" s="873" t="n"/>
      <c r="FL15" s="874" t="n"/>
    </row>
    <row r="16" ht="6" customHeight="1" s="832">
      <c r="A16" s="22" t="n"/>
      <c r="B16" s="875" t="n"/>
      <c r="C16" s="876" t="n"/>
      <c r="D16" s="876" t="n"/>
      <c r="E16" s="876" t="n"/>
      <c r="F16" s="876" t="n"/>
      <c r="G16" s="876" t="n"/>
      <c r="H16" s="876" t="n"/>
      <c r="I16" s="876" t="n"/>
      <c r="J16" s="876" t="n"/>
      <c r="K16" s="876" t="n"/>
      <c r="L16" s="876" t="n"/>
      <c r="M16" s="876" t="n"/>
      <c r="N16" s="876" t="n"/>
      <c r="O16" s="876" t="n"/>
      <c r="P16" s="876" t="n"/>
      <c r="Q16" s="876" t="n"/>
      <c r="R16" s="876" t="n"/>
      <c r="S16" s="877" t="n"/>
      <c r="T16" s="875" t="n"/>
      <c r="U16" s="876" t="n"/>
      <c r="V16" s="876" t="n"/>
      <c r="W16" s="876" t="n"/>
      <c r="X16" s="876" t="n"/>
      <c r="Y16" s="876" t="n"/>
      <c r="Z16" s="876" t="n"/>
      <c r="AA16" s="876" t="n"/>
      <c r="AB16" s="876" t="n"/>
      <c r="AC16" s="876" t="n"/>
      <c r="AD16" s="877" t="n"/>
      <c r="AE16" s="897" t="n"/>
      <c r="AF16" s="876" t="n"/>
      <c r="AG16" s="876" t="n"/>
      <c r="AH16" s="876" t="n"/>
      <c r="AI16" s="876" t="n"/>
      <c r="AJ16" s="876" t="n"/>
      <c r="AK16" s="876" t="n"/>
      <c r="AL16" s="876" t="n"/>
      <c r="AM16" s="876" t="n"/>
      <c r="AN16" s="876" t="n"/>
      <c r="AO16" s="877" t="n"/>
      <c r="AP16" s="875" t="n"/>
      <c r="AQ16" s="876" t="n"/>
      <c r="AR16" s="876" t="n"/>
      <c r="AS16" s="876" t="n"/>
      <c r="AT16" s="876" t="n"/>
      <c r="AU16" s="876" t="n"/>
      <c r="AV16" s="876" t="n"/>
      <c r="AW16" s="876" t="n"/>
      <c r="AX16" s="876" t="n"/>
      <c r="AY16" s="876" t="n"/>
      <c r="AZ16" s="877" t="n"/>
      <c r="BA16" s="897" t="n"/>
      <c r="BB16" s="876" t="n"/>
      <c r="BC16" s="876" t="n"/>
      <c r="BD16" s="876" t="n"/>
      <c r="BE16" s="876" t="n"/>
      <c r="BF16" s="876" t="n"/>
      <c r="BG16" s="876" t="n"/>
      <c r="BH16" s="876" t="n"/>
      <c r="BI16" s="876" t="n"/>
      <c r="BJ16" s="876" t="n"/>
      <c r="BK16" s="877" t="n"/>
      <c r="BL16" s="875" t="n"/>
      <c r="BM16" s="876" t="n"/>
      <c r="BN16" s="876" t="n"/>
      <c r="BO16" s="876" t="n"/>
      <c r="BP16" s="876" t="n"/>
      <c r="BQ16" s="876" t="n"/>
      <c r="BR16" s="876" t="n"/>
      <c r="BS16" s="876" t="n"/>
      <c r="BT16" s="876" t="n"/>
      <c r="BU16" s="876" t="n"/>
      <c r="BV16" s="877" t="n"/>
      <c r="BW16" s="876" t="n"/>
      <c r="BX16" s="876" t="n"/>
      <c r="BY16" s="876" t="n"/>
      <c r="BZ16" s="876" t="n"/>
      <c r="CA16" s="876" t="n"/>
      <c r="CB16" s="876" t="n"/>
      <c r="CC16" s="876" t="n"/>
      <c r="CD16" s="876" t="n"/>
      <c r="CE16" s="876" t="n"/>
      <c r="CF16" s="876" t="n"/>
      <c r="CG16" s="876" t="n"/>
      <c r="CH16" s="876" t="n"/>
      <c r="CI16" s="876" t="n"/>
      <c r="CJ16" s="876" t="n"/>
      <c r="CK16" s="876" t="n"/>
      <c r="CL16" s="876" t="n"/>
      <c r="CM16" s="876" t="n"/>
      <c r="CN16" s="876" t="n"/>
      <c r="CO16" s="876" t="n"/>
      <c r="CP16" s="876" t="n"/>
      <c r="CQ16" s="876" t="n"/>
      <c r="CR16" s="876" t="n"/>
      <c r="CS16" s="876" t="n"/>
      <c r="CT16" s="876" t="n"/>
      <c r="CU16" s="876" t="n"/>
      <c r="CV16" s="876" t="n"/>
      <c r="CW16" s="876" t="n"/>
      <c r="CX16" s="876" t="n"/>
      <c r="CY16" s="876" t="n"/>
      <c r="CZ16" s="876" t="n"/>
      <c r="DA16" s="876" t="n"/>
      <c r="DB16" s="876" t="n"/>
      <c r="DC16" s="876" t="n"/>
      <c r="DD16" s="876" t="n"/>
      <c r="DE16" s="876" t="n"/>
      <c r="DF16" s="876" t="n"/>
      <c r="DG16" s="876" t="n"/>
      <c r="DH16" s="876" t="n"/>
      <c r="DI16" s="876" t="n"/>
      <c r="DJ16" s="876" t="n"/>
      <c r="DK16" s="876" t="n"/>
      <c r="DL16" s="876" t="n"/>
      <c r="DM16" s="876" t="n"/>
      <c r="DN16" s="876" t="n"/>
      <c r="DO16" s="876" t="n"/>
      <c r="DP16" s="876" t="n"/>
      <c r="DQ16" s="876" t="n"/>
      <c r="DR16" s="876" t="n"/>
      <c r="DS16" s="876" t="n"/>
      <c r="DT16" s="876" t="n"/>
      <c r="DU16" s="876" t="n"/>
      <c r="DV16" s="877" t="n"/>
      <c r="DW16" s="1873" t="n"/>
      <c r="DY16" s="170" t="n"/>
      <c r="DZ16" s="875" t="n"/>
      <c r="EA16" s="876" t="n"/>
      <c r="EB16" s="876" t="n"/>
      <c r="EC16" s="876" t="n"/>
      <c r="ED16" s="876" t="n"/>
      <c r="EE16" s="876" t="n"/>
      <c r="EF16" s="876" t="n"/>
      <c r="EG16" s="876" t="n"/>
      <c r="EH16" s="876" t="n"/>
      <c r="EI16" s="876" t="n"/>
      <c r="EJ16" s="876" t="n"/>
      <c r="EK16" s="876" t="n"/>
      <c r="EL16" s="876" t="n"/>
      <c r="EM16" s="876" t="n"/>
      <c r="EN16" s="876" t="n"/>
      <c r="EO16" s="876" t="n"/>
      <c r="EP16" s="876" t="n"/>
      <c r="EQ16" s="876" t="n"/>
      <c r="ER16" s="876" t="n"/>
      <c r="ES16" s="876" t="n"/>
      <c r="ET16" s="876" t="n"/>
      <c r="EU16" s="876" t="n"/>
      <c r="EV16" s="876" t="n"/>
      <c r="EW16" s="876" t="n"/>
      <c r="EX16" s="876" t="n"/>
      <c r="EY16" s="877" t="n"/>
      <c r="EZ16" s="875" t="n"/>
      <c r="FA16" s="876" t="n"/>
      <c r="FB16" s="876" t="n"/>
      <c r="FC16" s="876" t="n"/>
      <c r="FD16" s="876" t="n"/>
      <c r="FE16" s="876" t="n"/>
      <c r="FF16" s="876" t="n"/>
      <c r="FG16" s="876" t="n"/>
      <c r="FH16" s="876" t="n"/>
      <c r="FI16" s="876" t="n"/>
      <c r="FJ16" s="876" t="n"/>
      <c r="FK16" s="876" t="n"/>
      <c r="FL16" s="877" t="n"/>
    </row>
    <row r="17" ht="6" customHeight="1" s="832">
      <c r="A17" s="22" t="n"/>
      <c r="B17" s="923" t="inlineStr">
        <is>
          <t>Inventories</t>
        </is>
      </c>
      <c r="C17" s="873" t="n"/>
      <c r="D17" s="873" t="n"/>
      <c r="E17" s="873" t="n"/>
      <c r="F17" s="873" t="n"/>
      <c r="G17" s="873" t="n"/>
      <c r="H17" s="873" t="n"/>
      <c r="I17" s="873" t="n"/>
      <c r="J17" s="873" t="n"/>
      <c r="K17" s="873" t="n"/>
      <c r="L17" s="873" t="n"/>
      <c r="M17" s="873" t="n"/>
      <c r="N17" s="873" t="n"/>
      <c r="O17" s="873" t="n"/>
      <c r="P17" s="873" t="n"/>
      <c r="Q17" s="873" t="n"/>
      <c r="R17" s="873" t="n"/>
      <c r="S17" s="874" t="n"/>
      <c r="T17" s="1875">
        <f>BS!S25</f>
        <v/>
      </c>
      <c r="U17" s="873" t="n"/>
      <c r="V17" s="873" t="n"/>
      <c r="W17" s="873" t="n"/>
      <c r="X17" s="873" t="n"/>
      <c r="Y17" s="873" t="n"/>
      <c r="Z17" s="873" t="n"/>
      <c r="AA17" s="873" t="n"/>
      <c r="AB17" s="873" t="n"/>
      <c r="AC17" s="873" t="n"/>
      <c r="AD17" s="874" t="n"/>
      <c r="AE17" s="1876">
        <f>-'Unrealised loss working'!J4</f>
        <v/>
      </c>
      <c r="AF17" s="873" t="n"/>
      <c r="AG17" s="873" t="n"/>
      <c r="AH17" s="873" t="n"/>
      <c r="AI17" s="873" t="n"/>
      <c r="AJ17" s="873" t="n"/>
      <c r="AK17" s="873" t="n"/>
      <c r="AL17" s="873" t="n"/>
      <c r="AM17" s="873" t="n"/>
      <c r="AN17" s="873" t="n"/>
      <c r="AO17" s="874" t="n"/>
      <c r="AP17" s="1875">
        <f>+T17+AE17</f>
        <v/>
      </c>
      <c r="AQ17" s="873" t="n"/>
      <c r="AR17" s="873" t="n"/>
      <c r="AS17" s="873" t="n"/>
      <c r="AT17" s="873" t="n"/>
      <c r="AU17" s="873" t="n"/>
      <c r="AV17" s="873" t="n"/>
      <c r="AW17" s="873" t="n"/>
      <c r="AX17" s="873" t="n"/>
      <c r="AY17" s="873" t="n"/>
      <c r="AZ17" s="874" t="n"/>
      <c r="BA17" s="1872">
        <f>AE17</f>
        <v/>
      </c>
      <c r="BB17" s="899" t="n"/>
      <c r="BC17" s="899" t="n"/>
      <c r="BD17" s="899" t="n"/>
      <c r="BE17" s="899" t="n"/>
      <c r="BF17" s="899" t="n"/>
      <c r="BG17" s="899" t="n"/>
      <c r="BH17" s="899" t="n"/>
      <c r="BI17" s="899" t="n"/>
      <c r="BJ17" s="899" t="n"/>
      <c r="BK17" s="900" t="n"/>
      <c r="BL17" s="1875">
        <f>+T17+BA17</f>
        <v/>
      </c>
      <c r="BM17" s="873" t="n"/>
      <c r="BN17" s="873" t="n"/>
      <c r="BO17" s="873" t="n"/>
      <c r="BP17" s="873" t="n"/>
      <c r="BQ17" s="873" t="n"/>
      <c r="BR17" s="873" t="n"/>
      <c r="BS17" s="873" t="n"/>
      <c r="BT17" s="873" t="n"/>
      <c r="BU17" s="873" t="n"/>
      <c r="BV17" s="874" t="n"/>
      <c r="BW17" s="915" t="n"/>
      <c r="BX17" s="873" t="n"/>
      <c r="BY17" s="873" t="n"/>
      <c r="BZ17" s="873" t="n"/>
      <c r="CA17" s="873" t="n"/>
      <c r="CB17" s="873" t="n"/>
      <c r="CC17" s="873" t="n"/>
      <c r="CD17" s="873" t="n"/>
      <c r="CE17" s="873" t="n"/>
      <c r="CF17" s="873" t="n"/>
      <c r="CG17" s="873" t="n"/>
      <c r="CH17" s="873" t="n"/>
      <c r="CI17" s="873" t="n"/>
      <c r="CJ17" s="873" t="n"/>
      <c r="CK17" s="873" t="n"/>
      <c r="CL17" s="873" t="n"/>
      <c r="CM17" s="873" t="n"/>
      <c r="CN17" s="873" t="n"/>
      <c r="CO17" s="873" t="n"/>
      <c r="CP17" s="873" t="n"/>
      <c r="CQ17" s="873" t="n"/>
      <c r="CR17" s="873" t="n"/>
      <c r="CS17" s="873" t="n"/>
      <c r="CT17" s="873" t="n"/>
      <c r="CU17" s="873" t="n"/>
      <c r="CV17" s="873" t="n"/>
      <c r="CW17" s="873" t="n"/>
      <c r="CX17" s="873" t="n"/>
      <c r="CY17" s="873" t="n"/>
      <c r="CZ17" s="873" t="n"/>
      <c r="DA17" s="873" t="n"/>
      <c r="DB17" s="873" t="n"/>
      <c r="DC17" s="873" t="n"/>
      <c r="DD17" s="873" t="n"/>
      <c r="DE17" s="873" t="n"/>
      <c r="DF17" s="873" t="n"/>
      <c r="DG17" s="873" t="n"/>
      <c r="DH17" s="873" t="n"/>
      <c r="DI17" s="873" t="n"/>
      <c r="DJ17" s="873" t="n"/>
      <c r="DK17" s="873" t="n"/>
      <c r="DL17" s="873" t="n"/>
      <c r="DM17" s="873" t="n"/>
      <c r="DN17" s="873" t="n"/>
      <c r="DO17" s="873" t="n"/>
      <c r="DP17" s="873" t="n"/>
      <c r="DQ17" s="873" t="n"/>
      <c r="DR17" s="873" t="n"/>
      <c r="DS17" s="873" t="n"/>
      <c r="DT17" s="873" t="n"/>
      <c r="DU17" s="873" t="n"/>
      <c r="DV17" s="874" t="n"/>
      <c r="DW17" s="1873" t="n"/>
      <c r="DY17" s="923" t="inlineStr">
        <is>
          <t>Total Current Liabilities</t>
        </is>
      </c>
      <c r="DZ17" s="873" t="n"/>
      <c r="EA17" s="873" t="n"/>
      <c r="EB17" s="873" t="n"/>
      <c r="EC17" s="873" t="n"/>
      <c r="ED17" s="873" t="n"/>
      <c r="EE17" s="873" t="n"/>
      <c r="EF17" s="873" t="n"/>
      <c r="EG17" s="873" t="n"/>
      <c r="EH17" s="873" t="n"/>
      <c r="EI17" s="873" t="n"/>
      <c r="EJ17" s="873" t="n"/>
      <c r="EK17" s="873" t="n"/>
      <c r="EL17" s="873" t="n"/>
      <c r="EM17" s="873" t="n"/>
      <c r="EN17" s="873" t="n"/>
      <c r="EO17" s="873" t="n"/>
      <c r="EP17" s="873" t="n"/>
      <c r="EQ17" s="873" t="n"/>
      <c r="ER17" s="873" t="n"/>
      <c r="ES17" s="873" t="n"/>
      <c r="ET17" s="873" t="n"/>
      <c r="EU17" s="873" t="n"/>
      <c r="EV17" s="873" t="n"/>
      <c r="EW17" s="873" t="n"/>
      <c r="EX17" s="873" t="n"/>
      <c r="EY17" s="874" t="n"/>
      <c r="EZ17" s="1874">
        <f>SUM(EZ11:FL16)</f>
        <v/>
      </c>
      <c r="FA17" s="873" t="n"/>
      <c r="FB17" s="873" t="n"/>
      <c r="FC17" s="873" t="n"/>
      <c r="FD17" s="873" t="n"/>
      <c r="FE17" s="873" t="n"/>
      <c r="FF17" s="873" t="n"/>
      <c r="FG17" s="873" t="n"/>
      <c r="FH17" s="873" t="n"/>
      <c r="FI17" s="873" t="n"/>
      <c r="FJ17" s="873" t="n"/>
      <c r="FK17" s="873" t="n"/>
      <c r="FL17" s="874" t="n"/>
    </row>
    <row r="18" ht="6" customHeight="1" s="832">
      <c r="A18" s="22" t="n"/>
      <c r="B18" s="875" t="n"/>
      <c r="C18" s="876" t="n"/>
      <c r="D18" s="876" t="n"/>
      <c r="E18" s="876" t="n"/>
      <c r="F18" s="876" t="n"/>
      <c r="G18" s="876" t="n"/>
      <c r="H18" s="876" t="n"/>
      <c r="I18" s="876" t="n"/>
      <c r="J18" s="876" t="n"/>
      <c r="K18" s="876" t="n"/>
      <c r="L18" s="876" t="n"/>
      <c r="M18" s="876" t="n"/>
      <c r="N18" s="876" t="n"/>
      <c r="O18" s="876" t="n"/>
      <c r="P18" s="876" t="n"/>
      <c r="Q18" s="876" t="n"/>
      <c r="R18" s="876" t="n"/>
      <c r="S18" s="877" t="n"/>
      <c r="T18" s="875" t="n"/>
      <c r="U18" s="876" t="n"/>
      <c r="V18" s="876" t="n"/>
      <c r="W18" s="876" t="n"/>
      <c r="X18" s="876" t="n"/>
      <c r="Y18" s="876" t="n"/>
      <c r="Z18" s="876" t="n"/>
      <c r="AA18" s="876" t="n"/>
      <c r="AB18" s="876" t="n"/>
      <c r="AC18" s="876" t="n"/>
      <c r="AD18" s="877" t="n"/>
      <c r="AE18" s="897" t="n"/>
      <c r="AF18" s="876" t="n"/>
      <c r="AG18" s="876" t="n"/>
      <c r="AH18" s="876" t="n"/>
      <c r="AI18" s="876" t="n"/>
      <c r="AJ18" s="876" t="n"/>
      <c r="AK18" s="876" t="n"/>
      <c r="AL18" s="876" t="n"/>
      <c r="AM18" s="876" t="n"/>
      <c r="AN18" s="876" t="n"/>
      <c r="AO18" s="877" t="n"/>
      <c r="AP18" s="875" t="n"/>
      <c r="AQ18" s="876" t="n"/>
      <c r="AR18" s="876" t="n"/>
      <c r="AS18" s="876" t="n"/>
      <c r="AT18" s="876" t="n"/>
      <c r="AU18" s="876" t="n"/>
      <c r="AV18" s="876" t="n"/>
      <c r="AW18" s="876" t="n"/>
      <c r="AX18" s="876" t="n"/>
      <c r="AY18" s="876" t="n"/>
      <c r="AZ18" s="877" t="n"/>
      <c r="BA18" s="897" t="n"/>
      <c r="BB18" s="876" t="n"/>
      <c r="BC18" s="876" t="n"/>
      <c r="BD18" s="876" t="n"/>
      <c r="BE18" s="876" t="n"/>
      <c r="BF18" s="876" t="n"/>
      <c r="BG18" s="876" t="n"/>
      <c r="BH18" s="876" t="n"/>
      <c r="BI18" s="876" t="n"/>
      <c r="BJ18" s="876" t="n"/>
      <c r="BK18" s="877" t="n"/>
      <c r="BL18" s="875" t="n"/>
      <c r="BM18" s="876" t="n"/>
      <c r="BN18" s="876" t="n"/>
      <c r="BO18" s="876" t="n"/>
      <c r="BP18" s="876" t="n"/>
      <c r="BQ18" s="876" t="n"/>
      <c r="BR18" s="876" t="n"/>
      <c r="BS18" s="876" t="n"/>
      <c r="BT18" s="876" t="n"/>
      <c r="BU18" s="876" t="n"/>
      <c r="BV18" s="877" t="n"/>
      <c r="BW18" s="876" t="n"/>
      <c r="BX18" s="876" t="n"/>
      <c r="BY18" s="876" t="n"/>
      <c r="BZ18" s="876" t="n"/>
      <c r="CA18" s="876" t="n"/>
      <c r="CB18" s="876" t="n"/>
      <c r="CC18" s="876" t="n"/>
      <c r="CD18" s="876" t="n"/>
      <c r="CE18" s="876" t="n"/>
      <c r="CF18" s="876" t="n"/>
      <c r="CG18" s="876" t="n"/>
      <c r="CH18" s="876" t="n"/>
      <c r="CI18" s="876" t="n"/>
      <c r="CJ18" s="876" t="n"/>
      <c r="CK18" s="876" t="n"/>
      <c r="CL18" s="876" t="n"/>
      <c r="CM18" s="876" t="n"/>
      <c r="CN18" s="876" t="n"/>
      <c r="CO18" s="876" t="n"/>
      <c r="CP18" s="876" t="n"/>
      <c r="CQ18" s="876" t="n"/>
      <c r="CR18" s="876" t="n"/>
      <c r="CS18" s="876" t="n"/>
      <c r="CT18" s="876" t="n"/>
      <c r="CU18" s="876" t="n"/>
      <c r="CV18" s="876" t="n"/>
      <c r="CW18" s="876" t="n"/>
      <c r="CX18" s="876" t="n"/>
      <c r="CY18" s="876" t="n"/>
      <c r="CZ18" s="876" t="n"/>
      <c r="DA18" s="876" t="n"/>
      <c r="DB18" s="876" t="n"/>
      <c r="DC18" s="876" t="n"/>
      <c r="DD18" s="876" t="n"/>
      <c r="DE18" s="876" t="n"/>
      <c r="DF18" s="876" t="n"/>
      <c r="DG18" s="876" t="n"/>
      <c r="DH18" s="876" t="n"/>
      <c r="DI18" s="876" t="n"/>
      <c r="DJ18" s="876" t="n"/>
      <c r="DK18" s="876" t="n"/>
      <c r="DL18" s="876" t="n"/>
      <c r="DM18" s="876" t="n"/>
      <c r="DN18" s="876" t="n"/>
      <c r="DO18" s="876" t="n"/>
      <c r="DP18" s="876" t="n"/>
      <c r="DQ18" s="876" t="n"/>
      <c r="DR18" s="876" t="n"/>
      <c r="DS18" s="876" t="n"/>
      <c r="DT18" s="876" t="n"/>
      <c r="DU18" s="876" t="n"/>
      <c r="DV18" s="877" t="n"/>
      <c r="DW18" s="1873" t="n"/>
      <c r="DY18" s="875" t="n"/>
      <c r="DZ18" s="876" t="n"/>
      <c r="EA18" s="876" t="n"/>
      <c r="EB18" s="876" t="n"/>
      <c r="EC18" s="876" t="n"/>
      <c r="ED18" s="876" t="n"/>
      <c r="EE18" s="876" t="n"/>
      <c r="EF18" s="876" t="n"/>
      <c r="EG18" s="876" t="n"/>
      <c r="EH18" s="876" t="n"/>
      <c r="EI18" s="876" t="n"/>
      <c r="EJ18" s="876" t="n"/>
      <c r="EK18" s="876" t="n"/>
      <c r="EL18" s="876" t="n"/>
      <c r="EM18" s="876" t="n"/>
      <c r="EN18" s="876" t="n"/>
      <c r="EO18" s="876" t="n"/>
      <c r="EP18" s="876" t="n"/>
      <c r="EQ18" s="876" t="n"/>
      <c r="ER18" s="876" t="n"/>
      <c r="ES18" s="876" t="n"/>
      <c r="ET18" s="876" t="n"/>
      <c r="EU18" s="876" t="n"/>
      <c r="EV18" s="876" t="n"/>
      <c r="EW18" s="876" t="n"/>
      <c r="EX18" s="876" t="n"/>
      <c r="EY18" s="877" t="n"/>
      <c r="EZ18" s="875" t="n"/>
      <c r="FA18" s="876" t="n"/>
      <c r="FB18" s="876" t="n"/>
      <c r="FC18" s="876" t="n"/>
      <c r="FD18" s="876" t="n"/>
      <c r="FE18" s="876" t="n"/>
      <c r="FF18" s="876" t="n"/>
      <c r="FG18" s="876" t="n"/>
      <c r="FH18" s="876" t="n"/>
      <c r="FI18" s="876" t="n"/>
      <c r="FJ18" s="876" t="n"/>
      <c r="FK18" s="876" t="n"/>
      <c r="FL18" s="877" t="n"/>
    </row>
    <row r="19" ht="6" customHeight="1" s="832">
      <c r="A19" s="22" t="n"/>
      <c r="B19" s="923" t="inlineStr">
        <is>
          <t>Prepaid expenses</t>
        </is>
      </c>
      <c r="C19" s="873" t="n"/>
      <c r="D19" s="873" t="n"/>
      <c r="E19" s="873" t="n"/>
      <c r="F19" s="873" t="n"/>
      <c r="G19" s="873" t="n"/>
      <c r="H19" s="873" t="n"/>
      <c r="I19" s="873" t="n"/>
      <c r="J19" s="873" t="n"/>
      <c r="K19" s="873" t="n"/>
      <c r="L19" s="873" t="n"/>
      <c r="M19" s="873" t="n"/>
      <c r="N19" s="873" t="n"/>
      <c r="O19" s="873" t="n"/>
      <c r="P19" s="873" t="n"/>
      <c r="Q19" s="873" t="n"/>
      <c r="R19" s="873" t="n"/>
      <c r="S19" s="874" t="n"/>
      <c r="T19" s="1875">
        <f>BS!S26</f>
        <v/>
      </c>
      <c r="U19" s="873" t="n"/>
      <c r="V19" s="873" t="n"/>
      <c r="W19" s="873" t="n"/>
      <c r="X19" s="873" t="n"/>
      <c r="Y19" s="873" t="n"/>
      <c r="Z19" s="873" t="n"/>
      <c r="AA19" s="873" t="n"/>
      <c r="AB19" s="873" t="n"/>
      <c r="AC19" s="873" t="n"/>
      <c r="AD19" s="874" t="n"/>
      <c r="AE19" s="1876" t="n"/>
      <c r="AF19" s="873" t="n"/>
      <c r="AG19" s="873" t="n"/>
      <c r="AH19" s="873" t="n"/>
      <c r="AI19" s="873" t="n"/>
      <c r="AJ19" s="873" t="n"/>
      <c r="AK19" s="873" t="n"/>
      <c r="AL19" s="873" t="n"/>
      <c r="AM19" s="873" t="n"/>
      <c r="AN19" s="873" t="n"/>
      <c r="AO19" s="874" t="n"/>
      <c r="AP19" s="1875">
        <f>+T19+AE19</f>
        <v/>
      </c>
      <c r="AQ19" s="873" t="n"/>
      <c r="AR19" s="873" t="n"/>
      <c r="AS19" s="873" t="n"/>
      <c r="AT19" s="873" t="n"/>
      <c r="AU19" s="873" t="n"/>
      <c r="AV19" s="873" t="n"/>
      <c r="AW19" s="873" t="n"/>
      <c r="AX19" s="873" t="n"/>
      <c r="AY19" s="873" t="n"/>
      <c r="AZ19" s="874" t="n"/>
      <c r="BA19" s="1872">
        <f>AE19</f>
        <v/>
      </c>
      <c r="BB19" s="899" t="n"/>
      <c r="BC19" s="899" t="n"/>
      <c r="BD19" s="899" t="n"/>
      <c r="BE19" s="899" t="n"/>
      <c r="BF19" s="899" t="n"/>
      <c r="BG19" s="899" t="n"/>
      <c r="BH19" s="899" t="n"/>
      <c r="BI19" s="899" t="n"/>
      <c r="BJ19" s="899" t="n"/>
      <c r="BK19" s="900" t="n"/>
      <c r="BL19" s="1875">
        <f>+T19+BA19</f>
        <v/>
      </c>
      <c r="BM19" s="873" t="n"/>
      <c r="BN19" s="873" t="n"/>
      <c r="BO19" s="873" t="n"/>
      <c r="BP19" s="873" t="n"/>
      <c r="BQ19" s="873" t="n"/>
      <c r="BR19" s="873" t="n"/>
      <c r="BS19" s="873" t="n"/>
      <c r="BT19" s="873" t="n"/>
      <c r="BU19" s="873" t="n"/>
      <c r="BV19" s="874" t="n"/>
      <c r="BW19" s="915" t="n"/>
      <c r="BX19" s="873" t="n"/>
      <c r="BY19" s="873" t="n"/>
      <c r="BZ19" s="873" t="n"/>
      <c r="CA19" s="873" t="n"/>
      <c r="CB19" s="873" t="n"/>
      <c r="CC19" s="873" t="n"/>
      <c r="CD19" s="873" t="n"/>
      <c r="CE19" s="873" t="n"/>
      <c r="CF19" s="873" t="n"/>
      <c r="CG19" s="873" t="n"/>
      <c r="CH19" s="873" t="n"/>
      <c r="CI19" s="873" t="n"/>
      <c r="CJ19" s="873" t="n"/>
      <c r="CK19" s="873" t="n"/>
      <c r="CL19" s="873" t="n"/>
      <c r="CM19" s="873" t="n"/>
      <c r="CN19" s="873" t="n"/>
      <c r="CO19" s="873" t="n"/>
      <c r="CP19" s="873" t="n"/>
      <c r="CQ19" s="873" t="n"/>
      <c r="CR19" s="873" t="n"/>
      <c r="CS19" s="873" t="n"/>
      <c r="CT19" s="873" t="n"/>
      <c r="CU19" s="873" t="n"/>
      <c r="CV19" s="873" t="n"/>
      <c r="CW19" s="873" t="n"/>
      <c r="CX19" s="873" t="n"/>
      <c r="CY19" s="873" t="n"/>
      <c r="CZ19" s="873" t="n"/>
      <c r="DA19" s="873" t="n"/>
      <c r="DB19" s="873" t="n"/>
      <c r="DC19" s="873" t="n"/>
      <c r="DD19" s="873" t="n"/>
      <c r="DE19" s="873" t="n"/>
      <c r="DF19" s="873" t="n"/>
      <c r="DG19" s="873" t="n"/>
      <c r="DH19" s="873" t="n"/>
      <c r="DI19" s="873" t="n"/>
      <c r="DJ19" s="873" t="n"/>
      <c r="DK19" s="873" t="n"/>
      <c r="DL19" s="873" t="n"/>
      <c r="DM19" s="873" t="n"/>
      <c r="DN19" s="873" t="n"/>
      <c r="DO19" s="873" t="n"/>
      <c r="DP19" s="873" t="n"/>
      <c r="DQ19" s="873" t="n"/>
      <c r="DR19" s="873" t="n"/>
      <c r="DS19" s="873" t="n"/>
      <c r="DT19" s="873" t="n"/>
      <c r="DU19" s="873" t="n"/>
      <c r="DV19" s="874" t="n"/>
      <c r="DW19" s="1873" t="n"/>
      <c r="DY19" s="923" t="inlineStr">
        <is>
          <t>Total Fixed Liabilities</t>
        </is>
      </c>
      <c r="DZ19" s="873" t="n"/>
      <c r="EA19" s="873" t="n"/>
      <c r="EB19" s="873" t="n"/>
      <c r="EC19" s="873" t="n"/>
      <c r="ED19" s="873" t="n"/>
      <c r="EE19" s="873" t="n"/>
      <c r="EF19" s="873" t="n"/>
      <c r="EG19" s="873" t="n"/>
      <c r="EH19" s="873" t="n"/>
      <c r="EI19" s="873" t="n"/>
      <c r="EJ19" s="873" t="n"/>
      <c r="EK19" s="873" t="n"/>
      <c r="EL19" s="873" t="n"/>
      <c r="EM19" s="873" t="n"/>
      <c r="EN19" s="873" t="n"/>
      <c r="EO19" s="873" t="n"/>
      <c r="EP19" s="873" t="n"/>
      <c r="EQ19" s="873" t="n"/>
      <c r="ER19" s="873" t="n"/>
      <c r="ES19" s="873" t="n"/>
      <c r="ET19" s="873" t="n"/>
      <c r="EU19" s="873" t="n"/>
      <c r="EV19" s="873" t="n"/>
      <c r="EW19" s="873" t="n"/>
      <c r="EX19" s="873" t="n"/>
      <c r="EY19" s="874" t="n"/>
      <c r="EZ19" s="1874">
        <f>BS!S66</f>
        <v/>
      </c>
      <c r="FA19" s="873" t="n"/>
      <c r="FB19" s="873" t="n"/>
      <c r="FC19" s="873" t="n"/>
      <c r="FD19" s="873" t="n"/>
      <c r="FE19" s="873" t="n"/>
      <c r="FF19" s="873" t="n"/>
      <c r="FG19" s="873" t="n"/>
      <c r="FH19" s="873" t="n"/>
      <c r="FI19" s="873" t="n"/>
      <c r="FJ19" s="873" t="n"/>
      <c r="FK19" s="873" t="n"/>
      <c r="FL19" s="874" t="n"/>
    </row>
    <row r="20" ht="6" customHeight="1" s="832">
      <c r="A20" s="22" t="n"/>
      <c r="B20" s="875" t="n"/>
      <c r="C20" s="876" t="n"/>
      <c r="D20" s="876" t="n"/>
      <c r="E20" s="876" t="n"/>
      <c r="F20" s="876" t="n"/>
      <c r="G20" s="876" t="n"/>
      <c r="H20" s="876" t="n"/>
      <c r="I20" s="876" t="n"/>
      <c r="J20" s="876" t="n"/>
      <c r="K20" s="876" t="n"/>
      <c r="L20" s="876" t="n"/>
      <c r="M20" s="876" t="n"/>
      <c r="N20" s="876" t="n"/>
      <c r="O20" s="876" t="n"/>
      <c r="P20" s="876" t="n"/>
      <c r="Q20" s="876" t="n"/>
      <c r="R20" s="876" t="n"/>
      <c r="S20" s="877" t="n"/>
      <c r="T20" s="875" t="n"/>
      <c r="U20" s="876" t="n"/>
      <c r="V20" s="876" t="n"/>
      <c r="W20" s="876" t="n"/>
      <c r="X20" s="876" t="n"/>
      <c r="Y20" s="876" t="n"/>
      <c r="Z20" s="876" t="n"/>
      <c r="AA20" s="876" t="n"/>
      <c r="AB20" s="876" t="n"/>
      <c r="AC20" s="876" t="n"/>
      <c r="AD20" s="877" t="n"/>
      <c r="AE20" s="897" t="n"/>
      <c r="AF20" s="876" t="n"/>
      <c r="AG20" s="876" t="n"/>
      <c r="AH20" s="876" t="n"/>
      <c r="AI20" s="876" t="n"/>
      <c r="AJ20" s="876" t="n"/>
      <c r="AK20" s="876" t="n"/>
      <c r="AL20" s="876" t="n"/>
      <c r="AM20" s="876" t="n"/>
      <c r="AN20" s="876" t="n"/>
      <c r="AO20" s="877" t="n"/>
      <c r="AP20" s="875" t="n"/>
      <c r="AQ20" s="876" t="n"/>
      <c r="AR20" s="876" t="n"/>
      <c r="AS20" s="876" t="n"/>
      <c r="AT20" s="876" t="n"/>
      <c r="AU20" s="876" t="n"/>
      <c r="AV20" s="876" t="n"/>
      <c r="AW20" s="876" t="n"/>
      <c r="AX20" s="876" t="n"/>
      <c r="AY20" s="876" t="n"/>
      <c r="AZ20" s="877" t="n"/>
      <c r="BA20" s="897" t="n"/>
      <c r="BB20" s="876" t="n"/>
      <c r="BC20" s="876" t="n"/>
      <c r="BD20" s="876" t="n"/>
      <c r="BE20" s="876" t="n"/>
      <c r="BF20" s="876" t="n"/>
      <c r="BG20" s="876" t="n"/>
      <c r="BH20" s="876" t="n"/>
      <c r="BI20" s="876" t="n"/>
      <c r="BJ20" s="876" t="n"/>
      <c r="BK20" s="877" t="n"/>
      <c r="BL20" s="875" t="n"/>
      <c r="BM20" s="876" t="n"/>
      <c r="BN20" s="876" t="n"/>
      <c r="BO20" s="876" t="n"/>
      <c r="BP20" s="876" t="n"/>
      <c r="BQ20" s="876" t="n"/>
      <c r="BR20" s="876" t="n"/>
      <c r="BS20" s="876" t="n"/>
      <c r="BT20" s="876" t="n"/>
      <c r="BU20" s="876" t="n"/>
      <c r="BV20" s="877" t="n"/>
      <c r="BW20" s="876" t="n"/>
      <c r="BX20" s="876" t="n"/>
      <c r="BY20" s="876" t="n"/>
      <c r="BZ20" s="876" t="n"/>
      <c r="CA20" s="876" t="n"/>
      <c r="CB20" s="876" t="n"/>
      <c r="CC20" s="876" t="n"/>
      <c r="CD20" s="876" t="n"/>
      <c r="CE20" s="876" t="n"/>
      <c r="CF20" s="876" t="n"/>
      <c r="CG20" s="876" t="n"/>
      <c r="CH20" s="876" t="n"/>
      <c r="CI20" s="876" t="n"/>
      <c r="CJ20" s="876" t="n"/>
      <c r="CK20" s="876" t="n"/>
      <c r="CL20" s="876" t="n"/>
      <c r="CM20" s="876" t="n"/>
      <c r="CN20" s="876" t="n"/>
      <c r="CO20" s="876" t="n"/>
      <c r="CP20" s="876" t="n"/>
      <c r="CQ20" s="876" t="n"/>
      <c r="CR20" s="876" t="n"/>
      <c r="CS20" s="876" t="n"/>
      <c r="CT20" s="876" t="n"/>
      <c r="CU20" s="876" t="n"/>
      <c r="CV20" s="876" t="n"/>
      <c r="CW20" s="876" t="n"/>
      <c r="CX20" s="876" t="n"/>
      <c r="CY20" s="876" t="n"/>
      <c r="CZ20" s="876" t="n"/>
      <c r="DA20" s="876" t="n"/>
      <c r="DB20" s="876" t="n"/>
      <c r="DC20" s="876" t="n"/>
      <c r="DD20" s="876" t="n"/>
      <c r="DE20" s="876" t="n"/>
      <c r="DF20" s="876" t="n"/>
      <c r="DG20" s="876" t="n"/>
      <c r="DH20" s="876" t="n"/>
      <c r="DI20" s="876" t="n"/>
      <c r="DJ20" s="876" t="n"/>
      <c r="DK20" s="876" t="n"/>
      <c r="DL20" s="876" t="n"/>
      <c r="DM20" s="876" t="n"/>
      <c r="DN20" s="876" t="n"/>
      <c r="DO20" s="876" t="n"/>
      <c r="DP20" s="876" t="n"/>
      <c r="DQ20" s="876" t="n"/>
      <c r="DR20" s="876" t="n"/>
      <c r="DS20" s="876" t="n"/>
      <c r="DT20" s="876" t="n"/>
      <c r="DU20" s="876" t="n"/>
      <c r="DV20" s="877" t="n"/>
      <c r="DW20" s="1873" t="n"/>
      <c r="DY20" s="875" t="n"/>
      <c r="DZ20" s="876" t="n"/>
      <c r="EA20" s="876" t="n"/>
      <c r="EB20" s="876" t="n"/>
      <c r="EC20" s="876" t="n"/>
      <c r="ED20" s="876" t="n"/>
      <c r="EE20" s="876" t="n"/>
      <c r="EF20" s="876" t="n"/>
      <c r="EG20" s="876" t="n"/>
      <c r="EH20" s="876" t="n"/>
      <c r="EI20" s="876" t="n"/>
      <c r="EJ20" s="876" t="n"/>
      <c r="EK20" s="876" t="n"/>
      <c r="EL20" s="876" t="n"/>
      <c r="EM20" s="876" t="n"/>
      <c r="EN20" s="876" t="n"/>
      <c r="EO20" s="876" t="n"/>
      <c r="EP20" s="876" t="n"/>
      <c r="EQ20" s="876" t="n"/>
      <c r="ER20" s="876" t="n"/>
      <c r="ES20" s="876" t="n"/>
      <c r="ET20" s="876" t="n"/>
      <c r="EU20" s="876" t="n"/>
      <c r="EV20" s="876" t="n"/>
      <c r="EW20" s="876" t="n"/>
      <c r="EX20" s="876" t="n"/>
      <c r="EY20" s="877" t="n"/>
      <c r="EZ20" s="875" t="n"/>
      <c r="FA20" s="876" t="n"/>
      <c r="FB20" s="876" t="n"/>
      <c r="FC20" s="876" t="n"/>
      <c r="FD20" s="876" t="n"/>
      <c r="FE20" s="876" t="n"/>
      <c r="FF20" s="876" t="n"/>
      <c r="FG20" s="876" t="n"/>
      <c r="FH20" s="876" t="n"/>
      <c r="FI20" s="876" t="n"/>
      <c r="FJ20" s="876" t="n"/>
      <c r="FK20" s="876" t="n"/>
      <c r="FL20" s="877" t="n"/>
    </row>
    <row r="21" ht="6" customHeight="1" s="832">
      <c r="A21" s="22" t="n"/>
      <c r="B21" s="923" t="inlineStr">
        <is>
          <t>Other Current Assets</t>
        </is>
      </c>
      <c r="C21" s="873" t="n"/>
      <c r="D21" s="873" t="n"/>
      <c r="E21" s="873" t="n"/>
      <c r="F21" s="873" t="n"/>
      <c r="G21" s="873" t="n"/>
      <c r="H21" s="873" t="n"/>
      <c r="I21" s="873" t="n"/>
      <c r="J21" s="873" t="n"/>
      <c r="K21" s="873" t="n"/>
      <c r="L21" s="873" t="n"/>
      <c r="M21" s="873" t="n"/>
      <c r="N21" s="873" t="n"/>
      <c r="O21" s="873" t="n"/>
      <c r="P21" s="873" t="n"/>
      <c r="Q21" s="873" t="n"/>
      <c r="R21" s="873" t="n"/>
      <c r="S21" s="874" t="n"/>
      <c r="T21" s="1875">
        <f>BS!S28</f>
        <v/>
      </c>
      <c r="U21" s="873" t="n"/>
      <c r="V21" s="873" t="n"/>
      <c r="W21" s="873" t="n"/>
      <c r="X21" s="873" t="n"/>
      <c r="Y21" s="873" t="n"/>
      <c r="Z21" s="873" t="n"/>
      <c r="AA21" s="873" t="n"/>
      <c r="AB21" s="873" t="n"/>
      <c r="AC21" s="873" t="n"/>
      <c r="AD21" s="874" t="n"/>
      <c r="AE21" s="1876" t="n"/>
      <c r="AF21" s="873" t="n"/>
      <c r="AG21" s="873" t="n"/>
      <c r="AH21" s="873" t="n"/>
      <c r="AI21" s="873" t="n"/>
      <c r="AJ21" s="873" t="n"/>
      <c r="AK21" s="873" t="n"/>
      <c r="AL21" s="873" t="n"/>
      <c r="AM21" s="873" t="n"/>
      <c r="AN21" s="873" t="n"/>
      <c r="AO21" s="874" t="n"/>
      <c r="AP21" s="1875">
        <f>+T21+AE21</f>
        <v/>
      </c>
      <c r="AQ21" s="873" t="n"/>
      <c r="AR21" s="873" t="n"/>
      <c r="AS21" s="873" t="n"/>
      <c r="AT21" s="873" t="n"/>
      <c r="AU21" s="873" t="n"/>
      <c r="AV21" s="873" t="n"/>
      <c r="AW21" s="873" t="n"/>
      <c r="AX21" s="873" t="n"/>
      <c r="AY21" s="873" t="n"/>
      <c r="AZ21" s="874" t="n"/>
      <c r="BA21" s="1872">
        <f>AE21</f>
        <v/>
      </c>
      <c r="BB21" s="899" t="n"/>
      <c r="BC21" s="899" t="n"/>
      <c r="BD21" s="899" t="n"/>
      <c r="BE21" s="899" t="n"/>
      <c r="BF21" s="899" t="n"/>
      <c r="BG21" s="899" t="n"/>
      <c r="BH21" s="899" t="n"/>
      <c r="BI21" s="899" t="n"/>
      <c r="BJ21" s="899" t="n"/>
      <c r="BK21" s="900" t="n"/>
      <c r="BL21" s="1875">
        <f>+T21+BA21</f>
        <v/>
      </c>
      <c r="BM21" s="873" t="n"/>
      <c r="BN21" s="873" t="n"/>
      <c r="BO21" s="873" t="n"/>
      <c r="BP21" s="873" t="n"/>
      <c r="BQ21" s="873" t="n"/>
      <c r="BR21" s="873" t="n"/>
      <c r="BS21" s="873" t="n"/>
      <c r="BT21" s="873" t="n"/>
      <c r="BU21" s="873" t="n"/>
      <c r="BV21" s="874" t="n"/>
      <c r="BW21" s="917" t="n"/>
      <c r="BX21" s="873" t="n"/>
      <c r="BY21" s="873" t="n"/>
      <c r="BZ21" s="873" t="n"/>
      <c r="CA21" s="873" t="n"/>
      <c r="CB21" s="873" t="n"/>
      <c r="CC21" s="873" t="n"/>
      <c r="CD21" s="873" t="n"/>
      <c r="CE21" s="873" t="n"/>
      <c r="CF21" s="873" t="n"/>
      <c r="CG21" s="873" t="n"/>
      <c r="CH21" s="873" t="n"/>
      <c r="CI21" s="873" t="n"/>
      <c r="CJ21" s="873" t="n"/>
      <c r="CK21" s="873" t="n"/>
      <c r="CL21" s="873" t="n"/>
      <c r="CM21" s="873" t="n"/>
      <c r="CN21" s="873" t="n"/>
      <c r="CO21" s="873" t="n"/>
      <c r="CP21" s="873" t="n"/>
      <c r="CQ21" s="873" t="n"/>
      <c r="CR21" s="873" t="n"/>
      <c r="CS21" s="873" t="n"/>
      <c r="CT21" s="873" t="n"/>
      <c r="CU21" s="873" t="n"/>
      <c r="CV21" s="873" t="n"/>
      <c r="CW21" s="873" t="n"/>
      <c r="CX21" s="873" t="n"/>
      <c r="CY21" s="873" t="n"/>
      <c r="CZ21" s="873" t="n"/>
      <c r="DA21" s="873" t="n"/>
      <c r="DB21" s="873" t="n"/>
      <c r="DC21" s="873" t="n"/>
      <c r="DD21" s="873" t="n"/>
      <c r="DE21" s="873" t="n"/>
      <c r="DF21" s="873" t="n"/>
      <c r="DG21" s="873" t="n"/>
      <c r="DH21" s="873" t="n"/>
      <c r="DI21" s="873" t="n"/>
      <c r="DJ21" s="873" t="n"/>
      <c r="DK21" s="873" t="n"/>
      <c r="DL21" s="873" t="n"/>
      <c r="DM21" s="873" t="n"/>
      <c r="DN21" s="873" t="n"/>
      <c r="DO21" s="873" t="n"/>
      <c r="DP21" s="873" t="n"/>
      <c r="DQ21" s="873" t="n"/>
      <c r="DR21" s="873" t="n"/>
      <c r="DS21" s="873" t="n"/>
      <c r="DT21" s="873" t="n"/>
      <c r="DU21" s="873" t="n"/>
      <c r="DV21" s="987" t="n"/>
      <c r="DW21" s="1873" t="n"/>
      <c r="DY21" s="923" t="inlineStr">
        <is>
          <t>Total Liabilities</t>
        </is>
      </c>
      <c r="DZ21" s="873" t="n"/>
      <c r="EA21" s="873" t="n"/>
      <c r="EB21" s="873" t="n"/>
      <c r="EC21" s="873" t="n"/>
      <c r="ED21" s="873" t="n"/>
      <c r="EE21" s="873" t="n"/>
      <c r="EF21" s="873" t="n"/>
      <c r="EG21" s="873" t="n"/>
      <c r="EH21" s="873" t="n"/>
      <c r="EI21" s="873" t="n"/>
      <c r="EJ21" s="873" t="n"/>
      <c r="EK21" s="873" t="n"/>
      <c r="EL21" s="873" t="n"/>
      <c r="EM21" s="873" t="n"/>
      <c r="EN21" s="873" t="n"/>
      <c r="EO21" s="873" t="n"/>
      <c r="EP21" s="873" t="n"/>
      <c r="EQ21" s="873" t="n"/>
      <c r="ER21" s="873" t="n"/>
      <c r="ES21" s="873" t="n"/>
      <c r="ET21" s="873" t="n"/>
      <c r="EU21" s="873" t="n"/>
      <c r="EV21" s="873" t="n"/>
      <c r="EW21" s="873" t="n"/>
      <c r="EX21" s="873" t="n"/>
      <c r="EY21" s="874" t="n"/>
      <c r="EZ21" s="1874">
        <f>+EZ17+EZ19</f>
        <v/>
      </c>
      <c r="FA21" s="873" t="n"/>
      <c r="FB21" s="873" t="n"/>
      <c r="FC21" s="873" t="n"/>
      <c r="FD21" s="873" t="n"/>
      <c r="FE21" s="873" t="n"/>
      <c r="FF21" s="873" t="n"/>
      <c r="FG21" s="873" t="n"/>
      <c r="FH21" s="873" t="n"/>
      <c r="FI21" s="873" t="n"/>
      <c r="FJ21" s="873" t="n"/>
      <c r="FK21" s="873" t="n"/>
      <c r="FL21" s="874" t="n"/>
    </row>
    <row r="22" ht="6" customHeight="1" s="832">
      <c r="A22" s="22" t="n"/>
      <c r="B22" s="875" t="n"/>
      <c r="C22" s="876" t="n"/>
      <c r="D22" s="876" t="n"/>
      <c r="E22" s="876" t="n"/>
      <c r="F22" s="876" t="n"/>
      <c r="G22" s="876" t="n"/>
      <c r="H22" s="876" t="n"/>
      <c r="I22" s="876" t="n"/>
      <c r="J22" s="876" t="n"/>
      <c r="K22" s="876" t="n"/>
      <c r="L22" s="876" t="n"/>
      <c r="M22" s="876" t="n"/>
      <c r="N22" s="876" t="n"/>
      <c r="O22" s="876" t="n"/>
      <c r="P22" s="876" t="n"/>
      <c r="Q22" s="876" t="n"/>
      <c r="R22" s="876" t="n"/>
      <c r="S22" s="877" t="n"/>
      <c r="T22" s="875" t="n"/>
      <c r="U22" s="876" t="n"/>
      <c r="V22" s="876" t="n"/>
      <c r="W22" s="876" t="n"/>
      <c r="X22" s="876" t="n"/>
      <c r="Y22" s="876" t="n"/>
      <c r="Z22" s="876" t="n"/>
      <c r="AA22" s="876" t="n"/>
      <c r="AB22" s="876" t="n"/>
      <c r="AC22" s="876" t="n"/>
      <c r="AD22" s="877" t="n"/>
      <c r="AE22" s="897" t="n"/>
      <c r="AF22" s="876" t="n"/>
      <c r="AG22" s="876" t="n"/>
      <c r="AH22" s="876" t="n"/>
      <c r="AI22" s="876" t="n"/>
      <c r="AJ22" s="876" t="n"/>
      <c r="AK22" s="876" t="n"/>
      <c r="AL22" s="876" t="n"/>
      <c r="AM22" s="876" t="n"/>
      <c r="AN22" s="876" t="n"/>
      <c r="AO22" s="877" t="n"/>
      <c r="AP22" s="875" t="n"/>
      <c r="AQ22" s="876" t="n"/>
      <c r="AR22" s="876" t="n"/>
      <c r="AS22" s="876" t="n"/>
      <c r="AT22" s="876" t="n"/>
      <c r="AU22" s="876" t="n"/>
      <c r="AV22" s="876" t="n"/>
      <c r="AW22" s="876" t="n"/>
      <c r="AX22" s="876" t="n"/>
      <c r="AY22" s="876" t="n"/>
      <c r="AZ22" s="877" t="n"/>
      <c r="BA22" s="897" t="n"/>
      <c r="BB22" s="876" t="n"/>
      <c r="BC22" s="876" t="n"/>
      <c r="BD22" s="876" t="n"/>
      <c r="BE22" s="876" t="n"/>
      <c r="BF22" s="876" t="n"/>
      <c r="BG22" s="876" t="n"/>
      <c r="BH22" s="876" t="n"/>
      <c r="BI22" s="876" t="n"/>
      <c r="BJ22" s="876" t="n"/>
      <c r="BK22" s="877" t="n"/>
      <c r="BL22" s="875" t="n"/>
      <c r="BM22" s="876" t="n"/>
      <c r="BN22" s="876" t="n"/>
      <c r="BO22" s="876" t="n"/>
      <c r="BP22" s="876" t="n"/>
      <c r="BQ22" s="876" t="n"/>
      <c r="BR22" s="876" t="n"/>
      <c r="BS22" s="876" t="n"/>
      <c r="BT22" s="876" t="n"/>
      <c r="BU22" s="876" t="n"/>
      <c r="BV22" s="877" t="n"/>
      <c r="BW22" s="875" t="n"/>
      <c r="BX22" s="876" t="n"/>
      <c r="BY22" s="876" t="n"/>
      <c r="BZ22" s="876" t="n"/>
      <c r="CA22" s="876" t="n"/>
      <c r="CB22" s="876" t="n"/>
      <c r="CC22" s="876" t="n"/>
      <c r="CD22" s="876" t="n"/>
      <c r="CE22" s="876" t="n"/>
      <c r="CF22" s="876" t="n"/>
      <c r="CG22" s="876" t="n"/>
      <c r="CH22" s="876" t="n"/>
      <c r="CI22" s="876" t="n"/>
      <c r="CJ22" s="876" t="n"/>
      <c r="CK22" s="876" t="n"/>
      <c r="CL22" s="876" t="n"/>
      <c r="CM22" s="876" t="n"/>
      <c r="CN22" s="876" t="n"/>
      <c r="CO22" s="876" t="n"/>
      <c r="CP22" s="876" t="n"/>
      <c r="CQ22" s="876" t="n"/>
      <c r="CR22" s="876" t="n"/>
      <c r="CS22" s="876" t="n"/>
      <c r="CT22" s="876" t="n"/>
      <c r="CU22" s="876" t="n"/>
      <c r="CV22" s="876" t="n"/>
      <c r="CW22" s="876" t="n"/>
      <c r="CX22" s="876" t="n"/>
      <c r="CY22" s="876" t="n"/>
      <c r="CZ22" s="876" t="n"/>
      <c r="DA22" s="876" t="n"/>
      <c r="DB22" s="876" t="n"/>
      <c r="DC22" s="876" t="n"/>
      <c r="DD22" s="876" t="n"/>
      <c r="DE22" s="876" t="n"/>
      <c r="DF22" s="876" t="n"/>
      <c r="DG22" s="876" t="n"/>
      <c r="DH22" s="876" t="n"/>
      <c r="DI22" s="876" t="n"/>
      <c r="DJ22" s="876" t="n"/>
      <c r="DK22" s="876" t="n"/>
      <c r="DL22" s="876" t="n"/>
      <c r="DM22" s="876" t="n"/>
      <c r="DN22" s="876" t="n"/>
      <c r="DO22" s="876" t="n"/>
      <c r="DP22" s="876" t="n"/>
      <c r="DQ22" s="876" t="n"/>
      <c r="DR22" s="876" t="n"/>
      <c r="DS22" s="876" t="n"/>
      <c r="DT22" s="876" t="n"/>
      <c r="DU22" s="876" t="n"/>
      <c r="DV22" s="988" t="n"/>
      <c r="DW22" s="1873" t="n"/>
      <c r="DY22" s="875" t="n"/>
      <c r="DZ22" s="876" t="n"/>
      <c r="EA22" s="876" t="n"/>
      <c r="EB22" s="876" t="n"/>
      <c r="EC22" s="876" t="n"/>
      <c r="ED22" s="876" t="n"/>
      <c r="EE22" s="876" t="n"/>
      <c r="EF22" s="876" t="n"/>
      <c r="EG22" s="876" t="n"/>
      <c r="EH22" s="876" t="n"/>
      <c r="EI22" s="876" t="n"/>
      <c r="EJ22" s="876" t="n"/>
      <c r="EK22" s="876" t="n"/>
      <c r="EL22" s="876" t="n"/>
      <c r="EM22" s="876" t="n"/>
      <c r="EN22" s="876" t="n"/>
      <c r="EO22" s="876" t="n"/>
      <c r="EP22" s="876" t="n"/>
      <c r="EQ22" s="876" t="n"/>
      <c r="ER22" s="876" t="n"/>
      <c r="ES22" s="876" t="n"/>
      <c r="ET22" s="876" t="n"/>
      <c r="EU22" s="876" t="n"/>
      <c r="EV22" s="876" t="n"/>
      <c r="EW22" s="876" t="n"/>
      <c r="EX22" s="876" t="n"/>
      <c r="EY22" s="877" t="n"/>
      <c r="EZ22" s="875" t="n"/>
      <c r="FA22" s="876" t="n"/>
      <c r="FB22" s="876" t="n"/>
      <c r="FC22" s="876" t="n"/>
      <c r="FD22" s="876" t="n"/>
      <c r="FE22" s="876" t="n"/>
      <c r="FF22" s="876" t="n"/>
      <c r="FG22" s="876" t="n"/>
      <c r="FH22" s="876" t="n"/>
      <c r="FI22" s="876" t="n"/>
      <c r="FJ22" s="876" t="n"/>
      <c r="FK22" s="876" t="n"/>
      <c r="FL22" s="877" t="n"/>
    </row>
    <row r="23" ht="6" customHeight="1" s="832">
      <c r="A23" s="22" t="n"/>
      <c r="B23" s="923" t="n"/>
      <c r="C23" s="873" t="n"/>
      <c r="D23" s="873" t="n"/>
      <c r="E23" s="873" t="n"/>
      <c r="F23" s="873" t="n"/>
      <c r="G23" s="873" t="n"/>
      <c r="H23" s="873" t="n"/>
      <c r="I23" s="873" t="n"/>
      <c r="J23" s="873" t="n"/>
      <c r="K23" s="873" t="n"/>
      <c r="L23" s="873" t="n"/>
      <c r="M23" s="873" t="n"/>
      <c r="N23" s="873" t="n"/>
      <c r="O23" s="873" t="n"/>
      <c r="P23" s="873" t="n"/>
      <c r="Q23" s="873" t="n"/>
      <c r="R23" s="873" t="n"/>
      <c r="S23" s="874" t="n"/>
      <c r="T23" s="1875" t="n"/>
      <c r="U23" s="873" t="n"/>
      <c r="V23" s="873" t="n"/>
      <c r="W23" s="873" t="n"/>
      <c r="X23" s="873" t="n"/>
      <c r="Y23" s="873" t="n"/>
      <c r="Z23" s="873" t="n"/>
      <c r="AA23" s="873" t="n"/>
      <c r="AB23" s="873" t="n"/>
      <c r="AC23" s="873" t="n"/>
      <c r="AD23" s="874" t="n"/>
      <c r="AE23" s="1876" t="n"/>
      <c r="AF23" s="873" t="n"/>
      <c r="AG23" s="873" t="n"/>
      <c r="AH23" s="873" t="n"/>
      <c r="AI23" s="873" t="n"/>
      <c r="AJ23" s="873" t="n"/>
      <c r="AK23" s="873" t="n"/>
      <c r="AL23" s="873" t="n"/>
      <c r="AM23" s="873" t="n"/>
      <c r="AN23" s="873" t="n"/>
      <c r="AO23" s="874" t="n"/>
      <c r="AP23" s="1875" t="n"/>
      <c r="AQ23" s="873" t="n"/>
      <c r="AR23" s="873" t="n"/>
      <c r="AS23" s="873" t="n"/>
      <c r="AT23" s="873" t="n"/>
      <c r="AU23" s="873" t="n"/>
      <c r="AV23" s="873" t="n"/>
      <c r="AW23" s="873" t="n"/>
      <c r="AX23" s="873" t="n"/>
      <c r="AY23" s="873" t="n"/>
      <c r="AZ23" s="874" t="n"/>
      <c r="BA23" s="1872" t="n"/>
      <c r="BB23" s="899" t="n"/>
      <c r="BC23" s="899" t="n"/>
      <c r="BD23" s="899" t="n"/>
      <c r="BE23" s="899" t="n"/>
      <c r="BF23" s="899" t="n"/>
      <c r="BG23" s="899" t="n"/>
      <c r="BH23" s="899" t="n"/>
      <c r="BI23" s="899" t="n"/>
      <c r="BJ23" s="899" t="n"/>
      <c r="BK23" s="900" t="n"/>
      <c r="BL23" s="1875" t="n"/>
      <c r="BM23" s="873" t="n"/>
      <c r="BN23" s="873" t="n"/>
      <c r="BO23" s="873" t="n"/>
      <c r="BP23" s="873" t="n"/>
      <c r="BQ23" s="873" t="n"/>
      <c r="BR23" s="873" t="n"/>
      <c r="BS23" s="873" t="n"/>
      <c r="BT23" s="873" t="n"/>
      <c r="BU23" s="873" t="n"/>
      <c r="BV23" s="874" t="n"/>
      <c r="BW23" s="915" t="n"/>
      <c r="BX23" s="873" t="n"/>
      <c r="BY23" s="873" t="n"/>
      <c r="BZ23" s="873" t="n"/>
      <c r="CA23" s="873" t="n"/>
      <c r="CB23" s="873" t="n"/>
      <c r="CC23" s="873" t="n"/>
      <c r="CD23" s="873" t="n"/>
      <c r="CE23" s="873" t="n"/>
      <c r="CF23" s="873" t="n"/>
      <c r="CG23" s="873" t="n"/>
      <c r="CH23" s="873" t="n"/>
      <c r="CI23" s="873" t="n"/>
      <c r="CJ23" s="873" t="n"/>
      <c r="CK23" s="873" t="n"/>
      <c r="CL23" s="873" t="n"/>
      <c r="CM23" s="873" t="n"/>
      <c r="CN23" s="873" t="n"/>
      <c r="CO23" s="873" t="n"/>
      <c r="CP23" s="873" t="n"/>
      <c r="CQ23" s="873" t="n"/>
      <c r="CR23" s="873" t="n"/>
      <c r="CS23" s="873" t="n"/>
      <c r="CT23" s="873" t="n"/>
      <c r="CU23" s="873" t="n"/>
      <c r="CV23" s="873" t="n"/>
      <c r="CW23" s="873" t="n"/>
      <c r="CX23" s="873" t="n"/>
      <c r="CY23" s="873" t="n"/>
      <c r="CZ23" s="873" t="n"/>
      <c r="DA23" s="873" t="n"/>
      <c r="DB23" s="873" t="n"/>
      <c r="DC23" s="873" t="n"/>
      <c r="DD23" s="873" t="n"/>
      <c r="DE23" s="873" t="n"/>
      <c r="DF23" s="873" t="n"/>
      <c r="DG23" s="873" t="n"/>
      <c r="DH23" s="873" t="n"/>
      <c r="DI23" s="873" t="n"/>
      <c r="DJ23" s="873" t="n"/>
      <c r="DK23" s="873" t="n"/>
      <c r="DL23" s="873" t="n"/>
      <c r="DM23" s="873" t="n"/>
      <c r="DN23" s="873" t="n"/>
      <c r="DO23" s="873" t="n"/>
      <c r="DP23" s="873" t="n"/>
      <c r="DQ23" s="873" t="n"/>
      <c r="DR23" s="873" t="n"/>
      <c r="DS23" s="873" t="n"/>
      <c r="DT23" s="873" t="n"/>
      <c r="DU23" s="873" t="n"/>
      <c r="DV23" s="874" t="n"/>
      <c r="DW23" s="1873" t="n"/>
      <c r="DY23" s="891" t="n"/>
      <c r="DZ23" s="891" t="n"/>
      <c r="EA23" s="891" t="n"/>
      <c r="EB23" s="891" t="n"/>
      <c r="EX23" s="1877" t="n"/>
      <c r="EZ23" s="1878" t="n"/>
      <c r="FA23" s="1878" t="n"/>
      <c r="FB23" s="1878" t="n"/>
      <c r="FC23" s="1878" t="n"/>
      <c r="FD23" s="1878" t="n"/>
      <c r="FE23" s="1878" t="n"/>
      <c r="FF23" s="1878" t="n"/>
      <c r="FG23" s="1878" t="n"/>
      <c r="FH23" s="1878" t="n"/>
      <c r="FI23" s="1878" t="n"/>
      <c r="FJ23" s="1878" t="n"/>
      <c r="FK23" s="1878" t="n"/>
      <c r="FL23" s="1878" t="n"/>
    </row>
    <row r="24" ht="6" customHeight="1" s="832">
      <c r="A24" s="22" t="n"/>
      <c r="B24" s="875" t="n"/>
      <c r="C24" s="876" t="n"/>
      <c r="D24" s="876" t="n"/>
      <c r="E24" s="876" t="n"/>
      <c r="F24" s="876" t="n"/>
      <c r="G24" s="876" t="n"/>
      <c r="H24" s="876" t="n"/>
      <c r="I24" s="876" t="n"/>
      <c r="J24" s="876" t="n"/>
      <c r="K24" s="876" t="n"/>
      <c r="L24" s="876" t="n"/>
      <c r="M24" s="876" t="n"/>
      <c r="N24" s="876" t="n"/>
      <c r="O24" s="876" t="n"/>
      <c r="P24" s="876" t="n"/>
      <c r="Q24" s="876" t="n"/>
      <c r="R24" s="876" t="n"/>
      <c r="S24" s="877" t="n"/>
      <c r="T24" s="875" t="n"/>
      <c r="U24" s="876" t="n"/>
      <c r="V24" s="876" t="n"/>
      <c r="W24" s="876" t="n"/>
      <c r="X24" s="876" t="n"/>
      <c r="Y24" s="876" t="n"/>
      <c r="Z24" s="876" t="n"/>
      <c r="AA24" s="876" t="n"/>
      <c r="AB24" s="876" t="n"/>
      <c r="AC24" s="876" t="n"/>
      <c r="AD24" s="877" t="n"/>
      <c r="AE24" s="897" t="n"/>
      <c r="AF24" s="876" t="n"/>
      <c r="AG24" s="876" t="n"/>
      <c r="AH24" s="876" t="n"/>
      <c r="AI24" s="876" t="n"/>
      <c r="AJ24" s="876" t="n"/>
      <c r="AK24" s="876" t="n"/>
      <c r="AL24" s="876" t="n"/>
      <c r="AM24" s="876" t="n"/>
      <c r="AN24" s="876" t="n"/>
      <c r="AO24" s="877" t="n"/>
      <c r="AP24" s="875" t="n"/>
      <c r="AQ24" s="876" t="n"/>
      <c r="AR24" s="876" t="n"/>
      <c r="AS24" s="876" t="n"/>
      <c r="AT24" s="876" t="n"/>
      <c r="AU24" s="876" t="n"/>
      <c r="AV24" s="876" t="n"/>
      <c r="AW24" s="876" t="n"/>
      <c r="AX24" s="876" t="n"/>
      <c r="AY24" s="876" t="n"/>
      <c r="AZ24" s="877" t="n"/>
      <c r="BA24" s="897" t="n"/>
      <c r="BB24" s="876" t="n"/>
      <c r="BC24" s="876" t="n"/>
      <c r="BD24" s="876" t="n"/>
      <c r="BE24" s="876" t="n"/>
      <c r="BF24" s="876" t="n"/>
      <c r="BG24" s="876" t="n"/>
      <c r="BH24" s="876" t="n"/>
      <c r="BI24" s="876" t="n"/>
      <c r="BJ24" s="876" t="n"/>
      <c r="BK24" s="877" t="n"/>
      <c r="BL24" s="875" t="n"/>
      <c r="BM24" s="876" t="n"/>
      <c r="BN24" s="876" t="n"/>
      <c r="BO24" s="876" t="n"/>
      <c r="BP24" s="876" t="n"/>
      <c r="BQ24" s="876" t="n"/>
      <c r="BR24" s="876" t="n"/>
      <c r="BS24" s="876" t="n"/>
      <c r="BT24" s="876" t="n"/>
      <c r="BU24" s="876" t="n"/>
      <c r="BV24" s="877" t="n"/>
      <c r="BW24" s="876" t="n"/>
      <c r="BX24" s="876" t="n"/>
      <c r="BY24" s="876" t="n"/>
      <c r="BZ24" s="876" t="n"/>
      <c r="CA24" s="876" t="n"/>
      <c r="CB24" s="876" t="n"/>
      <c r="CC24" s="876" t="n"/>
      <c r="CD24" s="876" t="n"/>
      <c r="CE24" s="876" t="n"/>
      <c r="CF24" s="876" t="n"/>
      <c r="CG24" s="876" t="n"/>
      <c r="CH24" s="876" t="n"/>
      <c r="CI24" s="876" t="n"/>
      <c r="CJ24" s="876" t="n"/>
      <c r="CK24" s="876" t="n"/>
      <c r="CL24" s="876" t="n"/>
      <c r="CM24" s="876" t="n"/>
      <c r="CN24" s="876" t="n"/>
      <c r="CO24" s="876" t="n"/>
      <c r="CP24" s="876" t="n"/>
      <c r="CQ24" s="876" t="n"/>
      <c r="CR24" s="876" t="n"/>
      <c r="CS24" s="876" t="n"/>
      <c r="CT24" s="876" t="n"/>
      <c r="CU24" s="876" t="n"/>
      <c r="CV24" s="876" t="n"/>
      <c r="CW24" s="876" t="n"/>
      <c r="CX24" s="876" t="n"/>
      <c r="CY24" s="876" t="n"/>
      <c r="CZ24" s="876" t="n"/>
      <c r="DA24" s="876" t="n"/>
      <c r="DB24" s="876" t="n"/>
      <c r="DC24" s="876" t="n"/>
      <c r="DD24" s="876" t="n"/>
      <c r="DE24" s="876" t="n"/>
      <c r="DF24" s="876" t="n"/>
      <c r="DG24" s="876" t="n"/>
      <c r="DH24" s="876" t="n"/>
      <c r="DI24" s="876" t="n"/>
      <c r="DJ24" s="876" t="n"/>
      <c r="DK24" s="876" t="n"/>
      <c r="DL24" s="876" t="n"/>
      <c r="DM24" s="876" t="n"/>
      <c r="DN24" s="876" t="n"/>
      <c r="DO24" s="876" t="n"/>
      <c r="DP24" s="876" t="n"/>
      <c r="DQ24" s="876" t="n"/>
      <c r="DR24" s="876" t="n"/>
      <c r="DS24" s="876" t="n"/>
      <c r="DT24" s="876" t="n"/>
      <c r="DU24" s="876" t="n"/>
      <c r="DV24" s="877" t="n"/>
      <c r="DW24" s="1873" t="n"/>
      <c r="DY24" s="21" t="n"/>
      <c r="DZ24" s="923" t="inlineStr">
        <is>
          <t>Subordinated debt （A･B）</t>
        </is>
      </c>
      <c r="EA24" s="873" t="n"/>
      <c r="EB24" s="873" t="n"/>
      <c r="EC24" s="873" t="n"/>
      <c r="ED24" s="873" t="n"/>
      <c r="EE24" s="873" t="n"/>
      <c r="EF24" s="873" t="n"/>
      <c r="EG24" s="873" t="n"/>
      <c r="EH24" s="873" t="n"/>
      <c r="EI24" s="873" t="n"/>
      <c r="EJ24" s="873" t="n"/>
      <c r="EK24" s="873" t="n"/>
      <c r="EL24" s="873" t="n"/>
      <c r="EM24" s="873" t="n"/>
      <c r="EN24" s="873" t="n"/>
      <c r="EO24" s="873" t="n"/>
      <c r="EP24" s="873" t="n"/>
      <c r="EQ24" s="873" t="n"/>
      <c r="ER24" s="873" t="n"/>
      <c r="ES24" s="873" t="n"/>
      <c r="ET24" s="873" t="n"/>
      <c r="EU24" s="873" t="n"/>
      <c r="EV24" s="873" t="n"/>
      <c r="EW24" s="873" t="n"/>
      <c r="EX24" s="873" t="n"/>
      <c r="EY24" s="874" t="n"/>
      <c r="EZ24" s="1879" t="inlineStr">
        <is>
          <t>④</t>
        </is>
      </c>
      <c r="FA24" s="874" t="n"/>
      <c r="FB24" s="1880" t="n"/>
      <c r="FC24" s="873" t="n"/>
      <c r="FD24" s="873" t="n"/>
      <c r="FE24" s="873" t="n"/>
      <c r="FF24" s="873" t="n"/>
      <c r="FG24" s="873" t="n"/>
      <c r="FH24" s="873" t="n"/>
      <c r="FI24" s="873" t="n"/>
      <c r="FJ24" s="873" t="n"/>
      <c r="FK24" s="873" t="n"/>
      <c r="FL24" s="874" t="n"/>
    </row>
    <row r="25" ht="6" customHeight="1" s="832">
      <c r="A25" s="22" t="n"/>
      <c r="B25" s="923" t="n"/>
      <c r="C25" s="873" t="n"/>
      <c r="D25" s="873" t="n"/>
      <c r="E25" s="873" t="n"/>
      <c r="F25" s="873" t="n"/>
      <c r="G25" s="873" t="n"/>
      <c r="H25" s="873" t="n"/>
      <c r="I25" s="873" t="n"/>
      <c r="J25" s="873" t="n"/>
      <c r="K25" s="873" t="n"/>
      <c r="L25" s="873" t="n"/>
      <c r="M25" s="873" t="n"/>
      <c r="N25" s="873" t="n"/>
      <c r="O25" s="873" t="n"/>
      <c r="P25" s="873" t="n"/>
      <c r="Q25" s="873" t="n"/>
      <c r="R25" s="873" t="n"/>
      <c r="S25" s="874" t="n"/>
      <c r="T25" s="1875" t="n"/>
      <c r="U25" s="873" t="n"/>
      <c r="V25" s="873" t="n"/>
      <c r="W25" s="873" t="n"/>
      <c r="X25" s="873" t="n"/>
      <c r="Y25" s="873" t="n"/>
      <c r="Z25" s="873" t="n"/>
      <c r="AA25" s="873" t="n"/>
      <c r="AB25" s="873" t="n"/>
      <c r="AC25" s="873" t="n"/>
      <c r="AD25" s="874" t="n"/>
      <c r="AE25" s="1876" t="n"/>
      <c r="AF25" s="873" t="n"/>
      <c r="AG25" s="873" t="n"/>
      <c r="AH25" s="873" t="n"/>
      <c r="AI25" s="873" t="n"/>
      <c r="AJ25" s="873" t="n"/>
      <c r="AK25" s="873" t="n"/>
      <c r="AL25" s="873" t="n"/>
      <c r="AM25" s="873" t="n"/>
      <c r="AN25" s="873" t="n"/>
      <c r="AO25" s="874" t="n"/>
      <c r="AP25" s="1875">
        <f>+T25+AE25</f>
        <v/>
      </c>
      <c r="AQ25" s="873" t="n"/>
      <c r="AR25" s="873" t="n"/>
      <c r="AS25" s="873" t="n"/>
      <c r="AT25" s="873" t="n"/>
      <c r="AU25" s="873" t="n"/>
      <c r="AV25" s="873" t="n"/>
      <c r="AW25" s="873" t="n"/>
      <c r="AX25" s="873" t="n"/>
      <c r="AY25" s="873" t="n"/>
      <c r="AZ25" s="874" t="n"/>
      <c r="BA25" s="1872">
        <f>AE25</f>
        <v/>
      </c>
      <c r="BB25" s="899" t="n"/>
      <c r="BC25" s="899" t="n"/>
      <c r="BD25" s="899" t="n"/>
      <c r="BE25" s="899" t="n"/>
      <c r="BF25" s="899" t="n"/>
      <c r="BG25" s="899" t="n"/>
      <c r="BH25" s="899" t="n"/>
      <c r="BI25" s="899" t="n"/>
      <c r="BJ25" s="899" t="n"/>
      <c r="BK25" s="900" t="n"/>
      <c r="BL25" s="1875">
        <f>+T25+BA25</f>
        <v/>
      </c>
      <c r="BM25" s="873" t="n"/>
      <c r="BN25" s="873" t="n"/>
      <c r="BO25" s="873" t="n"/>
      <c r="BP25" s="873" t="n"/>
      <c r="BQ25" s="873" t="n"/>
      <c r="BR25" s="873" t="n"/>
      <c r="BS25" s="873" t="n"/>
      <c r="BT25" s="873" t="n"/>
      <c r="BU25" s="873" t="n"/>
      <c r="BV25" s="874" t="n"/>
      <c r="BW25" s="915" t="n"/>
      <c r="BX25" s="873" t="n"/>
      <c r="BY25" s="873" t="n"/>
      <c r="BZ25" s="873" t="n"/>
      <c r="CA25" s="873" t="n"/>
      <c r="CB25" s="873" t="n"/>
      <c r="CC25" s="873" t="n"/>
      <c r="CD25" s="873" t="n"/>
      <c r="CE25" s="873" t="n"/>
      <c r="CF25" s="873" t="n"/>
      <c r="CG25" s="873" t="n"/>
      <c r="CH25" s="873" t="n"/>
      <c r="CI25" s="873" t="n"/>
      <c r="CJ25" s="873" t="n"/>
      <c r="CK25" s="873" t="n"/>
      <c r="CL25" s="873" t="n"/>
      <c r="CM25" s="873" t="n"/>
      <c r="CN25" s="873" t="n"/>
      <c r="CO25" s="873" t="n"/>
      <c r="CP25" s="873" t="n"/>
      <c r="CQ25" s="873" t="n"/>
      <c r="CR25" s="873" t="n"/>
      <c r="CS25" s="873" t="n"/>
      <c r="CT25" s="873" t="n"/>
      <c r="CU25" s="873" t="n"/>
      <c r="CV25" s="873" t="n"/>
      <c r="CW25" s="873" t="n"/>
      <c r="CX25" s="873" t="n"/>
      <c r="CY25" s="873" t="n"/>
      <c r="CZ25" s="873" t="n"/>
      <c r="DA25" s="873" t="n"/>
      <c r="DB25" s="873" t="n"/>
      <c r="DC25" s="873" t="n"/>
      <c r="DD25" s="873" t="n"/>
      <c r="DE25" s="873" t="n"/>
      <c r="DF25" s="873" t="n"/>
      <c r="DG25" s="873" t="n"/>
      <c r="DH25" s="873" t="n"/>
      <c r="DI25" s="873" t="n"/>
      <c r="DJ25" s="873" t="n"/>
      <c r="DK25" s="873" t="n"/>
      <c r="DL25" s="873" t="n"/>
      <c r="DM25" s="873" t="n"/>
      <c r="DN25" s="873" t="n"/>
      <c r="DO25" s="873" t="n"/>
      <c r="DP25" s="873" t="n"/>
      <c r="DQ25" s="873" t="n"/>
      <c r="DR25" s="873" t="n"/>
      <c r="DS25" s="873" t="n"/>
      <c r="DT25" s="873" t="n"/>
      <c r="DU25" s="873" t="n"/>
      <c r="DV25" s="874" t="n"/>
      <c r="DW25" s="1873" t="n"/>
      <c r="DY25" s="23" t="n"/>
      <c r="DZ25" s="875" t="n"/>
      <c r="EA25" s="876" t="n"/>
      <c r="EB25" s="876" t="n"/>
      <c r="EC25" s="876" t="n"/>
      <c r="ED25" s="876" t="n"/>
      <c r="EE25" s="876" t="n"/>
      <c r="EF25" s="876" t="n"/>
      <c r="EG25" s="876" t="n"/>
      <c r="EH25" s="876" t="n"/>
      <c r="EI25" s="876" t="n"/>
      <c r="EJ25" s="876" t="n"/>
      <c r="EK25" s="876" t="n"/>
      <c r="EL25" s="876" t="n"/>
      <c r="EM25" s="876" t="n"/>
      <c r="EN25" s="876" t="n"/>
      <c r="EO25" s="876" t="n"/>
      <c r="EP25" s="876" t="n"/>
      <c r="EQ25" s="876" t="n"/>
      <c r="ER25" s="876" t="n"/>
      <c r="ES25" s="876" t="n"/>
      <c r="ET25" s="876" t="n"/>
      <c r="EU25" s="876" t="n"/>
      <c r="EV25" s="876" t="n"/>
      <c r="EW25" s="876" t="n"/>
      <c r="EX25" s="876" t="n"/>
      <c r="EY25" s="877" t="n"/>
      <c r="EZ25" s="875" t="n"/>
      <c r="FA25" s="877" t="n"/>
      <c r="FB25" s="876" t="n"/>
      <c r="FC25" s="876" t="n"/>
      <c r="FD25" s="876" t="n"/>
      <c r="FE25" s="876" t="n"/>
      <c r="FF25" s="876" t="n"/>
      <c r="FG25" s="876" t="n"/>
      <c r="FH25" s="876" t="n"/>
      <c r="FI25" s="876" t="n"/>
      <c r="FJ25" s="876" t="n"/>
      <c r="FK25" s="876" t="n"/>
      <c r="FL25" s="877" t="n"/>
    </row>
    <row r="26" ht="6" customHeight="1" s="832">
      <c r="A26" s="22" t="n"/>
      <c r="B26" s="875" t="n"/>
      <c r="C26" s="876" t="n"/>
      <c r="D26" s="876" t="n"/>
      <c r="E26" s="876" t="n"/>
      <c r="F26" s="876" t="n"/>
      <c r="G26" s="876" t="n"/>
      <c r="H26" s="876" t="n"/>
      <c r="I26" s="876" t="n"/>
      <c r="J26" s="876" t="n"/>
      <c r="K26" s="876" t="n"/>
      <c r="L26" s="876" t="n"/>
      <c r="M26" s="876" t="n"/>
      <c r="N26" s="876" t="n"/>
      <c r="O26" s="876" t="n"/>
      <c r="P26" s="876" t="n"/>
      <c r="Q26" s="876" t="n"/>
      <c r="R26" s="876" t="n"/>
      <c r="S26" s="877" t="n"/>
      <c r="T26" s="875" t="n"/>
      <c r="U26" s="876" t="n"/>
      <c r="V26" s="876" t="n"/>
      <c r="W26" s="876" t="n"/>
      <c r="X26" s="876" t="n"/>
      <c r="Y26" s="876" t="n"/>
      <c r="Z26" s="876" t="n"/>
      <c r="AA26" s="876" t="n"/>
      <c r="AB26" s="876" t="n"/>
      <c r="AC26" s="876" t="n"/>
      <c r="AD26" s="877" t="n"/>
      <c r="AE26" s="897" t="n"/>
      <c r="AF26" s="876" t="n"/>
      <c r="AG26" s="876" t="n"/>
      <c r="AH26" s="876" t="n"/>
      <c r="AI26" s="876" t="n"/>
      <c r="AJ26" s="876" t="n"/>
      <c r="AK26" s="876" t="n"/>
      <c r="AL26" s="876" t="n"/>
      <c r="AM26" s="876" t="n"/>
      <c r="AN26" s="876" t="n"/>
      <c r="AO26" s="877" t="n"/>
      <c r="AP26" s="875" t="n"/>
      <c r="AQ26" s="876" t="n"/>
      <c r="AR26" s="876" t="n"/>
      <c r="AS26" s="876" t="n"/>
      <c r="AT26" s="876" t="n"/>
      <c r="AU26" s="876" t="n"/>
      <c r="AV26" s="876" t="n"/>
      <c r="AW26" s="876" t="n"/>
      <c r="AX26" s="876" t="n"/>
      <c r="AY26" s="876" t="n"/>
      <c r="AZ26" s="877" t="n"/>
      <c r="BA26" s="897" t="n"/>
      <c r="BB26" s="876" t="n"/>
      <c r="BC26" s="876" t="n"/>
      <c r="BD26" s="876" t="n"/>
      <c r="BE26" s="876" t="n"/>
      <c r="BF26" s="876" t="n"/>
      <c r="BG26" s="876" t="n"/>
      <c r="BH26" s="876" t="n"/>
      <c r="BI26" s="876" t="n"/>
      <c r="BJ26" s="876" t="n"/>
      <c r="BK26" s="877" t="n"/>
      <c r="BL26" s="875" t="n"/>
      <c r="BM26" s="876" t="n"/>
      <c r="BN26" s="876" t="n"/>
      <c r="BO26" s="876" t="n"/>
      <c r="BP26" s="876" t="n"/>
      <c r="BQ26" s="876" t="n"/>
      <c r="BR26" s="876" t="n"/>
      <c r="BS26" s="876" t="n"/>
      <c r="BT26" s="876" t="n"/>
      <c r="BU26" s="876" t="n"/>
      <c r="BV26" s="877" t="n"/>
      <c r="BW26" s="876" t="n"/>
      <c r="BX26" s="876" t="n"/>
      <c r="BY26" s="876" t="n"/>
      <c r="BZ26" s="876" t="n"/>
      <c r="CA26" s="876" t="n"/>
      <c r="CB26" s="876" t="n"/>
      <c r="CC26" s="876" t="n"/>
      <c r="CD26" s="876" t="n"/>
      <c r="CE26" s="876" t="n"/>
      <c r="CF26" s="876" t="n"/>
      <c r="CG26" s="876" t="n"/>
      <c r="CH26" s="876" t="n"/>
      <c r="CI26" s="876" t="n"/>
      <c r="CJ26" s="876" t="n"/>
      <c r="CK26" s="876" t="n"/>
      <c r="CL26" s="876" t="n"/>
      <c r="CM26" s="876" t="n"/>
      <c r="CN26" s="876" t="n"/>
      <c r="CO26" s="876" t="n"/>
      <c r="CP26" s="876" t="n"/>
      <c r="CQ26" s="876" t="n"/>
      <c r="CR26" s="876" t="n"/>
      <c r="CS26" s="876" t="n"/>
      <c r="CT26" s="876" t="n"/>
      <c r="CU26" s="876" t="n"/>
      <c r="CV26" s="876" t="n"/>
      <c r="CW26" s="876" t="n"/>
      <c r="CX26" s="876" t="n"/>
      <c r="CY26" s="876" t="n"/>
      <c r="CZ26" s="876" t="n"/>
      <c r="DA26" s="876" t="n"/>
      <c r="DB26" s="876" t="n"/>
      <c r="DC26" s="876" t="n"/>
      <c r="DD26" s="876" t="n"/>
      <c r="DE26" s="876" t="n"/>
      <c r="DF26" s="876" t="n"/>
      <c r="DG26" s="876" t="n"/>
      <c r="DH26" s="876" t="n"/>
      <c r="DI26" s="876" t="n"/>
      <c r="DJ26" s="876" t="n"/>
      <c r="DK26" s="876" t="n"/>
      <c r="DL26" s="876" t="n"/>
      <c r="DM26" s="876" t="n"/>
      <c r="DN26" s="876" t="n"/>
      <c r="DO26" s="876" t="n"/>
      <c r="DP26" s="876" t="n"/>
      <c r="DQ26" s="876" t="n"/>
      <c r="DR26" s="876" t="n"/>
      <c r="DS26" s="876" t="n"/>
      <c r="DT26" s="876" t="n"/>
      <c r="DU26" s="876" t="n"/>
      <c r="DV26" s="877" t="n"/>
      <c r="DW26" s="1873" t="n"/>
      <c r="DY26" s="23" t="n"/>
      <c r="DZ26" s="923" t="inlineStr">
        <is>
          <t>The asset of CEO, etc （A･B）</t>
        </is>
      </c>
      <c r="EA26" s="873" t="n"/>
      <c r="EB26" s="873" t="n"/>
      <c r="EC26" s="873" t="n"/>
      <c r="ED26" s="873" t="n"/>
      <c r="EE26" s="873" t="n"/>
      <c r="EF26" s="873" t="n"/>
      <c r="EG26" s="873" t="n"/>
      <c r="EH26" s="873" t="n"/>
      <c r="EI26" s="873" t="n"/>
      <c r="EJ26" s="873" t="n"/>
      <c r="EK26" s="873" t="n"/>
      <c r="EL26" s="873" t="n"/>
      <c r="EM26" s="873" t="n"/>
      <c r="EN26" s="873" t="n"/>
      <c r="EO26" s="873" t="n"/>
      <c r="EP26" s="873" t="n"/>
      <c r="EQ26" s="873" t="n"/>
      <c r="ER26" s="873" t="n"/>
      <c r="ES26" s="873" t="n"/>
      <c r="ET26" s="873" t="n"/>
      <c r="EU26" s="873" t="n"/>
      <c r="EV26" s="873" t="n"/>
      <c r="EW26" s="873" t="n"/>
      <c r="EX26" s="873" t="n"/>
      <c r="EY26" s="874" t="n"/>
      <c r="EZ26" s="1879" t="inlineStr">
        <is>
          <t>⑤</t>
        </is>
      </c>
      <c r="FA26" s="874" t="n"/>
      <c r="FB26" s="1880" t="n"/>
      <c r="FC26" s="873" t="n"/>
      <c r="FD26" s="873" t="n"/>
      <c r="FE26" s="873" t="n"/>
      <c r="FF26" s="873" t="n"/>
      <c r="FG26" s="873" t="n"/>
      <c r="FH26" s="873" t="n"/>
      <c r="FI26" s="873" t="n"/>
      <c r="FJ26" s="873" t="n"/>
      <c r="FK26" s="873" t="n"/>
      <c r="FL26" s="874" t="n"/>
    </row>
    <row r="27" ht="6" customHeight="1" s="832">
      <c r="A27" s="22" t="n"/>
      <c r="B27" s="923" t="n"/>
      <c r="C27" s="873" t="n"/>
      <c r="D27" s="873" t="n"/>
      <c r="E27" s="873" t="n"/>
      <c r="F27" s="873" t="n"/>
      <c r="G27" s="873" t="n"/>
      <c r="H27" s="873" t="n"/>
      <c r="I27" s="873" t="n"/>
      <c r="J27" s="873" t="n"/>
      <c r="K27" s="873" t="n"/>
      <c r="L27" s="873" t="n"/>
      <c r="M27" s="873" t="n"/>
      <c r="N27" s="873" t="n"/>
      <c r="O27" s="873" t="n"/>
      <c r="P27" s="873" t="n"/>
      <c r="Q27" s="873" t="n"/>
      <c r="R27" s="873" t="n"/>
      <c r="S27" s="874" t="n"/>
      <c r="T27" s="1875" t="n"/>
      <c r="U27" s="873" t="n"/>
      <c r="V27" s="873" t="n"/>
      <c r="W27" s="873" t="n"/>
      <c r="X27" s="873" t="n"/>
      <c r="Y27" s="873" t="n"/>
      <c r="Z27" s="873" t="n"/>
      <c r="AA27" s="873" t="n"/>
      <c r="AB27" s="873" t="n"/>
      <c r="AC27" s="873" t="n"/>
      <c r="AD27" s="874" t="n"/>
      <c r="AE27" s="1876" t="n"/>
      <c r="AF27" s="873" t="n"/>
      <c r="AG27" s="873" t="n"/>
      <c r="AH27" s="873" t="n"/>
      <c r="AI27" s="873" t="n"/>
      <c r="AJ27" s="873" t="n"/>
      <c r="AK27" s="873" t="n"/>
      <c r="AL27" s="873" t="n"/>
      <c r="AM27" s="873" t="n"/>
      <c r="AN27" s="873" t="n"/>
      <c r="AO27" s="874" t="n"/>
      <c r="AP27" s="1875">
        <f>+T27+AE27</f>
        <v/>
      </c>
      <c r="AQ27" s="873" t="n"/>
      <c r="AR27" s="873" t="n"/>
      <c r="AS27" s="873" t="n"/>
      <c r="AT27" s="873" t="n"/>
      <c r="AU27" s="873" t="n"/>
      <c r="AV27" s="873" t="n"/>
      <c r="AW27" s="873" t="n"/>
      <c r="AX27" s="873" t="n"/>
      <c r="AY27" s="873" t="n"/>
      <c r="AZ27" s="874" t="n"/>
      <c r="BA27" s="1872">
        <f>AE27</f>
        <v/>
      </c>
      <c r="BB27" s="899" t="n"/>
      <c r="BC27" s="899" t="n"/>
      <c r="BD27" s="899" t="n"/>
      <c r="BE27" s="899" t="n"/>
      <c r="BF27" s="899" t="n"/>
      <c r="BG27" s="899" t="n"/>
      <c r="BH27" s="899" t="n"/>
      <c r="BI27" s="899" t="n"/>
      <c r="BJ27" s="899" t="n"/>
      <c r="BK27" s="900" t="n"/>
      <c r="BL27" s="1875">
        <f>+T27+BA27</f>
        <v/>
      </c>
      <c r="BM27" s="873" t="n"/>
      <c r="BN27" s="873" t="n"/>
      <c r="BO27" s="873" t="n"/>
      <c r="BP27" s="873" t="n"/>
      <c r="BQ27" s="873" t="n"/>
      <c r="BR27" s="873" t="n"/>
      <c r="BS27" s="873" t="n"/>
      <c r="BT27" s="873" t="n"/>
      <c r="BU27" s="873" t="n"/>
      <c r="BV27" s="874" t="n"/>
      <c r="BW27" s="915" t="n"/>
      <c r="BX27" s="873" t="n"/>
      <c r="BY27" s="873" t="n"/>
      <c r="BZ27" s="873" t="n"/>
      <c r="CA27" s="873" t="n"/>
      <c r="CB27" s="873" t="n"/>
      <c r="CC27" s="873" t="n"/>
      <c r="CD27" s="873" t="n"/>
      <c r="CE27" s="873" t="n"/>
      <c r="CF27" s="873" t="n"/>
      <c r="CG27" s="873" t="n"/>
      <c r="CH27" s="873" t="n"/>
      <c r="CI27" s="873" t="n"/>
      <c r="CJ27" s="873" t="n"/>
      <c r="CK27" s="873" t="n"/>
      <c r="CL27" s="873" t="n"/>
      <c r="CM27" s="873" t="n"/>
      <c r="CN27" s="873" t="n"/>
      <c r="CO27" s="873" t="n"/>
      <c r="CP27" s="873" t="n"/>
      <c r="CQ27" s="873" t="n"/>
      <c r="CR27" s="873" t="n"/>
      <c r="CS27" s="873" t="n"/>
      <c r="CT27" s="873" t="n"/>
      <c r="CU27" s="873" t="n"/>
      <c r="CV27" s="873" t="n"/>
      <c r="CW27" s="873" t="n"/>
      <c r="CX27" s="873" t="n"/>
      <c r="CY27" s="873" t="n"/>
      <c r="CZ27" s="873" t="n"/>
      <c r="DA27" s="873" t="n"/>
      <c r="DB27" s="873" t="n"/>
      <c r="DC27" s="873" t="n"/>
      <c r="DD27" s="873" t="n"/>
      <c r="DE27" s="873" t="n"/>
      <c r="DF27" s="873" t="n"/>
      <c r="DG27" s="873" t="n"/>
      <c r="DH27" s="873" t="n"/>
      <c r="DI27" s="873" t="n"/>
      <c r="DJ27" s="873" t="n"/>
      <c r="DK27" s="873" t="n"/>
      <c r="DL27" s="873" t="n"/>
      <c r="DM27" s="873" t="n"/>
      <c r="DN27" s="873" t="n"/>
      <c r="DO27" s="873" t="n"/>
      <c r="DP27" s="873" t="n"/>
      <c r="DQ27" s="873" t="n"/>
      <c r="DR27" s="873" t="n"/>
      <c r="DS27" s="873" t="n"/>
      <c r="DT27" s="873" t="n"/>
      <c r="DU27" s="873" t="n"/>
      <c r="DV27" s="874" t="n"/>
      <c r="DW27" s="1873" t="n"/>
      <c r="DY27" s="170" t="n"/>
      <c r="DZ27" s="875" t="n"/>
      <c r="EA27" s="876" t="n"/>
      <c r="EB27" s="876" t="n"/>
      <c r="EC27" s="876" t="n"/>
      <c r="ED27" s="876" t="n"/>
      <c r="EE27" s="876" t="n"/>
      <c r="EF27" s="876" t="n"/>
      <c r="EG27" s="876" t="n"/>
      <c r="EH27" s="876" t="n"/>
      <c r="EI27" s="876" t="n"/>
      <c r="EJ27" s="876" t="n"/>
      <c r="EK27" s="876" t="n"/>
      <c r="EL27" s="876" t="n"/>
      <c r="EM27" s="876" t="n"/>
      <c r="EN27" s="876" t="n"/>
      <c r="EO27" s="876" t="n"/>
      <c r="EP27" s="876" t="n"/>
      <c r="EQ27" s="876" t="n"/>
      <c r="ER27" s="876" t="n"/>
      <c r="ES27" s="876" t="n"/>
      <c r="ET27" s="876" t="n"/>
      <c r="EU27" s="876" t="n"/>
      <c r="EV27" s="876" t="n"/>
      <c r="EW27" s="876" t="n"/>
      <c r="EX27" s="876" t="n"/>
      <c r="EY27" s="877" t="n"/>
      <c r="EZ27" s="875" t="n"/>
      <c r="FA27" s="877" t="n"/>
      <c r="FB27" s="876" t="n"/>
      <c r="FC27" s="876" t="n"/>
      <c r="FD27" s="876" t="n"/>
      <c r="FE27" s="876" t="n"/>
      <c r="FF27" s="876" t="n"/>
      <c r="FG27" s="876" t="n"/>
      <c r="FH27" s="876" t="n"/>
      <c r="FI27" s="876" t="n"/>
      <c r="FJ27" s="876" t="n"/>
      <c r="FK27" s="876" t="n"/>
      <c r="FL27" s="877" t="n"/>
    </row>
    <row r="28" ht="6" customHeight="1" s="832">
      <c r="A28" s="24" t="n"/>
      <c r="B28" s="875" t="n"/>
      <c r="C28" s="876" t="n"/>
      <c r="D28" s="876" t="n"/>
      <c r="E28" s="876" t="n"/>
      <c r="F28" s="876" t="n"/>
      <c r="G28" s="876" t="n"/>
      <c r="H28" s="876" t="n"/>
      <c r="I28" s="876" t="n"/>
      <c r="J28" s="876" t="n"/>
      <c r="K28" s="876" t="n"/>
      <c r="L28" s="876" t="n"/>
      <c r="M28" s="876" t="n"/>
      <c r="N28" s="876" t="n"/>
      <c r="O28" s="876" t="n"/>
      <c r="P28" s="876" t="n"/>
      <c r="Q28" s="876" t="n"/>
      <c r="R28" s="876" t="n"/>
      <c r="S28" s="877" t="n"/>
      <c r="T28" s="875" t="n"/>
      <c r="U28" s="876" t="n"/>
      <c r="V28" s="876" t="n"/>
      <c r="W28" s="876" t="n"/>
      <c r="X28" s="876" t="n"/>
      <c r="Y28" s="876" t="n"/>
      <c r="Z28" s="876" t="n"/>
      <c r="AA28" s="876" t="n"/>
      <c r="AB28" s="876" t="n"/>
      <c r="AC28" s="876" t="n"/>
      <c r="AD28" s="877" t="n"/>
      <c r="AE28" s="897" t="n"/>
      <c r="AF28" s="876" t="n"/>
      <c r="AG28" s="876" t="n"/>
      <c r="AH28" s="876" t="n"/>
      <c r="AI28" s="876" t="n"/>
      <c r="AJ28" s="876" t="n"/>
      <c r="AK28" s="876" t="n"/>
      <c r="AL28" s="876" t="n"/>
      <c r="AM28" s="876" t="n"/>
      <c r="AN28" s="876" t="n"/>
      <c r="AO28" s="877" t="n"/>
      <c r="AP28" s="875" t="n"/>
      <c r="AQ28" s="876" t="n"/>
      <c r="AR28" s="876" t="n"/>
      <c r="AS28" s="876" t="n"/>
      <c r="AT28" s="876" t="n"/>
      <c r="AU28" s="876" t="n"/>
      <c r="AV28" s="876" t="n"/>
      <c r="AW28" s="876" t="n"/>
      <c r="AX28" s="876" t="n"/>
      <c r="AY28" s="876" t="n"/>
      <c r="AZ28" s="877" t="n"/>
      <c r="BA28" s="897" t="n"/>
      <c r="BB28" s="876" t="n"/>
      <c r="BC28" s="876" t="n"/>
      <c r="BD28" s="876" t="n"/>
      <c r="BE28" s="876" t="n"/>
      <c r="BF28" s="876" t="n"/>
      <c r="BG28" s="876" t="n"/>
      <c r="BH28" s="876" t="n"/>
      <c r="BI28" s="876" t="n"/>
      <c r="BJ28" s="876" t="n"/>
      <c r="BK28" s="877" t="n"/>
      <c r="BL28" s="875" t="n"/>
      <c r="BM28" s="876" t="n"/>
      <c r="BN28" s="876" t="n"/>
      <c r="BO28" s="876" t="n"/>
      <c r="BP28" s="876" t="n"/>
      <c r="BQ28" s="876" t="n"/>
      <c r="BR28" s="876" t="n"/>
      <c r="BS28" s="876" t="n"/>
      <c r="BT28" s="876" t="n"/>
      <c r="BU28" s="876" t="n"/>
      <c r="BV28" s="877" t="n"/>
      <c r="BW28" s="876" t="n"/>
      <c r="BX28" s="876" t="n"/>
      <c r="BY28" s="876" t="n"/>
      <c r="BZ28" s="876" t="n"/>
      <c r="CA28" s="876" t="n"/>
      <c r="CB28" s="876" t="n"/>
      <c r="CC28" s="876" t="n"/>
      <c r="CD28" s="876" t="n"/>
      <c r="CE28" s="876" t="n"/>
      <c r="CF28" s="876" t="n"/>
      <c r="CG28" s="876" t="n"/>
      <c r="CH28" s="876" t="n"/>
      <c r="CI28" s="876" t="n"/>
      <c r="CJ28" s="876" t="n"/>
      <c r="CK28" s="876" t="n"/>
      <c r="CL28" s="876" t="n"/>
      <c r="CM28" s="876" t="n"/>
      <c r="CN28" s="876" t="n"/>
      <c r="CO28" s="876" t="n"/>
      <c r="CP28" s="876" t="n"/>
      <c r="CQ28" s="876" t="n"/>
      <c r="CR28" s="876" t="n"/>
      <c r="CS28" s="876" t="n"/>
      <c r="CT28" s="876" t="n"/>
      <c r="CU28" s="876" t="n"/>
      <c r="CV28" s="876" t="n"/>
      <c r="CW28" s="876" t="n"/>
      <c r="CX28" s="876" t="n"/>
      <c r="CY28" s="876" t="n"/>
      <c r="CZ28" s="876" t="n"/>
      <c r="DA28" s="876" t="n"/>
      <c r="DB28" s="876" t="n"/>
      <c r="DC28" s="876" t="n"/>
      <c r="DD28" s="876" t="n"/>
      <c r="DE28" s="876" t="n"/>
      <c r="DF28" s="876" t="n"/>
      <c r="DG28" s="876" t="n"/>
      <c r="DH28" s="876" t="n"/>
      <c r="DI28" s="876" t="n"/>
      <c r="DJ28" s="876" t="n"/>
      <c r="DK28" s="876" t="n"/>
      <c r="DL28" s="876" t="n"/>
      <c r="DM28" s="876" t="n"/>
      <c r="DN28" s="876" t="n"/>
      <c r="DO28" s="876" t="n"/>
      <c r="DP28" s="876" t="n"/>
      <c r="DQ28" s="876" t="n"/>
      <c r="DR28" s="876" t="n"/>
      <c r="DS28" s="876" t="n"/>
      <c r="DT28" s="876" t="n"/>
      <c r="DU28" s="876" t="n"/>
      <c r="DV28" s="877" t="n"/>
      <c r="DW28" s="1873" t="n"/>
      <c r="DY28" s="923" t="inlineStr">
        <is>
          <t>Adjustment of Liabilities</t>
        </is>
      </c>
      <c r="DZ28" s="873" t="n"/>
      <c r="EA28" s="873" t="n"/>
      <c r="EB28" s="873" t="n"/>
      <c r="EC28" s="873" t="n"/>
      <c r="ED28" s="873" t="n"/>
      <c r="EE28" s="873" t="n"/>
      <c r="EF28" s="873" t="n"/>
      <c r="EG28" s="873" t="n"/>
      <c r="EH28" s="873" t="n"/>
      <c r="EI28" s="873" t="n"/>
      <c r="EJ28" s="873" t="n"/>
      <c r="EK28" s="873" t="n"/>
      <c r="EL28" s="873" t="n"/>
      <c r="EM28" s="873" t="n"/>
      <c r="EN28" s="873" t="n"/>
      <c r="EO28" s="873" t="n"/>
      <c r="EP28" s="873" t="n"/>
      <c r="EQ28" s="873" t="n"/>
      <c r="ER28" s="873" t="n"/>
      <c r="ES28" s="873" t="n"/>
      <c r="ET28" s="873" t="n"/>
      <c r="EU28" s="873" t="n"/>
      <c r="EV28" s="873" t="n"/>
      <c r="EW28" s="873" t="n"/>
      <c r="EX28" s="873" t="n"/>
      <c r="EY28" s="874" t="n"/>
      <c r="EZ28" s="1874">
        <f>SUM(FB24:FL27)</f>
        <v/>
      </c>
      <c r="FA28" s="873" t="n"/>
      <c r="FB28" s="873" t="n"/>
      <c r="FC28" s="873" t="n"/>
      <c r="FD28" s="873" t="n"/>
      <c r="FE28" s="873" t="n"/>
      <c r="FF28" s="873" t="n"/>
      <c r="FG28" s="873" t="n"/>
      <c r="FH28" s="873" t="n"/>
      <c r="FI28" s="873" t="n"/>
      <c r="FJ28" s="873" t="n"/>
      <c r="FK28" s="873" t="n"/>
      <c r="FL28" s="874" t="n"/>
    </row>
    <row r="29" ht="6" customHeight="1" s="832">
      <c r="A29" s="24" t="n"/>
      <c r="B29" s="923" t="n"/>
      <c r="C29" s="873" t="n"/>
      <c r="D29" s="873" t="n"/>
      <c r="E29" s="873" t="n"/>
      <c r="F29" s="873" t="n"/>
      <c r="G29" s="873" t="n"/>
      <c r="H29" s="873" t="n"/>
      <c r="I29" s="873" t="n"/>
      <c r="J29" s="873" t="n"/>
      <c r="K29" s="873" t="n"/>
      <c r="L29" s="873" t="n"/>
      <c r="M29" s="873" t="n"/>
      <c r="N29" s="873" t="n"/>
      <c r="O29" s="873" t="n"/>
      <c r="P29" s="873" t="n"/>
      <c r="Q29" s="873" t="n"/>
      <c r="R29" s="873" t="n"/>
      <c r="S29" s="874" t="n"/>
      <c r="T29" s="1875" t="n"/>
      <c r="U29" s="873" t="n"/>
      <c r="V29" s="873" t="n"/>
      <c r="W29" s="873" t="n"/>
      <c r="X29" s="873" t="n"/>
      <c r="Y29" s="873" t="n"/>
      <c r="Z29" s="873" t="n"/>
      <c r="AA29" s="873" t="n"/>
      <c r="AB29" s="873" t="n"/>
      <c r="AC29" s="873" t="n"/>
      <c r="AD29" s="874" t="n"/>
      <c r="AE29" s="1876" t="n"/>
      <c r="AF29" s="873" t="n"/>
      <c r="AG29" s="873" t="n"/>
      <c r="AH29" s="873" t="n"/>
      <c r="AI29" s="873" t="n"/>
      <c r="AJ29" s="873" t="n"/>
      <c r="AK29" s="873" t="n"/>
      <c r="AL29" s="873" t="n"/>
      <c r="AM29" s="873" t="n"/>
      <c r="AN29" s="873" t="n"/>
      <c r="AO29" s="874" t="n"/>
      <c r="AP29" s="1875">
        <f>+T29+AE29</f>
        <v/>
      </c>
      <c r="AQ29" s="873" t="n"/>
      <c r="AR29" s="873" t="n"/>
      <c r="AS29" s="873" t="n"/>
      <c r="AT29" s="873" t="n"/>
      <c r="AU29" s="873" t="n"/>
      <c r="AV29" s="873" t="n"/>
      <c r="AW29" s="873" t="n"/>
      <c r="AX29" s="873" t="n"/>
      <c r="AY29" s="873" t="n"/>
      <c r="AZ29" s="874" t="n"/>
      <c r="BA29" s="1872">
        <f>AE29</f>
        <v/>
      </c>
      <c r="BB29" s="899" t="n"/>
      <c r="BC29" s="899" t="n"/>
      <c r="BD29" s="899" t="n"/>
      <c r="BE29" s="899" t="n"/>
      <c r="BF29" s="899" t="n"/>
      <c r="BG29" s="899" t="n"/>
      <c r="BH29" s="899" t="n"/>
      <c r="BI29" s="899" t="n"/>
      <c r="BJ29" s="899" t="n"/>
      <c r="BK29" s="900" t="n"/>
      <c r="BL29" s="1875">
        <f>+T29+BA29</f>
        <v/>
      </c>
      <c r="BM29" s="873" t="n"/>
      <c r="BN29" s="873" t="n"/>
      <c r="BO29" s="873" t="n"/>
      <c r="BP29" s="873" t="n"/>
      <c r="BQ29" s="873" t="n"/>
      <c r="BR29" s="873" t="n"/>
      <c r="BS29" s="873" t="n"/>
      <c r="BT29" s="873" t="n"/>
      <c r="BU29" s="873" t="n"/>
      <c r="BV29" s="874" t="n"/>
      <c r="BW29" s="915" t="n"/>
      <c r="BX29" s="873" t="n"/>
      <c r="BY29" s="873" t="n"/>
      <c r="BZ29" s="873" t="n"/>
      <c r="CA29" s="873" t="n"/>
      <c r="CB29" s="873" t="n"/>
      <c r="CC29" s="873" t="n"/>
      <c r="CD29" s="873" t="n"/>
      <c r="CE29" s="873" t="n"/>
      <c r="CF29" s="873" t="n"/>
      <c r="CG29" s="873" t="n"/>
      <c r="CH29" s="873" t="n"/>
      <c r="CI29" s="873" t="n"/>
      <c r="CJ29" s="873" t="n"/>
      <c r="CK29" s="873" t="n"/>
      <c r="CL29" s="873" t="n"/>
      <c r="CM29" s="873" t="n"/>
      <c r="CN29" s="873" t="n"/>
      <c r="CO29" s="873" t="n"/>
      <c r="CP29" s="873" t="n"/>
      <c r="CQ29" s="873" t="n"/>
      <c r="CR29" s="873" t="n"/>
      <c r="CS29" s="873" t="n"/>
      <c r="CT29" s="873" t="n"/>
      <c r="CU29" s="873" t="n"/>
      <c r="CV29" s="873" t="n"/>
      <c r="CW29" s="873" t="n"/>
      <c r="CX29" s="873" t="n"/>
      <c r="CY29" s="873" t="n"/>
      <c r="CZ29" s="873" t="n"/>
      <c r="DA29" s="873" t="n"/>
      <c r="DB29" s="873" t="n"/>
      <c r="DC29" s="873" t="n"/>
      <c r="DD29" s="873" t="n"/>
      <c r="DE29" s="873" t="n"/>
      <c r="DF29" s="873" t="n"/>
      <c r="DG29" s="873" t="n"/>
      <c r="DH29" s="873" t="n"/>
      <c r="DI29" s="873" t="n"/>
      <c r="DJ29" s="873" t="n"/>
      <c r="DK29" s="873" t="n"/>
      <c r="DL29" s="873" t="n"/>
      <c r="DM29" s="873" t="n"/>
      <c r="DN29" s="873" t="n"/>
      <c r="DO29" s="873" t="n"/>
      <c r="DP29" s="873" t="n"/>
      <c r="DQ29" s="873" t="n"/>
      <c r="DR29" s="873" t="n"/>
      <c r="DS29" s="873" t="n"/>
      <c r="DT29" s="873" t="n"/>
      <c r="DU29" s="873" t="n"/>
      <c r="DV29" s="874" t="n"/>
      <c r="DW29" s="1873" t="n"/>
      <c r="DY29" s="875" t="n"/>
      <c r="DZ29" s="876" t="n"/>
      <c r="EA29" s="876" t="n"/>
      <c r="EB29" s="876" t="n"/>
      <c r="EC29" s="876" t="n"/>
      <c r="ED29" s="876" t="n"/>
      <c r="EE29" s="876" t="n"/>
      <c r="EF29" s="876" t="n"/>
      <c r="EG29" s="876" t="n"/>
      <c r="EH29" s="876" t="n"/>
      <c r="EI29" s="876" t="n"/>
      <c r="EJ29" s="876" t="n"/>
      <c r="EK29" s="876" t="n"/>
      <c r="EL29" s="876" t="n"/>
      <c r="EM29" s="876" t="n"/>
      <c r="EN29" s="876" t="n"/>
      <c r="EO29" s="876" t="n"/>
      <c r="EP29" s="876" t="n"/>
      <c r="EQ29" s="876" t="n"/>
      <c r="ER29" s="876" t="n"/>
      <c r="ES29" s="876" t="n"/>
      <c r="ET29" s="876" t="n"/>
      <c r="EU29" s="876" t="n"/>
      <c r="EV29" s="876" t="n"/>
      <c r="EW29" s="876" t="n"/>
      <c r="EX29" s="876" t="n"/>
      <c r="EY29" s="877" t="n"/>
      <c r="EZ29" s="875" t="n"/>
      <c r="FA29" s="876" t="n"/>
      <c r="FB29" s="876" t="n"/>
      <c r="FC29" s="876" t="n"/>
      <c r="FD29" s="876" t="n"/>
      <c r="FE29" s="876" t="n"/>
      <c r="FF29" s="876" t="n"/>
      <c r="FG29" s="876" t="n"/>
      <c r="FH29" s="876" t="n"/>
      <c r="FI29" s="876" t="n"/>
      <c r="FJ29" s="876" t="n"/>
      <c r="FK29" s="876" t="n"/>
      <c r="FL29" s="877" t="n"/>
    </row>
    <row r="30" ht="6" customHeight="1" s="832">
      <c r="A30" s="24" t="n"/>
      <c r="B30" s="875" t="n"/>
      <c r="C30" s="876" t="n"/>
      <c r="D30" s="876" t="n"/>
      <c r="E30" s="876" t="n"/>
      <c r="F30" s="876" t="n"/>
      <c r="G30" s="876" t="n"/>
      <c r="H30" s="876" t="n"/>
      <c r="I30" s="876" t="n"/>
      <c r="J30" s="876" t="n"/>
      <c r="K30" s="876" t="n"/>
      <c r="L30" s="876" t="n"/>
      <c r="M30" s="876" t="n"/>
      <c r="N30" s="876" t="n"/>
      <c r="O30" s="876" t="n"/>
      <c r="P30" s="876" t="n"/>
      <c r="Q30" s="876" t="n"/>
      <c r="R30" s="876" t="n"/>
      <c r="S30" s="877" t="n"/>
      <c r="T30" s="875" t="n"/>
      <c r="U30" s="876" t="n"/>
      <c r="V30" s="876" t="n"/>
      <c r="W30" s="876" t="n"/>
      <c r="X30" s="876" t="n"/>
      <c r="Y30" s="876" t="n"/>
      <c r="Z30" s="876" t="n"/>
      <c r="AA30" s="876" t="n"/>
      <c r="AB30" s="876" t="n"/>
      <c r="AC30" s="876" t="n"/>
      <c r="AD30" s="877" t="n"/>
      <c r="AE30" s="897" t="n"/>
      <c r="AF30" s="876" t="n"/>
      <c r="AG30" s="876" t="n"/>
      <c r="AH30" s="876" t="n"/>
      <c r="AI30" s="876" t="n"/>
      <c r="AJ30" s="876" t="n"/>
      <c r="AK30" s="876" t="n"/>
      <c r="AL30" s="876" t="n"/>
      <c r="AM30" s="876" t="n"/>
      <c r="AN30" s="876" t="n"/>
      <c r="AO30" s="877" t="n"/>
      <c r="AP30" s="875" t="n"/>
      <c r="AQ30" s="876" t="n"/>
      <c r="AR30" s="876" t="n"/>
      <c r="AS30" s="876" t="n"/>
      <c r="AT30" s="876" t="n"/>
      <c r="AU30" s="876" t="n"/>
      <c r="AV30" s="876" t="n"/>
      <c r="AW30" s="876" t="n"/>
      <c r="AX30" s="876" t="n"/>
      <c r="AY30" s="876" t="n"/>
      <c r="AZ30" s="877" t="n"/>
      <c r="BA30" s="897" t="n"/>
      <c r="BB30" s="876" t="n"/>
      <c r="BC30" s="876" t="n"/>
      <c r="BD30" s="876" t="n"/>
      <c r="BE30" s="876" t="n"/>
      <c r="BF30" s="876" t="n"/>
      <c r="BG30" s="876" t="n"/>
      <c r="BH30" s="876" t="n"/>
      <c r="BI30" s="876" t="n"/>
      <c r="BJ30" s="876" t="n"/>
      <c r="BK30" s="877" t="n"/>
      <c r="BL30" s="875" t="n"/>
      <c r="BM30" s="876" t="n"/>
      <c r="BN30" s="876" t="n"/>
      <c r="BO30" s="876" t="n"/>
      <c r="BP30" s="876" t="n"/>
      <c r="BQ30" s="876" t="n"/>
      <c r="BR30" s="876" t="n"/>
      <c r="BS30" s="876" t="n"/>
      <c r="BT30" s="876" t="n"/>
      <c r="BU30" s="876" t="n"/>
      <c r="BV30" s="877" t="n"/>
      <c r="BW30" s="876" t="n"/>
      <c r="BX30" s="876" t="n"/>
      <c r="BY30" s="876" t="n"/>
      <c r="BZ30" s="876" t="n"/>
      <c r="CA30" s="876" t="n"/>
      <c r="CB30" s="876" t="n"/>
      <c r="CC30" s="876" t="n"/>
      <c r="CD30" s="876" t="n"/>
      <c r="CE30" s="876" t="n"/>
      <c r="CF30" s="876" t="n"/>
      <c r="CG30" s="876" t="n"/>
      <c r="CH30" s="876" t="n"/>
      <c r="CI30" s="876" t="n"/>
      <c r="CJ30" s="876" t="n"/>
      <c r="CK30" s="876" t="n"/>
      <c r="CL30" s="876" t="n"/>
      <c r="CM30" s="876" t="n"/>
      <c r="CN30" s="876" t="n"/>
      <c r="CO30" s="876" t="n"/>
      <c r="CP30" s="876" t="n"/>
      <c r="CQ30" s="876" t="n"/>
      <c r="CR30" s="876" t="n"/>
      <c r="CS30" s="876" t="n"/>
      <c r="CT30" s="876" t="n"/>
      <c r="CU30" s="876" t="n"/>
      <c r="CV30" s="876" t="n"/>
      <c r="CW30" s="876" t="n"/>
      <c r="CX30" s="876" t="n"/>
      <c r="CY30" s="876" t="n"/>
      <c r="CZ30" s="876" t="n"/>
      <c r="DA30" s="876" t="n"/>
      <c r="DB30" s="876" t="n"/>
      <c r="DC30" s="876" t="n"/>
      <c r="DD30" s="876" t="n"/>
      <c r="DE30" s="876" t="n"/>
      <c r="DF30" s="876" t="n"/>
      <c r="DG30" s="876" t="n"/>
      <c r="DH30" s="876" t="n"/>
      <c r="DI30" s="876" t="n"/>
      <c r="DJ30" s="876" t="n"/>
      <c r="DK30" s="876" t="n"/>
      <c r="DL30" s="876" t="n"/>
      <c r="DM30" s="876" t="n"/>
      <c r="DN30" s="876" t="n"/>
      <c r="DO30" s="876" t="n"/>
      <c r="DP30" s="876" t="n"/>
      <c r="DQ30" s="876" t="n"/>
      <c r="DR30" s="876" t="n"/>
      <c r="DS30" s="876" t="n"/>
      <c r="DT30" s="876" t="n"/>
      <c r="DU30" s="876" t="n"/>
      <c r="DV30" s="877" t="n"/>
      <c r="DW30" s="1873" t="n"/>
      <c r="DY30" s="65" t="n"/>
      <c r="DZ30" s="65" t="n"/>
      <c r="EA30" s="65" t="n"/>
      <c r="EB30" s="65" t="n"/>
      <c r="EC30" s="65" t="n"/>
      <c r="ED30" s="65" t="n"/>
      <c r="EE30" s="65" t="n"/>
      <c r="EF30" s="65" t="n"/>
      <c r="EG30" s="65" t="n"/>
      <c r="EH30" s="65" t="n"/>
      <c r="EI30" s="65" t="n"/>
      <c r="EJ30" s="65" t="n"/>
      <c r="EK30" s="65" t="n"/>
      <c r="EL30" s="65" t="n"/>
      <c r="EM30" s="65" t="n"/>
      <c r="EN30" s="65" t="n"/>
      <c r="EO30" s="65" t="n"/>
      <c r="EP30" s="65" t="n"/>
      <c r="EQ30" s="65" t="n"/>
      <c r="ER30" s="65" t="n"/>
      <c r="ES30" s="65" t="n"/>
      <c r="ET30" s="65" t="n"/>
      <c r="EU30" s="65" t="n"/>
      <c r="EV30" s="65" t="n"/>
      <c r="EW30" s="65" t="n"/>
      <c r="EX30" s="1881" t="n"/>
      <c r="EZ30" s="1878" t="n"/>
      <c r="FA30" s="1878" t="n"/>
      <c r="FB30" s="1878" t="n"/>
      <c r="FC30" s="1878" t="n"/>
      <c r="FD30" s="1878" t="n"/>
      <c r="FE30" s="1878" t="n"/>
      <c r="FF30" s="1878" t="n"/>
      <c r="FG30" s="1878" t="n"/>
      <c r="FH30" s="1878" t="n"/>
      <c r="FI30" s="1878" t="n"/>
      <c r="FJ30" s="1878" t="n"/>
      <c r="FK30" s="1878" t="n"/>
      <c r="FL30" s="1878" t="n"/>
    </row>
    <row r="31" ht="6" customHeight="1" s="832">
      <c r="A31" s="24" t="n"/>
      <c r="B31" s="923" t="n"/>
      <c r="C31" s="873" t="n"/>
      <c r="D31" s="873" t="n"/>
      <c r="E31" s="873" t="n"/>
      <c r="F31" s="873" t="n"/>
      <c r="G31" s="873" t="n"/>
      <c r="H31" s="873" t="n"/>
      <c r="I31" s="873" t="n"/>
      <c r="J31" s="873" t="n"/>
      <c r="K31" s="873" t="n"/>
      <c r="L31" s="873" t="n"/>
      <c r="M31" s="873" t="n"/>
      <c r="N31" s="873" t="n"/>
      <c r="O31" s="873" t="n"/>
      <c r="P31" s="873" t="n"/>
      <c r="Q31" s="873" t="n"/>
      <c r="R31" s="873" t="n"/>
      <c r="S31" s="874" t="n"/>
      <c r="T31" s="1875" t="n"/>
      <c r="U31" s="873" t="n"/>
      <c r="V31" s="873" t="n"/>
      <c r="W31" s="873" t="n"/>
      <c r="X31" s="873" t="n"/>
      <c r="Y31" s="873" t="n"/>
      <c r="Z31" s="873" t="n"/>
      <c r="AA31" s="873" t="n"/>
      <c r="AB31" s="873" t="n"/>
      <c r="AC31" s="873" t="n"/>
      <c r="AD31" s="874" t="n"/>
      <c r="AE31" s="1876" t="n"/>
      <c r="AF31" s="873" t="n"/>
      <c r="AG31" s="873" t="n"/>
      <c r="AH31" s="873" t="n"/>
      <c r="AI31" s="873" t="n"/>
      <c r="AJ31" s="873" t="n"/>
      <c r="AK31" s="873" t="n"/>
      <c r="AL31" s="873" t="n"/>
      <c r="AM31" s="873" t="n"/>
      <c r="AN31" s="873" t="n"/>
      <c r="AO31" s="874" t="n"/>
      <c r="AP31" s="1875">
        <f>+T31+AE31</f>
        <v/>
      </c>
      <c r="AQ31" s="873" t="n"/>
      <c r="AR31" s="873" t="n"/>
      <c r="AS31" s="873" t="n"/>
      <c r="AT31" s="873" t="n"/>
      <c r="AU31" s="873" t="n"/>
      <c r="AV31" s="873" t="n"/>
      <c r="AW31" s="873" t="n"/>
      <c r="AX31" s="873" t="n"/>
      <c r="AY31" s="873" t="n"/>
      <c r="AZ31" s="874" t="n"/>
      <c r="BA31" s="1872">
        <f>AE31</f>
        <v/>
      </c>
      <c r="BB31" s="899" t="n"/>
      <c r="BC31" s="899" t="n"/>
      <c r="BD31" s="899" t="n"/>
      <c r="BE31" s="899" t="n"/>
      <c r="BF31" s="899" t="n"/>
      <c r="BG31" s="899" t="n"/>
      <c r="BH31" s="899" t="n"/>
      <c r="BI31" s="899" t="n"/>
      <c r="BJ31" s="899" t="n"/>
      <c r="BK31" s="900" t="n"/>
      <c r="BL31" s="1875">
        <f>+T31+BA31</f>
        <v/>
      </c>
      <c r="BM31" s="873" t="n"/>
      <c r="BN31" s="873" t="n"/>
      <c r="BO31" s="873" t="n"/>
      <c r="BP31" s="873" t="n"/>
      <c r="BQ31" s="873" t="n"/>
      <c r="BR31" s="873" t="n"/>
      <c r="BS31" s="873" t="n"/>
      <c r="BT31" s="873" t="n"/>
      <c r="BU31" s="873" t="n"/>
      <c r="BV31" s="874" t="n"/>
      <c r="BW31" s="915" t="n"/>
      <c r="BX31" s="873" t="n"/>
      <c r="BY31" s="873" t="n"/>
      <c r="BZ31" s="873" t="n"/>
      <c r="CA31" s="873" t="n"/>
      <c r="CB31" s="873" t="n"/>
      <c r="CC31" s="873" t="n"/>
      <c r="CD31" s="873" t="n"/>
      <c r="CE31" s="873" t="n"/>
      <c r="CF31" s="873" t="n"/>
      <c r="CG31" s="873" t="n"/>
      <c r="CH31" s="873" t="n"/>
      <c r="CI31" s="873" t="n"/>
      <c r="CJ31" s="873" t="n"/>
      <c r="CK31" s="873" t="n"/>
      <c r="CL31" s="873" t="n"/>
      <c r="CM31" s="873" t="n"/>
      <c r="CN31" s="873" t="n"/>
      <c r="CO31" s="873" t="n"/>
      <c r="CP31" s="873" t="n"/>
      <c r="CQ31" s="873" t="n"/>
      <c r="CR31" s="873" t="n"/>
      <c r="CS31" s="873" t="n"/>
      <c r="CT31" s="873" t="n"/>
      <c r="CU31" s="873" t="n"/>
      <c r="CV31" s="873" t="n"/>
      <c r="CW31" s="873" t="n"/>
      <c r="CX31" s="873" t="n"/>
      <c r="CY31" s="873" t="n"/>
      <c r="CZ31" s="873" t="n"/>
      <c r="DA31" s="873" t="n"/>
      <c r="DB31" s="873" t="n"/>
      <c r="DC31" s="873" t="n"/>
      <c r="DD31" s="873" t="n"/>
      <c r="DE31" s="873" t="n"/>
      <c r="DF31" s="873" t="n"/>
      <c r="DG31" s="873" t="n"/>
      <c r="DH31" s="873" t="n"/>
      <c r="DI31" s="873" t="n"/>
      <c r="DJ31" s="873" t="n"/>
      <c r="DK31" s="873" t="n"/>
      <c r="DL31" s="873" t="n"/>
      <c r="DM31" s="873" t="n"/>
      <c r="DN31" s="873" t="n"/>
      <c r="DO31" s="873" t="n"/>
      <c r="DP31" s="873" t="n"/>
      <c r="DQ31" s="873" t="n"/>
      <c r="DR31" s="873" t="n"/>
      <c r="DS31" s="873" t="n"/>
      <c r="DT31" s="873" t="n"/>
      <c r="DU31" s="873" t="n"/>
      <c r="DV31" s="874" t="n"/>
      <c r="DW31" s="1873" t="n"/>
      <c r="DX31" s="25" t="n"/>
      <c r="DY31" s="21" t="n"/>
      <c r="DZ31" s="923" t="inlineStr">
        <is>
          <t>▲Liabilities for guarantee</t>
        </is>
      </c>
      <c r="EA31" s="873" t="n"/>
      <c r="EB31" s="873" t="n"/>
      <c r="EC31" s="873" t="n"/>
      <c r="ED31" s="873" t="n"/>
      <c r="EE31" s="873" t="n"/>
      <c r="EF31" s="873" t="n"/>
      <c r="EG31" s="873" t="n"/>
      <c r="EH31" s="873" t="n"/>
      <c r="EI31" s="873" t="n"/>
      <c r="EJ31" s="873" t="n"/>
      <c r="EK31" s="873" t="n"/>
      <c r="EL31" s="873" t="n"/>
      <c r="EM31" s="873" t="n"/>
      <c r="EN31" s="873" t="n"/>
      <c r="EO31" s="873" t="n"/>
      <c r="EP31" s="873" t="n"/>
      <c r="EQ31" s="873" t="n"/>
      <c r="ER31" s="873" t="n"/>
      <c r="ES31" s="873" t="n"/>
      <c r="ET31" s="873" t="n"/>
      <c r="EU31" s="873" t="n"/>
      <c r="EV31" s="873" t="n"/>
      <c r="EW31" s="873" t="n"/>
      <c r="EX31" s="873" t="n"/>
      <c r="EY31" s="874" t="n"/>
      <c r="EZ31" s="1874" t="n"/>
      <c r="FA31" s="873" t="n"/>
      <c r="FB31" s="873" t="n"/>
      <c r="FC31" s="873" t="n"/>
      <c r="FD31" s="873" t="n"/>
      <c r="FE31" s="873" t="n"/>
      <c r="FF31" s="873" t="n"/>
      <c r="FG31" s="873" t="n"/>
      <c r="FH31" s="873" t="n"/>
      <c r="FI31" s="873" t="n"/>
      <c r="FJ31" s="873" t="n"/>
      <c r="FK31" s="873" t="n"/>
      <c r="FL31" s="874" t="n"/>
    </row>
    <row r="32" ht="6" customHeight="1" s="832">
      <c r="A32" s="22" t="n"/>
      <c r="B32" s="875" t="n"/>
      <c r="C32" s="876" t="n"/>
      <c r="D32" s="876" t="n"/>
      <c r="E32" s="876" t="n"/>
      <c r="F32" s="876" t="n"/>
      <c r="G32" s="876" t="n"/>
      <c r="H32" s="876" t="n"/>
      <c r="I32" s="876" t="n"/>
      <c r="J32" s="876" t="n"/>
      <c r="K32" s="876" t="n"/>
      <c r="L32" s="876" t="n"/>
      <c r="M32" s="876" t="n"/>
      <c r="N32" s="876" t="n"/>
      <c r="O32" s="876" t="n"/>
      <c r="P32" s="876" t="n"/>
      <c r="Q32" s="876" t="n"/>
      <c r="R32" s="876" t="n"/>
      <c r="S32" s="877" t="n"/>
      <c r="T32" s="875" t="n"/>
      <c r="U32" s="876" t="n"/>
      <c r="V32" s="876" t="n"/>
      <c r="W32" s="876" t="n"/>
      <c r="X32" s="876" t="n"/>
      <c r="Y32" s="876" t="n"/>
      <c r="Z32" s="876" t="n"/>
      <c r="AA32" s="876" t="n"/>
      <c r="AB32" s="876" t="n"/>
      <c r="AC32" s="876" t="n"/>
      <c r="AD32" s="877" t="n"/>
      <c r="AE32" s="897" t="n"/>
      <c r="AF32" s="876" t="n"/>
      <c r="AG32" s="876" t="n"/>
      <c r="AH32" s="876" t="n"/>
      <c r="AI32" s="876" t="n"/>
      <c r="AJ32" s="876" t="n"/>
      <c r="AK32" s="876" t="n"/>
      <c r="AL32" s="876" t="n"/>
      <c r="AM32" s="876" t="n"/>
      <c r="AN32" s="876" t="n"/>
      <c r="AO32" s="877" t="n"/>
      <c r="AP32" s="875" t="n"/>
      <c r="AQ32" s="876" t="n"/>
      <c r="AR32" s="876" t="n"/>
      <c r="AS32" s="876" t="n"/>
      <c r="AT32" s="876" t="n"/>
      <c r="AU32" s="876" t="n"/>
      <c r="AV32" s="876" t="n"/>
      <c r="AW32" s="876" t="n"/>
      <c r="AX32" s="876" t="n"/>
      <c r="AY32" s="876" t="n"/>
      <c r="AZ32" s="877" t="n"/>
      <c r="BA32" s="897" t="n"/>
      <c r="BB32" s="876" t="n"/>
      <c r="BC32" s="876" t="n"/>
      <c r="BD32" s="876" t="n"/>
      <c r="BE32" s="876" t="n"/>
      <c r="BF32" s="876" t="n"/>
      <c r="BG32" s="876" t="n"/>
      <c r="BH32" s="876" t="n"/>
      <c r="BI32" s="876" t="n"/>
      <c r="BJ32" s="876" t="n"/>
      <c r="BK32" s="877" t="n"/>
      <c r="BL32" s="875" t="n"/>
      <c r="BM32" s="876" t="n"/>
      <c r="BN32" s="876" t="n"/>
      <c r="BO32" s="876" t="n"/>
      <c r="BP32" s="876" t="n"/>
      <c r="BQ32" s="876" t="n"/>
      <c r="BR32" s="876" t="n"/>
      <c r="BS32" s="876" t="n"/>
      <c r="BT32" s="876" t="n"/>
      <c r="BU32" s="876" t="n"/>
      <c r="BV32" s="877" t="n"/>
      <c r="BW32" s="876" t="n"/>
      <c r="BX32" s="876" t="n"/>
      <c r="BY32" s="876" t="n"/>
      <c r="BZ32" s="876" t="n"/>
      <c r="CA32" s="876" t="n"/>
      <c r="CB32" s="876" t="n"/>
      <c r="CC32" s="876" t="n"/>
      <c r="CD32" s="876" t="n"/>
      <c r="CE32" s="876" t="n"/>
      <c r="CF32" s="876" t="n"/>
      <c r="CG32" s="876" t="n"/>
      <c r="CH32" s="876" t="n"/>
      <c r="CI32" s="876" t="n"/>
      <c r="CJ32" s="876" t="n"/>
      <c r="CK32" s="876" t="n"/>
      <c r="CL32" s="876" t="n"/>
      <c r="CM32" s="876" t="n"/>
      <c r="CN32" s="876" t="n"/>
      <c r="CO32" s="876" t="n"/>
      <c r="CP32" s="876" t="n"/>
      <c r="CQ32" s="876" t="n"/>
      <c r="CR32" s="876" t="n"/>
      <c r="CS32" s="876" t="n"/>
      <c r="CT32" s="876" t="n"/>
      <c r="CU32" s="876" t="n"/>
      <c r="CV32" s="876" t="n"/>
      <c r="CW32" s="876" t="n"/>
      <c r="CX32" s="876" t="n"/>
      <c r="CY32" s="876" t="n"/>
      <c r="CZ32" s="876" t="n"/>
      <c r="DA32" s="876" t="n"/>
      <c r="DB32" s="876" t="n"/>
      <c r="DC32" s="876" t="n"/>
      <c r="DD32" s="876" t="n"/>
      <c r="DE32" s="876" t="n"/>
      <c r="DF32" s="876" t="n"/>
      <c r="DG32" s="876" t="n"/>
      <c r="DH32" s="876" t="n"/>
      <c r="DI32" s="876" t="n"/>
      <c r="DJ32" s="876" t="n"/>
      <c r="DK32" s="876" t="n"/>
      <c r="DL32" s="876" t="n"/>
      <c r="DM32" s="876" t="n"/>
      <c r="DN32" s="876" t="n"/>
      <c r="DO32" s="876" t="n"/>
      <c r="DP32" s="876" t="n"/>
      <c r="DQ32" s="876" t="n"/>
      <c r="DR32" s="876" t="n"/>
      <c r="DS32" s="876" t="n"/>
      <c r="DT32" s="876" t="n"/>
      <c r="DU32" s="876" t="n"/>
      <c r="DV32" s="877" t="n"/>
      <c r="DW32" s="1873" t="n"/>
      <c r="DX32" s="25" t="n"/>
      <c r="DY32" s="23" t="n"/>
      <c r="DZ32" s="875" t="n"/>
      <c r="EA32" s="876" t="n"/>
      <c r="EB32" s="876" t="n"/>
      <c r="EC32" s="876" t="n"/>
      <c r="ED32" s="876" t="n"/>
      <c r="EE32" s="876" t="n"/>
      <c r="EF32" s="876" t="n"/>
      <c r="EG32" s="876" t="n"/>
      <c r="EH32" s="876" t="n"/>
      <c r="EI32" s="876" t="n"/>
      <c r="EJ32" s="876" t="n"/>
      <c r="EK32" s="876" t="n"/>
      <c r="EL32" s="876" t="n"/>
      <c r="EM32" s="876" t="n"/>
      <c r="EN32" s="876" t="n"/>
      <c r="EO32" s="876" t="n"/>
      <c r="EP32" s="876" t="n"/>
      <c r="EQ32" s="876" t="n"/>
      <c r="ER32" s="876" t="n"/>
      <c r="ES32" s="876" t="n"/>
      <c r="ET32" s="876" t="n"/>
      <c r="EU32" s="876" t="n"/>
      <c r="EV32" s="876" t="n"/>
      <c r="EW32" s="876" t="n"/>
      <c r="EX32" s="876" t="n"/>
      <c r="EY32" s="877" t="n"/>
      <c r="EZ32" s="875" t="n"/>
      <c r="FA32" s="876" t="n"/>
      <c r="FB32" s="876" t="n"/>
      <c r="FC32" s="876" t="n"/>
      <c r="FD32" s="876" t="n"/>
      <c r="FE32" s="876" t="n"/>
      <c r="FF32" s="876" t="n"/>
      <c r="FG32" s="876" t="n"/>
      <c r="FH32" s="876" t="n"/>
      <c r="FI32" s="876" t="n"/>
      <c r="FJ32" s="876" t="n"/>
      <c r="FK32" s="876" t="n"/>
      <c r="FL32" s="877" t="n"/>
    </row>
    <row r="33" ht="6" customHeight="1" s="832">
      <c r="A33" s="22" t="n"/>
      <c r="B33" s="923" t="n"/>
      <c r="C33" s="873" t="n"/>
      <c r="D33" s="873" t="n"/>
      <c r="E33" s="873" t="n"/>
      <c r="F33" s="873" t="n"/>
      <c r="G33" s="873" t="n"/>
      <c r="H33" s="873" t="n"/>
      <c r="I33" s="873" t="n"/>
      <c r="J33" s="873" t="n"/>
      <c r="K33" s="873" t="n"/>
      <c r="L33" s="873" t="n"/>
      <c r="M33" s="873" t="n"/>
      <c r="N33" s="873" t="n"/>
      <c r="O33" s="873" t="n"/>
      <c r="P33" s="873" t="n"/>
      <c r="Q33" s="873" t="n"/>
      <c r="R33" s="873" t="n"/>
      <c r="S33" s="874" t="n"/>
      <c r="T33" s="1875" t="n"/>
      <c r="U33" s="873" t="n"/>
      <c r="V33" s="873" t="n"/>
      <c r="W33" s="873" t="n"/>
      <c r="X33" s="873" t="n"/>
      <c r="Y33" s="873" t="n"/>
      <c r="Z33" s="873" t="n"/>
      <c r="AA33" s="873" t="n"/>
      <c r="AB33" s="873" t="n"/>
      <c r="AC33" s="873" t="n"/>
      <c r="AD33" s="874" t="n"/>
      <c r="AE33" s="1876" t="n"/>
      <c r="AF33" s="873" t="n"/>
      <c r="AG33" s="873" t="n"/>
      <c r="AH33" s="873" t="n"/>
      <c r="AI33" s="873" t="n"/>
      <c r="AJ33" s="873" t="n"/>
      <c r="AK33" s="873" t="n"/>
      <c r="AL33" s="873" t="n"/>
      <c r="AM33" s="873" t="n"/>
      <c r="AN33" s="873" t="n"/>
      <c r="AO33" s="874" t="n"/>
      <c r="AP33" s="1875">
        <f>+T33+AE33</f>
        <v/>
      </c>
      <c r="AQ33" s="873" t="n"/>
      <c r="AR33" s="873" t="n"/>
      <c r="AS33" s="873" t="n"/>
      <c r="AT33" s="873" t="n"/>
      <c r="AU33" s="873" t="n"/>
      <c r="AV33" s="873" t="n"/>
      <c r="AW33" s="873" t="n"/>
      <c r="AX33" s="873" t="n"/>
      <c r="AY33" s="873" t="n"/>
      <c r="AZ33" s="874" t="n"/>
      <c r="BA33" s="1872">
        <f>AE33</f>
        <v/>
      </c>
      <c r="BB33" s="899" t="n"/>
      <c r="BC33" s="899" t="n"/>
      <c r="BD33" s="899" t="n"/>
      <c r="BE33" s="899" t="n"/>
      <c r="BF33" s="899" t="n"/>
      <c r="BG33" s="899" t="n"/>
      <c r="BH33" s="899" t="n"/>
      <c r="BI33" s="899" t="n"/>
      <c r="BJ33" s="899" t="n"/>
      <c r="BK33" s="900" t="n"/>
      <c r="BL33" s="1875">
        <f>+T33+BA33</f>
        <v/>
      </c>
      <c r="BM33" s="873" t="n"/>
      <c r="BN33" s="873" t="n"/>
      <c r="BO33" s="873" t="n"/>
      <c r="BP33" s="873" t="n"/>
      <c r="BQ33" s="873" t="n"/>
      <c r="BR33" s="873" t="n"/>
      <c r="BS33" s="873" t="n"/>
      <c r="BT33" s="873" t="n"/>
      <c r="BU33" s="873" t="n"/>
      <c r="BV33" s="874" t="n"/>
      <c r="BW33" s="915" t="n"/>
      <c r="BX33" s="873" t="n"/>
      <c r="BY33" s="873" t="n"/>
      <c r="BZ33" s="873" t="n"/>
      <c r="CA33" s="873" t="n"/>
      <c r="CB33" s="873" t="n"/>
      <c r="CC33" s="873" t="n"/>
      <c r="CD33" s="873" t="n"/>
      <c r="CE33" s="873" t="n"/>
      <c r="CF33" s="873" t="n"/>
      <c r="CG33" s="873" t="n"/>
      <c r="CH33" s="873" t="n"/>
      <c r="CI33" s="873" t="n"/>
      <c r="CJ33" s="873" t="n"/>
      <c r="CK33" s="873" t="n"/>
      <c r="CL33" s="873" t="n"/>
      <c r="CM33" s="873" t="n"/>
      <c r="CN33" s="873" t="n"/>
      <c r="CO33" s="873" t="n"/>
      <c r="CP33" s="873" t="n"/>
      <c r="CQ33" s="873" t="n"/>
      <c r="CR33" s="873" t="n"/>
      <c r="CS33" s="873" t="n"/>
      <c r="CT33" s="873" t="n"/>
      <c r="CU33" s="873" t="n"/>
      <c r="CV33" s="873" t="n"/>
      <c r="CW33" s="873" t="n"/>
      <c r="CX33" s="873" t="n"/>
      <c r="CY33" s="873" t="n"/>
      <c r="CZ33" s="873" t="n"/>
      <c r="DA33" s="873" t="n"/>
      <c r="DB33" s="873" t="n"/>
      <c r="DC33" s="873" t="n"/>
      <c r="DD33" s="873" t="n"/>
      <c r="DE33" s="873" t="n"/>
      <c r="DF33" s="873" t="n"/>
      <c r="DG33" s="873" t="n"/>
      <c r="DH33" s="873" t="n"/>
      <c r="DI33" s="873" t="n"/>
      <c r="DJ33" s="873" t="n"/>
      <c r="DK33" s="873" t="n"/>
      <c r="DL33" s="873" t="n"/>
      <c r="DM33" s="873" t="n"/>
      <c r="DN33" s="873" t="n"/>
      <c r="DO33" s="873" t="n"/>
      <c r="DP33" s="873" t="n"/>
      <c r="DQ33" s="873" t="n"/>
      <c r="DR33" s="873" t="n"/>
      <c r="DS33" s="873" t="n"/>
      <c r="DT33" s="873" t="n"/>
      <c r="DU33" s="873" t="n"/>
      <c r="DV33" s="874" t="n"/>
      <c r="DW33" s="1873" t="n"/>
      <c r="DX33" s="25" t="n"/>
      <c r="DY33" s="23" t="n"/>
      <c r="DZ33" s="923" t="inlineStr">
        <is>
          <t>▲Damages</t>
        </is>
      </c>
      <c r="EA33" s="873" t="n"/>
      <c r="EB33" s="873" t="n"/>
      <c r="EC33" s="873" t="n"/>
      <c r="ED33" s="873" t="n"/>
      <c r="EE33" s="873" t="n"/>
      <c r="EF33" s="873" t="n"/>
      <c r="EG33" s="873" t="n"/>
      <c r="EH33" s="873" t="n"/>
      <c r="EI33" s="873" t="n"/>
      <c r="EJ33" s="873" t="n"/>
      <c r="EK33" s="873" t="n"/>
      <c r="EL33" s="873" t="n"/>
      <c r="EM33" s="873" t="n"/>
      <c r="EN33" s="873" t="n"/>
      <c r="EO33" s="873" t="n"/>
      <c r="EP33" s="873" t="n"/>
      <c r="EQ33" s="873" t="n"/>
      <c r="ER33" s="873" t="n"/>
      <c r="ES33" s="873" t="n"/>
      <c r="ET33" s="873" t="n"/>
      <c r="EU33" s="873" t="n"/>
      <c r="EV33" s="873" t="n"/>
      <c r="EW33" s="873" t="n"/>
      <c r="EX33" s="873" t="n"/>
      <c r="EY33" s="874" t="n"/>
      <c r="EZ33" s="1874">
        <f>-'Unrealised loss working'!J12</f>
        <v/>
      </c>
      <c r="FA33" s="873" t="n"/>
      <c r="FB33" s="873" t="n"/>
      <c r="FC33" s="873" t="n"/>
      <c r="FD33" s="873" t="n"/>
      <c r="FE33" s="873" t="n"/>
      <c r="FF33" s="873" t="n"/>
      <c r="FG33" s="873" t="n"/>
      <c r="FH33" s="873" t="n"/>
      <c r="FI33" s="873" t="n"/>
      <c r="FJ33" s="873" t="n"/>
      <c r="FK33" s="873" t="n"/>
      <c r="FL33" s="874" t="n"/>
    </row>
    <row r="34" ht="6" customHeight="1" s="832">
      <c r="A34" s="22" t="n"/>
      <c r="B34" s="875" t="n"/>
      <c r="C34" s="876" t="n"/>
      <c r="D34" s="876" t="n"/>
      <c r="E34" s="876" t="n"/>
      <c r="F34" s="876" t="n"/>
      <c r="G34" s="876" t="n"/>
      <c r="H34" s="876" t="n"/>
      <c r="I34" s="876" t="n"/>
      <c r="J34" s="876" t="n"/>
      <c r="K34" s="876" t="n"/>
      <c r="L34" s="876" t="n"/>
      <c r="M34" s="876" t="n"/>
      <c r="N34" s="876" t="n"/>
      <c r="O34" s="876" t="n"/>
      <c r="P34" s="876" t="n"/>
      <c r="Q34" s="876" t="n"/>
      <c r="R34" s="876" t="n"/>
      <c r="S34" s="877" t="n"/>
      <c r="T34" s="875" t="n"/>
      <c r="U34" s="876" t="n"/>
      <c r="V34" s="876" t="n"/>
      <c r="W34" s="876" t="n"/>
      <c r="X34" s="876" t="n"/>
      <c r="Y34" s="876" t="n"/>
      <c r="Z34" s="876" t="n"/>
      <c r="AA34" s="876" t="n"/>
      <c r="AB34" s="876" t="n"/>
      <c r="AC34" s="876" t="n"/>
      <c r="AD34" s="877" t="n"/>
      <c r="AE34" s="897" t="n"/>
      <c r="AF34" s="876" t="n"/>
      <c r="AG34" s="876" t="n"/>
      <c r="AH34" s="876" t="n"/>
      <c r="AI34" s="876" t="n"/>
      <c r="AJ34" s="876" t="n"/>
      <c r="AK34" s="876" t="n"/>
      <c r="AL34" s="876" t="n"/>
      <c r="AM34" s="876" t="n"/>
      <c r="AN34" s="876" t="n"/>
      <c r="AO34" s="877" t="n"/>
      <c r="AP34" s="875" t="n"/>
      <c r="AQ34" s="876" t="n"/>
      <c r="AR34" s="876" t="n"/>
      <c r="AS34" s="876" t="n"/>
      <c r="AT34" s="876" t="n"/>
      <c r="AU34" s="876" t="n"/>
      <c r="AV34" s="876" t="n"/>
      <c r="AW34" s="876" t="n"/>
      <c r="AX34" s="876" t="n"/>
      <c r="AY34" s="876" t="n"/>
      <c r="AZ34" s="877" t="n"/>
      <c r="BA34" s="897" t="n"/>
      <c r="BB34" s="876" t="n"/>
      <c r="BC34" s="876" t="n"/>
      <c r="BD34" s="876" t="n"/>
      <c r="BE34" s="876" t="n"/>
      <c r="BF34" s="876" t="n"/>
      <c r="BG34" s="876" t="n"/>
      <c r="BH34" s="876" t="n"/>
      <c r="BI34" s="876" t="n"/>
      <c r="BJ34" s="876" t="n"/>
      <c r="BK34" s="877" t="n"/>
      <c r="BL34" s="875" t="n"/>
      <c r="BM34" s="876" t="n"/>
      <c r="BN34" s="876" t="n"/>
      <c r="BO34" s="876" t="n"/>
      <c r="BP34" s="876" t="n"/>
      <c r="BQ34" s="876" t="n"/>
      <c r="BR34" s="876" t="n"/>
      <c r="BS34" s="876" t="n"/>
      <c r="BT34" s="876" t="n"/>
      <c r="BU34" s="876" t="n"/>
      <c r="BV34" s="877" t="n"/>
      <c r="BW34" s="876" t="n"/>
      <c r="BX34" s="876" t="n"/>
      <c r="BY34" s="876" t="n"/>
      <c r="BZ34" s="876" t="n"/>
      <c r="CA34" s="876" t="n"/>
      <c r="CB34" s="876" t="n"/>
      <c r="CC34" s="876" t="n"/>
      <c r="CD34" s="876" t="n"/>
      <c r="CE34" s="876" t="n"/>
      <c r="CF34" s="876" t="n"/>
      <c r="CG34" s="876" t="n"/>
      <c r="CH34" s="876" t="n"/>
      <c r="CI34" s="876" t="n"/>
      <c r="CJ34" s="876" t="n"/>
      <c r="CK34" s="876" t="n"/>
      <c r="CL34" s="876" t="n"/>
      <c r="CM34" s="876" t="n"/>
      <c r="CN34" s="876" t="n"/>
      <c r="CO34" s="876" t="n"/>
      <c r="CP34" s="876" t="n"/>
      <c r="CQ34" s="876" t="n"/>
      <c r="CR34" s="876" t="n"/>
      <c r="CS34" s="876" t="n"/>
      <c r="CT34" s="876" t="n"/>
      <c r="CU34" s="876" t="n"/>
      <c r="CV34" s="876" t="n"/>
      <c r="CW34" s="876" t="n"/>
      <c r="CX34" s="876" t="n"/>
      <c r="CY34" s="876" t="n"/>
      <c r="CZ34" s="876" t="n"/>
      <c r="DA34" s="876" t="n"/>
      <c r="DB34" s="876" t="n"/>
      <c r="DC34" s="876" t="n"/>
      <c r="DD34" s="876" t="n"/>
      <c r="DE34" s="876" t="n"/>
      <c r="DF34" s="876" t="n"/>
      <c r="DG34" s="876" t="n"/>
      <c r="DH34" s="876" t="n"/>
      <c r="DI34" s="876" t="n"/>
      <c r="DJ34" s="876" t="n"/>
      <c r="DK34" s="876" t="n"/>
      <c r="DL34" s="876" t="n"/>
      <c r="DM34" s="876" t="n"/>
      <c r="DN34" s="876" t="n"/>
      <c r="DO34" s="876" t="n"/>
      <c r="DP34" s="876" t="n"/>
      <c r="DQ34" s="876" t="n"/>
      <c r="DR34" s="876" t="n"/>
      <c r="DS34" s="876" t="n"/>
      <c r="DT34" s="876" t="n"/>
      <c r="DU34" s="876" t="n"/>
      <c r="DV34" s="877" t="n"/>
      <c r="DW34" s="1873" t="n"/>
      <c r="DX34" s="25" t="n"/>
      <c r="DY34" s="170" t="n"/>
      <c r="DZ34" s="875" t="n"/>
      <c r="EA34" s="876" t="n"/>
      <c r="EB34" s="876" t="n"/>
      <c r="EC34" s="876" t="n"/>
      <c r="ED34" s="876" t="n"/>
      <c r="EE34" s="876" t="n"/>
      <c r="EF34" s="876" t="n"/>
      <c r="EG34" s="876" t="n"/>
      <c r="EH34" s="876" t="n"/>
      <c r="EI34" s="876" t="n"/>
      <c r="EJ34" s="876" t="n"/>
      <c r="EK34" s="876" t="n"/>
      <c r="EL34" s="876" t="n"/>
      <c r="EM34" s="876" t="n"/>
      <c r="EN34" s="876" t="n"/>
      <c r="EO34" s="876" t="n"/>
      <c r="EP34" s="876" t="n"/>
      <c r="EQ34" s="876" t="n"/>
      <c r="ER34" s="876" t="n"/>
      <c r="ES34" s="876" t="n"/>
      <c r="ET34" s="876" t="n"/>
      <c r="EU34" s="876" t="n"/>
      <c r="EV34" s="876" t="n"/>
      <c r="EW34" s="876" t="n"/>
      <c r="EX34" s="876" t="n"/>
      <c r="EY34" s="877" t="n"/>
      <c r="EZ34" s="875" t="n"/>
      <c r="FA34" s="876" t="n"/>
      <c r="FB34" s="876" t="n"/>
      <c r="FC34" s="876" t="n"/>
      <c r="FD34" s="876" t="n"/>
      <c r="FE34" s="876" t="n"/>
      <c r="FF34" s="876" t="n"/>
      <c r="FG34" s="876" t="n"/>
      <c r="FH34" s="876" t="n"/>
      <c r="FI34" s="876" t="n"/>
      <c r="FJ34" s="876" t="n"/>
      <c r="FK34" s="876" t="n"/>
      <c r="FL34" s="877" t="n"/>
    </row>
    <row r="35" ht="6" customHeight="1" s="832">
      <c r="A35" s="22" t="n"/>
      <c r="B35" s="923" t="n"/>
      <c r="C35" s="873" t="n"/>
      <c r="D35" s="873" t="n"/>
      <c r="E35" s="873" t="n"/>
      <c r="F35" s="873" t="n"/>
      <c r="G35" s="873" t="n"/>
      <c r="H35" s="873" t="n"/>
      <c r="I35" s="873" t="n"/>
      <c r="J35" s="873" t="n"/>
      <c r="K35" s="873" t="n"/>
      <c r="L35" s="873" t="n"/>
      <c r="M35" s="873" t="n"/>
      <c r="N35" s="873" t="n"/>
      <c r="O35" s="873" t="n"/>
      <c r="P35" s="873" t="n"/>
      <c r="Q35" s="873" t="n"/>
      <c r="R35" s="873" t="n"/>
      <c r="S35" s="874" t="n"/>
      <c r="T35" s="1875" t="n"/>
      <c r="U35" s="873" t="n"/>
      <c r="V35" s="873" t="n"/>
      <c r="W35" s="873" t="n"/>
      <c r="X35" s="873" t="n"/>
      <c r="Y35" s="873" t="n"/>
      <c r="Z35" s="873" t="n"/>
      <c r="AA35" s="873" t="n"/>
      <c r="AB35" s="873" t="n"/>
      <c r="AC35" s="873" t="n"/>
      <c r="AD35" s="874" t="n"/>
      <c r="AE35" s="1876" t="n"/>
      <c r="AF35" s="873" t="n"/>
      <c r="AG35" s="873" t="n"/>
      <c r="AH35" s="873" t="n"/>
      <c r="AI35" s="873" t="n"/>
      <c r="AJ35" s="873" t="n"/>
      <c r="AK35" s="873" t="n"/>
      <c r="AL35" s="873" t="n"/>
      <c r="AM35" s="873" t="n"/>
      <c r="AN35" s="873" t="n"/>
      <c r="AO35" s="874" t="n"/>
      <c r="AP35" s="1875">
        <f>+T35+AE35</f>
        <v/>
      </c>
      <c r="AQ35" s="873" t="n"/>
      <c r="AR35" s="873" t="n"/>
      <c r="AS35" s="873" t="n"/>
      <c r="AT35" s="873" t="n"/>
      <c r="AU35" s="873" t="n"/>
      <c r="AV35" s="873" t="n"/>
      <c r="AW35" s="873" t="n"/>
      <c r="AX35" s="873" t="n"/>
      <c r="AY35" s="873" t="n"/>
      <c r="AZ35" s="874" t="n"/>
      <c r="BA35" s="1872">
        <f>AE35</f>
        <v/>
      </c>
      <c r="BB35" s="899" t="n"/>
      <c r="BC35" s="899" t="n"/>
      <c r="BD35" s="899" t="n"/>
      <c r="BE35" s="899" t="n"/>
      <c r="BF35" s="899" t="n"/>
      <c r="BG35" s="899" t="n"/>
      <c r="BH35" s="899" t="n"/>
      <c r="BI35" s="899" t="n"/>
      <c r="BJ35" s="899" t="n"/>
      <c r="BK35" s="900" t="n"/>
      <c r="BL35" s="1875">
        <f>+T35+BA35</f>
        <v/>
      </c>
      <c r="BM35" s="873" t="n"/>
      <c r="BN35" s="873" t="n"/>
      <c r="BO35" s="873" t="n"/>
      <c r="BP35" s="873" t="n"/>
      <c r="BQ35" s="873" t="n"/>
      <c r="BR35" s="873" t="n"/>
      <c r="BS35" s="873" t="n"/>
      <c r="BT35" s="873" t="n"/>
      <c r="BU35" s="873" t="n"/>
      <c r="BV35" s="874" t="n"/>
      <c r="BW35" s="915" t="n"/>
      <c r="BX35" s="873" t="n"/>
      <c r="BY35" s="873" t="n"/>
      <c r="BZ35" s="873" t="n"/>
      <c r="CA35" s="873" t="n"/>
      <c r="CB35" s="873" t="n"/>
      <c r="CC35" s="873" t="n"/>
      <c r="CD35" s="873" t="n"/>
      <c r="CE35" s="873" t="n"/>
      <c r="CF35" s="873" t="n"/>
      <c r="CG35" s="873" t="n"/>
      <c r="CH35" s="873" t="n"/>
      <c r="CI35" s="873" t="n"/>
      <c r="CJ35" s="873" t="n"/>
      <c r="CK35" s="873" t="n"/>
      <c r="CL35" s="873" t="n"/>
      <c r="CM35" s="873" t="n"/>
      <c r="CN35" s="873" t="n"/>
      <c r="CO35" s="873" t="n"/>
      <c r="CP35" s="873" t="n"/>
      <c r="CQ35" s="873" t="n"/>
      <c r="CR35" s="873" t="n"/>
      <c r="CS35" s="873" t="n"/>
      <c r="CT35" s="873" t="n"/>
      <c r="CU35" s="873" t="n"/>
      <c r="CV35" s="873" t="n"/>
      <c r="CW35" s="873" t="n"/>
      <c r="CX35" s="873" t="n"/>
      <c r="CY35" s="873" t="n"/>
      <c r="CZ35" s="873" t="n"/>
      <c r="DA35" s="873" t="n"/>
      <c r="DB35" s="873" t="n"/>
      <c r="DC35" s="873" t="n"/>
      <c r="DD35" s="873" t="n"/>
      <c r="DE35" s="873" t="n"/>
      <c r="DF35" s="873" t="n"/>
      <c r="DG35" s="873" t="n"/>
      <c r="DH35" s="873" t="n"/>
      <c r="DI35" s="873" t="n"/>
      <c r="DJ35" s="873" t="n"/>
      <c r="DK35" s="873" t="n"/>
      <c r="DL35" s="873" t="n"/>
      <c r="DM35" s="873" t="n"/>
      <c r="DN35" s="873" t="n"/>
      <c r="DO35" s="873" t="n"/>
      <c r="DP35" s="873" t="n"/>
      <c r="DQ35" s="873" t="n"/>
      <c r="DR35" s="873" t="n"/>
      <c r="DS35" s="873" t="n"/>
      <c r="DT35" s="873" t="n"/>
      <c r="DU35" s="873" t="n"/>
      <c r="DV35" s="874" t="n"/>
      <c r="DW35" s="1873" t="n"/>
      <c r="DX35" s="25" t="n"/>
      <c r="DY35" s="923" t="inlineStr">
        <is>
          <t>Total contingent liabilities （A･B）</t>
        </is>
      </c>
      <c r="DZ35" s="873" t="n"/>
      <c r="EA35" s="873" t="n"/>
      <c r="EB35" s="873" t="n"/>
      <c r="EC35" s="873" t="n"/>
      <c r="ED35" s="873" t="n"/>
      <c r="EE35" s="873" t="n"/>
      <c r="EF35" s="873" t="n"/>
      <c r="EG35" s="873" t="n"/>
      <c r="EH35" s="873" t="n"/>
      <c r="EI35" s="873" t="n"/>
      <c r="EJ35" s="873" t="n"/>
      <c r="EK35" s="873" t="n"/>
      <c r="EL35" s="873" t="n"/>
      <c r="EM35" s="873" t="n"/>
      <c r="EN35" s="873" t="n"/>
      <c r="EO35" s="873" t="n"/>
      <c r="EP35" s="873" t="n"/>
      <c r="EQ35" s="873" t="n"/>
      <c r="ER35" s="873" t="n"/>
      <c r="ES35" s="873" t="n"/>
      <c r="ET35" s="873" t="n"/>
      <c r="EU35" s="873" t="n"/>
      <c r="EV35" s="873" t="n"/>
      <c r="EW35" s="873" t="n"/>
      <c r="EX35" s="873" t="n"/>
      <c r="EY35" s="874" t="n"/>
      <c r="EZ35" s="1879" t="inlineStr">
        <is>
          <t>⑥</t>
        </is>
      </c>
      <c r="FA35" s="874" t="n"/>
      <c r="FB35" s="1880">
        <f>SUM(EZ31:FL34)</f>
        <v/>
      </c>
      <c r="FC35" s="873" t="n"/>
      <c r="FD35" s="873" t="n"/>
      <c r="FE35" s="873" t="n"/>
      <c r="FF35" s="873" t="n"/>
      <c r="FG35" s="873" t="n"/>
      <c r="FH35" s="873" t="n"/>
      <c r="FI35" s="873" t="n"/>
      <c r="FJ35" s="873" t="n"/>
      <c r="FK35" s="873" t="n"/>
      <c r="FL35" s="874" t="n"/>
    </row>
    <row r="36" ht="6" customHeight="1" s="832">
      <c r="A36" s="22" t="n"/>
      <c r="B36" s="875" t="n"/>
      <c r="C36" s="876" t="n"/>
      <c r="D36" s="876" t="n"/>
      <c r="E36" s="876" t="n"/>
      <c r="F36" s="876" t="n"/>
      <c r="G36" s="876" t="n"/>
      <c r="H36" s="876" t="n"/>
      <c r="I36" s="876" t="n"/>
      <c r="J36" s="876" t="n"/>
      <c r="K36" s="876" t="n"/>
      <c r="L36" s="876" t="n"/>
      <c r="M36" s="876" t="n"/>
      <c r="N36" s="876" t="n"/>
      <c r="O36" s="876" t="n"/>
      <c r="P36" s="876" t="n"/>
      <c r="Q36" s="876" t="n"/>
      <c r="R36" s="876" t="n"/>
      <c r="S36" s="877" t="n"/>
      <c r="T36" s="875" t="n"/>
      <c r="U36" s="876" t="n"/>
      <c r="V36" s="876" t="n"/>
      <c r="W36" s="876" t="n"/>
      <c r="X36" s="876" t="n"/>
      <c r="Y36" s="876" t="n"/>
      <c r="Z36" s="876" t="n"/>
      <c r="AA36" s="876" t="n"/>
      <c r="AB36" s="876" t="n"/>
      <c r="AC36" s="876" t="n"/>
      <c r="AD36" s="877" t="n"/>
      <c r="AE36" s="897" t="n"/>
      <c r="AF36" s="876" t="n"/>
      <c r="AG36" s="876" t="n"/>
      <c r="AH36" s="876" t="n"/>
      <c r="AI36" s="876" t="n"/>
      <c r="AJ36" s="876" t="n"/>
      <c r="AK36" s="876" t="n"/>
      <c r="AL36" s="876" t="n"/>
      <c r="AM36" s="876" t="n"/>
      <c r="AN36" s="876" t="n"/>
      <c r="AO36" s="877" t="n"/>
      <c r="AP36" s="875" t="n"/>
      <c r="AQ36" s="876" t="n"/>
      <c r="AR36" s="876" t="n"/>
      <c r="AS36" s="876" t="n"/>
      <c r="AT36" s="876" t="n"/>
      <c r="AU36" s="876" t="n"/>
      <c r="AV36" s="876" t="n"/>
      <c r="AW36" s="876" t="n"/>
      <c r="AX36" s="876" t="n"/>
      <c r="AY36" s="876" t="n"/>
      <c r="AZ36" s="877" t="n"/>
      <c r="BA36" s="897" t="n"/>
      <c r="BB36" s="876" t="n"/>
      <c r="BC36" s="876" t="n"/>
      <c r="BD36" s="876" t="n"/>
      <c r="BE36" s="876" t="n"/>
      <c r="BF36" s="876" t="n"/>
      <c r="BG36" s="876" t="n"/>
      <c r="BH36" s="876" t="n"/>
      <c r="BI36" s="876" t="n"/>
      <c r="BJ36" s="876" t="n"/>
      <c r="BK36" s="877" t="n"/>
      <c r="BL36" s="875" t="n"/>
      <c r="BM36" s="876" t="n"/>
      <c r="BN36" s="876" t="n"/>
      <c r="BO36" s="876" t="n"/>
      <c r="BP36" s="876" t="n"/>
      <c r="BQ36" s="876" t="n"/>
      <c r="BR36" s="876" t="n"/>
      <c r="BS36" s="876" t="n"/>
      <c r="BT36" s="876" t="n"/>
      <c r="BU36" s="876" t="n"/>
      <c r="BV36" s="877" t="n"/>
      <c r="BW36" s="876" t="n"/>
      <c r="BX36" s="876" t="n"/>
      <c r="BY36" s="876" t="n"/>
      <c r="BZ36" s="876" t="n"/>
      <c r="CA36" s="876" t="n"/>
      <c r="CB36" s="876" t="n"/>
      <c r="CC36" s="876" t="n"/>
      <c r="CD36" s="876" t="n"/>
      <c r="CE36" s="876" t="n"/>
      <c r="CF36" s="876" t="n"/>
      <c r="CG36" s="876" t="n"/>
      <c r="CH36" s="876" t="n"/>
      <c r="CI36" s="876" t="n"/>
      <c r="CJ36" s="876" t="n"/>
      <c r="CK36" s="876" t="n"/>
      <c r="CL36" s="876" t="n"/>
      <c r="CM36" s="876" t="n"/>
      <c r="CN36" s="876" t="n"/>
      <c r="CO36" s="876" t="n"/>
      <c r="CP36" s="876" t="n"/>
      <c r="CQ36" s="876" t="n"/>
      <c r="CR36" s="876" t="n"/>
      <c r="CS36" s="876" t="n"/>
      <c r="CT36" s="876" t="n"/>
      <c r="CU36" s="876" t="n"/>
      <c r="CV36" s="876" t="n"/>
      <c r="CW36" s="876" t="n"/>
      <c r="CX36" s="876" t="n"/>
      <c r="CY36" s="876" t="n"/>
      <c r="CZ36" s="876" t="n"/>
      <c r="DA36" s="876" t="n"/>
      <c r="DB36" s="876" t="n"/>
      <c r="DC36" s="876" t="n"/>
      <c r="DD36" s="876" t="n"/>
      <c r="DE36" s="876" t="n"/>
      <c r="DF36" s="876" t="n"/>
      <c r="DG36" s="876" t="n"/>
      <c r="DH36" s="876" t="n"/>
      <c r="DI36" s="876" t="n"/>
      <c r="DJ36" s="876" t="n"/>
      <c r="DK36" s="876" t="n"/>
      <c r="DL36" s="876" t="n"/>
      <c r="DM36" s="876" t="n"/>
      <c r="DN36" s="876" t="n"/>
      <c r="DO36" s="876" t="n"/>
      <c r="DP36" s="876" t="n"/>
      <c r="DQ36" s="876" t="n"/>
      <c r="DR36" s="876" t="n"/>
      <c r="DS36" s="876" t="n"/>
      <c r="DT36" s="876" t="n"/>
      <c r="DU36" s="876" t="n"/>
      <c r="DV36" s="877" t="n"/>
      <c r="DW36" s="1873" t="n"/>
      <c r="DX36" s="25" t="n"/>
      <c r="DY36" s="875" t="n"/>
      <c r="DZ36" s="876" t="n"/>
      <c r="EA36" s="876" t="n"/>
      <c r="EB36" s="876" t="n"/>
      <c r="EC36" s="876" t="n"/>
      <c r="ED36" s="876" t="n"/>
      <c r="EE36" s="876" t="n"/>
      <c r="EF36" s="876" t="n"/>
      <c r="EG36" s="876" t="n"/>
      <c r="EH36" s="876" t="n"/>
      <c r="EI36" s="876" t="n"/>
      <c r="EJ36" s="876" t="n"/>
      <c r="EK36" s="876" t="n"/>
      <c r="EL36" s="876" t="n"/>
      <c r="EM36" s="876" t="n"/>
      <c r="EN36" s="876" t="n"/>
      <c r="EO36" s="876" t="n"/>
      <c r="EP36" s="876" t="n"/>
      <c r="EQ36" s="876" t="n"/>
      <c r="ER36" s="876" t="n"/>
      <c r="ES36" s="876" t="n"/>
      <c r="ET36" s="876" t="n"/>
      <c r="EU36" s="876" t="n"/>
      <c r="EV36" s="876" t="n"/>
      <c r="EW36" s="876" t="n"/>
      <c r="EX36" s="876" t="n"/>
      <c r="EY36" s="877" t="n"/>
      <c r="EZ36" s="875" t="n"/>
      <c r="FA36" s="877" t="n"/>
      <c r="FB36" s="876" t="n"/>
      <c r="FC36" s="876" t="n"/>
      <c r="FD36" s="876" t="n"/>
      <c r="FE36" s="876" t="n"/>
      <c r="FF36" s="876" t="n"/>
      <c r="FG36" s="876" t="n"/>
      <c r="FH36" s="876" t="n"/>
      <c r="FI36" s="876" t="n"/>
      <c r="FJ36" s="876" t="n"/>
      <c r="FK36" s="876" t="n"/>
      <c r="FL36" s="877" t="n"/>
    </row>
    <row r="37" ht="6" customHeight="1" s="832">
      <c r="A37" s="22" t="n"/>
      <c r="B37" s="923" t="n"/>
      <c r="C37" s="873" t="n"/>
      <c r="D37" s="873" t="n"/>
      <c r="E37" s="873" t="n"/>
      <c r="F37" s="873" t="n"/>
      <c r="G37" s="873" t="n"/>
      <c r="H37" s="873" t="n"/>
      <c r="I37" s="873" t="n"/>
      <c r="J37" s="873" t="n"/>
      <c r="K37" s="873" t="n"/>
      <c r="L37" s="873" t="n"/>
      <c r="M37" s="873" t="n"/>
      <c r="N37" s="873" t="n"/>
      <c r="O37" s="873" t="n"/>
      <c r="P37" s="873" t="n"/>
      <c r="Q37" s="873" t="n"/>
      <c r="R37" s="873" t="n"/>
      <c r="S37" s="874" t="n"/>
      <c r="T37" s="1875" t="n"/>
      <c r="U37" s="873" t="n"/>
      <c r="V37" s="873" t="n"/>
      <c r="W37" s="873" t="n"/>
      <c r="X37" s="873" t="n"/>
      <c r="Y37" s="873" t="n"/>
      <c r="Z37" s="873" t="n"/>
      <c r="AA37" s="873" t="n"/>
      <c r="AB37" s="873" t="n"/>
      <c r="AC37" s="873" t="n"/>
      <c r="AD37" s="874" t="n"/>
      <c r="AE37" s="1876" t="n"/>
      <c r="AF37" s="873" t="n"/>
      <c r="AG37" s="873" t="n"/>
      <c r="AH37" s="873" t="n"/>
      <c r="AI37" s="873" t="n"/>
      <c r="AJ37" s="873" t="n"/>
      <c r="AK37" s="873" t="n"/>
      <c r="AL37" s="873" t="n"/>
      <c r="AM37" s="873" t="n"/>
      <c r="AN37" s="873" t="n"/>
      <c r="AO37" s="874" t="n"/>
      <c r="AP37" s="1875">
        <f>+T37+AE37</f>
        <v/>
      </c>
      <c r="AQ37" s="873" t="n"/>
      <c r="AR37" s="873" t="n"/>
      <c r="AS37" s="873" t="n"/>
      <c r="AT37" s="873" t="n"/>
      <c r="AU37" s="873" t="n"/>
      <c r="AV37" s="873" t="n"/>
      <c r="AW37" s="873" t="n"/>
      <c r="AX37" s="873" t="n"/>
      <c r="AY37" s="873" t="n"/>
      <c r="AZ37" s="874" t="n"/>
      <c r="BA37" s="1872">
        <f>AE37</f>
        <v/>
      </c>
      <c r="BB37" s="899" t="n"/>
      <c r="BC37" s="899" t="n"/>
      <c r="BD37" s="899" t="n"/>
      <c r="BE37" s="899" t="n"/>
      <c r="BF37" s="899" t="n"/>
      <c r="BG37" s="899" t="n"/>
      <c r="BH37" s="899" t="n"/>
      <c r="BI37" s="899" t="n"/>
      <c r="BJ37" s="899" t="n"/>
      <c r="BK37" s="900" t="n"/>
      <c r="BL37" s="1875">
        <f>+T37+BA37</f>
        <v/>
      </c>
      <c r="BM37" s="873" t="n"/>
      <c r="BN37" s="873" t="n"/>
      <c r="BO37" s="873" t="n"/>
      <c r="BP37" s="873" t="n"/>
      <c r="BQ37" s="873" t="n"/>
      <c r="BR37" s="873" t="n"/>
      <c r="BS37" s="873" t="n"/>
      <c r="BT37" s="873" t="n"/>
      <c r="BU37" s="873" t="n"/>
      <c r="BV37" s="874" t="n"/>
      <c r="BW37" s="915" t="n"/>
      <c r="BX37" s="873" t="n"/>
      <c r="BY37" s="873" t="n"/>
      <c r="BZ37" s="873" t="n"/>
      <c r="CA37" s="873" t="n"/>
      <c r="CB37" s="873" t="n"/>
      <c r="CC37" s="873" t="n"/>
      <c r="CD37" s="873" t="n"/>
      <c r="CE37" s="873" t="n"/>
      <c r="CF37" s="873" t="n"/>
      <c r="CG37" s="873" t="n"/>
      <c r="CH37" s="873" t="n"/>
      <c r="CI37" s="873" t="n"/>
      <c r="CJ37" s="873" t="n"/>
      <c r="CK37" s="873" t="n"/>
      <c r="CL37" s="873" t="n"/>
      <c r="CM37" s="873" t="n"/>
      <c r="CN37" s="873" t="n"/>
      <c r="CO37" s="873" t="n"/>
      <c r="CP37" s="873" t="n"/>
      <c r="CQ37" s="873" t="n"/>
      <c r="CR37" s="873" t="n"/>
      <c r="CS37" s="873" t="n"/>
      <c r="CT37" s="873" t="n"/>
      <c r="CU37" s="873" t="n"/>
      <c r="CV37" s="873" t="n"/>
      <c r="CW37" s="873" t="n"/>
      <c r="CX37" s="873" t="n"/>
      <c r="CY37" s="873" t="n"/>
      <c r="CZ37" s="873" t="n"/>
      <c r="DA37" s="873" t="n"/>
      <c r="DB37" s="873" t="n"/>
      <c r="DC37" s="873" t="n"/>
      <c r="DD37" s="873" t="n"/>
      <c r="DE37" s="873" t="n"/>
      <c r="DF37" s="873" t="n"/>
      <c r="DG37" s="873" t="n"/>
      <c r="DH37" s="873" t="n"/>
      <c r="DI37" s="873" t="n"/>
      <c r="DJ37" s="873" t="n"/>
      <c r="DK37" s="873" t="n"/>
      <c r="DL37" s="873" t="n"/>
      <c r="DM37" s="873" t="n"/>
      <c r="DN37" s="873" t="n"/>
      <c r="DO37" s="873" t="n"/>
      <c r="DP37" s="873" t="n"/>
      <c r="DQ37" s="873" t="n"/>
      <c r="DR37" s="873" t="n"/>
      <c r="DS37" s="873" t="n"/>
      <c r="DT37" s="873" t="n"/>
      <c r="DU37" s="873" t="n"/>
      <c r="DV37" s="874" t="n"/>
      <c r="DW37" s="1873" t="n"/>
      <c r="EB37" s="65" t="n"/>
      <c r="EC37" s="65" t="n"/>
      <c r="ED37" s="65" t="n"/>
      <c r="EE37" s="65" t="n"/>
      <c r="EF37" s="65" t="n"/>
      <c r="EG37" s="65" t="n"/>
      <c r="EH37" s="65" t="n"/>
      <c r="EI37" s="65" t="n"/>
      <c r="EJ37" s="65" t="n"/>
      <c r="EK37" s="65" t="n"/>
      <c r="EL37" s="65" t="n"/>
      <c r="EM37" s="65" t="n"/>
      <c r="EN37" s="65" t="n"/>
      <c r="EO37" s="65" t="n"/>
      <c r="EP37" s="65" t="n"/>
      <c r="EQ37" s="65" t="n"/>
      <c r="ER37" s="65" t="n"/>
      <c r="ES37" s="65" t="n"/>
      <c r="ET37" s="65" t="n"/>
      <c r="EU37" s="65" t="n"/>
      <c r="EX37" s="1881" t="n"/>
      <c r="EZ37" s="1878" t="n"/>
      <c r="FA37" s="1878" t="n"/>
      <c r="FB37" s="1878" t="n"/>
      <c r="FC37" s="1878" t="n"/>
      <c r="FD37" s="1878" t="n"/>
      <c r="FE37" s="1878" t="n"/>
      <c r="FF37" s="1878" t="n"/>
      <c r="FG37" s="1878" t="n"/>
      <c r="FH37" s="1878" t="n"/>
      <c r="FI37" s="1878" t="n"/>
      <c r="FJ37" s="1878" t="n"/>
      <c r="FK37" s="1878" t="n"/>
      <c r="FL37" s="1878" t="n"/>
    </row>
    <row r="38" ht="6" customHeight="1" s="832">
      <c r="A38" s="26" t="n"/>
      <c r="B38" s="875" t="n"/>
      <c r="C38" s="876" t="n"/>
      <c r="D38" s="876" t="n"/>
      <c r="E38" s="876" t="n"/>
      <c r="F38" s="876" t="n"/>
      <c r="G38" s="876" t="n"/>
      <c r="H38" s="876" t="n"/>
      <c r="I38" s="876" t="n"/>
      <c r="J38" s="876" t="n"/>
      <c r="K38" s="876" t="n"/>
      <c r="L38" s="876" t="n"/>
      <c r="M38" s="876" t="n"/>
      <c r="N38" s="876" t="n"/>
      <c r="O38" s="876" t="n"/>
      <c r="P38" s="876" t="n"/>
      <c r="Q38" s="876" t="n"/>
      <c r="R38" s="876" t="n"/>
      <c r="S38" s="877" t="n"/>
      <c r="T38" s="875" t="n"/>
      <c r="U38" s="876" t="n"/>
      <c r="V38" s="876" t="n"/>
      <c r="W38" s="876" t="n"/>
      <c r="X38" s="876" t="n"/>
      <c r="Y38" s="876" t="n"/>
      <c r="Z38" s="876" t="n"/>
      <c r="AA38" s="876" t="n"/>
      <c r="AB38" s="876" t="n"/>
      <c r="AC38" s="876" t="n"/>
      <c r="AD38" s="877" t="n"/>
      <c r="AE38" s="897" t="n"/>
      <c r="AF38" s="876" t="n"/>
      <c r="AG38" s="876" t="n"/>
      <c r="AH38" s="876" t="n"/>
      <c r="AI38" s="876" t="n"/>
      <c r="AJ38" s="876" t="n"/>
      <c r="AK38" s="876" t="n"/>
      <c r="AL38" s="876" t="n"/>
      <c r="AM38" s="876" t="n"/>
      <c r="AN38" s="876" t="n"/>
      <c r="AO38" s="877" t="n"/>
      <c r="AP38" s="875" t="n"/>
      <c r="AQ38" s="876" t="n"/>
      <c r="AR38" s="876" t="n"/>
      <c r="AS38" s="876" t="n"/>
      <c r="AT38" s="876" t="n"/>
      <c r="AU38" s="876" t="n"/>
      <c r="AV38" s="876" t="n"/>
      <c r="AW38" s="876" t="n"/>
      <c r="AX38" s="876" t="n"/>
      <c r="AY38" s="876" t="n"/>
      <c r="AZ38" s="877" t="n"/>
      <c r="BA38" s="897" t="n"/>
      <c r="BB38" s="876" t="n"/>
      <c r="BC38" s="876" t="n"/>
      <c r="BD38" s="876" t="n"/>
      <c r="BE38" s="876" t="n"/>
      <c r="BF38" s="876" t="n"/>
      <c r="BG38" s="876" t="n"/>
      <c r="BH38" s="876" t="n"/>
      <c r="BI38" s="876" t="n"/>
      <c r="BJ38" s="876" t="n"/>
      <c r="BK38" s="877" t="n"/>
      <c r="BL38" s="875" t="n"/>
      <c r="BM38" s="876" t="n"/>
      <c r="BN38" s="876" t="n"/>
      <c r="BO38" s="876" t="n"/>
      <c r="BP38" s="876" t="n"/>
      <c r="BQ38" s="876" t="n"/>
      <c r="BR38" s="876" t="n"/>
      <c r="BS38" s="876" t="n"/>
      <c r="BT38" s="876" t="n"/>
      <c r="BU38" s="876" t="n"/>
      <c r="BV38" s="877" t="n"/>
      <c r="BW38" s="876" t="n"/>
      <c r="BX38" s="876" t="n"/>
      <c r="BY38" s="876" t="n"/>
      <c r="BZ38" s="876" t="n"/>
      <c r="CA38" s="876" t="n"/>
      <c r="CB38" s="876" t="n"/>
      <c r="CC38" s="876" t="n"/>
      <c r="CD38" s="876" t="n"/>
      <c r="CE38" s="876" t="n"/>
      <c r="CF38" s="876" t="n"/>
      <c r="CG38" s="876" t="n"/>
      <c r="CH38" s="876" t="n"/>
      <c r="CI38" s="876" t="n"/>
      <c r="CJ38" s="876" t="n"/>
      <c r="CK38" s="876" t="n"/>
      <c r="CL38" s="876" t="n"/>
      <c r="CM38" s="876" t="n"/>
      <c r="CN38" s="876" t="n"/>
      <c r="CO38" s="876" t="n"/>
      <c r="CP38" s="876" t="n"/>
      <c r="CQ38" s="876" t="n"/>
      <c r="CR38" s="876" t="n"/>
      <c r="CS38" s="876" t="n"/>
      <c r="CT38" s="876" t="n"/>
      <c r="CU38" s="876" t="n"/>
      <c r="CV38" s="876" t="n"/>
      <c r="CW38" s="876" t="n"/>
      <c r="CX38" s="876" t="n"/>
      <c r="CY38" s="876" t="n"/>
      <c r="CZ38" s="876" t="n"/>
      <c r="DA38" s="876" t="n"/>
      <c r="DB38" s="876" t="n"/>
      <c r="DC38" s="876" t="n"/>
      <c r="DD38" s="876" t="n"/>
      <c r="DE38" s="876" t="n"/>
      <c r="DF38" s="876" t="n"/>
      <c r="DG38" s="876" t="n"/>
      <c r="DH38" s="876" t="n"/>
      <c r="DI38" s="876" t="n"/>
      <c r="DJ38" s="876" t="n"/>
      <c r="DK38" s="876" t="n"/>
      <c r="DL38" s="876" t="n"/>
      <c r="DM38" s="876" t="n"/>
      <c r="DN38" s="876" t="n"/>
      <c r="DO38" s="876" t="n"/>
      <c r="DP38" s="876" t="n"/>
      <c r="DQ38" s="876" t="n"/>
      <c r="DR38" s="876" t="n"/>
      <c r="DS38" s="876" t="n"/>
      <c r="DT38" s="876" t="n"/>
      <c r="DU38" s="876" t="n"/>
      <c r="DV38" s="877" t="n"/>
      <c r="DW38" s="1873" t="n"/>
      <c r="DY38" s="21" t="n"/>
      <c r="DZ38" s="938" t="inlineStr">
        <is>
          <t>The aggregate amount of unrealized gain/loss (A) （⑦=②+⑤+⑥）</t>
        </is>
      </c>
      <c r="EA38" s="873" t="n"/>
      <c r="EB38" s="873" t="n"/>
      <c r="EC38" s="873" t="n"/>
      <c r="ED38" s="873" t="n"/>
      <c r="EE38" s="873" t="n"/>
      <c r="EF38" s="873" t="n"/>
      <c r="EG38" s="873" t="n"/>
      <c r="EH38" s="873" t="n"/>
      <c r="EI38" s="873" t="n"/>
      <c r="EJ38" s="873" t="n"/>
      <c r="EK38" s="873" t="n"/>
      <c r="EL38" s="873" t="n"/>
      <c r="EM38" s="873" t="n"/>
      <c r="EN38" s="873" t="n"/>
      <c r="EO38" s="873" t="n"/>
      <c r="EP38" s="873" t="n"/>
      <c r="EQ38" s="873" t="n"/>
      <c r="ER38" s="873" t="n"/>
      <c r="ES38" s="873" t="n"/>
      <c r="ET38" s="873" t="n"/>
      <c r="EU38" s="873" t="n"/>
      <c r="EV38" s="873" t="n"/>
      <c r="EW38" s="873" t="n"/>
      <c r="EX38" s="873" t="n"/>
      <c r="EY38" s="874" t="n"/>
      <c r="EZ38" s="1879" t="inlineStr">
        <is>
          <t>⑦</t>
        </is>
      </c>
      <c r="FA38" s="874" t="n"/>
      <c r="FB38" s="1880">
        <f>+AG81+FB26+FB35</f>
        <v/>
      </c>
      <c r="FC38" s="873" t="n"/>
      <c r="FD38" s="873" t="n"/>
      <c r="FE38" s="873" t="n"/>
      <c r="FF38" s="873" t="n"/>
      <c r="FG38" s="873" t="n"/>
      <c r="FH38" s="873" t="n"/>
      <c r="FI38" s="873" t="n"/>
      <c r="FJ38" s="873" t="n"/>
      <c r="FK38" s="873" t="n"/>
      <c r="FL38" s="874" t="n"/>
    </row>
    <row r="39" ht="6" customHeight="1" s="832">
      <c r="A39" s="1882" t="inlineStr">
        <is>
          <t>Total Current Assets</t>
        </is>
      </c>
      <c r="B39" s="873" t="n"/>
      <c r="C39" s="873" t="n"/>
      <c r="D39" s="873" t="n"/>
      <c r="E39" s="873" t="n"/>
      <c r="F39" s="873" t="n"/>
      <c r="G39" s="873" t="n"/>
      <c r="H39" s="873" t="n"/>
      <c r="I39" s="873" t="n"/>
      <c r="J39" s="873" t="n"/>
      <c r="K39" s="873" t="n"/>
      <c r="L39" s="873" t="n"/>
      <c r="M39" s="873" t="n"/>
      <c r="N39" s="873" t="n"/>
      <c r="O39" s="873" t="n"/>
      <c r="P39" s="873" t="n"/>
      <c r="Q39" s="873" t="n"/>
      <c r="R39" s="873" t="n"/>
      <c r="S39" s="874" t="n"/>
      <c r="T39" s="1875">
        <f>SUM(T11:AD38)</f>
        <v/>
      </c>
      <c r="U39" s="873" t="n"/>
      <c r="V39" s="873" t="n"/>
      <c r="W39" s="873" t="n"/>
      <c r="X39" s="873" t="n"/>
      <c r="Y39" s="873" t="n"/>
      <c r="Z39" s="873" t="n"/>
      <c r="AA39" s="873" t="n"/>
      <c r="AB39" s="873" t="n"/>
      <c r="AC39" s="873" t="n"/>
      <c r="AD39" s="874" t="n"/>
      <c r="AE39" s="1876">
        <f>SUM(AE11:AO38)</f>
        <v/>
      </c>
      <c r="AF39" s="873" t="n"/>
      <c r="AG39" s="873" t="n"/>
      <c r="AH39" s="873" t="n"/>
      <c r="AI39" s="873" t="n"/>
      <c r="AJ39" s="873" t="n"/>
      <c r="AK39" s="873" t="n"/>
      <c r="AL39" s="873" t="n"/>
      <c r="AM39" s="873" t="n"/>
      <c r="AN39" s="873" t="n"/>
      <c r="AO39" s="874" t="n"/>
      <c r="AP39" s="1875">
        <f>+T39+AE39</f>
        <v/>
      </c>
      <c r="AQ39" s="873" t="n"/>
      <c r="AR39" s="873" t="n"/>
      <c r="AS39" s="873" t="n"/>
      <c r="AT39" s="873" t="n"/>
      <c r="AU39" s="873" t="n"/>
      <c r="AV39" s="873" t="n"/>
      <c r="AW39" s="873" t="n"/>
      <c r="AX39" s="873" t="n"/>
      <c r="AY39" s="873" t="n"/>
      <c r="AZ39" s="874" t="n"/>
      <c r="BA39" s="1876">
        <f>SUM(BA11:BK38)</f>
        <v/>
      </c>
      <c r="BB39" s="873" t="n"/>
      <c r="BC39" s="873" t="n"/>
      <c r="BD39" s="873" t="n"/>
      <c r="BE39" s="873" t="n"/>
      <c r="BF39" s="873" t="n"/>
      <c r="BG39" s="873" t="n"/>
      <c r="BH39" s="873" t="n"/>
      <c r="BI39" s="873" t="n"/>
      <c r="BJ39" s="873" t="n"/>
      <c r="BK39" s="874" t="n"/>
      <c r="BL39" s="1875">
        <f>+T39+BA39</f>
        <v/>
      </c>
      <c r="BM39" s="873" t="n"/>
      <c r="BN39" s="873" t="n"/>
      <c r="BO39" s="873" t="n"/>
      <c r="BP39" s="873" t="n"/>
      <c r="BQ39" s="873" t="n"/>
      <c r="BR39" s="873" t="n"/>
      <c r="BS39" s="873" t="n"/>
      <c r="BT39" s="873" t="n"/>
      <c r="BU39" s="873" t="n"/>
      <c r="BV39" s="874" t="n"/>
      <c r="BW39" s="915" t="n"/>
      <c r="BX39" s="873" t="n"/>
      <c r="BY39" s="873" t="n"/>
      <c r="BZ39" s="873" t="n"/>
      <c r="CA39" s="873" t="n"/>
      <c r="CB39" s="873" t="n"/>
      <c r="CC39" s="873" t="n"/>
      <c r="CD39" s="873" t="n"/>
      <c r="CE39" s="873" t="n"/>
      <c r="CF39" s="873" t="n"/>
      <c r="CG39" s="873" t="n"/>
      <c r="CH39" s="873" t="n"/>
      <c r="CI39" s="873" t="n"/>
      <c r="CJ39" s="873" t="n"/>
      <c r="CK39" s="873" t="n"/>
      <c r="CL39" s="873" t="n"/>
      <c r="CM39" s="873" t="n"/>
      <c r="CN39" s="873" t="n"/>
      <c r="CO39" s="873" t="n"/>
      <c r="CP39" s="873" t="n"/>
      <c r="CQ39" s="873" t="n"/>
      <c r="CR39" s="873" t="n"/>
      <c r="CS39" s="873" t="n"/>
      <c r="CT39" s="873" t="n"/>
      <c r="CU39" s="873" t="n"/>
      <c r="CV39" s="873" t="n"/>
      <c r="CW39" s="873" t="n"/>
      <c r="CX39" s="873" t="n"/>
      <c r="CY39" s="873" t="n"/>
      <c r="CZ39" s="873" t="n"/>
      <c r="DA39" s="873" t="n"/>
      <c r="DB39" s="873" t="n"/>
      <c r="DC39" s="873" t="n"/>
      <c r="DD39" s="873" t="n"/>
      <c r="DE39" s="873" t="n"/>
      <c r="DF39" s="873" t="n"/>
      <c r="DG39" s="873" t="n"/>
      <c r="DH39" s="873" t="n"/>
      <c r="DI39" s="873" t="n"/>
      <c r="DJ39" s="873" t="n"/>
      <c r="DK39" s="873" t="n"/>
      <c r="DL39" s="873" t="n"/>
      <c r="DM39" s="873" t="n"/>
      <c r="DN39" s="873" t="n"/>
      <c r="DO39" s="873" t="n"/>
      <c r="DP39" s="873" t="n"/>
      <c r="DQ39" s="873" t="n"/>
      <c r="DR39" s="873" t="n"/>
      <c r="DS39" s="873" t="n"/>
      <c r="DT39" s="873" t="n"/>
      <c r="DU39" s="873" t="n"/>
      <c r="DV39" s="874" t="n"/>
      <c r="DW39" s="1873" t="n"/>
      <c r="DY39" s="23" t="n"/>
      <c r="DZ39" s="875" t="n"/>
      <c r="EA39" s="876" t="n"/>
      <c r="EB39" s="876" t="n"/>
      <c r="EC39" s="876" t="n"/>
      <c r="ED39" s="876" t="n"/>
      <c r="EE39" s="876" t="n"/>
      <c r="EF39" s="876" t="n"/>
      <c r="EG39" s="876" t="n"/>
      <c r="EH39" s="876" t="n"/>
      <c r="EI39" s="876" t="n"/>
      <c r="EJ39" s="876" t="n"/>
      <c r="EK39" s="876" t="n"/>
      <c r="EL39" s="876" t="n"/>
      <c r="EM39" s="876" t="n"/>
      <c r="EN39" s="876" t="n"/>
      <c r="EO39" s="876" t="n"/>
      <c r="EP39" s="876" t="n"/>
      <c r="EQ39" s="876" t="n"/>
      <c r="ER39" s="876" t="n"/>
      <c r="ES39" s="876" t="n"/>
      <c r="ET39" s="876" t="n"/>
      <c r="EU39" s="876" t="n"/>
      <c r="EV39" s="876" t="n"/>
      <c r="EW39" s="876" t="n"/>
      <c r="EX39" s="876" t="n"/>
      <c r="EY39" s="877" t="n"/>
      <c r="EZ39" s="875" t="n"/>
      <c r="FA39" s="877" t="n"/>
      <c r="FB39" s="876" t="n"/>
      <c r="FC39" s="876" t="n"/>
      <c r="FD39" s="876" t="n"/>
      <c r="FE39" s="876" t="n"/>
      <c r="FF39" s="876" t="n"/>
      <c r="FG39" s="876" t="n"/>
      <c r="FH39" s="876" t="n"/>
      <c r="FI39" s="876" t="n"/>
      <c r="FJ39" s="876" t="n"/>
      <c r="FK39" s="876" t="n"/>
      <c r="FL39" s="877" t="n"/>
    </row>
    <row r="40" ht="6" customHeight="1" s="832">
      <c r="A40" s="911" t="n"/>
      <c r="B40" s="844" t="n"/>
      <c r="C40" s="844" t="n"/>
      <c r="D40" s="844" t="n"/>
      <c r="E40" s="844" t="n"/>
      <c r="F40" s="844" t="n"/>
      <c r="G40" s="844" t="n"/>
      <c r="H40" s="844" t="n"/>
      <c r="I40" s="844" t="n"/>
      <c r="J40" s="844" t="n"/>
      <c r="K40" s="844" t="n"/>
      <c r="L40" s="844" t="n"/>
      <c r="M40" s="844" t="n"/>
      <c r="N40" s="844" t="n"/>
      <c r="O40" s="844" t="n"/>
      <c r="P40" s="844" t="n"/>
      <c r="Q40" s="844" t="n"/>
      <c r="R40" s="844" t="n"/>
      <c r="S40" s="902" t="n"/>
      <c r="T40" s="875" t="n"/>
      <c r="U40" s="876" t="n"/>
      <c r="V40" s="876" t="n"/>
      <c r="W40" s="876" t="n"/>
      <c r="X40" s="876" t="n"/>
      <c r="Y40" s="876" t="n"/>
      <c r="Z40" s="876" t="n"/>
      <c r="AA40" s="876" t="n"/>
      <c r="AB40" s="876" t="n"/>
      <c r="AC40" s="876" t="n"/>
      <c r="AD40" s="877" t="n"/>
      <c r="AE40" s="897" t="n"/>
      <c r="AF40" s="876" t="n"/>
      <c r="AG40" s="876" t="n"/>
      <c r="AH40" s="876" t="n"/>
      <c r="AI40" s="876" t="n"/>
      <c r="AJ40" s="876" t="n"/>
      <c r="AK40" s="876" t="n"/>
      <c r="AL40" s="876" t="n"/>
      <c r="AM40" s="876" t="n"/>
      <c r="AN40" s="876" t="n"/>
      <c r="AO40" s="877" t="n"/>
      <c r="AP40" s="875" t="n"/>
      <c r="AQ40" s="876" t="n"/>
      <c r="AR40" s="876" t="n"/>
      <c r="AS40" s="876" t="n"/>
      <c r="AT40" s="876" t="n"/>
      <c r="AU40" s="876" t="n"/>
      <c r="AV40" s="876" t="n"/>
      <c r="AW40" s="876" t="n"/>
      <c r="AX40" s="876" t="n"/>
      <c r="AY40" s="876" t="n"/>
      <c r="AZ40" s="877" t="n"/>
      <c r="BA40" s="897" t="n"/>
      <c r="BB40" s="876" t="n"/>
      <c r="BC40" s="876" t="n"/>
      <c r="BD40" s="876" t="n"/>
      <c r="BE40" s="876" t="n"/>
      <c r="BF40" s="876" t="n"/>
      <c r="BG40" s="876" t="n"/>
      <c r="BH40" s="876" t="n"/>
      <c r="BI40" s="876" t="n"/>
      <c r="BJ40" s="876" t="n"/>
      <c r="BK40" s="877" t="n"/>
      <c r="BL40" s="875" t="n"/>
      <c r="BM40" s="876" t="n"/>
      <c r="BN40" s="876" t="n"/>
      <c r="BO40" s="876" t="n"/>
      <c r="BP40" s="876" t="n"/>
      <c r="BQ40" s="876" t="n"/>
      <c r="BR40" s="876" t="n"/>
      <c r="BS40" s="876" t="n"/>
      <c r="BT40" s="876" t="n"/>
      <c r="BU40" s="876" t="n"/>
      <c r="BV40" s="877" t="n"/>
      <c r="BW40" s="876" t="n"/>
      <c r="BX40" s="876" t="n"/>
      <c r="BY40" s="876" t="n"/>
      <c r="BZ40" s="876" t="n"/>
      <c r="CA40" s="876" t="n"/>
      <c r="CB40" s="876" t="n"/>
      <c r="CC40" s="876" t="n"/>
      <c r="CD40" s="876" t="n"/>
      <c r="CE40" s="876" t="n"/>
      <c r="CF40" s="876" t="n"/>
      <c r="CG40" s="876" t="n"/>
      <c r="CH40" s="876" t="n"/>
      <c r="CI40" s="876" t="n"/>
      <c r="CJ40" s="876" t="n"/>
      <c r="CK40" s="876" t="n"/>
      <c r="CL40" s="876" t="n"/>
      <c r="CM40" s="876" t="n"/>
      <c r="CN40" s="876" t="n"/>
      <c r="CO40" s="876" t="n"/>
      <c r="CP40" s="876" t="n"/>
      <c r="CQ40" s="876" t="n"/>
      <c r="CR40" s="876" t="n"/>
      <c r="CS40" s="876" t="n"/>
      <c r="CT40" s="876" t="n"/>
      <c r="CU40" s="876" t="n"/>
      <c r="CV40" s="876" t="n"/>
      <c r="CW40" s="876" t="n"/>
      <c r="CX40" s="876" t="n"/>
      <c r="CY40" s="876" t="n"/>
      <c r="CZ40" s="876" t="n"/>
      <c r="DA40" s="876" t="n"/>
      <c r="DB40" s="876" t="n"/>
      <c r="DC40" s="876" t="n"/>
      <c r="DD40" s="876" t="n"/>
      <c r="DE40" s="876" t="n"/>
      <c r="DF40" s="876" t="n"/>
      <c r="DG40" s="876" t="n"/>
      <c r="DH40" s="876" t="n"/>
      <c r="DI40" s="876" t="n"/>
      <c r="DJ40" s="876" t="n"/>
      <c r="DK40" s="876" t="n"/>
      <c r="DL40" s="876" t="n"/>
      <c r="DM40" s="876" t="n"/>
      <c r="DN40" s="876" t="n"/>
      <c r="DO40" s="876" t="n"/>
      <c r="DP40" s="876" t="n"/>
      <c r="DQ40" s="876" t="n"/>
      <c r="DR40" s="876" t="n"/>
      <c r="DS40" s="876" t="n"/>
      <c r="DT40" s="876" t="n"/>
      <c r="DU40" s="876" t="n"/>
      <c r="DV40" s="877" t="n"/>
      <c r="DW40" s="1873" t="n"/>
      <c r="DY40" s="23" t="n"/>
      <c r="DZ40" s="923" t="inlineStr">
        <is>
          <t>▲Considerations of tax effect</t>
        </is>
      </c>
      <c r="EA40" s="873" t="n"/>
      <c r="EB40" s="873" t="n"/>
      <c r="EC40" s="873" t="n"/>
      <c r="ED40" s="873" t="n"/>
      <c r="EE40" s="873" t="n"/>
      <c r="EF40" s="873" t="n"/>
      <c r="EG40" s="873" t="n"/>
      <c r="EH40" s="873" t="n"/>
      <c r="EI40" s="873" t="n"/>
      <c r="EJ40" s="873" t="n"/>
      <c r="EK40" s="873" t="n"/>
      <c r="EL40" s="873" t="n"/>
      <c r="EM40" s="873" t="n"/>
      <c r="EN40" s="873" t="n"/>
      <c r="EO40" s="873" t="n"/>
      <c r="EP40" s="873" t="n"/>
      <c r="EQ40" s="873" t="n"/>
      <c r="ER40" s="873" t="n"/>
      <c r="ES40" s="873" t="n"/>
      <c r="ET40" s="873" t="n"/>
      <c r="EU40" s="873" t="n"/>
      <c r="EV40" s="873" t="n"/>
      <c r="EW40" s="873" t="n"/>
      <c r="EX40" s="873" t="n"/>
      <c r="EY40" s="874" t="n"/>
      <c r="EZ40" s="1874" t="n"/>
      <c r="FA40" s="873" t="n"/>
      <c r="FB40" s="873" t="n"/>
      <c r="FC40" s="873" t="n"/>
      <c r="FD40" s="873" t="n"/>
      <c r="FE40" s="873" t="n"/>
      <c r="FF40" s="873" t="n"/>
      <c r="FG40" s="873" t="n"/>
      <c r="FH40" s="873" t="n"/>
      <c r="FI40" s="873" t="n"/>
      <c r="FJ40" s="873" t="n"/>
      <c r="FK40" s="873" t="n"/>
      <c r="FL40" s="874" t="n"/>
    </row>
    <row r="41" ht="6" customHeight="1" s="832">
      <c r="A41" s="20" t="n"/>
      <c r="B41" s="27" t="n"/>
      <c r="C41" s="940" t="inlineStr">
        <is>
          <t>Property, Plant &amp; Equipment</t>
        </is>
      </c>
      <c r="D41" s="899" t="n"/>
      <c r="E41" s="899" t="n"/>
      <c r="F41" s="899" t="n"/>
      <c r="G41" s="899" t="n"/>
      <c r="H41" s="899" t="n"/>
      <c r="I41" s="899" t="n"/>
      <c r="J41" s="899" t="n"/>
      <c r="K41" s="899" t="n"/>
      <c r="L41" s="899" t="n"/>
      <c r="M41" s="899" t="n"/>
      <c r="N41" s="899" t="n"/>
      <c r="O41" s="899" t="n"/>
      <c r="P41" s="899" t="n"/>
      <c r="Q41" s="899" t="n"/>
      <c r="R41" s="899" t="n"/>
      <c r="S41" s="900" t="n"/>
      <c r="T41" s="1871" t="n"/>
      <c r="U41" s="899" t="n"/>
      <c r="V41" s="899" t="n"/>
      <c r="W41" s="899" t="n"/>
      <c r="X41" s="899" t="n"/>
      <c r="Y41" s="899" t="n"/>
      <c r="Z41" s="899" t="n"/>
      <c r="AA41" s="899" t="n"/>
      <c r="AB41" s="899" t="n"/>
      <c r="AC41" s="899" t="n"/>
      <c r="AD41" s="900" t="n"/>
      <c r="AE41" s="1872" t="n"/>
      <c r="AF41" s="899" t="n"/>
      <c r="AG41" s="899" t="n"/>
      <c r="AH41" s="899" t="n"/>
      <c r="AI41" s="899" t="n"/>
      <c r="AJ41" s="899" t="n"/>
      <c r="AK41" s="899" t="n"/>
      <c r="AL41" s="899" t="n"/>
      <c r="AM41" s="899" t="n"/>
      <c r="AN41" s="899" t="n"/>
      <c r="AO41" s="900" t="n"/>
      <c r="AP41" s="1871">
        <f>+T41+AE41</f>
        <v/>
      </c>
      <c r="AQ41" s="899" t="n"/>
      <c r="AR41" s="899" t="n"/>
      <c r="AS41" s="899" t="n"/>
      <c r="AT41" s="899" t="n"/>
      <c r="AU41" s="899" t="n"/>
      <c r="AV41" s="899" t="n"/>
      <c r="AW41" s="899" t="n"/>
      <c r="AX41" s="899" t="n"/>
      <c r="AY41" s="899" t="n"/>
      <c r="AZ41" s="900" t="n"/>
      <c r="BA41" s="1872">
        <f>AE41</f>
        <v/>
      </c>
      <c r="BB41" s="899" t="n"/>
      <c r="BC41" s="899" t="n"/>
      <c r="BD41" s="899" t="n"/>
      <c r="BE41" s="899" t="n"/>
      <c r="BF41" s="899" t="n"/>
      <c r="BG41" s="899" t="n"/>
      <c r="BH41" s="899" t="n"/>
      <c r="BI41" s="899" t="n"/>
      <c r="BJ41" s="899" t="n"/>
      <c r="BK41" s="900" t="n"/>
      <c r="BL41" s="1871">
        <f>+T41+BA41</f>
        <v/>
      </c>
      <c r="BM41" s="899" t="n"/>
      <c r="BN41" s="899" t="n"/>
      <c r="BO41" s="899" t="n"/>
      <c r="BP41" s="899" t="n"/>
      <c r="BQ41" s="899" t="n"/>
      <c r="BR41" s="899" t="n"/>
      <c r="BS41" s="899" t="n"/>
      <c r="BT41" s="899" t="n"/>
      <c r="BU41" s="899" t="n"/>
      <c r="BV41" s="900" t="n"/>
      <c r="BW41" s="906" t="n"/>
      <c r="BX41" s="899" t="n"/>
      <c r="BY41" s="899" t="n"/>
      <c r="BZ41" s="899" t="n"/>
      <c r="CA41" s="899" t="n"/>
      <c r="CB41" s="899" t="n"/>
      <c r="CC41" s="899" t="n"/>
      <c r="CD41" s="899" t="n"/>
      <c r="CE41" s="899" t="n"/>
      <c r="CF41" s="899" t="n"/>
      <c r="CG41" s="899" t="n"/>
      <c r="CH41" s="899" t="n"/>
      <c r="CI41" s="899" t="n"/>
      <c r="CJ41" s="899" t="n"/>
      <c r="CK41" s="899" t="n"/>
      <c r="CL41" s="899" t="n"/>
      <c r="CM41" s="899" t="n"/>
      <c r="CN41" s="899" t="n"/>
      <c r="CO41" s="899" t="n"/>
      <c r="CP41" s="899" t="n"/>
      <c r="CQ41" s="899" t="n"/>
      <c r="CR41" s="899" t="n"/>
      <c r="CS41" s="899" t="n"/>
      <c r="CT41" s="899" t="n"/>
      <c r="CU41" s="899" t="n"/>
      <c r="CV41" s="899" t="n"/>
      <c r="CW41" s="899" t="n"/>
      <c r="CX41" s="899" t="n"/>
      <c r="CY41" s="899" t="n"/>
      <c r="CZ41" s="899" t="n"/>
      <c r="DA41" s="899" t="n"/>
      <c r="DB41" s="899" t="n"/>
      <c r="DC41" s="899" t="n"/>
      <c r="DD41" s="899" t="n"/>
      <c r="DE41" s="899" t="n"/>
      <c r="DF41" s="899" t="n"/>
      <c r="DG41" s="899" t="n"/>
      <c r="DH41" s="899" t="n"/>
      <c r="DI41" s="899" t="n"/>
      <c r="DJ41" s="899" t="n"/>
      <c r="DK41" s="899" t="n"/>
      <c r="DL41" s="899" t="n"/>
      <c r="DM41" s="899" t="n"/>
      <c r="DN41" s="899" t="n"/>
      <c r="DO41" s="899" t="n"/>
      <c r="DP41" s="899" t="n"/>
      <c r="DQ41" s="899" t="n"/>
      <c r="DR41" s="899" t="n"/>
      <c r="DS41" s="899" t="n"/>
      <c r="DT41" s="899" t="n"/>
      <c r="DU41" s="899" t="n"/>
      <c r="DV41" s="900" t="n"/>
      <c r="DW41" s="1873" t="n"/>
      <c r="DY41" s="170" t="n"/>
      <c r="DZ41" s="875" t="n"/>
      <c r="EA41" s="876" t="n"/>
      <c r="EB41" s="876" t="n"/>
      <c r="EC41" s="876" t="n"/>
      <c r="ED41" s="876" t="n"/>
      <c r="EE41" s="876" t="n"/>
      <c r="EF41" s="876" t="n"/>
      <c r="EG41" s="876" t="n"/>
      <c r="EH41" s="876" t="n"/>
      <c r="EI41" s="876" t="n"/>
      <c r="EJ41" s="876" t="n"/>
      <c r="EK41" s="876" t="n"/>
      <c r="EL41" s="876" t="n"/>
      <c r="EM41" s="876" t="n"/>
      <c r="EN41" s="876" t="n"/>
      <c r="EO41" s="876" t="n"/>
      <c r="EP41" s="876" t="n"/>
      <c r="EQ41" s="876" t="n"/>
      <c r="ER41" s="876" t="n"/>
      <c r="ES41" s="876" t="n"/>
      <c r="ET41" s="876" t="n"/>
      <c r="EU41" s="876" t="n"/>
      <c r="EV41" s="876" t="n"/>
      <c r="EW41" s="876" t="n"/>
      <c r="EX41" s="876" t="n"/>
      <c r="EY41" s="877" t="n"/>
      <c r="EZ41" s="875" t="n"/>
      <c r="FA41" s="876" t="n"/>
      <c r="FB41" s="876" t="n"/>
      <c r="FC41" s="876" t="n"/>
      <c r="FD41" s="876" t="n"/>
      <c r="FE41" s="876" t="n"/>
      <c r="FF41" s="876" t="n"/>
      <c r="FG41" s="876" t="n"/>
      <c r="FH41" s="876" t="n"/>
      <c r="FI41" s="876" t="n"/>
      <c r="FJ41" s="876" t="n"/>
      <c r="FK41" s="876" t="n"/>
      <c r="FL41" s="877" t="n"/>
    </row>
    <row r="42" ht="6" customHeight="1" s="832">
      <c r="A42" s="22" t="n"/>
      <c r="B42" s="28" t="n"/>
      <c r="C42" s="875" t="n"/>
      <c r="D42" s="876" t="n"/>
      <c r="E42" s="876" t="n"/>
      <c r="F42" s="876" t="n"/>
      <c r="G42" s="876" t="n"/>
      <c r="H42" s="876" t="n"/>
      <c r="I42" s="876" t="n"/>
      <c r="J42" s="876" t="n"/>
      <c r="K42" s="876" t="n"/>
      <c r="L42" s="876" t="n"/>
      <c r="M42" s="876" t="n"/>
      <c r="N42" s="876" t="n"/>
      <c r="O42" s="876" t="n"/>
      <c r="P42" s="876" t="n"/>
      <c r="Q42" s="876" t="n"/>
      <c r="R42" s="876" t="n"/>
      <c r="S42" s="877" t="n"/>
      <c r="T42" s="875" t="n"/>
      <c r="U42" s="876" t="n"/>
      <c r="V42" s="876" t="n"/>
      <c r="W42" s="876" t="n"/>
      <c r="X42" s="876" t="n"/>
      <c r="Y42" s="876" t="n"/>
      <c r="Z42" s="876" t="n"/>
      <c r="AA42" s="876" t="n"/>
      <c r="AB42" s="876" t="n"/>
      <c r="AC42" s="876" t="n"/>
      <c r="AD42" s="877" t="n"/>
      <c r="AE42" s="897" t="n"/>
      <c r="AF42" s="876" t="n"/>
      <c r="AG42" s="876" t="n"/>
      <c r="AH42" s="876" t="n"/>
      <c r="AI42" s="876" t="n"/>
      <c r="AJ42" s="876" t="n"/>
      <c r="AK42" s="876" t="n"/>
      <c r="AL42" s="876" t="n"/>
      <c r="AM42" s="876" t="n"/>
      <c r="AN42" s="876" t="n"/>
      <c r="AO42" s="877" t="n"/>
      <c r="AP42" s="875" t="n"/>
      <c r="AQ42" s="876" t="n"/>
      <c r="AR42" s="876" t="n"/>
      <c r="AS42" s="876" t="n"/>
      <c r="AT42" s="876" t="n"/>
      <c r="AU42" s="876" t="n"/>
      <c r="AV42" s="876" t="n"/>
      <c r="AW42" s="876" t="n"/>
      <c r="AX42" s="876" t="n"/>
      <c r="AY42" s="876" t="n"/>
      <c r="AZ42" s="877" t="n"/>
      <c r="BA42" s="897" t="n"/>
      <c r="BB42" s="876" t="n"/>
      <c r="BC42" s="876" t="n"/>
      <c r="BD42" s="876" t="n"/>
      <c r="BE42" s="876" t="n"/>
      <c r="BF42" s="876" t="n"/>
      <c r="BG42" s="876" t="n"/>
      <c r="BH42" s="876" t="n"/>
      <c r="BI42" s="876" t="n"/>
      <c r="BJ42" s="876" t="n"/>
      <c r="BK42" s="877" t="n"/>
      <c r="BL42" s="875" t="n"/>
      <c r="BM42" s="876" t="n"/>
      <c r="BN42" s="876" t="n"/>
      <c r="BO42" s="876" t="n"/>
      <c r="BP42" s="876" t="n"/>
      <c r="BQ42" s="876" t="n"/>
      <c r="BR42" s="876" t="n"/>
      <c r="BS42" s="876" t="n"/>
      <c r="BT42" s="876" t="n"/>
      <c r="BU42" s="876" t="n"/>
      <c r="BV42" s="877" t="n"/>
      <c r="BW42" s="876" t="n"/>
      <c r="BX42" s="876" t="n"/>
      <c r="BY42" s="876" t="n"/>
      <c r="BZ42" s="876" t="n"/>
      <c r="CA42" s="876" t="n"/>
      <c r="CB42" s="876" t="n"/>
      <c r="CC42" s="876" t="n"/>
      <c r="CD42" s="876" t="n"/>
      <c r="CE42" s="876" t="n"/>
      <c r="CF42" s="876" t="n"/>
      <c r="CG42" s="876" t="n"/>
      <c r="CH42" s="876" t="n"/>
      <c r="CI42" s="876" t="n"/>
      <c r="CJ42" s="876" t="n"/>
      <c r="CK42" s="876" t="n"/>
      <c r="CL42" s="876" t="n"/>
      <c r="CM42" s="876" t="n"/>
      <c r="CN42" s="876" t="n"/>
      <c r="CO42" s="876" t="n"/>
      <c r="CP42" s="876" t="n"/>
      <c r="CQ42" s="876" t="n"/>
      <c r="CR42" s="876" t="n"/>
      <c r="CS42" s="876" t="n"/>
      <c r="CT42" s="876" t="n"/>
      <c r="CU42" s="876" t="n"/>
      <c r="CV42" s="876" t="n"/>
      <c r="CW42" s="876" t="n"/>
      <c r="CX42" s="876" t="n"/>
      <c r="CY42" s="876" t="n"/>
      <c r="CZ42" s="876" t="n"/>
      <c r="DA42" s="876" t="n"/>
      <c r="DB42" s="876" t="n"/>
      <c r="DC42" s="876" t="n"/>
      <c r="DD42" s="876" t="n"/>
      <c r="DE42" s="876" t="n"/>
      <c r="DF42" s="876" t="n"/>
      <c r="DG42" s="876" t="n"/>
      <c r="DH42" s="876" t="n"/>
      <c r="DI42" s="876" t="n"/>
      <c r="DJ42" s="876" t="n"/>
      <c r="DK42" s="876" t="n"/>
      <c r="DL42" s="876" t="n"/>
      <c r="DM42" s="876" t="n"/>
      <c r="DN42" s="876" t="n"/>
      <c r="DO42" s="876" t="n"/>
      <c r="DP42" s="876" t="n"/>
      <c r="DQ42" s="876" t="n"/>
      <c r="DR42" s="876" t="n"/>
      <c r="DS42" s="876" t="n"/>
      <c r="DT42" s="876" t="n"/>
      <c r="DU42" s="876" t="n"/>
      <c r="DV42" s="877" t="n"/>
      <c r="DW42" s="1873" t="n"/>
      <c r="DY42" s="938" t="inlineStr">
        <is>
          <t>Unrealized gain/loss with tax effect considered （A）</t>
        </is>
      </c>
      <c r="DZ42" s="873" t="n"/>
      <c r="EA42" s="873" t="n"/>
      <c r="EB42" s="873" t="n"/>
      <c r="EC42" s="873" t="n"/>
      <c r="ED42" s="873" t="n"/>
      <c r="EE42" s="873" t="n"/>
      <c r="EF42" s="873" t="n"/>
      <c r="EG42" s="873" t="n"/>
      <c r="EH42" s="873" t="n"/>
      <c r="EI42" s="873" t="n"/>
      <c r="EJ42" s="873" t="n"/>
      <c r="EK42" s="873" t="n"/>
      <c r="EL42" s="873" t="n"/>
      <c r="EM42" s="873" t="n"/>
      <c r="EN42" s="873" t="n"/>
      <c r="EO42" s="873" t="n"/>
      <c r="EP42" s="873" t="n"/>
      <c r="EQ42" s="873" t="n"/>
      <c r="ER42" s="873" t="n"/>
      <c r="ES42" s="873" t="n"/>
      <c r="ET42" s="873" t="n"/>
      <c r="EU42" s="873" t="n"/>
      <c r="EV42" s="873" t="n"/>
      <c r="EW42" s="873" t="n"/>
      <c r="EX42" s="873" t="n"/>
      <c r="EY42" s="874" t="n"/>
      <c r="EZ42" s="1879" t="inlineStr">
        <is>
          <t>a</t>
        </is>
      </c>
      <c r="FA42" s="874" t="n"/>
      <c r="FB42" s="1880">
        <f>FB38+EZ40</f>
        <v/>
      </c>
      <c r="FC42" s="873" t="n"/>
      <c r="FD42" s="873" t="n"/>
      <c r="FE42" s="873" t="n"/>
      <c r="FF42" s="873" t="n"/>
      <c r="FG42" s="873" t="n"/>
      <c r="FH42" s="873" t="n"/>
      <c r="FI42" s="873" t="n"/>
      <c r="FJ42" s="873" t="n"/>
      <c r="FK42" s="873" t="n"/>
      <c r="FL42" s="874" t="n"/>
    </row>
    <row r="43" ht="6" customHeight="1" s="832">
      <c r="A43" s="22" t="n"/>
      <c r="B43" s="28" t="n"/>
      <c r="C43" s="923" t="inlineStr">
        <is>
          <t>Land</t>
        </is>
      </c>
      <c r="D43" s="873" t="n"/>
      <c r="E43" s="873" t="n"/>
      <c r="F43" s="873" t="n"/>
      <c r="G43" s="873" t="n"/>
      <c r="H43" s="873" t="n"/>
      <c r="I43" s="873" t="n"/>
      <c r="J43" s="873" t="n"/>
      <c r="K43" s="873" t="n"/>
      <c r="L43" s="873" t="n"/>
      <c r="M43" s="873" t="n"/>
      <c r="N43" s="873" t="n"/>
      <c r="O43" s="873" t="n"/>
      <c r="P43" s="873" t="n"/>
      <c r="Q43" s="873" t="n"/>
      <c r="R43" s="873" t="n"/>
      <c r="S43" s="874" t="n"/>
      <c r="T43" s="1875" t="n"/>
      <c r="U43" s="873" t="n"/>
      <c r="V43" s="873" t="n"/>
      <c r="W43" s="873" t="n"/>
      <c r="X43" s="873" t="n"/>
      <c r="Y43" s="873" t="n"/>
      <c r="Z43" s="873" t="n"/>
      <c r="AA43" s="873" t="n"/>
      <c r="AB43" s="873" t="n"/>
      <c r="AC43" s="873" t="n"/>
      <c r="AD43" s="874" t="n"/>
      <c r="AE43" s="1876" t="n"/>
      <c r="AF43" s="873" t="n"/>
      <c r="AG43" s="873" t="n"/>
      <c r="AH43" s="873" t="n"/>
      <c r="AI43" s="873" t="n"/>
      <c r="AJ43" s="873" t="n"/>
      <c r="AK43" s="873" t="n"/>
      <c r="AL43" s="873" t="n"/>
      <c r="AM43" s="873" t="n"/>
      <c r="AN43" s="873" t="n"/>
      <c r="AO43" s="874" t="n"/>
      <c r="AP43" s="1875">
        <f>+T43+AE43</f>
        <v/>
      </c>
      <c r="AQ43" s="873" t="n"/>
      <c r="AR43" s="873" t="n"/>
      <c r="AS43" s="873" t="n"/>
      <c r="AT43" s="873" t="n"/>
      <c r="AU43" s="873" t="n"/>
      <c r="AV43" s="873" t="n"/>
      <c r="AW43" s="873" t="n"/>
      <c r="AX43" s="873" t="n"/>
      <c r="AY43" s="873" t="n"/>
      <c r="AZ43" s="874" t="n"/>
      <c r="BA43" s="1872">
        <f>AE43</f>
        <v/>
      </c>
      <c r="BB43" s="899" t="n"/>
      <c r="BC43" s="899" t="n"/>
      <c r="BD43" s="899" t="n"/>
      <c r="BE43" s="899" t="n"/>
      <c r="BF43" s="899" t="n"/>
      <c r="BG43" s="899" t="n"/>
      <c r="BH43" s="899" t="n"/>
      <c r="BI43" s="899" t="n"/>
      <c r="BJ43" s="899" t="n"/>
      <c r="BK43" s="900" t="n"/>
      <c r="BL43" s="1875">
        <f>+T43+BA43</f>
        <v/>
      </c>
      <c r="BM43" s="873" t="n"/>
      <c r="BN43" s="873" t="n"/>
      <c r="BO43" s="873" t="n"/>
      <c r="BP43" s="873" t="n"/>
      <c r="BQ43" s="873" t="n"/>
      <c r="BR43" s="873" t="n"/>
      <c r="BS43" s="873" t="n"/>
      <c r="BT43" s="873" t="n"/>
      <c r="BU43" s="873" t="n"/>
      <c r="BV43" s="874" t="n"/>
      <c r="BW43" s="915" t="n"/>
      <c r="BX43" s="873" t="n"/>
      <c r="BY43" s="873" t="n"/>
      <c r="BZ43" s="873" t="n"/>
      <c r="CA43" s="873" t="n"/>
      <c r="CB43" s="873" t="n"/>
      <c r="CC43" s="873" t="n"/>
      <c r="CD43" s="873" t="n"/>
      <c r="CE43" s="873" t="n"/>
      <c r="CF43" s="873" t="n"/>
      <c r="CG43" s="873" t="n"/>
      <c r="CH43" s="873" t="n"/>
      <c r="CI43" s="873" t="n"/>
      <c r="CJ43" s="873" t="n"/>
      <c r="CK43" s="873" t="n"/>
      <c r="CL43" s="873" t="n"/>
      <c r="CM43" s="873" t="n"/>
      <c r="CN43" s="873" t="n"/>
      <c r="CO43" s="873" t="n"/>
      <c r="CP43" s="873" t="n"/>
      <c r="CQ43" s="873" t="n"/>
      <c r="CR43" s="873" t="n"/>
      <c r="CS43" s="873" t="n"/>
      <c r="CT43" s="873" t="n"/>
      <c r="CU43" s="873" t="n"/>
      <c r="CV43" s="873" t="n"/>
      <c r="CW43" s="873" t="n"/>
      <c r="CX43" s="873" t="n"/>
      <c r="CY43" s="873" t="n"/>
      <c r="CZ43" s="873" t="n"/>
      <c r="DA43" s="873" t="n"/>
      <c r="DB43" s="873" t="n"/>
      <c r="DC43" s="873" t="n"/>
      <c r="DD43" s="873" t="n"/>
      <c r="DE43" s="873" t="n"/>
      <c r="DF43" s="873" t="n"/>
      <c r="DG43" s="873" t="n"/>
      <c r="DH43" s="873" t="n"/>
      <c r="DI43" s="873" t="n"/>
      <c r="DJ43" s="873" t="n"/>
      <c r="DK43" s="873" t="n"/>
      <c r="DL43" s="873" t="n"/>
      <c r="DM43" s="873" t="n"/>
      <c r="DN43" s="873" t="n"/>
      <c r="DO43" s="873" t="n"/>
      <c r="DP43" s="873" t="n"/>
      <c r="DQ43" s="873" t="n"/>
      <c r="DR43" s="873" t="n"/>
      <c r="DS43" s="873" t="n"/>
      <c r="DT43" s="873" t="n"/>
      <c r="DU43" s="873" t="n"/>
      <c r="DV43" s="874" t="n"/>
      <c r="DW43" s="1873" t="n"/>
      <c r="DY43" s="875" t="n"/>
      <c r="DZ43" s="876" t="n"/>
      <c r="EA43" s="876" t="n"/>
      <c r="EB43" s="876" t="n"/>
      <c r="EC43" s="876" t="n"/>
      <c r="ED43" s="876" t="n"/>
      <c r="EE43" s="876" t="n"/>
      <c r="EF43" s="876" t="n"/>
      <c r="EG43" s="876" t="n"/>
      <c r="EH43" s="876" t="n"/>
      <c r="EI43" s="876" t="n"/>
      <c r="EJ43" s="876" t="n"/>
      <c r="EK43" s="876" t="n"/>
      <c r="EL43" s="876" t="n"/>
      <c r="EM43" s="876" t="n"/>
      <c r="EN43" s="876" t="n"/>
      <c r="EO43" s="876" t="n"/>
      <c r="EP43" s="876" t="n"/>
      <c r="EQ43" s="876" t="n"/>
      <c r="ER43" s="876" t="n"/>
      <c r="ES43" s="876" t="n"/>
      <c r="ET43" s="876" t="n"/>
      <c r="EU43" s="876" t="n"/>
      <c r="EV43" s="876" t="n"/>
      <c r="EW43" s="876" t="n"/>
      <c r="EX43" s="876" t="n"/>
      <c r="EY43" s="877" t="n"/>
      <c r="EZ43" s="875" t="n"/>
      <c r="FA43" s="877" t="n"/>
      <c r="FB43" s="876" t="n"/>
      <c r="FC43" s="876" t="n"/>
      <c r="FD43" s="876" t="n"/>
      <c r="FE43" s="876" t="n"/>
      <c r="FF43" s="876" t="n"/>
      <c r="FG43" s="876" t="n"/>
      <c r="FH43" s="876" t="n"/>
      <c r="FI43" s="876" t="n"/>
      <c r="FJ43" s="876" t="n"/>
      <c r="FK43" s="876" t="n"/>
      <c r="FL43" s="877" t="n"/>
    </row>
    <row r="44" ht="6" customHeight="1" s="832">
      <c r="A44" s="22" t="n"/>
      <c r="B44" s="28" t="n"/>
      <c r="C44" s="875" t="n"/>
      <c r="D44" s="876" t="n"/>
      <c r="E44" s="876" t="n"/>
      <c r="F44" s="876" t="n"/>
      <c r="G44" s="876" t="n"/>
      <c r="H44" s="876" t="n"/>
      <c r="I44" s="876" t="n"/>
      <c r="J44" s="876" t="n"/>
      <c r="K44" s="876" t="n"/>
      <c r="L44" s="876" t="n"/>
      <c r="M44" s="876" t="n"/>
      <c r="N44" s="876" t="n"/>
      <c r="O44" s="876" t="n"/>
      <c r="P44" s="876" t="n"/>
      <c r="Q44" s="876" t="n"/>
      <c r="R44" s="876" t="n"/>
      <c r="S44" s="877" t="n"/>
      <c r="T44" s="875" t="n"/>
      <c r="U44" s="876" t="n"/>
      <c r="V44" s="876" t="n"/>
      <c r="W44" s="876" t="n"/>
      <c r="X44" s="876" t="n"/>
      <c r="Y44" s="876" t="n"/>
      <c r="Z44" s="876" t="n"/>
      <c r="AA44" s="876" t="n"/>
      <c r="AB44" s="876" t="n"/>
      <c r="AC44" s="876" t="n"/>
      <c r="AD44" s="877" t="n"/>
      <c r="AE44" s="897" t="n"/>
      <c r="AF44" s="876" t="n"/>
      <c r="AG44" s="876" t="n"/>
      <c r="AH44" s="876" t="n"/>
      <c r="AI44" s="876" t="n"/>
      <c r="AJ44" s="876" t="n"/>
      <c r="AK44" s="876" t="n"/>
      <c r="AL44" s="876" t="n"/>
      <c r="AM44" s="876" t="n"/>
      <c r="AN44" s="876" t="n"/>
      <c r="AO44" s="877" t="n"/>
      <c r="AP44" s="875" t="n"/>
      <c r="AQ44" s="876" t="n"/>
      <c r="AR44" s="876" t="n"/>
      <c r="AS44" s="876" t="n"/>
      <c r="AT44" s="876" t="n"/>
      <c r="AU44" s="876" t="n"/>
      <c r="AV44" s="876" t="n"/>
      <c r="AW44" s="876" t="n"/>
      <c r="AX44" s="876" t="n"/>
      <c r="AY44" s="876" t="n"/>
      <c r="AZ44" s="877" t="n"/>
      <c r="BA44" s="897" t="n"/>
      <c r="BB44" s="876" t="n"/>
      <c r="BC44" s="876" t="n"/>
      <c r="BD44" s="876" t="n"/>
      <c r="BE44" s="876" t="n"/>
      <c r="BF44" s="876" t="n"/>
      <c r="BG44" s="876" t="n"/>
      <c r="BH44" s="876" t="n"/>
      <c r="BI44" s="876" t="n"/>
      <c r="BJ44" s="876" t="n"/>
      <c r="BK44" s="877" t="n"/>
      <c r="BL44" s="875" t="n"/>
      <c r="BM44" s="876" t="n"/>
      <c r="BN44" s="876" t="n"/>
      <c r="BO44" s="876" t="n"/>
      <c r="BP44" s="876" t="n"/>
      <c r="BQ44" s="876" t="n"/>
      <c r="BR44" s="876" t="n"/>
      <c r="BS44" s="876" t="n"/>
      <c r="BT44" s="876" t="n"/>
      <c r="BU44" s="876" t="n"/>
      <c r="BV44" s="877" t="n"/>
      <c r="BW44" s="876" t="n"/>
      <c r="BX44" s="876" t="n"/>
      <c r="BY44" s="876" t="n"/>
      <c r="BZ44" s="876" t="n"/>
      <c r="CA44" s="876" t="n"/>
      <c r="CB44" s="876" t="n"/>
      <c r="CC44" s="876" t="n"/>
      <c r="CD44" s="876" t="n"/>
      <c r="CE44" s="876" t="n"/>
      <c r="CF44" s="876" t="n"/>
      <c r="CG44" s="876" t="n"/>
      <c r="CH44" s="876" t="n"/>
      <c r="CI44" s="876" t="n"/>
      <c r="CJ44" s="876" t="n"/>
      <c r="CK44" s="876" t="n"/>
      <c r="CL44" s="876" t="n"/>
      <c r="CM44" s="876" t="n"/>
      <c r="CN44" s="876" t="n"/>
      <c r="CO44" s="876" t="n"/>
      <c r="CP44" s="876" t="n"/>
      <c r="CQ44" s="876" t="n"/>
      <c r="CR44" s="876" t="n"/>
      <c r="CS44" s="876" t="n"/>
      <c r="CT44" s="876" t="n"/>
      <c r="CU44" s="876" t="n"/>
      <c r="CV44" s="876" t="n"/>
      <c r="CW44" s="876" t="n"/>
      <c r="CX44" s="876" t="n"/>
      <c r="CY44" s="876" t="n"/>
      <c r="CZ44" s="876" t="n"/>
      <c r="DA44" s="876" t="n"/>
      <c r="DB44" s="876" t="n"/>
      <c r="DC44" s="876" t="n"/>
      <c r="DD44" s="876" t="n"/>
      <c r="DE44" s="876" t="n"/>
      <c r="DF44" s="876" t="n"/>
      <c r="DG44" s="876" t="n"/>
      <c r="DH44" s="876" t="n"/>
      <c r="DI44" s="876" t="n"/>
      <c r="DJ44" s="876" t="n"/>
      <c r="DK44" s="876" t="n"/>
      <c r="DL44" s="876" t="n"/>
      <c r="DM44" s="876" t="n"/>
      <c r="DN44" s="876" t="n"/>
      <c r="DO44" s="876" t="n"/>
      <c r="DP44" s="876" t="n"/>
      <c r="DQ44" s="876" t="n"/>
      <c r="DR44" s="876" t="n"/>
      <c r="DS44" s="876" t="n"/>
      <c r="DT44" s="876" t="n"/>
      <c r="DU44" s="876" t="n"/>
      <c r="DV44" s="877" t="n"/>
      <c r="DW44" s="1873" t="n"/>
      <c r="EB44" s="65" t="n"/>
      <c r="EC44" s="65" t="n"/>
      <c r="ED44" s="65" t="n"/>
      <c r="EE44" s="65" t="n"/>
      <c r="EF44" s="65" t="n"/>
      <c r="EG44" s="65" t="n"/>
      <c r="EH44" s="65" t="n"/>
      <c r="EI44" s="65" t="n"/>
      <c r="EJ44" s="65" t="n"/>
      <c r="EK44" s="65" t="n"/>
      <c r="EL44" s="65" t="n"/>
      <c r="EM44" s="65" t="n"/>
      <c r="EN44" s="65" t="n"/>
      <c r="EO44" s="65" t="n"/>
      <c r="EP44" s="65" t="n"/>
      <c r="EQ44" s="65" t="n"/>
      <c r="ER44" s="65" t="n"/>
      <c r="ES44" s="65" t="n"/>
      <c r="ET44" s="65" t="n"/>
      <c r="EU44" s="65" t="n"/>
      <c r="EX44" s="1881" t="n"/>
      <c r="EZ44" s="1878" t="n"/>
      <c r="FA44" s="1878" t="n"/>
      <c r="FB44" s="1878" t="n"/>
      <c r="FC44" s="1878" t="n"/>
      <c r="FD44" s="1878" t="n"/>
      <c r="FE44" s="1878" t="n"/>
      <c r="FF44" s="1878" t="n"/>
      <c r="FG44" s="1878" t="n"/>
      <c r="FH44" s="1878" t="n"/>
      <c r="FI44" s="1878" t="n"/>
      <c r="FJ44" s="1878" t="n"/>
      <c r="FK44" s="1878" t="n"/>
      <c r="FL44" s="1878" t="n"/>
    </row>
    <row r="45" ht="6" customHeight="1" s="832">
      <c r="A45" s="22" t="n"/>
      <c r="B45" s="28" t="n"/>
      <c r="C45" s="923" t="inlineStr">
        <is>
          <t>Lease Assets</t>
        </is>
      </c>
      <c r="D45" s="873" t="n"/>
      <c r="E45" s="873" t="n"/>
      <c r="F45" s="873" t="n"/>
      <c r="G45" s="873" t="n"/>
      <c r="H45" s="873" t="n"/>
      <c r="I45" s="873" t="n"/>
      <c r="J45" s="873" t="n"/>
      <c r="K45" s="873" t="n"/>
      <c r="L45" s="873" t="n"/>
      <c r="M45" s="873" t="n"/>
      <c r="N45" s="873" t="n"/>
      <c r="O45" s="873" t="n"/>
      <c r="P45" s="873" t="n"/>
      <c r="Q45" s="873" t="n"/>
      <c r="R45" s="873" t="n"/>
      <c r="S45" s="874" t="n"/>
      <c r="T45" s="1875" t="n"/>
      <c r="U45" s="873" t="n"/>
      <c r="V45" s="873" t="n"/>
      <c r="W45" s="873" t="n"/>
      <c r="X45" s="873" t="n"/>
      <c r="Y45" s="873" t="n"/>
      <c r="Z45" s="873" t="n"/>
      <c r="AA45" s="873" t="n"/>
      <c r="AB45" s="873" t="n"/>
      <c r="AC45" s="873" t="n"/>
      <c r="AD45" s="874" t="n"/>
      <c r="AE45" s="1876" t="n"/>
      <c r="AF45" s="873" t="n"/>
      <c r="AG45" s="873" t="n"/>
      <c r="AH45" s="873" t="n"/>
      <c r="AI45" s="873" t="n"/>
      <c r="AJ45" s="873" t="n"/>
      <c r="AK45" s="873" t="n"/>
      <c r="AL45" s="873" t="n"/>
      <c r="AM45" s="873" t="n"/>
      <c r="AN45" s="873" t="n"/>
      <c r="AO45" s="874" t="n"/>
      <c r="AP45" s="1875">
        <f>+T45+AE45</f>
        <v/>
      </c>
      <c r="AQ45" s="873" t="n"/>
      <c r="AR45" s="873" t="n"/>
      <c r="AS45" s="873" t="n"/>
      <c r="AT45" s="873" t="n"/>
      <c r="AU45" s="873" t="n"/>
      <c r="AV45" s="873" t="n"/>
      <c r="AW45" s="873" t="n"/>
      <c r="AX45" s="873" t="n"/>
      <c r="AY45" s="873" t="n"/>
      <c r="AZ45" s="874" t="n"/>
      <c r="BA45" s="1872">
        <f>AE45</f>
        <v/>
      </c>
      <c r="BB45" s="899" t="n"/>
      <c r="BC45" s="899" t="n"/>
      <c r="BD45" s="899" t="n"/>
      <c r="BE45" s="899" t="n"/>
      <c r="BF45" s="899" t="n"/>
      <c r="BG45" s="899" t="n"/>
      <c r="BH45" s="899" t="n"/>
      <c r="BI45" s="899" t="n"/>
      <c r="BJ45" s="899" t="n"/>
      <c r="BK45" s="900" t="n"/>
      <c r="BL45" s="1875">
        <f>+T45+BA45</f>
        <v/>
      </c>
      <c r="BM45" s="873" t="n"/>
      <c r="BN45" s="873" t="n"/>
      <c r="BO45" s="873" t="n"/>
      <c r="BP45" s="873" t="n"/>
      <c r="BQ45" s="873" t="n"/>
      <c r="BR45" s="873" t="n"/>
      <c r="BS45" s="873" t="n"/>
      <c r="BT45" s="873" t="n"/>
      <c r="BU45" s="873" t="n"/>
      <c r="BV45" s="874" t="n"/>
      <c r="BW45" s="915" t="n"/>
      <c r="BX45" s="873" t="n"/>
      <c r="BY45" s="873" t="n"/>
      <c r="BZ45" s="873" t="n"/>
      <c r="CA45" s="873" t="n"/>
      <c r="CB45" s="873" t="n"/>
      <c r="CC45" s="873" t="n"/>
      <c r="CD45" s="873" t="n"/>
      <c r="CE45" s="873" t="n"/>
      <c r="CF45" s="873" t="n"/>
      <c r="CG45" s="873" t="n"/>
      <c r="CH45" s="873" t="n"/>
      <c r="CI45" s="873" t="n"/>
      <c r="CJ45" s="873" t="n"/>
      <c r="CK45" s="873" t="n"/>
      <c r="CL45" s="873" t="n"/>
      <c r="CM45" s="873" t="n"/>
      <c r="CN45" s="873" t="n"/>
      <c r="CO45" s="873" t="n"/>
      <c r="CP45" s="873" t="n"/>
      <c r="CQ45" s="873" t="n"/>
      <c r="CR45" s="873" t="n"/>
      <c r="CS45" s="873" t="n"/>
      <c r="CT45" s="873" t="n"/>
      <c r="CU45" s="873" t="n"/>
      <c r="CV45" s="873" t="n"/>
      <c r="CW45" s="873" t="n"/>
      <c r="CX45" s="873" t="n"/>
      <c r="CY45" s="873" t="n"/>
      <c r="CZ45" s="873" t="n"/>
      <c r="DA45" s="873" t="n"/>
      <c r="DB45" s="873" t="n"/>
      <c r="DC45" s="873" t="n"/>
      <c r="DD45" s="873" t="n"/>
      <c r="DE45" s="873" t="n"/>
      <c r="DF45" s="873" t="n"/>
      <c r="DG45" s="873" t="n"/>
      <c r="DH45" s="873" t="n"/>
      <c r="DI45" s="873" t="n"/>
      <c r="DJ45" s="873" t="n"/>
      <c r="DK45" s="873" t="n"/>
      <c r="DL45" s="873" t="n"/>
      <c r="DM45" s="873" t="n"/>
      <c r="DN45" s="873" t="n"/>
      <c r="DO45" s="873" t="n"/>
      <c r="DP45" s="873" t="n"/>
      <c r="DQ45" s="873" t="n"/>
      <c r="DR45" s="873" t="n"/>
      <c r="DS45" s="873" t="n"/>
      <c r="DT45" s="873" t="n"/>
      <c r="DU45" s="873" t="n"/>
      <c r="DV45" s="874" t="n"/>
      <c r="DW45" s="1873" t="n"/>
      <c r="DY45" s="21" t="n"/>
      <c r="DZ45" s="938" t="inlineStr">
        <is>
          <t>The aggregate amount of unrealized gain/loss (B) （⑧=③+⑤+⑥）</t>
        </is>
      </c>
      <c r="EA45" s="873" t="n"/>
      <c r="EB45" s="873" t="n"/>
      <c r="EC45" s="873" t="n"/>
      <c r="ED45" s="873" t="n"/>
      <c r="EE45" s="873" t="n"/>
      <c r="EF45" s="873" t="n"/>
      <c r="EG45" s="873" t="n"/>
      <c r="EH45" s="873" t="n"/>
      <c r="EI45" s="873" t="n"/>
      <c r="EJ45" s="873" t="n"/>
      <c r="EK45" s="873" t="n"/>
      <c r="EL45" s="873" t="n"/>
      <c r="EM45" s="873" t="n"/>
      <c r="EN45" s="873" t="n"/>
      <c r="EO45" s="873" t="n"/>
      <c r="EP45" s="873" t="n"/>
      <c r="EQ45" s="873" t="n"/>
      <c r="ER45" s="873" t="n"/>
      <c r="ES45" s="873" t="n"/>
      <c r="ET45" s="873" t="n"/>
      <c r="EU45" s="873" t="n"/>
      <c r="EV45" s="873" t="n"/>
      <c r="EW45" s="873" t="n"/>
      <c r="EX45" s="873" t="n"/>
      <c r="EY45" s="874" t="n"/>
      <c r="EZ45" s="1879" t="inlineStr">
        <is>
          <t>⑧</t>
        </is>
      </c>
      <c r="FA45" s="874" t="n"/>
      <c r="FB45" s="1880">
        <f>+BC81+FB26+FB35</f>
        <v/>
      </c>
      <c r="FC45" s="873" t="n"/>
      <c r="FD45" s="873" t="n"/>
      <c r="FE45" s="873" t="n"/>
      <c r="FF45" s="873" t="n"/>
      <c r="FG45" s="873" t="n"/>
      <c r="FH45" s="873" t="n"/>
      <c r="FI45" s="873" t="n"/>
      <c r="FJ45" s="873" t="n"/>
      <c r="FK45" s="873" t="n"/>
      <c r="FL45" s="874" t="n"/>
    </row>
    <row r="46" ht="6" customHeight="1" s="832">
      <c r="A46" s="22" t="n"/>
      <c r="B46" s="28" t="n"/>
      <c r="C46" s="875" t="n"/>
      <c r="D46" s="876" t="n"/>
      <c r="E46" s="876" t="n"/>
      <c r="F46" s="876" t="n"/>
      <c r="G46" s="876" t="n"/>
      <c r="H46" s="876" t="n"/>
      <c r="I46" s="876" t="n"/>
      <c r="J46" s="876" t="n"/>
      <c r="K46" s="876" t="n"/>
      <c r="L46" s="876" t="n"/>
      <c r="M46" s="876" t="n"/>
      <c r="N46" s="876" t="n"/>
      <c r="O46" s="876" t="n"/>
      <c r="P46" s="876" t="n"/>
      <c r="Q46" s="876" t="n"/>
      <c r="R46" s="876" t="n"/>
      <c r="S46" s="877" t="n"/>
      <c r="T46" s="875" t="n"/>
      <c r="U46" s="876" t="n"/>
      <c r="V46" s="876" t="n"/>
      <c r="W46" s="876" t="n"/>
      <c r="X46" s="876" t="n"/>
      <c r="Y46" s="876" t="n"/>
      <c r="Z46" s="876" t="n"/>
      <c r="AA46" s="876" t="n"/>
      <c r="AB46" s="876" t="n"/>
      <c r="AC46" s="876" t="n"/>
      <c r="AD46" s="877" t="n"/>
      <c r="AE46" s="897" t="n"/>
      <c r="AF46" s="876" t="n"/>
      <c r="AG46" s="876" t="n"/>
      <c r="AH46" s="876" t="n"/>
      <c r="AI46" s="876" t="n"/>
      <c r="AJ46" s="876" t="n"/>
      <c r="AK46" s="876" t="n"/>
      <c r="AL46" s="876" t="n"/>
      <c r="AM46" s="876" t="n"/>
      <c r="AN46" s="876" t="n"/>
      <c r="AO46" s="877" t="n"/>
      <c r="AP46" s="875" t="n"/>
      <c r="AQ46" s="876" t="n"/>
      <c r="AR46" s="876" t="n"/>
      <c r="AS46" s="876" t="n"/>
      <c r="AT46" s="876" t="n"/>
      <c r="AU46" s="876" t="n"/>
      <c r="AV46" s="876" t="n"/>
      <c r="AW46" s="876" t="n"/>
      <c r="AX46" s="876" t="n"/>
      <c r="AY46" s="876" t="n"/>
      <c r="AZ46" s="877" t="n"/>
      <c r="BA46" s="897" t="n"/>
      <c r="BB46" s="876" t="n"/>
      <c r="BC46" s="876" t="n"/>
      <c r="BD46" s="876" t="n"/>
      <c r="BE46" s="876" t="n"/>
      <c r="BF46" s="876" t="n"/>
      <c r="BG46" s="876" t="n"/>
      <c r="BH46" s="876" t="n"/>
      <c r="BI46" s="876" t="n"/>
      <c r="BJ46" s="876" t="n"/>
      <c r="BK46" s="877" t="n"/>
      <c r="BL46" s="875" t="n"/>
      <c r="BM46" s="876" t="n"/>
      <c r="BN46" s="876" t="n"/>
      <c r="BO46" s="876" t="n"/>
      <c r="BP46" s="876" t="n"/>
      <c r="BQ46" s="876" t="n"/>
      <c r="BR46" s="876" t="n"/>
      <c r="BS46" s="876" t="n"/>
      <c r="BT46" s="876" t="n"/>
      <c r="BU46" s="876" t="n"/>
      <c r="BV46" s="877" t="n"/>
      <c r="BW46" s="876" t="n"/>
      <c r="BX46" s="876" t="n"/>
      <c r="BY46" s="876" t="n"/>
      <c r="BZ46" s="876" t="n"/>
      <c r="CA46" s="876" t="n"/>
      <c r="CB46" s="876" t="n"/>
      <c r="CC46" s="876" t="n"/>
      <c r="CD46" s="876" t="n"/>
      <c r="CE46" s="876" t="n"/>
      <c r="CF46" s="876" t="n"/>
      <c r="CG46" s="876" t="n"/>
      <c r="CH46" s="876" t="n"/>
      <c r="CI46" s="876" t="n"/>
      <c r="CJ46" s="876" t="n"/>
      <c r="CK46" s="876" t="n"/>
      <c r="CL46" s="876" t="n"/>
      <c r="CM46" s="876" t="n"/>
      <c r="CN46" s="876" t="n"/>
      <c r="CO46" s="876" t="n"/>
      <c r="CP46" s="876" t="n"/>
      <c r="CQ46" s="876" t="n"/>
      <c r="CR46" s="876" t="n"/>
      <c r="CS46" s="876" t="n"/>
      <c r="CT46" s="876" t="n"/>
      <c r="CU46" s="876" t="n"/>
      <c r="CV46" s="876" t="n"/>
      <c r="CW46" s="876" t="n"/>
      <c r="CX46" s="876" t="n"/>
      <c r="CY46" s="876" t="n"/>
      <c r="CZ46" s="876" t="n"/>
      <c r="DA46" s="876" t="n"/>
      <c r="DB46" s="876" t="n"/>
      <c r="DC46" s="876" t="n"/>
      <c r="DD46" s="876" t="n"/>
      <c r="DE46" s="876" t="n"/>
      <c r="DF46" s="876" t="n"/>
      <c r="DG46" s="876" t="n"/>
      <c r="DH46" s="876" t="n"/>
      <c r="DI46" s="876" t="n"/>
      <c r="DJ46" s="876" t="n"/>
      <c r="DK46" s="876" t="n"/>
      <c r="DL46" s="876" t="n"/>
      <c r="DM46" s="876" t="n"/>
      <c r="DN46" s="876" t="n"/>
      <c r="DO46" s="876" t="n"/>
      <c r="DP46" s="876" t="n"/>
      <c r="DQ46" s="876" t="n"/>
      <c r="DR46" s="876" t="n"/>
      <c r="DS46" s="876" t="n"/>
      <c r="DT46" s="876" t="n"/>
      <c r="DU46" s="876" t="n"/>
      <c r="DV46" s="877" t="n"/>
      <c r="DW46" s="1873" t="n"/>
      <c r="DY46" s="23" t="n"/>
      <c r="DZ46" s="875" t="n"/>
      <c r="EA46" s="876" t="n"/>
      <c r="EB46" s="876" t="n"/>
      <c r="EC46" s="876" t="n"/>
      <c r="ED46" s="876" t="n"/>
      <c r="EE46" s="876" t="n"/>
      <c r="EF46" s="876" t="n"/>
      <c r="EG46" s="876" t="n"/>
      <c r="EH46" s="876" t="n"/>
      <c r="EI46" s="876" t="n"/>
      <c r="EJ46" s="876" t="n"/>
      <c r="EK46" s="876" t="n"/>
      <c r="EL46" s="876" t="n"/>
      <c r="EM46" s="876" t="n"/>
      <c r="EN46" s="876" t="n"/>
      <c r="EO46" s="876" t="n"/>
      <c r="EP46" s="876" t="n"/>
      <c r="EQ46" s="876" t="n"/>
      <c r="ER46" s="876" t="n"/>
      <c r="ES46" s="876" t="n"/>
      <c r="ET46" s="876" t="n"/>
      <c r="EU46" s="876" t="n"/>
      <c r="EV46" s="876" t="n"/>
      <c r="EW46" s="876" t="n"/>
      <c r="EX46" s="876" t="n"/>
      <c r="EY46" s="877" t="n"/>
      <c r="EZ46" s="875" t="n"/>
      <c r="FA46" s="877" t="n"/>
      <c r="FB46" s="876" t="n"/>
      <c r="FC46" s="876" t="n"/>
      <c r="FD46" s="876" t="n"/>
      <c r="FE46" s="876" t="n"/>
      <c r="FF46" s="876" t="n"/>
      <c r="FG46" s="876" t="n"/>
      <c r="FH46" s="876" t="n"/>
      <c r="FI46" s="876" t="n"/>
      <c r="FJ46" s="876" t="n"/>
      <c r="FK46" s="876" t="n"/>
      <c r="FL46" s="877" t="n"/>
    </row>
    <row r="47" ht="6" customHeight="1" s="832">
      <c r="A47" s="22" t="n"/>
      <c r="B47" s="28" t="n"/>
      <c r="C47" s="923" t="inlineStr">
        <is>
          <t>Others</t>
        </is>
      </c>
      <c r="D47" s="873" t="n"/>
      <c r="E47" s="873" t="n"/>
      <c r="F47" s="873" t="n"/>
      <c r="G47" s="873" t="n"/>
      <c r="H47" s="873" t="n"/>
      <c r="I47" s="873" t="n"/>
      <c r="J47" s="873" t="n"/>
      <c r="K47" s="873" t="n"/>
      <c r="L47" s="873" t="n"/>
      <c r="M47" s="873" t="n"/>
      <c r="N47" s="873" t="n"/>
      <c r="O47" s="873" t="n"/>
      <c r="P47" s="873" t="n"/>
      <c r="Q47" s="873" t="n"/>
      <c r="R47" s="873" t="n"/>
      <c r="S47" s="874" t="n"/>
      <c r="T47" s="1875">
        <f>BS!S30-SUM(T41:AD46)</f>
        <v/>
      </c>
      <c r="U47" s="873" t="n"/>
      <c r="V47" s="873" t="n"/>
      <c r="W47" s="873" t="n"/>
      <c r="X47" s="873" t="n"/>
      <c r="Y47" s="873" t="n"/>
      <c r="Z47" s="873" t="n"/>
      <c r="AA47" s="873" t="n"/>
      <c r="AB47" s="873" t="n"/>
      <c r="AC47" s="873" t="n"/>
      <c r="AD47" s="874" t="n"/>
      <c r="AE47" s="1876" t="n"/>
      <c r="AF47" s="873" t="n"/>
      <c r="AG47" s="873" t="n"/>
      <c r="AH47" s="873" t="n"/>
      <c r="AI47" s="873" t="n"/>
      <c r="AJ47" s="873" t="n"/>
      <c r="AK47" s="873" t="n"/>
      <c r="AL47" s="873" t="n"/>
      <c r="AM47" s="873" t="n"/>
      <c r="AN47" s="873" t="n"/>
      <c r="AO47" s="874" t="n"/>
      <c r="AP47" s="1875">
        <f>+T47+AE47</f>
        <v/>
      </c>
      <c r="AQ47" s="873" t="n"/>
      <c r="AR47" s="873" t="n"/>
      <c r="AS47" s="873" t="n"/>
      <c r="AT47" s="873" t="n"/>
      <c r="AU47" s="873" t="n"/>
      <c r="AV47" s="873" t="n"/>
      <c r="AW47" s="873" t="n"/>
      <c r="AX47" s="873" t="n"/>
      <c r="AY47" s="873" t="n"/>
      <c r="AZ47" s="874" t="n"/>
      <c r="BA47" s="1872">
        <f>AE47</f>
        <v/>
      </c>
      <c r="BB47" s="899" t="n"/>
      <c r="BC47" s="899" t="n"/>
      <c r="BD47" s="899" t="n"/>
      <c r="BE47" s="899" t="n"/>
      <c r="BF47" s="899" t="n"/>
      <c r="BG47" s="899" t="n"/>
      <c r="BH47" s="899" t="n"/>
      <c r="BI47" s="899" t="n"/>
      <c r="BJ47" s="899" t="n"/>
      <c r="BK47" s="900" t="n"/>
      <c r="BL47" s="1875">
        <f>+T47+BA47</f>
        <v/>
      </c>
      <c r="BM47" s="873" t="n"/>
      <c r="BN47" s="873" t="n"/>
      <c r="BO47" s="873" t="n"/>
      <c r="BP47" s="873" t="n"/>
      <c r="BQ47" s="873" t="n"/>
      <c r="BR47" s="873" t="n"/>
      <c r="BS47" s="873" t="n"/>
      <c r="BT47" s="873" t="n"/>
      <c r="BU47" s="873" t="n"/>
      <c r="BV47" s="874" t="n"/>
      <c r="BW47" s="915" t="n"/>
      <c r="BX47" s="873" t="n"/>
      <c r="BY47" s="873" t="n"/>
      <c r="BZ47" s="873" t="n"/>
      <c r="CA47" s="873" t="n"/>
      <c r="CB47" s="873" t="n"/>
      <c r="CC47" s="873" t="n"/>
      <c r="CD47" s="873" t="n"/>
      <c r="CE47" s="873" t="n"/>
      <c r="CF47" s="873" t="n"/>
      <c r="CG47" s="873" t="n"/>
      <c r="CH47" s="873" t="n"/>
      <c r="CI47" s="873" t="n"/>
      <c r="CJ47" s="873" t="n"/>
      <c r="CK47" s="873" t="n"/>
      <c r="CL47" s="873" t="n"/>
      <c r="CM47" s="873" t="n"/>
      <c r="CN47" s="873" t="n"/>
      <c r="CO47" s="873" t="n"/>
      <c r="CP47" s="873" t="n"/>
      <c r="CQ47" s="873" t="n"/>
      <c r="CR47" s="873" t="n"/>
      <c r="CS47" s="873" t="n"/>
      <c r="CT47" s="873" t="n"/>
      <c r="CU47" s="873" t="n"/>
      <c r="CV47" s="873" t="n"/>
      <c r="CW47" s="873" t="n"/>
      <c r="CX47" s="873" t="n"/>
      <c r="CY47" s="873" t="n"/>
      <c r="CZ47" s="873" t="n"/>
      <c r="DA47" s="873" t="n"/>
      <c r="DB47" s="873" t="n"/>
      <c r="DC47" s="873" t="n"/>
      <c r="DD47" s="873" t="n"/>
      <c r="DE47" s="873" t="n"/>
      <c r="DF47" s="873" t="n"/>
      <c r="DG47" s="873" t="n"/>
      <c r="DH47" s="873" t="n"/>
      <c r="DI47" s="873" t="n"/>
      <c r="DJ47" s="873" t="n"/>
      <c r="DK47" s="873" t="n"/>
      <c r="DL47" s="873" t="n"/>
      <c r="DM47" s="873" t="n"/>
      <c r="DN47" s="873" t="n"/>
      <c r="DO47" s="873" t="n"/>
      <c r="DP47" s="873" t="n"/>
      <c r="DQ47" s="873" t="n"/>
      <c r="DR47" s="873" t="n"/>
      <c r="DS47" s="873" t="n"/>
      <c r="DT47" s="873" t="n"/>
      <c r="DU47" s="873" t="n"/>
      <c r="DV47" s="874" t="n"/>
      <c r="DW47" s="1873" t="n"/>
      <c r="DY47" s="23" t="n"/>
      <c r="DZ47" s="923" t="inlineStr">
        <is>
          <t>▲Considerations of tax effect</t>
        </is>
      </c>
      <c r="EA47" s="873" t="n"/>
      <c r="EB47" s="873" t="n"/>
      <c r="EC47" s="873" t="n"/>
      <c r="ED47" s="873" t="n"/>
      <c r="EE47" s="873" t="n"/>
      <c r="EF47" s="873" t="n"/>
      <c r="EG47" s="873" t="n"/>
      <c r="EH47" s="873" t="n"/>
      <c r="EI47" s="873" t="n"/>
      <c r="EJ47" s="873" t="n"/>
      <c r="EK47" s="873" t="n"/>
      <c r="EL47" s="873" t="n"/>
      <c r="EM47" s="873" t="n"/>
      <c r="EN47" s="873" t="n"/>
      <c r="EO47" s="873" t="n"/>
      <c r="EP47" s="873" t="n"/>
      <c r="EQ47" s="873" t="n"/>
      <c r="ER47" s="873" t="n"/>
      <c r="ES47" s="873" t="n"/>
      <c r="ET47" s="873" t="n"/>
      <c r="EU47" s="873" t="n"/>
      <c r="EV47" s="873" t="n"/>
      <c r="EW47" s="873" t="n"/>
      <c r="EX47" s="873" t="n"/>
      <c r="EY47" s="874" t="n"/>
      <c r="EZ47" s="1874" t="n"/>
      <c r="FA47" s="873" t="n"/>
      <c r="FB47" s="873" t="n"/>
      <c r="FC47" s="873" t="n"/>
      <c r="FD47" s="873" t="n"/>
      <c r="FE47" s="873" t="n"/>
      <c r="FF47" s="873" t="n"/>
      <c r="FG47" s="873" t="n"/>
      <c r="FH47" s="873" t="n"/>
      <c r="FI47" s="873" t="n"/>
      <c r="FJ47" s="873" t="n"/>
      <c r="FK47" s="873" t="n"/>
      <c r="FL47" s="874" t="n"/>
    </row>
    <row r="48" ht="6" customHeight="1" s="832">
      <c r="A48" s="22" t="n"/>
      <c r="B48" s="28" t="n"/>
      <c r="C48" s="875" t="n"/>
      <c r="D48" s="876" t="n"/>
      <c r="E48" s="876" t="n"/>
      <c r="F48" s="876" t="n"/>
      <c r="G48" s="876" t="n"/>
      <c r="H48" s="876" t="n"/>
      <c r="I48" s="876" t="n"/>
      <c r="J48" s="876" t="n"/>
      <c r="K48" s="876" t="n"/>
      <c r="L48" s="876" t="n"/>
      <c r="M48" s="876" t="n"/>
      <c r="N48" s="876" t="n"/>
      <c r="O48" s="876" t="n"/>
      <c r="P48" s="876" t="n"/>
      <c r="Q48" s="876" t="n"/>
      <c r="R48" s="876" t="n"/>
      <c r="S48" s="877" t="n"/>
      <c r="T48" s="875" t="n"/>
      <c r="U48" s="876" t="n"/>
      <c r="V48" s="876" t="n"/>
      <c r="W48" s="876" t="n"/>
      <c r="X48" s="876" t="n"/>
      <c r="Y48" s="876" t="n"/>
      <c r="Z48" s="876" t="n"/>
      <c r="AA48" s="876" t="n"/>
      <c r="AB48" s="876" t="n"/>
      <c r="AC48" s="876" t="n"/>
      <c r="AD48" s="877" t="n"/>
      <c r="AE48" s="897" t="n"/>
      <c r="AF48" s="876" t="n"/>
      <c r="AG48" s="876" t="n"/>
      <c r="AH48" s="876" t="n"/>
      <c r="AI48" s="876" t="n"/>
      <c r="AJ48" s="876" t="n"/>
      <c r="AK48" s="876" t="n"/>
      <c r="AL48" s="876" t="n"/>
      <c r="AM48" s="876" t="n"/>
      <c r="AN48" s="876" t="n"/>
      <c r="AO48" s="877" t="n"/>
      <c r="AP48" s="875" t="n"/>
      <c r="AQ48" s="876" t="n"/>
      <c r="AR48" s="876" t="n"/>
      <c r="AS48" s="876" t="n"/>
      <c r="AT48" s="876" t="n"/>
      <c r="AU48" s="876" t="n"/>
      <c r="AV48" s="876" t="n"/>
      <c r="AW48" s="876" t="n"/>
      <c r="AX48" s="876" t="n"/>
      <c r="AY48" s="876" t="n"/>
      <c r="AZ48" s="877" t="n"/>
      <c r="BA48" s="897" t="n"/>
      <c r="BB48" s="876" t="n"/>
      <c r="BC48" s="876" t="n"/>
      <c r="BD48" s="876" t="n"/>
      <c r="BE48" s="876" t="n"/>
      <c r="BF48" s="876" t="n"/>
      <c r="BG48" s="876" t="n"/>
      <c r="BH48" s="876" t="n"/>
      <c r="BI48" s="876" t="n"/>
      <c r="BJ48" s="876" t="n"/>
      <c r="BK48" s="877" t="n"/>
      <c r="BL48" s="875" t="n"/>
      <c r="BM48" s="876" t="n"/>
      <c r="BN48" s="876" t="n"/>
      <c r="BO48" s="876" t="n"/>
      <c r="BP48" s="876" t="n"/>
      <c r="BQ48" s="876" t="n"/>
      <c r="BR48" s="876" t="n"/>
      <c r="BS48" s="876" t="n"/>
      <c r="BT48" s="876" t="n"/>
      <c r="BU48" s="876" t="n"/>
      <c r="BV48" s="877" t="n"/>
      <c r="BW48" s="876" t="n"/>
      <c r="BX48" s="876" t="n"/>
      <c r="BY48" s="876" t="n"/>
      <c r="BZ48" s="876" t="n"/>
      <c r="CA48" s="876" t="n"/>
      <c r="CB48" s="876" t="n"/>
      <c r="CC48" s="876" t="n"/>
      <c r="CD48" s="876" t="n"/>
      <c r="CE48" s="876" t="n"/>
      <c r="CF48" s="876" t="n"/>
      <c r="CG48" s="876" t="n"/>
      <c r="CH48" s="876" t="n"/>
      <c r="CI48" s="876" t="n"/>
      <c r="CJ48" s="876" t="n"/>
      <c r="CK48" s="876" t="n"/>
      <c r="CL48" s="876" t="n"/>
      <c r="CM48" s="876" t="n"/>
      <c r="CN48" s="876" t="n"/>
      <c r="CO48" s="876" t="n"/>
      <c r="CP48" s="876" t="n"/>
      <c r="CQ48" s="876" t="n"/>
      <c r="CR48" s="876" t="n"/>
      <c r="CS48" s="876" t="n"/>
      <c r="CT48" s="876" t="n"/>
      <c r="CU48" s="876" t="n"/>
      <c r="CV48" s="876" t="n"/>
      <c r="CW48" s="876" t="n"/>
      <c r="CX48" s="876" t="n"/>
      <c r="CY48" s="876" t="n"/>
      <c r="CZ48" s="876" t="n"/>
      <c r="DA48" s="876" t="n"/>
      <c r="DB48" s="876" t="n"/>
      <c r="DC48" s="876" t="n"/>
      <c r="DD48" s="876" t="n"/>
      <c r="DE48" s="876" t="n"/>
      <c r="DF48" s="876" t="n"/>
      <c r="DG48" s="876" t="n"/>
      <c r="DH48" s="876" t="n"/>
      <c r="DI48" s="876" t="n"/>
      <c r="DJ48" s="876" t="n"/>
      <c r="DK48" s="876" t="n"/>
      <c r="DL48" s="876" t="n"/>
      <c r="DM48" s="876" t="n"/>
      <c r="DN48" s="876" t="n"/>
      <c r="DO48" s="876" t="n"/>
      <c r="DP48" s="876" t="n"/>
      <c r="DQ48" s="876" t="n"/>
      <c r="DR48" s="876" t="n"/>
      <c r="DS48" s="876" t="n"/>
      <c r="DT48" s="876" t="n"/>
      <c r="DU48" s="876" t="n"/>
      <c r="DV48" s="877" t="n"/>
      <c r="DW48" s="1873" t="n"/>
      <c r="DY48" s="170" t="n"/>
      <c r="DZ48" s="875" t="n"/>
      <c r="EA48" s="876" t="n"/>
      <c r="EB48" s="876" t="n"/>
      <c r="EC48" s="876" t="n"/>
      <c r="ED48" s="876" t="n"/>
      <c r="EE48" s="876" t="n"/>
      <c r="EF48" s="876" t="n"/>
      <c r="EG48" s="876" t="n"/>
      <c r="EH48" s="876" t="n"/>
      <c r="EI48" s="876" t="n"/>
      <c r="EJ48" s="876" t="n"/>
      <c r="EK48" s="876" t="n"/>
      <c r="EL48" s="876" t="n"/>
      <c r="EM48" s="876" t="n"/>
      <c r="EN48" s="876" t="n"/>
      <c r="EO48" s="876" t="n"/>
      <c r="EP48" s="876" t="n"/>
      <c r="EQ48" s="876" t="n"/>
      <c r="ER48" s="876" t="n"/>
      <c r="ES48" s="876" t="n"/>
      <c r="ET48" s="876" t="n"/>
      <c r="EU48" s="876" t="n"/>
      <c r="EV48" s="876" t="n"/>
      <c r="EW48" s="876" t="n"/>
      <c r="EX48" s="876" t="n"/>
      <c r="EY48" s="877" t="n"/>
      <c r="EZ48" s="875" t="n"/>
      <c r="FA48" s="876" t="n"/>
      <c r="FB48" s="876" t="n"/>
      <c r="FC48" s="876" t="n"/>
      <c r="FD48" s="876" t="n"/>
      <c r="FE48" s="876" t="n"/>
      <c r="FF48" s="876" t="n"/>
      <c r="FG48" s="876" t="n"/>
      <c r="FH48" s="876" t="n"/>
      <c r="FI48" s="876" t="n"/>
      <c r="FJ48" s="876" t="n"/>
      <c r="FK48" s="876" t="n"/>
      <c r="FL48" s="877" t="n"/>
    </row>
    <row r="49" ht="6" customHeight="1" s="832">
      <c r="A49" s="22" t="n"/>
      <c r="B49" s="28" t="n"/>
      <c r="C49" s="923" t="inlineStr">
        <is>
          <t>Other Tangible</t>
        </is>
      </c>
      <c r="D49" s="873" t="n"/>
      <c r="E49" s="873" t="n"/>
      <c r="F49" s="873" t="n"/>
      <c r="G49" s="873" t="n"/>
      <c r="H49" s="873" t="n"/>
      <c r="I49" s="873" t="n"/>
      <c r="J49" s="873" t="n"/>
      <c r="K49" s="873" t="n"/>
      <c r="L49" s="873" t="n"/>
      <c r="M49" s="873" t="n"/>
      <c r="N49" s="873" t="n"/>
      <c r="O49" s="873" t="n"/>
      <c r="P49" s="873" t="n"/>
      <c r="Q49" s="873" t="n"/>
      <c r="R49" s="873" t="n"/>
      <c r="S49" s="874" t="n"/>
      <c r="T49" s="1875">
        <f>BS!S33</f>
        <v/>
      </c>
      <c r="U49" s="873" t="n"/>
      <c r="V49" s="873" t="n"/>
      <c r="W49" s="873" t="n"/>
      <c r="X49" s="873" t="n"/>
      <c r="Y49" s="873" t="n"/>
      <c r="Z49" s="873" t="n"/>
      <c r="AA49" s="873" t="n"/>
      <c r="AB49" s="873" t="n"/>
      <c r="AC49" s="873" t="n"/>
      <c r="AD49" s="874" t="n"/>
      <c r="AE49" s="1876" t="n"/>
      <c r="AF49" s="873" t="n"/>
      <c r="AG49" s="873" t="n"/>
      <c r="AH49" s="873" t="n"/>
      <c r="AI49" s="873" t="n"/>
      <c r="AJ49" s="873" t="n"/>
      <c r="AK49" s="873" t="n"/>
      <c r="AL49" s="873" t="n"/>
      <c r="AM49" s="873" t="n"/>
      <c r="AN49" s="873" t="n"/>
      <c r="AO49" s="874" t="n"/>
      <c r="AP49" s="1875">
        <f>+T49+AE49</f>
        <v/>
      </c>
      <c r="AQ49" s="873" t="n"/>
      <c r="AR49" s="873" t="n"/>
      <c r="AS49" s="873" t="n"/>
      <c r="AT49" s="873" t="n"/>
      <c r="AU49" s="873" t="n"/>
      <c r="AV49" s="873" t="n"/>
      <c r="AW49" s="873" t="n"/>
      <c r="AX49" s="873" t="n"/>
      <c r="AY49" s="873" t="n"/>
      <c r="AZ49" s="874" t="n"/>
      <c r="BA49" s="1872">
        <f>AE49</f>
        <v/>
      </c>
      <c r="BB49" s="899" t="n"/>
      <c r="BC49" s="899" t="n"/>
      <c r="BD49" s="899" t="n"/>
      <c r="BE49" s="899" t="n"/>
      <c r="BF49" s="899" t="n"/>
      <c r="BG49" s="899" t="n"/>
      <c r="BH49" s="899" t="n"/>
      <c r="BI49" s="899" t="n"/>
      <c r="BJ49" s="899" t="n"/>
      <c r="BK49" s="900" t="n"/>
      <c r="BL49" s="1875">
        <f>+T49+BA49</f>
        <v/>
      </c>
      <c r="BM49" s="873" t="n"/>
      <c r="BN49" s="873" t="n"/>
      <c r="BO49" s="873" t="n"/>
      <c r="BP49" s="873" t="n"/>
      <c r="BQ49" s="873" t="n"/>
      <c r="BR49" s="873" t="n"/>
      <c r="BS49" s="873" t="n"/>
      <c r="BT49" s="873" t="n"/>
      <c r="BU49" s="873" t="n"/>
      <c r="BV49" s="874" t="n"/>
      <c r="BW49" s="915" t="n"/>
      <c r="BX49" s="873" t="n"/>
      <c r="BY49" s="873" t="n"/>
      <c r="BZ49" s="873" t="n"/>
      <c r="CA49" s="873" t="n"/>
      <c r="CB49" s="873" t="n"/>
      <c r="CC49" s="873" t="n"/>
      <c r="CD49" s="873" t="n"/>
      <c r="CE49" s="873" t="n"/>
      <c r="CF49" s="873" t="n"/>
      <c r="CG49" s="873" t="n"/>
      <c r="CH49" s="873" t="n"/>
      <c r="CI49" s="873" t="n"/>
      <c r="CJ49" s="873" t="n"/>
      <c r="CK49" s="873" t="n"/>
      <c r="CL49" s="873" t="n"/>
      <c r="CM49" s="873" t="n"/>
      <c r="CN49" s="873" t="n"/>
      <c r="CO49" s="873" t="n"/>
      <c r="CP49" s="873" t="n"/>
      <c r="CQ49" s="873" t="n"/>
      <c r="CR49" s="873" t="n"/>
      <c r="CS49" s="873" t="n"/>
      <c r="CT49" s="873" t="n"/>
      <c r="CU49" s="873" t="n"/>
      <c r="CV49" s="873" t="n"/>
      <c r="CW49" s="873" t="n"/>
      <c r="CX49" s="873" t="n"/>
      <c r="CY49" s="873" t="n"/>
      <c r="CZ49" s="873" t="n"/>
      <c r="DA49" s="873" t="n"/>
      <c r="DB49" s="873" t="n"/>
      <c r="DC49" s="873" t="n"/>
      <c r="DD49" s="873" t="n"/>
      <c r="DE49" s="873" t="n"/>
      <c r="DF49" s="873" t="n"/>
      <c r="DG49" s="873" t="n"/>
      <c r="DH49" s="873" t="n"/>
      <c r="DI49" s="873" t="n"/>
      <c r="DJ49" s="873" t="n"/>
      <c r="DK49" s="873" t="n"/>
      <c r="DL49" s="873" t="n"/>
      <c r="DM49" s="873" t="n"/>
      <c r="DN49" s="873" t="n"/>
      <c r="DO49" s="873" t="n"/>
      <c r="DP49" s="873" t="n"/>
      <c r="DQ49" s="873" t="n"/>
      <c r="DR49" s="873" t="n"/>
      <c r="DS49" s="873" t="n"/>
      <c r="DT49" s="873" t="n"/>
      <c r="DU49" s="873" t="n"/>
      <c r="DV49" s="874" t="n"/>
      <c r="DW49" s="1873" t="n"/>
      <c r="DY49" s="938" t="inlineStr">
        <is>
          <t>Unrealized gain/loss with tax effect considered (B)</t>
        </is>
      </c>
      <c r="DZ49" s="873" t="n"/>
      <c r="EA49" s="873" t="n"/>
      <c r="EB49" s="873" t="n"/>
      <c r="EC49" s="873" t="n"/>
      <c r="ED49" s="873" t="n"/>
      <c r="EE49" s="873" t="n"/>
      <c r="EF49" s="873" t="n"/>
      <c r="EG49" s="873" t="n"/>
      <c r="EH49" s="873" t="n"/>
      <c r="EI49" s="873" t="n"/>
      <c r="EJ49" s="873" t="n"/>
      <c r="EK49" s="873" t="n"/>
      <c r="EL49" s="873" t="n"/>
      <c r="EM49" s="873" t="n"/>
      <c r="EN49" s="873" t="n"/>
      <c r="EO49" s="873" t="n"/>
      <c r="EP49" s="873" t="n"/>
      <c r="EQ49" s="873" t="n"/>
      <c r="ER49" s="873" t="n"/>
      <c r="ES49" s="873" t="n"/>
      <c r="ET49" s="873" t="n"/>
      <c r="EU49" s="873" t="n"/>
      <c r="EV49" s="873" t="n"/>
      <c r="EW49" s="873" t="n"/>
      <c r="EX49" s="873" t="n"/>
      <c r="EY49" s="874" t="n"/>
      <c r="EZ49" s="1879" t="inlineStr">
        <is>
          <t>b</t>
        </is>
      </c>
      <c r="FA49" s="874" t="n"/>
      <c r="FB49" s="1880">
        <f>FB45+EZ47</f>
        <v/>
      </c>
      <c r="FC49" s="873" t="n"/>
      <c r="FD49" s="873" t="n"/>
      <c r="FE49" s="873" t="n"/>
      <c r="FF49" s="873" t="n"/>
      <c r="FG49" s="873" t="n"/>
      <c r="FH49" s="873" t="n"/>
      <c r="FI49" s="873" t="n"/>
      <c r="FJ49" s="873" t="n"/>
      <c r="FK49" s="873" t="n"/>
      <c r="FL49" s="874" t="n"/>
    </row>
    <row r="50" ht="6" customHeight="1" s="832">
      <c r="A50" s="22" t="n"/>
      <c r="B50" s="28" t="n"/>
      <c r="C50" s="875" t="n"/>
      <c r="D50" s="876" t="n"/>
      <c r="E50" s="876" t="n"/>
      <c r="F50" s="876" t="n"/>
      <c r="G50" s="876" t="n"/>
      <c r="H50" s="876" t="n"/>
      <c r="I50" s="876" t="n"/>
      <c r="J50" s="876" t="n"/>
      <c r="K50" s="876" t="n"/>
      <c r="L50" s="876" t="n"/>
      <c r="M50" s="876" t="n"/>
      <c r="N50" s="876" t="n"/>
      <c r="O50" s="876" t="n"/>
      <c r="P50" s="876" t="n"/>
      <c r="Q50" s="876" t="n"/>
      <c r="R50" s="876" t="n"/>
      <c r="S50" s="877" t="n"/>
      <c r="T50" s="875" t="n"/>
      <c r="U50" s="876" t="n"/>
      <c r="V50" s="876" t="n"/>
      <c r="W50" s="876" t="n"/>
      <c r="X50" s="876" t="n"/>
      <c r="Y50" s="876" t="n"/>
      <c r="Z50" s="876" t="n"/>
      <c r="AA50" s="876" t="n"/>
      <c r="AB50" s="876" t="n"/>
      <c r="AC50" s="876" t="n"/>
      <c r="AD50" s="877" t="n"/>
      <c r="AE50" s="897" t="n"/>
      <c r="AF50" s="876" t="n"/>
      <c r="AG50" s="876" t="n"/>
      <c r="AH50" s="876" t="n"/>
      <c r="AI50" s="876" t="n"/>
      <c r="AJ50" s="876" t="n"/>
      <c r="AK50" s="876" t="n"/>
      <c r="AL50" s="876" t="n"/>
      <c r="AM50" s="876" t="n"/>
      <c r="AN50" s="876" t="n"/>
      <c r="AO50" s="877" t="n"/>
      <c r="AP50" s="875" t="n"/>
      <c r="AQ50" s="876" t="n"/>
      <c r="AR50" s="876" t="n"/>
      <c r="AS50" s="876" t="n"/>
      <c r="AT50" s="876" t="n"/>
      <c r="AU50" s="876" t="n"/>
      <c r="AV50" s="876" t="n"/>
      <c r="AW50" s="876" t="n"/>
      <c r="AX50" s="876" t="n"/>
      <c r="AY50" s="876" t="n"/>
      <c r="AZ50" s="877" t="n"/>
      <c r="BA50" s="897" t="n"/>
      <c r="BB50" s="876" t="n"/>
      <c r="BC50" s="876" t="n"/>
      <c r="BD50" s="876" t="n"/>
      <c r="BE50" s="876" t="n"/>
      <c r="BF50" s="876" t="n"/>
      <c r="BG50" s="876" t="n"/>
      <c r="BH50" s="876" t="n"/>
      <c r="BI50" s="876" t="n"/>
      <c r="BJ50" s="876" t="n"/>
      <c r="BK50" s="877" t="n"/>
      <c r="BL50" s="875" t="n"/>
      <c r="BM50" s="876" t="n"/>
      <c r="BN50" s="876" t="n"/>
      <c r="BO50" s="876" t="n"/>
      <c r="BP50" s="876" t="n"/>
      <c r="BQ50" s="876" t="n"/>
      <c r="BR50" s="876" t="n"/>
      <c r="BS50" s="876" t="n"/>
      <c r="BT50" s="876" t="n"/>
      <c r="BU50" s="876" t="n"/>
      <c r="BV50" s="877" t="n"/>
      <c r="BW50" s="876" t="n"/>
      <c r="BX50" s="876" t="n"/>
      <c r="BY50" s="876" t="n"/>
      <c r="BZ50" s="876" t="n"/>
      <c r="CA50" s="876" t="n"/>
      <c r="CB50" s="876" t="n"/>
      <c r="CC50" s="876" t="n"/>
      <c r="CD50" s="876" t="n"/>
      <c r="CE50" s="876" t="n"/>
      <c r="CF50" s="876" t="n"/>
      <c r="CG50" s="876" t="n"/>
      <c r="CH50" s="876" t="n"/>
      <c r="CI50" s="876" t="n"/>
      <c r="CJ50" s="876" t="n"/>
      <c r="CK50" s="876" t="n"/>
      <c r="CL50" s="876" t="n"/>
      <c r="CM50" s="876" t="n"/>
      <c r="CN50" s="876" t="n"/>
      <c r="CO50" s="876" t="n"/>
      <c r="CP50" s="876" t="n"/>
      <c r="CQ50" s="876" t="n"/>
      <c r="CR50" s="876" t="n"/>
      <c r="CS50" s="876" t="n"/>
      <c r="CT50" s="876" t="n"/>
      <c r="CU50" s="876" t="n"/>
      <c r="CV50" s="876" t="n"/>
      <c r="CW50" s="876" t="n"/>
      <c r="CX50" s="876" t="n"/>
      <c r="CY50" s="876" t="n"/>
      <c r="CZ50" s="876" t="n"/>
      <c r="DA50" s="876" t="n"/>
      <c r="DB50" s="876" t="n"/>
      <c r="DC50" s="876" t="n"/>
      <c r="DD50" s="876" t="n"/>
      <c r="DE50" s="876" t="n"/>
      <c r="DF50" s="876" t="n"/>
      <c r="DG50" s="876" t="n"/>
      <c r="DH50" s="876" t="n"/>
      <c r="DI50" s="876" t="n"/>
      <c r="DJ50" s="876" t="n"/>
      <c r="DK50" s="876" t="n"/>
      <c r="DL50" s="876" t="n"/>
      <c r="DM50" s="876" t="n"/>
      <c r="DN50" s="876" t="n"/>
      <c r="DO50" s="876" t="n"/>
      <c r="DP50" s="876" t="n"/>
      <c r="DQ50" s="876" t="n"/>
      <c r="DR50" s="876" t="n"/>
      <c r="DS50" s="876" t="n"/>
      <c r="DT50" s="876" t="n"/>
      <c r="DU50" s="876" t="n"/>
      <c r="DV50" s="877" t="n"/>
      <c r="DW50" s="1873" t="n"/>
      <c r="DY50" s="875" t="n"/>
      <c r="DZ50" s="876" t="n"/>
      <c r="EA50" s="876" t="n"/>
      <c r="EB50" s="876" t="n"/>
      <c r="EC50" s="876" t="n"/>
      <c r="ED50" s="876" t="n"/>
      <c r="EE50" s="876" t="n"/>
      <c r="EF50" s="876" t="n"/>
      <c r="EG50" s="876" t="n"/>
      <c r="EH50" s="876" t="n"/>
      <c r="EI50" s="876" t="n"/>
      <c r="EJ50" s="876" t="n"/>
      <c r="EK50" s="876" t="n"/>
      <c r="EL50" s="876" t="n"/>
      <c r="EM50" s="876" t="n"/>
      <c r="EN50" s="876" t="n"/>
      <c r="EO50" s="876" t="n"/>
      <c r="EP50" s="876" t="n"/>
      <c r="EQ50" s="876" t="n"/>
      <c r="ER50" s="876" t="n"/>
      <c r="ES50" s="876" t="n"/>
      <c r="ET50" s="876" t="n"/>
      <c r="EU50" s="876" t="n"/>
      <c r="EV50" s="876" t="n"/>
      <c r="EW50" s="876" t="n"/>
      <c r="EX50" s="876" t="n"/>
      <c r="EY50" s="877" t="n"/>
      <c r="EZ50" s="875" t="n"/>
      <c r="FA50" s="877" t="n"/>
      <c r="FB50" s="876" t="n"/>
      <c r="FC50" s="876" t="n"/>
      <c r="FD50" s="876" t="n"/>
      <c r="FE50" s="876" t="n"/>
      <c r="FF50" s="876" t="n"/>
      <c r="FG50" s="876" t="n"/>
      <c r="FH50" s="876" t="n"/>
      <c r="FI50" s="876" t="n"/>
      <c r="FJ50" s="876" t="n"/>
      <c r="FK50" s="876" t="n"/>
      <c r="FL50" s="877" t="n"/>
    </row>
    <row r="51" ht="6" customHeight="1" s="832">
      <c r="A51" s="22" t="n"/>
      <c r="B51" s="28" t="n"/>
      <c r="C51" s="923" t="n"/>
      <c r="D51" s="873" t="n"/>
      <c r="E51" s="873" t="n"/>
      <c r="F51" s="873" t="n"/>
      <c r="G51" s="873" t="n"/>
      <c r="H51" s="873" t="n"/>
      <c r="I51" s="873" t="n"/>
      <c r="J51" s="873" t="n"/>
      <c r="K51" s="873" t="n"/>
      <c r="L51" s="873" t="n"/>
      <c r="M51" s="873" t="n"/>
      <c r="N51" s="873" t="n"/>
      <c r="O51" s="873" t="n"/>
      <c r="P51" s="873" t="n"/>
      <c r="Q51" s="873" t="n"/>
      <c r="R51" s="873" t="n"/>
      <c r="S51" s="874" t="n"/>
      <c r="T51" s="1875" t="n"/>
      <c r="U51" s="873" t="n"/>
      <c r="V51" s="873" t="n"/>
      <c r="W51" s="873" t="n"/>
      <c r="X51" s="873" t="n"/>
      <c r="Y51" s="873" t="n"/>
      <c r="Z51" s="873" t="n"/>
      <c r="AA51" s="873" t="n"/>
      <c r="AB51" s="873" t="n"/>
      <c r="AC51" s="873" t="n"/>
      <c r="AD51" s="874" t="n"/>
      <c r="AE51" s="1876" t="n"/>
      <c r="AF51" s="873" t="n"/>
      <c r="AG51" s="873" t="n"/>
      <c r="AH51" s="873" t="n"/>
      <c r="AI51" s="873" t="n"/>
      <c r="AJ51" s="873" t="n"/>
      <c r="AK51" s="873" t="n"/>
      <c r="AL51" s="873" t="n"/>
      <c r="AM51" s="873" t="n"/>
      <c r="AN51" s="873" t="n"/>
      <c r="AO51" s="874" t="n"/>
      <c r="AP51" s="1875">
        <f>+T51+AE51</f>
        <v/>
      </c>
      <c r="AQ51" s="873" t="n"/>
      <c r="AR51" s="873" t="n"/>
      <c r="AS51" s="873" t="n"/>
      <c r="AT51" s="873" t="n"/>
      <c r="AU51" s="873" t="n"/>
      <c r="AV51" s="873" t="n"/>
      <c r="AW51" s="873" t="n"/>
      <c r="AX51" s="873" t="n"/>
      <c r="AY51" s="873" t="n"/>
      <c r="AZ51" s="874" t="n"/>
      <c r="BA51" s="1872">
        <f>AE51</f>
        <v/>
      </c>
      <c r="BB51" s="899" t="n"/>
      <c r="BC51" s="899" t="n"/>
      <c r="BD51" s="899" t="n"/>
      <c r="BE51" s="899" t="n"/>
      <c r="BF51" s="899" t="n"/>
      <c r="BG51" s="899" t="n"/>
      <c r="BH51" s="899" t="n"/>
      <c r="BI51" s="899" t="n"/>
      <c r="BJ51" s="899" t="n"/>
      <c r="BK51" s="900" t="n"/>
      <c r="BL51" s="1875">
        <f>+T51+BA51</f>
        <v/>
      </c>
      <c r="BM51" s="873" t="n"/>
      <c r="BN51" s="873" t="n"/>
      <c r="BO51" s="873" t="n"/>
      <c r="BP51" s="873" t="n"/>
      <c r="BQ51" s="873" t="n"/>
      <c r="BR51" s="873" t="n"/>
      <c r="BS51" s="873" t="n"/>
      <c r="BT51" s="873" t="n"/>
      <c r="BU51" s="873" t="n"/>
      <c r="BV51" s="874" t="n"/>
      <c r="BW51" s="915" t="n"/>
      <c r="BX51" s="873" t="n"/>
      <c r="BY51" s="873" t="n"/>
      <c r="BZ51" s="873" t="n"/>
      <c r="CA51" s="873" t="n"/>
      <c r="CB51" s="873" t="n"/>
      <c r="CC51" s="873" t="n"/>
      <c r="CD51" s="873" t="n"/>
      <c r="CE51" s="873" t="n"/>
      <c r="CF51" s="873" t="n"/>
      <c r="CG51" s="873" t="n"/>
      <c r="CH51" s="873" t="n"/>
      <c r="CI51" s="873" t="n"/>
      <c r="CJ51" s="873" t="n"/>
      <c r="CK51" s="873" t="n"/>
      <c r="CL51" s="873" t="n"/>
      <c r="CM51" s="873" t="n"/>
      <c r="CN51" s="873" t="n"/>
      <c r="CO51" s="873" t="n"/>
      <c r="CP51" s="873" t="n"/>
      <c r="CQ51" s="873" t="n"/>
      <c r="CR51" s="873" t="n"/>
      <c r="CS51" s="873" t="n"/>
      <c r="CT51" s="873" t="n"/>
      <c r="CU51" s="873" t="n"/>
      <c r="CV51" s="873" t="n"/>
      <c r="CW51" s="873" t="n"/>
      <c r="CX51" s="873" t="n"/>
      <c r="CY51" s="873" t="n"/>
      <c r="CZ51" s="873" t="n"/>
      <c r="DA51" s="873" t="n"/>
      <c r="DB51" s="873" t="n"/>
      <c r="DC51" s="873" t="n"/>
      <c r="DD51" s="873" t="n"/>
      <c r="DE51" s="873" t="n"/>
      <c r="DF51" s="873" t="n"/>
      <c r="DG51" s="873" t="n"/>
      <c r="DH51" s="873" t="n"/>
      <c r="DI51" s="873" t="n"/>
      <c r="DJ51" s="873" t="n"/>
      <c r="DK51" s="873" t="n"/>
      <c r="DL51" s="873" t="n"/>
      <c r="DM51" s="873" t="n"/>
      <c r="DN51" s="873" t="n"/>
      <c r="DO51" s="873" t="n"/>
      <c r="DP51" s="873" t="n"/>
      <c r="DQ51" s="873" t="n"/>
      <c r="DR51" s="873" t="n"/>
      <c r="DS51" s="873" t="n"/>
      <c r="DT51" s="873" t="n"/>
      <c r="DU51" s="873" t="n"/>
      <c r="DV51" s="874" t="n"/>
      <c r="DW51" s="1873" t="n"/>
      <c r="EA51" s="65" t="n"/>
      <c r="EB51" s="65" t="n"/>
      <c r="EC51" s="65" t="n"/>
      <c r="ED51" s="65" t="n"/>
      <c r="EE51" s="65" t="n"/>
      <c r="EF51" s="65" t="n"/>
      <c r="EG51" s="65" t="n"/>
      <c r="EH51" s="65" t="n"/>
      <c r="EI51" s="65" t="n"/>
      <c r="EJ51" s="65" t="n"/>
      <c r="EK51" s="65" t="n"/>
      <c r="EL51" s="65" t="n"/>
      <c r="EM51" s="65" t="n"/>
      <c r="EN51" s="65" t="n"/>
      <c r="EO51" s="65" t="n"/>
      <c r="EP51" s="65" t="n"/>
      <c r="EQ51" s="65" t="n"/>
      <c r="ER51" s="65" t="n"/>
      <c r="ES51" s="65" t="n"/>
      <c r="ET51" s="65" t="n"/>
      <c r="EU51" s="65" t="n"/>
      <c r="EX51" s="1881" t="n"/>
      <c r="EZ51" s="1878" t="n"/>
      <c r="FA51" s="1878" t="n"/>
      <c r="FB51" s="1878" t="n"/>
      <c r="FC51" s="1878" t="n"/>
      <c r="FD51" s="1878" t="n"/>
      <c r="FE51" s="1878" t="n"/>
      <c r="FF51" s="1878" t="n"/>
      <c r="FG51" s="1878" t="n"/>
      <c r="FH51" s="1878" t="n"/>
      <c r="FI51" s="1878" t="n"/>
      <c r="FJ51" s="1878" t="n"/>
      <c r="FK51" s="1878" t="n"/>
      <c r="FL51" s="1878" t="n"/>
    </row>
    <row r="52" ht="6" customHeight="1" s="832">
      <c r="A52" s="22" t="n"/>
      <c r="B52" s="28" t="n"/>
      <c r="C52" s="875" t="n"/>
      <c r="D52" s="876" t="n"/>
      <c r="E52" s="876" t="n"/>
      <c r="F52" s="876" t="n"/>
      <c r="G52" s="876" t="n"/>
      <c r="H52" s="876" t="n"/>
      <c r="I52" s="876" t="n"/>
      <c r="J52" s="876" t="n"/>
      <c r="K52" s="876" t="n"/>
      <c r="L52" s="876" t="n"/>
      <c r="M52" s="876" t="n"/>
      <c r="N52" s="876" t="n"/>
      <c r="O52" s="876" t="n"/>
      <c r="P52" s="876" t="n"/>
      <c r="Q52" s="876" t="n"/>
      <c r="R52" s="876" t="n"/>
      <c r="S52" s="877" t="n"/>
      <c r="T52" s="875" t="n"/>
      <c r="U52" s="876" t="n"/>
      <c r="V52" s="876" t="n"/>
      <c r="W52" s="876" t="n"/>
      <c r="X52" s="876" t="n"/>
      <c r="Y52" s="876" t="n"/>
      <c r="Z52" s="876" t="n"/>
      <c r="AA52" s="876" t="n"/>
      <c r="AB52" s="876" t="n"/>
      <c r="AC52" s="876" t="n"/>
      <c r="AD52" s="877" t="n"/>
      <c r="AE52" s="897" t="n"/>
      <c r="AF52" s="876" t="n"/>
      <c r="AG52" s="876" t="n"/>
      <c r="AH52" s="876" t="n"/>
      <c r="AI52" s="876" t="n"/>
      <c r="AJ52" s="876" t="n"/>
      <c r="AK52" s="876" t="n"/>
      <c r="AL52" s="876" t="n"/>
      <c r="AM52" s="876" t="n"/>
      <c r="AN52" s="876" t="n"/>
      <c r="AO52" s="877" t="n"/>
      <c r="AP52" s="875" t="n"/>
      <c r="AQ52" s="876" t="n"/>
      <c r="AR52" s="876" t="n"/>
      <c r="AS52" s="876" t="n"/>
      <c r="AT52" s="876" t="n"/>
      <c r="AU52" s="876" t="n"/>
      <c r="AV52" s="876" t="n"/>
      <c r="AW52" s="876" t="n"/>
      <c r="AX52" s="876" t="n"/>
      <c r="AY52" s="876" t="n"/>
      <c r="AZ52" s="877" t="n"/>
      <c r="BA52" s="897" t="n"/>
      <c r="BB52" s="876" t="n"/>
      <c r="BC52" s="876" t="n"/>
      <c r="BD52" s="876" t="n"/>
      <c r="BE52" s="876" t="n"/>
      <c r="BF52" s="876" t="n"/>
      <c r="BG52" s="876" t="n"/>
      <c r="BH52" s="876" t="n"/>
      <c r="BI52" s="876" t="n"/>
      <c r="BJ52" s="876" t="n"/>
      <c r="BK52" s="877" t="n"/>
      <c r="BL52" s="875" t="n"/>
      <c r="BM52" s="876" t="n"/>
      <c r="BN52" s="876" t="n"/>
      <c r="BO52" s="876" t="n"/>
      <c r="BP52" s="876" t="n"/>
      <c r="BQ52" s="876" t="n"/>
      <c r="BR52" s="876" t="n"/>
      <c r="BS52" s="876" t="n"/>
      <c r="BT52" s="876" t="n"/>
      <c r="BU52" s="876" t="n"/>
      <c r="BV52" s="877" t="n"/>
      <c r="BW52" s="876" t="n"/>
      <c r="BX52" s="876" t="n"/>
      <c r="BY52" s="876" t="n"/>
      <c r="BZ52" s="876" t="n"/>
      <c r="CA52" s="876" t="n"/>
      <c r="CB52" s="876" t="n"/>
      <c r="CC52" s="876" t="n"/>
      <c r="CD52" s="876" t="n"/>
      <c r="CE52" s="876" t="n"/>
      <c r="CF52" s="876" t="n"/>
      <c r="CG52" s="876" t="n"/>
      <c r="CH52" s="876" t="n"/>
      <c r="CI52" s="876" t="n"/>
      <c r="CJ52" s="876" t="n"/>
      <c r="CK52" s="876" t="n"/>
      <c r="CL52" s="876" t="n"/>
      <c r="CM52" s="876" t="n"/>
      <c r="CN52" s="876" t="n"/>
      <c r="CO52" s="876" t="n"/>
      <c r="CP52" s="876" t="n"/>
      <c r="CQ52" s="876" t="n"/>
      <c r="CR52" s="876" t="n"/>
      <c r="CS52" s="876" t="n"/>
      <c r="CT52" s="876" t="n"/>
      <c r="CU52" s="876" t="n"/>
      <c r="CV52" s="876" t="n"/>
      <c r="CW52" s="876" t="n"/>
      <c r="CX52" s="876" t="n"/>
      <c r="CY52" s="876" t="n"/>
      <c r="CZ52" s="876" t="n"/>
      <c r="DA52" s="876" t="n"/>
      <c r="DB52" s="876" t="n"/>
      <c r="DC52" s="876" t="n"/>
      <c r="DD52" s="876" t="n"/>
      <c r="DE52" s="876" t="n"/>
      <c r="DF52" s="876" t="n"/>
      <c r="DG52" s="876" t="n"/>
      <c r="DH52" s="876" t="n"/>
      <c r="DI52" s="876" t="n"/>
      <c r="DJ52" s="876" t="n"/>
      <c r="DK52" s="876" t="n"/>
      <c r="DL52" s="876" t="n"/>
      <c r="DM52" s="876" t="n"/>
      <c r="DN52" s="876" t="n"/>
      <c r="DO52" s="876" t="n"/>
      <c r="DP52" s="876" t="n"/>
      <c r="DQ52" s="876" t="n"/>
      <c r="DR52" s="876" t="n"/>
      <c r="DS52" s="876" t="n"/>
      <c r="DT52" s="876" t="n"/>
      <c r="DU52" s="876" t="n"/>
      <c r="DV52" s="877" t="n"/>
      <c r="DW52" s="1873" t="n"/>
      <c r="DY52" s="21" t="n"/>
      <c r="DZ52" s="923" t="inlineStr">
        <is>
          <t>Common stock</t>
        </is>
      </c>
      <c r="EA52" s="873" t="n"/>
      <c r="EB52" s="873" t="n"/>
      <c r="EC52" s="873" t="n"/>
      <c r="ED52" s="873" t="n"/>
      <c r="EE52" s="873" t="n"/>
      <c r="EF52" s="873" t="n"/>
      <c r="EG52" s="873" t="n"/>
      <c r="EH52" s="873" t="n"/>
      <c r="EI52" s="873" t="n"/>
      <c r="EJ52" s="873" t="n"/>
      <c r="EK52" s="873" t="n"/>
      <c r="EL52" s="873" t="n"/>
      <c r="EM52" s="873" t="n"/>
      <c r="EN52" s="873" t="n"/>
      <c r="EO52" s="873" t="n"/>
      <c r="EP52" s="873" t="n"/>
      <c r="EQ52" s="873" t="n"/>
      <c r="ER52" s="873" t="n"/>
      <c r="ES52" s="873" t="n"/>
      <c r="ET52" s="873" t="n"/>
      <c r="EU52" s="873" t="n"/>
      <c r="EV52" s="873" t="n"/>
      <c r="EW52" s="873" t="n"/>
      <c r="EX52" s="873" t="n"/>
      <c r="EY52" s="874" t="n"/>
      <c r="EZ52" s="1879" t="inlineStr">
        <is>
          <t>⑨</t>
        </is>
      </c>
      <c r="FA52" s="874" t="n"/>
      <c r="FB52" s="1880">
        <f>BS!S69</f>
        <v/>
      </c>
      <c r="FC52" s="873" t="n"/>
      <c r="FD52" s="873" t="n"/>
      <c r="FE52" s="873" t="n"/>
      <c r="FF52" s="873" t="n"/>
      <c r="FG52" s="873" t="n"/>
      <c r="FH52" s="873" t="n"/>
      <c r="FI52" s="873" t="n"/>
      <c r="FJ52" s="873" t="n"/>
      <c r="FK52" s="873" t="n"/>
      <c r="FL52" s="874" t="n"/>
    </row>
    <row r="53" ht="6" customHeight="1" s="832">
      <c r="A53" s="22" t="n"/>
      <c r="B53" s="28" t="n"/>
      <c r="C53" s="923" t="n"/>
      <c r="D53" s="873" t="n"/>
      <c r="E53" s="873" t="n"/>
      <c r="F53" s="873" t="n"/>
      <c r="G53" s="873" t="n"/>
      <c r="H53" s="873" t="n"/>
      <c r="I53" s="873" t="n"/>
      <c r="J53" s="873" t="n"/>
      <c r="K53" s="873" t="n"/>
      <c r="L53" s="873" t="n"/>
      <c r="M53" s="873" t="n"/>
      <c r="N53" s="873" t="n"/>
      <c r="O53" s="873" t="n"/>
      <c r="P53" s="873" t="n"/>
      <c r="Q53" s="873" t="n"/>
      <c r="R53" s="873" t="n"/>
      <c r="S53" s="874" t="n"/>
      <c r="T53" s="1875" t="n"/>
      <c r="U53" s="873" t="n"/>
      <c r="V53" s="873" t="n"/>
      <c r="W53" s="873" t="n"/>
      <c r="X53" s="873" t="n"/>
      <c r="Y53" s="873" t="n"/>
      <c r="Z53" s="873" t="n"/>
      <c r="AA53" s="873" t="n"/>
      <c r="AB53" s="873" t="n"/>
      <c r="AC53" s="873" t="n"/>
      <c r="AD53" s="874" t="n"/>
      <c r="AE53" s="1876" t="n"/>
      <c r="AF53" s="873" t="n"/>
      <c r="AG53" s="873" t="n"/>
      <c r="AH53" s="873" t="n"/>
      <c r="AI53" s="873" t="n"/>
      <c r="AJ53" s="873" t="n"/>
      <c r="AK53" s="873" t="n"/>
      <c r="AL53" s="873" t="n"/>
      <c r="AM53" s="873" t="n"/>
      <c r="AN53" s="873" t="n"/>
      <c r="AO53" s="874" t="n"/>
      <c r="AP53" s="1875">
        <f>+T53+AE53</f>
        <v/>
      </c>
      <c r="AQ53" s="873" t="n"/>
      <c r="AR53" s="873" t="n"/>
      <c r="AS53" s="873" t="n"/>
      <c r="AT53" s="873" t="n"/>
      <c r="AU53" s="873" t="n"/>
      <c r="AV53" s="873" t="n"/>
      <c r="AW53" s="873" t="n"/>
      <c r="AX53" s="873" t="n"/>
      <c r="AY53" s="873" t="n"/>
      <c r="AZ53" s="874" t="n"/>
      <c r="BA53" s="1872">
        <f>AE53</f>
        <v/>
      </c>
      <c r="BB53" s="899" t="n"/>
      <c r="BC53" s="899" t="n"/>
      <c r="BD53" s="899" t="n"/>
      <c r="BE53" s="899" t="n"/>
      <c r="BF53" s="899" t="n"/>
      <c r="BG53" s="899" t="n"/>
      <c r="BH53" s="899" t="n"/>
      <c r="BI53" s="899" t="n"/>
      <c r="BJ53" s="899" t="n"/>
      <c r="BK53" s="900" t="n"/>
      <c r="BL53" s="1875">
        <f>+T53+BA53</f>
        <v/>
      </c>
      <c r="BM53" s="873" t="n"/>
      <c r="BN53" s="873" t="n"/>
      <c r="BO53" s="873" t="n"/>
      <c r="BP53" s="873" t="n"/>
      <c r="BQ53" s="873" t="n"/>
      <c r="BR53" s="873" t="n"/>
      <c r="BS53" s="873" t="n"/>
      <c r="BT53" s="873" t="n"/>
      <c r="BU53" s="873" t="n"/>
      <c r="BV53" s="874" t="n"/>
      <c r="BW53" s="915" t="n"/>
      <c r="BX53" s="873" t="n"/>
      <c r="BY53" s="873" t="n"/>
      <c r="BZ53" s="873" t="n"/>
      <c r="CA53" s="873" t="n"/>
      <c r="CB53" s="873" t="n"/>
      <c r="CC53" s="873" t="n"/>
      <c r="CD53" s="873" t="n"/>
      <c r="CE53" s="873" t="n"/>
      <c r="CF53" s="873" t="n"/>
      <c r="CG53" s="873" t="n"/>
      <c r="CH53" s="873" t="n"/>
      <c r="CI53" s="873" t="n"/>
      <c r="CJ53" s="873" t="n"/>
      <c r="CK53" s="873" t="n"/>
      <c r="CL53" s="873" t="n"/>
      <c r="CM53" s="873" t="n"/>
      <c r="CN53" s="873" t="n"/>
      <c r="CO53" s="873" t="n"/>
      <c r="CP53" s="873" t="n"/>
      <c r="CQ53" s="873" t="n"/>
      <c r="CR53" s="873" t="n"/>
      <c r="CS53" s="873" t="n"/>
      <c r="CT53" s="873" t="n"/>
      <c r="CU53" s="873" t="n"/>
      <c r="CV53" s="873" t="n"/>
      <c r="CW53" s="873" t="n"/>
      <c r="CX53" s="873" t="n"/>
      <c r="CY53" s="873" t="n"/>
      <c r="CZ53" s="873" t="n"/>
      <c r="DA53" s="873" t="n"/>
      <c r="DB53" s="873" t="n"/>
      <c r="DC53" s="873" t="n"/>
      <c r="DD53" s="873" t="n"/>
      <c r="DE53" s="873" t="n"/>
      <c r="DF53" s="873" t="n"/>
      <c r="DG53" s="873" t="n"/>
      <c r="DH53" s="873" t="n"/>
      <c r="DI53" s="873" t="n"/>
      <c r="DJ53" s="873" t="n"/>
      <c r="DK53" s="873" t="n"/>
      <c r="DL53" s="873" t="n"/>
      <c r="DM53" s="873" t="n"/>
      <c r="DN53" s="873" t="n"/>
      <c r="DO53" s="873" t="n"/>
      <c r="DP53" s="873" t="n"/>
      <c r="DQ53" s="873" t="n"/>
      <c r="DR53" s="873" t="n"/>
      <c r="DS53" s="873" t="n"/>
      <c r="DT53" s="873" t="n"/>
      <c r="DU53" s="873" t="n"/>
      <c r="DV53" s="874" t="n"/>
      <c r="DW53" s="1873" t="n"/>
      <c r="DY53" s="23" t="n"/>
      <c r="DZ53" s="875" t="n"/>
      <c r="EA53" s="876" t="n"/>
      <c r="EB53" s="876" t="n"/>
      <c r="EC53" s="876" t="n"/>
      <c r="ED53" s="876" t="n"/>
      <c r="EE53" s="876" t="n"/>
      <c r="EF53" s="876" t="n"/>
      <c r="EG53" s="876" t="n"/>
      <c r="EH53" s="876" t="n"/>
      <c r="EI53" s="876" t="n"/>
      <c r="EJ53" s="876" t="n"/>
      <c r="EK53" s="876" t="n"/>
      <c r="EL53" s="876" t="n"/>
      <c r="EM53" s="876" t="n"/>
      <c r="EN53" s="876" t="n"/>
      <c r="EO53" s="876" t="n"/>
      <c r="EP53" s="876" t="n"/>
      <c r="EQ53" s="876" t="n"/>
      <c r="ER53" s="876" t="n"/>
      <c r="ES53" s="876" t="n"/>
      <c r="ET53" s="876" t="n"/>
      <c r="EU53" s="876" t="n"/>
      <c r="EV53" s="876" t="n"/>
      <c r="EW53" s="876" t="n"/>
      <c r="EX53" s="876" t="n"/>
      <c r="EY53" s="877" t="n"/>
      <c r="EZ53" s="875" t="n"/>
      <c r="FA53" s="877" t="n"/>
      <c r="FB53" s="876" t="n"/>
      <c r="FC53" s="876" t="n"/>
      <c r="FD53" s="876" t="n"/>
      <c r="FE53" s="876" t="n"/>
      <c r="FF53" s="876" t="n"/>
      <c r="FG53" s="876" t="n"/>
      <c r="FH53" s="876" t="n"/>
      <c r="FI53" s="876" t="n"/>
      <c r="FJ53" s="876" t="n"/>
      <c r="FK53" s="876" t="n"/>
      <c r="FL53" s="877" t="n"/>
    </row>
    <row r="54" ht="6" customHeight="1" s="832">
      <c r="A54" s="22" t="n"/>
      <c r="B54" s="28" t="n"/>
      <c r="C54" s="875" t="n"/>
      <c r="D54" s="876" t="n"/>
      <c r="E54" s="876" t="n"/>
      <c r="F54" s="876" t="n"/>
      <c r="G54" s="876" t="n"/>
      <c r="H54" s="876" t="n"/>
      <c r="I54" s="876" t="n"/>
      <c r="J54" s="876" t="n"/>
      <c r="K54" s="876" t="n"/>
      <c r="L54" s="876" t="n"/>
      <c r="M54" s="876" t="n"/>
      <c r="N54" s="876" t="n"/>
      <c r="O54" s="876" t="n"/>
      <c r="P54" s="876" t="n"/>
      <c r="Q54" s="876" t="n"/>
      <c r="R54" s="876" t="n"/>
      <c r="S54" s="877" t="n"/>
      <c r="T54" s="875" t="n"/>
      <c r="U54" s="876" t="n"/>
      <c r="V54" s="876" t="n"/>
      <c r="W54" s="876" t="n"/>
      <c r="X54" s="876" t="n"/>
      <c r="Y54" s="876" t="n"/>
      <c r="Z54" s="876" t="n"/>
      <c r="AA54" s="876" t="n"/>
      <c r="AB54" s="876" t="n"/>
      <c r="AC54" s="876" t="n"/>
      <c r="AD54" s="877" t="n"/>
      <c r="AE54" s="897" t="n"/>
      <c r="AF54" s="876" t="n"/>
      <c r="AG54" s="876" t="n"/>
      <c r="AH54" s="876" t="n"/>
      <c r="AI54" s="876" t="n"/>
      <c r="AJ54" s="876" t="n"/>
      <c r="AK54" s="876" t="n"/>
      <c r="AL54" s="876" t="n"/>
      <c r="AM54" s="876" t="n"/>
      <c r="AN54" s="876" t="n"/>
      <c r="AO54" s="877" t="n"/>
      <c r="AP54" s="875" t="n"/>
      <c r="AQ54" s="876" t="n"/>
      <c r="AR54" s="876" t="n"/>
      <c r="AS54" s="876" t="n"/>
      <c r="AT54" s="876" t="n"/>
      <c r="AU54" s="876" t="n"/>
      <c r="AV54" s="876" t="n"/>
      <c r="AW54" s="876" t="n"/>
      <c r="AX54" s="876" t="n"/>
      <c r="AY54" s="876" t="n"/>
      <c r="AZ54" s="877" t="n"/>
      <c r="BA54" s="897" t="n"/>
      <c r="BB54" s="876" t="n"/>
      <c r="BC54" s="876" t="n"/>
      <c r="BD54" s="876" t="n"/>
      <c r="BE54" s="876" t="n"/>
      <c r="BF54" s="876" t="n"/>
      <c r="BG54" s="876" t="n"/>
      <c r="BH54" s="876" t="n"/>
      <c r="BI54" s="876" t="n"/>
      <c r="BJ54" s="876" t="n"/>
      <c r="BK54" s="877" t="n"/>
      <c r="BL54" s="875" t="n"/>
      <c r="BM54" s="876" t="n"/>
      <c r="BN54" s="876" t="n"/>
      <c r="BO54" s="876" t="n"/>
      <c r="BP54" s="876" t="n"/>
      <c r="BQ54" s="876" t="n"/>
      <c r="BR54" s="876" t="n"/>
      <c r="BS54" s="876" t="n"/>
      <c r="BT54" s="876" t="n"/>
      <c r="BU54" s="876" t="n"/>
      <c r="BV54" s="877" t="n"/>
      <c r="BW54" s="876" t="n"/>
      <c r="BX54" s="876" t="n"/>
      <c r="BY54" s="876" t="n"/>
      <c r="BZ54" s="876" t="n"/>
      <c r="CA54" s="876" t="n"/>
      <c r="CB54" s="876" t="n"/>
      <c r="CC54" s="876" t="n"/>
      <c r="CD54" s="876" t="n"/>
      <c r="CE54" s="876" t="n"/>
      <c r="CF54" s="876" t="n"/>
      <c r="CG54" s="876" t="n"/>
      <c r="CH54" s="876" t="n"/>
      <c r="CI54" s="876" t="n"/>
      <c r="CJ54" s="876" t="n"/>
      <c r="CK54" s="876" t="n"/>
      <c r="CL54" s="876" t="n"/>
      <c r="CM54" s="876" t="n"/>
      <c r="CN54" s="876" t="n"/>
      <c r="CO54" s="876" t="n"/>
      <c r="CP54" s="876" t="n"/>
      <c r="CQ54" s="876" t="n"/>
      <c r="CR54" s="876" t="n"/>
      <c r="CS54" s="876" t="n"/>
      <c r="CT54" s="876" t="n"/>
      <c r="CU54" s="876" t="n"/>
      <c r="CV54" s="876" t="n"/>
      <c r="CW54" s="876" t="n"/>
      <c r="CX54" s="876" t="n"/>
      <c r="CY54" s="876" t="n"/>
      <c r="CZ54" s="876" t="n"/>
      <c r="DA54" s="876" t="n"/>
      <c r="DB54" s="876" t="n"/>
      <c r="DC54" s="876" t="n"/>
      <c r="DD54" s="876" t="n"/>
      <c r="DE54" s="876" t="n"/>
      <c r="DF54" s="876" t="n"/>
      <c r="DG54" s="876" t="n"/>
      <c r="DH54" s="876" t="n"/>
      <c r="DI54" s="876" t="n"/>
      <c r="DJ54" s="876" t="n"/>
      <c r="DK54" s="876" t="n"/>
      <c r="DL54" s="876" t="n"/>
      <c r="DM54" s="876" t="n"/>
      <c r="DN54" s="876" t="n"/>
      <c r="DO54" s="876" t="n"/>
      <c r="DP54" s="876" t="n"/>
      <c r="DQ54" s="876" t="n"/>
      <c r="DR54" s="876" t="n"/>
      <c r="DS54" s="876" t="n"/>
      <c r="DT54" s="876" t="n"/>
      <c r="DU54" s="876" t="n"/>
      <c r="DV54" s="877" t="n"/>
      <c r="DW54" s="1873" t="n"/>
      <c r="DY54" s="23" t="n"/>
      <c r="DZ54" s="923" t="inlineStr">
        <is>
          <t>Additional paid in capital</t>
        </is>
      </c>
      <c r="EA54" s="873" t="n"/>
      <c r="EB54" s="873" t="n"/>
      <c r="EC54" s="873" t="n"/>
      <c r="ED54" s="873" t="n"/>
      <c r="EE54" s="873" t="n"/>
      <c r="EF54" s="873" t="n"/>
      <c r="EG54" s="873" t="n"/>
      <c r="EH54" s="873" t="n"/>
      <c r="EI54" s="873" t="n"/>
      <c r="EJ54" s="873" t="n"/>
      <c r="EK54" s="873" t="n"/>
      <c r="EL54" s="873" t="n"/>
      <c r="EM54" s="873" t="n"/>
      <c r="EN54" s="873" t="n"/>
      <c r="EO54" s="873" t="n"/>
      <c r="EP54" s="873" t="n"/>
      <c r="EQ54" s="873" t="n"/>
      <c r="ER54" s="873" t="n"/>
      <c r="ES54" s="873" t="n"/>
      <c r="ET54" s="873" t="n"/>
      <c r="EU54" s="873" t="n"/>
      <c r="EV54" s="873" t="n"/>
      <c r="EW54" s="873" t="n"/>
      <c r="EX54" s="873" t="n"/>
      <c r="EY54" s="874" t="n"/>
      <c r="EZ54" s="1879" t="inlineStr">
        <is>
          <t>⑩</t>
        </is>
      </c>
      <c r="FA54" s="874" t="n"/>
      <c r="FB54" s="1880">
        <f>BS!S70</f>
        <v/>
      </c>
      <c r="FC54" s="873" t="n"/>
      <c r="FD54" s="873" t="n"/>
      <c r="FE54" s="873" t="n"/>
      <c r="FF54" s="873" t="n"/>
      <c r="FG54" s="873" t="n"/>
      <c r="FH54" s="873" t="n"/>
      <c r="FI54" s="873" t="n"/>
      <c r="FJ54" s="873" t="n"/>
      <c r="FK54" s="873" t="n"/>
      <c r="FL54" s="874" t="n"/>
    </row>
    <row r="55" ht="6" customHeight="1" s="832">
      <c r="A55" s="22" t="n"/>
      <c r="B55" s="28" t="n"/>
      <c r="C55" s="923" t="n"/>
      <c r="D55" s="873" t="n"/>
      <c r="E55" s="873" t="n"/>
      <c r="F55" s="873" t="n"/>
      <c r="G55" s="873" t="n"/>
      <c r="H55" s="873" t="n"/>
      <c r="I55" s="873" t="n"/>
      <c r="J55" s="873" t="n"/>
      <c r="K55" s="873" t="n"/>
      <c r="L55" s="873" t="n"/>
      <c r="M55" s="873" t="n"/>
      <c r="N55" s="873" t="n"/>
      <c r="O55" s="873" t="n"/>
      <c r="P55" s="873" t="n"/>
      <c r="Q55" s="873" t="n"/>
      <c r="R55" s="873" t="n"/>
      <c r="S55" s="874" t="n"/>
      <c r="T55" s="1875" t="n"/>
      <c r="U55" s="873" t="n"/>
      <c r="V55" s="873" t="n"/>
      <c r="W55" s="873" t="n"/>
      <c r="X55" s="873" t="n"/>
      <c r="Y55" s="873" t="n"/>
      <c r="Z55" s="873" t="n"/>
      <c r="AA55" s="873" t="n"/>
      <c r="AB55" s="873" t="n"/>
      <c r="AC55" s="873" t="n"/>
      <c r="AD55" s="874" t="n"/>
      <c r="AE55" s="1876" t="n"/>
      <c r="AF55" s="873" t="n"/>
      <c r="AG55" s="873" t="n"/>
      <c r="AH55" s="873" t="n"/>
      <c r="AI55" s="873" t="n"/>
      <c r="AJ55" s="873" t="n"/>
      <c r="AK55" s="873" t="n"/>
      <c r="AL55" s="873" t="n"/>
      <c r="AM55" s="873" t="n"/>
      <c r="AN55" s="873" t="n"/>
      <c r="AO55" s="874" t="n"/>
      <c r="AP55" s="1875">
        <f>+T55+AE55</f>
        <v/>
      </c>
      <c r="AQ55" s="873" t="n"/>
      <c r="AR55" s="873" t="n"/>
      <c r="AS55" s="873" t="n"/>
      <c r="AT55" s="873" t="n"/>
      <c r="AU55" s="873" t="n"/>
      <c r="AV55" s="873" t="n"/>
      <c r="AW55" s="873" t="n"/>
      <c r="AX55" s="873" t="n"/>
      <c r="AY55" s="873" t="n"/>
      <c r="AZ55" s="874" t="n"/>
      <c r="BA55" s="1872">
        <f>AE55</f>
        <v/>
      </c>
      <c r="BB55" s="899" t="n"/>
      <c r="BC55" s="899" t="n"/>
      <c r="BD55" s="899" t="n"/>
      <c r="BE55" s="899" t="n"/>
      <c r="BF55" s="899" t="n"/>
      <c r="BG55" s="899" t="n"/>
      <c r="BH55" s="899" t="n"/>
      <c r="BI55" s="899" t="n"/>
      <c r="BJ55" s="899" t="n"/>
      <c r="BK55" s="900" t="n"/>
      <c r="BL55" s="1875">
        <f>+T55+BA55</f>
        <v/>
      </c>
      <c r="BM55" s="873" t="n"/>
      <c r="BN55" s="873" t="n"/>
      <c r="BO55" s="873" t="n"/>
      <c r="BP55" s="873" t="n"/>
      <c r="BQ55" s="873" t="n"/>
      <c r="BR55" s="873" t="n"/>
      <c r="BS55" s="873" t="n"/>
      <c r="BT55" s="873" t="n"/>
      <c r="BU55" s="873" t="n"/>
      <c r="BV55" s="874" t="n"/>
      <c r="BW55" s="915" t="n"/>
      <c r="BX55" s="873" t="n"/>
      <c r="BY55" s="873" t="n"/>
      <c r="BZ55" s="873" t="n"/>
      <c r="CA55" s="873" t="n"/>
      <c r="CB55" s="873" t="n"/>
      <c r="CC55" s="873" t="n"/>
      <c r="CD55" s="873" t="n"/>
      <c r="CE55" s="873" t="n"/>
      <c r="CF55" s="873" t="n"/>
      <c r="CG55" s="873" t="n"/>
      <c r="CH55" s="873" t="n"/>
      <c r="CI55" s="873" t="n"/>
      <c r="CJ55" s="873" t="n"/>
      <c r="CK55" s="873" t="n"/>
      <c r="CL55" s="873" t="n"/>
      <c r="CM55" s="873" t="n"/>
      <c r="CN55" s="873" t="n"/>
      <c r="CO55" s="873" t="n"/>
      <c r="CP55" s="873" t="n"/>
      <c r="CQ55" s="873" t="n"/>
      <c r="CR55" s="873" t="n"/>
      <c r="CS55" s="873" t="n"/>
      <c r="CT55" s="873" t="n"/>
      <c r="CU55" s="873" t="n"/>
      <c r="CV55" s="873" t="n"/>
      <c r="CW55" s="873" t="n"/>
      <c r="CX55" s="873" t="n"/>
      <c r="CY55" s="873" t="n"/>
      <c r="CZ55" s="873" t="n"/>
      <c r="DA55" s="873" t="n"/>
      <c r="DB55" s="873" t="n"/>
      <c r="DC55" s="873" t="n"/>
      <c r="DD55" s="873" t="n"/>
      <c r="DE55" s="873" t="n"/>
      <c r="DF55" s="873" t="n"/>
      <c r="DG55" s="873" t="n"/>
      <c r="DH55" s="873" t="n"/>
      <c r="DI55" s="873" t="n"/>
      <c r="DJ55" s="873" t="n"/>
      <c r="DK55" s="873" t="n"/>
      <c r="DL55" s="873" t="n"/>
      <c r="DM55" s="873" t="n"/>
      <c r="DN55" s="873" t="n"/>
      <c r="DO55" s="873" t="n"/>
      <c r="DP55" s="873" t="n"/>
      <c r="DQ55" s="873" t="n"/>
      <c r="DR55" s="873" t="n"/>
      <c r="DS55" s="873" t="n"/>
      <c r="DT55" s="873" t="n"/>
      <c r="DU55" s="873" t="n"/>
      <c r="DV55" s="874" t="n"/>
      <c r="DW55" s="1873" t="n"/>
      <c r="DY55" s="23" t="n"/>
      <c r="DZ55" s="875" t="n"/>
      <c r="EA55" s="876" t="n"/>
      <c r="EB55" s="876" t="n"/>
      <c r="EC55" s="876" t="n"/>
      <c r="ED55" s="876" t="n"/>
      <c r="EE55" s="876" t="n"/>
      <c r="EF55" s="876" t="n"/>
      <c r="EG55" s="876" t="n"/>
      <c r="EH55" s="876" t="n"/>
      <c r="EI55" s="876" t="n"/>
      <c r="EJ55" s="876" t="n"/>
      <c r="EK55" s="876" t="n"/>
      <c r="EL55" s="876" t="n"/>
      <c r="EM55" s="876" t="n"/>
      <c r="EN55" s="876" t="n"/>
      <c r="EO55" s="876" t="n"/>
      <c r="EP55" s="876" t="n"/>
      <c r="EQ55" s="876" t="n"/>
      <c r="ER55" s="876" t="n"/>
      <c r="ES55" s="876" t="n"/>
      <c r="ET55" s="876" t="n"/>
      <c r="EU55" s="876" t="n"/>
      <c r="EV55" s="876" t="n"/>
      <c r="EW55" s="876" t="n"/>
      <c r="EX55" s="876" t="n"/>
      <c r="EY55" s="877" t="n"/>
      <c r="EZ55" s="875" t="n"/>
      <c r="FA55" s="877" t="n"/>
      <c r="FB55" s="876" t="n"/>
      <c r="FC55" s="876" t="n"/>
      <c r="FD55" s="876" t="n"/>
      <c r="FE55" s="876" t="n"/>
      <c r="FF55" s="876" t="n"/>
      <c r="FG55" s="876" t="n"/>
      <c r="FH55" s="876" t="n"/>
      <c r="FI55" s="876" t="n"/>
      <c r="FJ55" s="876" t="n"/>
      <c r="FK55" s="876" t="n"/>
      <c r="FL55" s="877" t="n"/>
    </row>
    <row r="56" ht="6" customHeight="1" s="832">
      <c r="A56" s="22" t="n"/>
      <c r="B56" s="29" t="n"/>
      <c r="C56" s="875" t="n"/>
      <c r="D56" s="876" t="n"/>
      <c r="E56" s="876" t="n"/>
      <c r="F56" s="876" t="n"/>
      <c r="G56" s="876" t="n"/>
      <c r="H56" s="876" t="n"/>
      <c r="I56" s="876" t="n"/>
      <c r="J56" s="876" t="n"/>
      <c r="K56" s="876" t="n"/>
      <c r="L56" s="876" t="n"/>
      <c r="M56" s="876" t="n"/>
      <c r="N56" s="876" t="n"/>
      <c r="O56" s="876" t="n"/>
      <c r="P56" s="876" t="n"/>
      <c r="Q56" s="876" t="n"/>
      <c r="R56" s="876" t="n"/>
      <c r="S56" s="877" t="n"/>
      <c r="T56" s="875" t="n"/>
      <c r="U56" s="876" t="n"/>
      <c r="V56" s="876" t="n"/>
      <c r="W56" s="876" t="n"/>
      <c r="X56" s="876" t="n"/>
      <c r="Y56" s="876" t="n"/>
      <c r="Z56" s="876" t="n"/>
      <c r="AA56" s="876" t="n"/>
      <c r="AB56" s="876" t="n"/>
      <c r="AC56" s="876" t="n"/>
      <c r="AD56" s="877" t="n"/>
      <c r="AE56" s="897" t="n"/>
      <c r="AF56" s="876" t="n"/>
      <c r="AG56" s="876" t="n"/>
      <c r="AH56" s="876" t="n"/>
      <c r="AI56" s="876" t="n"/>
      <c r="AJ56" s="876" t="n"/>
      <c r="AK56" s="876" t="n"/>
      <c r="AL56" s="876" t="n"/>
      <c r="AM56" s="876" t="n"/>
      <c r="AN56" s="876" t="n"/>
      <c r="AO56" s="877" t="n"/>
      <c r="AP56" s="875" t="n"/>
      <c r="AQ56" s="876" t="n"/>
      <c r="AR56" s="876" t="n"/>
      <c r="AS56" s="876" t="n"/>
      <c r="AT56" s="876" t="n"/>
      <c r="AU56" s="876" t="n"/>
      <c r="AV56" s="876" t="n"/>
      <c r="AW56" s="876" t="n"/>
      <c r="AX56" s="876" t="n"/>
      <c r="AY56" s="876" t="n"/>
      <c r="AZ56" s="877" t="n"/>
      <c r="BA56" s="897" t="n"/>
      <c r="BB56" s="876" t="n"/>
      <c r="BC56" s="876" t="n"/>
      <c r="BD56" s="876" t="n"/>
      <c r="BE56" s="876" t="n"/>
      <c r="BF56" s="876" t="n"/>
      <c r="BG56" s="876" t="n"/>
      <c r="BH56" s="876" t="n"/>
      <c r="BI56" s="876" t="n"/>
      <c r="BJ56" s="876" t="n"/>
      <c r="BK56" s="877" t="n"/>
      <c r="BL56" s="875" t="n"/>
      <c r="BM56" s="876" t="n"/>
      <c r="BN56" s="876" t="n"/>
      <c r="BO56" s="876" t="n"/>
      <c r="BP56" s="876" t="n"/>
      <c r="BQ56" s="876" t="n"/>
      <c r="BR56" s="876" t="n"/>
      <c r="BS56" s="876" t="n"/>
      <c r="BT56" s="876" t="n"/>
      <c r="BU56" s="876" t="n"/>
      <c r="BV56" s="877" t="n"/>
      <c r="BW56" s="876" t="n"/>
      <c r="BX56" s="876" t="n"/>
      <c r="BY56" s="876" t="n"/>
      <c r="BZ56" s="876" t="n"/>
      <c r="CA56" s="876" t="n"/>
      <c r="CB56" s="876" t="n"/>
      <c r="CC56" s="876" t="n"/>
      <c r="CD56" s="876" t="n"/>
      <c r="CE56" s="876" t="n"/>
      <c r="CF56" s="876" t="n"/>
      <c r="CG56" s="876" t="n"/>
      <c r="CH56" s="876" t="n"/>
      <c r="CI56" s="876" t="n"/>
      <c r="CJ56" s="876" t="n"/>
      <c r="CK56" s="876" t="n"/>
      <c r="CL56" s="876" t="n"/>
      <c r="CM56" s="876" t="n"/>
      <c r="CN56" s="876" t="n"/>
      <c r="CO56" s="876" t="n"/>
      <c r="CP56" s="876" t="n"/>
      <c r="CQ56" s="876" t="n"/>
      <c r="CR56" s="876" t="n"/>
      <c r="CS56" s="876" t="n"/>
      <c r="CT56" s="876" t="n"/>
      <c r="CU56" s="876" t="n"/>
      <c r="CV56" s="876" t="n"/>
      <c r="CW56" s="876" t="n"/>
      <c r="CX56" s="876" t="n"/>
      <c r="CY56" s="876" t="n"/>
      <c r="CZ56" s="876" t="n"/>
      <c r="DA56" s="876" t="n"/>
      <c r="DB56" s="876" t="n"/>
      <c r="DC56" s="876" t="n"/>
      <c r="DD56" s="876" t="n"/>
      <c r="DE56" s="876" t="n"/>
      <c r="DF56" s="876" t="n"/>
      <c r="DG56" s="876" t="n"/>
      <c r="DH56" s="876" t="n"/>
      <c r="DI56" s="876" t="n"/>
      <c r="DJ56" s="876" t="n"/>
      <c r="DK56" s="876" t="n"/>
      <c r="DL56" s="876" t="n"/>
      <c r="DM56" s="876" t="n"/>
      <c r="DN56" s="876" t="n"/>
      <c r="DO56" s="876" t="n"/>
      <c r="DP56" s="876" t="n"/>
      <c r="DQ56" s="876" t="n"/>
      <c r="DR56" s="876" t="n"/>
      <c r="DS56" s="876" t="n"/>
      <c r="DT56" s="876" t="n"/>
      <c r="DU56" s="876" t="n"/>
      <c r="DV56" s="877" t="n"/>
      <c r="DW56" s="1873" t="n"/>
      <c r="DY56" s="23" t="n"/>
      <c r="DZ56" s="923" t="inlineStr">
        <is>
          <t>Retained earnings *1</t>
        </is>
      </c>
      <c r="EA56" s="873" t="n"/>
      <c r="EB56" s="873" t="n"/>
      <c r="EC56" s="873" t="n"/>
      <c r="ED56" s="873" t="n"/>
      <c r="EE56" s="873" t="n"/>
      <c r="EF56" s="873" t="n"/>
      <c r="EG56" s="873" t="n"/>
      <c r="EH56" s="873" t="n"/>
      <c r="EI56" s="873" t="n"/>
      <c r="EJ56" s="873" t="n"/>
      <c r="EK56" s="873" t="n"/>
      <c r="EL56" s="873" t="n"/>
      <c r="EM56" s="873" t="n"/>
      <c r="EN56" s="873" t="n"/>
      <c r="EO56" s="873" t="n"/>
      <c r="EP56" s="873" t="n"/>
      <c r="EQ56" s="873" t="n"/>
      <c r="ER56" s="873" t="n"/>
      <c r="ES56" s="873" t="n"/>
      <c r="ET56" s="873" t="n"/>
      <c r="EU56" s="873" t="n"/>
      <c r="EV56" s="873" t="n"/>
      <c r="EW56" s="873" t="n"/>
      <c r="EX56" s="873" t="n"/>
      <c r="EY56" s="874" t="n"/>
      <c r="EZ56" s="1879" t="inlineStr">
        <is>
          <t>⑪</t>
        </is>
      </c>
      <c r="FA56" s="874" t="n"/>
      <c r="FB56" s="1880">
        <f>BS!S72</f>
        <v/>
      </c>
      <c r="FC56" s="873" t="n"/>
      <c r="FD56" s="873" t="n"/>
      <c r="FE56" s="873" t="n"/>
      <c r="FF56" s="873" t="n"/>
      <c r="FG56" s="873" t="n"/>
      <c r="FH56" s="873" t="n"/>
      <c r="FI56" s="873" t="n"/>
      <c r="FJ56" s="873" t="n"/>
      <c r="FK56" s="873" t="n"/>
      <c r="FL56" s="874" t="n"/>
    </row>
    <row r="57" ht="6" customHeight="1" s="832">
      <c r="A57" s="22" t="n"/>
      <c r="B57" s="923" t="inlineStr">
        <is>
          <t>Total tangible fixed assets</t>
        </is>
      </c>
      <c r="C57" s="873" t="n"/>
      <c r="D57" s="873" t="n"/>
      <c r="E57" s="873" t="n"/>
      <c r="F57" s="873" t="n"/>
      <c r="G57" s="873" t="n"/>
      <c r="H57" s="873" t="n"/>
      <c r="I57" s="873" t="n"/>
      <c r="J57" s="873" t="n"/>
      <c r="K57" s="873" t="n"/>
      <c r="L57" s="873" t="n"/>
      <c r="M57" s="873" t="n"/>
      <c r="N57" s="873" t="n"/>
      <c r="O57" s="873" t="n"/>
      <c r="P57" s="873" t="n"/>
      <c r="Q57" s="873" t="n"/>
      <c r="R57" s="873" t="n"/>
      <c r="S57" s="874" t="n"/>
      <c r="T57" s="1875">
        <f>SUM(T41:AD56)</f>
        <v/>
      </c>
      <c r="U57" s="873" t="n"/>
      <c r="V57" s="873" t="n"/>
      <c r="W57" s="873" t="n"/>
      <c r="X57" s="873" t="n"/>
      <c r="Y57" s="873" t="n"/>
      <c r="Z57" s="873" t="n"/>
      <c r="AA57" s="873" t="n"/>
      <c r="AB57" s="873" t="n"/>
      <c r="AC57" s="873" t="n"/>
      <c r="AD57" s="874" t="n"/>
      <c r="AE57" s="1876">
        <f>SUM(AE41:AO56)</f>
        <v/>
      </c>
      <c r="AF57" s="873" t="n"/>
      <c r="AG57" s="873" t="n"/>
      <c r="AH57" s="873" t="n"/>
      <c r="AI57" s="873" t="n"/>
      <c r="AJ57" s="873" t="n"/>
      <c r="AK57" s="873" t="n"/>
      <c r="AL57" s="873" t="n"/>
      <c r="AM57" s="873" t="n"/>
      <c r="AN57" s="873" t="n"/>
      <c r="AO57" s="874" t="n"/>
      <c r="AP57" s="1875">
        <f>+T57+AE57</f>
        <v/>
      </c>
      <c r="AQ57" s="873" t="n"/>
      <c r="AR57" s="873" t="n"/>
      <c r="AS57" s="873" t="n"/>
      <c r="AT57" s="873" t="n"/>
      <c r="AU57" s="873" t="n"/>
      <c r="AV57" s="873" t="n"/>
      <c r="AW57" s="873" t="n"/>
      <c r="AX57" s="873" t="n"/>
      <c r="AY57" s="873" t="n"/>
      <c r="AZ57" s="874" t="n"/>
      <c r="BA57" s="1876">
        <f>SUM(BA41:BK56)</f>
        <v/>
      </c>
      <c r="BB57" s="873" t="n"/>
      <c r="BC57" s="873" t="n"/>
      <c r="BD57" s="873" t="n"/>
      <c r="BE57" s="873" t="n"/>
      <c r="BF57" s="873" t="n"/>
      <c r="BG57" s="873" t="n"/>
      <c r="BH57" s="873" t="n"/>
      <c r="BI57" s="873" t="n"/>
      <c r="BJ57" s="873" t="n"/>
      <c r="BK57" s="874" t="n"/>
      <c r="BL57" s="1875">
        <f>+T57+BA57</f>
        <v/>
      </c>
      <c r="BM57" s="873" t="n"/>
      <c r="BN57" s="873" t="n"/>
      <c r="BO57" s="873" t="n"/>
      <c r="BP57" s="873" t="n"/>
      <c r="BQ57" s="873" t="n"/>
      <c r="BR57" s="873" t="n"/>
      <c r="BS57" s="873" t="n"/>
      <c r="BT57" s="873" t="n"/>
      <c r="BU57" s="873" t="n"/>
      <c r="BV57" s="874" t="n"/>
      <c r="BW57" s="915" t="n"/>
      <c r="BX57" s="873" t="n"/>
      <c r="BY57" s="873" t="n"/>
      <c r="BZ57" s="873" t="n"/>
      <c r="CA57" s="873" t="n"/>
      <c r="CB57" s="873" t="n"/>
      <c r="CC57" s="873" t="n"/>
      <c r="CD57" s="873" t="n"/>
      <c r="CE57" s="873" t="n"/>
      <c r="CF57" s="873" t="n"/>
      <c r="CG57" s="873" t="n"/>
      <c r="CH57" s="873" t="n"/>
      <c r="CI57" s="873" t="n"/>
      <c r="CJ57" s="873" t="n"/>
      <c r="CK57" s="873" t="n"/>
      <c r="CL57" s="873" t="n"/>
      <c r="CM57" s="873" t="n"/>
      <c r="CN57" s="873" t="n"/>
      <c r="CO57" s="873" t="n"/>
      <c r="CP57" s="873" t="n"/>
      <c r="CQ57" s="873" t="n"/>
      <c r="CR57" s="873" t="n"/>
      <c r="CS57" s="873" t="n"/>
      <c r="CT57" s="873" t="n"/>
      <c r="CU57" s="873" t="n"/>
      <c r="CV57" s="873" t="n"/>
      <c r="CW57" s="873" t="n"/>
      <c r="CX57" s="873" t="n"/>
      <c r="CY57" s="873" t="n"/>
      <c r="CZ57" s="873" t="n"/>
      <c r="DA57" s="873" t="n"/>
      <c r="DB57" s="873" t="n"/>
      <c r="DC57" s="873" t="n"/>
      <c r="DD57" s="873" t="n"/>
      <c r="DE57" s="873" t="n"/>
      <c r="DF57" s="873" t="n"/>
      <c r="DG57" s="873" t="n"/>
      <c r="DH57" s="873" t="n"/>
      <c r="DI57" s="873" t="n"/>
      <c r="DJ57" s="873" t="n"/>
      <c r="DK57" s="873" t="n"/>
      <c r="DL57" s="873" t="n"/>
      <c r="DM57" s="873" t="n"/>
      <c r="DN57" s="873" t="n"/>
      <c r="DO57" s="873" t="n"/>
      <c r="DP57" s="873" t="n"/>
      <c r="DQ57" s="873" t="n"/>
      <c r="DR57" s="873" t="n"/>
      <c r="DS57" s="873" t="n"/>
      <c r="DT57" s="873" t="n"/>
      <c r="DU57" s="873" t="n"/>
      <c r="DV57" s="874" t="n"/>
      <c r="DW57" s="1873" t="n"/>
      <c r="DY57" s="23" t="n"/>
      <c r="DZ57" s="875" t="n"/>
      <c r="EA57" s="876" t="n"/>
      <c r="EB57" s="876" t="n"/>
      <c r="EC57" s="876" t="n"/>
      <c r="ED57" s="876" t="n"/>
      <c r="EE57" s="876" t="n"/>
      <c r="EF57" s="876" t="n"/>
      <c r="EG57" s="876" t="n"/>
      <c r="EH57" s="876" t="n"/>
      <c r="EI57" s="876" t="n"/>
      <c r="EJ57" s="876" t="n"/>
      <c r="EK57" s="876" t="n"/>
      <c r="EL57" s="876" t="n"/>
      <c r="EM57" s="876" t="n"/>
      <c r="EN57" s="876" t="n"/>
      <c r="EO57" s="876" t="n"/>
      <c r="EP57" s="876" t="n"/>
      <c r="EQ57" s="876" t="n"/>
      <c r="ER57" s="876" t="n"/>
      <c r="ES57" s="876" t="n"/>
      <c r="ET57" s="876" t="n"/>
      <c r="EU57" s="876" t="n"/>
      <c r="EV57" s="876" t="n"/>
      <c r="EW57" s="876" t="n"/>
      <c r="EX57" s="876" t="n"/>
      <c r="EY57" s="877" t="n"/>
      <c r="EZ57" s="875" t="n"/>
      <c r="FA57" s="877" t="n"/>
      <c r="FB57" s="876" t="n"/>
      <c r="FC57" s="876" t="n"/>
      <c r="FD57" s="876" t="n"/>
      <c r="FE57" s="876" t="n"/>
      <c r="FF57" s="876" t="n"/>
      <c r="FG57" s="876" t="n"/>
      <c r="FH57" s="876" t="n"/>
      <c r="FI57" s="876" t="n"/>
      <c r="FJ57" s="876" t="n"/>
      <c r="FK57" s="876" t="n"/>
      <c r="FL57" s="877" t="n"/>
    </row>
    <row r="58" ht="6" customHeight="1" s="832">
      <c r="A58" s="22" t="n"/>
      <c r="B58" s="875" t="n"/>
      <c r="C58" s="876" t="n"/>
      <c r="D58" s="876" t="n"/>
      <c r="E58" s="876" t="n"/>
      <c r="F58" s="876" t="n"/>
      <c r="G58" s="876" t="n"/>
      <c r="H58" s="876" t="n"/>
      <c r="I58" s="876" t="n"/>
      <c r="J58" s="876" t="n"/>
      <c r="K58" s="876" t="n"/>
      <c r="L58" s="876" t="n"/>
      <c r="M58" s="876" t="n"/>
      <c r="N58" s="876" t="n"/>
      <c r="O58" s="876" t="n"/>
      <c r="P58" s="876" t="n"/>
      <c r="Q58" s="876" t="n"/>
      <c r="R58" s="876" t="n"/>
      <c r="S58" s="877" t="n"/>
      <c r="T58" s="875" t="n"/>
      <c r="U58" s="876" t="n"/>
      <c r="V58" s="876" t="n"/>
      <c r="W58" s="876" t="n"/>
      <c r="X58" s="876" t="n"/>
      <c r="Y58" s="876" t="n"/>
      <c r="Z58" s="876" t="n"/>
      <c r="AA58" s="876" t="n"/>
      <c r="AB58" s="876" t="n"/>
      <c r="AC58" s="876" t="n"/>
      <c r="AD58" s="877" t="n"/>
      <c r="AE58" s="897" t="n"/>
      <c r="AF58" s="876" t="n"/>
      <c r="AG58" s="876" t="n"/>
      <c r="AH58" s="876" t="n"/>
      <c r="AI58" s="876" t="n"/>
      <c r="AJ58" s="876" t="n"/>
      <c r="AK58" s="876" t="n"/>
      <c r="AL58" s="876" t="n"/>
      <c r="AM58" s="876" t="n"/>
      <c r="AN58" s="876" t="n"/>
      <c r="AO58" s="877" t="n"/>
      <c r="AP58" s="875" t="n"/>
      <c r="AQ58" s="876" t="n"/>
      <c r="AR58" s="876" t="n"/>
      <c r="AS58" s="876" t="n"/>
      <c r="AT58" s="876" t="n"/>
      <c r="AU58" s="876" t="n"/>
      <c r="AV58" s="876" t="n"/>
      <c r="AW58" s="876" t="n"/>
      <c r="AX58" s="876" t="n"/>
      <c r="AY58" s="876" t="n"/>
      <c r="AZ58" s="877" t="n"/>
      <c r="BA58" s="897" t="n"/>
      <c r="BB58" s="876" t="n"/>
      <c r="BC58" s="876" t="n"/>
      <c r="BD58" s="876" t="n"/>
      <c r="BE58" s="876" t="n"/>
      <c r="BF58" s="876" t="n"/>
      <c r="BG58" s="876" t="n"/>
      <c r="BH58" s="876" t="n"/>
      <c r="BI58" s="876" t="n"/>
      <c r="BJ58" s="876" t="n"/>
      <c r="BK58" s="877" t="n"/>
      <c r="BL58" s="875" t="n"/>
      <c r="BM58" s="876" t="n"/>
      <c r="BN58" s="876" t="n"/>
      <c r="BO58" s="876" t="n"/>
      <c r="BP58" s="876" t="n"/>
      <c r="BQ58" s="876" t="n"/>
      <c r="BR58" s="876" t="n"/>
      <c r="BS58" s="876" t="n"/>
      <c r="BT58" s="876" t="n"/>
      <c r="BU58" s="876" t="n"/>
      <c r="BV58" s="877" t="n"/>
      <c r="BW58" s="876" t="n"/>
      <c r="BX58" s="876" t="n"/>
      <c r="BY58" s="876" t="n"/>
      <c r="BZ58" s="876" t="n"/>
      <c r="CA58" s="876" t="n"/>
      <c r="CB58" s="876" t="n"/>
      <c r="CC58" s="876" t="n"/>
      <c r="CD58" s="876" t="n"/>
      <c r="CE58" s="876" t="n"/>
      <c r="CF58" s="876" t="n"/>
      <c r="CG58" s="876" t="n"/>
      <c r="CH58" s="876" t="n"/>
      <c r="CI58" s="876" t="n"/>
      <c r="CJ58" s="876" t="n"/>
      <c r="CK58" s="876" t="n"/>
      <c r="CL58" s="876" t="n"/>
      <c r="CM58" s="876" t="n"/>
      <c r="CN58" s="876" t="n"/>
      <c r="CO58" s="876" t="n"/>
      <c r="CP58" s="876" t="n"/>
      <c r="CQ58" s="876" t="n"/>
      <c r="CR58" s="876" t="n"/>
      <c r="CS58" s="876" t="n"/>
      <c r="CT58" s="876" t="n"/>
      <c r="CU58" s="876" t="n"/>
      <c r="CV58" s="876" t="n"/>
      <c r="CW58" s="876" t="n"/>
      <c r="CX58" s="876" t="n"/>
      <c r="CY58" s="876" t="n"/>
      <c r="CZ58" s="876" t="n"/>
      <c r="DA58" s="876" t="n"/>
      <c r="DB58" s="876" t="n"/>
      <c r="DC58" s="876" t="n"/>
      <c r="DD58" s="876" t="n"/>
      <c r="DE58" s="876" t="n"/>
      <c r="DF58" s="876" t="n"/>
      <c r="DG58" s="876" t="n"/>
      <c r="DH58" s="876" t="n"/>
      <c r="DI58" s="876" t="n"/>
      <c r="DJ58" s="876" t="n"/>
      <c r="DK58" s="876" t="n"/>
      <c r="DL58" s="876" t="n"/>
      <c r="DM58" s="876" t="n"/>
      <c r="DN58" s="876" t="n"/>
      <c r="DO58" s="876" t="n"/>
      <c r="DP58" s="876" t="n"/>
      <c r="DQ58" s="876" t="n"/>
      <c r="DR58" s="876" t="n"/>
      <c r="DS58" s="876" t="n"/>
      <c r="DT58" s="876" t="n"/>
      <c r="DU58" s="876" t="n"/>
      <c r="DV58" s="877" t="n"/>
      <c r="DW58" s="1873" t="n"/>
      <c r="DY58" s="23" t="n"/>
      <c r="DZ58" s="923" t="inlineStr">
        <is>
          <t>Other reserve</t>
        </is>
      </c>
      <c r="EA58" s="873" t="n"/>
      <c r="EB58" s="873" t="n"/>
      <c r="EC58" s="873" t="n"/>
      <c r="ED58" s="873" t="n"/>
      <c r="EE58" s="873" t="n"/>
      <c r="EF58" s="873" t="n"/>
      <c r="EG58" s="873" t="n"/>
      <c r="EH58" s="873" t="n"/>
      <c r="EI58" s="873" t="n"/>
      <c r="EJ58" s="873" t="n"/>
      <c r="EK58" s="873" t="n"/>
      <c r="EL58" s="873" t="n"/>
      <c r="EM58" s="873" t="n"/>
      <c r="EN58" s="873" t="n"/>
      <c r="EO58" s="873" t="n"/>
      <c r="EP58" s="873" t="n"/>
      <c r="EQ58" s="873" t="n"/>
      <c r="ER58" s="873" t="n"/>
      <c r="ES58" s="873" t="n"/>
      <c r="ET58" s="873" t="n"/>
      <c r="EU58" s="873" t="n"/>
      <c r="EV58" s="873" t="n"/>
      <c r="EW58" s="873" t="n"/>
      <c r="EX58" s="873" t="n"/>
      <c r="EY58" s="874" t="n"/>
      <c r="EZ58" s="1879" t="inlineStr">
        <is>
          <t>⑫</t>
        </is>
      </c>
      <c r="FA58" s="874" t="n"/>
      <c r="FB58" s="1880">
        <f>BS!S71</f>
        <v/>
      </c>
      <c r="FC58" s="873" t="n"/>
      <c r="FD58" s="873" t="n"/>
      <c r="FE58" s="873" t="n"/>
      <c r="FF58" s="873" t="n"/>
      <c r="FG58" s="873" t="n"/>
      <c r="FH58" s="873" t="n"/>
      <c r="FI58" s="873" t="n"/>
      <c r="FJ58" s="873" t="n"/>
      <c r="FK58" s="873" t="n"/>
      <c r="FL58" s="874" t="n"/>
    </row>
    <row r="59" ht="6" customHeight="1" s="832">
      <c r="A59" s="22" t="n"/>
      <c r="B59" s="923" t="inlineStr">
        <is>
          <t>Total intangible fixed assets</t>
        </is>
      </c>
      <c r="C59" s="873" t="n"/>
      <c r="D59" s="873" t="n"/>
      <c r="E59" s="873" t="n"/>
      <c r="F59" s="873" t="n"/>
      <c r="G59" s="873" t="n"/>
      <c r="H59" s="873" t="n"/>
      <c r="I59" s="873" t="n"/>
      <c r="J59" s="873" t="n"/>
      <c r="K59" s="873" t="n"/>
      <c r="L59" s="873" t="n"/>
      <c r="M59" s="873" t="n"/>
      <c r="N59" s="873" t="n"/>
      <c r="O59" s="873" t="n"/>
      <c r="P59" s="873" t="n"/>
      <c r="Q59" s="873" t="n"/>
      <c r="R59" s="873" t="n"/>
      <c r="S59" s="874" t="n"/>
      <c r="T59" s="1875">
        <f>SUM(BS!S36:S37)</f>
        <v/>
      </c>
      <c r="U59" s="873" t="n"/>
      <c r="V59" s="873" t="n"/>
      <c r="W59" s="873" t="n"/>
      <c r="X59" s="873" t="n"/>
      <c r="Y59" s="873" t="n"/>
      <c r="Z59" s="873" t="n"/>
      <c r="AA59" s="873" t="n"/>
      <c r="AB59" s="873" t="n"/>
      <c r="AC59" s="873" t="n"/>
      <c r="AD59" s="874" t="n"/>
      <c r="AE59" s="1876">
        <f>-SUM('Unrealised loss working'!J7:J8)</f>
        <v/>
      </c>
      <c r="AF59" s="873" t="n"/>
      <c r="AG59" s="873" t="n"/>
      <c r="AH59" s="873" t="n"/>
      <c r="AI59" s="873" t="n"/>
      <c r="AJ59" s="873" t="n"/>
      <c r="AK59" s="873" t="n"/>
      <c r="AL59" s="873" t="n"/>
      <c r="AM59" s="873" t="n"/>
      <c r="AN59" s="873" t="n"/>
      <c r="AO59" s="874" t="n"/>
      <c r="AP59" s="1875">
        <f>+T59+AE59</f>
        <v/>
      </c>
      <c r="AQ59" s="873" t="n"/>
      <c r="AR59" s="873" t="n"/>
      <c r="AS59" s="873" t="n"/>
      <c r="AT59" s="873" t="n"/>
      <c r="AU59" s="873" t="n"/>
      <c r="AV59" s="873" t="n"/>
      <c r="AW59" s="873" t="n"/>
      <c r="AX59" s="873" t="n"/>
      <c r="AY59" s="873" t="n"/>
      <c r="AZ59" s="874" t="n"/>
      <c r="BA59" s="1872">
        <f>AE59</f>
        <v/>
      </c>
      <c r="BB59" s="899" t="n"/>
      <c r="BC59" s="899" t="n"/>
      <c r="BD59" s="899" t="n"/>
      <c r="BE59" s="899" t="n"/>
      <c r="BF59" s="899" t="n"/>
      <c r="BG59" s="899" t="n"/>
      <c r="BH59" s="899" t="n"/>
      <c r="BI59" s="899" t="n"/>
      <c r="BJ59" s="899" t="n"/>
      <c r="BK59" s="900" t="n"/>
      <c r="BL59" s="1875">
        <f>+T59+BA59</f>
        <v/>
      </c>
      <c r="BM59" s="873" t="n"/>
      <c r="BN59" s="873" t="n"/>
      <c r="BO59" s="873" t="n"/>
      <c r="BP59" s="873" t="n"/>
      <c r="BQ59" s="873" t="n"/>
      <c r="BR59" s="873" t="n"/>
      <c r="BS59" s="873" t="n"/>
      <c r="BT59" s="873" t="n"/>
      <c r="BU59" s="873" t="n"/>
      <c r="BV59" s="874" t="n"/>
      <c r="BW59" s="915" t="n"/>
      <c r="BX59" s="873" t="n"/>
      <c r="BY59" s="873" t="n"/>
      <c r="BZ59" s="873" t="n"/>
      <c r="CA59" s="873" t="n"/>
      <c r="CB59" s="873" t="n"/>
      <c r="CC59" s="873" t="n"/>
      <c r="CD59" s="873" t="n"/>
      <c r="CE59" s="873" t="n"/>
      <c r="CF59" s="873" t="n"/>
      <c r="CG59" s="873" t="n"/>
      <c r="CH59" s="873" t="n"/>
      <c r="CI59" s="873" t="n"/>
      <c r="CJ59" s="873" t="n"/>
      <c r="CK59" s="873" t="n"/>
      <c r="CL59" s="873" t="n"/>
      <c r="CM59" s="873" t="n"/>
      <c r="CN59" s="873" t="n"/>
      <c r="CO59" s="873" t="n"/>
      <c r="CP59" s="873" t="n"/>
      <c r="CQ59" s="873" t="n"/>
      <c r="CR59" s="873" t="n"/>
      <c r="CS59" s="873" t="n"/>
      <c r="CT59" s="873" t="n"/>
      <c r="CU59" s="873" t="n"/>
      <c r="CV59" s="873" t="n"/>
      <c r="CW59" s="873" t="n"/>
      <c r="CX59" s="873" t="n"/>
      <c r="CY59" s="873" t="n"/>
      <c r="CZ59" s="873" t="n"/>
      <c r="DA59" s="873" t="n"/>
      <c r="DB59" s="873" t="n"/>
      <c r="DC59" s="873" t="n"/>
      <c r="DD59" s="873" t="n"/>
      <c r="DE59" s="873" t="n"/>
      <c r="DF59" s="873" t="n"/>
      <c r="DG59" s="873" t="n"/>
      <c r="DH59" s="873" t="n"/>
      <c r="DI59" s="873" t="n"/>
      <c r="DJ59" s="873" t="n"/>
      <c r="DK59" s="873" t="n"/>
      <c r="DL59" s="873" t="n"/>
      <c r="DM59" s="873" t="n"/>
      <c r="DN59" s="873" t="n"/>
      <c r="DO59" s="873" t="n"/>
      <c r="DP59" s="873" t="n"/>
      <c r="DQ59" s="873" t="n"/>
      <c r="DR59" s="873" t="n"/>
      <c r="DS59" s="873" t="n"/>
      <c r="DT59" s="873" t="n"/>
      <c r="DU59" s="873" t="n"/>
      <c r="DV59" s="874" t="n"/>
      <c r="DW59" s="1873" t="n"/>
      <c r="DY59" s="23" t="n"/>
      <c r="DZ59" s="875" t="n"/>
      <c r="EA59" s="876" t="n"/>
      <c r="EB59" s="876" t="n"/>
      <c r="EC59" s="876" t="n"/>
      <c r="ED59" s="876" t="n"/>
      <c r="EE59" s="876" t="n"/>
      <c r="EF59" s="876" t="n"/>
      <c r="EG59" s="876" t="n"/>
      <c r="EH59" s="876" t="n"/>
      <c r="EI59" s="876" t="n"/>
      <c r="EJ59" s="876" t="n"/>
      <c r="EK59" s="876" t="n"/>
      <c r="EL59" s="876" t="n"/>
      <c r="EM59" s="876" t="n"/>
      <c r="EN59" s="876" t="n"/>
      <c r="EO59" s="876" t="n"/>
      <c r="EP59" s="876" t="n"/>
      <c r="EQ59" s="876" t="n"/>
      <c r="ER59" s="876" t="n"/>
      <c r="ES59" s="876" t="n"/>
      <c r="ET59" s="876" t="n"/>
      <c r="EU59" s="876" t="n"/>
      <c r="EV59" s="876" t="n"/>
      <c r="EW59" s="876" t="n"/>
      <c r="EX59" s="876" t="n"/>
      <c r="EY59" s="877" t="n"/>
      <c r="EZ59" s="875" t="n"/>
      <c r="FA59" s="877" t="n"/>
      <c r="FB59" s="876" t="n"/>
      <c r="FC59" s="876" t="n"/>
      <c r="FD59" s="876" t="n"/>
      <c r="FE59" s="876" t="n"/>
      <c r="FF59" s="876" t="n"/>
      <c r="FG59" s="876" t="n"/>
      <c r="FH59" s="876" t="n"/>
      <c r="FI59" s="876" t="n"/>
      <c r="FJ59" s="876" t="n"/>
      <c r="FK59" s="876" t="n"/>
      <c r="FL59" s="877" t="n"/>
    </row>
    <row r="60" ht="6" customHeight="1" s="832">
      <c r="A60" s="22" t="n"/>
      <c r="B60" s="875" t="n"/>
      <c r="C60" s="876" t="n"/>
      <c r="D60" s="876" t="n"/>
      <c r="E60" s="876" t="n"/>
      <c r="F60" s="876" t="n"/>
      <c r="G60" s="876" t="n"/>
      <c r="H60" s="876" t="n"/>
      <c r="I60" s="876" t="n"/>
      <c r="J60" s="876" t="n"/>
      <c r="K60" s="876" t="n"/>
      <c r="L60" s="876" t="n"/>
      <c r="M60" s="876" t="n"/>
      <c r="N60" s="876" t="n"/>
      <c r="O60" s="876" t="n"/>
      <c r="P60" s="876" t="n"/>
      <c r="Q60" s="876" t="n"/>
      <c r="R60" s="876" t="n"/>
      <c r="S60" s="877" t="n"/>
      <c r="T60" s="875" t="n"/>
      <c r="U60" s="876" t="n"/>
      <c r="V60" s="876" t="n"/>
      <c r="W60" s="876" t="n"/>
      <c r="X60" s="876" t="n"/>
      <c r="Y60" s="876" t="n"/>
      <c r="Z60" s="876" t="n"/>
      <c r="AA60" s="876" t="n"/>
      <c r="AB60" s="876" t="n"/>
      <c r="AC60" s="876" t="n"/>
      <c r="AD60" s="877" t="n"/>
      <c r="AE60" s="897" t="n"/>
      <c r="AF60" s="876" t="n"/>
      <c r="AG60" s="876" t="n"/>
      <c r="AH60" s="876" t="n"/>
      <c r="AI60" s="876" t="n"/>
      <c r="AJ60" s="876" t="n"/>
      <c r="AK60" s="876" t="n"/>
      <c r="AL60" s="876" t="n"/>
      <c r="AM60" s="876" t="n"/>
      <c r="AN60" s="876" t="n"/>
      <c r="AO60" s="877" t="n"/>
      <c r="AP60" s="875" t="n"/>
      <c r="AQ60" s="876" t="n"/>
      <c r="AR60" s="876" t="n"/>
      <c r="AS60" s="876" t="n"/>
      <c r="AT60" s="876" t="n"/>
      <c r="AU60" s="876" t="n"/>
      <c r="AV60" s="876" t="n"/>
      <c r="AW60" s="876" t="n"/>
      <c r="AX60" s="876" t="n"/>
      <c r="AY60" s="876" t="n"/>
      <c r="AZ60" s="877" t="n"/>
      <c r="BA60" s="897" t="n"/>
      <c r="BB60" s="876" t="n"/>
      <c r="BC60" s="876" t="n"/>
      <c r="BD60" s="876" t="n"/>
      <c r="BE60" s="876" t="n"/>
      <c r="BF60" s="876" t="n"/>
      <c r="BG60" s="876" t="n"/>
      <c r="BH60" s="876" t="n"/>
      <c r="BI60" s="876" t="n"/>
      <c r="BJ60" s="876" t="n"/>
      <c r="BK60" s="877" t="n"/>
      <c r="BL60" s="875" t="n"/>
      <c r="BM60" s="876" t="n"/>
      <c r="BN60" s="876" t="n"/>
      <c r="BO60" s="876" t="n"/>
      <c r="BP60" s="876" t="n"/>
      <c r="BQ60" s="876" t="n"/>
      <c r="BR60" s="876" t="n"/>
      <c r="BS60" s="876" t="n"/>
      <c r="BT60" s="876" t="n"/>
      <c r="BU60" s="876" t="n"/>
      <c r="BV60" s="877" t="n"/>
      <c r="BW60" s="876" t="n"/>
      <c r="BX60" s="876" t="n"/>
      <c r="BY60" s="876" t="n"/>
      <c r="BZ60" s="876" t="n"/>
      <c r="CA60" s="876" t="n"/>
      <c r="CB60" s="876" t="n"/>
      <c r="CC60" s="876" t="n"/>
      <c r="CD60" s="876" t="n"/>
      <c r="CE60" s="876" t="n"/>
      <c r="CF60" s="876" t="n"/>
      <c r="CG60" s="876" t="n"/>
      <c r="CH60" s="876" t="n"/>
      <c r="CI60" s="876" t="n"/>
      <c r="CJ60" s="876" t="n"/>
      <c r="CK60" s="876" t="n"/>
      <c r="CL60" s="876" t="n"/>
      <c r="CM60" s="876" t="n"/>
      <c r="CN60" s="876" t="n"/>
      <c r="CO60" s="876" t="n"/>
      <c r="CP60" s="876" t="n"/>
      <c r="CQ60" s="876" t="n"/>
      <c r="CR60" s="876" t="n"/>
      <c r="CS60" s="876" t="n"/>
      <c r="CT60" s="876" t="n"/>
      <c r="CU60" s="876" t="n"/>
      <c r="CV60" s="876" t="n"/>
      <c r="CW60" s="876" t="n"/>
      <c r="CX60" s="876" t="n"/>
      <c r="CY60" s="876" t="n"/>
      <c r="CZ60" s="876" t="n"/>
      <c r="DA60" s="876" t="n"/>
      <c r="DB60" s="876" t="n"/>
      <c r="DC60" s="876" t="n"/>
      <c r="DD60" s="876" t="n"/>
      <c r="DE60" s="876" t="n"/>
      <c r="DF60" s="876" t="n"/>
      <c r="DG60" s="876" t="n"/>
      <c r="DH60" s="876" t="n"/>
      <c r="DI60" s="876" t="n"/>
      <c r="DJ60" s="876" t="n"/>
      <c r="DK60" s="876" t="n"/>
      <c r="DL60" s="876" t="n"/>
      <c r="DM60" s="876" t="n"/>
      <c r="DN60" s="876" t="n"/>
      <c r="DO60" s="876" t="n"/>
      <c r="DP60" s="876" t="n"/>
      <c r="DQ60" s="876" t="n"/>
      <c r="DR60" s="876" t="n"/>
      <c r="DS60" s="876" t="n"/>
      <c r="DT60" s="876" t="n"/>
      <c r="DU60" s="876" t="n"/>
      <c r="DV60" s="877" t="n"/>
      <c r="DW60" s="1873" t="n"/>
      <c r="DY60" s="23" t="n"/>
      <c r="DZ60" s="916" t="inlineStr">
        <is>
          <t>Others</t>
        </is>
      </c>
      <c r="EA60" s="873" t="n"/>
      <c r="EB60" s="873" t="n"/>
      <c r="EC60" s="873" t="n"/>
      <c r="ED60" s="873" t="n"/>
      <c r="EE60" s="873" t="n"/>
      <c r="EF60" s="873" t="n"/>
      <c r="EG60" s="873" t="n"/>
      <c r="EH60" s="873" t="n"/>
      <c r="EI60" s="873" t="n"/>
      <c r="EJ60" s="873" t="n"/>
      <c r="EK60" s="873" t="n"/>
      <c r="EL60" s="873" t="n"/>
      <c r="EM60" s="873" t="n"/>
      <c r="EN60" s="873" t="n"/>
      <c r="EO60" s="873" t="n"/>
      <c r="EP60" s="873" t="n"/>
      <c r="EQ60" s="873" t="n"/>
      <c r="ER60" s="873" t="n"/>
      <c r="ES60" s="873" t="n"/>
      <c r="ET60" s="873" t="n"/>
      <c r="EU60" s="873" t="n"/>
      <c r="EV60" s="873" t="n"/>
      <c r="EW60" s="873" t="n"/>
      <c r="EX60" s="873" t="n"/>
      <c r="EY60" s="874" t="n"/>
      <c r="EZ60" s="1879" t="inlineStr">
        <is>
          <t>⑬</t>
        </is>
      </c>
      <c r="FA60" s="874" t="n"/>
      <c r="FB60" s="1880">
        <f>BS!S73</f>
        <v/>
      </c>
      <c r="FC60" s="873" t="n"/>
      <c r="FD60" s="873" t="n"/>
      <c r="FE60" s="873" t="n"/>
      <c r="FF60" s="873" t="n"/>
      <c r="FG60" s="873" t="n"/>
      <c r="FH60" s="873" t="n"/>
      <c r="FI60" s="873" t="n"/>
      <c r="FJ60" s="873" t="n"/>
      <c r="FK60" s="873" t="n"/>
      <c r="FL60" s="874" t="n"/>
    </row>
    <row r="61" ht="6" customHeight="1" s="832">
      <c r="A61" s="22" t="n"/>
      <c r="B61" s="30" t="n"/>
      <c r="C61" s="938" t="inlineStr">
        <is>
          <t>Notes Receivables from Related Parties</t>
        </is>
      </c>
      <c r="D61" s="873" t="n"/>
      <c r="E61" s="873" t="n"/>
      <c r="F61" s="873" t="n"/>
      <c r="G61" s="873" t="n"/>
      <c r="H61" s="873" t="n"/>
      <c r="I61" s="873" t="n"/>
      <c r="J61" s="873" t="n"/>
      <c r="K61" s="873" t="n"/>
      <c r="L61" s="873" t="n"/>
      <c r="M61" s="873" t="n"/>
      <c r="N61" s="873" t="n"/>
      <c r="O61" s="873" t="n"/>
      <c r="P61" s="873" t="n"/>
      <c r="Q61" s="873" t="n"/>
      <c r="R61" s="873" t="n"/>
      <c r="S61" s="874" t="n"/>
      <c r="T61" s="1875" t="n"/>
      <c r="U61" s="873" t="n"/>
      <c r="V61" s="873" t="n"/>
      <c r="W61" s="873" t="n"/>
      <c r="X61" s="873" t="n"/>
      <c r="Y61" s="873" t="n"/>
      <c r="Z61" s="873" t="n"/>
      <c r="AA61" s="873" t="n"/>
      <c r="AB61" s="873" t="n"/>
      <c r="AC61" s="873" t="n"/>
      <c r="AD61" s="874" t="n"/>
      <c r="AE61" s="1876" t="n"/>
      <c r="AF61" s="873" t="n"/>
      <c r="AG61" s="873" t="n"/>
      <c r="AH61" s="873" t="n"/>
      <c r="AI61" s="873" t="n"/>
      <c r="AJ61" s="873" t="n"/>
      <c r="AK61" s="873" t="n"/>
      <c r="AL61" s="873" t="n"/>
      <c r="AM61" s="873" t="n"/>
      <c r="AN61" s="873" t="n"/>
      <c r="AO61" s="874" t="n"/>
      <c r="AP61" s="1875">
        <f>+T61+AE61</f>
        <v/>
      </c>
      <c r="AQ61" s="873" t="n"/>
      <c r="AR61" s="873" t="n"/>
      <c r="AS61" s="873" t="n"/>
      <c r="AT61" s="873" t="n"/>
      <c r="AU61" s="873" t="n"/>
      <c r="AV61" s="873" t="n"/>
      <c r="AW61" s="873" t="n"/>
      <c r="AX61" s="873" t="n"/>
      <c r="AY61" s="873" t="n"/>
      <c r="AZ61" s="874" t="n"/>
      <c r="BA61" s="1872">
        <f>AE61</f>
        <v/>
      </c>
      <c r="BB61" s="899" t="n"/>
      <c r="BC61" s="899" t="n"/>
      <c r="BD61" s="899" t="n"/>
      <c r="BE61" s="899" t="n"/>
      <c r="BF61" s="899" t="n"/>
      <c r="BG61" s="899" t="n"/>
      <c r="BH61" s="899" t="n"/>
      <c r="BI61" s="899" t="n"/>
      <c r="BJ61" s="899" t="n"/>
      <c r="BK61" s="900" t="n"/>
      <c r="BL61" s="1875">
        <f>+T61+BA61</f>
        <v/>
      </c>
      <c r="BM61" s="873" t="n"/>
      <c r="BN61" s="873" t="n"/>
      <c r="BO61" s="873" t="n"/>
      <c r="BP61" s="873" t="n"/>
      <c r="BQ61" s="873" t="n"/>
      <c r="BR61" s="873" t="n"/>
      <c r="BS61" s="873" t="n"/>
      <c r="BT61" s="873" t="n"/>
      <c r="BU61" s="873" t="n"/>
      <c r="BV61" s="874" t="n"/>
      <c r="BW61" s="915" t="n"/>
      <c r="BX61" s="873" t="n"/>
      <c r="BY61" s="873" t="n"/>
      <c r="BZ61" s="873" t="n"/>
      <c r="CA61" s="873" t="n"/>
      <c r="CB61" s="873" t="n"/>
      <c r="CC61" s="873" t="n"/>
      <c r="CD61" s="873" t="n"/>
      <c r="CE61" s="873" t="n"/>
      <c r="CF61" s="873" t="n"/>
      <c r="CG61" s="873" t="n"/>
      <c r="CH61" s="873" t="n"/>
      <c r="CI61" s="873" t="n"/>
      <c r="CJ61" s="873" t="n"/>
      <c r="CK61" s="873" t="n"/>
      <c r="CL61" s="873" t="n"/>
      <c r="CM61" s="873" t="n"/>
      <c r="CN61" s="873" t="n"/>
      <c r="CO61" s="873" t="n"/>
      <c r="CP61" s="873" t="n"/>
      <c r="CQ61" s="873" t="n"/>
      <c r="CR61" s="873" t="n"/>
      <c r="CS61" s="873" t="n"/>
      <c r="CT61" s="873" t="n"/>
      <c r="CU61" s="873" t="n"/>
      <c r="CV61" s="873" t="n"/>
      <c r="CW61" s="873" t="n"/>
      <c r="CX61" s="873" t="n"/>
      <c r="CY61" s="873" t="n"/>
      <c r="CZ61" s="873" t="n"/>
      <c r="DA61" s="873" t="n"/>
      <c r="DB61" s="873" t="n"/>
      <c r="DC61" s="873" t="n"/>
      <c r="DD61" s="873" t="n"/>
      <c r="DE61" s="873" t="n"/>
      <c r="DF61" s="873" t="n"/>
      <c r="DG61" s="873" t="n"/>
      <c r="DH61" s="873" t="n"/>
      <c r="DI61" s="873" t="n"/>
      <c r="DJ61" s="873" t="n"/>
      <c r="DK61" s="873" t="n"/>
      <c r="DL61" s="873" t="n"/>
      <c r="DM61" s="873" t="n"/>
      <c r="DN61" s="873" t="n"/>
      <c r="DO61" s="873" t="n"/>
      <c r="DP61" s="873" t="n"/>
      <c r="DQ61" s="873" t="n"/>
      <c r="DR61" s="873" t="n"/>
      <c r="DS61" s="873" t="n"/>
      <c r="DT61" s="873" t="n"/>
      <c r="DU61" s="873" t="n"/>
      <c r="DV61" s="874" t="n"/>
      <c r="DW61" s="1873" t="n"/>
      <c r="DY61" s="23" t="n"/>
      <c r="DZ61" s="875" t="n"/>
      <c r="EA61" s="876" t="n"/>
      <c r="EB61" s="876" t="n"/>
      <c r="EC61" s="876" t="n"/>
      <c r="ED61" s="876" t="n"/>
      <c r="EE61" s="876" t="n"/>
      <c r="EF61" s="876" t="n"/>
      <c r="EG61" s="876" t="n"/>
      <c r="EH61" s="876" t="n"/>
      <c r="EI61" s="876" t="n"/>
      <c r="EJ61" s="876" t="n"/>
      <c r="EK61" s="876" t="n"/>
      <c r="EL61" s="876" t="n"/>
      <c r="EM61" s="876" t="n"/>
      <c r="EN61" s="876" t="n"/>
      <c r="EO61" s="876" t="n"/>
      <c r="EP61" s="876" t="n"/>
      <c r="EQ61" s="876" t="n"/>
      <c r="ER61" s="876" t="n"/>
      <c r="ES61" s="876" t="n"/>
      <c r="ET61" s="876" t="n"/>
      <c r="EU61" s="876" t="n"/>
      <c r="EV61" s="876" t="n"/>
      <c r="EW61" s="876" t="n"/>
      <c r="EX61" s="876" t="n"/>
      <c r="EY61" s="877" t="n"/>
      <c r="EZ61" s="875" t="n"/>
      <c r="FA61" s="877" t="n"/>
      <c r="FB61" s="876" t="n"/>
      <c r="FC61" s="876" t="n"/>
      <c r="FD61" s="876" t="n"/>
      <c r="FE61" s="876" t="n"/>
      <c r="FF61" s="876" t="n"/>
      <c r="FG61" s="876" t="n"/>
      <c r="FH61" s="876" t="n"/>
      <c r="FI61" s="876" t="n"/>
      <c r="FJ61" s="876" t="n"/>
      <c r="FK61" s="876" t="n"/>
      <c r="FL61" s="877" t="n"/>
    </row>
    <row r="62" ht="6" customHeight="1" s="832">
      <c r="A62" s="22" t="n"/>
      <c r="B62" s="28" t="n"/>
      <c r="C62" s="875" t="n"/>
      <c r="D62" s="876" t="n"/>
      <c r="E62" s="876" t="n"/>
      <c r="F62" s="876" t="n"/>
      <c r="G62" s="876" t="n"/>
      <c r="H62" s="876" t="n"/>
      <c r="I62" s="876" t="n"/>
      <c r="J62" s="876" t="n"/>
      <c r="K62" s="876" t="n"/>
      <c r="L62" s="876" t="n"/>
      <c r="M62" s="876" t="n"/>
      <c r="N62" s="876" t="n"/>
      <c r="O62" s="876" t="n"/>
      <c r="P62" s="876" t="n"/>
      <c r="Q62" s="876" t="n"/>
      <c r="R62" s="876" t="n"/>
      <c r="S62" s="877" t="n"/>
      <c r="T62" s="875" t="n"/>
      <c r="U62" s="876" t="n"/>
      <c r="V62" s="876" t="n"/>
      <c r="W62" s="876" t="n"/>
      <c r="X62" s="876" t="n"/>
      <c r="Y62" s="876" t="n"/>
      <c r="Z62" s="876" t="n"/>
      <c r="AA62" s="876" t="n"/>
      <c r="AB62" s="876" t="n"/>
      <c r="AC62" s="876" t="n"/>
      <c r="AD62" s="877" t="n"/>
      <c r="AE62" s="897" t="n"/>
      <c r="AF62" s="876" t="n"/>
      <c r="AG62" s="876" t="n"/>
      <c r="AH62" s="876" t="n"/>
      <c r="AI62" s="876" t="n"/>
      <c r="AJ62" s="876" t="n"/>
      <c r="AK62" s="876" t="n"/>
      <c r="AL62" s="876" t="n"/>
      <c r="AM62" s="876" t="n"/>
      <c r="AN62" s="876" t="n"/>
      <c r="AO62" s="877" t="n"/>
      <c r="AP62" s="875" t="n"/>
      <c r="AQ62" s="876" t="n"/>
      <c r="AR62" s="876" t="n"/>
      <c r="AS62" s="876" t="n"/>
      <c r="AT62" s="876" t="n"/>
      <c r="AU62" s="876" t="n"/>
      <c r="AV62" s="876" t="n"/>
      <c r="AW62" s="876" t="n"/>
      <c r="AX62" s="876" t="n"/>
      <c r="AY62" s="876" t="n"/>
      <c r="AZ62" s="877" t="n"/>
      <c r="BA62" s="897" t="n"/>
      <c r="BB62" s="876" t="n"/>
      <c r="BC62" s="876" t="n"/>
      <c r="BD62" s="876" t="n"/>
      <c r="BE62" s="876" t="n"/>
      <c r="BF62" s="876" t="n"/>
      <c r="BG62" s="876" t="n"/>
      <c r="BH62" s="876" t="n"/>
      <c r="BI62" s="876" t="n"/>
      <c r="BJ62" s="876" t="n"/>
      <c r="BK62" s="877" t="n"/>
      <c r="BL62" s="875" t="n"/>
      <c r="BM62" s="876" t="n"/>
      <c r="BN62" s="876" t="n"/>
      <c r="BO62" s="876" t="n"/>
      <c r="BP62" s="876" t="n"/>
      <c r="BQ62" s="876" t="n"/>
      <c r="BR62" s="876" t="n"/>
      <c r="BS62" s="876" t="n"/>
      <c r="BT62" s="876" t="n"/>
      <c r="BU62" s="876" t="n"/>
      <c r="BV62" s="877" t="n"/>
      <c r="BW62" s="876" t="n"/>
      <c r="BX62" s="876" t="n"/>
      <c r="BY62" s="876" t="n"/>
      <c r="BZ62" s="876" t="n"/>
      <c r="CA62" s="876" t="n"/>
      <c r="CB62" s="876" t="n"/>
      <c r="CC62" s="876" t="n"/>
      <c r="CD62" s="876" t="n"/>
      <c r="CE62" s="876" t="n"/>
      <c r="CF62" s="876" t="n"/>
      <c r="CG62" s="876" t="n"/>
      <c r="CH62" s="876" t="n"/>
      <c r="CI62" s="876" t="n"/>
      <c r="CJ62" s="876" t="n"/>
      <c r="CK62" s="876" t="n"/>
      <c r="CL62" s="876" t="n"/>
      <c r="CM62" s="876" t="n"/>
      <c r="CN62" s="876" t="n"/>
      <c r="CO62" s="876" t="n"/>
      <c r="CP62" s="876" t="n"/>
      <c r="CQ62" s="876" t="n"/>
      <c r="CR62" s="876" t="n"/>
      <c r="CS62" s="876" t="n"/>
      <c r="CT62" s="876" t="n"/>
      <c r="CU62" s="876" t="n"/>
      <c r="CV62" s="876" t="n"/>
      <c r="CW62" s="876" t="n"/>
      <c r="CX62" s="876" t="n"/>
      <c r="CY62" s="876" t="n"/>
      <c r="CZ62" s="876" t="n"/>
      <c r="DA62" s="876" t="n"/>
      <c r="DB62" s="876" t="n"/>
      <c r="DC62" s="876" t="n"/>
      <c r="DD62" s="876" t="n"/>
      <c r="DE62" s="876" t="n"/>
      <c r="DF62" s="876" t="n"/>
      <c r="DG62" s="876" t="n"/>
      <c r="DH62" s="876" t="n"/>
      <c r="DI62" s="876" t="n"/>
      <c r="DJ62" s="876" t="n"/>
      <c r="DK62" s="876" t="n"/>
      <c r="DL62" s="876" t="n"/>
      <c r="DM62" s="876" t="n"/>
      <c r="DN62" s="876" t="n"/>
      <c r="DO62" s="876" t="n"/>
      <c r="DP62" s="876" t="n"/>
      <c r="DQ62" s="876" t="n"/>
      <c r="DR62" s="876" t="n"/>
      <c r="DS62" s="876" t="n"/>
      <c r="DT62" s="876" t="n"/>
      <c r="DU62" s="876" t="n"/>
      <c r="DV62" s="877" t="n"/>
      <c r="DW62" s="1873" t="n"/>
      <c r="DY62" s="23" t="n"/>
      <c r="DZ62" s="923" t="n"/>
      <c r="EA62" s="873" t="n"/>
      <c r="EB62" s="873" t="n"/>
      <c r="EC62" s="873" t="n"/>
      <c r="ED62" s="873" t="n"/>
      <c r="EE62" s="873" t="n"/>
      <c r="EF62" s="873" t="n"/>
      <c r="EG62" s="873" t="n"/>
      <c r="EH62" s="873" t="n"/>
      <c r="EI62" s="873" t="n"/>
      <c r="EJ62" s="873" t="n"/>
      <c r="EK62" s="873" t="n"/>
      <c r="EL62" s="873" t="n"/>
      <c r="EM62" s="873" t="n"/>
      <c r="EN62" s="873" t="n"/>
      <c r="EO62" s="873" t="n"/>
      <c r="EP62" s="873" t="n"/>
      <c r="EQ62" s="873" t="n"/>
      <c r="ER62" s="873" t="n"/>
      <c r="ES62" s="873" t="n"/>
      <c r="ET62" s="873" t="n"/>
      <c r="EU62" s="873" t="n"/>
      <c r="EV62" s="873" t="n"/>
      <c r="EW62" s="873" t="n"/>
      <c r="EX62" s="873" t="n"/>
      <c r="EY62" s="874" t="n"/>
      <c r="EZ62" s="1883" t="n"/>
      <c r="FA62" s="873" t="n"/>
      <c r="FB62" s="1880" t="n"/>
      <c r="FC62" s="873" t="n"/>
      <c r="FD62" s="873" t="n"/>
      <c r="FE62" s="873" t="n"/>
      <c r="FF62" s="873" t="n"/>
      <c r="FG62" s="873" t="n"/>
      <c r="FH62" s="873" t="n"/>
      <c r="FI62" s="873" t="n"/>
      <c r="FJ62" s="873" t="n"/>
      <c r="FK62" s="873" t="n"/>
      <c r="FL62" s="874" t="n"/>
    </row>
    <row r="63" ht="6" customHeight="1" s="832">
      <c r="A63" s="22" t="n"/>
      <c r="B63" s="28" t="n"/>
      <c r="C63" s="923" t="inlineStr">
        <is>
          <t>Investments</t>
        </is>
      </c>
      <c r="D63" s="873" t="n"/>
      <c r="E63" s="873" t="n"/>
      <c r="F63" s="873" t="n"/>
      <c r="G63" s="873" t="n"/>
      <c r="H63" s="873" t="n"/>
      <c r="I63" s="873" t="n"/>
      <c r="J63" s="873" t="n"/>
      <c r="K63" s="873" t="n"/>
      <c r="L63" s="873" t="n"/>
      <c r="M63" s="873" t="n"/>
      <c r="N63" s="873" t="n"/>
      <c r="O63" s="873" t="n"/>
      <c r="P63" s="873" t="n"/>
      <c r="Q63" s="873" t="n"/>
      <c r="R63" s="873" t="n"/>
      <c r="S63" s="874" t="n"/>
      <c r="T63" s="1875">
        <f>BS!S40</f>
        <v/>
      </c>
      <c r="U63" s="873" t="n"/>
      <c r="V63" s="873" t="n"/>
      <c r="W63" s="873" t="n"/>
      <c r="X63" s="873" t="n"/>
      <c r="Y63" s="873" t="n"/>
      <c r="Z63" s="873" t="n"/>
      <c r="AA63" s="873" t="n"/>
      <c r="AB63" s="873" t="n"/>
      <c r="AC63" s="873" t="n"/>
      <c r="AD63" s="874" t="n"/>
      <c r="AE63" s="1876">
        <f>-'Unrealised loss working'!J9</f>
        <v/>
      </c>
      <c r="AF63" s="873" t="n"/>
      <c r="AG63" s="873" t="n"/>
      <c r="AH63" s="873" t="n"/>
      <c r="AI63" s="873" t="n"/>
      <c r="AJ63" s="873" t="n"/>
      <c r="AK63" s="873" t="n"/>
      <c r="AL63" s="873" t="n"/>
      <c r="AM63" s="873" t="n"/>
      <c r="AN63" s="873" t="n"/>
      <c r="AO63" s="874" t="n"/>
      <c r="AP63" s="1875">
        <f>+T63+AE63</f>
        <v/>
      </c>
      <c r="AQ63" s="873" t="n"/>
      <c r="AR63" s="873" t="n"/>
      <c r="AS63" s="873" t="n"/>
      <c r="AT63" s="873" t="n"/>
      <c r="AU63" s="873" t="n"/>
      <c r="AV63" s="873" t="n"/>
      <c r="AW63" s="873" t="n"/>
      <c r="AX63" s="873" t="n"/>
      <c r="AY63" s="873" t="n"/>
      <c r="AZ63" s="874" t="n"/>
      <c r="BA63" s="1872">
        <f>AE63</f>
        <v/>
      </c>
      <c r="BB63" s="899" t="n"/>
      <c r="BC63" s="899" t="n"/>
      <c r="BD63" s="899" t="n"/>
      <c r="BE63" s="899" t="n"/>
      <c r="BF63" s="899" t="n"/>
      <c r="BG63" s="899" t="n"/>
      <c r="BH63" s="899" t="n"/>
      <c r="BI63" s="899" t="n"/>
      <c r="BJ63" s="899" t="n"/>
      <c r="BK63" s="900" t="n"/>
      <c r="BL63" s="1875">
        <f>+T63+BA63</f>
        <v/>
      </c>
      <c r="BM63" s="873" t="n"/>
      <c r="BN63" s="873" t="n"/>
      <c r="BO63" s="873" t="n"/>
      <c r="BP63" s="873" t="n"/>
      <c r="BQ63" s="873" t="n"/>
      <c r="BR63" s="873" t="n"/>
      <c r="BS63" s="873" t="n"/>
      <c r="BT63" s="873" t="n"/>
      <c r="BU63" s="873" t="n"/>
      <c r="BV63" s="874" t="n"/>
      <c r="BW63" s="915" t="n"/>
      <c r="BX63" s="873" t="n"/>
      <c r="BY63" s="873" t="n"/>
      <c r="BZ63" s="873" t="n"/>
      <c r="CA63" s="873" t="n"/>
      <c r="CB63" s="873" t="n"/>
      <c r="CC63" s="873" t="n"/>
      <c r="CD63" s="873" t="n"/>
      <c r="CE63" s="873" t="n"/>
      <c r="CF63" s="873" t="n"/>
      <c r="CG63" s="873" t="n"/>
      <c r="CH63" s="873" t="n"/>
      <c r="CI63" s="873" t="n"/>
      <c r="CJ63" s="873" t="n"/>
      <c r="CK63" s="873" t="n"/>
      <c r="CL63" s="873" t="n"/>
      <c r="CM63" s="873" t="n"/>
      <c r="CN63" s="873" t="n"/>
      <c r="CO63" s="873" t="n"/>
      <c r="CP63" s="873" t="n"/>
      <c r="CQ63" s="873" t="n"/>
      <c r="CR63" s="873" t="n"/>
      <c r="CS63" s="873" t="n"/>
      <c r="CT63" s="873" t="n"/>
      <c r="CU63" s="873" t="n"/>
      <c r="CV63" s="873" t="n"/>
      <c r="CW63" s="873" t="n"/>
      <c r="CX63" s="873" t="n"/>
      <c r="CY63" s="873" t="n"/>
      <c r="CZ63" s="873" t="n"/>
      <c r="DA63" s="873" t="n"/>
      <c r="DB63" s="873" t="n"/>
      <c r="DC63" s="873" t="n"/>
      <c r="DD63" s="873" t="n"/>
      <c r="DE63" s="873" t="n"/>
      <c r="DF63" s="873" t="n"/>
      <c r="DG63" s="873" t="n"/>
      <c r="DH63" s="873" t="n"/>
      <c r="DI63" s="873" t="n"/>
      <c r="DJ63" s="873" t="n"/>
      <c r="DK63" s="873" t="n"/>
      <c r="DL63" s="873" t="n"/>
      <c r="DM63" s="873" t="n"/>
      <c r="DN63" s="873" t="n"/>
      <c r="DO63" s="873" t="n"/>
      <c r="DP63" s="873" t="n"/>
      <c r="DQ63" s="873" t="n"/>
      <c r="DR63" s="873" t="n"/>
      <c r="DS63" s="873" t="n"/>
      <c r="DT63" s="873" t="n"/>
      <c r="DU63" s="873" t="n"/>
      <c r="DV63" s="874" t="n"/>
      <c r="DW63" s="1873" t="n"/>
      <c r="DY63" s="23" t="n"/>
      <c r="DZ63" s="875" t="n"/>
      <c r="EA63" s="876" t="n"/>
      <c r="EB63" s="876" t="n"/>
      <c r="EC63" s="876" t="n"/>
      <c r="ED63" s="876" t="n"/>
      <c r="EE63" s="876" t="n"/>
      <c r="EF63" s="876" t="n"/>
      <c r="EG63" s="876" t="n"/>
      <c r="EH63" s="876" t="n"/>
      <c r="EI63" s="876" t="n"/>
      <c r="EJ63" s="876" t="n"/>
      <c r="EK63" s="876" t="n"/>
      <c r="EL63" s="876" t="n"/>
      <c r="EM63" s="876" t="n"/>
      <c r="EN63" s="876" t="n"/>
      <c r="EO63" s="876" t="n"/>
      <c r="EP63" s="876" t="n"/>
      <c r="EQ63" s="876" t="n"/>
      <c r="ER63" s="876" t="n"/>
      <c r="ES63" s="876" t="n"/>
      <c r="ET63" s="876" t="n"/>
      <c r="EU63" s="876" t="n"/>
      <c r="EV63" s="876" t="n"/>
      <c r="EW63" s="876" t="n"/>
      <c r="EX63" s="876" t="n"/>
      <c r="EY63" s="877" t="n"/>
      <c r="EZ63" s="875" t="n"/>
      <c r="FA63" s="876" t="n"/>
      <c r="FB63" s="876" t="n"/>
      <c r="FC63" s="876" t="n"/>
      <c r="FD63" s="876" t="n"/>
      <c r="FE63" s="876" t="n"/>
      <c r="FF63" s="876" t="n"/>
      <c r="FG63" s="876" t="n"/>
      <c r="FH63" s="876" t="n"/>
      <c r="FI63" s="876" t="n"/>
      <c r="FJ63" s="876" t="n"/>
      <c r="FK63" s="876" t="n"/>
      <c r="FL63" s="877" t="n"/>
    </row>
    <row r="64" ht="6" customHeight="1" s="832">
      <c r="A64" s="22" t="n"/>
      <c r="B64" s="28" t="n"/>
      <c r="C64" s="875" t="n"/>
      <c r="D64" s="876" t="n"/>
      <c r="E64" s="876" t="n"/>
      <c r="F64" s="876" t="n"/>
      <c r="G64" s="876" t="n"/>
      <c r="H64" s="876" t="n"/>
      <c r="I64" s="876" t="n"/>
      <c r="J64" s="876" t="n"/>
      <c r="K64" s="876" t="n"/>
      <c r="L64" s="876" t="n"/>
      <c r="M64" s="876" t="n"/>
      <c r="N64" s="876" t="n"/>
      <c r="O64" s="876" t="n"/>
      <c r="P64" s="876" t="n"/>
      <c r="Q64" s="876" t="n"/>
      <c r="R64" s="876" t="n"/>
      <c r="S64" s="877" t="n"/>
      <c r="T64" s="875" t="n"/>
      <c r="U64" s="876" t="n"/>
      <c r="V64" s="876" t="n"/>
      <c r="W64" s="876" t="n"/>
      <c r="X64" s="876" t="n"/>
      <c r="Y64" s="876" t="n"/>
      <c r="Z64" s="876" t="n"/>
      <c r="AA64" s="876" t="n"/>
      <c r="AB64" s="876" t="n"/>
      <c r="AC64" s="876" t="n"/>
      <c r="AD64" s="877" t="n"/>
      <c r="AE64" s="897" t="n"/>
      <c r="AF64" s="876" t="n"/>
      <c r="AG64" s="876" t="n"/>
      <c r="AH64" s="876" t="n"/>
      <c r="AI64" s="876" t="n"/>
      <c r="AJ64" s="876" t="n"/>
      <c r="AK64" s="876" t="n"/>
      <c r="AL64" s="876" t="n"/>
      <c r="AM64" s="876" t="n"/>
      <c r="AN64" s="876" t="n"/>
      <c r="AO64" s="877" t="n"/>
      <c r="AP64" s="875" t="n"/>
      <c r="AQ64" s="876" t="n"/>
      <c r="AR64" s="876" t="n"/>
      <c r="AS64" s="876" t="n"/>
      <c r="AT64" s="876" t="n"/>
      <c r="AU64" s="876" t="n"/>
      <c r="AV64" s="876" t="n"/>
      <c r="AW64" s="876" t="n"/>
      <c r="AX64" s="876" t="n"/>
      <c r="AY64" s="876" t="n"/>
      <c r="AZ64" s="877" t="n"/>
      <c r="BA64" s="897" t="n"/>
      <c r="BB64" s="876" t="n"/>
      <c r="BC64" s="876" t="n"/>
      <c r="BD64" s="876" t="n"/>
      <c r="BE64" s="876" t="n"/>
      <c r="BF64" s="876" t="n"/>
      <c r="BG64" s="876" t="n"/>
      <c r="BH64" s="876" t="n"/>
      <c r="BI64" s="876" t="n"/>
      <c r="BJ64" s="876" t="n"/>
      <c r="BK64" s="877" t="n"/>
      <c r="BL64" s="875" t="n"/>
      <c r="BM64" s="876" t="n"/>
      <c r="BN64" s="876" t="n"/>
      <c r="BO64" s="876" t="n"/>
      <c r="BP64" s="876" t="n"/>
      <c r="BQ64" s="876" t="n"/>
      <c r="BR64" s="876" t="n"/>
      <c r="BS64" s="876" t="n"/>
      <c r="BT64" s="876" t="n"/>
      <c r="BU64" s="876" t="n"/>
      <c r="BV64" s="877" t="n"/>
      <c r="BW64" s="876" t="n"/>
      <c r="BX64" s="876" t="n"/>
      <c r="BY64" s="876" t="n"/>
      <c r="BZ64" s="876" t="n"/>
      <c r="CA64" s="876" t="n"/>
      <c r="CB64" s="876" t="n"/>
      <c r="CC64" s="876" t="n"/>
      <c r="CD64" s="876" t="n"/>
      <c r="CE64" s="876" t="n"/>
      <c r="CF64" s="876" t="n"/>
      <c r="CG64" s="876" t="n"/>
      <c r="CH64" s="876" t="n"/>
      <c r="CI64" s="876" t="n"/>
      <c r="CJ64" s="876" t="n"/>
      <c r="CK64" s="876" t="n"/>
      <c r="CL64" s="876" t="n"/>
      <c r="CM64" s="876" t="n"/>
      <c r="CN64" s="876" t="n"/>
      <c r="CO64" s="876" t="n"/>
      <c r="CP64" s="876" t="n"/>
      <c r="CQ64" s="876" t="n"/>
      <c r="CR64" s="876" t="n"/>
      <c r="CS64" s="876" t="n"/>
      <c r="CT64" s="876" t="n"/>
      <c r="CU64" s="876" t="n"/>
      <c r="CV64" s="876" t="n"/>
      <c r="CW64" s="876" t="n"/>
      <c r="CX64" s="876" t="n"/>
      <c r="CY64" s="876" t="n"/>
      <c r="CZ64" s="876" t="n"/>
      <c r="DA64" s="876" t="n"/>
      <c r="DB64" s="876" t="n"/>
      <c r="DC64" s="876" t="n"/>
      <c r="DD64" s="876" t="n"/>
      <c r="DE64" s="876" t="n"/>
      <c r="DF64" s="876" t="n"/>
      <c r="DG64" s="876" t="n"/>
      <c r="DH64" s="876" t="n"/>
      <c r="DI64" s="876" t="n"/>
      <c r="DJ64" s="876" t="n"/>
      <c r="DK64" s="876" t="n"/>
      <c r="DL64" s="876" t="n"/>
      <c r="DM64" s="876" t="n"/>
      <c r="DN64" s="876" t="n"/>
      <c r="DO64" s="876" t="n"/>
      <c r="DP64" s="876" t="n"/>
      <c r="DQ64" s="876" t="n"/>
      <c r="DR64" s="876" t="n"/>
      <c r="DS64" s="876" t="n"/>
      <c r="DT64" s="876" t="n"/>
      <c r="DU64" s="876" t="n"/>
      <c r="DV64" s="877" t="n"/>
      <c r="DW64" s="1873" t="n"/>
      <c r="DY64" s="23" t="n"/>
      <c r="DZ64" s="923" t="n"/>
      <c r="EA64" s="873" t="n"/>
      <c r="EB64" s="873" t="n"/>
      <c r="EC64" s="873" t="n"/>
      <c r="ED64" s="873" t="n"/>
      <c r="EE64" s="873" t="n"/>
      <c r="EF64" s="873" t="n"/>
      <c r="EG64" s="873" t="n"/>
      <c r="EH64" s="873" t="n"/>
      <c r="EI64" s="873" t="n"/>
      <c r="EJ64" s="873" t="n"/>
      <c r="EK64" s="873" t="n"/>
      <c r="EL64" s="873" t="n"/>
      <c r="EM64" s="873" t="n"/>
      <c r="EN64" s="873" t="n"/>
      <c r="EO64" s="873" t="n"/>
      <c r="EP64" s="873" t="n"/>
      <c r="EQ64" s="873" t="n"/>
      <c r="ER64" s="873" t="n"/>
      <c r="ES64" s="873" t="n"/>
      <c r="ET64" s="873" t="n"/>
      <c r="EU64" s="873" t="n"/>
      <c r="EV64" s="873" t="n"/>
      <c r="EW64" s="873" t="n"/>
      <c r="EX64" s="873" t="n"/>
      <c r="EY64" s="874" t="n"/>
      <c r="EZ64" s="1883" t="n"/>
      <c r="FA64" s="873" t="n"/>
      <c r="FB64" s="1880" t="n"/>
      <c r="FC64" s="873" t="n"/>
      <c r="FD64" s="873" t="n"/>
      <c r="FE64" s="873" t="n"/>
      <c r="FF64" s="873" t="n"/>
      <c r="FG64" s="873" t="n"/>
      <c r="FH64" s="873" t="n"/>
      <c r="FI64" s="873" t="n"/>
      <c r="FJ64" s="873" t="n"/>
      <c r="FK64" s="873" t="n"/>
      <c r="FL64" s="874" t="n"/>
    </row>
    <row r="65" ht="6" customHeight="1" s="832">
      <c r="A65" s="22" t="n"/>
      <c r="B65" s="28" t="n"/>
      <c r="C65" s="923" t="inlineStr">
        <is>
          <t>▲ Allowance for Investments</t>
        </is>
      </c>
      <c r="D65" s="873" t="n"/>
      <c r="E65" s="873" t="n"/>
      <c r="F65" s="873" t="n"/>
      <c r="G65" s="873" t="n"/>
      <c r="H65" s="873" t="n"/>
      <c r="I65" s="873" t="n"/>
      <c r="J65" s="873" t="n"/>
      <c r="K65" s="873" t="n"/>
      <c r="L65" s="873" t="n"/>
      <c r="M65" s="873" t="n"/>
      <c r="N65" s="873" t="n"/>
      <c r="O65" s="873" t="n"/>
      <c r="P65" s="873" t="n"/>
      <c r="Q65" s="873" t="n"/>
      <c r="R65" s="873" t="n"/>
      <c r="S65" s="874" t="n"/>
      <c r="T65" s="1875" t="n"/>
      <c r="U65" s="873" t="n"/>
      <c r="V65" s="873" t="n"/>
      <c r="W65" s="873" t="n"/>
      <c r="X65" s="873" t="n"/>
      <c r="Y65" s="873" t="n"/>
      <c r="Z65" s="873" t="n"/>
      <c r="AA65" s="873" t="n"/>
      <c r="AB65" s="873" t="n"/>
      <c r="AC65" s="873" t="n"/>
      <c r="AD65" s="874" t="n"/>
      <c r="AE65" s="1876" t="n"/>
      <c r="AF65" s="873" t="n"/>
      <c r="AG65" s="873" t="n"/>
      <c r="AH65" s="873" t="n"/>
      <c r="AI65" s="873" t="n"/>
      <c r="AJ65" s="873" t="n"/>
      <c r="AK65" s="873" t="n"/>
      <c r="AL65" s="873" t="n"/>
      <c r="AM65" s="873" t="n"/>
      <c r="AN65" s="873" t="n"/>
      <c r="AO65" s="874" t="n"/>
      <c r="AP65" s="1875">
        <f>+T65+AE65</f>
        <v/>
      </c>
      <c r="AQ65" s="873" t="n"/>
      <c r="AR65" s="873" t="n"/>
      <c r="AS65" s="873" t="n"/>
      <c r="AT65" s="873" t="n"/>
      <c r="AU65" s="873" t="n"/>
      <c r="AV65" s="873" t="n"/>
      <c r="AW65" s="873" t="n"/>
      <c r="AX65" s="873" t="n"/>
      <c r="AY65" s="873" t="n"/>
      <c r="AZ65" s="874" t="n"/>
      <c r="BA65" s="1872">
        <f>AE65</f>
        <v/>
      </c>
      <c r="BB65" s="899" t="n"/>
      <c r="BC65" s="899" t="n"/>
      <c r="BD65" s="899" t="n"/>
      <c r="BE65" s="899" t="n"/>
      <c r="BF65" s="899" t="n"/>
      <c r="BG65" s="899" t="n"/>
      <c r="BH65" s="899" t="n"/>
      <c r="BI65" s="899" t="n"/>
      <c r="BJ65" s="899" t="n"/>
      <c r="BK65" s="900" t="n"/>
      <c r="BL65" s="1875">
        <f>+T65+BA65</f>
        <v/>
      </c>
      <c r="BM65" s="873" t="n"/>
      <c r="BN65" s="873" t="n"/>
      <c r="BO65" s="873" t="n"/>
      <c r="BP65" s="873" t="n"/>
      <c r="BQ65" s="873" t="n"/>
      <c r="BR65" s="873" t="n"/>
      <c r="BS65" s="873" t="n"/>
      <c r="BT65" s="873" t="n"/>
      <c r="BU65" s="873" t="n"/>
      <c r="BV65" s="874" t="n"/>
      <c r="BW65" s="915" t="n"/>
      <c r="BX65" s="873" t="n"/>
      <c r="BY65" s="873" t="n"/>
      <c r="BZ65" s="873" t="n"/>
      <c r="CA65" s="873" t="n"/>
      <c r="CB65" s="873" t="n"/>
      <c r="CC65" s="873" t="n"/>
      <c r="CD65" s="873" t="n"/>
      <c r="CE65" s="873" t="n"/>
      <c r="CF65" s="873" t="n"/>
      <c r="CG65" s="873" t="n"/>
      <c r="CH65" s="873" t="n"/>
      <c r="CI65" s="873" t="n"/>
      <c r="CJ65" s="873" t="n"/>
      <c r="CK65" s="873" t="n"/>
      <c r="CL65" s="873" t="n"/>
      <c r="CM65" s="873" t="n"/>
      <c r="CN65" s="873" t="n"/>
      <c r="CO65" s="873" t="n"/>
      <c r="CP65" s="873" t="n"/>
      <c r="CQ65" s="873" t="n"/>
      <c r="CR65" s="873" t="n"/>
      <c r="CS65" s="873" t="n"/>
      <c r="CT65" s="873" t="n"/>
      <c r="CU65" s="873" t="n"/>
      <c r="CV65" s="873" t="n"/>
      <c r="CW65" s="873" t="n"/>
      <c r="CX65" s="873" t="n"/>
      <c r="CY65" s="873" t="n"/>
      <c r="CZ65" s="873" t="n"/>
      <c r="DA65" s="873" t="n"/>
      <c r="DB65" s="873" t="n"/>
      <c r="DC65" s="873" t="n"/>
      <c r="DD65" s="873" t="n"/>
      <c r="DE65" s="873" t="n"/>
      <c r="DF65" s="873" t="n"/>
      <c r="DG65" s="873" t="n"/>
      <c r="DH65" s="873" t="n"/>
      <c r="DI65" s="873" t="n"/>
      <c r="DJ65" s="873" t="n"/>
      <c r="DK65" s="873" t="n"/>
      <c r="DL65" s="873" t="n"/>
      <c r="DM65" s="873" t="n"/>
      <c r="DN65" s="873" t="n"/>
      <c r="DO65" s="873" t="n"/>
      <c r="DP65" s="873" t="n"/>
      <c r="DQ65" s="873" t="n"/>
      <c r="DR65" s="873" t="n"/>
      <c r="DS65" s="873" t="n"/>
      <c r="DT65" s="873" t="n"/>
      <c r="DU65" s="873" t="n"/>
      <c r="DV65" s="874" t="n"/>
      <c r="DW65" s="1873" t="n"/>
      <c r="DY65" s="23" t="n"/>
      <c r="DZ65" s="875" t="n"/>
      <c r="EA65" s="876" t="n"/>
      <c r="EB65" s="876" t="n"/>
      <c r="EC65" s="876" t="n"/>
      <c r="ED65" s="876" t="n"/>
      <c r="EE65" s="876" t="n"/>
      <c r="EF65" s="876" t="n"/>
      <c r="EG65" s="876" t="n"/>
      <c r="EH65" s="876" t="n"/>
      <c r="EI65" s="876" t="n"/>
      <c r="EJ65" s="876" t="n"/>
      <c r="EK65" s="876" t="n"/>
      <c r="EL65" s="876" t="n"/>
      <c r="EM65" s="876" t="n"/>
      <c r="EN65" s="876" t="n"/>
      <c r="EO65" s="876" t="n"/>
      <c r="EP65" s="876" t="n"/>
      <c r="EQ65" s="876" t="n"/>
      <c r="ER65" s="876" t="n"/>
      <c r="ES65" s="876" t="n"/>
      <c r="ET65" s="876" t="n"/>
      <c r="EU65" s="876" t="n"/>
      <c r="EV65" s="876" t="n"/>
      <c r="EW65" s="876" t="n"/>
      <c r="EX65" s="876" t="n"/>
      <c r="EY65" s="877" t="n"/>
      <c r="EZ65" s="875" t="n"/>
      <c r="FA65" s="876" t="n"/>
      <c r="FB65" s="876" t="n"/>
      <c r="FC65" s="876" t="n"/>
      <c r="FD65" s="876" t="n"/>
      <c r="FE65" s="876" t="n"/>
      <c r="FF65" s="876" t="n"/>
      <c r="FG65" s="876" t="n"/>
      <c r="FH65" s="876" t="n"/>
      <c r="FI65" s="876" t="n"/>
      <c r="FJ65" s="876" t="n"/>
      <c r="FK65" s="876" t="n"/>
      <c r="FL65" s="877" t="n"/>
    </row>
    <row r="66" ht="6" customHeight="1" s="832">
      <c r="A66" s="22" t="n"/>
      <c r="B66" s="28" t="n"/>
      <c r="C66" s="875" t="n"/>
      <c r="D66" s="876" t="n"/>
      <c r="E66" s="876" t="n"/>
      <c r="F66" s="876" t="n"/>
      <c r="G66" s="876" t="n"/>
      <c r="H66" s="876" t="n"/>
      <c r="I66" s="876" t="n"/>
      <c r="J66" s="876" t="n"/>
      <c r="K66" s="876" t="n"/>
      <c r="L66" s="876" t="n"/>
      <c r="M66" s="876" t="n"/>
      <c r="N66" s="876" t="n"/>
      <c r="O66" s="876" t="n"/>
      <c r="P66" s="876" t="n"/>
      <c r="Q66" s="876" t="n"/>
      <c r="R66" s="876" t="n"/>
      <c r="S66" s="877" t="n"/>
      <c r="T66" s="875" t="n"/>
      <c r="U66" s="876" t="n"/>
      <c r="V66" s="876" t="n"/>
      <c r="W66" s="876" t="n"/>
      <c r="X66" s="876" t="n"/>
      <c r="Y66" s="876" t="n"/>
      <c r="Z66" s="876" t="n"/>
      <c r="AA66" s="876" t="n"/>
      <c r="AB66" s="876" t="n"/>
      <c r="AC66" s="876" t="n"/>
      <c r="AD66" s="877" t="n"/>
      <c r="AE66" s="897" t="n"/>
      <c r="AF66" s="876" t="n"/>
      <c r="AG66" s="876" t="n"/>
      <c r="AH66" s="876" t="n"/>
      <c r="AI66" s="876" t="n"/>
      <c r="AJ66" s="876" t="n"/>
      <c r="AK66" s="876" t="n"/>
      <c r="AL66" s="876" t="n"/>
      <c r="AM66" s="876" t="n"/>
      <c r="AN66" s="876" t="n"/>
      <c r="AO66" s="877" t="n"/>
      <c r="AP66" s="875" t="n"/>
      <c r="AQ66" s="876" t="n"/>
      <c r="AR66" s="876" t="n"/>
      <c r="AS66" s="876" t="n"/>
      <c r="AT66" s="876" t="n"/>
      <c r="AU66" s="876" t="n"/>
      <c r="AV66" s="876" t="n"/>
      <c r="AW66" s="876" t="n"/>
      <c r="AX66" s="876" t="n"/>
      <c r="AY66" s="876" t="n"/>
      <c r="AZ66" s="877" t="n"/>
      <c r="BA66" s="897" t="n"/>
      <c r="BB66" s="876" t="n"/>
      <c r="BC66" s="876" t="n"/>
      <c r="BD66" s="876" t="n"/>
      <c r="BE66" s="876" t="n"/>
      <c r="BF66" s="876" t="n"/>
      <c r="BG66" s="876" t="n"/>
      <c r="BH66" s="876" t="n"/>
      <c r="BI66" s="876" t="n"/>
      <c r="BJ66" s="876" t="n"/>
      <c r="BK66" s="877" t="n"/>
      <c r="BL66" s="875" t="n"/>
      <c r="BM66" s="876" t="n"/>
      <c r="BN66" s="876" t="n"/>
      <c r="BO66" s="876" t="n"/>
      <c r="BP66" s="876" t="n"/>
      <c r="BQ66" s="876" t="n"/>
      <c r="BR66" s="876" t="n"/>
      <c r="BS66" s="876" t="n"/>
      <c r="BT66" s="876" t="n"/>
      <c r="BU66" s="876" t="n"/>
      <c r="BV66" s="877" t="n"/>
      <c r="BW66" s="876" t="n"/>
      <c r="BX66" s="876" t="n"/>
      <c r="BY66" s="876" t="n"/>
      <c r="BZ66" s="876" t="n"/>
      <c r="CA66" s="876" t="n"/>
      <c r="CB66" s="876" t="n"/>
      <c r="CC66" s="876" t="n"/>
      <c r="CD66" s="876" t="n"/>
      <c r="CE66" s="876" t="n"/>
      <c r="CF66" s="876" t="n"/>
      <c r="CG66" s="876" t="n"/>
      <c r="CH66" s="876" t="n"/>
      <c r="CI66" s="876" t="n"/>
      <c r="CJ66" s="876" t="n"/>
      <c r="CK66" s="876" t="n"/>
      <c r="CL66" s="876" t="n"/>
      <c r="CM66" s="876" t="n"/>
      <c r="CN66" s="876" t="n"/>
      <c r="CO66" s="876" t="n"/>
      <c r="CP66" s="876" t="n"/>
      <c r="CQ66" s="876" t="n"/>
      <c r="CR66" s="876" t="n"/>
      <c r="CS66" s="876" t="n"/>
      <c r="CT66" s="876" t="n"/>
      <c r="CU66" s="876" t="n"/>
      <c r="CV66" s="876" t="n"/>
      <c r="CW66" s="876" t="n"/>
      <c r="CX66" s="876" t="n"/>
      <c r="CY66" s="876" t="n"/>
      <c r="CZ66" s="876" t="n"/>
      <c r="DA66" s="876" t="n"/>
      <c r="DB66" s="876" t="n"/>
      <c r="DC66" s="876" t="n"/>
      <c r="DD66" s="876" t="n"/>
      <c r="DE66" s="876" t="n"/>
      <c r="DF66" s="876" t="n"/>
      <c r="DG66" s="876" t="n"/>
      <c r="DH66" s="876" t="n"/>
      <c r="DI66" s="876" t="n"/>
      <c r="DJ66" s="876" t="n"/>
      <c r="DK66" s="876" t="n"/>
      <c r="DL66" s="876" t="n"/>
      <c r="DM66" s="876" t="n"/>
      <c r="DN66" s="876" t="n"/>
      <c r="DO66" s="876" t="n"/>
      <c r="DP66" s="876" t="n"/>
      <c r="DQ66" s="876" t="n"/>
      <c r="DR66" s="876" t="n"/>
      <c r="DS66" s="876" t="n"/>
      <c r="DT66" s="876" t="n"/>
      <c r="DU66" s="876" t="n"/>
      <c r="DV66" s="877" t="n"/>
      <c r="DW66" s="1873" t="n"/>
      <c r="DY66" s="923" t="inlineStr">
        <is>
          <t>Shareholders' equity （⑭=⑨:⑬）</t>
        </is>
      </c>
      <c r="DZ66" s="873" t="n"/>
      <c r="EA66" s="873" t="n"/>
      <c r="EB66" s="873" t="n"/>
      <c r="EC66" s="873" t="n"/>
      <c r="ED66" s="873" t="n"/>
      <c r="EE66" s="873" t="n"/>
      <c r="EF66" s="873" t="n"/>
      <c r="EG66" s="873" t="n"/>
      <c r="EH66" s="873" t="n"/>
      <c r="EI66" s="873" t="n"/>
      <c r="EJ66" s="873" t="n"/>
      <c r="EK66" s="873" t="n"/>
      <c r="EL66" s="873" t="n"/>
      <c r="EM66" s="873" t="n"/>
      <c r="EN66" s="873" t="n"/>
      <c r="EO66" s="873" t="n"/>
      <c r="EP66" s="873" t="n"/>
      <c r="EQ66" s="873" t="n"/>
      <c r="ER66" s="873" t="n"/>
      <c r="ES66" s="873" t="n"/>
      <c r="ET66" s="873" t="n"/>
      <c r="EU66" s="873" t="n"/>
      <c r="EV66" s="873" t="n"/>
      <c r="EW66" s="873" t="n"/>
      <c r="EX66" s="873" t="n"/>
      <c r="EY66" s="874" t="n"/>
      <c r="EZ66" s="1879" t="inlineStr">
        <is>
          <t>⑭</t>
        </is>
      </c>
      <c r="FA66" s="874" t="n"/>
      <c r="FB66" s="1880">
        <f>FB52+FB54+FB56+FB58+FB60</f>
        <v/>
      </c>
      <c r="FC66" s="873" t="n"/>
      <c r="FD66" s="873" t="n"/>
      <c r="FE66" s="873" t="n"/>
      <c r="FF66" s="873" t="n"/>
      <c r="FG66" s="873" t="n"/>
      <c r="FH66" s="873" t="n"/>
      <c r="FI66" s="873" t="n"/>
      <c r="FJ66" s="873" t="n"/>
      <c r="FK66" s="873" t="n"/>
      <c r="FL66" s="874" t="n"/>
    </row>
    <row r="67" ht="6" customHeight="1" s="832">
      <c r="A67" s="22" t="n"/>
      <c r="B67" s="28" t="n"/>
      <c r="C67" s="923" t="inlineStr">
        <is>
          <t>Other Non current assets</t>
        </is>
      </c>
      <c r="D67" s="873" t="n"/>
      <c r="E67" s="873" t="n"/>
      <c r="F67" s="873" t="n"/>
      <c r="G67" s="873" t="n"/>
      <c r="H67" s="873" t="n"/>
      <c r="I67" s="873" t="n"/>
      <c r="J67" s="873" t="n"/>
      <c r="K67" s="873" t="n"/>
      <c r="L67" s="873" t="n"/>
      <c r="M67" s="873" t="n"/>
      <c r="N67" s="873" t="n"/>
      <c r="O67" s="873" t="n"/>
      <c r="P67" s="873" t="n"/>
      <c r="Q67" s="873" t="n"/>
      <c r="R67" s="873" t="n"/>
      <c r="S67" s="874" t="n"/>
      <c r="T67" s="1875">
        <f>BS!S42</f>
        <v/>
      </c>
      <c r="U67" s="873" t="n"/>
      <c r="V67" s="873" t="n"/>
      <c r="W67" s="873" t="n"/>
      <c r="X67" s="873" t="n"/>
      <c r="Y67" s="873" t="n"/>
      <c r="Z67" s="873" t="n"/>
      <c r="AA67" s="873" t="n"/>
      <c r="AB67" s="873" t="n"/>
      <c r="AC67" s="873" t="n"/>
      <c r="AD67" s="874" t="n"/>
      <c r="AE67" s="1876" t="n"/>
      <c r="AF67" s="873" t="n"/>
      <c r="AG67" s="873" t="n"/>
      <c r="AH67" s="873" t="n"/>
      <c r="AI67" s="873" t="n"/>
      <c r="AJ67" s="873" t="n"/>
      <c r="AK67" s="873" t="n"/>
      <c r="AL67" s="873" t="n"/>
      <c r="AM67" s="873" t="n"/>
      <c r="AN67" s="873" t="n"/>
      <c r="AO67" s="874" t="n"/>
      <c r="AP67" s="1875">
        <f>+T67+AE67</f>
        <v/>
      </c>
      <c r="AQ67" s="873" t="n"/>
      <c r="AR67" s="873" t="n"/>
      <c r="AS67" s="873" t="n"/>
      <c r="AT67" s="873" t="n"/>
      <c r="AU67" s="873" t="n"/>
      <c r="AV67" s="873" t="n"/>
      <c r="AW67" s="873" t="n"/>
      <c r="AX67" s="873" t="n"/>
      <c r="AY67" s="873" t="n"/>
      <c r="AZ67" s="874" t="n"/>
      <c r="BA67" s="1872">
        <f>AE67</f>
        <v/>
      </c>
      <c r="BB67" s="899" t="n"/>
      <c r="BC67" s="899" t="n"/>
      <c r="BD67" s="899" t="n"/>
      <c r="BE67" s="899" t="n"/>
      <c r="BF67" s="899" t="n"/>
      <c r="BG67" s="899" t="n"/>
      <c r="BH67" s="899" t="n"/>
      <c r="BI67" s="899" t="n"/>
      <c r="BJ67" s="899" t="n"/>
      <c r="BK67" s="900" t="n"/>
      <c r="BL67" s="1875">
        <f>+T67+BA67</f>
        <v/>
      </c>
      <c r="BM67" s="873" t="n"/>
      <c r="BN67" s="873" t="n"/>
      <c r="BO67" s="873" t="n"/>
      <c r="BP67" s="873" t="n"/>
      <c r="BQ67" s="873" t="n"/>
      <c r="BR67" s="873" t="n"/>
      <c r="BS67" s="873" t="n"/>
      <c r="BT67" s="873" t="n"/>
      <c r="BU67" s="873" t="n"/>
      <c r="BV67" s="874" t="n"/>
      <c r="BW67" s="915" t="n"/>
      <c r="BX67" s="873" t="n"/>
      <c r="BY67" s="873" t="n"/>
      <c r="BZ67" s="873" t="n"/>
      <c r="CA67" s="873" t="n"/>
      <c r="CB67" s="873" t="n"/>
      <c r="CC67" s="873" t="n"/>
      <c r="CD67" s="873" t="n"/>
      <c r="CE67" s="873" t="n"/>
      <c r="CF67" s="873" t="n"/>
      <c r="CG67" s="873" t="n"/>
      <c r="CH67" s="873" t="n"/>
      <c r="CI67" s="873" t="n"/>
      <c r="CJ67" s="873" t="n"/>
      <c r="CK67" s="873" t="n"/>
      <c r="CL67" s="873" t="n"/>
      <c r="CM67" s="873" t="n"/>
      <c r="CN67" s="873" t="n"/>
      <c r="CO67" s="873" t="n"/>
      <c r="CP67" s="873" t="n"/>
      <c r="CQ67" s="873" t="n"/>
      <c r="CR67" s="873" t="n"/>
      <c r="CS67" s="873" t="n"/>
      <c r="CT67" s="873" t="n"/>
      <c r="CU67" s="873" t="n"/>
      <c r="CV67" s="873" t="n"/>
      <c r="CW67" s="873" t="n"/>
      <c r="CX67" s="873" t="n"/>
      <c r="CY67" s="873" t="n"/>
      <c r="CZ67" s="873" t="n"/>
      <c r="DA67" s="873" t="n"/>
      <c r="DB67" s="873" t="n"/>
      <c r="DC67" s="873" t="n"/>
      <c r="DD67" s="873" t="n"/>
      <c r="DE67" s="873" t="n"/>
      <c r="DF67" s="873" t="n"/>
      <c r="DG67" s="873" t="n"/>
      <c r="DH67" s="873" t="n"/>
      <c r="DI67" s="873" t="n"/>
      <c r="DJ67" s="873" t="n"/>
      <c r="DK67" s="873" t="n"/>
      <c r="DL67" s="873" t="n"/>
      <c r="DM67" s="873" t="n"/>
      <c r="DN67" s="873" t="n"/>
      <c r="DO67" s="873" t="n"/>
      <c r="DP67" s="873" t="n"/>
      <c r="DQ67" s="873" t="n"/>
      <c r="DR67" s="873" t="n"/>
      <c r="DS67" s="873" t="n"/>
      <c r="DT67" s="873" t="n"/>
      <c r="DU67" s="873" t="n"/>
      <c r="DV67" s="874" t="n"/>
      <c r="DW67" s="1873" t="n"/>
      <c r="DY67" s="875" t="n"/>
      <c r="DZ67" s="876" t="n"/>
      <c r="EA67" s="876" t="n"/>
      <c r="EB67" s="876" t="n"/>
      <c r="EC67" s="876" t="n"/>
      <c r="ED67" s="876" t="n"/>
      <c r="EE67" s="876" t="n"/>
      <c r="EF67" s="876" t="n"/>
      <c r="EG67" s="876" t="n"/>
      <c r="EH67" s="876" t="n"/>
      <c r="EI67" s="876" t="n"/>
      <c r="EJ67" s="876" t="n"/>
      <c r="EK67" s="876" t="n"/>
      <c r="EL67" s="876" t="n"/>
      <c r="EM67" s="876" t="n"/>
      <c r="EN67" s="876" t="n"/>
      <c r="EO67" s="876" t="n"/>
      <c r="EP67" s="876" t="n"/>
      <c r="EQ67" s="876" t="n"/>
      <c r="ER67" s="876" t="n"/>
      <c r="ES67" s="876" t="n"/>
      <c r="ET67" s="876" t="n"/>
      <c r="EU67" s="876" t="n"/>
      <c r="EV67" s="876" t="n"/>
      <c r="EW67" s="876" t="n"/>
      <c r="EX67" s="876" t="n"/>
      <c r="EY67" s="877" t="n"/>
      <c r="EZ67" s="875" t="n"/>
      <c r="FA67" s="877" t="n"/>
      <c r="FB67" s="876" t="n"/>
      <c r="FC67" s="876" t="n"/>
      <c r="FD67" s="876" t="n"/>
      <c r="FE67" s="876" t="n"/>
      <c r="FF67" s="876" t="n"/>
      <c r="FG67" s="876" t="n"/>
      <c r="FH67" s="876" t="n"/>
      <c r="FI67" s="876" t="n"/>
      <c r="FJ67" s="876" t="n"/>
      <c r="FK67" s="876" t="n"/>
      <c r="FL67" s="877" t="n"/>
    </row>
    <row r="68" ht="6" customHeight="1" s="832">
      <c r="A68" s="22" t="n"/>
      <c r="B68" s="28" t="n"/>
      <c r="C68" s="875" t="n"/>
      <c r="D68" s="876" t="n"/>
      <c r="E68" s="876" t="n"/>
      <c r="F68" s="876" t="n"/>
      <c r="G68" s="876" t="n"/>
      <c r="H68" s="876" t="n"/>
      <c r="I68" s="876" t="n"/>
      <c r="J68" s="876" t="n"/>
      <c r="K68" s="876" t="n"/>
      <c r="L68" s="876" t="n"/>
      <c r="M68" s="876" t="n"/>
      <c r="N68" s="876" t="n"/>
      <c r="O68" s="876" t="n"/>
      <c r="P68" s="876" t="n"/>
      <c r="Q68" s="876" t="n"/>
      <c r="R68" s="876" t="n"/>
      <c r="S68" s="877" t="n"/>
      <c r="T68" s="875" t="n"/>
      <c r="U68" s="876" t="n"/>
      <c r="V68" s="876" t="n"/>
      <c r="W68" s="876" t="n"/>
      <c r="X68" s="876" t="n"/>
      <c r="Y68" s="876" t="n"/>
      <c r="Z68" s="876" t="n"/>
      <c r="AA68" s="876" t="n"/>
      <c r="AB68" s="876" t="n"/>
      <c r="AC68" s="876" t="n"/>
      <c r="AD68" s="877" t="n"/>
      <c r="AE68" s="897" t="n"/>
      <c r="AF68" s="876" t="n"/>
      <c r="AG68" s="876" t="n"/>
      <c r="AH68" s="876" t="n"/>
      <c r="AI68" s="876" t="n"/>
      <c r="AJ68" s="876" t="n"/>
      <c r="AK68" s="876" t="n"/>
      <c r="AL68" s="876" t="n"/>
      <c r="AM68" s="876" t="n"/>
      <c r="AN68" s="876" t="n"/>
      <c r="AO68" s="877" t="n"/>
      <c r="AP68" s="875" t="n"/>
      <c r="AQ68" s="876" t="n"/>
      <c r="AR68" s="876" t="n"/>
      <c r="AS68" s="876" t="n"/>
      <c r="AT68" s="876" t="n"/>
      <c r="AU68" s="876" t="n"/>
      <c r="AV68" s="876" t="n"/>
      <c r="AW68" s="876" t="n"/>
      <c r="AX68" s="876" t="n"/>
      <c r="AY68" s="876" t="n"/>
      <c r="AZ68" s="877" t="n"/>
      <c r="BA68" s="897" t="n"/>
      <c r="BB68" s="876" t="n"/>
      <c r="BC68" s="876" t="n"/>
      <c r="BD68" s="876" t="n"/>
      <c r="BE68" s="876" t="n"/>
      <c r="BF68" s="876" t="n"/>
      <c r="BG68" s="876" t="n"/>
      <c r="BH68" s="876" t="n"/>
      <c r="BI68" s="876" t="n"/>
      <c r="BJ68" s="876" t="n"/>
      <c r="BK68" s="877" t="n"/>
      <c r="BL68" s="875" t="n"/>
      <c r="BM68" s="876" t="n"/>
      <c r="BN68" s="876" t="n"/>
      <c r="BO68" s="876" t="n"/>
      <c r="BP68" s="876" t="n"/>
      <c r="BQ68" s="876" t="n"/>
      <c r="BR68" s="876" t="n"/>
      <c r="BS68" s="876" t="n"/>
      <c r="BT68" s="876" t="n"/>
      <c r="BU68" s="876" t="n"/>
      <c r="BV68" s="877" t="n"/>
      <c r="BW68" s="876" t="n"/>
      <c r="BX68" s="876" t="n"/>
      <c r="BY68" s="876" t="n"/>
      <c r="BZ68" s="876" t="n"/>
      <c r="CA68" s="876" t="n"/>
      <c r="CB68" s="876" t="n"/>
      <c r="CC68" s="876" t="n"/>
      <c r="CD68" s="876" t="n"/>
      <c r="CE68" s="876" t="n"/>
      <c r="CF68" s="876" t="n"/>
      <c r="CG68" s="876" t="n"/>
      <c r="CH68" s="876" t="n"/>
      <c r="CI68" s="876" t="n"/>
      <c r="CJ68" s="876" t="n"/>
      <c r="CK68" s="876" t="n"/>
      <c r="CL68" s="876" t="n"/>
      <c r="CM68" s="876" t="n"/>
      <c r="CN68" s="876" t="n"/>
      <c r="CO68" s="876" t="n"/>
      <c r="CP68" s="876" t="n"/>
      <c r="CQ68" s="876" t="n"/>
      <c r="CR68" s="876" t="n"/>
      <c r="CS68" s="876" t="n"/>
      <c r="CT68" s="876" t="n"/>
      <c r="CU68" s="876" t="n"/>
      <c r="CV68" s="876" t="n"/>
      <c r="CW68" s="876" t="n"/>
      <c r="CX68" s="876" t="n"/>
      <c r="CY68" s="876" t="n"/>
      <c r="CZ68" s="876" t="n"/>
      <c r="DA68" s="876" t="n"/>
      <c r="DB68" s="876" t="n"/>
      <c r="DC68" s="876" t="n"/>
      <c r="DD68" s="876" t="n"/>
      <c r="DE68" s="876" t="n"/>
      <c r="DF68" s="876" t="n"/>
      <c r="DG68" s="876" t="n"/>
      <c r="DH68" s="876" t="n"/>
      <c r="DI68" s="876" t="n"/>
      <c r="DJ68" s="876" t="n"/>
      <c r="DK68" s="876" t="n"/>
      <c r="DL68" s="876" t="n"/>
      <c r="DM68" s="876" t="n"/>
      <c r="DN68" s="876" t="n"/>
      <c r="DO68" s="876" t="n"/>
      <c r="DP68" s="876" t="n"/>
      <c r="DQ68" s="876" t="n"/>
      <c r="DR68" s="876" t="n"/>
      <c r="DS68" s="876" t="n"/>
      <c r="DT68" s="876" t="n"/>
      <c r="DU68" s="876" t="n"/>
      <c r="DV68" s="877" t="n"/>
      <c r="DW68" s="1873" t="n"/>
      <c r="DY68" s="995" t="inlineStr">
        <is>
          <t>*1　For customers with negative retained earnings carried forward, conduct verification of the cause and profit prospect in the future</t>
        </is>
      </c>
      <c r="DZ68" s="873" t="n"/>
      <c r="EA68" s="873" t="n"/>
      <c r="EB68" s="873" t="n"/>
      <c r="EC68" s="873" t="n"/>
      <c r="ED68" s="873" t="n"/>
      <c r="EE68" s="873" t="n"/>
      <c r="EF68" s="873" t="n"/>
      <c r="EG68" s="873" t="n"/>
      <c r="EH68" s="873" t="n"/>
      <c r="EI68" s="873" t="n"/>
      <c r="EJ68" s="873" t="n"/>
      <c r="EK68" s="873" t="n"/>
      <c r="EL68" s="873" t="n"/>
      <c r="EM68" s="873" t="n"/>
      <c r="EN68" s="873" t="n"/>
      <c r="EO68" s="873" t="n"/>
      <c r="EP68" s="873" t="n"/>
      <c r="EQ68" s="873" t="n"/>
      <c r="ER68" s="873" t="n"/>
      <c r="ES68" s="873" t="n"/>
      <c r="ET68" s="873" t="n"/>
      <c r="EU68" s="873" t="n"/>
      <c r="EV68" s="873" t="n"/>
      <c r="EW68" s="873" t="n"/>
      <c r="EX68" s="873" t="n"/>
      <c r="EY68" s="873" t="n"/>
      <c r="EZ68" s="873" t="n"/>
      <c r="FA68" s="873" t="n"/>
      <c r="FB68" s="873" t="n"/>
      <c r="FC68" s="873" t="n"/>
      <c r="FD68" s="873" t="n"/>
      <c r="FE68" s="873" t="n"/>
      <c r="FF68" s="873" t="n"/>
      <c r="FG68" s="873" t="n"/>
      <c r="FH68" s="873" t="n"/>
      <c r="FI68" s="873" t="n"/>
      <c r="FJ68" s="873" t="n"/>
      <c r="FK68" s="873" t="n"/>
      <c r="FL68" s="873" t="n"/>
    </row>
    <row r="69" ht="6" customHeight="1" s="832">
      <c r="A69" s="24" t="n"/>
      <c r="B69" s="28" t="n"/>
      <c r="C69" s="923" t="n"/>
      <c r="D69" s="873" t="n"/>
      <c r="E69" s="873" t="n"/>
      <c r="F69" s="873" t="n"/>
      <c r="G69" s="873" t="n"/>
      <c r="H69" s="873" t="n"/>
      <c r="I69" s="873" t="n"/>
      <c r="J69" s="873" t="n"/>
      <c r="K69" s="873" t="n"/>
      <c r="L69" s="873" t="n"/>
      <c r="M69" s="873" t="n"/>
      <c r="N69" s="873" t="n"/>
      <c r="O69" s="873" t="n"/>
      <c r="P69" s="873" t="n"/>
      <c r="Q69" s="873" t="n"/>
      <c r="R69" s="873" t="n"/>
      <c r="S69" s="874" t="n"/>
      <c r="T69" s="1875" t="n"/>
      <c r="U69" s="873" t="n"/>
      <c r="V69" s="873" t="n"/>
      <c r="W69" s="873" t="n"/>
      <c r="X69" s="873" t="n"/>
      <c r="Y69" s="873" t="n"/>
      <c r="Z69" s="873" t="n"/>
      <c r="AA69" s="873" t="n"/>
      <c r="AB69" s="873" t="n"/>
      <c r="AC69" s="873" t="n"/>
      <c r="AD69" s="874" t="n"/>
      <c r="AE69" s="1876" t="n"/>
      <c r="AF69" s="873" t="n"/>
      <c r="AG69" s="873" t="n"/>
      <c r="AH69" s="873" t="n"/>
      <c r="AI69" s="873" t="n"/>
      <c r="AJ69" s="873" t="n"/>
      <c r="AK69" s="873" t="n"/>
      <c r="AL69" s="873" t="n"/>
      <c r="AM69" s="873" t="n"/>
      <c r="AN69" s="873" t="n"/>
      <c r="AO69" s="874" t="n"/>
      <c r="AP69" s="1875">
        <f>+T69+AE69</f>
        <v/>
      </c>
      <c r="AQ69" s="873" t="n"/>
      <c r="AR69" s="873" t="n"/>
      <c r="AS69" s="873" t="n"/>
      <c r="AT69" s="873" t="n"/>
      <c r="AU69" s="873" t="n"/>
      <c r="AV69" s="873" t="n"/>
      <c r="AW69" s="873" t="n"/>
      <c r="AX69" s="873" t="n"/>
      <c r="AY69" s="873" t="n"/>
      <c r="AZ69" s="874" t="n"/>
      <c r="BA69" s="1872">
        <f>AE69</f>
        <v/>
      </c>
      <c r="BB69" s="899" t="n"/>
      <c r="BC69" s="899" t="n"/>
      <c r="BD69" s="899" t="n"/>
      <c r="BE69" s="899" t="n"/>
      <c r="BF69" s="899" t="n"/>
      <c r="BG69" s="899" t="n"/>
      <c r="BH69" s="899" t="n"/>
      <c r="BI69" s="899" t="n"/>
      <c r="BJ69" s="899" t="n"/>
      <c r="BK69" s="900" t="n"/>
      <c r="BL69" s="1875">
        <f>+T69+BA69</f>
        <v/>
      </c>
      <c r="BM69" s="873" t="n"/>
      <c r="BN69" s="873" t="n"/>
      <c r="BO69" s="873" t="n"/>
      <c r="BP69" s="873" t="n"/>
      <c r="BQ69" s="873" t="n"/>
      <c r="BR69" s="873" t="n"/>
      <c r="BS69" s="873" t="n"/>
      <c r="BT69" s="873" t="n"/>
      <c r="BU69" s="873" t="n"/>
      <c r="BV69" s="874" t="n"/>
      <c r="BW69" s="915" t="n"/>
      <c r="BX69" s="873" t="n"/>
      <c r="BY69" s="873" t="n"/>
      <c r="BZ69" s="873" t="n"/>
      <c r="CA69" s="873" t="n"/>
      <c r="CB69" s="873" t="n"/>
      <c r="CC69" s="873" t="n"/>
      <c r="CD69" s="873" t="n"/>
      <c r="CE69" s="873" t="n"/>
      <c r="CF69" s="873" t="n"/>
      <c r="CG69" s="873" t="n"/>
      <c r="CH69" s="873" t="n"/>
      <c r="CI69" s="873" t="n"/>
      <c r="CJ69" s="873" t="n"/>
      <c r="CK69" s="873" t="n"/>
      <c r="CL69" s="873" t="n"/>
      <c r="CM69" s="873" t="n"/>
      <c r="CN69" s="873" t="n"/>
      <c r="CO69" s="873" t="n"/>
      <c r="CP69" s="873" t="n"/>
      <c r="CQ69" s="873" t="n"/>
      <c r="CR69" s="873" t="n"/>
      <c r="CS69" s="873" t="n"/>
      <c r="CT69" s="873" t="n"/>
      <c r="CU69" s="873" t="n"/>
      <c r="CV69" s="873" t="n"/>
      <c r="CW69" s="873" t="n"/>
      <c r="CX69" s="873" t="n"/>
      <c r="CY69" s="873" t="n"/>
      <c r="CZ69" s="873" t="n"/>
      <c r="DA69" s="873" t="n"/>
      <c r="DB69" s="873" t="n"/>
      <c r="DC69" s="873" t="n"/>
      <c r="DD69" s="873" t="n"/>
      <c r="DE69" s="873" t="n"/>
      <c r="DF69" s="873" t="n"/>
      <c r="DG69" s="873" t="n"/>
      <c r="DH69" s="873" t="n"/>
      <c r="DI69" s="873" t="n"/>
      <c r="DJ69" s="873" t="n"/>
      <c r="DK69" s="873" t="n"/>
      <c r="DL69" s="873" t="n"/>
      <c r="DM69" s="873" t="n"/>
      <c r="DN69" s="873" t="n"/>
      <c r="DO69" s="873" t="n"/>
      <c r="DP69" s="873" t="n"/>
      <c r="DQ69" s="873" t="n"/>
      <c r="DR69" s="873" t="n"/>
      <c r="DS69" s="873" t="n"/>
      <c r="DT69" s="873" t="n"/>
      <c r="DU69" s="873" t="n"/>
      <c r="DV69" s="874" t="n"/>
      <c r="DW69" s="1873" t="n"/>
    </row>
    <row r="70" ht="6" customHeight="1" s="832">
      <c r="A70" s="24" t="n"/>
      <c r="B70" s="28" t="n"/>
      <c r="C70" s="875" t="n"/>
      <c r="D70" s="876" t="n"/>
      <c r="E70" s="876" t="n"/>
      <c r="F70" s="876" t="n"/>
      <c r="G70" s="876" t="n"/>
      <c r="H70" s="876" t="n"/>
      <c r="I70" s="876" t="n"/>
      <c r="J70" s="876" t="n"/>
      <c r="K70" s="876" t="n"/>
      <c r="L70" s="876" t="n"/>
      <c r="M70" s="876" t="n"/>
      <c r="N70" s="876" t="n"/>
      <c r="O70" s="876" t="n"/>
      <c r="P70" s="876" t="n"/>
      <c r="Q70" s="876" t="n"/>
      <c r="R70" s="876" t="n"/>
      <c r="S70" s="877" t="n"/>
      <c r="T70" s="875" t="n"/>
      <c r="U70" s="876" t="n"/>
      <c r="V70" s="876" t="n"/>
      <c r="W70" s="876" t="n"/>
      <c r="X70" s="876" t="n"/>
      <c r="Y70" s="876" t="n"/>
      <c r="Z70" s="876" t="n"/>
      <c r="AA70" s="876" t="n"/>
      <c r="AB70" s="876" t="n"/>
      <c r="AC70" s="876" t="n"/>
      <c r="AD70" s="877" t="n"/>
      <c r="AE70" s="897" t="n"/>
      <c r="AF70" s="876" t="n"/>
      <c r="AG70" s="876" t="n"/>
      <c r="AH70" s="876" t="n"/>
      <c r="AI70" s="876" t="n"/>
      <c r="AJ70" s="876" t="n"/>
      <c r="AK70" s="876" t="n"/>
      <c r="AL70" s="876" t="n"/>
      <c r="AM70" s="876" t="n"/>
      <c r="AN70" s="876" t="n"/>
      <c r="AO70" s="877" t="n"/>
      <c r="AP70" s="875" t="n"/>
      <c r="AQ70" s="876" t="n"/>
      <c r="AR70" s="876" t="n"/>
      <c r="AS70" s="876" t="n"/>
      <c r="AT70" s="876" t="n"/>
      <c r="AU70" s="876" t="n"/>
      <c r="AV70" s="876" t="n"/>
      <c r="AW70" s="876" t="n"/>
      <c r="AX70" s="876" t="n"/>
      <c r="AY70" s="876" t="n"/>
      <c r="AZ70" s="877" t="n"/>
      <c r="BA70" s="897" t="n"/>
      <c r="BB70" s="876" t="n"/>
      <c r="BC70" s="876" t="n"/>
      <c r="BD70" s="876" t="n"/>
      <c r="BE70" s="876" t="n"/>
      <c r="BF70" s="876" t="n"/>
      <c r="BG70" s="876" t="n"/>
      <c r="BH70" s="876" t="n"/>
      <c r="BI70" s="876" t="n"/>
      <c r="BJ70" s="876" t="n"/>
      <c r="BK70" s="877" t="n"/>
      <c r="BL70" s="875" t="n"/>
      <c r="BM70" s="876" t="n"/>
      <c r="BN70" s="876" t="n"/>
      <c r="BO70" s="876" t="n"/>
      <c r="BP70" s="876" t="n"/>
      <c r="BQ70" s="876" t="n"/>
      <c r="BR70" s="876" t="n"/>
      <c r="BS70" s="876" t="n"/>
      <c r="BT70" s="876" t="n"/>
      <c r="BU70" s="876" t="n"/>
      <c r="BV70" s="877" t="n"/>
      <c r="BW70" s="876" t="n"/>
      <c r="BX70" s="876" t="n"/>
      <c r="BY70" s="876" t="n"/>
      <c r="BZ70" s="876" t="n"/>
      <c r="CA70" s="876" t="n"/>
      <c r="CB70" s="876" t="n"/>
      <c r="CC70" s="876" t="n"/>
      <c r="CD70" s="876" t="n"/>
      <c r="CE70" s="876" t="n"/>
      <c r="CF70" s="876" t="n"/>
      <c r="CG70" s="876" t="n"/>
      <c r="CH70" s="876" t="n"/>
      <c r="CI70" s="876" t="n"/>
      <c r="CJ70" s="876" t="n"/>
      <c r="CK70" s="876" t="n"/>
      <c r="CL70" s="876" t="n"/>
      <c r="CM70" s="876" t="n"/>
      <c r="CN70" s="876" t="n"/>
      <c r="CO70" s="876" t="n"/>
      <c r="CP70" s="876" t="n"/>
      <c r="CQ70" s="876" t="n"/>
      <c r="CR70" s="876" t="n"/>
      <c r="CS70" s="876" t="n"/>
      <c r="CT70" s="876" t="n"/>
      <c r="CU70" s="876" t="n"/>
      <c r="CV70" s="876" t="n"/>
      <c r="CW70" s="876" t="n"/>
      <c r="CX70" s="876" t="n"/>
      <c r="CY70" s="876" t="n"/>
      <c r="CZ70" s="876" t="n"/>
      <c r="DA70" s="876" t="n"/>
      <c r="DB70" s="876" t="n"/>
      <c r="DC70" s="876" t="n"/>
      <c r="DD70" s="876" t="n"/>
      <c r="DE70" s="876" t="n"/>
      <c r="DF70" s="876" t="n"/>
      <c r="DG70" s="876" t="n"/>
      <c r="DH70" s="876" t="n"/>
      <c r="DI70" s="876" t="n"/>
      <c r="DJ70" s="876" t="n"/>
      <c r="DK70" s="876" t="n"/>
      <c r="DL70" s="876" t="n"/>
      <c r="DM70" s="876" t="n"/>
      <c r="DN70" s="876" t="n"/>
      <c r="DO70" s="876" t="n"/>
      <c r="DP70" s="876" t="n"/>
      <c r="DQ70" s="876" t="n"/>
      <c r="DR70" s="876" t="n"/>
      <c r="DS70" s="876" t="n"/>
      <c r="DT70" s="876" t="n"/>
      <c r="DU70" s="876" t="n"/>
      <c r="DV70" s="877" t="n"/>
      <c r="DW70" s="1873" t="n"/>
    </row>
    <row r="71" ht="6" customHeight="1" s="832">
      <c r="A71" s="24" t="n"/>
      <c r="B71" s="28" t="n"/>
      <c r="C71" s="923" t="n"/>
      <c r="D71" s="873" t="n"/>
      <c r="E71" s="873" t="n"/>
      <c r="F71" s="873" t="n"/>
      <c r="G71" s="873" t="n"/>
      <c r="H71" s="873" t="n"/>
      <c r="I71" s="873" t="n"/>
      <c r="J71" s="873" t="n"/>
      <c r="K71" s="873" t="n"/>
      <c r="L71" s="873" t="n"/>
      <c r="M71" s="873" t="n"/>
      <c r="N71" s="873" t="n"/>
      <c r="O71" s="873" t="n"/>
      <c r="P71" s="873" t="n"/>
      <c r="Q71" s="873" t="n"/>
      <c r="R71" s="873" t="n"/>
      <c r="S71" s="874" t="n"/>
      <c r="T71" s="1875" t="n"/>
      <c r="U71" s="873" t="n"/>
      <c r="V71" s="873" t="n"/>
      <c r="W71" s="873" t="n"/>
      <c r="X71" s="873" t="n"/>
      <c r="Y71" s="873" t="n"/>
      <c r="Z71" s="873" t="n"/>
      <c r="AA71" s="873" t="n"/>
      <c r="AB71" s="873" t="n"/>
      <c r="AC71" s="873" t="n"/>
      <c r="AD71" s="874" t="n"/>
      <c r="AE71" s="1876" t="n"/>
      <c r="AF71" s="873" t="n"/>
      <c r="AG71" s="873" t="n"/>
      <c r="AH71" s="873" t="n"/>
      <c r="AI71" s="873" t="n"/>
      <c r="AJ71" s="873" t="n"/>
      <c r="AK71" s="873" t="n"/>
      <c r="AL71" s="873" t="n"/>
      <c r="AM71" s="873" t="n"/>
      <c r="AN71" s="873" t="n"/>
      <c r="AO71" s="874" t="n"/>
      <c r="AP71" s="1875">
        <f>+T71+AE71</f>
        <v/>
      </c>
      <c r="AQ71" s="873" t="n"/>
      <c r="AR71" s="873" t="n"/>
      <c r="AS71" s="873" t="n"/>
      <c r="AT71" s="873" t="n"/>
      <c r="AU71" s="873" t="n"/>
      <c r="AV71" s="873" t="n"/>
      <c r="AW71" s="873" t="n"/>
      <c r="AX71" s="873" t="n"/>
      <c r="AY71" s="873" t="n"/>
      <c r="AZ71" s="874" t="n"/>
      <c r="BA71" s="1872">
        <f>AE71</f>
        <v/>
      </c>
      <c r="BB71" s="899" t="n"/>
      <c r="BC71" s="899" t="n"/>
      <c r="BD71" s="899" t="n"/>
      <c r="BE71" s="899" t="n"/>
      <c r="BF71" s="899" t="n"/>
      <c r="BG71" s="899" t="n"/>
      <c r="BH71" s="899" t="n"/>
      <c r="BI71" s="899" t="n"/>
      <c r="BJ71" s="899" t="n"/>
      <c r="BK71" s="900" t="n"/>
      <c r="BL71" s="1875">
        <f>+T71+BA71</f>
        <v/>
      </c>
      <c r="BM71" s="873" t="n"/>
      <c r="BN71" s="873" t="n"/>
      <c r="BO71" s="873" t="n"/>
      <c r="BP71" s="873" t="n"/>
      <c r="BQ71" s="873" t="n"/>
      <c r="BR71" s="873" t="n"/>
      <c r="BS71" s="873" t="n"/>
      <c r="BT71" s="873" t="n"/>
      <c r="BU71" s="873" t="n"/>
      <c r="BV71" s="874" t="n"/>
      <c r="BW71" s="915" t="n"/>
      <c r="BX71" s="873" t="n"/>
      <c r="BY71" s="873" t="n"/>
      <c r="BZ71" s="873" t="n"/>
      <c r="CA71" s="873" t="n"/>
      <c r="CB71" s="873" t="n"/>
      <c r="CC71" s="873" t="n"/>
      <c r="CD71" s="873" t="n"/>
      <c r="CE71" s="873" t="n"/>
      <c r="CF71" s="873" t="n"/>
      <c r="CG71" s="873" t="n"/>
      <c r="CH71" s="873" t="n"/>
      <c r="CI71" s="873" t="n"/>
      <c r="CJ71" s="873" t="n"/>
      <c r="CK71" s="873" t="n"/>
      <c r="CL71" s="873" t="n"/>
      <c r="CM71" s="873" t="n"/>
      <c r="CN71" s="873" t="n"/>
      <c r="CO71" s="873" t="n"/>
      <c r="CP71" s="873" t="n"/>
      <c r="CQ71" s="873" t="n"/>
      <c r="CR71" s="873" t="n"/>
      <c r="CS71" s="873" t="n"/>
      <c r="CT71" s="873" t="n"/>
      <c r="CU71" s="873" t="n"/>
      <c r="CV71" s="873" t="n"/>
      <c r="CW71" s="873" t="n"/>
      <c r="CX71" s="873" t="n"/>
      <c r="CY71" s="873" t="n"/>
      <c r="CZ71" s="873" t="n"/>
      <c r="DA71" s="873" t="n"/>
      <c r="DB71" s="873" t="n"/>
      <c r="DC71" s="873" t="n"/>
      <c r="DD71" s="873" t="n"/>
      <c r="DE71" s="873" t="n"/>
      <c r="DF71" s="873" t="n"/>
      <c r="DG71" s="873" t="n"/>
      <c r="DH71" s="873" t="n"/>
      <c r="DI71" s="873" t="n"/>
      <c r="DJ71" s="873" t="n"/>
      <c r="DK71" s="873" t="n"/>
      <c r="DL71" s="873" t="n"/>
      <c r="DM71" s="873" t="n"/>
      <c r="DN71" s="873" t="n"/>
      <c r="DO71" s="873" t="n"/>
      <c r="DP71" s="873" t="n"/>
      <c r="DQ71" s="873" t="n"/>
      <c r="DR71" s="873" t="n"/>
      <c r="DS71" s="873" t="n"/>
      <c r="DT71" s="873" t="n"/>
      <c r="DU71" s="873" t="n"/>
      <c r="DV71" s="874" t="n"/>
      <c r="DW71" s="1873" t="n"/>
    </row>
    <row r="72" ht="6" customHeight="1" s="832">
      <c r="A72" s="24" t="n"/>
      <c r="B72" s="28" t="n"/>
      <c r="C72" s="875" t="n"/>
      <c r="D72" s="876" t="n"/>
      <c r="E72" s="876" t="n"/>
      <c r="F72" s="876" t="n"/>
      <c r="G72" s="876" t="n"/>
      <c r="H72" s="876" t="n"/>
      <c r="I72" s="876" t="n"/>
      <c r="J72" s="876" t="n"/>
      <c r="K72" s="876" t="n"/>
      <c r="L72" s="876" t="n"/>
      <c r="M72" s="876" t="n"/>
      <c r="N72" s="876" t="n"/>
      <c r="O72" s="876" t="n"/>
      <c r="P72" s="876" t="n"/>
      <c r="Q72" s="876" t="n"/>
      <c r="R72" s="876" t="n"/>
      <c r="S72" s="877" t="n"/>
      <c r="T72" s="875" t="n"/>
      <c r="U72" s="876" t="n"/>
      <c r="V72" s="876" t="n"/>
      <c r="W72" s="876" t="n"/>
      <c r="X72" s="876" t="n"/>
      <c r="Y72" s="876" t="n"/>
      <c r="Z72" s="876" t="n"/>
      <c r="AA72" s="876" t="n"/>
      <c r="AB72" s="876" t="n"/>
      <c r="AC72" s="876" t="n"/>
      <c r="AD72" s="877" t="n"/>
      <c r="AE72" s="897" t="n"/>
      <c r="AF72" s="876" t="n"/>
      <c r="AG72" s="876" t="n"/>
      <c r="AH72" s="876" t="n"/>
      <c r="AI72" s="876" t="n"/>
      <c r="AJ72" s="876" t="n"/>
      <c r="AK72" s="876" t="n"/>
      <c r="AL72" s="876" t="n"/>
      <c r="AM72" s="876" t="n"/>
      <c r="AN72" s="876" t="n"/>
      <c r="AO72" s="877" t="n"/>
      <c r="AP72" s="875" t="n"/>
      <c r="AQ72" s="876" t="n"/>
      <c r="AR72" s="876" t="n"/>
      <c r="AS72" s="876" t="n"/>
      <c r="AT72" s="876" t="n"/>
      <c r="AU72" s="876" t="n"/>
      <c r="AV72" s="876" t="n"/>
      <c r="AW72" s="876" t="n"/>
      <c r="AX72" s="876" t="n"/>
      <c r="AY72" s="876" t="n"/>
      <c r="AZ72" s="877" t="n"/>
      <c r="BA72" s="897" t="n"/>
      <c r="BB72" s="876" t="n"/>
      <c r="BC72" s="876" t="n"/>
      <c r="BD72" s="876" t="n"/>
      <c r="BE72" s="876" t="n"/>
      <c r="BF72" s="876" t="n"/>
      <c r="BG72" s="876" t="n"/>
      <c r="BH72" s="876" t="n"/>
      <c r="BI72" s="876" t="n"/>
      <c r="BJ72" s="876" t="n"/>
      <c r="BK72" s="877" t="n"/>
      <c r="BL72" s="875" t="n"/>
      <c r="BM72" s="876" t="n"/>
      <c r="BN72" s="876" t="n"/>
      <c r="BO72" s="876" t="n"/>
      <c r="BP72" s="876" t="n"/>
      <c r="BQ72" s="876" t="n"/>
      <c r="BR72" s="876" t="n"/>
      <c r="BS72" s="876" t="n"/>
      <c r="BT72" s="876" t="n"/>
      <c r="BU72" s="876" t="n"/>
      <c r="BV72" s="877" t="n"/>
      <c r="BW72" s="876" t="n"/>
      <c r="BX72" s="876" t="n"/>
      <c r="BY72" s="876" t="n"/>
      <c r="BZ72" s="876" t="n"/>
      <c r="CA72" s="876" t="n"/>
      <c r="CB72" s="876" t="n"/>
      <c r="CC72" s="876" t="n"/>
      <c r="CD72" s="876" t="n"/>
      <c r="CE72" s="876" t="n"/>
      <c r="CF72" s="876" t="n"/>
      <c r="CG72" s="876" t="n"/>
      <c r="CH72" s="876" t="n"/>
      <c r="CI72" s="876" t="n"/>
      <c r="CJ72" s="876" t="n"/>
      <c r="CK72" s="876" t="n"/>
      <c r="CL72" s="876" t="n"/>
      <c r="CM72" s="876" t="n"/>
      <c r="CN72" s="876" t="n"/>
      <c r="CO72" s="876" t="n"/>
      <c r="CP72" s="876" t="n"/>
      <c r="CQ72" s="876" t="n"/>
      <c r="CR72" s="876" t="n"/>
      <c r="CS72" s="876" t="n"/>
      <c r="CT72" s="876" t="n"/>
      <c r="CU72" s="876" t="n"/>
      <c r="CV72" s="876" t="n"/>
      <c r="CW72" s="876" t="n"/>
      <c r="CX72" s="876" t="n"/>
      <c r="CY72" s="876" t="n"/>
      <c r="CZ72" s="876" t="n"/>
      <c r="DA72" s="876" t="n"/>
      <c r="DB72" s="876" t="n"/>
      <c r="DC72" s="876" t="n"/>
      <c r="DD72" s="876" t="n"/>
      <c r="DE72" s="876" t="n"/>
      <c r="DF72" s="876" t="n"/>
      <c r="DG72" s="876" t="n"/>
      <c r="DH72" s="876" t="n"/>
      <c r="DI72" s="876" t="n"/>
      <c r="DJ72" s="876" t="n"/>
      <c r="DK72" s="876" t="n"/>
      <c r="DL72" s="876" t="n"/>
      <c r="DM72" s="876" t="n"/>
      <c r="DN72" s="876" t="n"/>
      <c r="DO72" s="876" t="n"/>
      <c r="DP72" s="876" t="n"/>
      <c r="DQ72" s="876" t="n"/>
      <c r="DR72" s="876" t="n"/>
      <c r="DS72" s="876" t="n"/>
      <c r="DT72" s="876" t="n"/>
      <c r="DU72" s="876" t="n"/>
      <c r="DV72" s="877" t="n"/>
      <c r="DW72" s="1873" t="n"/>
      <c r="DY72" s="876" t="n"/>
      <c r="DZ72" s="876" t="n"/>
      <c r="EA72" s="876" t="n"/>
      <c r="EB72" s="876" t="n"/>
      <c r="EC72" s="876" t="n"/>
      <c r="ED72" s="876" t="n"/>
      <c r="EE72" s="876" t="n"/>
      <c r="EF72" s="876" t="n"/>
      <c r="EG72" s="876" t="n"/>
      <c r="EH72" s="876" t="n"/>
      <c r="EI72" s="876" t="n"/>
      <c r="EJ72" s="876" t="n"/>
      <c r="EK72" s="876" t="n"/>
      <c r="EL72" s="876" t="n"/>
      <c r="EM72" s="876" t="n"/>
      <c r="EN72" s="876" t="n"/>
      <c r="EO72" s="876" t="n"/>
      <c r="EP72" s="876" t="n"/>
      <c r="EQ72" s="876" t="n"/>
      <c r="ER72" s="876" t="n"/>
      <c r="ES72" s="876" t="n"/>
      <c r="ET72" s="876" t="n"/>
      <c r="EU72" s="876" t="n"/>
      <c r="EV72" s="876" t="n"/>
      <c r="EW72" s="876" t="n"/>
      <c r="EX72" s="876" t="n"/>
      <c r="EY72" s="876" t="n"/>
      <c r="EZ72" s="876" t="n"/>
      <c r="FA72" s="876" t="n"/>
      <c r="FB72" s="876" t="n"/>
      <c r="FC72" s="876" t="n"/>
      <c r="FD72" s="876" t="n"/>
      <c r="FE72" s="876" t="n"/>
      <c r="FF72" s="876" t="n"/>
      <c r="FG72" s="876" t="n"/>
      <c r="FH72" s="876" t="n"/>
      <c r="FI72" s="876" t="n"/>
      <c r="FJ72" s="876" t="n"/>
      <c r="FK72" s="876" t="n"/>
      <c r="FL72" s="876" t="n"/>
    </row>
    <row r="73" ht="6" customHeight="1" s="832">
      <c r="A73" s="24" t="n"/>
      <c r="B73" s="31" t="n"/>
      <c r="C73" s="923" t="n"/>
      <c r="D73" s="873" t="n"/>
      <c r="E73" s="873" t="n"/>
      <c r="F73" s="873" t="n"/>
      <c r="G73" s="873" t="n"/>
      <c r="H73" s="873" t="n"/>
      <c r="I73" s="873" t="n"/>
      <c r="J73" s="873" t="n"/>
      <c r="K73" s="873" t="n"/>
      <c r="L73" s="873" t="n"/>
      <c r="M73" s="873" t="n"/>
      <c r="N73" s="873" t="n"/>
      <c r="O73" s="873" t="n"/>
      <c r="P73" s="873" t="n"/>
      <c r="Q73" s="873" t="n"/>
      <c r="R73" s="873" t="n"/>
      <c r="S73" s="874" t="n"/>
      <c r="T73" s="1875" t="n"/>
      <c r="U73" s="873" t="n"/>
      <c r="V73" s="873" t="n"/>
      <c r="W73" s="873" t="n"/>
      <c r="X73" s="873" t="n"/>
      <c r="Y73" s="873" t="n"/>
      <c r="Z73" s="873" t="n"/>
      <c r="AA73" s="873" t="n"/>
      <c r="AB73" s="873" t="n"/>
      <c r="AC73" s="873" t="n"/>
      <c r="AD73" s="874" t="n"/>
      <c r="AE73" s="1876" t="n"/>
      <c r="AF73" s="873" t="n"/>
      <c r="AG73" s="873" t="n"/>
      <c r="AH73" s="873" t="n"/>
      <c r="AI73" s="873" t="n"/>
      <c r="AJ73" s="873" t="n"/>
      <c r="AK73" s="873" t="n"/>
      <c r="AL73" s="873" t="n"/>
      <c r="AM73" s="873" t="n"/>
      <c r="AN73" s="873" t="n"/>
      <c r="AO73" s="874" t="n"/>
      <c r="AP73" s="1875">
        <f>+T73+AE73</f>
        <v/>
      </c>
      <c r="AQ73" s="873" t="n"/>
      <c r="AR73" s="873" t="n"/>
      <c r="AS73" s="873" t="n"/>
      <c r="AT73" s="873" t="n"/>
      <c r="AU73" s="873" t="n"/>
      <c r="AV73" s="873" t="n"/>
      <c r="AW73" s="873" t="n"/>
      <c r="AX73" s="873" t="n"/>
      <c r="AY73" s="873" t="n"/>
      <c r="AZ73" s="874" t="n"/>
      <c r="BA73" s="1872">
        <f>AE73</f>
        <v/>
      </c>
      <c r="BB73" s="899" t="n"/>
      <c r="BC73" s="899" t="n"/>
      <c r="BD73" s="899" t="n"/>
      <c r="BE73" s="899" t="n"/>
      <c r="BF73" s="899" t="n"/>
      <c r="BG73" s="899" t="n"/>
      <c r="BH73" s="899" t="n"/>
      <c r="BI73" s="899" t="n"/>
      <c r="BJ73" s="899" t="n"/>
      <c r="BK73" s="900" t="n"/>
      <c r="BL73" s="1875">
        <f>+T73+BA73</f>
        <v/>
      </c>
      <c r="BM73" s="873" t="n"/>
      <c r="BN73" s="873" t="n"/>
      <c r="BO73" s="873" t="n"/>
      <c r="BP73" s="873" t="n"/>
      <c r="BQ73" s="873" t="n"/>
      <c r="BR73" s="873" t="n"/>
      <c r="BS73" s="873" t="n"/>
      <c r="BT73" s="873" t="n"/>
      <c r="BU73" s="873" t="n"/>
      <c r="BV73" s="874" t="n"/>
      <c r="BW73" s="915" t="n"/>
      <c r="BX73" s="873" t="n"/>
      <c r="BY73" s="873" t="n"/>
      <c r="BZ73" s="873" t="n"/>
      <c r="CA73" s="873" t="n"/>
      <c r="CB73" s="873" t="n"/>
      <c r="CC73" s="873" t="n"/>
      <c r="CD73" s="873" t="n"/>
      <c r="CE73" s="873" t="n"/>
      <c r="CF73" s="873" t="n"/>
      <c r="CG73" s="873" t="n"/>
      <c r="CH73" s="873" t="n"/>
      <c r="CI73" s="873" t="n"/>
      <c r="CJ73" s="873" t="n"/>
      <c r="CK73" s="873" t="n"/>
      <c r="CL73" s="873" t="n"/>
      <c r="CM73" s="873" t="n"/>
      <c r="CN73" s="873" t="n"/>
      <c r="CO73" s="873" t="n"/>
      <c r="CP73" s="873" t="n"/>
      <c r="CQ73" s="873" t="n"/>
      <c r="CR73" s="873" t="n"/>
      <c r="CS73" s="873" t="n"/>
      <c r="CT73" s="873" t="n"/>
      <c r="CU73" s="873" t="n"/>
      <c r="CV73" s="873" t="n"/>
      <c r="CW73" s="873" t="n"/>
      <c r="CX73" s="873" t="n"/>
      <c r="CY73" s="873" t="n"/>
      <c r="CZ73" s="873" t="n"/>
      <c r="DA73" s="873" t="n"/>
      <c r="DB73" s="873" t="n"/>
      <c r="DC73" s="873" t="n"/>
      <c r="DD73" s="873" t="n"/>
      <c r="DE73" s="873" t="n"/>
      <c r="DF73" s="873" t="n"/>
      <c r="DG73" s="873" t="n"/>
      <c r="DH73" s="873" t="n"/>
      <c r="DI73" s="873" t="n"/>
      <c r="DJ73" s="873" t="n"/>
      <c r="DK73" s="873" t="n"/>
      <c r="DL73" s="873" t="n"/>
      <c r="DM73" s="873" t="n"/>
      <c r="DN73" s="873" t="n"/>
      <c r="DO73" s="873" t="n"/>
      <c r="DP73" s="873" t="n"/>
      <c r="DQ73" s="873" t="n"/>
      <c r="DR73" s="873" t="n"/>
      <c r="DS73" s="873" t="n"/>
      <c r="DT73" s="873" t="n"/>
      <c r="DU73" s="873" t="n"/>
      <c r="DV73" s="874" t="n"/>
      <c r="DW73" s="1873" t="n"/>
      <c r="DY73" s="30" t="n"/>
      <c r="DZ73" s="938" t="inlineStr">
        <is>
          <t>▲unrealized amount of liabilities for retirement payrolls</t>
        </is>
      </c>
      <c r="EA73" s="873" t="n"/>
      <c r="EB73" s="873" t="n"/>
      <c r="EC73" s="873" t="n"/>
      <c r="ED73" s="873" t="n"/>
      <c r="EE73" s="873" t="n"/>
      <c r="EF73" s="873" t="n"/>
      <c r="EG73" s="873" t="n"/>
      <c r="EH73" s="873" t="n"/>
      <c r="EI73" s="873" t="n"/>
      <c r="EJ73" s="873" t="n"/>
      <c r="EK73" s="873" t="n"/>
      <c r="EL73" s="873" t="n"/>
      <c r="EM73" s="873" t="n"/>
      <c r="EN73" s="873" t="n"/>
      <c r="EO73" s="873" t="n"/>
      <c r="EP73" s="873" t="n"/>
      <c r="EQ73" s="873" t="n"/>
      <c r="ER73" s="873" t="n"/>
      <c r="ES73" s="873" t="n"/>
      <c r="ET73" s="873" t="n"/>
      <c r="EU73" s="873" t="n"/>
      <c r="EV73" s="873" t="n"/>
      <c r="EW73" s="873" t="n"/>
      <c r="EX73" s="873" t="n"/>
      <c r="EY73" s="874" t="n"/>
      <c r="EZ73" s="1884" t="n"/>
      <c r="FA73" s="873" t="n"/>
      <c r="FB73" s="873" t="n"/>
      <c r="FC73" s="873" t="n"/>
      <c r="FD73" s="873" t="n"/>
      <c r="FE73" s="873" t="n"/>
      <c r="FF73" s="873" t="n"/>
      <c r="FG73" s="873" t="n"/>
      <c r="FH73" s="873" t="n"/>
      <c r="FI73" s="873" t="n"/>
      <c r="FJ73" s="873" t="n"/>
      <c r="FK73" s="873" t="n"/>
      <c r="FL73" s="874" t="n"/>
    </row>
    <row r="74" ht="6" customHeight="1" s="832">
      <c r="A74" s="24" t="n"/>
      <c r="B74" s="29" t="n"/>
      <c r="C74" s="875" t="n"/>
      <c r="D74" s="876" t="n"/>
      <c r="E74" s="876" t="n"/>
      <c r="F74" s="876" t="n"/>
      <c r="G74" s="876" t="n"/>
      <c r="H74" s="876" t="n"/>
      <c r="I74" s="876" t="n"/>
      <c r="J74" s="876" t="n"/>
      <c r="K74" s="876" t="n"/>
      <c r="L74" s="876" t="n"/>
      <c r="M74" s="876" t="n"/>
      <c r="N74" s="876" t="n"/>
      <c r="O74" s="876" t="n"/>
      <c r="P74" s="876" t="n"/>
      <c r="Q74" s="876" t="n"/>
      <c r="R74" s="876" t="n"/>
      <c r="S74" s="877" t="n"/>
      <c r="T74" s="875" t="n"/>
      <c r="U74" s="876" t="n"/>
      <c r="V74" s="876" t="n"/>
      <c r="W74" s="876" t="n"/>
      <c r="X74" s="876" t="n"/>
      <c r="Y74" s="876" t="n"/>
      <c r="Z74" s="876" t="n"/>
      <c r="AA74" s="876" t="n"/>
      <c r="AB74" s="876" t="n"/>
      <c r="AC74" s="876" t="n"/>
      <c r="AD74" s="877" t="n"/>
      <c r="AE74" s="897" t="n"/>
      <c r="AF74" s="876" t="n"/>
      <c r="AG74" s="876" t="n"/>
      <c r="AH74" s="876" t="n"/>
      <c r="AI74" s="876" t="n"/>
      <c r="AJ74" s="876" t="n"/>
      <c r="AK74" s="876" t="n"/>
      <c r="AL74" s="876" t="n"/>
      <c r="AM74" s="876" t="n"/>
      <c r="AN74" s="876" t="n"/>
      <c r="AO74" s="877" t="n"/>
      <c r="AP74" s="875" t="n"/>
      <c r="AQ74" s="876" t="n"/>
      <c r="AR74" s="876" t="n"/>
      <c r="AS74" s="876" t="n"/>
      <c r="AT74" s="876" t="n"/>
      <c r="AU74" s="876" t="n"/>
      <c r="AV74" s="876" t="n"/>
      <c r="AW74" s="876" t="n"/>
      <c r="AX74" s="876" t="n"/>
      <c r="AY74" s="876" t="n"/>
      <c r="AZ74" s="877" t="n"/>
      <c r="BA74" s="897" t="n"/>
      <c r="BB74" s="876" t="n"/>
      <c r="BC74" s="876" t="n"/>
      <c r="BD74" s="876" t="n"/>
      <c r="BE74" s="876" t="n"/>
      <c r="BF74" s="876" t="n"/>
      <c r="BG74" s="876" t="n"/>
      <c r="BH74" s="876" t="n"/>
      <c r="BI74" s="876" t="n"/>
      <c r="BJ74" s="876" t="n"/>
      <c r="BK74" s="877" t="n"/>
      <c r="BL74" s="875" t="n"/>
      <c r="BM74" s="876" t="n"/>
      <c r="BN74" s="876" t="n"/>
      <c r="BO74" s="876" t="n"/>
      <c r="BP74" s="876" t="n"/>
      <c r="BQ74" s="876" t="n"/>
      <c r="BR74" s="876" t="n"/>
      <c r="BS74" s="876" t="n"/>
      <c r="BT74" s="876" t="n"/>
      <c r="BU74" s="876" t="n"/>
      <c r="BV74" s="877" t="n"/>
      <c r="BW74" s="876" t="n"/>
      <c r="BX74" s="876" t="n"/>
      <c r="BY74" s="876" t="n"/>
      <c r="BZ74" s="876" t="n"/>
      <c r="CA74" s="876" t="n"/>
      <c r="CB74" s="876" t="n"/>
      <c r="CC74" s="876" t="n"/>
      <c r="CD74" s="876" t="n"/>
      <c r="CE74" s="876" t="n"/>
      <c r="CF74" s="876" t="n"/>
      <c r="CG74" s="876" t="n"/>
      <c r="CH74" s="876" t="n"/>
      <c r="CI74" s="876" t="n"/>
      <c r="CJ74" s="876" t="n"/>
      <c r="CK74" s="876" t="n"/>
      <c r="CL74" s="876" t="n"/>
      <c r="CM74" s="876" t="n"/>
      <c r="CN74" s="876" t="n"/>
      <c r="CO74" s="876" t="n"/>
      <c r="CP74" s="876" t="n"/>
      <c r="CQ74" s="876" t="n"/>
      <c r="CR74" s="876" t="n"/>
      <c r="CS74" s="876" t="n"/>
      <c r="CT74" s="876" t="n"/>
      <c r="CU74" s="876" t="n"/>
      <c r="CV74" s="876" t="n"/>
      <c r="CW74" s="876" t="n"/>
      <c r="CX74" s="876" t="n"/>
      <c r="CY74" s="876" t="n"/>
      <c r="CZ74" s="876" t="n"/>
      <c r="DA74" s="876" t="n"/>
      <c r="DB74" s="876" t="n"/>
      <c r="DC74" s="876" t="n"/>
      <c r="DD74" s="876" t="n"/>
      <c r="DE74" s="876" t="n"/>
      <c r="DF74" s="876" t="n"/>
      <c r="DG74" s="876" t="n"/>
      <c r="DH74" s="876" t="n"/>
      <c r="DI74" s="876" t="n"/>
      <c r="DJ74" s="876" t="n"/>
      <c r="DK74" s="876" t="n"/>
      <c r="DL74" s="876" t="n"/>
      <c r="DM74" s="876" t="n"/>
      <c r="DN74" s="876" t="n"/>
      <c r="DO74" s="876" t="n"/>
      <c r="DP74" s="876" t="n"/>
      <c r="DQ74" s="876" t="n"/>
      <c r="DR74" s="876" t="n"/>
      <c r="DS74" s="876" t="n"/>
      <c r="DT74" s="876" t="n"/>
      <c r="DU74" s="876" t="n"/>
      <c r="DV74" s="877" t="n"/>
      <c r="DW74" s="1873" t="n"/>
      <c r="DY74" s="28" t="n"/>
      <c r="DZ74" s="875" t="n"/>
      <c r="EA74" s="876" t="n"/>
      <c r="EB74" s="876" t="n"/>
      <c r="EC74" s="876" t="n"/>
      <c r="ED74" s="876" t="n"/>
      <c r="EE74" s="876" t="n"/>
      <c r="EF74" s="876" t="n"/>
      <c r="EG74" s="876" t="n"/>
      <c r="EH74" s="876" t="n"/>
      <c r="EI74" s="876" t="n"/>
      <c r="EJ74" s="876" t="n"/>
      <c r="EK74" s="876" t="n"/>
      <c r="EL74" s="876" t="n"/>
      <c r="EM74" s="876" t="n"/>
      <c r="EN74" s="876" t="n"/>
      <c r="EO74" s="876" t="n"/>
      <c r="EP74" s="876" t="n"/>
      <c r="EQ74" s="876" t="n"/>
      <c r="ER74" s="876" t="n"/>
      <c r="ES74" s="876" t="n"/>
      <c r="ET74" s="876" t="n"/>
      <c r="EU74" s="876" t="n"/>
      <c r="EV74" s="876" t="n"/>
      <c r="EW74" s="876" t="n"/>
      <c r="EX74" s="876" t="n"/>
      <c r="EY74" s="877" t="n"/>
      <c r="EZ74" s="875" t="n"/>
      <c r="FA74" s="876" t="n"/>
      <c r="FB74" s="876" t="n"/>
      <c r="FC74" s="876" t="n"/>
      <c r="FD74" s="876" t="n"/>
      <c r="FE74" s="876" t="n"/>
      <c r="FF74" s="876" t="n"/>
      <c r="FG74" s="876" t="n"/>
      <c r="FH74" s="876" t="n"/>
      <c r="FI74" s="876" t="n"/>
      <c r="FJ74" s="876" t="n"/>
      <c r="FK74" s="876" t="n"/>
      <c r="FL74" s="877" t="n"/>
    </row>
    <row r="75" ht="6" customHeight="1" s="832">
      <c r="A75" s="24" t="n"/>
      <c r="B75" s="923" t="inlineStr">
        <is>
          <t>Other Assets</t>
        </is>
      </c>
      <c r="C75" s="873" t="n"/>
      <c r="D75" s="873" t="n"/>
      <c r="E75" s="873" t="n"/>
      <c r="F75" s="873" t="n"/>
      <c r="G75" s="873" t="n"/>
      <c r="H75" s="873" t="n"/>
      <c r="I75" s="873" t="n"/>
      <c r="J75" s="873" t="n"/>
      <c r="K75" s="873" t="n"/>
      <c r="L75" s="873" t="n"/>
      <c r="M75" s="873" t="n"/>
      <c r="N75" s="873" t="n"/>
      <c r="O75" s="873" t="n"/>
      <c r="P75" s="873" t="n"/>
      <c r="Q75" s="873" t="n"/>
      <c r="R75" s="873" t="n"/>
      <c r="S75" s="874" t="n"/>
      <c r="T75" s="1875">
        <f>SUM(T61:AD74)</f>
        <v/>
      </c>
      <c r="U75" s="873" t="n"/>
      <c r="V75" s="873" t="n"/>
      <c r="W75" s="873" t="n"/>
      <c r="X75" s="873" t="n"/>
      <c r="Y75" s="873" t="n"/>
      <c r="Z75" s="873" t="n"/>
      <c r="AA75" s="873" t="n"/>
      <c r="AB75" s="873" t="n"/>
      <c r="AC75" s="873" t="n"/>
      <c r="AD75" s="874" t="n"/>
      <c r="AE75" s="1876">
        <f>SUM(AE61:AO74)</f>
        <v/>
      </c>
      <c r="AF75" s="873" t="n"/>
      <c r="AG75" s="873" t="n"/>
      <c r="AH75" s="873" t="n"/>
      <c r="AI75" s="873" t="n"/>
      <c r="AJ75" s="873" t="n"/>
      <c r="AK75" s="873" t="n"/>
      <c r="AL75" s="873" t="n"/>
      <c r="AM75" s="873" t="n"/>
      <c r="AN75" s="873" t="n"/>
      <c r="AO75" s="874" t="n"/>
      <c r="AP75" s="1875">
        <f>+T75+AE75</f>
        <v/>
      </c>
      <c r="AQ75" s="873" t="n"/>
      <c r="AR75" s="873" t="n"/>
      <c r="AS75" s="873" t="n"/>
      <c r="AT75" s="873" t="n"/>
      <c r="AU75" s="873" t="n"/>
      <c r="AV75" s="873" t="n"/>
      <c r="AW75" s="873" t="n"/>
      <c r="AX75" s="873" t="n"/>
      <c r="AY75" s="873" t="n"/>
      <c r="AZ75" s="874" t="n"/>
      <c r="BA75" s="1876">
        <f>SUM(BA61:BK74)</f>
        <v/>
      </c>
      <c r="BB75" s="873" t="n"/>
      <c r="BC75" s="873" t="n"/>
      <c r="BD75" s="873" t="n"/>
      <c r="BE75" s="873" t="n"/>
      <c r="BF75" s="873" t="n"/>
      <c r="BG75" s="873" t="n"/>
      <c r="BH75" s="873" t="n"/>
      <c r="BI75" s="873" t="n"/>
      <c r="BJ75" s="873" t="n"/>
      <c r="BK75" s="874" t="n"/>
      <c r="BL75" s="1875">
        <f>+T75+BA75</f>
        <v/>
      </c>
      <c r="BM75" s="873" t="n"/>
      <c r="BN75" s="873" t="n"/>
      <c r="BO75" s="873" t="n"/>
      <c r="BP75" s="873" t="n"/>
      <c r="BQ75" s="873" t="n"/>
      <c r="BR75" s="873" t="n"/>
      <c r="BS75" s="873" t="n"/>
      <c r="BT75" s="873" t="n"/>
      <c r="BU75" s="873" t="n"/>
      <c r="BV75" s="874" t="n"/>
      <c r="BW75" s="915" t="n"/>
      <c r="BX75" s="873" t="n"/>
      <c r="BY75" s="873" t="n"/>
      <c r="BZ75" s="873" t="n"/>
      <c r="CA75" s="873" t="n"/>
      <c r="CB75" s="873" t="n"/>
      <c r="CC75" s="873" t="n"/>
      <c r="CD75" s="873" t="n"/>
      <c r="CE75" s="873" t="n"/>
      <c r="CF75" s="873" t="n"/>
      <c r="CG75" s="873" t="n"/>
      <c r="CH75" s="873" t="n"/>
      <c r="CI75" s="873" t="n"/>
      <c r="CJ75" s="873" t="n"/>
      <c r="CK75" s="873" t="n"/>
      <c r="CL75" s="873" t="n"/>
      <c r="CM75" s="873" t="n"/>
      <c r="CN75" s="873" t="n"/>
      <c r="CO75" s="873" t="n"/>
      <c r="CP75" s="873" t="n"/>
      <c r="CQ75" s="873" t="n"/>
      <c r="CR75" s="873" t="n"/>
      <c r="CS75" s="873" t="n"/>
      <c r="CT75" s="873" t="n"/>
      <c r="CU75" s="873" t="n"/>
      <c r="CV75" s="873" t="n"/>
      <c r="CW75" s="873" t="n"/>
      <c r="CX75" s="873" t="n"/>
      <c r="CY75" s="873" t="n"/>
      <c r="CZ75" s="873" t="n"/>
      <c r="DA75" s="873" t="n"/>
      <c r="DB75" s="873" t="n"/>
      <c r="DC75" s="873" t="n"/>
      <c r="DD75" s="873" t="n"/>
      <c r="DE75" s="873" t="n"/>
      <c r="DF75" s="873" t="n"/>
      <c r="DG75" s="873" t="n"/>
      <c r="DH75" s="873" t="n"/>
      <c r="DI75" s="873" t="n"/>
      <c r="DJ75" s="873" t="n"/>
      <c r="DK75" s="873" t="n"/>
      <c r="DL75" s="873" t="n"/>
      <c r="DM75" s="873" t="n"/>
      <c r="DN75" s="873" t="n"/>
      <c r="DO75" s="873" t="n"/>
      <c r="DP75" s="873" t="n"/>
      <c r="DQ75" s="873" t="n"/>
      <c r="DR75" s="873" t="n"/>
      <c r="DS75" s="873" t="n"/>
      <c r="DT75" s="873" t="n"/>
      <c r="DU75" s="873" t="n"/>
      <c r="DV75" s="874" t="n"/>
      <c r="DW75" s="1873" t="n"/>
      <c r="DY75" s="28" t="n"/>
      <c r="DZ75" s="923" t="n"/>
      <c r="EA75" s="873" t="n"/>
      <c r="EB75" s="873" t="n"/>
      <c r="EC75" s="873" t="n"/>
      <c r="ED75" s="873" t="n"/>
      <c r="EE75" s="873" t="n"/>
      <c r="EF75" s="873" t="n"/>
      <c r="EG75" s="873" t="n"/>
      <c r="EH75" s="873" t="n"/>
      <c r="EI75" s="873" t="n"/>
      <c r="EJ75" s="873" t="n"/>
      <c r="EK75" s="873" t="n"/>
      <c r="EL75" s="873" t="n"/>
      <c r="EM75" s="873" t="n"/>
      <c r="EN75" s="873" t="n"/>
      <c r="EO75" s="873" t="n"/>
      <c r="EP75" s="873" t="n"/>
      <c r="EQ75" s="873" t="n"/>
      <c r="ER75" s="873" t="n"/>
      <c r="ES75" s="873" t="n"/>
      <c r="ET75" s="873" t="n"/>
      <c r="EU75" s="873" t="n"/>
      <c r="EV75" s="873" t="n"/>
      <c r="EW75" s="873" t="n"/>
      <c r="EX75" s="873" t="n"/>
      <c r="EY75" s="874" t="n"/>
      <c r="EZ75" s="1884" t="n"/>
      <c r="FA75" s="873" t="n"/>
      <c r="FB75" s="873" t="n"/>
      <c r="FC75" s="873" t="n"/>
      <c r="FD75" s="873" t="n"/>
      <c r="FE75" s="873" t="n"/>
      <c r="FF75" s="873" t="n"/>
      <c r="FG75" s="873" t="n"/>
      <c r="FH75" s="873" t="n"/>
      <c r="FI75" s="873" t="n"/>
      <c r="FJ75" s="873" t="n"/>
      <c r="FK75" s="873" t="n"/>
      <c r="FL75" s="874" t="n"/>
    </row>
    <row r="76" ht="6" customHeight="1" s="832">
      <c r="A76" s="26" t="n"/>
      <c r="B76" s="875" t="n"/>
      <c r="C76" s="876" t="n"/>
      <c r="D76" s="876" t="n"/>
      <c r="E76" s="876" t="n"/>
      <c r="F76" s="876" t="n"/>
      <c r="G76" s="876" t="n"/>
      <c r="H76" s="876" t="n"/>
      <c r="I76" s="876" t="n"/>
      <c r="J76" s="876" t="n"/>
      <c r="K76" s="876" t="n"/>
      <c r="L76" s="876" t="n"/>
      <c r="M76" s="876" t="n"/>
      <c r="N76" s="876" t="n"/>
      <c r="O76" s="876" t="n"/>
      <c r="P76" s="876" t="n"/>
      <c r="Q76" s="876" t="n"/>
      <c r="R76" s="876" t="n"/>
      <c r="S76" s="877" t="n"/>
      <c r="T76" s="875" t="n"/>
      <c r="U76" s="876" t="n"/>
      <c r="V76" s="876" t="n"/>
      <c r="W76" s="876" t="n"/>
      <c r="X76" s="876" t="n"/>
      <c r="Y76" s="876" t="n"/>
      <c r="Z76" s="876" t="n"/>
      <c r="AA76" s="876" t="n"/>
      <c r="AB76" s="876" t="n"/>
      <c r="AC76" s="876" t="n"/>
      <c r="AD76" s="877" t="n"/>
      <c r="AE76" s="897" t="n"/>
      <c r="AF76" s="876" t="n"/>
      <c r="AG76" s="876" t="n"/>
      <c r="AH76" s="876" t="n"/>
      <c r="AI76" s="876" t="n"/>
      <c r="AJ76" s="876" t="n"/>
      <c r="AK76" s="876" t="n"/>
      <c r="AL76" s="876" t="n"/>
      <c r="AM76" s="876" t="n"/>
      <c r="AN76" s="876" t="n"/>
      <c r="AO76" s="877" t="n"/>
      <c r="AP76" s="875" t="n"/>
      <c r="AQ76" s="876" t="n"/>
      <c r="AR76" s="876" t="n"/>
      <c r="AS76" s="876" t="n"/>
      <c r="AT76" s="876" t="n"/>
      <c r="AU76" s="876" t="n"/>
      <c r="AV76" s="876" t="n"/>
      <c r="AW76" s="876" t="n"/>
      <c r="AX76" s="876" t="n"/>
      <c r="AY76" s="876" t="n"/>
      <c r="AZ76" s="877" t="n"/>
      <c r="BA76" s="897" t="n"/>
      <c r="BB76" s="876" t="n"/>
      <c r="BC76" s="876" t="n"/>
      <c r="BD76" s="876" t="n"/>
      <c r="BE76" s="876" t="n"/>
      <c r="BF76" s="876" t="n"/>
      <c r="BG76" s="876" t="n"/>
      <c r="BH76" s="876" t="n"/>
      <c r="BI76" s="876" t="n"/>
      <c r="BJ76" s="876" t="n"/>
      <c r="BK76" s="877" t="n"/>
      <c r="BL76" s="875" t="n"/>
      <c r="BM76" s="876" t="n"/>
      <c r="BN76" s="876" t="n"/>
      <c r="BO76" s="876" t="n"/>
      <c r="BP76" s="876" t="n"/>
      <c r="BQ76" s="876" t="n"/>
      <c r="BR76" s="876" t="n"/>
      <c r="BS76" s="876" t="n"/>
      <c r="BT76" s="876" t="n"/>
      <c r="BU76" s="876" t="n"/>
      <c r="BV76" s="877" t="n"/>
      <c r="BW76" s="876" t="n"/>
      <c r="BX76" s="876" t="n"/>
      <c r="BY76" s="876" t="n"/>
      <c r="BZ76" s="876" t="n"/>
      <c r="CA76" s="876" t="n"/>
      <c r="CB76" s="876" t="n"/>
      <c r="CC76" s="876" t="n"/>
      <c r="CD76" s="876" t="n"/>
      <c r="CE76" s="876" t="n"/>
      <c r="CF76" s="876" t="n"/>
      <c r="CG76" s="876" t="n"/>
      <c r="CH76" s="876" t="n"/>
      <c r="CI76" s="876" t="n"/>
      <c r="CJ76" s="876" t="n"/>
      <c r="CK76" s="876" t="n"/>
      <c r="CL76" s="876" t="n"/>
      <c r="CM76" s="876" t="n"/>
      <c r="CN76" s="876" t="n"/>
      <c r="CO76" s="876" t="n"/>
      <c r="CP76" s="876" t="n"/>
      <c r="CQ76" s="876" t="n"/>
      <c r="CR76" s="876" t="n"/>
      <c r="CS76" s="876" t="n"/>
      <c r="CT76" s="876" t="n"/>
      <c r="CU76" s="876" t="n"/>
      <c r="CV76" s="876" t="n"/>
      <c r="CW76" s="876" t="n"/>
      <c r="CX76" s="876" t="n"/>
      <c r="CY76" s="876" t="n"/>
      <c r="CZ76" s="876" t="n"/>
      <c r="DA76" s="876" t="n"/>
      <c r="DB76" s="876" t="n"/>
      <c r="DC76" s="876" t="n"/>
      <c r="DD76" s="876" t="n"/>
      <c r="DE76" s="876" t="n"/>
      <c r="DF76" s="876" t="n"/>
      <c r="DG76" s="876" t="n"/>
      <c r="DH76" s="876" t="n"/>
      <c r="DI76" s="876" t="n"/>
      <c r="DJ76" s="876" t="n"/>
      <c r="DK76" s="876" t="n"/>
      <c r="DL76" s="876" t="n"/>
      <c r="DM76" s="876" t="n"/>
      <c r="DN76" s="876" t="n"/>
      <c r="DO76" s="876" t="n"/>
      <c r="DP76" s="876" t="n"/>
      <c r="DQ76" s="876" t="n"/>
      <c r="DR76" s="876" t="n"/>
      <c r="DS76" s="876" t="n"/>
      <c r="DT76" s="876" t="n"/>
      <c r="DU76" s="876" t="n"/>
      <c r="DV76" s="877" t="n"/>
      <c r="DW76" s="1873" t="n"/>
      <c r="DY76" s="29" t="n"/>
      <c r="DZ76" s="875" t="n"/>
      <c r="EA76" s="876" t="n"/>
      <c r="EB76" s="876" t="n"/>
      <c r="EC76" s="876" t="n"/>
      <c r="ED76" s="876" t="n"/>
      <c r="EE76" s="876" t="n"/>
      <c r="EF76" s="876" t="n"/>
      <c r="EG76" s="876" t="n"/>
      <c r="EH76" s="876" t="n"/>
      <c r="EI76" s="876" t="n"/>
      <c r="EJ76" s="876" t="n"/>
      <c r="EK76" s="876" t="n"/>
      <c r="EL76" s="876" t="n"/>
      <c r="EM76" s="876" t="n"/>
      <c r="EN76" s="876" t="n"/>
      <c r="EO76" s="876" t="n"/>
      <c r="EP76" s="876" t="n"/>
      <c r="EQ76" s="876" t="n"/>
      <c r="ER76" s="876" t="n"/>
      <c r="ES76" s="876" t="n"/>
      <c r="ET76" s="876" t="n"/>
      <c r="EU76" s="876" t="n"/>
      <c r="EV76" s="876" t="n"/>
      <c r="EW76" s="876" t="n"/>
      <c r="EX76" s="876" t="n"/>
      <c r="EY76" s="877" t="n"/>
      <c r="EZ76" s="875" t="n"/>
      <c r="FA76" s="876" t="n"/>
      <c r="FB76" s="876" t="n"/>
      <c r="FC76" s="876" t="n"/>
      <c r="FD76" s="876" t="n"/>
      <c r="FE76" s="876" t="n"/>
      <c r="FF76" s="876" t="n"/>
      <c r="FG76" s="876" t="n"/>
      <c r="FH76" s="876" t="n"/>
      <c r="FI76" s="876" t="n"/>
      <c r="FJ76" s="876" t="n"/>
      <c r="FK76" s="876" t="n"/>
      <c r="FL76" s="877" t="n"/>
    </row>
    <row r="77" ht="6" customHeight="1" s="832">
      <c r="A77" s="1882" t="inlineStr">
        <is>
          <t>Total Fixed Assets</t>
        </is>
      </c>
      <c r="B77" s="873" t="n"/>
      <c r="C77" s="873" t="n"/>
      <c r="D77" s="873" t="n"/>
      <c r="E77" s="873" t="n"/>
      <c r="F77" s="873" t="n"/>
      <c r="G77" s="873" t="n"/>
      <c r="H77" s="873" t="n"/>
      <c r="I77" s="873" t="n"/>
      <c r="J77" s="873" t="n"/>
      <c r="K77" s="873" t="n"/>
      <c r="L77" s="873" t="n"/>
      <c r="M77" s="873" t="n"/>
      <c r="N77" s="873" t="n"/>
      <c r="O77" s="873" t="n"/>
      <c r="P77" s="873" t="n"/>
      <c r="Q77" s="873" t="n"/>
      <c r="R77" s="873" t="n"/>
      <c r="S77" s="874" t="n"/>
      <c r="T77" s="1875">
        <f>T57+T59+T75</f>
        <v/>
      </c>
      <c r="U77" s="873" t="n"/>
      <c r="V77" s="873" t="n"/>
      <c r="W77" s="873" t="n"/>
      <c r="X77" s="873" t="n"/>
      <c r="Y77" s="873" t="n"/>
      <c r="Z77" s="873" t="n"/>
      <c r="AA77" s="873" t="n"/>
      <c r="AB77" s="873" t="n"/>
      <c r="AC77" s="873" t="n"/>
      <c r="AD77" s="874" t="n"/>
      <c r="AE77" s="1876">
        <f>AE57+AE59+AE75</f>
        <v/>
      </c>
      <c r="AF77" s="873" t="n"/>
      <c r="AG77" s="873" t="n"/>
      <c r="AH77" s="873" t="n"/>
      <c r="AI77" s="873" t="n"/>
      <c r="AJ77" s="873" t="n"/>
      <c r="AK77" s="873" t="n"/>
      <c r="AL77" s="873" t="n"/>
      <c r="AM77" s="873" t="n"/>
      <c r="AN77" s="873" t="n"/>
      <c r="AO77" s="874" t="n"/>
      <c r="AP77" s="1875">
        <f>+T77+AE77</f>
        <v/>
      </c>
      <c r="AQ77" s="873" t="n"/>
      <c r="AR77" s="873" t="n"/>
      <c r="AS77" s="873" t="n"/>
      <c r="AT77" s="873" t="n"/>
      <c r="AU77" s="873" t="n"/>
      <c r="AV77" s="873" t="n"/>
      <c r="AW77" s="873" t="n"/>
      <c r="AX77" s="873" t="n"/>
      <c r="AY77" s="873" t="n"/>
      <c r="AZ77" s="874" t="n"/>
      <c r="BA77" s="1876">
        <f>BA57+BA59+BA75</f>
        <v/>
      </c>
      <c r="BB77" s="873" t="n"/>
      <c r="BC77" s="873" t="n"/>
      <c r="BD77" s="873" t="n"/>
      <c r="BE77" s="873" t="n"/>
      <c r="BF77" s="873" t="n"/>
      <c r="BG77" s="873" t="n"/>
      <c r="BH77" s="873" t="n"/>
      <c r="BI77" s="873" t="n"/>
      <c r="BJ77" s="873" t="n"/>
      <c r="BK77" s="874" t="n"/>
      <c r="BL77" s="1875">
        <f>+T77+BA77</f>
        <v/>
      </c>
      <c r="BM77" s="873" t="n"/>
      <c r="BN77" s="873" t="n"/>
      <c r="BO77" s="873" t="n"/>
      <c r="BP77" s="873" t="n"/>
      <c r="BQ77" s="873" t="n"/>
      <c r="BR77" s="873" t="n"/>
      <c r="BS77" s="873" t="n"/>
      <c r="BT77" s="873" t="n"/>
      <c r="BU77" s="873" t="n"/>
      <c r="BV77" s="874" t="n"/>
      <c r="BW77" s="915" t="n"/>
      <c r="BX77" s="873" t="n"/>
      <c r="BY77" s="873" t="n"/>
      <c r="BZ77" s="873" t="n"/>
      <c r="CA77" s="873" t="n"/>
      <c r="CB77" s="873" t="n"/>
      <c r="CC77" s="873" t="n"/>
      <c r="CD77" s="873" t="n"/>
      <c r="CE77" s="873" t="n"/>
      <c r="CF77" s="873" t="n"/>
      <c r="CG77" s="873" t="n"/>
      <c r="CH77" s="873" t="n"/>
      <c r="CI77" s="873" t="n"/>
      <c r="CJ77" s="873" t="n"/>
      <c r="CK77" s="873" t="n"/>
      <c r="CL77" s="873" t="n"/>
      <c r="CM77" s="873" t="n"/>
      <c r="CN77" s="873" t="n"/>
      <c r="CO77" s="873" t="n"/>
      <c r="CP77" s="873" t="n"/>
      <c r="CQ77" s="873" t="n"/>
      <c r="CR77" s="873" t="n"/>
      <c r="CS77" s="873" t="n"/>
      <c r="CT77" s="873" t="n"/>
      <c r="CU77" s="873" t="n"/>
      <c r="CV77" s="873" t="n"/>
      <c r="CW77" s="873" t="n"/>
      <c r="CX77" s="873" t="n"/>
      <c r="CY77" s="873" t="n"/>
      <c r="CZ77" s="873" t="n"/>
      <c r="DA77" s="873" t="n"/>
      <c r="DB77" s="873" t="n"/>
      <c r="DC77" s="873" t="n"/>
      <c r="DD77" s="873" t="n"/>
      <c r="DE77" s="873" t="n"/>
      <c r="DF77" s="873" t="n"/>
      <c r="DG77" s="873" t="n"/>
      <c r="DH77" s="873" t="n"/>
      <c r="DI77" s="873" t="n"/>
      <c r="DJ77" s="873" t="n"/>
      <c r="DK77" s="873" t="n"/>
      <c r="DL77" s="873" t="n"/>
      <c r="DM77" s="873" t="n"/>
      <c r="DN77" s="873" t="n"/>
      <c r="DO77" s="873" t="n"/>
      <c r="DP77" s="873" t="n"/>
      <c r="DQ77" s="873" t="n"/>
      <c r="DR77" s="873" t="n"/>
      <c r="DS77" s="873" t="n"/>
      <c r="DT77" s="873" t="n"/>
      <c r="DU77" s="873" t="n"/>
      <c r="DV77" s="874" t="n"/>
      <c r="DW77" s="1873" t="n"/>
      <c r="DY77" s="923" t="inlineStr">
        <is>
          <t>Other Adjustment (B)</t>
        </is>
      </c>
      <c r="DZ77" s="873" t="n"/>
      <c r="EA77" s="873" t="n"/>
      <c r="EB77" s="873" t="n"/>
      <c r="EC77" s="873" t="n"/>
      <c r="ED77" s="873" t="n"/>
      <c r="EE77" s="873" t="n"/>
      <c r="EF77" s="873" t="n"/>
      <c r="EG77" s="873" t="n"/>
      <c r="EH77" s="873" t="n"/>
      <c r="EI77" s="873" t="n"/>
      <c r="EJ77" s="873" t="n"/>
      <c r="EK77" s="873" t="n"/>
      <c r="EL77" s="873" t="n"/>
      <c r="EM77" s="873" t="n"/>
      <c r="EN77" s="873" t="n"/>
      <c r="EO77" s="873" t="n"/>
      <c r="EP77" s="873" t="n"/>
      <c r="EQ77" s="873" t="n"/>
      <c r="ER77" s="873" t="n"/>
      <c r="ES77" s="873" t="n"/>
      <c r="ET77" s="873" t="n"/>
      <c r="EU77" s="873" t="n"/>
      <c r="EV77" s="873" t="n"/>
      <c r="EW77" s="873" t="n"/>
      <c r="EX77" s="873" t="n"/>
      <c r="EY77" s="874" t="n"/>
      <c r="EZ77" s="1885" t="inlineStr">
        <is>
          <t>⑮</t>
        </is>
      </c>
      <c r="FA77" s="874" t="n"/>
      <c r="FB77" s="1886">
        <f>EZ73+EZ75</f>
        <v/>
      </c>
      <c r="FC77" s="873" t="n"/>
      <c r="FD77" s="873" t="n"/>
      <c r="FE77" s="873" t="n"/>
      <c r="FF77" s="873" t="n"/>
      <c r="FG77" s="873" t="n"/>
      <c r="FH77" s="873" t="n"/>
      <c r="FI77" s="873" t="n"/>
      <c r="FJ77" s="873" t="n"/>
      <c r="FK77" s="873" t="n"/>
      <c r="FL77" s="874" t="n"/>
    </row>
    <row r="78" ht="6" customHeight="1" s="832">
      <c r="A78" s="911" t="n"/>
      <c r="B78" s="844" t="n"/>
      <c r="C78" s="844" t="n"/>
      <c r="D78" s="844" t="n"/>
      <c r="E78" s="844" t="n"/>
      <c r="F78" s="844" t="n"/>
      <c r="G78" s="844" t="n"/>
      <c r="H78" s="844" t="n"/>
      <c r="I78" s="844" t="n"/>
      <c r="J78" s="844" t="n"/>
      <c r="K78" s="844" t="n"/>
      <c r="L78" s="844" t="n"/>
      <c r="M78" s="844" t="n"/>
      <c r="N78" s="844" t="n"/>
      <c r="O78" s="844" t="n"/>
      <c r="P78" s="844" t="n"/>
      <c r="Q78" s="844" t="n"/>
      <c r="R78" s="844" t="n"/>
      <c r="S78" s="902" t="n"/>
      <c r="T78" s="875" t="n"/>
      <c r="U78" s="876" t="n"/>
      <c r="V78" s="876" t="n"/>
      <c r="W78" s="876" t="n"/>
      <c r="X78" s="876" t="n"/>
      <c r="Y78" s="876" t="n"/>
      <c r="Z78" s="876" t="n"/>
      <c r="AA78" s="876" t="n"/>
      <c r="AB78" s="876" t="n"/>
      <c r="AC78" s="876" t="n"/>
      <c r="AD78" s="877" t="n"/>
      <c r="AE78" s="897" t="n"/>
      <c r="AF78" s="876" t="n"/>
      <c r="AG78" s="876" t="n"/>
      <c r="AH78" s="876" t="n"/>
      <c r="AI78" s="876" t="n"/>
      <c r="AJ78" s="876" t="n"/>
      <c r="AK78" s="876" t="n"/>
      <c r="AL78" s="876" t="n"/>
      <c r="AM78" s="876" t="n"/>
      <c r="AN78" s="876" t="n"/>
      <c r="AO78" s="877" t="n"/>
      <c r="AP78" s="875" t="n"/>
      <c r="AQ78" s="876" t="n"/>
      <c r="AR78" s="876" t="n"/>
      <c r="AS78" s="876" t="n"/>
      <c r="AT78" s="876" t="n"/>
      <c r="AU78" s="876" t="n"/>
      <c r="AV78" s="876" t="n"/>
      <c r="AW78" s="876" t="n"/>
      <c r="AX78" s="876" t="n"/>
      <c r="AY78" s="876" t="n"/>
      <c r="AZ78" s="877" t="n"/>
      <c r="BA78" s="897" t="n"/>
      <c r="BB78" s="876" t="n"/>
      <c r="BC78" s="876" t="n"/>
      <c r="BD78" s="876" t="n"/>
      <c r="BE78" s="876" t="n"/>
      <c r="BF78" s="876" t="n"/>
      <c r="BG78" s="876" t="n"/>
      <c r="BH78" s="876" t="n"/>
      <c r="BI78" s="876" t="n"/>
      <c r="BJ78" s="876" t="n"/>
      <c r="BK78" s="877" t="n"/>
      <c r="BL78" s="875" t="n"/>
      <c r="BM78" s="876" t="n"/>
      <c r="BN78" s="876" t="n"/>
      <c r="BO78" s="876" t="n"/>
      <c r="BP78" s="876" t="n"/>
      <c r="BQ78" s="876" t="n"/>
      <c r="BR78" s="876" t="n"/>
      <c r="BS78" s="876" t="n"/>
      <c r="BT78" s="876" t="n"/>
      <c r="BU78" s="876" t="n"/>
      <c r="BV78" s="877" t="n"/>
      <c r="BW78" s="876" t="n"/>
      <c r="BX78" s="876" t="n"/>
      <c r="BY78" s="876" t="n"/>
      <c r="BZ78" s="876" t="n"/>
      <c r="CA78" s="876" t="n"/>
      <c r="CB78" s="876" t="n"/>
      <c r="CC78" s="876" t="n"/>
      <c r="CD78" s="876" t="n"/>
      <c r="CE78" s="876" t="n"/>
      <c r="CF78" s="876" t="n"/>
      <c r="CG78" s="876" t="n"/>
      <c r="CH78" s="876" t="n"/>
      <c r="CI78" s="876" t="n"/>
      <c r="CJ78" s="876" t="n"/>
      <c r="CK78" s="876" t="n"/>
      <c r="CL78" s="876" t="n"/>
      <c r="CM78" s="876" t="n"/>
      <c r="CN78" s="876" t="n"/>
      <c r="CO78" s="876" t="n"/>
      <c r="CP78" s="876" t="n"/>
      <c r="CQ78" s="876" t="n"/>
      <c r="CR78" s="876" t="n"/>
      <c r="CS78" s="876" t="n"/>
      <c r="CT78" s="876" t="n"/>
      <c r="CU78" s="876" t="n"/>
      <c r="CV78" s="876" t="n"/>
      <c r="CW78" s="876" t="n"/>
      <c r="CX78" s="876" t="n"/>
      <c r="CY78" s="876" t="n"/>
      <c r="CZ78" s="876" t="n"/>
      <c r="DA78" s="876" t="n"/>
      <c r="DB78" s="876" t="n"/>
      <c r="DC78" s="876" t="n"/>
      <c r="DD78" s="876" t="n"/>
      <c r="DE78" s="876" t="n"/>
      <c r="DF78" s="876" t="n"/>
      <c r="DG78" s="876" t="n"/>
      <c r="DH78" s="876" t="n"/>
      <c r="DI78" s="876" t="n"/>
      <c r="DJ78" s="876" t="n"/>
      <c r="DK78" s="876" t="n"/>
      <c r="DL78" s="876" t="n"/>
      <c r="DM78" s="876" t="n"/>
      <c r="DN78" s="876" t="n"/>
      <c r="DO78" s="876" t="n"/>
      <c r="DP78" s="876" t="n"/>
      <c r="DQ78" s="876" t="n"/>
      <c r="DR78" s="876" t="n"/>
      <c r="DS78" s="876" t="n"/>
      <c r="DT78" s="876" t="n"/>
      <c r="DU78" s="876" t="n"/>
      <c r="DV78" s="877" t="n"/>
      <c r="DW78" s="1873" t="n"/>
      <c r="DY78" s="875" t="n"/>
      <c r="DZ78" s="876" t="n"/>
      <c r="EA78" s="876" t="n"/>
      <c r="EB78" s="876" t="n"/>
      <c r="EC78" s="876" t="n"/>
      <c r="ED78" s="876" t="n"/>
      <c r="EE78" s="876" t="n"/>
      <c r="EF78" s="876" t="n"/>
      <c r="EG78" s="876" t="n"/>
      <c r="EH78" s="876" t="n"/>
      <c r="EI78" s="876" t="n"/>
      <c r="EJ78" s="876" t="n"/>
      <c r="EK78" s="876" t="n"/>
      <c r="EL78" s="876" t="n"/>
      <c r="EM78" s="876" t="n"/>
      <c r="EN78" s="876" t="n"/>
      <c r="EO78" s="876" t="n"/>
      <c r="EP78" s="876" t="n"/>
      <c r="EQ78" s="876" t="n"/>
      <c r="ER78" s="876" t="n"/>
      <c r="ES78" s="876" t="n"/>
      <c r="ET78" s="876" t="n"/>
      <c r="EU78" s="876" t="n"/>
      <c r="EV78" s="876" t="n"/>
      <c r="EW78" s="876" t="n"/>
      <c r="EX78" s="876" t="n"/>
      <c r="EY78" s="877" t="n"/>
      <c r="EZ78" s="875" t="n"/>
      <c r="FA78" s="877" t="n"/>
      <c r="FB78" s="876" t="n"/>
      <c r="FC78" s="876" t="n"/>
      <c r="FD78" s="876" t="n"/>
      <c r="FE78" s="876" t="n"/>
      <c r="FF78" s="876" t="n"/>
      <c r="FG78" s="876" t="n"/>
      <c r="FH78" s="876" t="n"/>
      <c r="FI78" s="876" t="n"/>
      <c r="FJ78" s="876" t="n"/>
      <c r="FK78" s="876" t="n"/>
      <c r="FL78" s="877" t="n"/>
    </row>
    <row r="79" ht="6" customHeight="1" s="832">
      <c r="A79" s="1887" t="inlineStr">
        <is>
          <t>Total Deferred Assets</t>
        </is>
      </c>
      <c r="B79" s="899" t="n"/>
      <c r="C79" s="899" t="n"/>
      <c r="D79" s="899" t="n"/>
      <c r="E79" s="899" t="n"/>
      <c r="F79" s="899" t="n"/>
      <c r="G79" s="899" t="n"/>
      <c r="H79" s="899" t="n"/>
      <c r="I79" s="899" t="n"/>
      <c r="J79" s="899" t="n"/>
      <c r="K79" s="899" t="n"/>
      <c r="L79" s="899" t="n"/>
      <c r="M79" s="899" t="n"/>
      <c r="N79" s="899" t="n"/>
      <c r="O79" s="899" t="n"/>
      <c r="P79" s="899" t="n"/>
      <c r="Q79" s="899" t="n"/>
      <c r="R79" s="899" t="n"/>
      <c r="S79" s="900" t="n"/>
      <c r="T79" s="1871">
        <f>BS!S41</f>
        <v/>
      </c>
      <c r="U79" s="899" t="n"/>
      <c r="V79" s="899" t="n"/>
      <c r="W79" s="899" t="n"/>
      <c r="X79" s="899" t="n"/>
      <c r="Y79" s="899" t="n"/>
      <c r="Z79" s="899" t="n"/>
      <c r="AA79" s="899" t="n"/>
      <c r="AB79" s="899" t="n"/>
      <c r="AC79" s="899" t="n"/>
      <c r="AD79" s="900" t="n"/>
      <c r="AE79" s="1872">
        <f>-'Unrealised loss working'!J10</f>
        <v/>
      </c>
      <c r="AF79" s="899" t="n"/>
      <c r="AG79" s="899" t="n"/>
      <c r="AH79" s="899" t="n"/>
      <c r="AI79" s="899" t="n"/>
      <c r="AJ79" s="899" t="n"/>
      <c r="AK79" s="899" t="n"/>
      <c r="AL79" s="899" t="n"/>
      <c r="AM79" s="899" t="n"/>
      <c r="AN79" s="899" t="n"/>
      <c r="AO79" s="900" t="n"/>
      <c r="AP79" s="1888">
        <f>+T79+AE79</f>
        <v/>
      </c>
      <c r="AQ79" s="899" t="n"/>
      <c r="AR79" s="899" t="n"/>
      <c r="AS79" s="899" t="n"/>
      <c r="AT79" s="899" t="n"/>
      <c r="AU79" s="899" t="n"/>
      <c r="AV79" s="899" t="n"/>
      <c r="AW79" s="899" t="n"/>
      <c r="AX79" s="899" t="n"/>
      <c r="AY79" s="899" t="n"/>
      <c r="AZ79" s="900" t="n"/>
      <c r="BA79" s="1872">
        <f>AE79</f>
        <v/>
      </c>
      <c r="BB79" s="899" t="n"/>
      <c r="BC79" s="899" t="n"/>
      <c r="BD79" s="899" t="n"/>
      <c r="BE79" s="899" t="n"/>
      <c r="BF79" s="899" t="n"/>
      <c r="BG79" s="899" t="n"/>
      <c r="BH79" s="899" t="n"/>
      <c r="BI79" s="899" t="n"/>
      <c r="BJ79" s="899" t="n"/>
      <c r="BK79" s="900" t="n"/>
      <c r="BL79" s="1875">
        <f>+T79+BA79</f>
        <v/>
      </c>
      <c r="BM79" s="873" t="n"/>
      <c r="BN79" s="873" t="n"/>
      <c r="BO79" s="873" t="n"/>
      <c r="BP79" s="873" t="n"/>
      <c r="BQ79" s="873" t="n"/>
      <c r="BR79" s="873" t="n"/>
      <c r="BS79" s="873" t="n"/>
      <c r="BT79" s="873" t="n"/>
      <c r="BU79" s="873" t="n"/>
      <c r="BV79" s="874" t="n"/>
      <c r="BW79" s="906" t="n"/>
      <c r="BX79" s="899" t="n"/>
      <c r="BY79" s="899" t="n"/>
      <c r="BZ79" s="899" t="n"/>
      <c r="CA79" s="899" t="n"/>
      <c r="CB79" s="899" t="n"/>
      <c r="CC79" s="899" t="n"/>
      <c r="CD79" s="899" t="n"/>
      <c r="CE79" s="899" t="n"/>
      <c r="CF79" s="899" t="n"/>
      <c r="CG79" s="899" t="n"/>
      <c r="CH79" s="899" t="n"/>
      <c r="CI79" s="899" t="n"/>
      <c r="CJ79" s="899" t="n"/>
      <c r="CK79" s="899" t="n"/>
      <c r="CL79" s="899" t="n"/>
      <c r="CM79" s="899" t="n"/>
      <c r="CN79" s="899" t="n"/>
      <c r="CO79" s="899" t="n"/>
      <c r="CP79" s="899" t="n"/>
      <c r="CQ79" s="899" t="n"/>
      <c r="CR79" s="899" t="n"/>
      <c r="CS79" s="899" t="n"/>
      <c r="CT79" s="899" t="n"/>
      <c r="CU79" s="899" t="n"/>
      <c r="CV79" s="899" t="n"/>
      <c r="CW79" s="899" t="n"/>
      <c r="CX79" s="899" t="n"/>
      <c r="CY79" s="899" t="n"/>
      <c r="CZ79" s="899" t="n"/>
      <c r="DA79" s="899" t="n"/>
      <c r="DB79" s="899" t="n"/>
      <c r="DC79" s="899" t="n"/>
      <c r="DD79" s="899" t="n"/>
      <c r="DE79" s="899" t="n"/>
      <c r="DF79" s="899" t="n"/>
      <c r="DG79" s="899" t="n"/>
      <c r="DH79" s="899" t="n"/>
      <c r="DI79" s="899" t="n"/>
      <c r="DJ79" s="899" t="n"/>
      <c r="DK79" s="899" t="n"/>
      <c r="DL79" s="899" t="n"/>
      <c r="DM79" s="899" t="n"/>
      <c r="DN79" s="899" t="n"/>
      <c r="DO79" s="899" t="n"/>
      <c r="DP79" s="899" t="n"/>
      <c r="DQ79" s="899" t="n"/>
      <c r="DR79" s="899" t="n"/>
      <c r="DS79" s="899" t="n"/>
      <c r="DT79" s="899" t="n"/>
      <c r="DU79" s="899" t="n"/>
      <c r="DV79" s="900" t="n"/>
      <c r="DW79" s="1873" t="n"/>
      <c r="DY79" s="67" t="n"/>
      <c r="DZ79" s="65" t="n"/>
      <c r="EA79" s="65" t="n"/>
      <c r="EB79" s="65" t="n"/>
      <c r="EX79" s="1877" t="n"/>
      <c r="EZ79" s="1889" t="n"/>
      <c r="FA79" s="1889" t="n"/>
      <c r="FB79" s="1889" t="n"/>
      <c r="FC79" s="1889" t="n"/>
      <c r="FD79" s="1889" t="n"/>
      <c r="FE79" s="1889" t="n"/>
      <c r="FF79" s="1889" t="n"/>
      <c r="FG79" s="1889" t="n"/>
      <c r="FH79" s="1889" t="n"/>
      <c r="FI79" s="1889" t="n"/>
      <c r="FJ79" s="1889" t="n"/>
      <c r="FK79" s="1889" t="n"/>
      <c r="FL79" s="1890" t="n"/>
      <c r="FO79" s="68" t="n"/>
      <c r="FP79" s="65" t="n"/>
      <c r="FQ79" s="65" t="n"/>
      <c r="FR79" s="65" t="n"/>
      <c r="FS79" s="65" t="n"/>
      <c r="FT79" s="65" t="n"/>
      <c r="FU79" s="65" t="n"/>
      <c r="FV79" s="65" t="n"/>
      <c r="FW79" s="65" t="n"/>
      <c r="FX79" s="65" t="n"/>
      <c r="FY79" s="65" t="n"/>
      <c r="FZ79" s="65" t="n"/>
      <c r="GA79" s="65" t="n"/>
      <c r="GB79" s="65" t="n"/>
      <c r="GC79" s="65" t="n"/>
      <c r="GD79" s="65" t="n"/>
      <c r="GE79" s="65" t="n"/>
      <c r="GF79" s="65" t="n"/>
      <c r="GG79" s="65" t="n"/>
      <c r="GH79" s="65" t="n"/>
      <c r="GI79" s="65" t="n"/>
      <c r="GJ79" s="65" t="n"/>
      <c r="GK79" s="65" t="n"/>
      <c r="GN79" s="1881" t="n"/>
      <c r="GO79" s="1881" t="n"/>
      <c r="GP79" s="1881" t="n"/>
      <c r="GQ79" s="1881" t="n"/>
      <c r="GR79" s="1881" t="n"/>
      <c r="GS79" s="1881" t="n"/>
      <c r="GT79" s="1881" t="n"/>
      <c r="GU79" s="1881" t="n"/>
      <c r="GV79" s="1881" t="n"/>
      <c r="GW79" s="1881" t="n"/>
      <c r="GX79" s="1881" t="n"/>
      <c r="GY79" s="1881" t="n"/>
      <c r="GZ79" s="1881" t="n"/>
    </row>
    <row r="80" ht="6" customHeight="1" s="832">
      <c r="A80" s="911" t="n"/>
      <c r="B80" s="844" t="n"/>
      <c r="C80" s="844" t="n"/>
      <c r="D80" s="844" t="n"/>
      <c r="E80" s="844" t="n"/>
      <c r="F80" s="844" t="n"/>
      <c r="G80" s="844" t="n"/>
      <c r="H80" s="844" t="n"/>
      <c r="I80" s="844" t="n"/>
      <c r="J80" s="844" t="n"/>
      <c r="K80" s="844" t="n"/>
      <c r="L80" s="844" t="n"/>
      <c r="M80" s="844" t="n"/>
      <c r="N80" s="844" t="n"/>
      <c r="O80" s="844" t="n"/>
      <c r="P80" s="844" t="n"/>
      <c r="Q80" s="844" t="n"/>
      <c r="R80" s="844" t="n"/>
      <c r="S80" s="902" t="n"/>
      <c r="T80" s="875" t="n"/>
      <c r="U80" s="876" t="n"/>
      <c r="V80" s="876" t="n"/>
      <c r="W80" s="876" t="n"/>
      <c r="X80" s="876" t="n"/>
      <c r="Y80" s="876" t="n"/>
      <c r="Z80" s="876" t="n"/>
      <c r="AA80" s="876" t="n"/>
      <c r="AB80" s="876" t="n"/>
      <c r="AC80" s="876" t="n"/>
      <c r="AD80" s="877" t="n"/>
      <c r="AE80" s="897" t="n"/>
      <c r="AF80" s="876" t="n"/>
      <c r="AG80" s="876" t="n"/>
      <c r="AH80" s="876" t="n"/>
      <c r="AI80" s="876" t="n"/>
      <c r="AJ80" s="876" t="n"/>
      <c r="AK80" s="876" t="n"/>
      <c r="AL80" s="876" t="n"/>
      <c r="AM80" s="876" t="n"/>
      <c r="AN80" s="876" t="n"/>
      <c r="AO80" s="877" t="n"/>
      <c r="AP80" s="901" t="n"/>
      <c r="AQ80" s="844" t="n"/>
      <c r="AR80" s="844" t="n"/>
      <c r="AS80" s="844" t="n"/>
      <c r="AT80" s="844" t="n"/>
      <c r="AU80" s="844" t="n"/>
      <c r="AV80" s="844" t="n"/>
      <c r="AW80" s="844" t="n"/>
      <c r="AX80" s="844" t="n"/>
      <c r="AY80" s="844" t="n"/>
      <c r="AZ80" s="902" t="n"/>
      <c r="BA80" s="897" t="n"/>
      <c r="BB80" s="876" t="n"/>
      <c r="BC80" s="876" t="n"/>
      <c r="BD80" s="876" t="n"/>
      <c r="BE80" s="876" t="n"/>
      <c r="BF80" s="876" t="n"/>
      <c r="BG80" s="876" t="n"/>
      <c r="BH80" s="876" t="n"/>
      <c r="BI80" s="876" t="n"/>
      <c r="BJ80" s="876" t="n"/>
      <c r="BK80" s="877" t="n"/>
      <c r="BL80" s="875" t="n"/>
      <c r="BM80" s="876" t="n"/>
      <c r="BN80" s="876" t="n"/>
      <c r="BO80" s="876" t="n"/>
      <c r="BP80" s="876" t="n"/>
      <c r="BQ80" s="876" t="n"/>
      <c r="BR80" s="876" t="n"/>
      <c r="BS80" s="876" t="n"/>
      <c r="BT80" s="876" t="n"/>
      <c r="BU80" s="876" t="n"/>
      <c r="BV80" s="877" t="n"/>
      <c r="BW80" s="876" t="n"/>
      <c r="BX80" s="876" t="n"/>
      <c r="BY80" s="876" t="n"/>
      <c r="BZ80" s="876" t="n"/>
      <c r="CA80" s="876" t="n"/>
      <c r="CB80" s="876" t="n"/>
      <c r="CC80" s="876" t="n"/>
      <c r="CD80" s="876" t="n"/>
      <c r="CE80" s="876" t="n"/>
      <c r="CF80" s="876" t="n"/>
      <c r="CG80" s="876" t="n"/>
      <c r="CH80" s="876" t="n"/>
      <c r="CI80" s="876" t="n"/>
      <c r="CJ80" s="876" t="n"/>
      <c r="CK80" s="876" t="n"/>
      <c r="CL80" s="876" t="n"/>
      <c r="CM80" s="876" t="n"/>
      <c r="CN80" s="876" t="n"/>
      <c r="CO80" s="876" t="n"/>
      <c r="CP80" s="876" t="n"/>
      <c r="CQ80" s="876" t="n"/>
      <c r="CR80" s="876" t="n"/>
      <c r="CS80" s="876" t="n"/>
      <c r="CT80" s="876" t="n"/>
      <c r="CU80" s="876" t="n"/>
      <c r="CV80" s="876" t="n"/>
      <c r="CW80" s="876" t="n"/>
      <c r="CX80" s="876" t="n"/>
      <c r="CY80" s="876" t="n"/>
      <c r="CZ80" s="876" t="n"/>
      <c r="DA80" s="876" t="n"/>
      <c r="DB80" s="876" t="n"/>
      <c r="DC80" s="876" t="n"/>
      <c r="DD80" s="876" t="n"/>
      <c r="DE80" s="876" t="n"/>
      <c r="DF80" s="876" t="n"/>
      <c r="DG80" s="876" t="n"/>
      <c r="DH80" s="876" t="n"/>
      <c r="DI80" s="876" t="n"/>
      <c r="DJ80" s="876" t="n"/>
      <c r="DK80" s="876" t="n"/>
      <c r="DL80" s="876" t="n"/>
      <c r="DM80" s="876" t="n"/>
      <c r="DN80" s="876" t="n"/>
      <c r="DO80" s="876" t="n"/>
      <c r="DP80" s="876" t="n"/>
      <c r="DQ80" s="876" t="n"/>
      <c r="DR80" s="876" t="n"/>
      <c r="DS80" s="876" t="n"/>
      <c r="DT80" s="876" t="n"/>
      <c r="DU80" s="876" t="n"/>
      <c r="DV80" s="877" t="n"/>
      <c r="DW80" s="1891" t="n"/>
      <c r="DY80" s="986" t="inlineStr">
        <is>
          <t>Shareholders' equity in substance (A) after considering retirement benefits (GC basis)</t>
        </is>
      </c>
      <c r="DZ80" s="873" t="n"/>
      <c r="EA80" s="873" t="n"/>
      <c r="EB80" s="873" t="n"/>
      <c r="EC80" s="873" t="n"/>
      <c r="ED80" s="873" t="n"/>
      <c r="EE80" s="873" t="n"/>
      <c r="EF80" s="873" t="n"/>
      <c r="EG80" s="873" t="n"/>
      <c r="EH80" s="873" t="n"/>
      <c r="EI80" s="873" t="n"/>
      <c r="EJ80" s="873" t="n"/>
      <c r="EK80" s="873" t="n"/>
      <c r="EL80" s="873" t="n"/>
      <c r="EM80" s="873" t="n"/>
      <c r="EN80" s="873" t="n"/>
      <c r="EO80" s="873" t="n"/>
      <c r="EP80" s="873" t="n"/>
      <c r="EQ80" s="873" t="n"/>
      <c r="ER80" s="873" t="n"/>
      <c r="ES80" s="873" t="n"/>
      <c r="ET80" s="873" t="n"/>
      <c r="EU80" s="873" t="n"/>
      <c r="EV80" s="873" t="n"/>
      <c r="EW80" s="873" t="n"/>
      <c r="EX80" s="873" t="n"/>
      <c r="EY80" s="987" t="n"/>
      <c r="EZ80" s="1892">
        <f>FB24+FB42+FB66+FB77</f>
        <v/>
      </c>
      <c r="FA80" s="899" t="n"/>
      <c r="FB80" s="899" t="n"/>
      <c r="FC80" s="899" t="n"/>
      <c r="FD80" s="899" t="n"/>
      <c r="FE80" s="899" t="n"/>
      <c r="FF80" s="899" t="n"/>
      <c r="FG80" s="899" t="n"/>
      <c r="FH80" s="899" t="n"/>
      <c r="FI80" s="899" t="n"/>
      <c r="FJ80" s="899" t="n"/>
      <c r="FK80" s="899" t="n"/>
      <c r="FL80" s="910" t="n"/>
      <c r="FO80" s="68" t="n"/>
      <c r="FP80" s="65" t="n"/>
      <c r="FQ80" s="65" t="n"/>
      <c r="FR80" s="65" t="n"/>
      <c r="FS80" s="65" t="n"/>
      <c r="FT80" s="65" t="n"/>
      <c r="FU80" s="65" t="n"/>
      <c r="FV80" s="65" t="n"/>
      <c r="FW80" s="65" t="n"/>
      <c r="FX80" s="65" t="n"/>
      <c r="FY80" s="65" t="n"/>
      <c r="FZ80" s="65" t="n"/>
      <c r="GA80" s="65" t="n"/>
      <c r="GB80" s="65" t="n"/>
      <c r="GC80" s="65" t="n"/>
      <c r="GD80" s="65" t="n"/>
      <c r="GE80" s="65" t="n"/>
      <c r="GF80" s="65" t="n"/>
      <c r="GG80" s="65" t="n"/>
      <c r="GH80" s="65" t="n"/>
      <c r="GI80" s="65" t="n"/>
      <c r="GJ80" s="65" t="n"/>
      <c r="GK80" s="65" t="n"/>
      <c r="GN80" s="1881" t="n"/>
      <c r="GO80" s="1881" t="n"/>
      <c r="GP80" s="1881" t="n"/>
      <c r="GQ80" s="1881" t="n"/>
      <c r="GR80" s="1881" t="n"/>
      <c r="GS80" s="1881" t="n"/>
      <c r="GT80" s="1881" t="n"/>
      <c r="GU80" s="1881" t="n"/>
      <c r="GV80" s="1881" t="n"/>
      <c r="GW80" s="1881" t="n"/>
      <c r="GX80" s="1881" t="n"/>
      <c r="GY80" s="1881" t="n"/>
      <c r="GZ80" s="1881" t="n"/>
    </row>
    <row r="81" ht="6" customHeight="1" s="832">
      <c r="A81" s="1887" t="inlineStr">
        <is>
          <t>Total Assets</t>
        </is>
      </c>
      <c r="B81" s="899" t="n"/>
      <c r="C81" s="899" t="n"/>
      <c r="D81" s="899" t="n"/>
      <c r="E81" s="899" t="n"/>
      <c r="F81" s="899" t="n"/>
      <c r="G81" s="899" t="n"/>
      <c r="H81" s="899" t="n"/>
      <c r="I81" s="899" t="n"/>
      <c r="J81" s="899" t="n"/>
      <c r="K81" s="899" t="n"/>
      <c r="L81" s="899" t="n"/>
      <c r="M81" s="899" t="n"/>
      <c r="N81" s="899" t="n"/>
      <c r="O81" s="899" t="n"/>
      <c r="P81" s="899" t="n"/>
      <c r="Q81" s="899" t="n"/>
      <c r="R81" s="899" t="n"/>
      <c r="S81" s="900" t="n"/>
      <c r="T81" s="1893" t="inlineStr">
        <is>
          <t>①</t>
        </is>
      </c>
      <c r="U81" s="893" t="n"/>
      <c r="V81" s="1894">
        <f>T39+T77+T79</f>
        <v/>
      </c>
      <c r="AD81" s="893" t="n"/>
      <c r="AE81" s="1895" t="inlineStr">
        <is>
          <t>②</t>
        </is>
      </c>
      <c r="AF81" s="893" t="n"/>
      <c r="AG81" s="1894">
        <f>AE39+AE77+AE79</f>
        <v/>
      </c>
      <c r="AO81" s="893" t="n"/>
      <c r="AP81" s="1888">
        <f>+V81+AG81</f>
        <v/>
      </c>
      <c r="AQ81" s="899" t="n"/>
      <c r="AR81" s="899" t="n"/>
      <c r="AS81" s="899" t="n"/>
      <c r="AT81" s="899" t="n"/>
      <c r="AU81" s="899" t="n"/>
      <c r="AV81" s="899" t="n"/>
      <c r="AW81" s="899" t="n"/>
      <c r="AX81" s="899" t="n"/>
      <c r="AY81" s="899" t="n"/>
      <c r="AZ81" s="900" t="n"/>
      <c r="BA81" s="1895" t="inlineStr">
        <is>
          <t>③</t>
        </is>
      </c>
      <c r="BB81" s="893" t="n"/>
      <c r="BC81" s="1894">
        <f>BA39+BA77+BA79</f>
        <v/>
      </c>
      <c r="BK81" s="893" t="n"/>
      <c r="BL81" s="1875">
        <f>+V81+BC81</f>
        <v/>
      </c>
      <c r="BM81" s="873" t="n"/>
      <c r="BN81" s="873" t="n"/>
      <c r="BO81" s="873" t="n"/>
      <c r="BP81" s="873" t="n"/>
      <c r="BQ81" s="873" t="n"/>
      <c r="BR81" s="873" t="n"/>
      <c r="BS81" s="873" t="n"/>
      <c r="BT81" s="873" t="n"/>
      <c r="BU81" s="873" t="n"/>
      <c r="BV81" s="874" t="n"/>
      <c r="BW81" s="878" t="n"/>
      <c r="DV81" s="893" t="n"/>
      <c r="DW81" s="1891" t="n"/>
      <c r="DY81" s="875" t="n"/>
      <c r="DZ81" s="876" t="n"/>
      <c r="EA81" s="876" t="n"/>
      <c r="EB81" s="876" t="n"/>
      <c r="EC81" s="876" t="n"/>
      <c r="ED81" s="876" t="n"/>
      <c r="EE81" s="876" t="n"/>
      <c r="EF81" s="876" t="n"/>
      <c r="EG81" s="876" t="n"/>
      <c r="EH81" s="876" t="n"/>
      <c r="EI81" s="876" t="n"/>
      <c r="EJ81" s="876" t="n"/>
      <c r="EK81" s="876" t="n"/>
      <c r="EL81" s="876" t="n"/>
      <c r="EM81" s="876" t="n"/>
      <c r="EN81" s="876" t="n"/>
      <c r="EO81" s="876" t="n"/>
      <c r="EP81" s="876" t="n"/>
      <c r="EQ81" s="876" t="n"/>
      <c r="ER81" s="876" t="n"/>
      <c r="ES81" s="876" t="n"/>
      <c r="ET81" s="876" t="n"/>
      <c r="EU81" s="876" t="n"/>
      <c r="EV81" s="876" t="n"/>
      <c r="EW81" s="876" t="n"/>
      <c r="EX81" s="876" t="n"/>
      <c r="EY81" s="988" t="n"/>
      <c r="EZ81" s="911" t="n"/>
      <c r="FA81" s="844" t="n"/>
      <c r="FB81" s="844" t="n"/>
      <c r="FC81" s="844" t="n"/>
      <c r="FD81" s="844" t="n"/>
      <c r="FE81" s="844" t="n"/>
      <c r="FF81" s="844" t="n"/>
      <c r="FG81" s="844" t="n"/>
      <c r="FH81" s="844" t="n"/>
      <c r="FI81" s="844" t="n"/>
      <c r="FJ81" s="844" t="n"/>
      <c r="FK81" s="844" t="n"/>
      <c r="FL81" s="912" t="n"/>
      <c r="FO81" s="65" t="n"/>
      <c r="FP81" s="65" t="n"/>
      <c r="FQ81" s="65" t="n"/>
      <c r="FR81" s="65" t="n"/>
      <c r="FS81" s="65" t="n"/>
      <c r="FT81" s="65" t="n"/>
      <c r="FU81" s="65" t="n"/>
      <c r="FV81" s="65" t="n"/>
      <c r="FW81" s="65" t="n"/>
      <c r="FX81" s="65" t="n"/>
      <c r="FY81" s="65" t="n"/>
      <c r="FZ81" s="65" t="n"/>
      <c r="GA81" s="65" t="n"/>
      <c r="GB81" s="65" t="n"/>
      <c r="GC81" s="65" t="n"/>
      <c r="GD81" s="65" t="n"/>
      <c r="GE81" s="65" t="n"/>
      <c r="GF81" s="65" t="n"/>
      <c r="GG81" s="65" t="n"/>
      <c r="GH81" s="65" t="n"/>
      <c r="GI81" s="65" t="n"/>
      <c r="GJ81" s="65" t="n"/>
      <c r="GK81" s="65" t="n"/>
      <c r="GN81" s="1881" t="n"/>
      <c r="GO81" s="1881" t="n"/>
      <c r="GP81" s="1881" t="n"/>
      <c r="GQ81" s="1881" t="n"/>
      <c r="GR81" s="1881" t="n"/>
      <c r="GS81" s="1881" t="n"/>
      <c r="GT81" s="1881" t="n"/>
      <c r="GU81" s="1881" t="n"/>
      <c r="GV81" s="1881" t="n"/>
      <c r="GW81" s="1881" t="n"/>
      <c r="GX81" s="1881" t="n"/>
      <c r="GY81" s="1881" t="n"/>
      <c r="GZ81" s="1881" t="n"/>
    </row>
    <row r="82" ht="6" customHeight="1" s="832">
      <c r="A82" s="911" t="n"/>
      <c r="B82" s="844" t="n"/>
      <c r="C82" s="844" t="n"/>
      <c r="D82" s="844" t="n"/>
      <c r="E82" s="844" t="n"/>
      <c r="F82" s="844" t="n"/>
      <c r="G82" s="844" t="n"/>
      <c r="H82" s="844" t="n"/>
      <c r="I82" s="844" t="n"/>
      <c r="J82" s="844" t="n"/>
      <c r="K82" s="844" t="n"/>
      <c r="L82" s="844" t="n"/>
      <c r="M82" s="844" t="n"/>
      <c r="N82" s="844" t="n"/>
      <c r="O82" s="844" t="n"/>
      <c r="P82" s="844" t="n"/>
      <c r="Q82" s="844" t="n"/>
      <c r="R82" s="844" t="n"/>
      <c r="S82" s="902" t="n"/>
      <c r="T82" s="875" t="n"/>
      <c r="U82" s="877" t="n"/>
      <c r="V82" s="875" t="n"/>
      <c r="W82" s="876" t="n"/>
      <c r="X82" s="876" t="n"/>
      <c r="Y82" s="876" t="n"/>
      <c r="Z82" s="876" t="n"/>
      <c r="AA82" s="876" t="n"/>
      <c r="AB82" s="876" t="n"/>
      <c r="AC82" s="876" t="n"/>
      <c r="AD82" s="877" t="n"/>
      <c r="AE82" s="897" t="n"/>
      <c r="AF82" s="877" t="n"/>
      <c r="AG82" s="875" t="n"/>
      <c r="AH82" s="876" t="n"/>
      <c r="AI82" s="876" t="n"/>
      <c r="AJ82" s="876" t="n"/>
      <c r="AK82" s="876" t="n"/>
      <c r="AL82" s="876" t="n"/>
      <c r="AM82" s="876" t="n"/>
      <c r="AN82" s="876" t="n"/>
      <c r="AO82" s="877" t="n"/>
      <c r="AP82" s="901" t="n"/>
      <c r="AQ82" s="844" t="n"/>
      <c r="AR82" s="844" t="n"/>
      <c r="AS82" s="844" t="n"/>
      <c r="AT82" s="844" t="n"/>
      <c r="AU82" s="844" t="n"/>
      <c r="AV82" s="844" t="n"/>
      <c r="AW82" s="844" t="n"/>
      <c r="AX82" s="844" t="n"/>
      <c r="AY82" s="844" t="n"/>
      <c r="AZ82" s="902" t="n"/>
      <c r="BA82" s="897" t="n"/>
      <c r="BB82" s="877" t="n"/>
      <c r="BC82" s="875" t="n"/>
      <c r="BD82" s="876" t="n"/>
      <c r="BE82" s="876" t="n"/>
      <c r="BF82" s="876" t="n"/>
      <c r="BG82" s="876" t="n"/>
      <c r="BH82" s="876" t="n"/>
      <c r="BI82" s="876" t="n"/>
      <c r="BJ82" s="876" t="n"/>
      <c r="BK82" s="877" t="n"/>
      <c r="BL82" s="875" t="n"/>
      <c r="BM82" s="876" t="n"/>
      <c r="BN82" s="876" t="n"/>
      <c r="BO82" s="876" t="n"/>
      <c r="BP82" s="876" t="n"/>
      <c r="BQ82" s="876" t="n"/>
      <c r="BR82" s="876" t="n"/>
      <c r="BS82" s="876" t="n"/>
      <c r="BT82" s="876" t="n"/>
      <c r="BU82" s="876" t="n"/>
      <c r="BV82" s="877" t="n"/>
      <c r="BW82" s="876" t="n"/>
      <c r="BX82" s="876" t="n"/>
      <c r="BY82" s="876" t="n"/>
      <c r="BZ82" s="876" t="n"/>
      <c r="CA82" s="876" t="n"/>
      <c r="CB82" s="876" t="n"/>
      <c r="CC82" s="876" t="n"/>
      <c r="CD82" s="876" t="n"/>
      <c r="CE82" s="876" t="n"/>
      <c r="CF82" s="876" t="n"/>
      <c r="CG82" s="876" t="n"/>
      <c r="CH82" s="876" t="n"/>
      <c r="CI82" s="876" t="n"/>
      <c r="CJ82" s="876" t="n"/>
      <c r="CK82" s="876" t="n"/>
      <c r="CL82" s="876" t="n"/>
      <c r="CM82" s="876" t="n"/>
      <c r="CN82" s="876" t="n"/>
      <c r="CO82" s="876" t="n"/>
      <c r="CP82" s="876" t="n"/>
      <c r="CQ82" s="876" t="n"/>
      <c r="CR82" s="876" t="n"/>
      <c r="CS82" s="876" t="n"/>
      <c r="CT82" s="876" t="n"/>
      <c r="CU82" s="876" t="n"/>
      <c r="CV82" s="876" t="n"/>
      <c r="CW82" s="876" t="n"/>
      <c r="CX82" s="876" t="n"/>
      <c r="CY82" s="876" t="n"/>
      <c r="CZ82" s="876" t="n"/>
      <c r="DA82" s="876" t="n"/>
      <c r="DB82" s="876" t="n"/>
      <c r="DC82" s="876" t="n"/>
      <c r="DD82" s="876" t="n"/>
      <c r="DE82" s="876" t="n"/>
      <c r="DF82" s="876" t="n"/>
      <c r="DG82" s="876" t="n"/>
      <c r="DH82" s="876" t="n"/>
      <c r="DI82" s="876" t="n"/>
      <c r="DJ82" s="876" t="n"/>
      <c r="DK82" s="876" t="n"/>
      <c r="DL82" s="876" t="n"/>
      <c r="DM82" s="876" t="n"/>
      <c r="DN82" s="876" t="n"/>
      <c r="DO82" s="876" t="n"/>
      <c r="DP82" s="876" t="n"/>
      <c r="DQ82" s="876" t="n"/>
      <c r="DR82" s="876" t="n"/>
      <c r="DS82" s="876" t="n"/>
      <c r="DT82" s="876" t="n"/>
      <c r="DU82" s="876" t="n"/>
      <c r="DV82" s="877" t="n"/>
      <c r="DW82" s="1891" t="n"/>
      <c r="DY82" s="884" t="inlineStr">
        <is>
          <t xml:space="preserve">　 = ④＋a＋⑭＋⑮</t>
        </is>
      </c>
      <c r="EZ82" s="1896" t="n"/>
      <c r="FA82" s="1896" t="n"/>
      <c r="FB82" s="1896" t="n"/>
      <c r="FC82" s="1896" t="n"/>
      <c r="FD82" s="1896" t="n"/>
      <c r="FE82" s="1896" t="n"/>
      <c r="FF82" s="1896" t="n"/>
      <c r="FG82" s="1896" t="n"/>
      <c r="FH82" s="1896" t="n"/>
      <c r="FI82" s="1896" t="n"/>
      <c r="FJ82" s="1896" t="n"/>
      <c r="FK82" s="1896" t="n"/>
      <c r="FL82" s="1896" t="n"/>
      <c r="FO82" s="65" t="n"/>
      <c r="FP82" s="65" t="n"/>
      <c r="FQ82" s="65" t="n"/>
      <c r="FR82" s="65" t="n"/>
      <c r="FS82" s="65" t="n"/>
      <c r="FT82" s="65" t="n"/>
      <c r="FU82" s="65" t="n"/>
      <c r="FV82" s="65" t="n"/>
      <c r="FW82" s="65" t="n"/>
      <c r="FX82" s="65" t="n"/>
      <c r="FY82" s="65" t="n"/>
      <c r="FZ82" s="65" t="n"/>
      <c r="GA82" s="65" t="n"/>
      <c r="GB82" s="65" t="n"/>
      <c r="GC82" s="65" t="n"/>
      <c r="GD82" s="65" t="n"/>
      <c r="GE82" s="65" t="n"/>
      <c r="GF82" s="65" t="n"/>
      <c r="GG82" s="65" t="n"/>
      <c r="GH82" s="65" t="n"/>
      <c r="GI82" s="65" t="n"/>
      <c r="GJ82" s="65" t="n"/>
      <c r="GK82" s="65" t="n"/>
      <c r="GN82" s="1881" t="n"/>
      <c r="GO82" s="1881" t="n"/>
      <c r="GP82" s="1881" t="n"/>
      <c r="GQ82" s="1881" t="n"/>
      <c r="GR82" s="1881" t="n"/>
      <c r="GS82" s="1881" t="n"/>
      <c r="GT82" s="1881" t="n"/>
      <c r="GU82" s="1881" t="n"/>
      <c r="GV82" s="1881" t="n"/>
      <c r="GW82" s="1881" t="n"/>
      <c r="GX82" s="1881" t="n"/>
      <c r="GY82" s="1881" t="n"/>
      <c r="GZ82" s="1881" t="n"/>
    </row>
    <row r="83" ht="6" customHeight="1" s="832">
      <c r="A83" s="65" t="n"/>
      <c r="C83" s="65" t="n"/>
      <c r="D83" s="65" t="n"/>
      <c r="E83" s="65" t="n"/>
      <c r="F83" s="65" t="n"/>
      <c r="G83" s="65" t="n"/>
      <c r="H83" s="65" t="n"/>
      <c r="I83" s="65" t="n"/>
      <c r="J83" s="65" t="n"/>
      <c r="K83" s="65" t="n"/>
      <c r="L83" s="65" t="n"/>
      <c r="M83" s="65" t="n"/>
      <c r="N83" s="65" t="n"/>
      <c r="O83" s="65" t="n"/>
      <c r="P83" s="65" t="n"/>
      <c r="Q83" s="65" t="n"/>
      <c r="R83" s="65" t="n"/>
      <c r="S83" s="65" t="n"/>
      <c r="T83" s="1881" t="n"/>
      <c r="U83" s="1881" t="n"/>
      <c r="V83" s="1881" t="n"/>
      <c r="W83" s="1881" t="n"/>
      <c r="X83" s="1881" t="n"/>
      <c r="Y83" s="1881" t="n"/>
      <c r="Z83" s="1881" t="n"/>
      <c r="AA83" s="1881" t="n"/>
      <c r="AB83" s="1881" t="n"/>
      <c r="AC83" s="1881" t="n"/>
      <c r="AD83" s="1881" t="n"/>
      <c r="AE83" s="1881" t="n"/>
      <c r="AF83" s="1881" t="n"/>
      <c r="AG83" s="1881" t="n"/>
      <c r="AH83" s="1881" t="n"/>
      <c r="AI83" s="1881" t="n"/>
      <c r="AJ83" s="1881" t="n"/>
      <c r="AK83" s="1881" t="n"/>
      <c r="AL83" s="1881" t="n"/>
      <c r="AM83" s="1881" t="n"/>
      <c r="AN83" s="1881" t="n"/>
      <c r="AO83" s="1881" t="n"/>
      <c r="AP83" s="1881" t="n"/>
      <c r="AQ83" s="1881" t="n"/>
      <c r="AR83" s="1881" t="n"/>
      <c r="AS83" s="1881" t="n"/>
      <c r="AT83" s="1881" t="n"/>
      <c r="AU83" s="1881" t="n"/>
      <c r="AV83" s="1881" t="n"/>
      <c r="AW83" s="1881" t="n"/>
      <c r="AX83" s="1881" t="n"/>
      <c r="AY83" s="1881" t="n"/>
      <c r="AZ83" s="1881" t="n"/>
      <c r="BA83" s="1881" t="n"/>
      <c r="BB83" s="1881" t="n"/>
      <c r="BC83" s="1881" t="n"/>
      <c r="BD83" s="1881" t="n"/>
      <c r="BE83" s="1881" t="n"/>
      <c r="BF83" s="1881" t="n"/>
      <c r="BG83" s="1881" t="n"/>
      <c r="BH83" s="1881" t="n"/>
      <c r="BI83" s="1881" t="n"/>
      <c r="BJ83" s="1881" t="n"/>
      <c r="BK83" s="1881" t="n"/>
      <c r="BL83" s="1881" t="n"/>
      <c r="BM83" s="1881" t="n"/>
      <c r="BN83" s="1881" t="n"/>
      <c r="BO83" s="1881" t="n"/>
      <c r="BP83" s="1881" t="n"/>
      <c r="BQ83" s="1881" t="n"/>
      <c r="BR83" s="1881" t="n"/>
      <c r="BS83" s="1881" t="n"/>
      <c r="BT83" s="1881" t="n"/>
      <c r="BU83" s="1881" t="n"/>
      <c r="BV83" s="1881" t="n"/>
      <c r="BW83" s="1873" t="n"/>
      <c r="BX83" s="1891" t="n"/>
      <c r="BY83" s="1891" t="n"/>
      <c r="BZ83" s="1891" t="n"/>
      <c r="CA83" s="1891" t="n"/>
      <c r="CB83" s="1891" t="n"/>
      <c r="CC83" s="1891" t="n"/>
      <c r="CD83" s="1891" t="n"/>
      <c r="CE83" s="1891" t="n"/>
      <c r="CF83" s="1891" t="n"/>
      <c r="CG83" s="1891" t="n"/>
      <c r="CH83" s="1891" t="n"/>
      <c r="CI83" s="1891" t="n"/>
      <c r="CJ83" s="1891" t="n"/>
      <c r="CK83" s="1891" t="n"/>
      <c r="CL83" s="1891" t="n"/>
      <c r="CM83" s="1891" t="n"/>
      <c r="CN83" s="1891" t="n"/>
      <c r="CO83" s="1891" t="n"/>
      <c r="CP83" s="1891" t="n"/>
      <c r="CQ83" s="1891" t="n"/>
      <c r="CR83" s="1891" t="n"/>
      <c r="CS83" s="1891" t="n"/>
      <c r="CT83" s="1891" t="n"/>
      <c r="CU83" s="1891" t="n"/>
      <c r="CV83" s="1891" t="n"/>
      <c r="CW83" s="1891" t="n"/>
      <c r="CX83" s="1891" t="n"/>
      <c r="CY83" s="1891" t="n"/>
      <c r="CZ83" s="1891" t="n"/>
      <c r="DA83" s="1891" t="n"/>
      <c r="DB83" s="1891" t="n"/>
      <c r="DC83" s="1891" t="n"/>
      <c r="DD83" s="1891" t="n"/>
      <c r="DE83" s="1891" t="n"/>
      <c r="DF83" s="1891" t="n"/>
      <c r="DG83" s="1891" t="n"/>
      <c r="DH83" s="1891" t="n"/>
      <c r="DI83" s="1891" t="n"/>
      <c r="DJ83" s="1891" t="n"/>
      <c r="DK83" s="1891" t="n"/>
      <c r="DL83" s="1891" t="n"/>
      <c r="DM83" s="1891" t="n"/>
      <c r="DN83" s="1891" t="n"/>
      <c r="DO83" s="1891" t="n"/>
      <c r="DP83" s="1891" t="n"/>
      <c r="DQ83" s="1891" t="n"/>
      <c r="DR83" s="1891" t="n"/>
      <c r="DS83" s="1891" t="n"/>
      <c r="DT83" s="1891" t="n"/>
      <c r="DU83" s="1891" t="n"/>
      <c r="DV83" s="1891" t="n"/>
      <c r="DW83" s="1891" t="n"/>
      <c r="EZ83" s="1889" t="n"/>
      <c r="FA83" s="1889" t="n"/>
      <c r="FB83" s="1889" t="n"/>
      <c r="FC83" s="1889" t="n"/>
      <c r="FD83" s="1889" t="n"/>
      <c r="FE83" s="1889" t="n"/>
      <c r="FF83" s="1889" t="n"/>
      <c r="FG83" s="1889" t="n"/>
      <c r="FH83" s="1889" t="n"/>
      <c r="FI83" s="1889" t="n"/>
      <c r="FJ83" s="1889" t="n"/>
      <c r="FK83" s="1889" t="n"/>
      <c r="FL83" s="1890" t="n"/>
      <c r="FO83" s="65" t="n"/>
      <c r="FP83" s="65" t="n"/>
      <c r="FQ83" s="65" t="n"/>
      <c r="FR83" s="65" t="n"/>
      <c r="FS83" s="65" t="n"/>
      <c r="FT83" s="65" t="n"/>
      <c r="FU83" s="65" t="n"/>
      <c r="FV83" s="65" t="n"/>
      <c r="FW83" s="65" t="n"/>
      <c r="FX83" s="65" t="n"/>
      <c r="FY83" s="65" t="n"/>
      <c r="FZ83" s="65" t="n"/>
      <c r="GA83" s="65" t="n"/>
      <c r="GB83" s="65" t="n"/>
      <c r="GC83" s="65" t="n"/>
      <c r="GD83" s="65" t="n"/>
      <c r="GE83" s="65" t="n"/>
      <c r="GF83" s="65" t="n"/>
      <c r="GG83" s="65" t="n"/>
      <c r="GH83" s="65" t="n"/>
      <c r="GI83" s="65" t="n"/>
      <c r="GJ83" s="65" t="n"/>
      <c r="GK83" s="65" t="n"/>
      <c r="GN83" s="1881" t="n"/>
      <c r="GO83" s="1881" t="n"/>
      <c r="GP83" s="1881" t="n"/>
      <c r="GQ83" s="1881" t="n"/>
      <c r="GR83" s="1881" t="n"/>
      <c r="GS83" s="1881" t="n"/>
      <c r="GT83" s="1881" t="n"/>
      <c r="GU83" s="1881" t="n"/>
      <c r="GV83" s="1881" t="n"/>
      <c r="GW83" s="1881" t="n"/>
      <c r="GX83" s="1881" t="n"/>
      <c r="GY83" s="1881" t="n"/>
      <c r="GZ83" s="1881" t="n"/>
    </row>
    <row r="84" ht="6" customHeight="1" s="832">
      <c r="A84" s="65" t="n"/>
      <c r="C84" s="65" t="n"/>
      <c r="D84" s="65" t="n"/>
      <c r="E84" s="65" t="n"/>
      <c r="F84" s="65" t="n"/>
      <c r="G84" s="65" t="n"/>
      <c r="H84" s="65" t="n"/>
      <c r="I84" s="65" t="n"/>
      <c r="J84" s="65" t="n"/>
      <c r="K84" s="65" t="n"/>
      <c r="L84" s="65" t="n"/>
      <c r="M84" s="65" t="n"/>
      <c r="N84" s="65" t="n"/>
      <c r="O84" s="65" t="n"/>
      <c r="P84" s="65" t="n"/>
      <c r="Q84" s="65" t="n"/>
      <c r="R84" s="65" t="n"/>
      <c r="S84" s="65" t="n"/>
      <c r="T84" s="1881" t="n"/>
      <c r="U84" s="1881" t="n"/>
      <c r="V84" s="1881" t="n"/>
      <c r="W84" s="1881" t="n"/>
      <c r="X84" s="1881" t="n"/>
      <c r="Y84" s="1881" t="n"/>
      <c r="Z84" s="1881" t="n"/>
      <c r="AA84" s="1881" t="n"/>
      <c r="AB84" s="1881" t="n"/>
      <c r="AC84" s="1881" t="n"/>
      <c r="AD84" s="1881" t="n"/>
      <c r="AE84" s="1881" t="n"/>
      <c r="AF84" s="1881" t="n"/>
      <c r="AG84" s="1881" t="n"/>
      <c r="AH84" s="1881" t="n"/>
      <c r="AI84" s="1881" t="n"/>
      <c r="AJ84" s="1881" t="n"/>
      <c r="AK84" s="1881" t="n"/>
      <c r="AL84" s="1881" t="n"/>
      <c r="AM84" s="1881" t="n"/>
      <c r="AN84" s="1881" t="n"/>
      <c r="AO84" s="1881" t="n"/>
      <c r="AP84" s="1881" t="n"/>
      <c r="AQ84" s="1881" t="n"/>
      <c r="AR84" s="1881" t="n"/>
      <c r="AS84" s="1881" t="n"/>
      <c r="AT84" s="1881" t="n"/>
      <c r="AU84" s="1881" t="n"/>
      <c r="AV84" s="1881" t="n"/>
      <c r="AW84" s="1881" t="n"/>
      <c r="AX84" s="1881" t="n"/>
      <c r="AY84" s="1881" t="n"/>
      <c r="AZ84" s="1881" t="n"/>
      <c r="BA84" s="1881" t="n"/>
      <c r="BB84" s="1881" t="n"/>
      <c r="BC84" s="1881" t="n"/>
      <c r="BD84" s="1881" t="n"/>
      <c r="BE84" s="1881" t="n"/>
      <c r="BF84" s="1881" t="n"/>
      <c r="BG84" s="1881" t="n"/>
      <c r="BH84" s="1881" t="n"/>
      <c r="BI84" s="1881" t="n"/>
      <c r="BJ84" s="1881" t="n"/>
      <c r="BK84" s="1881" t="n"/>
      <c r="BL84" s="1881" t="n"/>
      <c r="BM84" s="1881" t="n"/>
      <c r="BN84" s="1881" t="n"/>
      <c r="BO84" s="1881" t="n"/>
      <c r="BP84" s="1881" t="n"/>
      <c r="BQ84" s="1881" t="n"/>
      <c r="BR84" s="1881" t="n"/>
      <c r="BS84" s="1881" t="n"/>
      <c r="BT84" s="1881" t="n"/>
      <c r="BU84" s="1881" t="n"/>
      <c r="BV84" s="1881" t="n"/>
      <c r="BW84" s="1873" t="n"/>
      <c r="BX84" s="1891" t="n"/>
      <c r="BY84" s="1891" t="n"/>
      <c r="BZ84" s="1891" t="n"/>
      <c r="CA84" s="1891" t="n"/>
      <c r="CB84" s="1891" t="n"/>
      <c r="CC84" s="1891" t="n"/>
      <c r="CD84" s="1891" t="n"/>
      <c r="CE84" s="1891" t="n"/>
      <c r="CF84" s="1891" t="n"/>
      <c r="CG84" s="1891" t="n"/>
      <c r="CH84" s="1891" t="n"/>
      <c r="CI84" s="1891" t="n"/>
      <c r="CJ84" s="1891" t="n"/>
      <c r="CK84" s="1891" t="n"/>
      <c r="CL84" s="1891" t="n"/>
      <c r="CM84" s="1891" t="n"/>
      <c r="CN84" s="1891" t="n"/>
      <c r="CO84" s="1891" t="n"/>
      <c r="CP84" s="1891" t="n"/>
      <c r="CQ84" s="1891" t="n"/>
      <c r="CR84" s="1891" t="n"/>
      <c r="CS84" s="1891" t="n"/>
      <c r="CT84" s="1891" t="n"/>
      <c r="CU84" s="1891" t="n"/>
      <c r="CV84" s="1891" t="n"/>
      <c r="CW84" s="1891" t="n"/>
      <c r="CX84" s="1891" t="n"/>
      <c r="CY84" s="1891" t="n"/>
      <c r="CZ84" s="1891" t="n"/>
      <c r="DA84" s="1891" t="n"/>
      <c r="DB84" s="1891" t="n"/>
      <c r="DC84" s="1891" t="n"/>
      <c r="DD84" s="1891" t="n"/>
      <c r="DE84" s="1891" t="n"/>
      <c r="DF84" s="1891" t="n"/>
      <c r="DG84" s="1891" t="n"/>
      <c r="DH84" s="1891" t="n"/>
      <c r="DI84" s="1891" t="n"/>
      <c r="DJ84" s="1891" t="n"/>
      <c r="DK84" s="1891" t="n"/>
      <c r="DL84" s="1891" t="n"/>
      <c r="DM84" s="1891" t="n"/>
      <c r="DN84" s="1891" t="n"/>
      <c r="DO84" s="1891" t="n"/>
      <c r="DP84" s="1891" t="n"/>
      <c r="DQ84" s="1891" t="n"/>
      <c r="DR84" s="1891" t="n"/>
      <c r="DS84" s="1891" t="n"/>
      <c r="DT84" s="1891" t="n"/>
      <c r="DU84" s="1891" t="n"/>
      <c r="DV84" s="1891" t="n"/>
      <c r="DW84" s="1891" t="n"/>
      <c r="DY84" s="884" t="n"/>
      <c r="DZ84" s="884" t="n"/>
      <c r="EA84" s="884" t="n"/>
      <c r="EB84" s="884" t="n"/>
      <c r="EC84" s="884" t="n"/>
      <c r="ED84" s="884" t="n"/>
      <c r="EE84" s="884" t="n"/>
      <c r="EF84" s="884" t="n"/>
      <c r="EG84" s="884" t="n"/>
      <c r="EH84" s="884" t="n"/>
      <c r="EI84" s="884" t="n"/>
      <c r="EJ84" s="884" t="n"/>
      <c r="EK84" s="884" t="n"/>
      <c r="EL84" s="884" t="n"/>
      <c r="EM84" s="884" t="n"/>
      <c r="EN84" s="884" t="n"/>
      <c r="EO84" s="884" t="n"/>
      <c r="EP84" s="884" t="n"/>
      <c r="EQ84" s="884" t="n"/>
      <c r="ER84" s="884" t="n"/>
      <c r="ES84" s="884" t="n"/>
      <c r="ET84" s="884" t="n"/>
      <c r="EU84" s="884" t="n"/>
      <c r="EV84" s="884" t="n"/>
      <c r="EW84" s="884" t="n"/>
      <c r="EX84" s="884" t="n"/>
      <c r="EY84" s="884" t="n"/>
      <c r="EZ84" s="1889" t="n"/>
      <c r="FA84" s="1889" t="n"/>
      <c r="FB84" s="1889" t="n"/>
      <c r="FC84" s="1889" t="n"/>
      <c r="FD84" s="1889" t="n"/>
      <c r="FE84" s="1889" t="n"/>
      <c r="FF84" s="1889" t="n"/>
      <c r="FG84" s="1889" t="n"/>
      <c r="FH84" s="1889" t="n"/>
      <c r="FI84" s="1889" t="n"/>
      <c r="FJ84" s="1889" t="n"/>
      <c r="FK84" s="1889" t="n"/>
      <c r="FL84" s="1890" t="n"/>
      <c r="FO84" s="65" t="n"/>
      <c r="FP84" s="65" t="n"/>
      <c r="FQ84" s="65" t="n"/>
      <c r="FR84" s="65" t="n"/>
      <c r="FS84" s="65" t="n"/>
      <c r="FT84" s="65" t="n"/>
      <c r="FU84" s="65" t="n"/>
      <c r="FV84" s="65" t="n"/>
      <c r="FW84" s="65" t="n"/>
      <c r="FX84" s="65" t="n"/>
      <c r="FY84" s="65" t="n"/>
      <c r="FZ84" s="65" t="n"/>
      <c r="GA84" s="65" t="n"/>
      <c r="GB84" s="65" t="n"/>
      <c r="GC84" s="65" t="n"/>
      <c r="GD84" s="65" t="n"/>
      <c r="GE84" s="65" t="n"/>
      <c r="GF84" s="65" t="n"/>
      <c r="GG84" s="65" t="n"/>
      <c r="GH84" s="65" t="n"/>
      <c r="GI84" s="65" t="n"/>
      <c r="GJ84" s="65" t="n"/>
      <c r="GK84" s="65" t="n"/>
      <c r="GN84" s="1881" t="n"/>
      <c r="GO84" s="1881" t="n"/>
      <c r="GP84" s="1881" t="n"/>
      <c r="GQ84" s="1881" t="n"/>
      <c r="GR84" s="1881" t="n"/>
      <c r="GS84" s="1881" t="n"/>
      <c r="GT84" s="1881" t="n"/>
      <c r="GU84" s="1881" t="n"/>
      <c r="GV84" s="1881" t="n"/>
      <c r="GW84" s="1881" t="n"/>
      <c r="GX84" s="1881" t="n"/>
      <c r="GY84" s="1881" t="n"/>
      <c r="GZ84" s="1881" t="n"/>
    </row>
    <row r="85" ht="6" customHeight="1" s="832">
      <c r="A85" s="65" t="n"/>
      <c r="C85" s="65" t="n"/>
      <c r="D85" s="65" t="n"/>
      <c r="E85" s="65" t="n"/>
      <c r="F85" s="65" t="n"/>
      <c r="G85" s="65" t="n"/>
      <c r="H85" s="65" t="n"/>
      <c r="I85" s="65" t="n"/>
      <c r="J85" s="65" t="n"/>
      <c r="K85" s="65" t="n"/>
      <c r="L85" s="65" t="n"/>
      <c r="M85" s="65" t="n"/>
      <c r="N85" s="65" t="n"/>
      <c r="O85" s="65" t="n"/>
      <c r="P85" s="65" t="n"/>
      <c r="Q85" s="65" t="n"/>
      <c r="R85" s="65" t="n"/>
      <c r="S85" s="65" t="n"/>
      <c r="T85" s="1881" t="n"/>
      <c r="U85" s="1881" t="n"/>
      <c r="V85" s="1881" t="n"/>
      <c r="W85" s="1881" t="n"/>
      <c r="X85" s="1881" t="n"/>
      <c r="Y85" s="1881" t="n"/>
      <c r="Z85" s="1881" t="n"/>
      <c r="AA85" s="1881" t="n"/>
      <c r="AB85" s="1881" t="n"/>
      <c r="AC85" s="1881" t="n"/>
      <c r="AD85" s="1881" t="n"/>
      <c r="AE85" s="1881" t="n"/>
      <c r="AF85" s="1881" t="n"/>
      <c r="AG85" s="1881" t="n"/>
      <c r="AH85" s="1881" t="n"/>
      <c r="AI85" s="1881" t="n"/>
      <c r="AJ85" s="1881" t="n"/>
      <c r="AK85" s="1881" t="n"/>
      <c r="AL85" s="1881" t="n"/>
      <c r="AM85" s="1881" t="n"/>
      <c r="AN85" s="1881" t="n"/>
      <c r="AO85" s="1881" t="n"/>
      <c r="AP85" s="1881" t="n"/>
      <c r="AQ85" s="1881" t="n"/>
      <c r="AR85" s="1881" t="n"/>
      <c r="AS85" s="1881" t="n"/>
      <c r="AT85" s="1881" t="n"/>
      <c r="AU85" s="1881" t="n"/>
      <c r="AV85" s="1881" t="n"/>
      <c r="AW85" s="1881" t="n"/>
      <c r="AX85" s="1881" t="n"/>
      <c r="AY85" s="1881" t="n"/>
      <c r="AZ85" s="1881" t="n"/>
      <c r="BA85" s="1881" t="n"/>
      <c r="BB85" s="1881" t="n"/>
      <c r="BC85" s="1881" t="n"/>
      <c r="BD85" s="1881" t="n"/>
      <c r="BE85" s="1881" t="n"/>
      <c r="BF85" s="1881" t="n"/>
      <c r="BG85" s="1881" t="n"/>
      <c r="BH85" s="1881" t="n"/>
      <c r="BI85" s="1881" t="n"/>
      <c r="BJ85" s="1881" t="n"/>
      <c r="BK85" s="1881" t="n"/>
      <c r="BL85" s="1881" t="n"/>
      <c r="BM85" s="1881" t="n"/>
      <c r="BN85" s="1881" t="n"/>
      <c r="BO85" s="1881" t="n"/>
      <c r="BP85" s="1881" t="n"/>
      <c r="BQ85" s="1881" t="n"/>
      <c r="BR85" s="1881" t="n"/>
      <c r="BS85" s="1881" t="n"/>
      <c r="BT85" s="1881" t="n"/>
      <c r="BU85" s="1881" t="n"/>
      <c r="BV85" s="1881" t="n"/>
      <c r="BW85" s="1873" t="n"/>
      <c r="BX85" s="1891" t="n"/>
      <c r="BY85" s="1891" t="n"/>
      <c r="BZ85" s="1891" t="n"/>
      <c r="CA85" s="1891" t="n"/>
      <c r="CB85" s="1891" t="n"/>
      <c r="CC85" s="1891" t="n"/>
      <c r="CD85" s="1891" t="n"/>
      <c r="CE85" s="1891" t="n"/>
      <c r="CF85" s="1891" t="n"/>
      <c r="CG85" s="1891" t="n"/>
      <c r="CH85" s="1891" t="n"/>
      <c r="CI85" s="1891" t="n"/>
      <c r="CJ85" s="1891" t="n"/>
      <c r="CK85" s="1891" t="n"/>
      <c r="CL85" s="1891" t="n"/>
      <c r="CM85" s="1891" t="n"/>
      <c r="CN85" s="1891" t="n"/>
      <c r="CO85" s="1891" t="n"/>
      <c r="CP85" s="1891" t="n"/>
      <c r="CQ85" s="1891" t="n"/>
      <c r="CR85" s="1891" t="n"/>
      <c r="CS85" s="1891" t="n"/>
      <c r="CT85" s="1891" t="n"/>
      <c r="CU85" s="1891" t="n"/>
      <c r="CV85" s="1891" t="n"/>
      <c r="CW85" s="1891" t="n"/>
      <c r="CX85" s="1891" t="n"/>
      <c r="CY85" s="1891" t="n"/>
      <c r="CZ85" s="1891" t="n"/>
      <c r="DA85" s="1891" t="n"/>
      <c r="DB85" s="1891" t="n"/>
      <c r="DC85" s="1891" t="n"/>
      <c r="DD85" s="1891" t="n"/>
      <c r="DE85" s="1891" t="n"/>
      <c r="DF85" s="1891" t="n"/>
      <c r="DG85" s="1891" t="n"/>
      <c r="DH85" s="1891" t="n"/>
      <c r="DI85" s="1891" t="n"/>
      <c r="DJ85" s="1891" t="n"/>
      <c r="DK85" s="1891" t="n"/>
      <c r="DL85" s="1891" t="n"/>
      <c r="DM85" s="1891" t="n"/>
      <c r="DN85" s="1891" t="n"/>
      <c r="DO85" s="1891" t="n"/>
      <c r="DP85" s="1891" t="n"/>
      <c r="DQ85" s="1891" t="n"/>
      <c r="DR85" s="1891" t="n"/>
      <c r="DS85" s="1891" t="n"/>
      <c r="DT85" s="1891" t="n"/>
      <c r="DU85" s="1891" t="n"/>
      <c r="DV85" s="1891" t="n"/>
      <c r="DW85" s="1891" t="n"/>
      <c r="DY85" s="986" t="inlineStr">
        <is>
          <t>Shareholders' equity in substance (B) Total Assets Basis</t>
        </is>
      </c>
      <c r="DZ85" s="873" t="n"/>
      <c r="EA85" s="873" t="n"/>
      <c r="EB85" s="873" t="n"/>
      <c r="EC85" s="873" t="n"/>
      <c r="ED85" s="873" t="n"/>
      <c r="EE85" s="873" t="n"/>
      <c r="EF85" s="873" t="n"/>
      <c r="EG85" s="873" t="n"/>
      <c r="EH85" s="873" t="n"/>
      <c r="EI85" s="873" t="n"/>
      <c r="EJ85" s="873" t="n"/>
      <c r="EK85" s="873" t="n"/>
      <c r="EL85" s="873" t="n"/>
      <c r="EM85" s="873" t="n"/>
      <c r="EN85" s="873" t="n"/>
      <c r="EO85" s="873" t="n"/>
      <c r="EP85" s="873" t="n"/>
      <c r="EQ85" s="873" t="n"/>
      <c r="ER85" s="873" t="n"/>
      <c r="ES85" s="873" t="n"/>
      <c r="ET85" s="873" t="n"/>
      <c r="EU85" s="873" t="n"/>
      <c r="EV85" s="873" t="n"/>
      <c r="EW85" s="873" t="n"/>
      <c r="EX85" s="873" t="n"/>
      <c r="EY85" s="987" t="n"/>
      <c r="EZ85" s="1897">
        <f>FB24+FB49+FB66+FB77</f>
        <v/>
      </c>
      <c r="FA85" s="899" t="n"/>
      <c r="FB85" s="899" t="n"/>
      <c r="FC85" s="899" t="n"/>
      <c r="FD85" s="899" t="n"/>
      <c r="FE85" s="899" t="n"/>
      <c r="FF85" s="899" t="n"/>
      <c r="FG85" s="899" t="n"/>
      <c r="FH85" s="899" t="n"/>
      <c r="FI85" s="899" t="n"/>
      <c r="FJ85" s="899" t="n"/>
      <c r="FK85" s="899" t="n"/>
      <c r="FL85" s="910" t="n"/>
      <c r="FO85" s="65" t="n"/>
      <c r="FP85" s="65" t="n"/>
      <c r="FQ85" s="65" t="n"/>
      <c r="FR85" s="65" t="n"/>
      <c r="FS85" s="65" t="n"/>
      <c r="FT85" s="65" t="n"/>
      <c r="FU85" s="65" t="n"/>
      <c r="FV85" s="65" t="n"/>
      <c r="FW85" s="65" t="n"/>
      <c r="FX85" s="65" t="n"/>
      <c r="FY85" s="65" t="n"/>
      <c r="FZ85" s="65" t="n"/>
      <c r="GA85" s="65" t="n"/>
      <c r="GB85" s="65" t="n"/>
      <c r="GC85" s="65" t="n"/>
      <c r="GD85" s="65" t="n"/>
      <c r="GE85" s="65" t="n"/>
      <c r="GF85" s="65" t="n"/>
      <c r="GG85" s="65" t="n"/>
      <c r="GH85" s="65" t="n"/>
      <c r="GI85" s="65" t="n"/>
      <c r="GJ85" s="65" t="n"/>
      <c r="GK85" s="65" t="n"/>
      <c r="GN85" s="1881" t="n"/>
      <c r="GO85" s="1881" t="n"/>
      <c r="GP85" s="1881" t="n"/>
      <c r="GQ85" s="1881" t="n"/>
      <c r="GR85" s="1881" t="n"/>
      <c r="GS85" s="1881" t="n"/>
      <c r="GT85" s="1881" t="n"/>
      <c r="GU85" s="1881" t="n"/>
      <c r="GV85" s="1881" t="n"/>
      <c r="GW85" s="1881" t="n"/>
      <c r="GX85" s="1881" t="n"/>
      <c r="GY85" s="1881" t="n"/>
      <c r="GZ85" s="1881" t="n"/>
    </row>
    <row r="86" ht="6" customHeight="1" s="832">
      <c r="A86" s="65" t="n"/>
      <c r="C86" s="65" t="n"/>
      <c r="D86" s="65" t="n"/>
      <c r="E86" s="65" t="n"/>
      <c r="F86" s="65" t="n"/>
      <c r="G86" s="65" t="n"/>
      <c r="H86" s="65" t="n"/>
      <c r="I86" s="65" t="n"/>
      <c r="J86" s="65" t="n"/>
      <c r="K86" s="65" t="n"/>
      <c r="L86" s="65" t="n"/>
      <c r="M86" s="65" t="n"/>
      <c r="N86" s="65" t="n"/>
      <c r="O86" s="65" t="n"/>
      <c r="P86" s="65" t="n"/>
      <c r="Q86" s="65" t="n"/>
      <c r="R86" s="65" t="n"/>
      <c r="S86" s="65" t="n"/>
      <c r="T86" s="1881" t="n"/>
      <c r="U86" s="1881" t="n"/>
      <c r="V86" s="1881" t="n"/>
      <c r="W86" s="1881" t="n"/>
      <c r="X86" s="1881" t="n"/>
      <c r="Y86" s="1881" t="n"/>
      <c r="Z86" s="1881" t="n"/>
      <c r="AA86" s="1881" t="n"/>
      <c r="AB86" s="1881" t="n"/>
      <c r="AC86" s="1881" t="n"/>
      <c r="AD86" s="1881" t="n"/>
      <c r="AE86" s="1881" t="n"/>
      <c r="AF86" s="1881" t="n"/>
      <c r="AG86" s="1881" t="n"/>
      <c r="AH86" s="1881" t="n"/>
      <c r="AI86" s="1881" t="n"/>
      <c r="AJ86" s="1881" t="n"/>
      <c r="AK86" s="1881" t="n"/>
      <c r="AL86" s="1881" t="n"/>
      <c r="AM86" s="1881" t="n"/>
      <c r="AN86" s="1881" t="n"/>
      <c r="AO86" s="1881" t="n"/>
      <c r="AP86" s="1881" t="n"/>
      <c r="AQ86" s="1881" t="n"/>
      <c r="AR86" s="1881" t="n"/>
      <c r="AS86" s="1881" t="n"/>
      <c r="AT86" s="1881" t="n"/>
      <c r="AU86" s="1881" t="n"/>
      <c r="AV86" s="1881" t="n"/>
      <c r="AW86" s="1881" t="n"/>
      <c r="AX86" s="1881" t="n"/>
      <c r="AY86" s="1881" t="n"/>
      <c r="AZ86" s="1881" t="n"/>
      <c r="BA86" s="1881" t="n"/>
      <c r="BB86" s="1881" t="n"/>
      <c r="BC86" s="1881" t="n"/>
      <c r="BD86" s="1881" t="n"/>
      <c r="BE86" s="1881" t="n"/>
      <c r="BF86" s="1881" t="n"/>
      <c r="BG86" s="1881" t="n"/>
      <c r="BH86" s="1881" t="n"/>
      <c r="BI86" s="1881" t="n"/>
      <c r="BJ86" s="1881" t="n"/>
      <c r="BK86" s="1881" t="n"/>
      <c r="BL86" s="1881" t="n"/>
      <c r="BM86" s="1881" t="n"/>
      <c r="BN86" s="1881" t="n"/>
      <c r="BO86" s="1881" t="n"/>
      <c r="BP86" s="1881" t="n"/>
      <c r="BQ86" s="1881" t="n"/>
      <c r="BR86" s="1881" t="n"/>
      <c r="BS86" s="1881" t="n"/>
      <c r="BT86" s="1881" t="n"/>
      <c r="BU86" s="1881" t="n"/>
      <c r="BV86" s="1881" t="n"/>
      <c r="BW86" s="1873" t="n"/>
      <c r="BX86" s="1891" t="n"/>
      <c r="BY86" s="1891" t="n"/>
      <c r="BZ86" s="1891" t="n"/>
      <c r="CA86" s="1891" t="n"/>
      <c r="CB86" s="1891" t="n"/>
      <c r="CC86" s="1891" t="n"/>
      <c r="CD86" s="1891" t="n"/>
      <c r="CE86" s="1891" t="n"/>
      <c r="CF86" s="1891" t="n"/>
      <c r="CG86" s="1891" t="n"/>
      <c r="CH86" s="1891" t="n"/>
      <c r="CI86" s="1891" t="n"/>
      <c r="CJ86" s="1891" t="n"/>
      <c r="CK86" s="1891" t="n"/>
      <c r="CL86" s="1891" t="n"/>
      <c r="CM86" s="1891" t="n"/>
      <c r="CN86" s="1891" t="n"/>
      <c r="CO86" s="1891" t="n"/>
      <c r="CP86" s="1891" t="n"/>
      <c r="CQ86" s="1891" t="n"/>
      <c r="CR86" s="1891" t="n"/>
      <c r="CS86" s="1891" t="n"/>
      <c r="CT86" s="1891" t="n"/>
      <c r="CU86" s="1891" t="n"/>
      <c r="CV86" s="1891" t="n"/>
      <c r="CW86" s="1891" t="n"/>
      <c r="CX86" s="1891" t="n"/>
      <c r="CY86" s="1891" t="n"/>
      <c r="CZ86" s="1891" t="n"/>
      <c r="DA86" s="1891" t="n"/>
      <c r="DB86" s="1891" t="n"/>
      <c r="DC86" s="1891" t="n"/>
      <c r="DD86" s="1891" t="n"/>
      <c r="DE86" s="1891" t="n"/>
      <c r="DF86" s="1891" t="n"/>
      <c r="DG86" s="1891" t="n"/>
      <c r="DH86" s="1891" t="n"/>
      <c r="DI86" s="1891" t="n"/>
      <c r="DJ86" s="1891" t="n"/>
      <c r="DK86" s="1891" t="n"/>
      <c r="DL86" s="1891" t="n"/>
      <c r="DM86" s="1891" t="n"/>
      <c r="DN86" s="1891" t="n"/>
      <c r="DO86" s="1891" t="n"/>
      <c r="DP86" s="1891" t="n"/>
      <c r="DQ86" s="1891" t="n"/>
      <c r="DR86" s="1891" t="n"/>
      <c r="DS86" s="1891" t="n"/>
      <c r="DT86" s="1891" t="n"/>
      <c r="DU86" s="1891" t="n"/>
      <c r="DV86" s="1891" t="n"/>
      <c r="DW86" s="1891" t="n"/>
      <c r="DY86" s="875" t="n"/>
      <c r="DZ86" s="876" t="n"/>
      <c r="EA86" s="876" t="n"/>
      <c r="EB86" s="876" t="n"/>
      <c r="EC86" s="876" t="n"/>
      <c r="ED86" s="876" t="n"/>
      <c r="EE86" s="876" t="n"/>
      <c r="EF86" s="876" t="n"/>
      <c r="EG86" s="876" t="n"/>
      <c r="EH86" s="876" t="n"/>
      <c r="EI86" s="876" t="n"/>
      <c r="EJ86" s="876" t="n"/>
      <c r="EK86" s="876" t="n"/>
      <c r="EL86" s="876" t="n"/>
      <c r="EM86" s="876" t="n"/>
      <c r="EN86" s="876" t="n"/>
      <c r="EO86" s="876" t="n"/>
      <c r="EP86" s="876" t="n"/>
      <c r="EQ86" s="876" t="n"/>
      <c r="ER86" s="876" t="n"/>
      <c r="ES86" s="876" t="n"/>
      <c r="ET86" s="876" t="n"/>
      <c r="EU86" s="876" t="n"/>
      <c r="EV86" s="876" t="n"/>
      <c r="EW86" s="876" t="n"/>
      <c r="EX86" s="876" t="n"/>
      <c r="EY86" s="988" t="n"/>
      <c r="EZ86" s="911" t="n"/>
      <c r="FA86" s="844" t="n"/>
      <c r="FB86" s="844" t="n"/>
      <c r="FC86" s="844" t="n"/>
      <c r="FD86" s="844" t="n"/>
      <c r="FE86" s="844" t="n"/>
      <c r="FF86" s="844" t="n"/>
      <c r="FG86" s="844" t="n"/>
      <c r="FH86" s="844" t="n"/>
      <c r="FI86" s="844" t="n"/>
      <c r="FJ86" s="844" t="n"/>
      <c r="FK86" s="844" t="n"/>
      <c r="FL86" s="912" t="n"/>
      <c r="FO86" s="65" t="n"/>
      <c r="FP86" s="65" t="n"/>
      <c r="FQ86" s="65" t="n"/>
      <c r="FR86" s="65" t="n"/>
      <c r="FS86" s="65" t="n"/>
      <c r="FT86" s="65" t="n"/>
      <c r="FU86" s="65" t="n"/>
      <c r="FV86" s="65" t="n"/>
      <c r="FW86" s="65" t="n"/>
      <c r="FX86" s="65" t="n"/>
      <c r="FY86" s="65" t="n"/>
      <c r="FZ86" s="65" t="n"/>
      <c r="GA86" s="65" t="n"/>
      <c r="GB86" s="65" t="n"/>
      <c r="GC86" s="65" t="n"/>
      <c r="GD86" s="65" t="n"/>
      <c r="GE86" s="65" t="n"/>
      <c r="GF86" s="65" t="n"/>
      <c r="GG86" s="65" t="n"/>
      <c r="GH86" s="65" t="n"/>
      <c r="GI86" s="65" t="n"/>
      <c r="GJ86" s="65" t="n"/>
      <c r="GK86" s="65" t="n"/>
      <c r="GN86" s="1881" t="n"/>
      <c r="GO86" s="1881" t="n"/>
      <c r="GP86" s="1881" t="n"/>
      <c r="GQ86" s="1881" t="n"/>
      <c r="GR86" s="1881" t="n"/>
      <c r="GS86" s="1881" t="n"/>
      <c r="GT86" s="1881" t="n"/>
      <c r="GU86" s="1881" t="n"/>
      <c r="GV86" s="1881" t="n"/>
      <c r="GW86" s="1881" t="n"/>
      <c r="GX86" s="1881" t="n"/>
      <c r="GY86" s="1881" t="n"/>
      <c r="GZ86" s="1881" t="n"/>
    </row>
    <row r="87" ht="6" customHeight="1" s="832">
      <c r="A87" s="65" t="n"/>
      <c r="C87" s="65" t="n"/>
      <c r="D87" s="65" t="n"/>
      <c r="E87" s="65" t="n"/>
      <c r="F87" s="65" t="n"/>
      <c r="G87" s="65" t="n"/>
      <c r="H87" s="65" t="n"/>
      <c r="I87" s="65" t="n"/>
      <c r="J87" s="65" t="n"/>
      <c r="K87" s="65" t="n"/>
      <c r="L87" s="65" t="n"/>
      <c r="M87" s="65" t="n"/>
      <c r="N87" s="65" t="n"/>
      <c r="O87" s="65" t="n"/>
      <c r="P87" s="65" t="n"/>
      <c r="Q87" s="65" t="n"/>
      <c r="R87" s="65" t="n"/>
      <c r="S87" s="65" t="n"/>
      <c r="T87" s="1881" t="n"/>
      <c r="U87" s="1881" t="n"/>
      <c r="V87" s="1881" t="n"/>
      <c r="W87" s="1881" t="n"/>
      <c r="X87" s="1881" t="n"/>
      <c r="Y87" s="1881" t="n"/>
      <c r="Z87" s="1881" t="n"/>
      <c r="AA87" s="1881" t="n"/>
      <c r="AB87" s="1881" t="n"/>
      <c r="AC87" s="1881" t="n"/>
      <c r="AD87" s="1881" t="n"/>
      <c r="AE87" s="1881" t="n"/>
      <c r="AF87" s="1881" t="n"/>
      <c r="AG87" s="1881" t="n"/>
      <c r="AH87" s="1881" t="n"/>
      <c r="AI87" s="1881" t="n"/>
      <c r="AJ87" s="1881" t="n"/>
      <c r="AK87" s="1881" t="n"/>
      <c r="AL87" s="1881" t="n"/>
      <c r="AM87" s="1881" t="n"/>
      <c r="AN87" s="1881" t="n"/>
      <c r="AO87" s="1881" t="n"/>
      <c r="AP87" s="1881" t="n"/>
      <c r="AQ87" s="1881" t="n"/>
      <c r="AR87" s="1881" t="n"/>
      <c r="AS87" s="1881" t="n"/>
      <c r="AT87" s="1881" t="n"/>
      <c r="AU87" s="1881" t="n"/>
      <c r="AV87" s="1881" t="n"/>
      <c r="AW87" s="1881" t="n"/>
      <c r="AX87" s="1881" t="n"/>
      <c r="AY87" s="1881" t="n"/>
      <c r="AZ87" s="1881" t="n"/>
      <c r="BA87" s="1881" t="n"/>
      <c r="BB87" s="1881" t="n"/>
      <c r="BC87" s="1881" t="n"/>
      <c r="BD87" s="1881" t="n"/>
      <c r="BE87" s="1881" t="n"/>
      <c r="BF87" s="1881" t="n"/>
      <c r="BG87" s="1881" t="n"/>
      <c r="BH87" s="1881" t="n"/>
      <c r="BI87" s="1881" t="n"/>
      <c r="BJ87" s="1881" t="n"/>
      <c r="BK87" s="1881" t="n"/>
      <c r="BL87" s="1881" t="n"/>
      <c r="BM87" s="1881" t="n"/>
      <c r="BN87" s="1881" t="n"/>
      <c r="BO87" s="1881" t="n"/>
      <c r="BP87" s="1881" t="n"/>
      <c r="BQ87" s="1881" t="n"/>
      <c r="BR87" s="1881" t="n"/>
      <c r="BS87" s="1881" t="n"/>
      <c r="BT87" s="1881" t="n"/>
      <c r="BU87" s="1881" t="n"/>
      <c r="BV87" s="1881" t="n"/>
      <c r="BW87" s="1873" t="n"/>
      <c r="BX87" s="1891" t="n"/>
      <c r="BY87" s="1891" t="n"/>
      <c r="BZ87" s="1891" t="n"/>
      <c r="CA87" s="1891" t="n"/>
      <c r="CB87" s="1891" t="n"/>
      <c r="CC87" s="1891" t="n"/>
      <c r="CD87" s="1891" t="n"/>
      <c r="CE87" s="1891" t="n"/>
      <c r="CF87" s="1891" t="n"/>
      <c r="CG87" s="1891" t="n"/>
      <c r="CH87" s="1891" t="n"/>
      <c r="CI87" s="1891" t="n"/>
      <c r="CJ87" s="1891" t="n"/>
      <c r="CK87" s="1891" t="n"/>
      <c r="CL87" s="1891" t="n"/>
      <c r="CM87" s="1891" t="n"/>
      <c r="CN87" s="1891" t="n"/>
      <c r="CO87" s="1891" t="n"/>
      <c r="CP87" s="1891" t="n"/>
      <c r="CQ87" s="1891" t="n"/>
      <c r="CR87" s="1891" t="n"/>
      <c r="CS87" s="1891" t="n"/>
      <c r="CT87" s="1891" t="n"/>
      <c r="CU87" s="1891" t="n"/>
      <c r="CV87" s="1891" t="n"/>
      <c r="CW87" s="1891" t="n"/>
      <c r="CX87" s="1891" t="n"/>
      <c r="CY87" s="1891" t="n"/>
      <c r="CZ87" s="1891" t="n"/>
      <c r="DA87" s="1891" t="n"/>
      <c r="DB87" s="1891" t="n"/>
      <c r="DC87" s="1891" t="n"/>
      <c r="DD87" s="1891" t="n"/>
      <c r="DE87" s="1891" t="n"/>
      <c r="DF87" s="1891" t="n"/>
      <c r="DG87" s="1891" t="n"/>
      <c r="DH87" s="1891" t="n"/>
      <c r="DI87" s="1891" t="n"/>
      <c r="DJ87" s="1891" t="n"/>
      <c r="DK87" s="1891" t="n"/>
      <c r="DL87" s="1891" t="n"/>
      <c r="DM87" s="1891" t="n"/>
      <c r="DN87" s="1891" t="n"/>
      <c r="DO87" s="1891" t="n"/>
      <c r="DP87" s="1891" t="n"/>
      <c r="DQ87" s="1891" t="n"/>
      <c r="DR87" s="1891" t="n"/>
      <c r="DS87" s="1891" t="n"/>
      <c r="DT87" s="1891" t="n"/>
      <c r="DU87" s="1891" t="n"/>
      <c r="DV87" s="1891" t="n"/>
      <c r="DW87" s="1891" t="n"/>
      <c r="DY87" s="864" t="inlineStr">
        <is>
          <t xml:space="preserve">　 = ④＋b＋⑭＋⑮</t>
        </is>
      </c>
      <c r="DZ87" s="873" t="n"/>
      <c r="EA87" s="873" t="n"/>
      <c r="EB87" s="873" t="n"/>
      <c r="EC87" s="873" t="n"/>
      <c r="ED87" s="873" t="n"/>
      <c r="EE87" s="873" t="n"/>
      <c r="EF87" s="873" t="n"/>
      <c r="EG87" s="873" t="n"/>
      <c r="EH87" s="873" t="n"/>
      <c r="EI87" s="873" t="n"/>
      <c r="EJ87" s="873" t="n"/>
      <c r="EK87" s="873" t="n"/>
      <c r="EL87" s="873" t="n"/>
      <c r="EM87" s="873" t="n"/>
      <c r="EN87" s="873" t="n"/>
      <c r="EO87" s="873" t="n"/>
      <c r="EP87" s="873" t="n"/>
      <c r="EQ87" s="873" t="n"/>
      <c r="ER87" s="873" t="n"/>
      <c r="ES87" s="873" t="n"/>
      <c r="ET87" s="873" t="n"/>
      <c r="EU87" s="873" t="n"/>
      <c r="EV87" s="873" t="n"/>
      <c r="EW87" s="873" t="n"/>
      <c r="EX87" s="873" t="n"/>
      <c r="EY87" s="873" t="n"/>
      <c r="EZ87" s="1890" t="n"/>
      <c r="FA87" s="1890" t="n"/>
      <c r="FB87" s="1890" t="n"/>
      <c r="FC87" s="1890" t="n"/>
      <c r="FD87" s="1890" t="n"/>
      <c r="FE87" s="1890" t="n"/>
      <c r="FF87" s="1890" t="n"/>
      <c r="FG87" s="1890" t="n"/>
      <c r="FH87" s="1890" t="n"/>
      <c r="FI87" s="1890" t="n"/>
      <c r="FJ87" s="1890" t="n"/>
      <c r="FK87" s="1890" t="n"/>
      <c r="FL87" s="1890" t="n"/>
      <c r="FO87" s="65" t="n"/>
      <c r="FP87" s="65" t="n"/>
      <c r="FQ87" s="65" t="n"/>
      <c r="FR87" s="65" t="n"/>
      <c r="FS87" s="65" t="n"/>
      <c r="FT87" s="65" t="n"/>
      <c r="FU87" s="65" t="n"/>
      <c r="FV87" s="65" t="n"/>
      <c r="FW87" s="65" t="n"/>
      <c r="FX87" s="65" t="n"/>
      <c r="FY87" s="65" t="n"/>
      <c r="FZ87" s="65" t="n"/>
      <c r="GA87" s="65" t="n"/>
      <c r="GB87" s="65" t="n"/>
      <c r="GC87" s="65" t="n"/>
      <c r="GD87" s="65" t="n"/>
      <c r="GE87" s="65" t="n"/>
      <c r="GF87" s="65" t="n"/>
      <c r="GG87" s="65" t="n"/>
      <c r="GH87" s="65" t="n"/>
      <c r="GI87" s="65" t="n"/>
      <c r="GJ87" s="65" t="n"/>
      <c r="GK87" s="65" t="n"/>
      <c r="GN87" s="1881" t="n"/>
      <c r="GO87" s="1881" t="n"/>
      <c r="GP87" s="1881" t="n"/>
      <c r="GQ87" s="1881" t="n"/>
      <c r="GR87" s="1881" t="n"/>
      <c r="GS87" s="1881" t="n"/>
      <c r="GT87" s="1881" t="n"/>
      <c r="GU87" s="1881" t="n"/>
      <c r="GV87" s="1881" t="n"/>
      <c r="GW87" s="1881" t="n"/>
      <c r="GX87" s="1881" t="n"/>
      <c r="GY87" s="1881" t="n"/>
      <c r="GZ87" s="1881" t="n"/>
    </row>
    <row r="88" ht="6" customHeight="1" s="832">
      <c r="A88" s="65" t="n"/>
      <c r="C88" s="65" t="n"/>
      <c r="D88" s="65" t="n"/>
      <c r="E88" s="65" t="n"/>
      <c r="F88" s="65" t="n"/>
      <c r="G88" s="65" t="n"/>
      <c r="H88" s="65" t="n"/>
      <c r="I88" s="65" t="n"/>
      <c r="J88" s="65" t="n"/>
      <c r="K88" s="65" t="n"/>
      <c r="L88" s="65" t="n"/>
      <c r="M88" s="65" t="n"/>
      <c r="N88" s="65" t="n"/>
      <c r="O88" s="65" t="n"/>
      <c r="P88" s="65" t="n"/>
      <c r="Q88" s="65" t="n"/>
      <c r="R88" s="65" t="n"/>
      <c r="S88" s="65" t="n"/>
      <c r="T88" s="1881" t="n"/>
      <c r="U88" s="1881" t="n"/>
      <c r="V88" s="1881" t="n"/>
      <c r="W88" s="1881" t="n"/>
      <c r="X88" s="1881" t="n"/>
      <c r="Y88" s="1881" t="n"/>
      <c r="Z88" s="1881" t="n"/>
      <c r="AA88" s="1881" t="n"/>
      <c r="AB88" s="1881" t="n"/>
      <c r="AC88" s="1881" t="n"/>
      <c r="AD88" s="1881" t="n"/>
      <c r="AE88" s="1881" t="n"/>
      <c r="AF88" s="1881" t="n"/>
      <c r="AG88" s="1881" t="n"/>
      <c r="AH88" s="1881" t="n"/>
      <c r="AI88" s="1881" t="n"/>
      <c r="AJ88" s="1881" t="n"/>
      <c r="AK88" s="1881" t="n"/>
      <c r="AL88" s="1881" t="n"/>
      <c r="AM88" s="1881" t="n"/>
      <c r="AN88" s="1881" t="n"/>
      <c r="AO88" s="1881" t="n"/>
      <c r="AP88" s="1881" t="n"/>
      <c r="AQ88" s="1881" t="n"/>
      <c r="AR88" s="1881" t="n"/>
      <c r="AS88" s="1881" t="n"/>
      <c r="AT88" s="1881" t="n"/>
      <c r="AU88" s="1881" t="n"/>
      <c r="AV88" s="1881" t="n"/>
      <c r="AW88" s="1881" t="n"/>
      <c r="AX88" s="1881" t="n"/>
      <c r="AY88" s="1881" t="n"/>
      <c r="AZ88" s="1881" t="n"/>
      <c r="BA88" s="1881" t="n"/>
      <c r="BB88" s="1881" t="n"/>
      <c r="BC88" s="1881" t="n"/>
      <c r="BD88" s="1881" t="n"/>
      <c r="BE88" s="1881" t="n"/>
      <c r="BF88" s="1881" t="n"/>
      <c r="BG88" s="1881" t="n"/>
      <c r="BH88" s="1881" t="n"/>
      <c r="BI88" s="1881" t="n"/>
      <c r="BJ88" s="1881" t="n"/>
      <c r="BK88" s="1881" t="n"/>
      <c r="BL88" s="1881" t="n"/>
      <c r="BM88" s="1881" t="n"/>
      <c r="BN88" s="1881" t="n"/>
      <c r="BO88" s="1881" t="n"/>
      <c r="BP88" s="1881" t="n"/>
      <c r="BQ88" s="1881" t="n"/>
      <c r="BR88" s="1881" t="n"/>
      <c r="BS88" s="1881" t="n"/>
      <c r="BT88" s="1881" t="n"/>
      <c r="BU88" s="1881" t="n"/>
      <c r="BV88" s="1881" t="n"/>
      <c r="BW88" s="1873" t="n"/>
      <c r="BX88" s="1891" t="n"/>
      <c r="BY88" s="1891" t="n"/>
      <c r="BZ88" s="1891" t="n"/>
      <c r="CA88" s="1891" t="n"/>
      <c r="CB88" s="1891" t="n"/>
      <c r="CC88" s="1891" t="n"/>
      <c r="CD88" s="1891" t="n"/>
      <c r="CE88" s="1891" t="n"/>
      <c r="CF88" s="1891" t="n"/>
      <c r="CG88" s="1891" t="n"/>
      <c r="CH88" s="1891" t="n"/>
      <c r="CI88" s="1891" t="n"/>
      <c r="CJ88" s="1891" t="n"/>
      <c r="CK88" s="1891" t="n"/>
      <c r="CL88" s="1891" t="n"/>
      <c r="CM88" s="1891" t="n"/>
      <c r="CN88" s="1891" t="n"/>
      <c r="CO88" s="1891" t="n"/>
      <c r="CP88" s="1891" t="n"/>
      <c r="CQ88" s="1891" t="n"/>
      <c r="CR88" s="1891" t="n"/>
      <c r="CS88" s="1891" t="n"/>
      <c r="CT88" s="1891" t="n"/>
      <c r="CU88" s="1891" t="n"/>
      <c r="CV88" s="1891" t="n"/>
      <c r="CW88" s="1891" t="n"/>
      <c r="CX88" s="1891" t="n"/>
      <c r="CY88" s="1891" t="n"/>
      <c r="CZ88" s="1891" t="n"/>
      <c r="DA88" s="1891" t="n"/>
      <c r="DB88" s="1891" t="n"/>
      <c r="DC88" s="1891" t="n"/>
      <c r="DD88" s="1891" t="n"/>
      <c r="DE88" s="1891" t="n"/>
      <c r="DF88" s="1891" t="n"/>
      <c r="DG88" s="1891" t="n"/>
      <c r="DH88" s="1891" t="n"/>
      <c r="DI88" s="1891" t="n"/>
      <c r="DJ88" s="1891" t="n"/>
      <c r="DK88" s="1891" t="n"/>
      <c r="DL88" s="1891" t="n"/>
      <c r="DM88" s="1891" t="n"/>
      <c r="DN88" s="1891" t="n"/>
      <c r="DO88" s="1891" t="n"/>
      <c r="DP88" s="1891" t="n"/>
      <c r="DQ88" s="1891" t="n"/>
      <c r="DR88" s="1891" t="n"/>
      <c r="DS88" s="1891" t="n"/>
      <c r="DT88" s="1891" t="n"/>
      <c r="DU88" s="1891" t="n"/>
      <c r="DV88" s="1891" t="n"/>
      <c r="DW88" s="1891" t="n"/>
      <c r="EZ88" s="1890" t="n"/>
      <c r="FA88" s="1890" t="n"/>
      <c r="FB88" s="1890" t="n"/>
      <c r="FC88" s="1890" t="n"/>
      <c r="FD88" s="1890" t="n"/>
      <c r="FE88" s="1890" t="n"/>
      <c r="FF88" s="1890" t="n"/>
      <c r="FG88" s="1890" t="n"/>
      <c r="FH88" s="1890" t="n"/>
      <c r="FI88" s="1890" t="n"/>
      <c r="FJ88" s="1890" t="n"/>
      <c r="FK88" s="1890" t="n"/>
      <c r="FL88" s="1890" t="n"/>
      <c r="FO88" s="65" t="n"/>
      <c r="FP88" s="65" t="n"/>
      <c r="FQ88" s="65" t="n"/>
      <c r="FR88" s="65" t="n"/>
      <c r="FS88" s="65" t="n"/>
      <c r="FT88" s="65" t="n"/>
      <c r="FU88" s="65" t="n"/>
      <c r="FV88" s="65" t="n"/>
      <c r="FW88" s="65" t="n"/>
      <c r="FX88" s="65" t="n"/>
      <c r="FY88" s="65" t="n"/>
      <c r="FZ88" s="65" t="n"/>
      <c r="GA88" s="65" t="n"/>
      <c r="GB88" s="65" t="n"/>
      <c r="GC88" s="65" t="n"/>
      <c r="GD88" s="65" t="n"/>
      <c r="GE88" s="65" t="n"/>
      <c r="GF88" s="65" t="n"/>
      <c r="GG88" s="65" t="n"/>
      <c r="GH88" s="65" t="n"/>
      <c r="GI88" s="65" t="n"/>
      <c r="GJ88" s="65" t="n"/>
      <c r="GK88" s="65" t="n"/>
      <c r="GN88" s="1881" t="n"/>
      <c r="GO88" s="1881" t="n"/>
      <c r="GP88" s="1881" t="n"/>
      <c r="GQ88" s="1881" t="n"/>
      <c r="GR88" s="1881" t="n"/>
      <c r="GS88" s="1881" t="n"/>
      <c r="GT88" s="1881" t="n"/>
      <c r="GU88" s="1881" t="n"/>
      <c r="GV88" s="1881" t="n"/>
      <c r="GW88" s="1881" t="n"/>
      <c r="GX88" s="1881" t="n"/>
      <c r="GY88" s="1881" t="n"/>
      <c r="GZ88" s="1881" t="n"/>
    </row>
    <row r="89" ht="6" customHeight="1" s="832">
      <c r="A89" s="65" t="n"/>
      <c r="C89" s="65" t="n"/>
      <c r="D89" s="65" t="n"/>
      <c r="E89" s="65" t="n"/>
      <c r="F89" s="65" t="n"/>
      <c r="G89" s="65" t="n"/>
      <c r="H89" s="65" t="n"/>
      <c r="I89" s="65" t="n"/>
      <c r="J89" s="65" t="n"/>
      <c r="K89" s="65" t="n"/>
      <c r="L89" s="65" t="n"/>
      <c r="M89" s="65" t="n"/>
      <c r="N89" s="65" t="n"/>
      <c r="O89" s="65" t="n"/>
      <c r="P89" s="65" t="n"/>
      <c r="Q89" s="65" t="n"/>
      <c r="R89" s="65" t="n"/>
      <c r="S89" s="65" t="n"/>
      <c r="T89" s="1881" t="n"/>
      <c r="U89" s="1881" t="n"/>
      <c r="V89" s="1881" t="n"/>
      <c r="W89" s="1881" t="n"/>
      <c r="X89" s="1881" t="n"/>
      <c r="Y89" s="1881" t="n"/>
      <c r="Z89" s="1881" t="n"/>
      <c r="AA89" s="1881" t="n"/>
      <c r="AB89" s="1881" t="n"/>
      <c r="AC89" s="1881" t="n"/>
      <c r="AD89" s="1881" t="n"/>
      <c r="AE89" s="1881" t="n"/>
      <c r="AF89" s="1881" t="n"/>
      <c r="AG89" s="1881" t="n"/>
      <c r="AH89" s="1881" t="n"/>
      <c r="AI89" s="1881" t="n"/>
      <c r="AJ89" s="1881" t="n"/>
      <c r="AK89" s="1881" t="n"/>
      <c r="AL89" s="1881" t="n"/>
      <c r="AM89" s="1881" t="n"/>
      <c r="AN89" s="1881" t="n"/>
      <c r="AO89" s="1881" t="n"/>
      <c r="AP89" s="1881" t="n"/>
      <c r="AQ89" s="1881" t="n"/>
      <c r="AR89" s="1881" t="n"/>
      <c r="AS89" s="1881" t="n"/>
      <c r="AT89" s="1881" t="n"/>
      <c r="AU89" s="1881" t="n"/>
      <c r="AV89" s="1881" t="n"/>
      <c r="AW89" s="1881" t="n"/>
      <c r="AX89" s="1881" t="n"/>
      <c r="AY89" s="1881" t="n"/>
      <c r="AZ89" s="1881" t="n"/>
      <c r="BA89" s="1881" t="n"/>
      <c r="BB89" s="1881" t="n"/>
      <c r="BC89" s="1881" t="n"/>
      <c r="BD89" s="1881" t="n"/>
      <c r="BE89" s="1881" t="n"/>
      <c r="BF89" s="1881" t="n"/>
      <c r="BG89" s="1881" t="n"/>
      <c r="BH89" s="1881" t="n"/>
      <c r="BI89" s="1881" t="n"/>
      <c r="BJ89" s="1881" t="n"/>
      <c r="BK89" s="1881" t="n"/>
      <c r="BL89" s="1881" t="n"/>
      <c r="BM89" s="1881" t="n"/>
      <c r="BN89" s="1881" t="n"/>
      <c r="BO89" s="1881" t="n"/>
      <c r="BP89" s="1881" t="n"/>
      <c r="BQ89" s="1881" t="n"/>
      <c r="BR89" s="1881" t="n"/>
      <c r="BS89" s="1881" t="n"/>
      <c r="BT89" s="1881" t="n"/>
      <c r="BU89" s="1881" t="n"/>
      <c r="BV89" s="1881" t="n"/>
      <c r="BW89" s="1873" t="n"/>
      <c r="BX89" s="1891" t="n"/>
      <c r="BY89" s="1891" t="n"/>
      <c r="BZ89" s="1891" t="n"/>
      <c r="CA89" s="1891" t="n"/>
      <c r="CB89" s="1891" t="n"/>
      <c r="CC89" s="1891" t="n"/>
      <c r="CD89" s="1891" t="n"/>
      <c r="CE89" s="1891" t="n"/>
      <c r="CF89" s="1891" t="n"/>
      <c r="CG89" s="1891" t="n"/>
      <c r="CH89" s="1891" t="n"/>
      <c r="CI89" s="1891" t="n"/>
      <c r="CJ89" s="1891" t="n"/>
      <c r="CK89" s="1891" t="n"/>
      <c r="CL89" s="1891" t="n"/>
      <c r="CM89" s="1891" t="n"/>
      <c r="CN89" s="1891" t="n"/>
      <c r="CO89" s="1891" t="n"/>
      <c r="CP89" s="1891" t="n"/>
      <c r="CQ89" s="1891" t="n"/>
      <c r="CR89" s="1891" t="n"/>
      <c r="CS89" s="1891" t="n"/>
      <c r="CT89" s="1891" t="n"/>
      <c r="CU89" s="1891" t="n"/>
      <c r="CV89" s="1891" t="n"/>
      <c r="CW89" s="1891" t="n"/>
      <c r="CX89" s="1891" t="n"/>
      <c r="CY89" s="1891" t="n"/>
      <c r="CZ89" s="1891" t="n"/>
      <c r="DA89" s="1891" t="n"/>
      <c r="DB89" s="1891" t="n"/>
      <c r="DC89" s="1891" t="n"/>
      <c r="DD89" s="1891" t="n"/>
      <c r="DE89" s="1891" t="n"/>
      <c r="DF89" s="1891" t="n"/>
      <c r="DG89" s="1891" t="n"/>
      <c r="DH89" s="1891" t="n"/>
      <c r="DI89" s="1891" t="n"/>
      <c r="DJ89" s="1891" t="n"/>
      <c r="DK89" s="1891" t="n"/>
      <c r="DL89" s="1891" t="n"/>
      <c r="DM89" s="1891" t="n"/>
      <c r="DN89" s="1891" t="n"/>
      <c r="DO89" s="1891" t="n"/>
      <c r="DP89" s="1891" t="n"/>
      <c r="DQ89" s="1891" t="n"/>
      <c r="DR89" s="1891" t="n"/>
      <c r="DS89" s="1891" t="n"/>
      <c r="DT89" s="1891" t="n"/>
      <c r="DU89" s="1891" t="n"/>
      <c r="DV89" s="1891" t="n"/>
      <c r="DW89" s="1891" t="n"/>
      <c r="DY89" s="891" t="n"/>
      <c r="DZ89" s="891" t="n"/>
      <c r="EA89" s="891" t="n"/>
      <c r="EB89" s="891" t="n"/>
      <c r="EC89" s="891" t="n"/>
      <c r="ED89" s="891" t="n"/>
      <c r="EE89" s="891" t="n"/>
      <c r="EF89" s="891" t="n"/>
      <c r="EG89" s="891" t="n"/>
      <c r="EH89" s="891" t="n"/>
      <c r="EI89" s="891" t="n"/>
      <c r="EJ89" s="891" t="n"/>
      <c r="EK89" s="891" t="n"/>
      <c r="EL89" s="891" t="n"/>
      <c r="EM89" s="891" t="n"/>
      <c r="EN89" s="891" t="n"/>
      <c r="EO89" s="891" t="n"/>
      <c r="EP89" s="891" t="n"/>
      <c r="EQ89" s="891" t="n"/>
      <c r="ER89" s="891" t="n"/>
      <c r="ES89" s="891" t="n"/>
      <c r="ET89" s="891" t="n"/>
      <c r="EU89" s="891" t="n"/>
      <c r="EV89" s="891" t="n"/>
      <c r="EW89" s="891" t="n"/>
      <c r="EX89" s="891" t="n"/>
      <c r="EY89" s="891" t="n"/>
      <c r="EZ89" s="1890" t="n"/>
      <c r="FA89" s="1890" t="n"/>
      <c r="FB89" s="1890" t="n"/>
      <c r="FC89" s="1890" t="n"/>
      <c r="FD89" s="1890" t="n"/>
      <c r="FE89" s="1890" t="n"/>
      <c r="FF89" s="1890" t="n"/>
      <c r="FG89" s="1890" t="n"/>
      <c r="FH89" s="1890" t="n"/>
      <c r="FI89" s="1890" t="n"/>
      <c r="FJ89" s="1890" t="n"/>
      <c r="FK89" s="1890" t="n"/>
      <c r="FL89" s="1890" t="n"/>
      <c r="FO89" s="65" t="n"/>
      <c r="FP89" s="65" t="n"/>
      <c r="FQ89" s="65" t="n"/>
      <c r="FR89" s="65" t="n"/>
      <c r="FS89" s="65" t="n"/>
      <c r="FT89" s="65" t="n"/>
      <c r="FU89" s="65" t="n"/>
      <c r="FV89" s="65" t="n"/>
      <c r="FW89" s="65" t="n"/>
      <c r="FX89" s="65" t="n"/>
      <c r="FY89" s="65" t="n"/>
      <c r="FZ89" s="65" t="n"/>
      <c r="GA89" s="65" t="n"/>
      <c r="GB89" s="65" t="n"/>
      <c r="GC89" s="65" t="n"/>
      <c r="GD89" s="65" t="n"/>
      <c r="GE89" s="65" t="n"/>
      <c r="GF89" s="65" t="n"/>
      <c r="GG89" s="65" t="n"/>
      <c r="GH89" s="65" t="n"/>
      <c r="GI89" s="65" t="n"/>
      <c r="GJ89" s="65" t="n"/>
      <c r="GK89" s="65" t="n"/>
      <c r="GN89" s="1881" t="n"/>
      <c r="GO89" s="1881" t="n"/>
      <c r="GP89" s="1881" t="n"/>
      <c r="GQ89" s="1881" t="n"/>
      <c r="GR89" s="1881" t="n"/>
      <c r="GS89" s="1881" t="n"/>
      <c r="GT89" s="1881" t="n"/>
      <c r="GU89" s="1881" t="n"/>
      <c r="GV89" s="1881" t="n"/>
      <c r="GW89" s="1881" t="n"/>
      <c r="GX89" s="1881" t="n"/>
      <c r="GY89" s="1881" t="n"/>
      <c r="GZ89" s="1881" t="n"/>
    </row>
    <row r="90" ht="6" customHeight="1" s="832">
      <c r="A90" s="65" t="n"/>
      <c r="C90" s="65" t="n"/>
      <c r="D90" s="65" t="n"/>
      <c r="E90" s="65" t="n"/>
      <c r="F90" s="65" t="n"/>
      <c r="G90" s="65" t="n"/>
      <c r="H90" s="65" t="n"/>
      <c r="I90" s="65" t="n"/>
      <c r="J90" s="65" t="n"/>
      <c r="K90" s="65" t="n"/>
      <c r="L90" s="65" t="n"/>
      <c r="M90" s="65" t="n"/>
      <c r="N90" s="65" t="n"/>
      <c r="O90" s="65" t="n"/>
      <c r="P90" s="65" t="n"/>
      <c r="Q90" s="65" t="n"/>
      <c r="R90" s="65" t="n"/>
      <c r="S90" s="65" t="n"/>
      <c r="T90" s="1881" t="n"/>
      <c r="U90" s="1881" t="n"/>
      <c r="V90" s="1881" t="n"/>
      <c r="W90" s="1881" t="n"/>
      <c r="X90" s="1881" t="n"/>
      <c r="Y90" s="1881" t="n"/>
      <c r="Z90" s="1881" t="n"/>
      <c r="AA90" s="1881" t="n"/>
      <c r="AB90" s="1881" t="n"/>
      <c r="AC90" s="1881" t="n"/>
      <c r="AD90" s="1881" t="n"/>
      <c r="AE90" s="1881" t="n"/>
      <c r="AF90" s="1881" t="n"/>
      <c r="AG90" s="1881" t="n"/>
      <c r="AH90" s="1881" t="n"/>
      <c r="AI90" s="1881" t="n"/>
      <c r="AJ90" s="1881" t="n"/>
      <c r="AK90" s="1881" t="n"/>
      <c r="AL90" s="1881" t="n"/>
      <c r="AM90" s="1881" t="n"/>
      <c r="AN90" s="1881" t="n"/>
      <c r="AO90" s="1881" t="n"/>
      <c r="AP90" s="1881" t="n"/>
      <c r="AQ90" s="1881" t="n"/>
      <c r="AR90" s="1881" t="n"/>
      <c r="AS90" s="1881" t="n"/>
      <c r="AT90" s="1881" t="n"/>
      <c r="AU90" s="1881" t="n"/>
      <c r="AV90" s="1881" t="n"/>
      <c r="AW90" s="1881" t="n"/>
      <c r="AX90" s="1881" t="n"/>
      <c r="AY90" s="1881" t="n"/>
      <c r="AZ90" s="1881" t="n"/>
      <c r="BA90" s="1881" t="n"/>
      <c r="BB90" s="1881" t="n"/>
      <c r="BC90" s="1881" t="n"/>
      <c r="BD90" s="1881" t="n"/>
      <c r="BE90" s="1881" t="n"/>
      <c r="BF90" s="1881" t="n"/>
      <c r="BG90" s="1881" t="n"/>
      <c r="BH90" s="1881" t="n"/>
      <c r="BI90" s="1881" t="n"/>
      <c r="BJ90" s="1881" t="n"/>
      <c r="BK90" s="1881" t="n"/>
      <c r="BL90" s="1881" t="n"/>
      <c r="BM90" s="1881" t="n"/>
      <c r="BN90" s="1881" t="n"/>
      <c r="BO90" s="1881" t="n"/>
      <c r="BP90" s="1881" t="n"/>
      <c r="BQ90" s="1881" t="n"/>
      <c r="BR90" s="1881" t="n"/>
      <c r="BS90" s="1881" t="n"/>
      <c r="BT90" s="1881" t="n"/>
      <c r="BU90" s="1881" t="n"/>
      <c r="BV90" s="1881" t="n"/>
      <c r="BW90" s="1873" t="n"/>
      <c r="BX90" s="1891" t="n"/>
      <c r="BY90" s="1891" t="n"/>
      <c r="BZ90" s="1891" t="n"/>
      <c r="CA90" s="1891" t="n"/>
      <c r="CB90" s="1891" t="n"/>
      <c r="CC90" s="1891" t="n"/>
      <c r="CD90" s="1891" t="n"/>
      <c r="CE90" s="1891" t="n"/>
      <c r="CF90" s="1891" t="n"/>
      <c r="CG90" s="1891" t="n"/>
      <c r="CH90" s="1891" t="n"/>
      <c r="CI90" s="1891" t="n"/>
      <c r="CJ90" s="1891" t="n"/>
      <c r="CK90" s="1891" t="n"/>
      <c r="CL90" s="1891" t="n"/>
      <c r="CM90" s="1891" t="n"/>
      <c r="CN90" s="1891" t="n"/>
      <c r="CO90" s="1891" t="n"/>
      <c r="CP90" s="1891" t="n"/>
      <c r="CQ90" s="1891" t="n"/>
      <c r="CR90" s="1891" t="n"/>
      <c r="CS90" s="1891" t="n"/>
      <c r="CT90" s="1891" t="n"/>
      <c r="CU90" s="1891" t="n"/>
      <c r="CV90" s="1891" t="n"/>
      <c r="CW90" s="1891" t="n"/>
      <c r="CX90" s="1891" t="n"/>
      <c r="CY90" s="1891" t="n"/>
      <c r="CZ90" s="1891" t="n"/>
      <c r="DA90" s="1891" t="n"/>
      <c r="DB90" s="1891" t="n"/>
      <c r="DC90" s="1891" t="n"/>
      <c r="DD90" s="1891" t="n"/>
      <c r="DE90" s="1891" t="n"/>
      <c r="DF90" s="1891" t="n"/>
      <c r="DG90" s="1891" t="n"/>
      <c r="DH90" s="1891" t="n"/>
      <c r="DI90" s="1891" t="n"/>
      <c r="DJ90" s="1891" t="n"/>
      <c r="DK90" s="1891" t="n"/>
      <c r="DL90" s="1891" t="n"/>
      <c r="DM90" s="1891" t="n"/>
      <c r="DN90" s="1891" t="n"/>
      <c r="DO90" s="1891" t="n"/>
      <c r="DP90" s="1891" t="n"/>
      <c r="DQ90" s="1891" t="n"/>
      <c r="DR90" s="1891" t="n"/>
      <c r="DS90" s="1891" t="n"/>
      <c r="DT90" s="1891" t="n"/>
      <c r="DU90" s="1891" t="n"/>
      <c r="DV90" s="1891" t="n"/>
      <c r="DW90" s="1891" t="n"/>
      <c r="DY90" s="986" t="inlineStr">
        <is>
          <t>Unrealized gain/loss used for quantitative analysis</t>
        </is>
      </c>
      <c r="DZ90" s="873" t="n"/>
      <c r="EA90" s="873" t="n"/>
      <c r="EB90" s="873" t="n"/>
      <c r="EC90" s="873" t="n"/>
      <c r="ED90" s="873" t="n"/>
      <c r="EE90" s="873" t="n"/>
      <c r="EF90" s="873" t="n"/>
      <c r="EG90" s="873" t="n"/>
      <c r="EH90" s="873" t="n"/>
      <c r="EI90" s="873" t="n"/>
      <c r="EJ90" s="873" t="n"/>
      <c r="EK90" s="873" t="n"/>
      <c r="EL90" s="873" t="n"/>
      <c r="EM90" s="873" t="n"/>
      <c r="EN90" s="873" t="n"/>
      <c r="EO90" s="873" t="n"/>
      <c r="EP90" s="873" t="n"/>
      <c r="EQ90" s="873" t="n"/>
      <c r="ER90" s="873" t="n"/>
      <c r="ES90" s="873" t="n"/>
      <c r="ET90" s="873" t="n"/>
      <c r="EU90" s="873" t="n"/>
      <c r="EV90" s="873" t="n"/>
      <c r="EW90" s="873" t="n"/>
      <c r="EX90" s="873" t="n"/>
      <c r="EY90" s="987" t="n"/>
      <c r="EZ90" s="1897">
        <f>FB42+FB77</f>
        <v/>
      </c>
      <c r="FA90" s="899" t="n"/>
      <c r="FB90" s="899" t="n"/>
      <c r="FC90" s="899" t="n"/>
      <c r="FD90" s="899" t="n"/>
      <c r="FE90" s="899" t="n"/>
      <c r="FF90" s="899" t="n"/>
      <c r="FG90" s="899" t="n"/>
      <c r="FH90" s="899" t="n"/>
      <c r="FI90" s="899" t="n"/>
      <c r="FJ90" s="899" t="n"/>
      <c r="FK90" s="899" t="n"/>
      <c r="FL90" s="910" t="n"/>
      <c r="FO90" s="65" t="n"/>
      <c r="FP90" s="65" t="n"/>
      <c r="FQ90" s="65" t="n"/>
      <c r="FR90" s="65" t="n"/>
      <c r="FS90" s="65" t="n"/>
      <c r="FT90" s="65" t="n"/>
      <c r="FU90" s="65" t="n"/>
      <c r="FV90" s="65" t="n"/>
      <c r="FW90" s="65" t="n"/>
      <c r="FX90" s="65" t="n"/>
      <c r="FY90" s="65" t="n"/>
      <c r="FZ90" s="65" t="n"/>
      <c r="GA90" s="65" t="n"/>
      <c r="GB90" s="65" t="n"/>
      <c r="GC90" s="65" t="n"/>
      <c r="GD90" s="65" t="n"/>
      <c r="GE90" s="65" t="n"/>
      <c r="GF90" s="65" t="n"/>
      <c r="GG90" s="65" t="n"/>
      <c r="GH90" s="65" t="n"/>
      <c r="GI90" s="65" t="n"/>
      <c r="GJ90" s="65" t="n"/>
      <c r="GK90" s="65" t="n"/>
      <c r="GN90" s="1881" t="n"/>
      <c r="GO90" s="1881" t="n"/>
      <c r="GP90" s="1881" t="n"/>
      <c r="GQ90" s="1881" t="n"/>
      <c r="GR90" s="1881" t="n"/>
      <c r="GS90" s="1881" t="n"/>
      <c r="GT90" s="1881" t="n"/>
      <c r="GU90" s="1881" t="n"/>
      <c r="GV90" s="1881" t="n"/>
      <c r="GW90" s="1881" t="n"/>
      <c r="GX90" s="1881" t="n"/>
      <c r="GY90" s="1881" t="n"/>
      <c r="GZ90" s="1881" t="n"/>
    </row>
    <row r="91" ht="6" customHeight="1" s="832">
      <c r="A91" s="65" t="n"/>
      <c r="B91" s="65" t="n"/>
      <c r="C91" s="65" t="n"/>
      <c r="D91" s="65" t="n"/>
      <c r="E91" s="65" t="n"/>
      <c r="F91" s="65" t="n"/>
      <c r="G91" s="65" t="n"/>
      <c r="H91" s="65" t="n"/>
      <c r="I91" s="65" t="n"/>
      <c r="J91" s="65" t="n"/>
      <c r="K91" s="65" t="n"/>
      <c r="L91" s="65" t="n"/>
      <c r="M91" s="65" t="n"/>
      <c r="N91" s="65" t="n"/>
      <c r="O91" s="65" t="n"/>
      <c r="P91" s="65" t="n"/>
      <c r="Q91" s="65" t="n"/>
      <c r="R91" s="65" t="n"/>
      <c r="S91" s="65" t="n"/>
      <c r="T91" s="1881" t="n"/>
      <c r="U91" s="1881" t="n"/>
      <c r="V91" s="1881" t="n"/>
      <c r="W91" s="1881" t="n"/>
      <c r="X91" s="1881" t="n"/>
      <c r="Y91" s="1881" t="n"/>
      <c r="Z91" s="1881" t="n"/>
      <c r="AA91" s="1881" t="n"/>
      <c r="AB91" s="1881" t="n"/>
      <c r="AC91" s="1881" t="n"/>
      <c r="AD91" s="1881" t="n"/>
      <c r="AE91" s="1881" t="n"/>
      <c r="AF91" s="1881" t="n"/>
      <c r="AG91" s="1881" t="n"/>
      <c r="AH91" s="1881" t="n"/>
      <c r="AI91" s="1881" t="n"/>
      <c r="AJ91" s="1881" t="n"/>
      <c r="AK91" s="1881" t="n"/>
      <c r="AL91" s="1881" t="n"/>
      <c r="AM91" s="1881" t="n"/>
      <c r="AN91" s="1881" t="n"/>
      <c r="AO91" s="1881" t="n"/>
      <c r="AP91" s="1881" t="n"/>
      <c r="AQ91" s="1881" t="n"/>
      <c r="AR91" s="1881" t="n"/>
      <c r="AS91" s="1881" t="n"/>
      <c r="AT91" s="1881" t="n"/>
      <c r="AU91" s="1881" t="n"/>
      <c r="AV91" s="1881" t="n"/>
      <c r="AW91" s="1881" t="n"/>
      <c r="AX91" s="1881" t="n"/>
      <c r="AY91" s="1881" t="n"/>
      <c r="AZ91" s="1881" t="n"/>
      <c r="BA91" s="1881" t="n"/>
      <c r="BB91" s="1881" t="n"/>
      <c r="BC91" s="1881" t="n"/>
      <c r="BD91" s="1881" t="n"/>
      <c r="BE91" s="1881" t="n"/>
      <c r="BF91" s="1881" t="n"/>
      <c r="BG91" s="1881" t="n"/>
      <c r="BH91" s="1881" t="n"/>
      <c r="BI91" s="1881" t="n"/>
      <c r="BJ91" s="1881" t="n"/>
      <c r="BK91" s="1881" t="n"/>
      <c r="BL91" s="1881" t="n"/>
      <c r="BM91" s="1881" t="n"/>
      <c r="BN91" s="1881" t="n"/>
      <c r="BO91" s="1881" t="n"/>
      <c r="BP91" s="1881" t="n"/>
      <c r="BQ91" s="1881" t="n"/>
      <c r="BR91" s="1881" t="n"/>
      <c r="BS91" s="1881" t="n"/>
      <c r="BT91" s="1881" t="n"/>
      <c r="BU91" s="1881" t="n"/>
      <c r="BV91" s="1881" t="n"/>
      <c r="BW91" s="1873" t="n"/>
      <c r="BX91" s="1891" t="n"/>
      <c r="BY91" s="1891" t="n"/>
      <c r="BZ91" s="1891" t="n"/>
      <c r="CA91" s="1891" t="n"/>
      <c r="CB91" s="1891" t="n"/>
      <c r="CC91" s="1891" t="n"/>
      <c r="CD91" s="1891" t="n"/>
      <c r="CE91" s="1891" t="n"/>
      <c r="CF91" s="1891" t="n"/>
      <c r="CG91" s="1891" t="n"/>
      <c r="CH91" s="1891" t="n"/>
      <c r="CI91" s="1891" t="n"/>
      <c r="CJ91" s="1891" t="n"/>
      <c r="CK91" s="1891" t="n"/>
      <c r="CL91" s="1891" t="n"/>
      <c r="CM91" s="1891" t="n"/>
      <c r="CN91" s="1891" t="n"/>
      <c r="CO91" s="1891" t="n"/>
      <c r="CP91" s="1891" t="n"/>
      <c r="CQ91" s="1891" t="n"/>
      <c r="CR91" s="1891" t="n"/>
      <c r="CS91" s="1891" t="n"/>
      <c r="CT91" s="1891" t="n"/>
      <c r="CU91" s="1891" t="n"/>
      <c r="CV91" s="1891" t="n"/>
      <c r="CW91" s="1891" t="n"/>
      <c r="CX91" s="1891" t="n"/>
      <c r="CY91" s="1891" t="n"/>
      <c r="CZ91" s="1891" t="n"/>
      <c r="DA91" s="1891" t="n"/>
      <c r="DB91" s="1891" t="n"/>
      <c r="DC91" s="1891" t="n"/>
      <c r="DD91" s="1891" t="n"/>
      <c r="DE91" s="1891" t="n"/>
      <c r="DF91" s="1891" t="n"/>
      <c r="DG91" s="1891" t="n"/>
      <c r="DH91" s="1891" t="n"/>
      <c r="DI91" s="1891" t="n"/>
      <c r="DJ91" s="1891" t="n"/>
      <c r="DK91" s="1891" t="n"/>
      <c r="DL91" s="1891" t="n"/>
      <c r="DM91" s="1891" t="n"/>
      <c r="DN91" s="1891" t="n"/>
      <c r="DO91" s="1891" t="n"/>
      <c r="DP91" s="1891" t="n"/>
      <c r="DQ91" s="1891" t="n"/>
      <c r="DR91" s="1891" t="n"/>
      <c r="DS91" s="1891" t="n"/>
      <c r="DT91" s="1891" t="n"/>
      <c r="DU91" s="1891" t="n"/>
      <c r="DV91" s="1891" t="n"/>
      <c r="DW91" s="1891" t="n"/>
      <c r="DY91" s="875" t="n"/>
      <c r="DZ91" s="876" t="n"/>
      <c r="EA91" s="876" t="n"/>
      <c r="EB91" s="876" t="n"/>
      <c r="EC91" s="876" t="n"/>
      <c r="ED91" s="876" t="n"/>
      <c r="EE91" s="876" t="n"/>
      <c r="EF91" s="876" t="n"/>
      <c r="EG91" s="876" t="n"/>
      <c r="EH91" s="876" t="n"/>
      <c r="EI91" s="876" t="n"/>
      <c r="EJ91" s="876" t="n"/>
      <c r="EK91" s="876" t="n"/>
      <c r="EL91" s="876" t="n"/>
      <c r="EM91" s="876" t="n"/>
      <c r="EN91" s="876" t="n"/>
      <c r="EO91" s="876" t="n"/>
      <c r="EP91" s="876" t="n"/>
      <c r="EQ91" s="876" t="n"/>
      <c r="ER91" s="876" t="n"/>
      <c r="ES91" s="876" t="n"/>
      <c r="ET91" s="876" t="n"/>
      <c r="EU91" s="876" t="n"/>
      <c r="EV91" s="876" t="n"/>
      <c r="EW91" s="876" t="n"/>
      <c r="EX91" s="876" t="n"/>
      <c r="EY91" s="988" t="n"/>
      <c r="EZ91" s="911" t="n"/>
      <c r="FA91" s="844" t="n"/>
      <c r="FB91" s="844" t="n"/>
      <c r="FC91" s="844" t="n"/>
      <c r="FD91" s="844" t="n"/>
      <c r="FE91" s="844" t="n"/>
      <c r="FF91" s="844" t="n"/>
      <c r="FG91" s="844" t="n"/>
      <c r="FH91" s="844" t="n"/>
      <c r="FI91" s="844" t="n"/>
      <c r="FJ91" s="844" t="n"/>
      <c r="FK91" s="844" t="n"/>
      <c r="FL91" s="912" t="n"/>
      <c r="FO91" s="891" t="n"/>
      <c r="FP91" s="891" t="n"/>
      <c r="FQ91" s="891" t="n"/>
      <c r="FR91" s="891" t="n"/>
      <c r="FS91" s="891" t="n"/>
      <c r="FT91" s="891" t="n"/>
      <c r="FU91" s="891" t="n"/>
      <c r="FV91" s="891" t="n"/>
      <c r="FW91" s="891" t="n"/>
      <c r="FX91" s="891" t="n"/>
      <c r="FY91" s="891" t="n"/>
      <c r="FZ91" s="891" t="n"/>
      <c r="GA91" s="891" t="n"/>
      <c r="GB91" s="891" t="n"/>
      <c r="GC91" s="891" t="n"/>
      <c r="GD91" s="891" t="n"/>
      <c r="GE91" s="891" t="n"/>
      <c r="GF91" s="891" t="n"/>
      <c r="GG91" s="891" t="n"/>
      <c r="GH91" s="891" t="n"/>
      <c r="GI91" s="891" t="n"/>
      <c r="GJ91" s="891" t="n"/>
      <c r="GK91" s="891" t="n"/>
      <c r="GL91" s="956" t="n"/>
      <c r="GM91" s="956" t="n"/>
      <c r="GN91" s="1898" t="n"/>
      <c r="GO91" s="1898" t="n"/>
      <c r="GP91" s="1898" t="n"/>
      <c r="GQ91" s="1898" t="n"/>
      <c r="GR91" s="1898" t="n"/>
      <c r="GS91" s="1898" t="n"/>
      <c r="GT91" s="1898" t="n"/>
      <c r="GU91" s="1898" t="n"/>
      <c r="GV91" s="1898" t="n"/>
      <c r="GW91" s="1898" t="n"/>
      <c r="GX91" s="1898" t="n"/>
      <c r="GY91" s="1898" t="n"/>
      <c r="GZ91" s="1898" t="n"/>
    </row>
    <row r="92" ht="6" customHeight="1" s="832">
      <c r="A92" s="65" t="n"/>
      <c r="B92" s="65" t="n"/>
      <c r="C92" s="65" t="n"/>
      <c r="D92" s="65" t="n"/>
      <c r="E92" s="65" t="n"/>
      <c r="F92" s="65" t="n"/>
      <c r="G92" s="65" t="n"/>
      <c r="H92" s="65" t="n"/>
      <c r="I92" s="65" t="n"/>
      <c r="J92" s="65" t="n"/>
      <c r="K92" s="65" t="n"/>
      <c r="L92" s="65" t="n"/>
      <c r="M92" s="65" t="n"/>
      <c r="N92" s="65" t="n"/>
      <c r="O92" s="65" t="n"/>
      <c r="P92" s="65" t="n"/>
      <c r="Q92" s="65" t="n"/>
      <c r="R92" s="65" t="n"/>
      <c r="S92" s="65" t="n"/>
      <c r="T92" s="1881" t="n"/>
      <c r="U92" s="1881" t="n"/>
      <c r="V92" s="1881" t="n"/>
      <c r="W92" s="1881" t="n"/>
      <c r="X92" s="1881" t="n"/>
      <c r="Y92" s="1881" t="n"/>
      <c r="Z92" s="1881" t="n"/>
      <c r="AA92" s="1881" t="n"/>
      <c r="AB92" s="1881" t="n"/>
      <c r="AC92" s="1881" t="n"/>
      <c r="AD92" s="1881" t="n"/>
      <c r="AE92" s="1881" t="n"/>
      <c r="AF92" s="1881" t="n"/>
      <c r="AG92" s="1881" t="n"/>
      <c r="AH92" s="1881" t="n"/>
      <c r="AI92" s="1881" t="n"/>
      <c r="AJ92" s="1881" t="n"/>
      <c r="AK92" s="1881" t="n"/>
      <c r="AL92" s="1881" t="n"/>
      <c r="AM92" s="1881" t="n"/>
      <c r="AN92" s="1881" t="n"/>
      <c r="AO92" s="1881" t="n"/>
      <c r="AP92" s="1881" t="n"/>
      <c r="AQ92" s="1881" t="n"/>
      <c r="AR92" s="1881" t="n"/>
      <c r="AS92" s="1881" t="n"/>
      <c r="AT92" s="1881" t="n"/>
      <c r="AU92" s="1881" t="n"/>
      <c r="AV92" s="1881" t="n"/>
      <c r="AW92" s="1881" t="n"/>
      <c r="AX92" s="1881" t="n"/>
      <c r="AY92" s="1881" t="n"/>
      <c r="AZ92" s="1881" t="n"/>
      <c r="BA92" s="1881" t="n"/>
      <c r="BB92" s="1881" t="n"/>
      <c r="BC92" s="1881" t="n"/>
      <c r="BD92" s="1881" t="n"/>
      <c r="BE92" s="1881" t="n"/>
      <c r="BF92" s="1881" t="n"/>
      <c r="BG92" s="1881" t="n"/>
      <c r="BH92" s="1881" t="n"/>
      <c r="BI92" s="1881" t="n"/>
      <c r="BJ92" s="1881" t="n"/>
      <c r="BK92" s="1881" t="n"/>
      <c r="BL92" s="1881" t="n"/>
      <c r="BM92" s="1881" t="n"/>
      <c r="BN92" s="1881" t="n"/>
      <c r="BO92" s="1881" t="n"/>
      <c r="BP92" s="1881" t="n"/>
      <c r="BQ92" s="1881" t="n"/>
      <c r="BR92" s="1881" t="n"/>
      <c r="BS92" s="1881" t="n"/>
      <c r="BT92" s="1881" t="n"/>
      <c r="BU92" s="1881" t="n"/>
      <c r="BV92" s="1881" t="n"/>
      <c r="BW92" s="1873" t="n"/>
      <c r="BX92" s="1891" t="n"/>
      <c r="BY92" s="1891" t="n"/>
      <c r="BZ92" s="1891" t="n"/>
      <c r="CA92" s="1891" t="n"/>
      <c r="CB92" s="1891" t="n"/>
      <c r="CC92" s="1891" t="n"/>
      <c r="CD92" s="1891" t="n"/>
      <c r="CE92" s="1891" t="n"/>
      <c r="CF92" s="1891" t="n"/>
      <c r="CG92" s="1891" t="n"/>
      <c r="CH92" s="1891" t="n"/>
      <c r="CI92" s="1891" t="n"/>
      <c r="CJ92" s="1891" t="n"/>
      <c r="CK92" s="1891" t="n"/>
      <c r="CL92" s="1891" t="n"/>
      <c r="CM92" s="1891" t="n"/>
      <c r="CN92" s="1891" t="n"/>
      <c r="CO92" s="1891" t="n"/>
      <c r="CP92" s="1891" t="n"/>
      <c r="CQ92" s="1891" t="n"/>
      <c r="CR92" s="1891" t="n"/>
      <c r="CS92" s="1891" t="n"/>
      <c r="CT92" s="1891" t="n"/>
      <c r="CU92" s="1891" t="n"/>
      <c r="CV92" s="1891" t="n"/>
      <c r="CW92" s="1891" t="n"/>
      <c r="CX92" s="1891" t="n"/>
      <c r="CY92" s="1891" t="n"/>
      <c r="CZ92" s="1891" t="n"/>
      <c r="DA92" s="1891" t="n"/>
      <c r="DB92" s="1891" t="n"/>
      <c r="DC92" s="1891" t="n"/>
      <c r="DD92" s="1891" t="n"/>
      <c r="DE92" s="1891" t="n"/>
      <c r="DF92" s="1891" t="n"/>
      <c r="DG92" s="1891" t="n"/>
      <c r="DH92" s="1891" t="n"/>
      <c r="DI92" s="1891" t="n"/>
      <c r="DJ92" s="1891" t="n"/>
      <c r="DK92" s="1891" t="n"/>
      <c r="DL92" s="1891" t="n"/>
      <c r="DM92" s="1891" t="n"/>
      <c r="DN92" s="1891" t="n"/>
      <c r="DO92" s="1891" t="n"/>
      <c r="DP92" s="1891" t="n"/>
      <c r="DQ92" s="1891" t="n"/>
      <c r="DR92" s="1891" t="n"/>
      <c r="DS92" s="1891" t="n"/>
      <c r="DT92" s="1891" t="n"/>
      <c r="DU92" s="1891" t="n"/>
      <c r="DV92" s="1891" t="n"/>
      <c r="DW92" s="1891" t="n"/>
      <c r="DY92" s="866" t="inlineStr">
        <is>
          <t xml:space="preserve">　 = a＋⑮</t>
        </is>
      </c>
      <c r="DZ92" s="873" t="n"/>
      <c r="EA92" s="873" t="n"/>
      <c r="EB92" s="873" t="n"/>
      <c r="EC92" s="873" t="n"/>
      <c r="ED92" s="873" t="n"/>
      <c r="EE92" s="873" t="n"/>
      <c r="EF92" s="873" t="n"/>
      <c r="EG92" s="873" t="n"/>
      <c r="EH92" s="873" t="n"/>
      <c r="EI92" s="873" t="n"/>
      <c r="EJ92" s="873" t="n"/>
      <c r="EK92" s="873" t="n"/>
      <c r="EL92" s="873" t="n"/>
      <c r="EM92" s="873" t="n"/>
      <c r="EN92" s="873" t="n"/>
      <c r="EO92" s="873" t="n"/>
      <c r="EP92" s="873" t="n"/>
      <c r="EQ92" s="873" t="n"/>
      <c r="ER92" s="873" t="n"/>
      <c r="ES92" s="873" t="n"/>
      <c r="ET92" s="873" t="n"/>
      <c r="EU92" s="873" t="n"/>
      <c r="EV92" s="873" t="n"/>
      <c r="EW92" s="873" t="n"/>
      <c r="EX92" s="873" t="n"/>
      <c r="EY92" s="873" t="n"/>
      <c r="EZ92" s="1899" t="n"/>
      <c r="FA92" s="1899" t="n"/>
      <c r="FB92" s="1899" t="n"/>
      <c r="FC92" s="1899" t="n"/>
      <c r="FD92" s="1899" t="n"/>
      <c r="FE92" s="1899" t="n"/>
      <c r="FF92" s="1899" t="n"/>
      <c r="FG92" s="1899" t="n"/>
      <c r="FH92" s="1899" t="n"/>
      <c r="FI92" s="1899" t="n"/>
      <c r="FJ92" s="1899" t="n"/>
      <c r="FK92" s="1899" t="n"/>
      <c r="FL92" s="1899" t="n"/>
      <c r="FN92" s="69" t="n"/>
      <c r="FO92" s="70" t="n"/>
      <c r="FP92" s="70" t="n"/>
      <c r="FQ92" s="70" t="n"/>
      <c r="FR92" s="70" t="n"/>
      <c r="FS92" s="70" t="n"/>
      <c r="FT92" s="70" t="n"/>
      <c r="FU92" s="70" t="n"/>
      <c r="FV92" s="70" t="n"/>
      <c r="FW92" s="70" t="n"/>
      <c r="FX92" s="70" t="n"/>
      <c r="FY92" s="70" t="n"/>
      <c r="FZ92" s="70" t="n"/>
      <c r="GA92" s="70" t="n"/>
      <c r="GB92" s="70" t="n"/>
      <c r="GC92" s="70" t="n"/>
      <c r="GD92" s="70" t="n"/>
      <c r="GE92" s="70" t="n"/>
      <c r="GF92" s="70" t="n"/>
      <c r="GG92" s="70" t="n"/>
      <c r="GH92" s="70" t="n"/>
      <c r="GI92" s="70" t="n"/>
      <c r="GJ92" s="70" t="n"/>
      <c r="GM92" s="1881" t="n"/>
      <c r="GN92" s="1881" t="n"/>
      <c r="GO92" s="1881" t="n"/>
      <c r="GP92" s="1881" t="n"/>
      <c r="GQ92" s="1881" t="n"/>
      <c r="GR92" s="1881" t="n"/>
      <c r="GS92" s="1881" t="n"/>
      <c r="GT92" s="1881" t="n"/>
      <c r="GU92" s="1881" t="n"/>
      <c r="GV92" s="1881" t="n"/>
      <c r="GW92" s="1881" t="n"/>
      <c r="GX92" s="1881" t="n"/>
      <c r="GY92" s="1881" t="n"/>
    </row>
    <row r="93" ht="6" customHeight="1" s="832">
      <c r="A93" s="65" t="n"/>
      <c r="B93" s="65" t="n"/>
      <c r="C93" s="65" t="n"/>
      <c r="D93" s="65" t="n"/>
      <c r="E93" s="65" t="n"/>
      <c r="F93" s="65" t="n"/>
      <c r="G93" s="65" t="n"/>
      <c r="H93" s="65" t="n"/>
      <c r="I93" s="65" t="n"/>
      <c r="J93" s="65" t="n"/>
      <c r="K93" s="65" t="n"/>
      <c r="L93" s="65" t="n"/>
      <c r="M93" s="65" t="n"/>
      <c r="N93" s="65" t="n"/>
      <c r="O93" s="65" t="n"/>
      <c r="P93" s="65" t="n"/>
      <c r="Q93" s="65" t="n"/>
      <c r="R93" s="65" t="n"/>
      <c r="S93" s="65" t="n"/>
      <c r="T93" s="1881" t="n"/>
      <c r="U93" s="1881" t="n"/>
      <c r="V93" s="1881" t="n"/>
      <c r="W93" s="1881" t="n"/>
      <c r="X93" s="1881" t="n"/>
      <c r="Y93" s="1881" t="n"/>
      <c r="Z93" s="1881" t="n"/>
      <c r="AA93" s="1881" t="n"/>
      <c r="AB93" s="1881" t="n"/>
      <c r="AC93" s="1881" t="n"/>
      <c r="AD93" s="1881" t="n"/>
      <c r="AE93" s="1881" t="n"/>
      <c r="AF93" s="1881" t="n"/>
      <c r="AG93" s="1881" t="n"/>
      <c r="AH93" s="1881" t="n"/>
      <c r="AI93" s="1881" t="n"/>
      <c r="AJ93" s="1881" t="n"/>
      <c r="AK93" s="1881" t="n"/>
      <c r="AL93" s="1881" t="n"/>
      <c r="AM93" s="1881" t="n"/>
      <c r="AN93" s="1881" t="n"/>
      <c r="AO93" s="1881" t="n"/>
      <c r="AP93" s="1881" t="n"/>
      <c r="AQ93" s="1881" t="n"/>
      <c r="AR93" s="1881" t="n"/>
      <c r="AS93" s="1881" t="n"/>
      <c r="AT93" s="1881" t="n"/>
      <c r="AU93" s="1881" t="n"/>
      <c r="AV93" s="1881" t="n"/>
      <c r="AW93" s="1881" t="n"/>
      <c r="AX93" s="1881" t="n"/>
      <c r="AY93" s="1881" t="n"/>
      <c r="AZ93" s="1881" t="n"/>
      <c r="BA93" s="1881" t="n"/>
      <c r="BB93" s="1881" t="n"/>
      <c r="BC93" s="1881" t="n"/>
      <c r="BD93" s="1881" t="n"/>
      <c r="BE93" s="1881" t="n"/>
      <c r="BF93" s="1881" t="n"/>
      <c r="BG93" s="1881" t="n"/>
      <c r="BH93" s="1881" t="n"/>
      <c r="BI93" s="1881" t="n"/>
      <c r="BJ93" s="1881" t="n"/>
      <c r="BK93" s="1881" t="n"/>
      <c r="BL93" s="1881" t="n"/>
      <c r="BM93" s="1881" t="n"/>
      <c r="BN93" s="1881" t="n"/>
      <c r="BO93" s="1881" t="n"/>
      <c r="BP93" s="1881" t="n"/>
      <c r="BQ93" s="1881" t="n"/>
      <c r="BR93" s="1881" t="n"/>
      <c r="BS93" s="1881" t="n"/>
      <c r="BT93" s="1881" t="n"/>
      <c r="BU93" s="1881" t="n"/>
      <c r="BV93" s="1881" t="n"/>
      <c r="BW93" s="1873" t="n"/>
      <c r="BX93" s="1891" t="n"/>
      <c r="BY93" s="1891" t="n"/>
      <c r="BZ93" s="1891" t="n"/>
      <c r="CA93" s="1891" t="n"/>
      <c r="CB93" s="1891" t="n"/>
      <c r="CC93" s="1891" t="n"/>
      <c r="CD93" s="1891" t="n"/>
      <c r="CE93" s="1891" t="n"/>
      <c r="CF93" s="1891" t="n"/>
      <c r="CG93" s="1891" t="n"/>
      <c r="CH93" s="1891" t="n"/>
      <c r="CI93" s="1891" t="n"/>
      <c r="CJ93" s="1891" t="n"/>
      <c r="CK93" s="1891" t="n"/>
      <c r="CL93" s="1891" t="n"/>
      <c r="CM93" s="1891" t="n"/>
      <c r="CN93" s="1891" t="n"/>
      <c r="CO93" s="1891" t="n"/>
      <c r="CP93" s="1891" t="n"/>
      <c r="CQ93" s="1891" t="n"/>
      <c r="CR93" s="1891" t="n"/>
      <c r="CS93" s="1891" t="n"/>
      <c r="CT93" s="1891" t="n"/>
      <c r="CU93" s="1891" t="n"/>
      <c r="CV93" s="1891" t="n"/>
      <c r="CW93" s="1891" t="n"/>
      <c r="CX93" s="1891" t="n"/>
      <c r="CY93" s="1891" t="n"/>
      <c r="CZ93" s="1891" t="n"/>
      <c r="DA93" s="1891" t="n"/>
      <c r="DB93" s="1891" t="n"/>
      <c r="DC93" s="1891" t="n"/>
      <c r="DD93" s="1891" t="n"/>
      <c r="DE93" s="1891" t="n"/>
      <c r="DF93" s="1891" t="n"/>
      <c r="DG93" s="1891" t="n"/>
      <c r="DH93" s="1891" t="n"/>
      <c r="DI93" s="1891" t="n"/>
      <c r="DJ93" s="1891" t="n"/>
      <c r="DK93" s="1891" t="n"/>
      <c r="DL93" s="1891" t="n"/>
      <c r="DM93" s="1891" t="n"/>
      <c r="DN93" s="1891" t="n"/>
      <c r="DO93" s="1891" t="n"/>
      <c r="DP93" s="1891" t="n"/>
      <c r="DQ93" s="1891" t="n"/>
      <c r="DR93" s="1891" t="n"/>
      <c r="DS93" s="1891" t="n"/>
      <c r="DT93" s="1891" t="n"/>
      <c r="DU93" s="1891" t="n"/>
      <c r="DV93" s="1891" t="n"/>
      <c r="DW93" s="1891" t="n"/>
      <c r="EZ93" s="1899" t="n"/>
      <c r="FA93" s="1899" t="n"/>
      <c r="FB93" s="1899" t="n"/>
      <c r="FC93" s="1899" t="n"/>
      <c r="FD93" s="1899" t="n"/>
      <c r="FE93" s="1899" t="n"/>
      <c r="FF93" s="1899" t="n"/>
      <c r="FG93" s="1899" t="n"/>
      <c r="FH93" s="1899" t="n"/>
      <c r="FI93" s="1899" t="n"/>
      <c r="FJ93" s="1899" t="n"/>
      <c r="FK93" s="1899" t="n"/>
      <c r="FL93" s="1899" t="n"/>
      <c r="FN93" s="69" t="n"/>
      <c r="FO93" s="70" t="n"/>
      <c r="FP93" s="70" t="n"/>
      <c r="FQ93" s="70" t="n"/>
      <c r="FR93" s="70" t="n"/>
      <c r="FS93" s="70" t="n"/>
      <c r="FT93" s="70" t="n"/>
      <c r="FU93" s="70" t="n"/>
      <c r="FV93" s="70" t="n"/>
      <c r="FW93" s="70" t="n"/>
      <c r="FX93" s="70" t="n"/>
      <c r="FY93" s="70" t="n"/>
      <c r="FZ93" s="70" t="n"/>
      <c r="GA93" s="70" t="n"/>
      <c r="GB93" s="70" t="n"/>
      <c r="GC93" s="70" t="n"/>
      <c r="GD93" s="70" t="n"/>
      <c r="GE93" s="70" t="n"/>
      <c r="GF93" s="70" t="n"/>
      <c r="GG93" s="70" t="n"/>
      <c r="GH93" s="70" t="n"/>
      <c r="GI93" s="70" t="n"/>
      <c r="GJ93" s="70" t="n"/>
      <c r="GM93" s="1881" t="n"/>
      <c r="GN93" s="1881" t="n"/>
      <c r="GO93" s="1881" t="n"/>
      <c r="GP93" s="1881" t="n"/>
      <c r="GQ93" s="1881" t="n"/>
      <c r="GR93" s="1881" t="n"/>
      <c r="GS93" s="1881" t="n"/>
      <c r="GT93" s="1881" t="n"/>
      <c r="GU93" s="1881" t="n"/>
      <c r="GV93" s="1881" t="n"/>
      <c r="GW93" s="1881" t="n"/>
      <c r="GX93" s="1881" t="n"/>
      <c r="GY93" s="1881" t="n"/>
    </row>
    <row r="94" ht="6" customHeight="1" s="832">
      <c r="A94" s="65" t="n"/>
      <c r="B94" s="65" t="n"/>
      <c r="C94" s="65" t="n"/>
      <c r="D94" s="65" t="n"/>
      <c r="E94" s="65" t="n"/>
      <c r="F94" s="65" t="n"/>
      <c r="G94" s="65" t="n"/>
      <c r="H94" s="65" t="n"/>
      <c r="I94" s="65" t="n"/>
      <c r="J94" s="65" t="n"/>
      <c r="K94" s="65" t="n"/>
      <c r="L94" s="65" t="n"/>
      <c r="M94" s="65" t="n"/>
      <c r="N94" s="65" t="n"/>
      <c r="O94" s="65" t="n"/>
      <c r="P94" s="65" t="n"/>
      <c r="Q94" s="65" t="n"/>
      <c r="R94" s="65" t="n"/>
      <c r="S94" s="65" t="n"/>
      <c r="T94" s="1881" t="n"/>
      <c r="U94" s="1881" t="n"/>
      <c r="V94" s="1881" t="n"/>
      <c r="W94" s="1881" t="n"/>
      <c r="X94" s="1881" t="n"/>
      <c r="Y94" s="1881" t="n"/>
      <c r="Z94" s="1881" t="n"/>
      <c r="AA94" s="1881" t="n"/>
      <c r="AB94" s="1881" t="n"/>
      <c r="AC94" s="1881" t="n"/>
      <c r="AD94" s="1881" t="n"/>
      <c r="AE94" s="1881" t="n"/>
      <c r="AF94" s="1881" t="n"/>
      <c r="AG94" s="1881" t="n"/>
      <c r="AH94" s="1881" t="n"/>
      <c r="AI94" s="1881" t="n"/>
      <c r="AJ94" s="1881" t="n"/>
      <c r="AK94" s="1881" t="n"/>
      <c r="AL94" s="1881" t="n"/>
      <c r="AM94" s="1881" t="n"/>
      <c r="AN94" s="1881" t="n"/>
      <c r="AO94" s="1881" t="n"/>
      <c r="AP94" s="1881" t="n"/>
      <c r="AQ94" s="1881" t="n"/>
      <c r="AR94" s="1881" t="n"/>
      <c r="AS94" s="1881" t="n"/>
      <c r="AT94" s="1881" t="n"/>
      <c r="AU94" s="1881" t="n"/>
      <c r="AV94" s="1881" t="n"/>
      <c r="AW94" s="1881" t="n"/>
      <c r="AX94" s="1881" t="n"/>
      <c r="AY94" s="1881" t="n"/>
      <c r="AZ94" s="1881" t="n"/>
      <c r="BA94" s="1881" t="n"/>
      <c r="BB94" s="1881" t="n"/>
      <c r="BC94" s="1881" t="n"/>
      <c r="BD94" s="1881" t="n"/>
      <c r="BE94" s="1881" t="n"/>
      <c r="BF94" s="1881" t="n"/>
      <c r="BG94" s="1881" t="n"/>
      <c r="BH94" s="1881" t="n"/>
      <c r="BI94" s="1881" t="n"/>
      <c r="BJ94" s="1881" t="n"/>
      <c r="BK94" s="1881" t="n"/>
      <c r="BL94" s="1881" t="n"/>
      <c r="BM94" s="1881" t="n"/>
      <c r="BN94" s="1881" t="n"/>
      <c r="BO94" s="1881" t="n"/>
      <c r="BP94" s="1881" t="n"/>
      <c r="BQ94" s="1881" t="n"/>
      <c r="BR94" s="1881" t="n"/>
      <c r="BS94" s="1881" t="n"/>
      <c r="BT94" s="1881" t="n"/>
      <c r="BU94" s="1881" t="n"/>
      <c r="BV94" s="1881" t="n"/>
      <c r="BW94" s="1873" t="n"/>
      <c r="BX94" s="1891" t="n"/>
      <c r="BY94" s="1891" t="n"/>
      <c r="BZ94" s="1891" t="n"/>
      <c r="CA94" s="1891" t="n"/>
      <c r="CB94" s="1891" t="n"/>
      <c r="CC94" s="1891" t="n"/>
      <c r="CD94" s="1891" t="n"/>
      <c r="CE94" s="1891" t="n"/>
      <c r="CF94" s="1891" t="n"/>
      <c r="CG94" s="1891" t="n"/>
      <c r="CH94" s="1891" t="n"/>
      <c r="CI94" s="1891" t="n"/>
      <c r="CJ94" s="1891" t="n"/>
      <c r="CK94" s="1891" t="n"/>
      <c r="CL94" s="1891" t="n"/>
      <c r="CM94" s="1891" t="n"/>
      <c r="CN94" s="1891" t="n"/>
      <c r="CO94" s="1891" t="n"/>
      <c r="CP94" s="1891" t="n"/>
      <c r="CQ94" s="1891" t="n"/>
      <c r="CR94" s="1891" t="n"/>
      <c r="CS94" s="1891" t="n"/>
      <c r="CT94" s="1891" t="n"/>
      <c r="CU94" s="1891" t="n"/>
      <c r="CV94" s="1891" t="n"/>
      <c r="CW94" s="1891" t="n"/>
      <c r="CX94" s="1891" t="n"/>
      <c r="CY94" s="1891" t="n"/>
      <c r="CZ94" s="1891" t="n"/>
      <c r="DA94" s="1891" t="n"/>
      <c r="DB94" s="1891" t="n"/>
      <c r="DC94" s="1891" t="n"/>
      <c r="DD94" s="1891" t="n"/>
      <c r="DE94" s="1891" t="n"/>
      <c r="DF94" s="1891" t="n"/>
      <c r="DG94" s="1891" t="n"/>
      <c r="DH94" s="1891" t="n"/>
      <c r="DI94" s="1891" t="n"/>
      <c r="DJ94" s="1891" t="n"/>
      <c r="DK94" s="1891" t="n"/>
      <c r="DL94" s="1891" t="n"/>
      <c r="DM94" s="1891" t="n"/>
      <c r="DN94" s="1891" t="n"/>
      <c r="DO94" s="1891" t="n"/>
      <c r="DP94" s="1891" t="n"/>
      <c r="DQ94" s="1891" t="n"/>
      <c r="DR94" s="1891" t="n"/>
      <c r="DS94" s="1891" t="n"/>
      <c r="DT94" s="1891" t="n"/>
      <c r="DU94" s="1891" t="n"/>
      <c r="DV94" s="1891" t="n"/>
      <c r="DW94" s="1891" t="n"/>
      <c r="DY94" s="867" t="n"/>
      <c r="DZ94" s="867" t="n"/>
      <c r="EA94" s="867" t="n"/>
      <c r="EB94" s="867" t="n"/>
      <c r="EC94" s="867" t="n"/>
      <c r="ED94" s="867" t="n"/>
      <c r="EE94" s="867" t="n"/>
      <c r="EF94" s="867" t="n"/>
      <c r="EG94" s="867" t="n"/>
      <c r="EH94" s="867" t="n"/>
      <c r="EI94" s="867" t="n"/>
      <c r="EJ94" s="867" t="n"/>
      <c r="EK94" s="867" t="n"/>
      <c r="EL94" s="867" t="n"/>
      <c r="EM94" s="867" t="n"/>
      <c r="EN94" s="867" t="n"/>
      <c r="EO94" s="867" t="n"/>
      <c r="EP94" s="867" t="n"/>
      <c r="EQ94" s="867" t="n"/>
      <c r="ER94" s="867" t="n"/>
      <c r="ES94" s="867" t="n"/>
      <c r="ET94" s="867" t="n"/>
      <c r="EU94" s="867" t="n"/>
      <c r="EV94" s="867" t="n"/>
      <c r="EW94" s="867" t="n"/>
      <c r="EX94" s="867" t="n"/>
      <c r="EY94" s="867" t="n"/>
      <c r="EZ94" s="1899" t="n"/>
      <c r="FA94" s="1899" t="n"/>
      <c r="FB94" s="1899" t="n"/>
      <c r="FC94" s="1899" t="n"/>
      <c r="FD94" s="1899" t="n"/>
      <c r="FE94" s="1899" t="n"/>
      <c r="FF94" s="1899" t="n"/>
      <c r="FG94" s="1899" t="n"/>
      <c r="FH94" s="1899" t="n"/>
      <c r="FI94" s="1899" t="n"/>
      <c r="FJ94" s="1899" t="n"/>
      <c r="FK94" s="1899" t="n"/>
      <c r="FL94" s="1899" t="n"/>
      <c r="FN94" s="69" t="n"/>
      <c r="FO94" s="70" t="n"/>
      <c r="FP94" s="70" t="n"/>
      <c r="FQ94" s="70" t="n"/>
      <c r="FR94" s="70" t="n"/>
      <c r="FS94" s="70" t="n"/>
      <c r="FT94" s="70" t="n"/>
      <c r="FU94" s="70" t="n"/>
      <c r="FV94" s="70" t="n"/>
      <c r="FW94" s="70" t="n"/>
      <c r="FX94" s="70" t="n"/>
      <c r="FY94" s="70" t="n"/>
      <c r="FZ94" s="70" t="n"/>
      <c r="GA94" s="70" t="n"/>
      <c r="GB94" s="70" t="n"/>
      <c r="GC94" s="70" t="n"/>
      <c r="GD94" s="70" t="n"/>
      <c r="GE94" s="70" t="n"/>
      <c r="GF94" s="70" t="n"/>
      <c r="GG94" s="70" t="n"/>
      <c r="GH94" s="70" t="n"/>
      <c r="GI94" s="70" t="n"/>
      <c r="GJ94" s="70" t="n"/>
      <c r="GM94" s="1881" t="n"/>
      <c r="GN94" s="1881" t="n"/>
      <c r="GO94" s="1881" t="n"/>
      <c r="GP94" s="1881" t="n"/>
      <c r="GQ94" s="1881" t="n"/>
      <c r="GR94" s="1881" t="n"/>
      <c r="GS94" s="1881" t="n"/>
      <c r="GT94" s="1881" t="n"/>
      <c r="GU94" s="1881" t="n"/>
      <c r="GV94" s="1881" t="n"/>
      <c r="GW94" s="1881" t="n"/>
      <c r="GX94" s="1881" t="n"/>
      <c r="GY94" s="1881" t="n"/>
    </row>
    <row r="95" ht="6" customHeight="1" s="832">
      <c r="A95" s="65" t="n"/>
      <c r="B95" s="65" t="n"/>
      <c r="C95" s="65" t="n"/>
      <c r="D95" s="65" t="n"/>
      <c r="E95" s="65" t="n"/>
      <c r="F95" s="65" t="n"/>
      <c r="G95" s="65" t="n"/>
      <c r="H95" s="65" t="n"/>
      <c r="I95" s="65" t="n"/>
      <c r="J95" s="65" t="n"/>
      <c r="K95" s="65" t="n"/>
      <c r="L95" s="65" t="n"/>
      <c r="M95" s="65" t="n"/>
      <c r="N95" s="65" t="n"/>
      <c r="O95" s="65" t="n"/>
      <c r="P95" s="65" t="n"/>
      <c r="Q95" s="65" t="n"/>
      <c r="R95" s="65" t="n"/>
      <c r="S95" s="65" t="n"/>
      <c r="T95" s="1881" t="n"/>
      <c r="U95" s="1881" t="n"/>
      <c r="V95" s="1881" t="n"/>
      <c r="W95" s="1881" t="n"/>
      <c r="X95" s="1881" t="n"/>
      <c r="Y95" s="1881" t="n"/>
      <c r="Z95" s="1881" t="n"/>
      <c r="AA95" s="1881" t="n"/>
      <c r="AB95" s="1881" t="n"/>
      <c r="AC95" s="1881" t="n"/>
      <c r="AD95" s="1881" t="n"/>
      <c r="AE95" s="1881" t="n"/>
      <c r="AF95" s="1881" t="n"/>
      <c r="AG95" s="1881" t="n"/>
      <c r="AH95" s="1881" t="n"/>
      <c r="AI95" s="1881" t="n"/>
      <c r="AJ95" s="1881" t="n"/>
      <c r="AK95" s="1881" t="n"/>
      <c r="AL95" s="1881" t="n"/>
      <c r="AM95" s="1881" t="n"/>
      <c r="AN95" s="1881" t="n"/>
      <c r="AO95" s="1881" t="n"/>
      <c r="AP95" s="1881" t="n"/>
      <c r="AQ95" s="1881" t="n"/>
      <c r="AR95" s="1881" t="n"/>
      <c r="AS95" s="1881" t="n"/>
      <c r="AT95" s="1881" t="n"/>
      <c r="AU95" s="1881" t="n"/>
      <c r="AV95" s="1881" t="n"/>
      <c r="AW95" s="1881" t="n"/>
      <c r="AX95" s="1881" t="n"/>
      <c r="AY95" s="1881" t="n"/>
      <c r="AZ95" s="1881" t="n"/>
      <c r="BA95" s="1881" t="n"/>
      <c r="BB95" s="1881" t="n"/>
      <c r="BC95" s="1881" t="n"/>
      <c r="BD95" s="1881" t="n"/>
      <c r="BE95" s="1881" t="n"/>
      <c r="BF95" s="1881" t="n"/>
      <c r="BG95" s="1881" t="n"/>
      <c r="BH95" s="1881" t="n"/>
      <c r="BI95" s="1881" t="n"/>
      <c r="BJ95" s="1881" t="n"/>
      <c r="BK95" s="1881" t="n"/>
      <c r="BL95" s="1881" t="n"/>
      <c r="BM95" s="1881" t="n"/>
      <c r="BN95" s="1881" t="n"/>
      <c r="BO95" s="1881" t="n"/>
      <c r="BP95" s="1881" t="n"/>
      <c r="BQ95" s="1881" t="n"/>
      <c r="BR95" s="1881" t="n"/>
      <c r="BS95" s="1881" t="n"/>
      <c r="BT95" s="1881" t="n"/>
      <c r="BU95" s="1881" t="n"/>
      <c r="BV95" s="1881" t="n"/>
      <c r="BW95" s="1873" t="n"/>
      <c r="BX95" s="1891" t="n"/>
      <c r="BY95" s="1891" t="n"/>
      <c r="BZ95" s="1891" t="n"/>
      <c r="CA95" s="1891" t="n"/>
      <c r="CB95" s="1891" t="n"/>
      <c r="CC95" s="1891" t="n"/>
      <c r="CD95" s="1891" t="n"/>
      <c r="CE95" s="1891" t="n"/>
      <c r="CF95" s="1891" t="n"/>
      <c r="CG95" s="1891" t="n"/>
      <c r="CH95" s="1891" t="n"/>
      <c r="CI95" s="1891" t="n"/>
      <c r="CJ95" s="1891" t="n"/>
      <c r="CK95" s="1891" t="n"/>
      <c r="CL95" s="1891" t="n"/>
      <c r="CM95" s="1891" t="n"/>
      <c r="CN95" s="1891" t="n"/>
      <c r="CO95" s="1891" t="n"/>
      <c r="CP95" s="1891" t="n"/>
      <c r="CQ95" s="1891" t="n"/>
      <c r="CR95" s="1891" t="n"/>
      <c r="CS95" s="1891" t="n"/>
      <c r="CT95" s="1891" t="n"/>
      <c r="CU95" s="1891" t="n"/>
      <c r="CV95" s="1891" t="n"/>
      <c r="CW95" s="1891" t="n"/>
      <c r="CX95" s="1891" t="n"/>
      <c r="CY95" s="1891" t="n"/>
      <c r="CZ95" s="1891" t="n"/>
      <c r="DA95" s="1891" t="n"/>
      <c r="DB95" s="1891" t="n"/>
      <c r="DC95" s="1891" t="n"/>
      <c r="DD95" s="1891" t="n"/>
      <c r="DE95" s="1891" t="n"/>
      <c r="DF95" s="1891" t="n"/>
      <c r="DG95" s="1891" t="n"/>
      <c r="DH95" s="1891" t="n"/>
      <c r="DI95" s="1891" t="n"/>
      <c r="DJ95" s="1891" t="n"/>
      <c r="DK95" s="1891" t="n"/>
      <c r="DL95" s="1891" t="n"/>
      <c r="DM95" s="1891" t="n"/>
      <c r="DN95" s="1891" t="n"/>
      <c r="DO95" s="1891" t="n"/>
      <c r="DP95" s="1891" t="n"/>
      <c r="DQ95" s="1891" t="n"/>
      <c r="DR95" s="1891" t="n"/>
      <c r="DS95" s="1891" t="n"/>
      <c r="DT95" s="1891" t="n"/>
      <c r="DU95" s="1891" t="n"/>
      <c r="DV95" s="1891" t="n"/>
      <c r="DW95" s="1891" t="n"/>
      <c r="DY95" s="867" t="n"/>
      <c r="DZ95" s="867" t="n"/>
      <c r="EA95" s="867" t="n"/>
      <c r="EB95" s="867" t="n"/>
      <c r="EC95" s="867" t="n"/>
      <c r="ED95" s="867" t="n"/>
      <c r="EE95" s="867" t="n"/>
      <c r="EF95" s="867" t="n"/>
      <c r="EG95" s="867" t="n"/>
      <c r="EH95" s="867" t="n"/>
      <c r="EI95" s="867" t="n"/>
      <c r="EJ95" s="867" t="n"/>
      <c r="EK95" s="867" t="n"/>
      <c r="EL95" s="867" t="n"/>
      <c r="EM95" s="867" t="n"/>
      <c r="EN95" s="867" t="n"/>
      <c r="EO95" s="867" t="n"/>
      <c r="EP95" s="867" t="n"/>
      <c r="EQ95" s="867" t="n"/>
      <c r="ER95" s="867" t="n"/>
      <c r="ES95" s="867" t="n"/>
      <c r="ET95" s="867" t="n"/>
      <c r="EU95" s="867" t="n"/>
      <c r="EV95" s="867" t="n"/>
      <c r="EW95" s="867" t="n"/>
      <c r="EX95" s="867" t="n"/>
      <c r="EY95" s="867" t="n"/>
      <c r="EZ95" s="1899" t="n"/>
      <c r="FA95" s="1899" t="n"/>
      <c r="FB95" s="1899" t="n"/>
      <c r="FC95" s="1899" t="n"/>
      <c r="FD95" s="1899" t="n"/>
      <c r="FE95" s="1899" t="n"/>
      <c r="FF95" s="1899" t="n"/>
      <c r="FG95" s="1899" t="n"/>
      <c r="FH95" s="1899" t="n"/>
      <c r="FI95" s="1899" t="n"/>
      <c r="FJ95" s="1899" t="n"/>
      <c r="FK95" s="1899" t="n"/>
      <c r="FL95" s="1899" t="n"/>
      <c r="FN95" s="69" t="n"/>
      <c r="FO95" s="70" t="n"/>
      <c r="FP95" s="70" t="n"/>
      <c r="FQ95" s="70" t="n"/>
      <c r="FR95" s="70" t="n"/>
      <c r="FS95" s="70" t="n"/>
      <c r="FT95" s="70" t="n"/>
      <c r="FU95" s="70" t="n"/>
      <c r="FV95" s="70" t="n"/>
      <c r="FW95" s="70" t="n"/>
      <c r="FX95" s="70" t="n"/>
      <c r="FY95" s="70" t="n"/>
      <c r="FZ95" s="70" t="n"/>
      <c r="GA95" s="70" t="n"/>
      <c r="GB95" s="70" t="n"/>
      <c r="GC95" s="70" t="n"/>
      <c r="GD95" s="70" t="n"/>
      <c r="GE95" s="70" t="n"/>
      <c r="GF95" s="70" t="n"/>
      <c r="GG95" s="70" t="n"/>
      <c r="GH95" s="70" t="n"/>
      <c r="GI95" s="70" t="n"/>
      <c r="GJ95" s="70" t="n"/>
      <c r="GM95" s="1881" t="n"/>
      <c r="GN95" s="1881" t="n"/>
      <c r="GO95" s="1881" t="n"/>
      <c r="GP95" s="1881" t="n"/>
      <c r="GQ95" s="1881" t="n"/>
      <c r="GR95" s="1881" t="n"/>
      <c r="GS95" s="1881" t="n"/>
      <c r="GT95" s="1881" t="n"/>
      <c r="GU95" s="1881" t="n"/>
      <c r="GV95" s="1881" t="n"/>
      <c r="GW95" s="1881" t="n"/>
      <c r="GX95" s="1881" t="n"/>
      <c r="GY95" s="1881" t="n"/>
    </row>
    <row r="96" ht="12" customHeight="1" s="832">
      <c r="A96" s="984" t="inlineStr">
        <is>
          <t>Classification</t>
        </is>
      </c>
      <c r="B96" s="870" t="n"/>
      <c r="C96" s="870" t="n"/>
      <c r="D96" s="870" t="n"/>
      <c r="E96" s="870" t="n"/>
      <c r="F96" s="870" t="n"/>
      <c r="G96" s="870" t="n"/>
      <c r="H96" s="870" t="n"/>
      <c r="I96" s="870" t="n"/>
      <c r="J96" s="870" t="n"/>
      <c r="K96" s="870" t="n"/>
      <c r="L96" s="870" t="n"/>
      <c r="M96" s="871" t="n"/>
      <c r="N96" s="868" t="inlineStr">
        <is>
          <t>ＭＢ</t>
        </is>
      </c>
      <c r="O96" s="870" t="n"/>
      <c r="P96" s="870" t="n"/>
      <c r="Q96" s="870" t="n"/>
      <c r="R96" s="870" t="n"/>
      <c r="S96" s="871" t="n"/>
      <c r="T96" s="100" t="n"/>
      <c r="U96" s="100" t="n"/>
      <c r="V96" s="984" t="inlineStr">
        <is>
          <t>Retention Period</t>
        </is>
      </c>
      <c r="W96" s="870" t="n"/>
      <c r="X96" s="870" t="n"/>
      <c r="Y96" s="870" t="n"/>
      <c r="Z96" s="870" t="n"/>
      <c r="AA96" s="870" t="n"/>
      <c r="AB96" s="870" t="n"/>
      <c r="AC96" s="870" t="n"/>
      <c r="AD96" s="870" t="n"/>
      <c r="AE96" s="870" t="n"/>
      <c r="AF96" s="870" t="n"/>
      <c r="AG96" s="870" t="n"/>
      <c r="AH96" s="870" t="n"/>
      <c r="AI96" s="870" t="n"/>
      <c r="AJ96" s="870" t="n"/>
      <c r="AK96" s="870" t="n"/>
      <c r="AL96" s="871" t="n"/>
      <c r="AM96" s="1900">
        <f>+BS!H4</f>
        <v/>
      </c>
      <c r="AN96" s="870" t="n"/>
      <c r="AO96" s="870" t="n"/>
      <c r="AP96" s="870" t="n"/>
      <c r="AQ96" s="870" t="n"/>
      <c r="AR96" s="870" t="n"/>
      <c r="AS96" s="870" t="n"/>
      <c r="AT96" s="870" t="n"/>
      <c r="AU96" s="870" t="n"/>
      <c r="AV96" s="870" t="n"/>
      <c r="AW96" s="870" t="n"/>
      <c r="AX96" s="870" t="n"/>
      <c r="AY96" s="870" t="n"/>
      <c r="AZ96" s="871" t="n"/>
      <c r="BA96" s="1881" t="n"/>
      <c r="BB96" s="1881" t="n"/>
      <c r="BC96" s="1881" t="n"/>
      <c r="BD96" s="1881" t="n"/>
      <c r="BE96" s="1881" t="n"/>
      <c r="BF96" s="1881" t="n"/>
      <c r="BG96" s="1881" t="n"/>
      <c r="BH96" s="1881" t="n"/>
      <c r="BI96" s="1881" t="n"/>
      <c r="BJ96" s="1881" t="n"/>
      <c r="EZ96" s="71" t="n"/>
      <c r="FA96" s="71" t="n"/>
      <c r="FB96" s="71" t="n"/>
      <c r="FC96" s="71" t="n"/>
      <c r="FD96" s="71" t="n"/>
      <c r="FE96" s="71" t="n"/>
      <c r="FF96" s="71" t="n"/>
      <c r="FG96" s="71" t="n"/>
      <c r="FH96" s="71" t="n"/>
      <c r="FI96" s="71" t="n"/>
      <c r="FJ96" s="71" t="n"/>
      <c r="FK96" s="71" t="n"/>
      <c r="FL96" s="71" t="n"/>
    </row>
    <row r="97" ht="6" customHeight="1" s="832">
      <c r="A97" s="65" t="n"/>
      <c r="B97" s="65" t="n"/>
      <c r="C97" s="65" t="n"/>
      <c r="D97" s="65" t="n"/>
      <c r="E97" s="65" t="n"/>
      <c r="F97" s="65" t="n"/>
      <c r="G97" s="65" t="n"/>
      <c r="H97" s="65" t="n"/>
      <c r="I97" s="65" t="n"/>
      <c r="J97" s="65" t="n"/>
      <c r="K97" s="65" t="n"/>
      <c r="L97" s="65" t="n"/>
      <c r="M97" s="65" t="n"/>
      <c r="N97" s="65" t="n"/>
      <c r="O97" s="65" t="n"/>
      <c r="P97" s="65" t="n"/>
      <c r="Q97" s="65" t="n"/>
      <c r="R97" s="65" t="n"/>
      <c r="S97" s="65" t="n"/>
      <c r="T97" s="1881" t="n"/>
      <c r="U97" s="1881" t="n"/>
      <c r="V97" s="1881" t="n"/>
      <c r="W97" s="1881" t="n"/>
      <c r="X97" s="1881" t="n"/>
      <c r="Y97" s="1881" t="n"/>
      <c r="AB97" s="1881" t="n"/>
      <c r="AC97" s="1881" t="n"/>
      <c r="AD97" s="1881" t="n"/>
      <c r="AE97" s="1881" t="n"/>
      <c r="AF97" s="1881" t="n"/>
      <c r="AG97" s="1881" t="n"/>
      <c r="AH97" s="1881" t="n"/>
      <c r="AI97" s="1881" t="n"/>
      <c r="AJ97" s="1881" t="n"/>
      <c r="AK97" s="1881" t="n"/>
      <c r="AL97" s="1881" t="n"/>
      <c r="AM97" s="1881" t="n"/>
      <c r="AN97" s="1881" t="n"/>
      <c r="AO97" s="1881" t="n"/>
      <c r="AP97" s="1881" t="n"/>
      <c r="AQ97" s="1881" t="n"/>
      <c r="AR97" s="1881" t="n"/>
      <c r="AS97" s="1881" t="n"/>
      <c r="AT97" s="1881" t="n"/>
      <c r="AU97" s="1881" t="n"/>
      <c r="AV97" s="1881" t="n"/>
      <c r="AW97" s="1881" t="n"/>
      <c r="AX97" s="1881" t="n"/>
      <c r="AY97" s="1881" t="n"/>
      <c r="AZ97" s="1881" t="n"/>
      <c r="BA97" s="1881" t="n"/>
      <c r="BB97" s="1881" t="n"/>
      <c r="BC97" s="1881" t="n"/>
      <c r="BD97" s="1881" t="n"/>
      <c r="BE97" s="1881" t="n"/>
      <c r="BF97" s="1881" t="n"/>
      <c r="BG97" s="1881" t="n"/>
      <c r="BH97" s="1881" t="n"/>
      <c r="BI97" s="1881" t="n"/>
      <c r="BJ97" s="1881" t="n"/>
      <c r="EZ97" s="71" t="n"/>
      <c r="FA97" s="71" t="n"/>
      <c r="FB97" s="71" t="n"/>
      <c r="FC97" s="71" t="n"/>
      <c r="FD97" s="71" t="n"/>
      <c r="FE97" s="71" t="n"/>
      <c r="FF97" s="71" t="n"/>
      <c r="FG97" s="71" t="n"/>
      <c r="FH97" s="71" t="n"/>
      <c r="FI97" s="71" t="n"/>
      <c r="FJ97" s="71" t="n"/>
      <c r="FK97" s="71" t="n"/>
      <c r="FL97" s="71" t="n"/>
    </row>
    <row r="98" ht="6" customHeight="1" s="832">
      <c r="A98" s="65" t="n"/>
      <c r="B98" s="65" t="n"/>
      <c r="C98" s="65" t="n"/>
      <c r="D98" s="65" t="n"/>
      <c r="E98" s="65" t="n"/>
      <c r="F98" s="65" t="n"/>
      <c r="G98" s="65" t="n"/>
      <c r="H98" s="65" t="n"/>
      <c r="I98" s="65" t="n"/>
      <c r="J98" s="65" t="n"/>
      <c r="K98" s="65" t="n"/>
      <c r="L98" s="65" t="n"/>
      <c r="M98" s="65" t="n"/>
      <c r="N98" s="65" t="n"/>
      <c r="O98" s="65" t="n"/>
      <c r="P98" s="65" t="n"/>
      <c r="Q98" s="65" t="n"/>
      <c r="R98" s="65" t="n"/>
      <c r="S98" s="65" t="n"/>
      <c r="T98" s="1881" t="n"/>
      <c r="U98" s="1881" t="n"/>
      <c r="V98" s="1881" t="n"/>
      <c r="W98" s="1881" t="n"/>
      <c r="X98" s="1881" t="n"/>
      <c r="Y98" s="1881" t="n"/>
      <c r="AA98" s="1881" t="n"/>
      <c r="AB98" s="1881" t="n"/>
      <c r="AC98" s="1881" t="n"/>
      <c r="AD98" s="1881" t="n"/>
      <c r="AE98" s="1881" t="n"/>
      <c r="AF98" s="1881" t="n"/>
      <c r="AG98" s="1881" t="n"/>
      <c r="AH98" s="1881" t="n"/>
      <c r="AI98" s="1881" t="n"/>
      <c r="AJ98" s="1881" t="n"/>
      <c r="AK98" s="1881" t="n"/>
      <c r="AL98" s="1881" t="n"/>
      <c r="AM98" s="1881" t="n"/>
      <c r="AN98" s="1881" t="n"/>
      <c r="AO98" s="1881" t="n"/>
      <c r="AP98" s="1881" t="n"/>
      <c r="AQ98" s="1881" t="n"/>
      <c r="AR98" s="1881" t="n"/>
      <c r="AS98" s="1881" t="n"/>
      <c r="AT98" s="1881" t="n"/>
      <c r="AU98" s="1881" t="n"/>
      <c r="AV98" s="1881" t="n"/>
      <c r="AW98" s="1881" t="n"/>
      <c r="AX98" s="1881" t="n"/>
      <c r="AY98" s="1881" t="n"/>
      <c r="AZ98" s="1881" t="n"/>
      <c r="BA98" s="1881" t="n"/>
      <c r="BB98" s="1881" t="n"/>
      <c r="BC98" s="1881" t="n"/>
      <c r="BD98" s="1881" t="n"/>
      <c r="BE98" s="1881" t="n"/>
      <c r="BF98" s="1881" t="n"/>
      <c r="BG98" s="1881" t="n"/>
      <c r="BH98" s="1881" t="n"/>
      <c r="BI98" s="1881" t="n"/>
      <c r="BJ98" s="1881" t="n"/>
      <c r="EZ98" s="71" t="n"/>
      <c r="FA98" s="71" t="n"/>
      <c r="FB98" s="71" t="n"/>
      <c r="FC98" s="71" t="n"/>
      <c r="FD98" s="71" t="n"/>
      <c r="FE98" s="71" t="n"/>
      <c r="FF98" s="71" t="n"/>
      <c r="FG98" s="71" t="n"/>
      <c r="FH98" s="71" t="n"/>
      <c r="FI98" s="71" t="n"/>
      <c r="FJ98" s="71" t="n"/>
      <c r="FK98" s="71" t="n"/>
      <c r="FL98" s="71" t="n"/>
    </row>
    <row r="99" ht="6" customHeight="1" s="832">
      <c r="A99" s="65" t="n"/>
      <c r="B99" s="65" t="n"/>
      <c r="C99" s="65" t="n"/>
      <c r="D99" s="65" t="n"/>
      <c r="E99" s="65" t="n"/>
      <c r="F99" s="65" t="n"/>
      <c r="G99" s="65" t="n"/>
      <c r="H99" s="65" t="n"/>
      <c r="I99" s="65" t="n"/>
      <c r="J99" s="65" t="n"/>
      <c r="K99" s="65" t="n"/>
      <c r="L99" s="65" t="n"/>
      <c r="M99" s="65" t="n"/>
      <c r="N99" s="65" t="n"/>
      <c r="O99" s="65" t="n"/>
      <c r="P99" s="65" t="n"/>
      <c r="Q99" s="65" t="n"/>
      <c r="R99" s="65" t="n"/>
      <c r="S99" s="65" t="n"/>
      <c r="T99" s="1881" t="n"/>
      <c r="U99" s="1881" t="n"/>
      <c r="V99" s="1881" t="n"/>
      <c r="W99" s="1881" t="n"/>
      <c r="AA99" s="1881" t="n"/>
      <c r="AB99" s="1881" t="n"/>
      <c r="AC99" s="1881" t="n"/>
      <c r="AD99" s="1881" t="n"/>
      <c r="AE99" s="1881" t="n"/>
      <c r="AF99" s="1881" t="n"/>
      <c r="AG99" s="1881" t="n"/>
      <c r="AH99" s="1881" t="n"/>
      <c r="AI99" s="1881" t="n"/>
      <c r="AJ99" s="1881" t="n"/>
      <c r="AK99" s="1881" t="n"/>
      <c r="AL99" s="1881" t="n"/>
      <c r="AM99" s="1881" t="n"/>
      <c r="AN99" s="1881" t="n"/>
      <c r="AO99" s="1881" t="n"/>
      <c r="AP99" s="1881" t="n"/>
      <c r="AQ99" s="1881" t="n"/>
      <c r="AR99" s="1881" t="n"/>
      <c r="AS99" s="1881" t="n"/>
      <c r="AT99" s="1881" t="n"/>
      <c r="AU99" s="1881" t="n"/>
      <c r="AV99" s="1881" t="n"/>
      <c r="AW99" s="1881" t="n"/>
      <c r="AX99" s="1881" t="n"/>
      <c r="AY99" s="1881" t="n"/>
      <c r="AZ99" s="1881" t="n"/>
      <c r="BA99" s="1881" t="n"/>
      <c r="BB99" s="1881" t="n"/>
      <c r="BC99" s="1881" t="n"/>
      <c r="BD99" s="1881" t="n"/>
      <c r="BE99" s="1881" t="n"/>
      <c r="BF99" s="1881" t="n"/>
      <c r="BG99" s="1881" t="n"/>
      <c r="BH99" s="1881" t="n"/>
      <c r="BI99" s="1881" t="n"/>
      <c r="BJ99" s="1881" t="n"/>
      <c r="EZ99" s="71" t="n"/>
      <c r="FA99" s="71" t="n"/>
      <c r="FB99" s="71" t="n"/>
      <c r="FC99" s="71" t="n"/>
      <c r="FD99" s="71" t="n"/>
      <c r="FE99" s="71" t="n"/>
      <c r="FF99" s="71" t="n"/>
      <c r="FG99" s="71" t="n"/>
      <c r="FH99" s="71" t="n"/>
      <c r="FI99" s="71" t="n"/>
      <c r="FJ99" s="71" t="n"/>
      <c r="FK99" s="71" t="n"/>
      <c r="FL99" s="71" t="n"/>
    </row>
    <row r="100" ht="6" customHeight="1" s="832">
      <c r="A100" s="65" t="n"/>
      <c r="B100" s="65" t="n"/>
      <c r="C100" s="65" t="n"/>
      <c r="D100" s="65" t="n"/>
      <c r="E100" s="65" t="n"/>
      <c r="F100" s="65" t="n"/>
      <c r="G100" s="65" t="n"/>
      <c r="H100" s="65" t="n"/>
      <c r="I100" s="65" t="n"/>
      <c r="J100" s="65" t="n"/>
      <c r="K100" s="65" t="n"/>
      <c r="L100" s="65" t="n"/>
      <c r="M100" s="65" t="n"/>
      <c r="N100" s="65" t="n"/>
      <c r="O100" s="65" t="n"/>
      <c r="P100" s="65" t="n"/>
      <c r="Q100" s="65" t="n"/>
      <c r="R100" s="65" t="n"/>
      <c r="S100" s="65" t="n"/>
      <c r="T100" s="1881" t="n"/>
      <c r="U100" s="1881" t="n"/>
      <c r="V100" s="1881" t="n"/>
      <c r="W100" s="1881" t="n"/>
      <c r="AA100" s="1881" t="n"/>
      <c r="AB100" s="1881" t="n"/>
      <c r="AC100" s="1881" t="n"/>
      <c r="AD100" s="1881" t="n"/>
      <c r="AE100" s="1881" t="n"/>
      <c r="AF100" s="1881" t="n"/>
      <c r="AG100" s="1881" t="n"/>
      <c r="AH100" s="1881" t="n"/>
      <c r="AI100" s="1881" t="n"/>
      <c r="AJ100" s="1881" t="n"/>
      <c r="AK100" s="1881" t="n"/>
      <c r="AL100" s="1881" t="n"/>
      <c r="AM100" s="1881" t="n"/>
      <c r="AN100" s="1881" t="n"/>
      <c r="AO100" s="1881" t="n"/>
      <c r="AP100" s="1881" t="n"/>
      <c r="AQ100" s="1881" t="n"/>
      <c r="AR100" s="1881" t="n"/>
      <c r="AS100" s="1881" t="n"/>
      <c r="AT100" s="1881" t="n"/>
      <c r="AU100" s="1881" t="n"/>
      <c r="AV100" s="1881" t="n"/>
      <c r="AW100" s="1881" t="n"/>
      <c r="AX100" s="1881" t="n"/>
      <c r="AY100" s="1881" t="n"/>
      <c r="AZ100" s="1881" t="n"/>
      <c r="BA100" s="1881" t="n"/>
      <c r="BB100" s="1881" t="n"/>
      <c r="BC100" s="1881" t="n"/>
      <c r="BD100" s="1881" t="n"/>
      <c r="BE100" s="1881" t="n"/>
      <c r="BF100" s="1881" t="n"/>
      <c r="BG100" s="1881" t="n"/>
      <c r="BH100" s="1881" t="n"/>
      <c r="BI100" s="1881" t="n"/>
      <c r="BJ100" s="1881" t="n"/>
      <c r="EZ100" s="71" t="n"/>
      <c r="FA100" s="71" t="n"/>
      <c r="FB100" s="71" t="n"/>
      <c r="FC100" s="71" t="n"/>
      <c r="FD100" s="71" t="n"/>
      <c r="FE100" s="71" t="n"/>
      <c r="FF100" s="71" t="n"/>
      <c r="FG100" s="71" t="n"/>
      <c r="FH100" s="71" t="n"/>
      <c r="FI100" s="71" t="n"/>
      <c r="FJ100" s="71" t="n"/>
      <c r="FK100" s="71" t="n"/>
      <c r="FL100" s="71" t="n"/>
    </row>
    <row r="101" ht="6" customHeight="1" s="832">
      <c r="A101" s="65" t="n"/>
      <c r="B101" s="65" t="n"/>
      <c r="C101" s="65" t="n"/>
      <c r="D101" s="65" t="n"/>
      <c r="E101" s="65" t="n"/>
      <c r="F101" s="65" t="n"/>
      <c r="G101" s="65" t="n"/>
      <c r="H101" s="65" t="n"/>
      <c r="I101" s="65" t="n"/>
      <c r="J101" s="65" t="n"/>
      <c r="K101" s="65" t="n"/>
      <c r="L101" s="65" t="n"/>
      <c r="M101" s="65" t="n"/>
      <c r="N101" s="65" t="n"/>
      <c r="O101" s="65" t="n"/>
      <c r="P101" s="65" t="n"/>
      <c r="Q101" s="65" t="n"/>
      <c r="R101" s="65" t="n"/>
      <c r="S101" s="65" t="n"/>
      <c r="T101" s="1881" t="n"/>
      <c r="U101" s="1881" t="n"/>
      <c r="V101" s="1881" t="n"/>
      <c r="W101" s="1881" t="n"/>
      <c r="AA101" s="1881" t="n"/>
      <c r="AB101" s="1881" t="n"/>
      <c r="AC101" s="1881" t="n"/>
      <c r="AD101" s="1881" t="n"/>
      <c r="AE101" s="1881" t="n"/>
      <c r="AF101" s="1881" t="n"/>
      <c r="AG101" s="1881" t="n"/>
      <c r="AH101" s="1881" t="n"/>
      <c r="AI101" s="1881" t="n"/>
      <c r="AJ101" s="1881" t="n"/>
      <c r="AK101" s="1881" t="n"/>
      <c r="AL101" s="1881" t="n"/>
      <c r="AM101" s="1881" t="n"/>
      <c r="AN101" s="1881" t="n"/>
      <c r="AO101" s="1881" t="n"/>
      <c r="AP101" s="1881" t="n"/>
      <c r="AQ101" s="1881" t="n"/>
      <c r="AR101" s="1881" t="n"/>
      <c r="AS101" s="1881" t="n"/>
      <c r="AT101" s="1881" t="n"/>
      <c r="AU101" s="1881" t="n"/>
      <c r="AV101" s="1881" t="n"/>
      <c r="AW101" s="1881" t="n"/>
      <c r="AX101" s="1881" t="n"/>
      <c r="AY101" s="1881" t="n"/>
      <c r="AZ101" s="1881" t="n"/>
      <c r="BA101" s="1881" t="n"/>
      <c r="BB101" s="1881" t="n"/>
      <c r="BC101" s="1881" t="n"/>
      <c r="BD101" s="1881" t="n"/>
      <c r="BE101" s="1881" t="n"/>
      <c r="BF101" s="1881" t="n"/>
      <c r="BG101" s="1881" t="n"/>
      <c r="BH101" s="1881" t="n"/>
      <c r="BI101" s="1881" t="n"/>
      <c r="BJ101" s="1881" t="n"/>
    </row>
    <row r="102" ht="6" customHeight="1" s="832">
      <c r="A102" s="65" t="n"/>
      <c r="B102" s="65" t="n"/>
      <c r="C102" s="65" t="n"/>
      <c r="D102" s="65" t="n"/>
      <c r="E102" s="65" t="n"/>
      <c r="F102" s="65" t="n"/>
      <c r="G102" s="65" t="n"/>
      <c r="H102" s="65" t="n"/>
      <c r="I102" s="65" t="n"/>
      <c r="J102" s="65" t="n"/>
      <c r="K102" s="65" t="n"/>
      <c r="L102" s="65" t="n"/>
      <c r="M102" s="65" t="n"/>
      <c r="N102" s="65" t="n"/>
      <c r="O102" s="65" t="n"/>
      <c r="P102" s="65" t="n"/>
      <c r="Q102" s="65" t="n"/>
      <c r="R102" s="65" t="n"/>
      <c r="S102" s="65" t="n"/>
      <c r="T102" s="1881" t="n"/>
      <c r="U102" s="1881" t="n"/>
      <c r="V102" s="1881" t="n"/>
      <c r="W102" s="1881" t="n"/>
      <c r="Z102" s="1881" t="n"/>
      <c r="AA102" s="1881" t="n"/>
      <c r="AB102" s="1881" t="n"/>
      <c r="AC102" s="1881" t="n"/>
      <c r="AD102" s="1881" t="n"/>
      <c r="AE102" s="1881" t="n"/>
      <c r="AF102" s="1881" t="n"/>
      <c r="AG102" s="1881" t="n"/>
      <c r="AH102" s="1881" t="n"/>
      <c r="AI102" s="1881" t="n"/>
      <c r="AJ102" s="1881" t="n"/>
      <c r="AK102" s="1881" t="n"/>
      <c r="AL102" s="1881" t="n"/>
      <c r="AM102" s="1881" t="n"/>
      <c r="AN102" s="1881" t="n"/>
      <c r="AO102" s="1881" t="n"/>
      <c r="AP102" s="1881" t="n"/>
      <c r="AQ102" s="1881" t="n"/>
      <c r="AR102" s="1881" t="n"/>
      <c r="AS102" s="1881" t="n"/>
      <c r="AT102" s="1881" t="n"/>
      <c r="AU102" s="1881" t="n"/>
      <c r="AV102" s="1881" t="n"/>
      <c r="AW102" s="1881" t="n"/>
      <c r="AX102" s="1881" t="n"/>
      <c r="AY102" s="1881" t="n"/>
      <c r="AZ102" s="1881" t="n"/>
      <c r="BA102" s="1881" t="n"/>
      <c r="BB102" s="1881" t="n"/>
      <c r="BC102" s="1881" t="n"/>
      <c r="BD102" s="1881" t="n"/>
      <c r="BE102" s="1881" t="n"/>
      <c r="BF102" s="1881" t="n"/>
      <c r="BG102" s="1881" t="n"/>
      <c r="BH102" s="1881" t="n"/>
      <c r="BI102" s="1881" t="n"/>
      <c r="BJ102" s="1881" t="n"/>
    </row>
    <row r="103" ht="6" customHeight="1" s="832">
      <c r="A103" s="65" t="n"/>
      <c r="B103" s="65" t="n"/>
      <c r="C103" s="65" t="n"/>
      <c r="D103" s="65" t="n"/>
      <c r="E103" s="65" t="n"/>
      <c r="F103" s="65" t="n"/>
      <c r="G103" s="65" t="n"/>
      <c r="H103" s="65" t="n"/>
      <c r="I103" s="65" t="n"/>
      <c r="J103" s="65" t="n"/>
      <c r="K103" s="65" t="n"/>
      <c r="L103" s="65" t="n"/>
      <c r="M103" s="65" t="n"/>
      <c r="N103" s="65" t="n"/>
      <c r="O103" s="65" t="n"/>
      <c r="P103" s="65" t="n"/>
      <c r="Q103" s="65" t="n"/>
      <c r="R103" s="65" t="n"/>
      <c r="S103" s="65" t="n"/>
      <c r="T103" s="1881" t="n"/>
      <c r="U103" s="1881" t="n"/>
      <c r="V103" s="1881" t="n"/>
      <c r="W103" s="1881" t="n"/>
      <c r="Z103" s="1881" t="n"/>
      <c r="AA103" s="1881" t="n"/>
      <c r="AB103" s="1881" t="n"/>
      <c r="AC103" s="1881" t="n"/>
      <c r="AD103" s="1881" t="n"/>
      <c r="AE103" s="1881" t="n"/>
      <c r="AF103" s="1881" t="n"/>
      <c r="AG103" s="1881" t="n"/>
      <c r="AH103" s="1881" t="n"/>
      <c r="AI103" s="1881" t="n"/>
      <c r="AJ103" s="1881" t="n"/>
      <c r="AK103" s="1881" t="n"/>
      <c r="AL103" s="1881" t="n"/>
      <c r="AM103" s="1881" t="n"/>
      <c r="AN103" s="1881" t="n"/>
      <c r="AO103" s="1881" t="n"/>
      <c r="AP103" s="1881" t="n"/>
      <c r="AQ103" s="1881" t="n"/>
      <c r="AR103" s="1881" t="n"/>
      <c r="AS103" s="1881" t="n"/>
      <c r="AT103" s="1881" t="n"/>
      <c r="AU103" s="1881" t="n"/>
      <c r="AV103" s="1881" t="n"/>
      <c r="AW103" s="1881" t="n"/>
      <c r="AX103" s="1881" t="n"/>
      <c r="AY103" s="1881" t="n"/>
      <c r="AZ103" s="1881" t="n"/>
      <c r="BA103" s="1881" t="n"/>
      <c r="BB103" s="1881" t="n"/>
      <c r="BC103" s="1881" t="n"/>
      <c r="BD103" s="1881" t="n"/>
      <c r="BE103" s="1881" t="n"/>
      <c r="BF103" s="1881" t="n"/>
      <c r="BG103" s="1881" t="n"/>
      <c r="BH103" s="1881" t="n"/>
      <c r="BI103" s="1881" t="n"/>
      <c r="BJ103" s="1881" t="n"/>
    </row>
    <row r="104" ht="6" customHeight="1" s="832">
      <c r="A104" s="65" t="n"/>
      <c r="B104" s="65" t="n"/>
      <c r="C104" s="65" t="n"/>
      <c r="D104" s="65" t="n"/>
      <c r="E104" s="65" t="n"/>
      <c r="F104" s="65" t="n"/>
      <c r="G104" s="65" t="n"/>
      <c r="H104" s="65" t="n"/>
      <c r="I104" s="65" t="n"/>
      <c r="J104" s="65" t="n"/>
      <c r="K104" s="65" t="n"/>
      <c r="L104" s="65" t="n"/>
      <c r="M104" s="65" t="n"/>
      <c r="N104" s="65" t="n"/>
      <c r="O104" s="65" t="n"/>
      <c r="P104" s="65" t="n"/>
      <c r="Q104" s="65" t="n"/>
      <c r="R104" s="65" t="n"/>
      <c r="S104" s="65" t="n"/>
      <c r="T104" s="1881" t="n"/>
      <c r="U104" s="1881" t="n"/>
      <c r="V104" s="1881" t="n"/>
      <c r="W104" s="1881" t="n"/>
      <c r="Z104" s="1881" t="n"/>
      <c r="AA104" s="1881" t="n"/>
      <c r="AB104" s="1881" t="n"/>
      <c r="AC104" s="1881" t="n"/>
      <c r="AD104" s="1881" t="n"/>
      <c r="AE104" s="1881" t="n"/>
      <c r="AF104" s="1881" t="n"/>
      <c r="AG104" s="1881" t="n"/>
      <c r="AH104" s="1881" t="n"/>
      <c r="AI104" s="1881" t="n"/>
      <c r="AJ104" s="1881" t="n"/>
      <c r="AK104" s="1881" t="n"/>
      <c r="AL104" s="1881" t="n"/>
      <c r="AM104" s="1881" t="n"/>
      <c r="AN104" s="1881" t="n"/>
      <c r="AO104" s="1881" t="n"/>
      <c r="AP104" s="1881" t="n"/>
      <c r="AQ104" s="1881" t="n"/>
      <c r="AR104" s="1881" t="n"/>
      <c r="AS104" s="1881" t="n"/>
      <c r="AT104" s="1881" t="n"/>
      <c r="AU104" s="1881" t="n"/>
      <c r="AV104" s="1881" t="n"/>
      <c r="AW104" s="1881" t="n"/>
      <c r="AX104" s="1881" t="n"/>
      <c r="AY104" s="1881" t="n"/>
      <c r="AZ104" s="1881" t="n"/>
      <c r="BA104" s="1881" t="n"/>
      <c r="BB104" s="1881" t="n"/>
      <c r="BC104" s="1881" t="n"/>
      <c r="BD104" s="1881" t="n"/>
      <c r="BE104" s="1881" t="n"/>
      <c r="BF104" s="1881" t="n"/>
      <c r="BG104" s="1881" t="n"/>
      <c r="BH104" s="1881" t="n"/>
      <c r="BI104" s="1881" t="n"/>
      <c r="BJ104" s="1881" t="n"/>
    </row>
    <row r="105" ht="6" customHeight="1" s="832">
      <c r="A105" s="72" t="n"/>
      <c r="B105" s="65" t="n"/>
      <c r="C105" s="65" t="n"/>
      <c r="D105" s="65" t="n"/>
      <c r="E105" s="65" t="n"/>
      <c r="F105" s="65" t="n"/>
      <c r="G105" s="65" t="n"/>
      <c r="H105" s="65" t="n"/>
      <c r="I105" s="65" t="n"/>
      <c r="J105" s="65" t="n"/>
      <c r="K105" s="65" t="n"/>
      <c r="L105" s="65" t="n"/>
      <c r="M105" s="65" t="n"/>
      <c r="N105" s="65" t="n"/>
      <c r="O105" s="65" t="n"/>
      <c r="P105" s="65" t="n"/>
      <c r="Q105" s="65" t="n"/>
      <c r="R105" s="65" t="n"/>
      <c r="S105" s="65" t="n"/>
      <c r="T105" s="1881" t="n"/>
      <c r="U105" s="1881" t="n"/>
      <c r="V105" s="1881" t="n"/>
      <c r="Z105" s="1881" t="n"/>
      <c r="AA105" s="1881" t="n"/>
      <c r="AB105" s="1881" t="n"/>
      <c r="AC105" s="1881" t="n"/>
      <c r="AD105" s="1881" t="n"/>
      <c r="AE105" s="1881" t="n"/>
      <c r="AF105" s="1881" t="n"/>
      <c r="AG105" s="1881" t="n"/>
      <c r="AH105" s="1881" t="n"/>
      <c r="AI105" s="1881" t="n"/>
      <c r="AJ105" s="1881" t="n"/>
      <c r="AK105" s="1881" t="n"/>
      <c r="AL105" s="1881" t="n"/>
      <c r="AM105" s="1881" t="n"/>
      <c r="AN105" s="1881" t="n"/>
      <c r="AO105" s="1881" t="n"/>
      <c r="AP105" s="1881" t="n"/>
      <c r="AQ105" s="1881" t="n"/>
      <c r="AR105" s="1881" t="n"/>
      <c r="AS105" s="1881" t="n"/>
      <c r="AT105" s="1881" t="n"/>
      <c r="AU105" s="1881" t="n"/>
      <c r="AV105" s="1881" t="n"/>
      <c r="AW105" s="1881" t="n"/>
      <c r="AX105" s="1881" t="n"/>
      <c r="AY105" s="1881" t="n"/>
      <c r="AZ105" s="1881" t="n"/>
      <c r="BA105" s="1881" t="n"/>
      <c r="BB105" s="1881" t="n"/>
      <c r="BC105" s="1881" t="n"/>
      <c r="BD105" s="1881" t="n"/>
      <c r="BE105" s="1881" t="n"/>
      <c r="BF105" s="1881" t="n"/>
      <c r="BG105" s="1881" t="n"/>
      <c r="BH105" s="1881" t="n"/>
      <c r="BI105" s="1881" t="n"/>
      <c r="BJ105" s="1881" t="n"/>
    </row>
    <row r="106" ht="6" customHeight="1" s="832">
      <c r="A106" s="72" t="n"/>
      <c r="B106" s="65" t="n"/>
      <c r="C106" s="65" t="n"/>
      <c r="D106" s="65" t="n"/>
      <c r="E106" s="65" t="n"/>
      <c r="F106" s="65" t="n"/>
      <c r="G106" s="65" t="n"/>
      <c r="H106" s="65" t="n"/>
      <c r="I106" s="65" t="n"/>
      <c r="J106" s="65" t="n"/>
      <c r="K106" s="65" t="n"/>
      <c r="L106" s="65" t="n"/>
      <c r="M106" s="65" t="n"/>
      <c r="N106" s="65" t="n"/>
      <c r="O106" s="65" t="n"/>
      <c r="P106" s="65" t="n"/>
      <c r="Q106" s="65" t="n"/>
      <c r="R106" s="65" t="n"/>
      <c r="S106" s="65" t="n"/>
      <c r="T106" s="1881" t="n"/>
      <c r="U106" s="1881" t="n"/>
      <c r="V106" s="1881" t="n"/>
      <c r="Z106" s="1881" t="n"/>
      <c r="AA106" s="1881" t="n"/>
      <c r="AB106" s="1881" t="n"/>
      <c r="AC106" s="1881" t="n"/>
      <c r="AD106" s="1881" t="n"/>
      <c r="AE106" s="1881" t="n"/>
      <c r="AF106" s="1881" t="n"/>
      <c r="AG106" s="1881" t="n"/>
      <c r="AH106" s="1881" t="n"/>
      <c r="AI106" s="1881" t="n"/>
      <c r="AJ106" s="1881" t="n"/>
      <c r="AK106" s="1881" t="n"/>
      <c r="AL106" s="1881" t="n"/>
      <c r="AM106" s="1881" t="n"/>
      <c r="AN106" s="1881" t="n"/>
      <c r="AO106" s="1881" t="n"/>
      <c r="AP106" s="1881" t="n"/>
      <c r="AQ106" s="1881" t="n"/>
      <c r="AR106" s="1881" t="n"/>
      <c r="AS106" s="1881" t="n"/>
      <c r="AT106" s="1881" t="n"/>
      <c r="AU106" s="1881" t="n"/>
      <c r="AV106" s="1881" t="n"/>
      <c r="AW106" s="1881" t="n"/>
      <c r="AX106" s="1881" t="n"/>
      <c r="AY106" s="1881" t="n"/>
      <c r="AZ106" s="1881" t="n"/>
      <c r="BA106" s="1881" t="n"/>
      <c r="BB106" s="1881" t="n"/>
      <c r="BC106" s="1881" t="n"/>
      <c r="BD106" s="1881" t="n"/>
      <c r="BE106" s="1881" t="n"/>
      <c r="BF106" s="1881" t="n"/>
      <c r="BG106" s="1881" t="n"/>
      <c r="BH106" s="1881" t="n"/>
      <c r="BI106" s="1881" t="n"/>
      <c r="BJ106" s="1881" t="n"/>
    </row>
    <row r="107" ht="6" customHeight="1" s="832">
      <c r="A107" s="72" t="n"/>
      <c r="B107" s="65" t="n"/>
      <c r="C107" s="65" t="n"/>
      <c r="D107" s="65" t="n"/>
      <c r="E107" s="65" t="n"/>
      <c r="F107" s="65" t="n"/>
      <c r="G107" s="65" t="n"/>
      <c r="H107" s="65" t="n"/>
      <c r="I107" s="65" t="n"/>
      <c r="J107" s="65" t="n"/>
      <c r="K107" s="65" t="n"/>
      <c r="L107" s="65" t="n"/>
      <c r="M107" s="65" t="n"/>
      <c r="N107" s="65" t="n"/>
      <c r="O107" s="65" t="n"/>
      <c r="P107" s="65" t="n"/>
      <c r="Q107" s="65" t="n"/>
      <c r="R107" s="65" t="n"/>
      <c r="S107" s="65" t="n"/>
      <c r="T107" s="1881" t="n"/>
      <c r="U107" s="1881" t="n"/>
      <c r="V107" s="1881" t="n"/>
      <c r="Z107" s="1881" t="n"/>
      <c r="AA107" s="1881" t="n"/>
      <c r="AB107" s="1881" t="n"/>
      <c r="AC107" s="1881" t="n"/>
      <c r="AD107" s="1881" t="n"/>
      <c r="AE107" s="1881" t="n"/>
      <c r="AF107" s="1881" t="n"/>
      <c r="AG107" s="1881" t="n"/>
      <c r="AH107" s="1881" t="n"/>
      <c r="AI107" s="1881" t="n"/>
      <c r="AJ107" s="1881" t="n"/>
      <c r="AK107" s="1881" t="n"/>
      <c r="AL107" s="1881" t="n"/>
      <c r="AM107" s="1881" t="n"/>
      <c r="AN107" s="1881" t="n"/>
      <c r="AO107" s="1881" t="n"/>
      <c r="AP107" s="1881" t="n"/>
      <c r="AQ107" s="1881" t="n"/>
      <c r="AR107" s="1881" t="n"/>
      <c r="AS107" s="1881" t="n"/>
      <c r="AT107" s="1881" t="n"/>
      <c r="AU107" s="1881" t="n"/>
      <c r="AV107" s="1881" t="n"/>
      <c r="AW107" s="1881" t="n"/>
      <c r="AX107" s="1881" t="n"/>
      <c r="AY107" s="1881" t="n"/>
      <c r="AZ107" s="1881" t="n"/>
      <c r="BA107" s="1881" t="n"/>
      <c r="BB107" s="1881" t="n"/>
      <c r="BC107" s="1881" t="n"/>
      <c r="BD107" s="1881" t="n"/>
      <c r="BE107" s="1881" t="n"/>
      <c r="BF107" s="1881" t="n"/>
      <c r="BG107" s="1881" t="n"/>
      <c r="BH107" s="1881" t="n"/>
      <c r="BI107" s="1881" t="n"/>
      <c r="BJ107" s="1881" t="n"/>
    </row>
    <row r="108" ht="6" customHeight="1" s="832">
      <c r="A108" s="72" t="n"/>
      <c r="B108" s="65" t="n"/>
      <c r="C108" s="65" t="n"/>
      <c r="D108" s="65" t="n"/>
      <c r="E108" s="65" t="n"/>
      <c r="F108" s="65" t="n"/>
      <c r="G108" s="65" t="n"/>
      <c r="H108" s="65" t="n"/>
      <c r="I108" s="65" t="n"/>
      <c r="J108" s="65" t="n"/>
      <c r="K108" s="65" t="n"/>
      <c r="L108" s="65" t="n"/>
      <c r="M108" s="65" t="n"/>
      <c r="N108" s="65" t="n"/>
      <c r="O108" s="65" t="n"/>
      <c r="P108" s="65" t="n"/>
      <c r="Q108" s="65" t="n"/>
      <c r="R108" s="65" t="n"/>
      <c r="S108" s="72" t="n"/>
      <c r="T108" s="1881" t="n"/>
      <c r="U108" s="1881" t="n"/>
      <c r="X108" s="1881" t="n"/>
      <c r="Y108" s="1881" t="n"/>
      <c r="Z108" s="1881" t="n"/>
      <c r="AA108" s="1881" t="n"/>
      <c r="AB108" s="1881" t="n"/>
      <c r="AC108" s="1881" t="n"/>
      <c r="AD108" s="1881" t="n"/>
      <c r="AE108" s="1881" t="n"/>
      <c r="AF108" s="1881" t="n"/>
      <c r="AG108" s="1881" t="n"/>
      <c r="AH108" s="1881" t="n"/>
      <c r="AI108" s="1881" t="n"/>
      <c r="AJ108" s="1881" t="n"/>
      <c r="AK108" s="1881" t="n"/>
      <c r="AL108" s="1881" t="n"/>
      <c r="AM108" s="1881" t="n"/>
      <c r="AN108" s="1881" t="n"/>
      <c r="AO108" s="1881" t="n"/>
      <c r="AP108" s="1881" t="n"/>
      <c r="AQ108" s="1881" t="n"/>
      <c r="AR108" s="1881" t="n"/>
      <c r="AS108" s="1881" t="n"/>
      <c r="AT108" s="1881" t="n"/>
      <c r="AU108" s="1881" t="n"/>
      <c r="AV108" s="1881" t="n"/>
      <c r="AW108" s="1881" t="n"/>
      <c r="AX108" s="1881" t="n"/>
      <c r="AY108" s="1881" t="n"/>
      <c r="AZ108" s="1881" t="n"/>
      <c r="BA108" s="1881" t="n"/>
      <c r="BB108" s="1881" t="n"/>
      <c r="BC108" s="1881" t="n"/>
      <c r="BD108" s="1881" t="n"/>
      <c r="BE108" s="1881" t="n"/>
      <c r="BF108" s="1881" t="n"/>
      <c r="BG108" s="1881" t="n"/>
      <c r="BH108" s="1881" t="n"/>
      <c r="BI108" s="1881" t="n"/>
      <c r="BJ108" s="1881" t="n"/>
    </row>
    <row r="109" ht="6" customHeight="1" s="832">
      <c r="A109" s="72" t="n"/>
      <c r="B109" s="65" t="n"/>
      <c r="C109" s="65" t="n"/>
      <c r="D109" s="65" t="n"/>
      <c r="E109" s="65" t="n"/>
      <c r="F109" s="65" t="n"/>
      <c r="G109" s="65" t="n"/>
      <c r="H109" s="65" t="n"/>
      <c r="I109" s="65" t="n"/>
      <c r="J109" s="65" t="n"/>
      <c r="K109" s="65" t="n"/>
      <c r="L109" s="65" t="n"/>
      <c r="M109" s="65" t="n"/>
      <c r="N109" s="65" t="n"/>
      <c r="O109" s="65" t="n"/>
      <c r="P109" s="65" t="n"/>
      <c r="Q109" s="65" t="n"/>
      <c r="R109" s="65" t="n"/>
      <c r="S109" s="72" t="n"/>
      <c r="T109" s="1881" t="n"/>
      <c r="X109" s="1881" t="n"/>
      <c r="Y109" s="1881" t="n"/>
      <c r="Z109" s="1881" t="n"/>
      <c r="AA109" s="1881" t="n"/>
      <c r="AB109" s="1881" t="n"/>
      <c r="AC109" s="1881" t="n"/>
      <c r="AD109" s="1881" t="n"/>
      <c r="AE109" s="1881" t="n"/>
      <c r="AF109" s="1881" t="n"/>
      <c r="AG109" s="1881" t="n"/>
      <c r="AH109" s="1881" t="n"/>
      <c r="AI109" s="1881" t="n"/>
      <c r="AJ109" s="1881" t="n"/>
      <c r="AK109" s="1881" t="n"/>
      <c r="AL109" s="1881" t="n"/>
      <c r="AM109" s="1881" t="n"/>
      <c r="AN109" s="1881" t="n"/>
      <c r="AO109" s="1881" t="n"/>
      <c r="AP109" s="1881" t="n"/>
      <c r="AQ109" s="1881" t="n"/>
      <c r="AR109" s="1881" t="n"/>
      <c r="AS109" s="1881" t="n"/>
      <c r="AT109" s="1881" t="n"/>
      <c r="AU109" s="1881" t="n"/>
      <c r="AV109" s="1881" t="n"/>
      <c r="AW109" s="1881" t="n"/>
      <c r="AX109" s="1881" t="n"/>
      <c r="AY109" s="1881" t="n"/>
      <c r="AZ109" s="1881" t="n"/>
      <c r="BA109" s="1881" t="n"/>
      <c r="BB109" s="1881" t="n"/>
      <c r="BC109" s="1881" t="n"/>
      <c r="BD109" s="1881" t="n"/>
      <c r="BE109" s="1881" t="n"/>
      <c r="BF109" s="1881" t="n"/>
      <c r="BG109" s="1881" t="n"/>
      <c r="BH109" s="1881" t="n"/>
      <c r="BI109" s="1881" t="n"/>
      <c r="BJ109" s="1881" t="n"/>
    </row>
    <row r="110" ht="6" customHeight="1" s="832">
      <c r="A110" s="72" t="n"/>
      <c r="B110" s="65" t="n"/>
      <c r="C110" s="65" t="n"/>
      <c r="D110" s="65" t="n"/>
      <c r="E110" s="65" t="n"/>
      <c r="F110" s="65" t="n"/>
      <c r="G110" s="65" t="n"/>
      <c r="H110" s="65" t="n"/>
      <c r="I110" s="65" t="n"/>
      <c r="J110" s="65" t="n"/>
      <c r="K110" s="65" t="n"/>
      <c r="L110" s="65" t="n"/>
      <c r="M110" s="65" t="n"/>
      <c r="N110" s="65" t="n"/>
      <c r="O110" s="65" t="n"/>
      <c r="P110" s="65" t="n"/>
      <c r="Q110" s="65" t="n"/>
      <c r="R110" s="72" t="n"/>
      <c r="S110" s="65" t="n"/>
      <c r="T110" s="1881" t="n"/>
      <c r="X110" s="1881" t="n"/>
      <c r="Y110" s="1881" t="n"/>
      <c r="Z110" s="1881" t="n"/>
      <c r="AA110" s="1881" t="n"/>
      <c r="AB110" s="1881" t="n"/>
      <c r="AC110" s="1881" t="n"/>
      <c r="AD110" s="1881" t="n"/>
      <c r="AE110" s="1881" t="n"/>
      <c r="AF110" s="1881" t="n"/>
      <c r="AG110" s="1881" t="n"/>
      <c r="AH110" s="1881" t="n"/>
      <c r="AI110" s="1881" t="n"/>
      <c r="AJ110" s="1881" t="n"/>
      <c r="AK110" s="1881" t="n"/>
      <c r="AL110" s="1881" t="n"/>
      <c r="AM110" s="1881" t="n"/>
      <c r="AN110" s="1881" t="n"/>
      <c r="AO110" s="1881" t="n"/>
      <c r="AP110" s="1881" t="n"/>
      <c r="AQ110" s="1881" t="n"/>
      <c r="AR110" s="1881" t="n"/>
      <c r="AS110" s="1881" t="n"/>
      <c r="AT110" s="1881" t="n"/>
      <c r="AU110" s="1881" t="n"/>
      <c r="AV110" s="1881" t="n"/>
      <c r="AW110" s="1881" t="n"/>
      <c r="AX110" s="1881" t="n"/>
      <c r="AY110" s="1881" t="n"/>
      <c r="AZ110" s="1881" t="n"/>
      <c r="BA110" s="1881" t="n"/>
      <c r="BB110" s="1881" t="n"/>
      <c r="BC110" s="1881" t="n"/>
      <c r="BD110" s="1881" t="n"/>
      <c r="BE110" s="1881" t="n"/>
      <c r="BF110" s="1881" t="n"/>
      <c r="BG110" s="1881" t="n"/>
      <c r="BH110" s="1881" t="n"/>
      <c r="BI110" s="1881" t="n"/>
      <c r="BJ110" s="1881" t="n"/>
    </row>
    <row r="111" ht="6" customHeight="1" s="832">
      <c r="A111" s="72" t="n"/>
      <c r="B111" s="65" t="n"/>
      <c r="C111" s="65" t="n"/>
      <c r="D111" s="65" t="n"/>
      <c r="E111" s="65" t="n"/>
      <c r="F111" s="65" t="n"/>
      <c r="G111" s="65" t="n"/>
      <c r="H111" s="65" t="n"/>
      <c r="I111" s="65" t="n"/>
      <c r="J111" s="65" t="n"/>
      <c r="K111" s="65" t="n"/>
      <c r="L111" s="65" t="n"/>
      <c r="M111" s="65" t="n"/>
      <c r="N111" s="65" t="n"/>
      <c r="O111" s="65" t="n"/>
      <c r="P111" s="65" t="n"/>
      <c r="Q111" s="65" t="n"/>
      <c r="R111" s="72" t="n"/>
      <c r="S111" s="65" t="n"/>
      <c r="T111" s="1881" t="n"/>
      <c r="X111" s="1881" t="n"/>
      <c r="Y111" s="1881" t="n"/>
      <c r="Z111" s="1881" t="n"/>
      <c r="AA111" s="1881" t="n"/>
      <c r="AB111" s="1881" t="n"/>
      <c r="AC111" s="1881" t="n"/>
      <c r="AD111" s="1881" t="n"/>
      <c r="AE111" s="1881" t="n"/>
      <c r="AF111" s="1881" t="n"/>
      <c r="AG111" s="1881" t="n"/>
      <c r="AH111" s="1881" t="n"/>
      <c r="AI111" s="1881" t="n"/>
      <c r="AJ111" s="1881" t="n"/>
      <c r="AK111" s="1881" t="n"/>
      <c r="AL111" s="1881" t="n"/>
      <c r="AM111" s="1881" t="n"/>
      <c r="AN111" s="1881" t="n"/>
      <c r="AO111" s="1881" t="n"/>
      <c r="AP111" s="1881" t="n"/>
      <c r="AQ111" s="1881" t="n"/>
      <c r="AR111" s="1881" t="n"/>
      <c r="AS111" s="1881" t="n"/>
      <c r="AT111" s="1881" t="n"/>
      <c r="AU111" s="1881" t="n"/>
      <c r="AV111" s="1881" t="n"/>
      <c r="AW111" s="1881" t="n"/>
      <c r="AX111" s="1881" t="n"/>
      <c r="AY111" s="1881" t="n"/>
      <c r="AZ111" s="1881" t="n"/>
      <c r="BA111" s="1881" t="n"/>
      <c r="BB111" s="1881" t="n"/>
      <c r="BC111" s="1881" t="n"/>
      <c r="BD111" s="1881" t="n"/>
      <c r="BE111" s="1881" t="n"/>
      <c r="BF111" s="1881" t="n"/>
      <c r="BG111" s="1881" t="n"/>
      <c r="BH111" s="1881" t="n"/>
      <c r="BI111" s="1881" t="n"/>
      <c r="BJ111" s="1881" t="n"/>
    </row>
    <row r="112" ht="6" customHeight="1" s="832">
      <c r="A112" s="72" t="n"/>
      <c r="B112" s="72" t="n"/>
      <c r="C112" s="65" t="n"/>
      <c r="D112" s="65" t="n"/>
      <c r="E112" s="65" t="n"/>
      <c r="F112" s="65" t="n"/>
      <c r="G112" s="65" t="n"/>
      <c r="H112" s="65" t="n"/>
      <c r="I112" s="65" t="n"/>
      <c r="J112" s="65" t="n"/>
      <c r="K112" s="65" t="n"/>
      <c r="L112" s="65" t="n"/>
      <c r="M112" s="65" t="n"/>
      <c r="N112" s="65" t="n"/>
      <c r="O112" s="65" t="n"/>
      <c r="P112" s="65" t="n"/>
      <c r="Q112" s="72" t="n"/>
      <c r="R112" s="65" t="n"/>
      <c r="X112" s="1881" t="n"/>
      <c r="Y112" s="1881" t="n"/>
      <c r="Z112" s="1881" t="n"/>
      <c r="AA112" s="1881" t="n"/>
      <c r="AB112" s="1881" t="n"/>
      <c r="AC112" s="1881" t="n"/>
      <c r="AD112" s="1881" t="n"/>
      <c r="AE112" s="1881" t="n"/>
      <c r="AF112" s="1881" t="n"/>
      <c r="AG112" s="1881" t="n"/>
      <c r="AH112" s="1881" t="n"/>
      <c r="AI112" s="1881" t="n"/>
      <c r="AJ112" s="1881" t="n"/>
      <c r="AK112" s="1881" t="n"/>
      <c r="AL112" s="1881" t="n"/>
      <c r="AM112" s="1881" t="n"/>
      <c r="AN112" s="1881" t="n"/>
      <c r="AO112" s="1881" t="n"/>
      <c r="AP112" s="1881" t="n"/>
      <c r="AQ112" s="1881" t="n"/>
      <c r="AR112" s="1881" t="n"/>
      <c r="AS112" s="1881" t="n"/>
      <c r="AT112" s="1881" t="n"/>
      <c r="AU112" s="1881" t="n"/>
      <c r="AV112" s="1881" t="n"/>
      <c r="AW112" s="1881" t="n"/>
      <c r="AX112" s="1881" t="n"/>
      <c r="AY112" s="1881" t="n"/>
      <c r="AZ112" s="1881" t="n"/>
      <c r="BA112" s="1881" t="n"/>
      <c r="BB112" s="1881" t="n"/>
      <c r="BC112" s="1881" t="n"/>
      <c r="BD112" s="1881" t="n"/>
      <c r="BE112" s="1881" t="n"/>
      <c r="BF112" s="1881" t="n"/>
      <c r="BG112" s="1881" t="n"/>
      <c r="BH112" s="1881" t="n"/>
      <c r="BI112" s="1881" t="n"/>
      <c r="BJ112" s="1881" t="n"/>
    </row>
    <row r="113" ht="6" customHeight="1" s="832">
      <c r="A113" s="72" t="n"/>
      <c r="B113" s="72" t="n"/>
      <c r="C113" s="65" t="n"/>
      <c r="D113" s="65" t="n"/>
      <c r="E113" s="65" t="n"/>
      <c r="F113" s="65" t="n"/>
      <c r="G113" s="65" t="n"/>
      <c r="H113" s="65" t="n"/>
      <c r="I113" s="65" t="n"/>
      <c r="J113" s="65" t="n"/>
      <c r="K113" s="65" t="n"/>
      <c r="L113" s="65" t="n"/>
      <c r="M113" s="65" t="n"/>
      <c r="N113" s="65" t="n"/>
      <c r="O113" s="65" t="n"/>
      <c r="P113" s="65" t="n"/>
      <c r="Q113" s="72" t="n"/>
      <c r="R113" s="65" t="n"/>
      <c r="X113" s="1881" t="n"/>
      <c r="Y113" s="1881" t="n"/>
      <c r="Z113" s="1881" t="n"/>
      <c r="AA113" s="1881" t="n"/>
      <c r="AB113" s="1881" t="n"/>
      <c r="AC113" s="1881" t="n"/>
      <c r="AD113" s="1881" t="n"/>
      <c r="AE113" s="1881" t="n"/>
      <c r="AF113" s="1881" t="n"/>
      <c r="AG113" s="1881" t="n"/>
      <c r="AH113" s="1881" t="n"/>
      <c r="AI113" s="1881" t="n"/>
      <c r="AJ113" s="1881" t="n"/>
      <c r="AK113" s="1881" t="n"/>
      <c r="AL113" s="1881" t="n"/>
      <c r="AM113" s="1881" t="n"/>
      <c r="AN113" s="1881" t="n"/>
      <c r="AO113" s="1881" t="n"/>
      <c r="AP113" s="1881" t="n"/>
      <c r="AQ113" s="1881" t="n"/>
      <c r="AR113" s="1881" t="n"/>
      <c r="AS113" s="1881" t="n"/>
      <c r="AT113" s="1881" t="n"/>
      <c r="AU113" s="1881" t="n"/>
      <c r="AV113" s="1881" t="n"/>
      <c r="AW113" s="1881" t="n"/>
      <c r="AX113" s="1881" t="n"/>
      <c r="AY113" s="1881" t="n"/>
      <c r="AZ113" s="1881" t="n"/>
      <c r="BA113" s="1881" t="n"/>
      <c r="BB113" s="1881" t="n"/>
      <c r="BC113" s="1881" t="n"/>
      <c r="BD113" s="1881" t="n"/>
      <c r="BE113" s="1881" t="n"/>
      <c r="BF113" s="1881" t="n"/>
      <c r="BG113" s="1881" t="n"/>
      <c r="BH113" s="1881" t="n"/>
      <c r="BI113" s="1881" t="n"/>
      <c r="BJ113" s="1881" t="n"/>
    </row>
    <row r="114" ht="6" customHeight="1" s="832">
      <c r="A114" s="72" t="n"/>
      <c r="B114" s="72" t="n"/>
      <c r="C114" s="65" t="n"/>
      <c r="D114" s="65" t="n"/>
      <c r="E114" s="65" t="n"/>
      <c r="F114" s="65" t="n"/>
      <c r="G114" s="65" t="n"/>
      <c r="H114" s="65" t="n"/>
      <c r="I114" s="65" t="n"/>
      <c r="J114" s="65" t="n"/>
      <c r="K114" s="65" t="n"/>
      <c r="L114" s="65" t="n"/>
      <c r="M114" s="65" t="n"/>
      <c r="N114" s="65" t="n"/>
      <c r="O114" s="65" t="n"/>
      <c r="P114" s="72" t="n"/>
      <c r="Q114" s="65" t="n"/>
      <c r="W114" s="1881" t="n"/>
      <c r="X114" s="1881" t="n"/>
      <c r="Y114" s="1881" t="n"/>
      <c r="Z114" s="1881" t="n"/>
      <c r="AA114" s="1881" t="n"/>
      <c r="AB114" s="1881" t="n"/>
      <c r="AC114" s="1881" t="n"/>
      <c r="AD114" s="1881" t="n"/>
      <c r="AE114" s="1881" t="n"/>
      <c r="AF114" s="1881" t="n"/>
      <c r="AG114" s="1881" t="n"/>
      <c r="AH114" s="1881" t="n"/>
      <c r="AI114" s="1881" t="n"/>
      <c r="AJ114" s="1881" t="n"/>
      <c r="AK114" s="1881" t="n"/>
      <c r="AL114" s="1881" t="n"/>
      <c r="AM114" s="1881" t="n"/>
      <c r="AN114" s="1881" t="n"/>
      <c r="AO114" s="1881" t="n"/>
      <c r="AP114" s="1881" t="n"/>
      <c r="AQ114" s="1881" t="n"/>
      <c r="AR114" s="1881" t="n"/>
      <c r="AS114" s="1881" t="n"/>
      <c r="AT114" s="1881" t="n"/>
      <c r="AU114" s="1881" t="n"/>
      <c r="AV114" s="1881" t="n"/>
      <c r="AW114" s="1881" t="n"/>
      <c r="AX114" s="1881" t="n"/>
      <c r="AY114" s="1881" t="n"/>
      <c r="AZ114" s="1881" t="n"/>
      <c r="BA114" s="1881" t="n"/>
      <c r="BB114" s="1881" t="n"/>
      <c r="BC114" s="1881" t="n"/>
      <c r="BD114" s="1881" t="n"/>
      <c r="BE114" s="1881" t="n"/>
      <c r="BF114" s="1881" t="n"/>
      <c r="BG114" s="1881" t="n"/>
      <c r="BH114" s="1881" t="n"/>
      <c r="BI114" s="1881" t="n"/>
      <c r="BJ114" s="1881" t="n"/>
    </row>
    <row r="115" ht="6" customHeight="1" s="832">
      <c r="A115" s="65" t="n"/>
      <c r="B115" s="72" t="n"/>
      <c r="C115" s="65" t="n"/>
      <c r="D115" s="65" t="n"/>
      <c r="E115" s="65" t="n"/>
      <c r="F115" s="65" t="n"/>
      <c r="G115" s="65" t="n"/>
      <c r="H115" s="65" t="n"/>
      <c r="I115" s="65" t="n"/>
      <c r="J115" s="65" t="n"/>
      <c r="K115" s="65" t="n"/>
      <c r="L115" s="65" t="n"/>
      <c r="M115" s="65" t="n"/>
      <c r="N115" s="65" t="n"/>
      <c r="O115" s="72" t="n"/>
      <c r="P115" s="72" t="n"/>
      <c r="Q115" s="65" t="n"/>
      <c r="W115" s="1881" t="n"/>
      <c r="X115" s="1881" t="n"/>
      <c r="Y115" s="1881" t="n"/>
      <c r="Z115" s="1881" t="n"/>
      <c r="AA115" s="1881" t="n"/>
      <c r="AB115" s="1881" t="n"/>
      <c r="AC115" s="1881" t="n"/>
      <c r="AD115" s="1881" t="n"/>
      <c r="AE115" s="1881" t="n"/>
      <c r="AF115" s="1881" t="n"/>
      <c r="AG115" s="1881" t="n"/>
      <c r="AH115" s="1881" t="n"/>
      <c r="AI115" s="1881" t="n"/>
      <c r="AJ115" s="1881" t="n"/>
      <c r="AK115" s="1881" t="n"/>
      <c r="AL115" s="1881" t="n"/>
      <c r="AM115" s="1881" t="n"/>
      <c r="AN115" s="1881" t="n"/>
      <c r="AO115" s="1881" t="n"/>
      <c r="AP115" s="1881" t="n"/>
      <c r="AQ115" s="1881" t="n"/>
      <c r="AR115" s="1881" t="n"/>
      <c r="AS115" s="1881" t="n"/>
      <c r="AT115" s="1881" t="n"/>
      <c r="AU115" s="1881" t="n"/>
      <c r="AV115" s="1881" t="n"/>
      <c r="AW115" s="1881" t="n"/>
      <c r="AX115" s="1881" t="n"/>
      <c r="AY115" s="1881" t="n"/>
      <c r="AZ115" s="1881" t="n"/>
      <c r="BA115" s="1881" t="n"/>
      <c r="BB115" s="1881" t="n"/>
      <c r="BC115" s="1881" t="n"/>
      <c r="BD115" s="1881" t="n"/>
      <c r="BE115" s="1881" t="n"/>
      <c r="BF115" s="1881" t="n"/>
      <c r="BG115" s="1881" t="n"/>
      <c r="BH115" s="1881" t="n"/>
      <c r="BI115" s="1881" t="n"/>
      <c r="BJ115" s="1881" t="n"/>
    </row>
    <row r="116" ht="6" customHeight="1" s="832">
      <c r="A116" s="65" t="n"/>
      <c r="B116" s="72" t="n"/>
      <c r="C116" s="65" t="n"/>
      <c r="D116" s="65" t="n"/>
      <c r="E116" s="65" t="n"/>
      <c r="F116" s="65" t="n"/>
      <c r="G116" s="65" t="n"/>
      <c r="H116" s="65" t="n"/>
      <c r="I116" s="65" t="n"/>
      <c r="J116" s="65" t="n"/>
      <c r="K116" s="65" t="n"/>
      <c r="L116" s="65" t="n"/>
      <c r="M116" s="65" t="n"/>
      <c r="N116" s="65" t="n"/>
      <c r="O116" s="72" t="n"/>
      <c r="P116" s="65" t="n"/>
      <c r="W116" s="1881" t="n"/>
      <c r="X116" s="1881" t="n"/>
      <c r="Y116" s="1881" t="n"/>
      <c r="Z116" s="1881" t="n"/>
      <c r="AA116" s="1881" t="n"/>
      <c r="AB116" s="1881" t="n"/>
      <c r="AC116" s="1881" t="n"/>
      <c r="AD116" s="1881" t="n"/>
      <c r="AE116" s="1881" t="n"/>
      <c r="AF116" s="1881" t="n"/>
      <c r="AG116" s="1881" t="n"/>
      <c r="AH116" s="1881" t="n"/>
      <c r="AI116" s="1881" t="n"/>
      <c r="AJ116" s="1881" t="n"/>
      <c r="AK116" s="1881" t="n"/>
      <c r="AL116" s="1881" t="n"/>
      <c r="AM116" s="1881" t="n"/>
      <c r="AN116" s="1881" t="n"/>
      <c r="AO116" s="1881" t="n"/>
      <c r="AP116" s="1881" t="n"/>
      <c r="AQ116" s="1881" t="n"/>
      <c r="AR116" s="1881" t="n"/>
      <c r="AS116" s="1881" t="n"/>
      <c r="AT116" s="1881" t="n"/>
      <c r="AU116" s="1881" t="n"/>
      <c r="AV116" s="1881" t="n"/>
      <c r="AW116" s="1881" t="n"/>
      <c r="AX116" s="1881" t="n"/>
      <c r="AY116" s="1881" t="n"/>
      <c r="AZ116" s="1881" t="n"/>
      <c r="BA116" s="1881" t="n"/>
      <c r="BB116" s="1881" t="n"/>
      <c r="BC116" s="1881" t="n"/>
      <c r="BD116" s="1881" t="n"/>
      <c r="BE116" s="1881" t="n"/>
      <c r="BF116" s="1881" t="n"/>
      <c r="BG116" s="1881" t="n"/>
      <c r="BH116" s="1881" t="n"/>
      <c r="BI116" s="1881" t="n"/>
      <c r="BJ116" s="1881" t="n"/>
    </row>
    <row r="117" ht="6" customHeight="1" s="832">
      <c r="A117" s="72" t="n"/>
      <c r="B117" s="72" t="n"/>
      <c r="C117" s="65" t="n"/>
      <c r="D117" s="65" t="n"/>
      <c r="E117" s="65" t="n"/>
      <c r="F117" s="65" t="n"/>
      <c r="G117" s="65" t="n"/>
      <c r="H117" s="65" t="n"/>
      <c r="I117" s="65" t="n"/>
      <c r="J117" s="65" t="n"/>
      <c r="K117" s="65" t="n"/>
      <c r="L117" s="65" t="n"/>
      <c r="M117" s="65" t="n"/>
      <c r="N117" s="65" t="n"/>
      <c r="O117" s="65" t="n"/>
      <c r="P117" s="65" t="n"/>
      <c r="V117" s="1881" t="n"/>
      <c r="W117" s="1881" t="n"/>
      <c r="X117" s="1881" t="n"/>
      <c r="Y117" s="1881" t="n"/>
      <c r="Z117" s="1881" t="n"/>
      <c r="AA117" s="1881" t="n"/>
      <c r="AB117" s="1881" t="n"/>
      <c r="AC117" s="1881" t="n"/>
      <c r="AD117" s="1881" t="n"/>
      <c r="AE117" s="1881" t="n"/>
      <c r="AF117" s="1881" t="n"/>
      <c r="AG117" s="1881" t="n"/>
      <c r="AH117" s="1881" t="n"/>
      <c r="AI117" s="1881" t="n"/>
      <c r="AJ117" s="1881" t="n"/>
      <c r="AK117" s="1881" t="n"/>
      <c r="AL117" s="1881" t="n"/>
      <c r="AM117" s="1881" t="n"/>
      <c r="AN117" s="1881" t="n"/>
      <c r="AO117" s="1881" t="n"/>
      <c r="AP117" s="1881" t="n"/>
      <c r="AQ117" s="1881" t="n"/>
      <c r="AR117" s="1881" t="n"/>
      <c r="AS117" s="1881" t="n"/>
      <c r="AT117" s="1881" t="n"/>
      <c r="AU117" s="1881" t="n"/>
      <c r="AV117" s="1881" t="n"/>
      <c r="AW117" s="1881" t="n"/>
      <c r="AX117" s="1881" t="n"/>
      <c r="AY117" s="1881" t="n"/>
      <c r="AZ117" s="1881" t="n"/>
      <c r="BA117" s="1881" t="n"/>
      <c r="BB117" s="1881" t="n"/>
      <c r="BC117" s="1881" t="n"/>
      <c r="BD117" s="1881" t="n"/>
      <c r="BE117" s="1881" t="n"/>
      <c r="BF117" s="1881" t="n"/>
      <c r="BG117" s="1881" t="n"/>
      <c r="BH117" s="1881" t="n"/>
      <c r="BI117" s="1881" t="n"/>
      <c r="BJ117" s="1881" t="n"/>
    </row>
    <row r="118" ht="6" customHeight="1" s="832">
      <c r="A118" s="72" t="n"/>
      <c r="B118" s="65" t="n"/>
      <c r="C118" s="65" t="n"/>
      <c r="D118" s="65" t="n"/>
      <c r="E118" s="65" t="n"/>
      <c r="F118" s="65" t="n"/>
      <c r="G118" s="65" t="n"/>
      <c r="H118" s="65" t="n"/>
      <c r="I118" s="65" t="n"/>
      <c r="J118" s="65" t="n"/>
      <c r="K118" s="65" t="n"/>
      <c r="L118" s="65" t="n"/>
      <c r="M118" s="65" t="n"/>
      <c r="N118" s="72" t="n"/>
      <c r="O118" s="65" t="n"/>
      <c r="U118" s="1881" t="n"/>
      <c r="V118" s="1881" t="n"/>
      <c r="W118" s="1881" t="n"/>
      <c r="X118" s="1881" t="n"/>
      <c r="Y118" s="1881" t="n"/>
      <c r="Z118" s="1881" t="n"/>
      <c r="AA118" s="1881" t="n"/>
      <c r="AB118" s="1881" t="n"/>
      <c r="AC118" s="1881" t="n"/>
      <c r="AD118" s="1881" t="n"/>
      <c r="AE118" s="1881" t="n"/>
      <c r="AF118" s="1881" t="n"/>
      <c r="AG118" s="1881" t="n"/>
      <c r="AH118" s="1881" t="n"/>
      <c r="AI118" s="1881" t="n"/>
      <c r="AJ118" s="1881" t="n"/>
      <c r="AK118" s="1881" t="n"/>
      <c r="AL118" s="1881" t="n"/>
      <c r="AM118" s="1881" t="n"/>
      <c r="AN118" s="1881" t="n"/>
      <c r="AO118" s="1881" t="n"/>
      <c r="AP118" s="1881" t="n"/>
      <c r="AQ118" s="1881" t="n"/>
      <c r="AR118" s="1881" t="n"/>
      <c r="AS118" s="1881" t="n"/>
      <c r="AT118" s="1881" t="n"/>
      <c r="AU118" s="1881" t="n"/>
      <c r="AV118" s="1881" t="n"/>
      <c r="AW118" s="1881" t="n"/>
      <c r="AX118" s="1881" t="n"/>
      <c r="AY118" s="1881" t="n"/>
      <c r="AZ118" s="1881" t="n"/>
      <c r="BA118" s="1881" t="n"/>
      <c r="BB118" s="1881" t="n"/>
      <c r="BC118" s="1881" t="n"/>
      <c r="BD118" s="1881" t="n"/>
      <c r="BE118" s="1881" t="n"/>
      <c r="BF118" s="1881" t="n"/>
      <c r="BG118" s="1881" t="n"/>
      <c r="BH118" s="1881" t="n"/>
      <c r="BI118" s="1881" t="n"/>
      <c r="BJ118" s="1881" t="n"/>
    </row>
    <row r="119" ht="6" customHeight="1" s="832">
      <c r="A119" s="65" t="n"/>
      <c r="B119" s="65" t="n"/>
      <c r="C119" s="65" t="n"/>
      <c r="D119" s="65" t="n"/>
      <c r="E119" s="65" t="n"/>
      <c r="F119" s="65" t="n"/>
      <c r="G119" s="65" t="n"/>
      <c r="H119" s="65" t="n"/>
      <c r="I119" s="65" t="n"/>
      <c r="J119" s="65" t="n"/>
      <c r="K119" s="65" t="n"/>
      <c r="L119" s="65" t="n"/>
      <c r="M119" s="72" t="n"/>
      <c r="N119" s="72" t="n"/>
      <c r="U119" s="1881" t="n"/>
      <c r="V119" s="1881" t="n"/>
      <c r="W119" s="1881" t="n"/>
      <c r="X119" s="1881" t="n"/>
      <c r="Y119" s="1881" t="n"/>
      <c r="Z119" s="1881" t="n"/>
      <c r="AA119" s="1881" t="n"/>
      <c r="AB119" s="1881" t="n"/>
      <c r="AC119" s="1881" t="n"/>
      <c r="AD119" s="1881" t="n"/>
      <c r="AE119" s="1881" t="n"/>
      <c r="AF119" s="1881" t="n"/>
      <c r="AG119" s="1881" t="n"/>
      <c r="AH119" s="1881" t="n"/>
      <c r="AI119" s="1881" t="n"/>
      <c r="AJ119" s="1881" t="n"/>
      <c r="AK119" s="1881" t="n"/>
      <c r="AL119" s="1881" t="n"/>
      <c r="AM119" s="1881" t="n"/>
      <c r="AN119" s="1881" t="n"/>
      <c r="AO119" s="1881" t="n"/>
      <c r="AP119" s="1881" t="n"/>
      <c r="AQ119" s="1881" t="n"/>
      <c r="AR119" s="1881" t="n"/>
      <c r="AS119" s="1881" t="n"/>
      <c r="AT119" s="1881" t="n"/>
      <c r="AU119" s="1881" t="n"/>
      <c r="AV119" s="1881" t="n"/>
      <c r="AW119" s="1881" t="n"/>
      <c r="AX119" s="1881" t="n"/>
      <c r="AY119" s="1881" t="n"/>
      <c r="AZ119" s="1881" t="n"/>
      <c r="BA119" s="1881" t="n"/>
      <c r="BB119" s="1881" t="n"/>
      <c r="BC119" s="1881" t="n"/>
      <c r="BD119" s="1881" t="n"/>
      <c r="BE119" s="1881" t="n"/>
      <c r="BF119" s="1881" t="n"/>
      <c r="BG119" s="1881" t="n"/>
      <c r="BH119" s="1881" t="n"/>
      <c r="BI119" s="1881" t="n"/>
      <c r="BJ119" s="1881" t="n"/>
    </row>
    <row r="120" ht="6" customHeight="1" s="832">
      <c r="A120" s="65" t="n"/>
      <c r="B120" s="65" t="n"/>
      <c r="C120" s="65" t="n"/>
      <c r="D120" s="65" t="n"/>
      <c r="E120" s="65" t="n"/>
      <c r="F120" s="65" t="n"/>
      <c r="G120" s="65" t="n"/>
      <c r="H120" s="65" t="n"/>
      <c r="I120" s="65" t="n"/>
      <c r="J120" s="65" t="n"/>
      <c r="K120" s="65" t="n"/>
      <c r="L120" s="65" t="n"/>
      <c r="M120" s="72" t="n"/>
      <c r="N120" s="65" t="n"/>
      <c r="U120" s="1881" t="n"/>
      <c r="V120" s="1881" t="n"/>
      <c r="W120" s="1881" t="n"/>
      <c r="X120" s="1881" t="n"/>
      <c r="Y120" s="1881" t="n"/>
      <c r="Z120" s="1881" t="n"/>
      <c r="AA120" s="1881" t="n"/>
      <c r="AB120" s="1881" t="n"/>
      <c r="AC120" s="1881" t="n"/>
      <c r="AD120" s="1881" t="n"/>
      <c r="AE120" s="1881" t="n"/>
      <c r="AF120" s="1881" t="n"/>
      <c r="AG120" s="1881" t="n"/>
      <c r="AH120" s="1881" t="n"/>
      <c r="AI120" s="1881" t="n"/>
      <c r="AJ120" s="1881" t="n"/>
      <c r="AK120" s="1881" t="n"/>
      <c r="AL120" s="1881" t="n"/>
      <c r="AM120" s="1881" t="n"/>
      <c r="AN120" s="1881" t="n"/>
      <c r="AO120" s="1881" t="n"/>
      <c r="AP120" s="1881" t="n"/>
      <c r="AQ120" s="1881" t="n"/>
      <c r="AR120" s="1881" t="n"/>
      <c r="AS120" s="1881" t="n"/>
      <c r="AT120" s="1881" t="n"/>
      <c r="AU120" s="1881" t="n"/>
      <c r="AV120" s="1881" t="n"/>
      <c r="AW120" s="1881" t="n"/>
      <c r="AX120" s="1881" t="n"/>
      <c r="AY120" s="1881" t="n"/>
      <c r="AZ120" s="1881" t="n"/>
      <c r="BA120" s="1881" t="n"/>
      <c r="BB120" s="1881" t="n"/>
      <c r="BC120" s="1881" t="n"/>
      <c r="BD120" s="1881" t="n"/>
      <c r="BE120" s="1881" t="n"/>
      <c r="BF120" s="1881" t="n"/>
      <c r="BG120" s="1881" t="n"/>
      <c r="BH120" s="1881" t="n"/>
      <c r="BI120" s="1881" t="n"/>
      <c r="BJ120" s="1881" t="n"/>
    </row>
    <row r="121" ht="6" customHeight="1" s="832">
      <c r="B121" s="65" t="n"/>
      <c r="C121" s="65" t="n"/>
      <c r="D121" s="65" t="n"/>
      <c r="E121" s="65" t="n"/>
      <c r="F121" s="65" t="n"/>
      <c r="G121" s="65" t="n"/>
      <c r="H121" s="65" t="n"/>
      <c r="I121" s="65" t="n"/>
      <c r="J121" s="65" t="n"/>
      <c r="K121" s="65" t="n"/>
      <c r="L121" s="72" t="n"/>
      <c r="M121" s="65" t="n"/>
      <c r="N121" s="65" t="n"/>
      <c r="S121" s="65" t="n"/>
      <c r="T121" s="1881" t="n"/>
      <c r="U121" s="1881" t="n"/>
      <c r="V121" s="1881" t="n"/>
      <c r="W121" s="1881" t="n"/>
      <c r="X121" s="1881" t="n"/>
      <c r="Y121" s="1881" t="n"/>
      <c r="Z121" s="1881" t="n"/>
      <c r="AA121" s="1881" t="n"/>
      <c r="AB121" s="1881" t="n"/>
      <c r="AC121" s="1881" t="n"/>
      <c r="AD121" s="1881" t="n"/>
      <c r="AE121" s="1881" t="n"/>
      <c r="AF121" s="1881" t="n"/>
      <c r="AG121" s="1881" t="n"/>
      <c r="AH121" s="1881" t="n"/>
      <c r="AI121" s="1881" t="n"/>
      <c r="AJ121" s="1881" t="n"/>
      <c r="AK121" s="1881" t="n"/>
      <c r="AL121" s="1881" t="n"/>
      <c r="AM121" s="1881" t="n"/>
      <c r="AN121" s="1881" t="n"/>
      <c r="AO121" s="1881" t="n"/>
      <c r="AP121" s="1881" t="n"/>
      <c r="AQ121" s="1881" t="n"/>
      <c r="AR121" s="1881" t="n"/>
      <c r="AS121" s="1881" t="n"/>
      <c r="AT121" s="1881" t="n"/>
      <c r="AU121" s="1881" t="n"/>
      <c r="AV121" s="1881" t="n"/>
      <c r="AW121" s="1881" t="n"/>
      <c r="AX121" s="1881" t="n"/>
      <c r="AY121" s="1881" t="n"/>
      <c r="AZ121" s="1881" t="n"/>
      <c r="BA121" s="1881" t="n"/>
      <c r="BB121" s="1881" t="n"/>
      <c r="BC121" s="1881" t="n"/>
      <c r="BD121" s="1881" t="n"/>
      <c r="BE121" s="1881" t="n"/>
      <c r="BF121" s="1881" t="n"/>
      <c r="BG121" s="1881" t="n"/>
      <c r="BH121" s="1881" t="n"/>
      <c r="BI121" s="1881" t="n"/>
      <c r="BJ121" s="1881" t="n"/>
    </row>
    <row r="122" ht="6" customHeight="1" s="832">
      <c r="B122" s="65" t="n"/>
      <c r="C122" s="65" t="n"/>
      <c r="D122" s="65" t="n"/>
      <c r="E122" s="65" t="n"/>
      <c r="F122" s="65" t="n"/>
      <c r="G122" s="65" t="n"/>
      <c r="H122" s="65" t="n"/>
      <c r="I122" s="65" t="n"/>
      <c r="J122" s="65" t="n"/>
      <c r="K122" s="72" t="n"/>
      <c r="L122" s="72" t="n"/>
      <c r="M122" s="65" t="n"/>
      <c r="S122" s="65" t="n"/>
      <c r="T122" s="1881" t="n"/>
      <c r="U122" s="1881" t="n"/>
      <c r="V122" s="1881" t="n"/>
      <c r="W122" s="1881" t="n"/>
      <c r="X122" s="1881" t="n"/>
      <c r="Y122" s="1881" t="n"/>
      <c r="Z122" s="1881" t="n"/>
      <c r="AA122" s="1881" t="n"/>
      <c r="AB122" s="1881" t="n"/>
      <c r="AC122" s="1881" t="n"/>
      <c r="AD122" s="1881" t="n"/>
      <c r="AE122" s="1881" t="n"/>
      <c r="AF122" s="1881" t="n"/>
      <c r="AG122" s="1881" t="n"/>
      <c r="AH122" s="1881" t="n"/>
      <c r="AI122" s="1881" t="n"/>
      <c r="AJ122" s="1881" t="n"/>
      <c r="AK122" s="1881" t="n"/>
      <c r="AL122" s="1881" t="n"/>
      <c r="AM122" s="1881" t="n"/>
      <c r="AN122" s="1881" t="n"/>
      <c r="AO122" s="1881" t="n"/>
      <c r="AP122" s="1881" t="n"/>
      <c r="AQ122" s="1881" t="n"/>
      <c r="AR122" s="1881" t="n"/>
      <c r="AS122" s="1881" t="n"/>
      <c r="AT122" s="1881" t="n"/>
      <c r="AU122" s="1881" t="n"/>
      <c r="AV122" s="1881" t="n"/>
      <c r="AW122" s="1881" t="n"/>
      <c r="AX122" s="1881" t="n"/>
      <c r="AY122" s="1881" t="n"/>
      <c r="AZ122" s="1881" t="n"/>
      <c r="BA122" s="1881" t="n"/>
      <c r="BB122" s="1881" t="n"/>
      <c r="BC122" s="1881" t="n"/>
      <c r="BD122" s="1881" t="n"/>
      <c r="BE122" s="1881" t="n"/>
      <c r="BF122" s="1881" t="n"/>
      <c r="BG122" s="1881" t="n"/>
      <c r="BH122" s="1881" t="n"/>
      <c r="BI122" s="1881" t="n"/>
      <c r="BJ122" s="1881" t="n"/>
    </row>
    <row r="123" ht="6" customHeight="1" s="832">
      <c r="B123" s="65" t="n"/>
      <c r="C123" s="65" t="n"/>
      <c r="D123" s="65" t="n"/>
      <c r="E123" s="65" t="n"/>
      <c r="F123" s="65" t="n"/>
      <c r="G123" s="65" t="n"/>
      <c r="H123" s="65" t="n"/>
      <c r="I123" s="65" t="n"/>
      <c r="J123" s="65" t="n"/>
      <c r="K123" s="72" t="n"/>
      <c r="L123" s="65" t="n"/>
      <c r="R123" s="65" t="n"/>
      <c r="S123" s="65" t="n"/>
      <c r="T123" s="1881" t="n"/>
      <c r="U123" s="1881" t="n"/>
      <c r="V123" s="1881" t="n"/>
      <c r="W123" s="1881" t="n"/>
      <c r="X123" s="1881" t="n"/>
      <c r="Y123" s="1881" t="n"/>
      <c r="Z123" s="1881" t="n"/>
      <c r="AA123" s="1881" t="n"/>
      <c r="AB123" s="1881" t="n"/>
      <c r="AC123" s="1881" t="n"/>
      <c r="AD123" s="1881" t="n"/>
      <c r="AE123" s="1881" t="n"/>
      <c r="AF123" s="1881" t="n"/>
      <c r="AG123" s="1881" t="n"/>
      <c r="AH123" s="1881" t="n"/>
      <c r="AI123" s="1881" t="n"/>
      <c r="AJ123" s="1881" t="n"/>
      <c r="AK123" s="1881" t="n"/>
      <c r="AL123" s="1881" t="n"/>
      <c r="AM123" s="1881" t="n"/>
      <c r="AN123" s="1881" t="n"/>
      <c r="AO123" s="1881" t="n"/>
      <c r="AP123" s="1881" t="n"/>
      <c r="AQ123" s="1881" t="n"/>
      <c r="AR123" s="1881" t="n"/>
      <c r="AS123" s="1881" t="n"/>
      <c r="AT123" s="1881" t="n"/>
      <c r="AU123" s="1881" t="n"/>
      <c r="AV123" s="1881" t="n"/>
      <c r="AW123" s="1881" t="n"/>
      <c r="AX123" s="1881" t="n"/>
      <c r="AY123" s="1881" t="n"/>
      <c r="AZ123" s="1881" t="n"/>
      <c r="BA123" s="1881" t="n"/>
      <c r="BB123" s="1881" t="n"/>
      <c r="BC123" s="1881" t="n"/>
      <c r="BD123" s="1881" t="n"/>
      <c r="BE123" s="1881" t="n"/>
      <c r="BF123" s="1881" t="n"/>
      <c r="BG123" s="1881" t="n"/>
      <c r="BH123" s="1881" t="n"/>
      <c r="BI123" s="1881" t="n"/>
      <c r="BJ123" s="1881" t="n"/>
    </row>
    <row r="124" ht="6" customHeight="1" s="832">
      <c r="B124" s="72" t="n"/>
      <c r="C124" s="72" t="n"/>
      <c r="D124" s="72" t="n"/>
      <c r="E124" s="72" t="n"/>
      <c r="F124" s="72" t="n"/>
      <c r="G124" s="72" t="n"/>
      <c r="H124" s="72" t="n"/>
      <c r="I124" s="72" t="n"/>
      <c r="J124" s="72" t="n"/>
      <c r="K124" s="65" t="n"/>
      <c r="L124" s="65" t="n"/>
      <c r="R124" s="65" t="n"/>
      <c r="S124" s="65" t="n"/>
      <c r="T124" s="1881" t="n"/>
      <c r="U124" s="1881" t="n"/>
      <c r="V124" s="1881" t="n"/>
      <c r="W124" s="1881" t="n"/>
      <c r="X124" s="1881" t="n"/>
      <c r="Y124" s="1881" t="n"/>
      <c r="Z124" s="1881" t="n"/>
      <c r="AA124" s="1881" t="n"/>
      <c r="AB124" s="1881" t="n"/>
      <c r="AC124" s="1881" t="n"/>
      <c r="AD124" s="1881" t="n"/>
      <c r="AE124" s="1881" t="n"/>
      <c r="AF124" s="1881" t="n"/>
      <c r="AG124" s="1881" t="n"/>
      <c r="AH124" s="1881" t="n"/>
      <c r="AI124" s="1881" t="n"/>
      <c r="AJ124" s="1881" t="n"/>
      <c r="AK124" s="1881" t="n"/>
      <c r="AL124" s="1881" t="n"/>
      <c r="AM124" s="1881" t="n"/>
      <c r="AN124" s="1881" t="n"/>
      <c r="AO124" s="1881" t="n"/>
      <c r="AP124" s="1881" t="n"/>
      <c r="AQ124" s="1881" t="n"/>
      <c r="AR124" s="1881" t="n"/>
      <c r="AS124" s="1881" t="n"/>
      <c r="AT124" s="1881" t="n"/>
      <c r="AU124" s="1881" t="n"/>
      <c r="AV124" s="1881" t="n"/>
      <c r="AW124" s="1881" t="n"/>
      <c r="AX124" s="1881" t="n"/>
      <c r="AY124" s="1881" t="n"/>
      <c r="AZ124" s="1881" t="n"/>
      <c r="BA124" s="1881" t="n"/>
      <c r="BB124" s="1881" t="n"/>
      <c r="BC124" s="1881" t="n"/>
      <c r="BD124" s="1881" t="n"/>
      <c r="BE124" s="1881" t="n"/>
      <c r="BF124" s="1881" t="n"/>
      <c r="BG124" s="1881" t="n"/>
      <c r="BH124" s="1881" t="n"/>
      <c r="BI124" s="1881" t="n"/>
      <c r="BJ124" s="1881" t="n"/>
    </row>
    <row r="125" ht="6" customHeight="1" s="832">
      <c r="B125" s="72" t="n"/>
      <c r="C125" s="72" t="n"/>
      <c r="D125" s="72" t="n"/>
      <c r="E125" s="72" t="n"/>
      <c r="F125" s="72" t="n"/>
      <c r="G125" s="72" t="n"/>
      <c r="H125" s="72" t="n"/>
      <c r="I125" s="72" t="n"/>
      <c r="J125" s="72" t="n"/>
      <c r="K125" s="65" t="n"/>
      <c r="Q125" s="65" t="n"/>
      <c r="R125" s="65" t="n"/>
      <c r="S125" s="65" t="n"/>
      <c r="T125" s="1881" t="n"/>
      <c r="U125" s="1881" t="n"/>
      <c r="V125" s="1881" t="n"/>
      <c r="W125" s="1881" t="n"/>
      <c r="X125" s="1881" t="n"/>
      <c r="Y125" s="1881" t="n"/>
      <c r="Z125" s="1881" t="n"/>
      <c r="AA125" s="1881" t="n"/>
      <c r="AB125" s="1881" t="n"/>
      <c r="AC125" s="1881" t="n"/>
      <c r="AD125" s="1881" t="n"/>
      <c r="AE125" s="1881" t="n"/>
      <c r="AF125" s="1881" t="n"/>
      <c r="AG125" s="1881" t="n"/>
      <c r="AH125" s="1881" t="n"/>
      <c r="AI125" s="1881" t="n"/>
      <c r="AJ125" s="1881" t="n"/>
      <c r="AK125" s="1881" t="n"/>
      <c r="AL125" s="1881" t="n"/>
      <c r="AM125" s="1881" t="n"/>
      <c r="AN125" s="1881" t="n"/>
      <c r="AO125" s="1881" t="n"/>
      <c r="AP125" s="1881" t="n"/>
      <c r="AQ125" s="1881" t="n"/>
      <c r="AR125" s="1881" t="n"/>
      <c r="AS125" s="1881" t="n"/>
      <c r="AT125" s="1881" t="n"/>
      <c r="AU125" s="1881" t="n"/>
      <c r="AV125" s="1881" t="n"/>
      <c r="AW125" s="1881" t="n"/>
      <c r="AX125" s="1881" t="n"/>
      <c r="AY125" s="1881" t="n"/>
      <c r="AZ125" s="1881" t="n"/>
      <c r="BA125" s="1881" t="n"/>
      <c r="BB125" s="1881" t="n"/>
      <c r="BC125" s="1881" t="n"/>
      <c r="BD125" s="1881" t="n"/>
      <c r="BE125" s="1881" t="n"/>
      <c r="BF125" s="1881" t="n"/>
      <c r="BG125" s="1881" t="n"/>
      <c r="BH125" s="1881" t="n"/>
      <c r="BI125" s="1881" t="n"/>
      <c r="BJ125" s="1881" t="n"/>
    </row>
    <row r="126" ht="6" customHeight="1" s="832">
      <c r="B126" s="65" t="n"/>
      <c r="C126" s="65" t="n"/>
      <c r="D126" s="65" t="n"/>
      <c r="E126" s="65" t="n"/>
      <c r="F126" s="65" t="n"/>
      <c r="G126" s="65" t="n"/>
      <c r="H126" s="65" t="n"/>
      <c r="I126" s="65" t="n"/>
      <c r="J126" s="65" t="n"/>
      <c r="Q126" s="65" t="n"/>
      <c r="R126" s="65" t="n"/>
      <c r="S126" s="65" t="n"/>
      <c r="T126" s="1881" t="n"/>
      <c r="U126" s="1881" t="n"/>
      <c r="V126" s="1881" t="n"/>
      <c r="W126" s="1881" t="n"/>
      <c r="X126" s="1881" t="n"/>
      <c r="Y126" s="1881" t="n"/>
      <c r="Z126" s="1881" t="n"/>
      <c r="AA126" s="1881" t="n"/>
      <c r="AB126" s="1881" t="n"/>
      <c r="AC126" s="1881" t="n"/>
      <c r="AD126" s="1881" t="n"/>
      <c r="AE126" s="1881" t="n"/>
      <c r="AF126" s="1881" t="n"/>
      <c r="AG126" s="1881" t="n"/>
      <c r="AH126" s="1881" t="n"/>
      <c r="AI126" s="1881" t="n"/>
      <c r="AJ126" s="1881" t="n"/>
      <c r="AK126" s="1881" t="n"/>
      <c r="AL126" s="1881" t="n"/>
      <c r="AM126" s="1881" t="n"/>
      <c r="AN126" s="1881" t="n"/>
      <c r="AO126" s="1881" t="n"/>
      <c r="AP126" s="1881" t="n"/>
      <c r="AQ126" s="1881" t="n"/>
      <c r="AR126" s="1881" t="n"/>
      <c r="AS126" s="1881" t="n"/>
      <c r="AT126" s="1881" t="n"/>
      <c r="AU126" s="1881" t="n"/>
      <c r="AV126" s="1881" t="n"/>
      <c r="AW126" s="1881" t="n"/>
      <c r="AX126" s="1881" t="n"/>
      <c r="AY126" s="1881" t="n"/>
      <c r="AZ126" s="1881" t="n"/>
      <c r="BA126" s="1881" t="n"/>
      <c r="BB126" s="1881" t="n"/>
      <c r="BC126" s="1881" t="n"/>
      <c r="BD126" s="1881" t="n"/>
      <c r="BE126" s="1881" t="n"/>
      <c r="BF126" s="1881" t="n"/>
      <c r="BG126" s="1881" t="n"/>
      <c r="BH126" s="1881" t="n"/>
      <c r="BI126" s="1881" t="n"/>
      <c r="BJ126" s="1881" t="n"/>
    </row>
    <row r="127" ht="6" customHeight="1" s="832">
      <c r="B127" s="65" t="n"/>
      <c r="C127" s="65" t="n"/>
      <c r="D127" s="65" t="n"/>
      <c r="E127" s="65" t="n"/>
      <c r="F127" s="65" t="n"/>
      <c r="G127" s="65" t="n"/>
      <c r="H127" s="65" t="n"/>
      <c r="I127" s="65" t="n"/>
      <c r="J127" s="65" t="n"/>
      <c r="P127" s="65" t="n"/>
      <c r="Q127" s="65" t="n"/>
      <c r="R127" s="65" t="n"/>
      <c r="S127" s="65" t="n"/>
      <c r="T127" s="1881" t="n"/>
      <c r="U127" s="1881" t="n"/>
      <c r="V127" s="1881" t="n"/>
      <c r="W127" s="1881" t="n"/>
      <c r="X127" s="1881" t="n"/>
      <c r="Y127" s="1881" t="n"/>
      <c r="Z127" s="1881" t="n"/>
      <c r="AA127" s="1881" t="n"/>
      <c r="AB127" s="1881" t="n"/>
      <c r="AC127" s="1881" t="n"/>
      <c r="AD127" s="1881" t="n"/>
      <c r="AE127" s="1881" t="n"/>
      <c r="AF127" s="1881" t="n"/>
      <c r="AG127" s="1881" t="n"/>
      <c r="AH127" s="1881" t="n"/>
      <c r="AI127" s="1881" t="n"/>
      <c r="AJ127" s="1881" t="n"/>
      <c r="AK127" s="1881" t="n"/>
      <c r="AL127" s="1881" t="n"/>
      <c r="AM127" s="1881" t="n"/>
      <c r="AN127" s="1881" t="n"/>
      <c r="AO127" s="1881" t="n"/>
      <c r="AP127" s="1881" t="n"/>
      <c r="AQ127" s="1881" t="n"/>
      <c r="AR127" s="1881" t="n"/>
      <c r="AS127" s="1881" t="n"/>
      <c r="AT127" s="1881" t="n"/>
      <c r="AU127" s="1881" t="n"/>
      <c r="AV127" s="1881" t="n"/>
      <c r="AW127" s="1881" t="n"/>
      <c r="AX127" s="1881" t="n"/>
      <c r="AY127" s="1881" t="n"/>
      <c r="AZ127" s="1881" t="n"/>
      <c r="BA127" s="1881" t="n"/>
      <c r="BB127" s="1881" t="n"/>
      <c r="BC127" s="1881" t="n"/>
      <c r="BD127" s="1881" t="n"/>
      <c r="BE127" s="1881" t="n"/>
      <c r="BF127" s="1881" t="n"/>
      <c r="BG127" s="1881" t="n"/>
      <c r="BH127" s="1881" t="n"/>
      <c r="BI127" s="1881" t="n"/>
      <c r="BJ127" s="1881" t="n"/>
    </row>
    <row r="128" ht="6" customHeight="1" s="832">
      <c r="O128" s="65" t="n"/>
      <c r="P128" s="65" t="n"/>
      <c r="Q128" s="65" t="n"/>
      <c r="R128" s="65" t="n"/>
      <c r="S128" s="65" t="n"/>
      <c r="T128" s="1881" t="n"/>
      <c r="U128" s="1881" t="n"/>
      <c r="V128" s="1881" t="n"/>
      <c r="W128" s="1881" t="n"/>
      <c r="X128" s="1881" t="n"/>
      <c r="Y128" s="1881" t="n"/>
      <c r="Z128" s="1881" t="n"/>
      <c r="AA128" s="1881" t="n"/>
      <c r="AB128" s="1881" t="n"/>
      <c r="AC128" s="1881" t="n"/>
      <c r="AD128" s="1881" t="n"/>
      <c r="AE128" s="1881" t="n"/>
      <c r="AF128" s="1881" t="n"/>
      <c r="AG128" s="1881" t="n"/>
      <c r="AH128" s="1881" t="n"/>
      <c r="AI128" s="1881" t="n"/>
      <c r="AJ128" s="1881" t="n"/>
      <c r="AK128" s="1881" t="n"/>
      <c r="AL128" s="1881" t="n"/>
      <c r="AM128" s="1881" t="n"/>
      <c r="AN128" s="1881" t="n"/>
      <c r="AO128" s="1881" t="n"/>
      <c r="AP128" s="1881" t="n"/>
      <c r="AQ128" s="1881" t="n"/>
      <c r="AR128" s="1881" t="n"/>
      <c r="AS128" s="1881" t="n"/>
      <c r="AT128" s="1881" t="n"/>
      <c r="AU128" s="1881" t="n"/>
      <c r="AV128" s="1881" t="n"/>
      <c r="AW128" s="1881" t="n"/>
      <c r="AX128" s="1881" t="n"/>
      <c r="AY128" s="1881" t="n"/>
      <c r="AZ128" s="1881" t="n"/>
      <c r="BA128" s="1881" t="n"/>
      <c r="BB128" s="1881" t="n"/>
      <c r="BC128" s="1881" t="n"/>
      <c r="BD128" s="1881" t="n"/>
      <c r="BE128" s="1881" t="n"/>
      <c r="BF128" s="1881" t="n"/>
      <c r="BG128" s="1881" t="n"/>
      <c r="BH128" s="1881" t="n"/>
      <c r="BI128" s="1881" t="n"/>
      <c r="BJ128" s="1881" t="n"/>
    </row>
    <row r="129" ht="6" customHeight="1" s="832">
      <c r="O129" s="65" t="n"/>
      <c r="P129" s="65" t="n"/>
      <c r="Q129" s="65" t="n"/>
      <c r="R129" s="65" t="n"/>
      <c r="S129" s="65" t="n"/>
      <c r="T129" s="1881" t="n"/>
      <c r="U129" s="1881" t="n"/>
      <c r="V129" s="1881" t="n"/>
      <c r="W129" s="1881" t="n"/>
      <c r="X129" s="1881" t="n"/>
      <c r="Y129" s="1881" t="n"/>
      <c r="Z129" s="1881" t="n"/>
      <c r="AA129" s="1881" t="n"/>
      <c r="AB129" s="1881" t="n"/>
      <c r="AC129" s="1881" t="n"/>
      <c r="AD129" s="1881" t="n"/>
      <c r="AE129" s="1881" t="n"/>
      <c r="AF129" s="1881" t="n"/>
      <c r="AG129" s="1881" t="n"/>
      <c r="AH129" s="1881" t="n"/>
      <c r="AI129" s="1881" t="n"/>
      <c r="AJ129" s="1881" t="n"/>
      <c r="AK129" s="1881" t="n"/>
      <c r="AL129" s="1881" t="n"/>
      <c r="AM129" s="1881" t="n"/>
      <c r="AN129" s="1881" t="n"/>
      <c r="AO129" s="1881" t="n"/>
      <c r="AP129" s="1881" t="n"/>
      <c r="AQ129" s="1881" t="n"/>
      <c r="AR129" s="1881" t="n"/>
      <c r="AS129" s="1881" t="n"/>
      <c r="AT129" s="1881" t="n"/>
      <c r="AU129" s="1881" t="n"/>
      <c r="AV129" s="1881" t="n"/>
      <c r="AW129" s="1881" t="n"/>
      <c r="AX129" s="1881" t="n"/>
      <c r="AY129" s="1881" t="n"/>
      <c r="AZ129" s="1881" t="n"/>
      <c r="BA129" s="1881" t="n"/>
      <c r="BB129" s="1881" t="n"/>
      <c r="BC129" s="1881" t="n"/>
      <c r="BD129" s="1881" t="n"/>
      <c r="BE129" s="1881" t="n"/>
      <c r="BF129" s="1881" t="n"/>
      <c r="BG129" s="1881" t="n"/>
      <c r="BH129" s="1881" t="n"/>
      <c r="BI129" s="1881" t="n"/>
      <c r="BJ129" s="1881" t="n"/>
    </row>
    <row r="130" ht="6" customHeight="1" s="832">
      <c r="A130" s="65" t="n"/>
      <c r="O130" s="65" t="n"/>
      <c r="P130" s="65" t="n"/>
      <c r="Q130" s="65" t="n"/>
      <c r="R130" s="65" t="n"/>
      <c r="S130" s="65" t="n"/>
      <c r="T130" s="1881" t="n"/>
      <c r="U130" s="1881" t="n"/>
      <c r="V130" s="1881" t="n"/>
      <c r="W130" s="1881" t="n"/>
      <c r="X130" s="1881" t="n"/>
      <c r="Y130" s="1881" t="n"/>
      <c r="Z130" s="1881" t="n"/>
      <c r="AA130" s="1881" t="n"/>
      <c r="AB130" s="1881" t="n"/>
      <c r="AC130" s="1881" t="n"/>
      <c r="AD130" s="1881" t="n"/>
      <c r="AE130" s="1881" t="n"/>
      <c r="AF130" s="1881" t="n"/>
      <c r="AG130" s="1881" t="n"/>
      <c r="AH130" s="1881" t="n"/>
      <c r="AI130" s="1881" t="n"/>
      <c r="AJ130" s="1881" t="n"/>
      <c r="AK130" s="1881" t="n"/>
      <c r="AL130" s="1881" t="n"/>
      <c r="AM130" s="1881" t="n"/>
      <c r="AN130" s="1881" t="n"/>
      <c r="AO130" s="1881" t="n"/>
      <c r="AP130" s="1881" t="n"/>
      <c r="AQ130" s="1881" t="n"/>
      <c r="AR130" s="1881" t="n"/>
      <c r="AS130" s="1881" t="n"/>
      <c r="AT130" s="1881" t="n"/>
      <c r="AU130" s="1881" t="n"/>
      <c r="AV130" s="1881" t="n"/>
      <c r="AW130" s="1881" t="n"/>
      <c r="AX130" s="1881" t="n"/>
      <c r="AY130" s="1881" t="n"/>
      <c r="AZ130" s="1881" t="n"/>
      <c r="BA130" s="1881" t="n"/>
      <c r="BB130" s="1881" t="n"/>
      <c r="BC130" s="1881" t="n"/>
      <c r="BD130" s="1881" t="n"/>
      <c r="BE130" s="1881" t="n"/>
      <c r="BF130" s="1881" t="n"/>
      <c r="BG130" s="1881" t="n"/>
      <c r="BH130" s="1881" t="n"/>
      <c r="BI130" s="1881" t="n"/>
      <c r="BJ130" s="1881" t="n"/>
    </row>
    <row r="131" ht="6" customHeight="1" s="832">
      <c r="A131" s="65" t="n"/>
      <c r="N131" s="65" t="n"/>
      <c r="O131" s="65" t="n"/>
      <c r="P131" s="65" t="n"/>
      <c r="Q131" s="65" t="n"/>
      <c r="R131" s="65" t="n"/>
      <c r="S131" s="65" t="n"/>
      <c r="T131" s="1881" t="n"/>
      <c r="U131" s="1881" t="n"/>
      <c r="V131" s="1881" t="n"/>
      <c r="W131" s="1881" t="n"/>
      <c r="X131" s="1881" t="n"/>
      <c r="Y131" s="1881" t="n"/>
      <c r="Z131" s="1881" t="n"/>
      <c r="AA131" s="1881" t="n"/>
      <c r="AB131" s="1881" t="n"/>
      <c r="AC131" s="1881" t="n"/>
      <c r="AD131" s="1881" t="n"/>
      <c r="AE131" s="1881" t="n"/>
      <c r="AF131" s="1881" t="n"/>
      <c r="AG131" s="1881" t="n"/>
      <c r="AH131" s="1881" t="n"/>
      <c r="AI131" s="1881" t="n"/>
      <c r="AJ131" s="1881" t="n"/>
      <c r="AK131" s="1881" t="n"/>
      <c r="AL131" s="1881" t="n"/>
      <c r="AM131" s="1881" t="n"/>
      <c r="AN131" s="1881" t="n"/>
      <c r="AO131" s="1881" t="n"/>
      <c r="AP131" s="1881" t="n"/>
      <c r="AQ131" s="1881" t="n"/>
      <c r="AR131" s="1881" t="n"/>
      <c r="AS131" s="1881" t="n"/>
      <c r="AT131" s="1881" t="n"/>
      <c r="AU131" s="1881" t="n"/>
      <c r="AV131" s="1881" t="n"/>
      <c r="AW131" s="1881" t="n"/>
      <c r="AX131" s="1881" t="n"/>
      <c r="AY131" s="1881" t="n"/>
      <c r="AZ131" s="1881" t="n"/>
      <c r="BA131" s="1881" t="n"/>
      <c r="BB131" s="1881" t="n"/>
      <c r="BC131" s="1881" t="n"/>
      <c r="BD131" s="1881" t="n"/>
      <c r="BE131" s="1881" t="n"/>
      <c r="BF131" s="1881" t="n"/>
      <c r="BG131" s="1881" t="n"/>
      <c r="BH131" s="1881" t="n"/>
      <c r="BI131" s="1881" t="n"/>
      <c r="BJ131" s="1881" t="n"/>
    </row>
    <row r="132" ht="6" customHeight="1" s="832">
      <c r="A132" s="65" t="n"/>
      <c r="M132" s="65" t="n"/>
      <c r="N132" s="65" t="n"/>
      <c r="O132" s="65" t="n"/>
      <c r="P132" s="65" t="n"/>
      <c r="Q132" s="65" t="n"/>
      <c r="R132" s="65" t="n"/>
      <c r="S132" s="65" t="n"/>
      <c r="T132" s="1881" t="n"/>
      <c r="U132" s="1881" t="n"/>
      <c r="V132" s="1881" t="n"/>
      <c r="W132" s="1881" t="n"/>
      <c r="X132" s="1881" t="n"/>
      <c r="Y132" s="1881" t="n"/>
      <c r="Z132" s="1881" t="n"/>
      <c r="AA132" s="1881" t="n"/>
      <c r="AB132" s="1881" t="n"/>
      <c r="AC132" s="1881" t="n"/>
      <c r="AD132" s="1881" t="n"/>
      <c r="AE132" s="1881" t="n"/>
      <c r="AF132" s="1881" t="n"/>
      <c r="AG132" s="1881" t="n"/>
      <c r="AH132" s="1881" t="n"/>
      <c r="AI132" s="1881" t="n"/>
      <c r="AJ132" s="1881" t="n"/>
      <c r="AK132" s="1881" t="n"/>
      <c r="AL132" s="1881" t="n"/>
      <c r="AM132" s="1881" t="n"/>
      <c r="AN132" s="1881" t="n"/>
      <c r="AO132" s="1881" t="n"/>
      <c r="AP132" s="1881" t="n"/>
      <c r="AQ132" s="1881" t="n"/>
      <c r="AR132" s="1881" t="n"/>
      <c r="AS132" s="1881" t="n"/>
      <c r="AT132" s="1881" t="n"/>
      <c r="AU132" s="1881" t="n"/>
      <c r="AV132" s="1881" t="n"/>
      <c r="AW132" s="1881" t="n"/>
      <c r="AX132" s="1881" t="n"/>
      <c r="AY132" s="1881" t="n"/>
      <c r="AZ132" s="1881" t="n"/>
      <c r="BA132" s="1881" t="n"/>
      <c r="BB132" s="1881" t="n"/>
      <c r="BC132" s="1881" t="n"/>
      <c r="BD132" s="1881" t="n"/>
      <c r="BE132" s="1881" t="n"/>
      <c r="BF132" s="1881" t="n"/>
      <c r="BG132" s="1881" t="n"/>
      <c r="BH132" s="1881" t="n"/>
      <c r="BI132" s="1881" t="n"/>
      <c r="BJ132" s="1881" t="n"/>
    </row>
    <row r="133" ht="6" customHeight="1" s="832">
      <c r="A133" s="65" t="n"/>
      <c r="M133" s="65" t="n"/>
      <c r="N133" s="65" t="n"/>
      <c r="O133" s="65" t="n"/>
      <c r="P133" s="65" t="n"/>
      <c r="Q133" s="65" t="n"/>
      <c r="R133" s="65" t="n"/>
      <c r="S133" s="65" t="n"/>
      <c r="T133" s="1881" t="n"/>
      <c r="U133" s="1881" t="n"/>
      <c r="V133" s="1881" t="n"/>
      <c r="W133" s="1881" t="n"/>
      <c r="X133" s="1881" t="n"/>
      <c r="Y133" s="1881" t="n"/>
      <c r="Z133" s="1881" t="n"/>
      <c r="AA133" s="1881" t="n"/>
      <c r="AB133" s="1881" t="n"/>
      <c r="AC133" s="1881" t="n"/>
      <c r="AD133" s="1881" t="n"/>
      <c r="AE133" s="1881" t="n"/>
      <c r="AF133" s="1881" t="n"/>
      <c r="AG133" s="1881" t="n"/>
      <c r="AH133" s="1881" t="n"/>
      <c r="AI133" s="1881" t="n"/>
      <c r="AJ133" s="1881" t="n"/>
      <c r="AK133" s="1881" t="n"/>
      <c r="AL133" s="1881" t="n"/>
      <c r="AM133" s="1881" t="n"/>
      <c r="AN133" s="1881" t="n"/>
      <c r="AO133" s="1881" t="n"/>
      <c r="AP133" s="1881" t="n"/>
      <c r="AQ133" s="1881" t="n"/>
      <c r="AR133" s="1881" t="n"/>
      <c r="AS133" s="1881" t="n"/>
      <c r="AT133" s="1881" t="n"/>
      <c r="AU133" s="1881" t="n"/>
      <c r="AV133" s="1881" t="n"/>
      <c r="AW133" s="1881" t="n"/>
      <c r="AX133" s="1881" t="n"/>
      <c r="AY133" s="1881" t="n"/>
      <c r="AZ133" s="1881" t="n"/>
      <c r="BA133" s="1881" t="n"/>
      <c r="BB133" s="1881" t="n"/>
      <c r="BC133" s="1881" t="n"/>
      <c r="BD133" s="1881" t="n"/>
      <c r="BE133" s="1881" t="n"/>
      <c r="BF133" s="1881" t="n"/>
      <c r="BG133" s="1881" t="n"/>
      <c r="BH133" s="1881" t="n"/>
      <c r="BI133" s="1881" t="n"/>
      <c r="BJ133" s="1881" t="n"/>
    </row>
    <row r="134" ht="6" customHeight="1" s="832">
      <c r="A134" s="65" t="n"/>
      <c r="L134" s="65" t="n"/>
      <c r="M134" s="65" t="n"/>
      <c r="N134" s="65" t="n"/>
      <c r="O134" s="65" t="n"/>
      <c r="P134" s="65" t="n"/>
      <c r="Q134" s="65" t="n"/>
      <c r="R134" s="65" t="n"/>
      <c r="S134" s="65" t="n"/>
      <c r="T134" s="1881" t="n"/>
      <c r="U134" s="1881" t="n"/>
      <c r="V134" s="1881" t="n"/>
      <c r="W134" s="1881" t="n"/>
      <c r="X134" s="1881" t="n"/>
      <c r="Y134" s="1881" t="n"/>
      <c r="Z134" s="1881" t="n"/>
      <c r="AA134" s="1881" t="n"/>
      <c r="AB134" s="1881" t="n"/>
      <c r="AC134" s="1881" t="n"/>
      <c r="AD134" s="1881" t="n"/>
      <c r="AE134" s="1881" t="n"/>
      <c r="AF134" s="1881" t="n"/>
      <c r="AG134" s="1881" t="n"/>
      <c r="AH134" s="1881" t="n"/>
      <c r="AI134" s="1881" t="n"/>
      <c r="AJ134" s="1881" t="n"/>
      <c r="AK134" s="1881" t="n"/>
      <c r="AL134" s="1881" t="n"/>
      <c r="AM134" s="1881" t="n"/>
      <c r="AN134" s="1881" t="n"/>
      <c r="AO134" s="1881" t="n"/>
      <c r="AP134" s="1881" t="n"/>
      <c r="AQ134" s="1881" t="n"/>
      <c r="AR134" s="1881" t="n"/>
      <c r="AS134" s="1881" t="n"/>
      <c r="AT134" s="1881" t="n"/>
      <c r="AU134" s="1881" t="n"/>
      <c r="AV134" s="1881" t="n"/>
      <c r="AW134" s="1881" t="n"/>
      <c r="AX134" s="1881" t="n"/>
      <c r="AY134" s="1881" t="n"/>
      <c r="AZ134" s="1881" t="n"/>
      <c r="BA134" s="1881" t="n"/>
      <c r="BB134" s="1881" t="n"/>
      <c r="BC134" s="1881" t="n"/>
      <c r="BD134" s="1881" t="n"/>
      <c r="BE134" s="1881" t="n"/>
      <c r="BF134" s="1881" t="n"/>
      <c r="BG134" s="1881" t="n"/>
      <c r="BH134" s="1881" t="n"/>
      <c r="BI134" s="1881" t="n"/>
      <c r="BJ134" s="1881" t="n"/>
    </row>
    <row r="135" ht="6" customHeight="1" s="832">
      <c r="A135" s="65" t="n"/>
      <c r="K135" s="65" t="n"/>
      <c r="L135" s="65" t="n"/>
      <c r="M135" s="65" t="n"/>
      <c r="N135" s="65" t="n"/>
      <c r="O135" s="65" t="n"/>
      <c r="P135" s="65" t="n"/>
      <c r="Q135" s="65" t="n"/>
      <c r="R135" s="65" t="n"/>
      <c r="S135" s="65" t="n"/>
      <c r="T135" s="1881" t="n"/>
      <c r="U135" s="1881" t="n"/>
      <c r="V135" s="1881" t="n"/>
      <c r="W135" s="1881" t="n"/>
      <c r="X135" s="1881" t="n"/>
      <c r="Y135" s="1881" t="n"/>
      <c r="Z135" s="1881" t="n"/>
      <c r="AA135" s="1881" t="n"/>
      <c r="AB135" s="1881" t="n"/>
      <c r="AC135" s="1881" t="n"/>
      <c r="AD135" s="1881" t="n"/>
      <c r="AE135" s="1881" t="n"/>
      <c r="AF135" s="1881" t="n"/>
      <c r="AG135" s="1881" t="n"/>
      <c r="AH135" s="1881" t="n"/>
      <c r="AI135" s="1881" t="n"/>
      <c r="AJ135" s="1881" t="n"/>
      <c r="AK135" s="1881" t="n"/>
      <c r="AL135" s="1881" t="n"/>
      <c r="AM135" s="1881" t="n"/>
      <c r="AN135" s="1881" t="n"/>
      <c r="AO135" s="1881" t="n"/>
      <c r="AP135" s="1881" t="n"/>
      <c r="AQ135" s="1881" t="n"/>
      <c r="AR135" s="1881" t="n"/>
      <c r="AS135" s="1881" t="n"/>
      <c r="AT135" s="1881" t="n"/>
      <c r="AU135" s="1881" t="n"/>
      <c r="AV135" s="1881" t="n"/>
      <c r="AW135" s="1881" t="n"/>
      <c r="AX135" s="1881" t="n"/>
      <c r="AY135" s="1881" t="n"/>
      <c r="AZ135" s="1881" t="n"/>
      <c r="BA135" s="1881" t="n"/>
      <c r="BB135" s="1881" t="n"/>
      <c r="BC135" s="1881" t="n"/>
      <c r="BD135" s="1881" t="n"/>
      <c r="BE135" s="1881" t="n"/>
      <c r="BF135" s="1881" t="n"/>
      <c r="BG135" s="1881" t="n"/>
      <c r="BH135" s="1881" t="n"/>
      <c r="BI135" s="1881" t="n"/>
      <c r="BJ135" s="1881" t="n"/>
    </row>
    <row r="136" ht="6" customHeight="1" s="832">
      <c r="A136" s="65" t="n"/>
      <c r="K136" s="65" t="n"/>
      <c r="L136" s="65" t="n"/>
      <c r="M136" s="65" t="n"/>
      <c r="N136" s="65" t="n"/>
      <c r="O136" s="65" t="n"/>
      <c r="P136" s="65" t="n"/>
      <c r="Q136" s="65" t="n"/>
      <c r="R136" s="65" t="n"/>
      <c r="S136" s="65" t="n"/>
      <c r="T136" s="1881" t="n"/>
      <c r="U136" s="1881" t="n"/>
      <c r="V136" s="1881" t="n"/>
      <c r="W136" s="1881" t="n"/>
      <c r="X136" s="1881" t="n"/>
      <c r="Y136" s="1881" t="n"/>
      <c r="Z136" s="1881" t="n"/>
      <c r="AA136" s="1881" t="n"/>
      <c r="AB136" s="1881" t="n"/>
      <c r="AC136" s="1881" t="n"/>
      <c r="AD136" s="1881" t="n"/>
      <c r="AE136" s="1881" t="n"/>
      <c r="AF136" s="1881" t="n"/>
      <c r="AG136" s="1881" t="n"/>
      <c r="AH136" s="1881" t="n"/>
      <c r="AI136" s="1881" t="n"/>
      <c r="AJ136" s="1881" t="n"/>
      <c r="AK136" s="1881" t="n"/>
      <c r="AL136" s="1881" t="n"/>
      <c r="AM136" s="1881" t="n"/>
      <c r="AN136" s="1881" t="n"/>
      <c r="AO136" s="1881" t="n"/>
      <c r="AP136" s="1881" t="n"/>
      <c r="AQ136" s="1881" t="n"/>
      <c r="AR136" s="1881" t="n"/>
      <c r="AS136" s="1881" t="n"/>
      <c r="AT136" s="1881" t="n"/>
      <c r="AU136" s="1881" t="n"/>
      <c r="AV136" s="1881" t="n"/>
      <c r="AW136" s="1881" t="n"/>
      <c r="AX136" s="1881" t="n"/>
      <c r="AY136" s="1881" t="n"/>
      <c r="AZ136" s="1881" t="n"/>
      <c r="BA136" s="1881" t="n"/>
      <c r="BB136" s="1881" t="n"/>
      <c r="BC136" s="1881" t="n"/>
      <c r="BD136" s="1881" t="n"/>
      <c r="BE136" s="1881" t="n"/>
      <c r="BF136" s="1881" t="n"/>
      <c r="BG136" s="1881" t="n"/>
      <c r="BH136" s="1881" t="n"/>
      <c r="BI136" s="1881" t="n"/>
      <c r="BJ136" s="1881" t="n"/>
    </row>
    <row r="137" ht="6" customHeight="1" s="832">
      <c r="O137" s="65" t="n"/>
      <c r="P137" s="65" t="n"/>
      <c r="Q137" s="65" t="n"/>
      <c r="R137" s="65" t="n"/>
      <c r="S137" s="65" t="n"/>
      <c r="T137" s="1881" t="n"/>
      <c r="U137" s="1881" t="n"/>
      <c r="V137" s="1881" t="n"/>
      <c r="W137" s="1881" t="n"/>
      <c r="X137" s="1881" t="n"/>
      <c r="Y137" s="1881" t="n"/>
      <c r="Z137" s="1881" t="n"/>
      <c r="AA137" s="1881" t="n"/>
      <c r="AB137" s="1881" t="n"/>
      <c r="AC137" s="1881" t="n"/>
      <c r="AD137" s="1881" t="n"/>
      <c r="AE137" s="1881" t="n"/>
      <c r="AF137" s="1881" t="n"/>
      <c r="AG137" s="1881" t="n"/>
      <c r="AH137" s="1881" t="n"/>
      <c r="AI137" s="1881" t="n"/>
      <c r="AJ137" s="1881" t="n"/>
      <c r="AK137" s="1881" t="n"/>
      <c r="AL137" s="1881" t="n"/>
      <c r="AM137" s="1881" t="n"/>
      <c r="AN137" s="1881" t="n"/>
      <c r="AO137" s="1881" t="n"/>
      <c r="AP137" s="1881" t="n"/>
      <c r="AQ137" s="1881" t="n"/>
      <c r="AR137" s="1881" t="n"/>
      <c r="AS137" s="1881" t="n"/>
      <c r="AT137" s="1881" t="n"/>
      <c r="AU137" s="1881" t="n"/>
      <c r="AV137" s="1881" t="n"/>
      <c r="AW137" s="1881" t="n"/>
      <c r="AX137" s="1881" t="n"/>
      <c r="AY137" s="1881" t="n"/>
      <c r="AZ137" s="1881" t="n"/>
      <c r="BA137" s="1881" t="n"/>
      <c r="BB137" s="1881" t="n"/>
      <c r="BC137" s="1881" t="n"/>
      <c r="BD137" s="1881" t="n"/>
      <c r="BE137" s="1881" t="n"/>
      <c r="BF137" s="1881" t="n"/>
      <c r="BG137" s="1881" t="n"/>
      <c r="BH137" s="1881" t="n"/>
      <c r="BI137" s="1881" t="n"/>
      <c r="BJ137" s="1881" t="n"/>
    </row>
    <row r="138" ht="6" customHeight="1" s="832">
      <c r="O138" s="65" t="n"/>
      <c r="P138" s="65" t="n"/>
      <c r="Q138" s="65" t="n"/>
      <c r="R138" s="65" t="n"/>
      <c r="S138" s="65" t="n"/>
      <c r="T138" s="1881" t="n"/>
      <c r="U138" s="1881" t="n"/>
      <c r="V138" s="1881" t="n"/>
      <c r="W138" s="1881" t="n"/>
      <c r="X138" s="1881" t="n"/>
      <c r="Y138" s="1881" t="n"/>
      <c r="Z138" s="1881" t="n"/>
      <c r="AA138" s="1881" t="n"/>
      <c r="AB138" s="1881" t="n"/>
      <c r="AC138" s="1881" t="n"/>
      <c r="AD138" s="1881" t="n"/>
      <c r="AE138" s="1881" t="n"/>
      <c r="AF138" s="1881" t="n"/>
      <c r="AG138" s="1881" t="n"/>
      <c r="AH138" s="1881" t="n"/>
      <c r="AI138" s="1881" t="n"/>
      <c r="AJ138" s="1881" t="n"/>
      <c r="AK138" s="1881" t="n"/>
      <c r="AL138" s="1881" t="n"/>
      <c r="AM138" s="1881" t="n"/>
      <c r="AN138" s="1881" t="n"/>
      <c r="AO138" s="1881" t="n"/>
      <c r="AP138" s="1881" t="n"/>
      <c r="AQ138" s="1881" t="n"/>
      <c r="AR138" s="1881" t="n"/>
      <c r="AS138" s="1881" t="n"/>
      <c r="AT138" s="1881" t="n"/>
      <c r="AU138" s="1881" t="n"/>
      <c r="AV138" s="1881" t="n"/>
      <c r="AW138" s="1881" t="n"/>
      <c r="AX138" s="1881" t="n"/>
      <c r="AY138" s="1881" t="n"/>
      <c r="AZ138" s="1881" t="n"/>
      <c r="BA138" s="1881" t="n"/>
      <c r="BB138" s="1881" t="n"/>
      <c r="BC138" s="1881" t="n"/>
      <c r="BD138" s="1881" t="n"/>
      <c r="BE138" s="1881" t="n"/>
      <c r="BF138" s="1881" t="n"/>
      <c r="BG138" s="1881" t="n"/>
      <c r="BH138" s="1881" t="n"/>
      <c r="BI138" s="1881" t="n"/>
      <c r="BJ138" s="1881" t="n"/>
    </row>
    <row r="139" ht="6" customHeight="1" s="832">
      <c r="O139" s="65" t="n"/>
      <c r="P139" s="65" t="n"/>
      <c r="Q139" s="65" t="n"/>
      <c r="R139" s="65" t="n"/>
      <c r="S139" s="65" t="n"/>
      <c r="T139" s="1881" t="n"/>
      <c r="U139" s="1881" t="n"/>
      <c r="V139" s="1881" t="n"/>
      <c r="W139" s="1881" t="n"/>
      <c r="X139" s="1881" t="n"/>
      <c r="Y139" s="1881" t="n"/>
      <c r="Z139" s="1881" t="n"/>
      <c r="AA139" s="1881" t="n"/>
      <c r="AB139" s="1881" t="n"/>
      <c r="AC139" s="1881" t="n"/>
      <c r="AD139" s="1881" t="n"/>
      <c r="AE139" s="1881" t="n"/>
      <c r="AF139" s="1881" t="n"/>
      <c r="AG139" s="1881" t="n"/>
      <c r="AH139" s="1881" t="n"/>
      <c r="AI139" s="1881" t="n"/>
      <c r="AJ139" s="1881" t="n"/>
      <c r="AK139" s="1881" t="n"/>
      <c r="AL139" s="1881" t="n"/>
      <c r="AM139" s="1881" t="n"/>
      <c r="AN139" s="1881" t="n"/>
      <c r="AO139" s="1881" t="n"/>
      <c r="AP139" s="1881" t="n"/>
      <c r="AQ139" s="1881" t="n"/>
      <c r="AR139" s="1881" t="n"/>
      <c r="AS139" s="1881" t="n"/>
      <c r="AT139" s="1881" t="n"/>
      <c r="AU139" s="1881" t="n"/>
      <c r="AV139" s="1881" t="n"/>
      <c r="AW139" s="1881" t="n"/>
      <c r="AX139" s="1881" t="n"/>
      <c r="AY139" s="1881" t="n"/>
      <c r="AZ139" s="1881" t="n"/>
      <c r="BA139" s="1881" t="n"/>
      <c r="BB139" s="1881" t="n"/>
      <c r="BC139" s="1881" t="n"/>
      <c r="BD139" s="1881" t="n"/>
      <c r="BE139" s="1881" t="n"/>
      <c r="BF139" s="1881" t="n"/>
      <c r="BG139" s="1881" t="n"/>
      <c r="BH139" s="1881" t="n"/>
      <c r="BI139" s="1881" t="n"/>
      <c r="BJ139" s="1881" t="n"/>
    </row>
    <row r="140" ht="6" customHeight="1" s="832">
      <c r="O140" s="65" t="n"/>
      <c r="P140" s="65" t="n"/>
      <c r="Q140" s="65" t="n"/>
      <c r="R140" s="65" t="n"/>
      <c r="S140" s="65" t="n"/>
      <c r="T140" s="1881" t="n"/>
      <c r="U140" s="1881" t="n"/>
      <c r="V140" s="1881" t="n"/>
      <c r="W140" s="1881" t="n"/>
      <c r="X140" s="1881" t="n"/>
      <c r="Y140" s="1881" t="n"/>
      <c r="Z140" s="1881" t="n"/>
      <c r="AA140" s="1881" t="n"/>
      <c r="AB140" s="1881" t="n"/>
      <c r="AC140" s="1881" t="n"/>
      <c r="AD140" s="1881" t="n"/>
      <c r="AE140" s="1881" t="n"/>
      <c r="AF140" s="1881" t="n"/>
      <c r="AG140" s="1881" t="n"/>
      <c r="AH140" s="1881" t="n"/>
      <c r="AI140" s="1881" t="n"/>
      <c r="AJ140" s="1881" t="n"/>
      <c r="AK140" s="1881" t="n"/>
      <c r="AL140" s="1881" t="n"/>
      <c r="AM140" s="1881" t="n"/>
      <c r="AN140" s="1881" t="n"/>
      <c r="AO140" s="1881" t="n"/>
      <c r="AP140" s="1881" t="n"/>
      <c r="AQ140" s="1881" t="n"/>
      <c r="AR140" s="1881" t="n"/>
      <c r="AS140" s="1881" t="n"/>
      <c r="AT140" s="1881" t="n"/>
      <c r="AU140" s="1881" t="n"/>
      <c r="AV140" s="1881" t="n"/>
      <c r="AW140" s="1881" t="n"/>
      <c r="AX140" s="1881" t="n"/>
      <c r="AY140" s="1881" t="n"/>
      <c r="AZ140" s="1881" t="n"/>
      <c r="BA140" s="1881" t="n"/>
      <c r="BB140" s="1881" t="n"/>
      <c r="BC140" s="1881" t="n"/>
      <c r="BD140" s="1881" t="n"/>
      <c r="BE140" s="1881" t="n"/>
      <c r="BF140" s="1881" t="n"/>
      <c r="BG140" s="1881" t="n"/>
      <c r="BH140" s="1881" t="n"/>
      <c r="BI140" s="1881" t="n"/>
      <c r="BJ140" s="1881" t="n"/>
    </row>
    <row r="141" ht="6" customHeight="1" s="832">
      <c r="O141" s="65" t="n"/>
      <c r="P141" s="65" t="n"/>
      <c r="Q141" s="65" t="n"/>
      <c r="R141" s="65" t="n"/>
      <c r="S141" s="65" t="n"/>
      <c r="T141" s="1881" t="n"/>
      <c r="U141" s="1881" t="n"/>
      <c r="V141" s="1881" t="n"/>
      <c r="W141" s="1881" t="n"/>
      <c r="X141" s="1881" t="n"/>
      <c r="Y141" s="1881" t="n"/>
      <c r="Z141" s="1881" t="n"/>
      <c r="AA141" s="1881" t="n"/>
      <c r="AB141" s="1881" t="n"/>
      <c r="AC141" s="1881" t="n"/>
      <c r="AD141" s="1881" t="n"/>
      <c r="AE141" s="1881" t="n"/>
      <c r="AF141" s="1881" t="n"/>
      <c r="AG141" s="1881" t="n"/>
      <c r="AH141" s="1881" t="n"/>
      <c r="AI141" s="1881" t="n"/>
      <c r="AJ141" s="1881" t="n"/>
      <c r="AK141" s="1881" t="n"/>
      <c r="AL141" s="1881" t="n"/>
      <c r="AM141" s="1881" t="n"/>
      <c r="AN141" s="1881" t="n"/>
      <c r="AO141" s="1881" t="n"/>
      <c r="AP141" s="1881" t="n"/>
      <c r="AQ141" s="1881" t="n"/>
      <c r="AR141" s="1881" t="n"/>
      <c r="AS141" s="1881" t="n"/>
      <c r="AT141" s="1881" t="n"/>
      <c r="AU141" s="1881" t="n"/>
      <c r="AV141" s="1881" t="n"/>
      <c r="AW141" s="1881" t="n"/>
      <c r="AX141" s="1881" t="n"/>
      <c r="AY141" s="1881" t="n"/>
      <c r="AZ141" s="1881" t="n"/>
      <c r="BA141" s="1881" t="n"/>
      <c r="BB141" s="1881" t="n"/>
      <c r="BC141" s="1881" t="n"/>
      <c r="BD141" s="1881" t="n"/>
      <c r="BE141" s="1881" t="n"/>
      <c r="BF141" s="1881" t="n"/>
      <c r="BG141" s="1881" t="n"/>
      <c r="BH141" s="1881" t="n"/>
      <c r="BI141" s="1881" t="n"/>
      <c r="BJ141" s="1881" t="n"/>
    </row>
    <row r="142" ht="6" customHeight="1" s="832">
      <c r="O142" s="65" t="n"/>
      <c r="P142" s="65" t="n"/>
      <c r="Q142" s="65" t="n"/>
      <c r="R142" s="65" t="n"/>
      <c r="S142" s="65" t="n"/>
      <c r="T142" s="1881" t="n"/>
      <c r="U142" s="1881" t="n"/>
      <c r="V142" s="1881" t="n"/>
      <c r="W142" s="1881" t="n"/>
      <c r="X142" s="1881" t="n"/>
      <c r="Y142" s="1881" t="n"/>
      <c r="Z142" s="1881" t="n"/>
      <c r="AA142" s="1881" t="n"/>
      <c r="AB142" s="1881" t="n"/>
      <c r="AC142" s="1881" t="n"/>
      <c r="AD142" s="1881" t="n"/>
      <c r="AE142" s="1881" t="n"/>
      <c r="AF142" s="1881" t="n"/>
      <c r="AG142" s="1881" t="n"/>
      <c r="AH142" s="1881" t="n"/>
      <c r="AI142" s="1881" t="n"/>
      <c r="AJ142" s="1881" t="n"/>
      <c r="AK142" s="1881" t="n"/>
      <c r="AL142" s="1881" t="n"/>
      <c r="AM142" s="1881" t="n"/>
      <c r="AN142" s="1881" t="n"/>
      <c r="AO142" s="1881" t="n"/>
      <c r="AP142" s="1881" t="n"/>
      <c r="AQ142" s="1881" t="n"/>
      <c r="AR142" s="1881" t="n"/>
      <c r="AS142" s="1881" t="n"/>
      <c r="AT142" s="1881" t="n"/>
      <c r="AU142" s="1881" t="n"/>
      <c r="AV142" s="1881" t="n"/>
      <c r="AW142" s="1881" t="n"/>
      <c r="AX142" s="1881" t="n"/>
      <c r="AY142" s="1881" t="n"/>
      <c r="AZ142" s="1881" t="n"/>
      <c r="BA142" s="1881" t="n"/>
      <c r="BB142" s="1881" t="n"/>
      <c r="BC142" s="1881" t="n"/>
      <c r="BD142" s="1881" t="n"/>
      <c r="BE142" s="1881" t="n"/>
      <c r="BF142" s="1881" t="n"/>
      <c r="BG142" s="1881" t="n"/>
      <c r="BH142" s="1881" t="n"/>
      <c r="BI142" s="1881" t="n"/>
      <c r="BJ142" s="1881" t="n"/>
    </row>
    <row r="143" ht="6" customHeight="1" s="832">
      <c r="O143" s="65" t="n"/>
      <c r="P143" s="65" t="n"/>
      <c r="Q143" s="65" t="n"/>
      <c r="R143" s="65" t="n"/>
      <c r="S143" s="65" t="n"/>
      <c r="T143" s="1881" t="n"/>
      <c r="U143" s="1881" t="n"/>
      <c r="V143" s="1881" t="n"/>
      <c r="W143" s="1881" t="n"/>
      <c r="X143" s="1881" t="n"/>
      <c r="Y143" s="1881" t="n"/>
      <c r="Z143" s="1881" t="n"/>
      <c r="AA143" s="1881" t="n"/>
      <c r="AB143" s="1881" t="n"/>
      <c r="AC143" s="1881" t="n"/>
      <c r="AD143" s="1881" t="n"/>
      <c r="AE143" s="1881" t="n"/>
      <c r="AF143" s="1881" t="n"/>
      <c r="AG143" s="1881" t="n"/>
      <c r="AH143" s="1881" t="n"/>
      <c r="AI143" s="1881" t="n"/>
      <c r="AJ143" s="1881" t="n"/>
      <c r="AK143" s="1881" t="n"/>
      <c r="AL143" s="1881" t="n"/>
      <c r="AM143" s="1881" t="n"/>
      <c r="AN143" s="1881" t="n"/>
      <c r="AO143" s="1881" t="n"/>
      <c r="AP143" s="1881" t="n"/>
      <c r="AQ143" s="1881" t="n"/>
      <c r="AR143" s="1881" t="n"/>
      <c r="AS143" s="1881" t="n"/>
      <c r="AT143" s="1881" t="n"/>
      <c r="AU143" s="1881" t="n"/>
      <c r="AV143" s="1881" t="n"/>
      <c r="AW143" s="1881" t="n"/>
      <c r="AX143" s="1881" t="n"/>
      <c r="AY143" s="1881" t="n"/>
      <c r="AZ143" s="1881" t="n"/>
      <c r="BA143" s="1881" t="n"/>
      <c r="BB143" s="1881" t="n"/>
      <c r="BC143" s="1881" t="n"/>
      <c r="BD143" s="1881" t="n"/>
      <c r="BE143" s="1881" t="n"/>
      <c r="BF143" s="1881" t="n"/>
      <c r="BG143" s="1881" t="n"/>
      <c r="BH143" s="1881" t="n"/>
      <c r="BI143" s="1881" t="n"/>
      <c r="BJ143" s="1881" t="n"/>
    </row>
    <row r="144" ht="6" customHeight="1" s="832">
      <c r="O144" s="65" t="n"/>
      <c r="P144" s="65" t="n"/>
      <c r="Q144" s="65" t="n"/>
      <c r="R144" s="65" t="n"/>
      <c r="S144" s="65" t="n"/>
      <c r="T144" s="1881" t="n"/>
      <c r="U144" s="1881" t="n"/>
      <c r="V144" s="1881" t="n"/>
      <c r="W144" s="1881" t="n"/>
      <c r="X144" s="1881" t="n"/>
      <c r="Y144" s="1881" t="n"/>
      <c r="Z144" s="1881" t="n"/>
      <c r="AA144" s="1881" t="n"/>
      <c r="AB144" s="1881" t="n"/>
      <c r="AC144" s="1881" t="n"/>
      <c r="AD144" s="1881" t="n"/>
      <c r="AE144" s="1881" t="n"/>
      <c r="AF144" s="1881" t="n"/>
      <c r="AG144" s="1881" t="n"/>
      <c r="AH144" s="1881" t="n"/>
      <c r="AI144" s="1881" t="n"/>
      <c r="AJ144" s="1881" t="n"/>
      <c r="AK144" s="1881" t="n"/>
      <c r="AL144" s="1881" t="n"/>
      <c r="AM144" s="1881" t="n"/>
      <c r="AN144" s="1881" t="n"/>
      <c r="AO144" s="1881" t="n"/>
      <c r="AP144" s="1881" t="n"/>
      <c r="AQ144" s="1881" t="n"/>
      <c r="AR144" s="1881" t="n"/>
      <c r="AS144" s="1881" t="n"/>
      <c r="AT144" s="1881" t="n"/>
      <c r="AU144" s="1881" t="n"/>
      <c r="AV144" s="1881" t="n"/>
      <c r="AW144" s="1881" t="n"/>
      <c r="AX144" s="1881" t="n"/>
      <c r="AY144" s="1881" t="n"/>
      <c r="AZ144" s="1881" t="n"/>
      <c r="BA144" s="1881" t="n"/>
      <c r="BB144" s="1881" t="n"/>
      <c r="BC144" s="1881" t="n"/>
      <c r="BD144" s="1881" t="n"/>
      <c r="BE144" s="1881" t="n"/>
      <c r="BF144" s="1881" t="n"/>
      <c r="BG144" s="1881" t="n"/>
      <c r="BH144" s="1881" t="n"/>
      <c r="BI144" s="1881" t="n"/>
      <c r="BJ144" s="1881" t="n"/>
    </row>
    <row r="145" ht="6" customHeight="1" s="832">
      <c r="O145" s="65" t="n"/>
      <c r="P145" s="65" t="n"/>
      <c r="Q145" s="65" t="n"/>
      <c r="R145" s="65" t="n"/>
      <c r="S145" s="65" t="n"/>
      <c r="T145" s="1881" t="n"/>
      <c r="U145" s="1881" t="n"/>
      <c r="V145" s="1881" t="n"/>
      <c r="W145" s="1881" t="n"/>
      <c r="X145" s="1881" t="n"/>
      <c r="Y145" s="1881" t="n"/>
      <c r="Z145" s="1881" t="n"/>
      <c r="AA145" s="1881" t="n"/>
      <c r="AB145" s="1881" t="n"/>
      <c r="AC145" s="1881" t="n"/>
      <c r="AD145" s="1881" t="n"/>
      <c r="AE145" s="1881" t="n"/>
      <c r="AF145" s="1881" t="n"/>
      <c r="AG145" s="1881" t="n"/>
      <c r="AH145" s="1881" t="n"/>
      <c r="AI145" s="1881" t="n"/>
      <c r="AJ145" s="1881" t="n"/>
      <c r="AK145" s="1881" t="n"/>
      <c r="AL145" s="1881" t="n"/>
      <c r="AM145" s="1881" t="n"/>
      <c r="AN145" s="1881" t="n"/>
      <c r="AO145" s="1881" t="n"/>
      <c r="AP145" s="1881" t="n"/>
      <c r="AQ145" s="1881" t="n"/>
      <c r="AR145" s="1881" t="n"/>
      <c r="AS145" s="1881" t="n"/>
      <c r="AT145" s="1881" t="n"/>
      <c r="AU145" s="1881" t="n"/>
      <c r="AV145" s="1881" t="n"/>
      <c r="AW145" s="1881" t="n"/>
      <c r="AX145" s="1881" t="n"/>
      <c r="AY145" s="1881" t="n"/>
      <c r="AZ145" s="1881" t="n"/>
      <c r="BA145" s="1881" t="n"/>
      <c r="BB145" s="1881" t="n"/>
      <c r="BC145" s="1881" t="n"/>
      <c r="BD145" s="1881" t="n"/>
      <c r="BE145" s="1881" t="n"/>
      <c r="BF145" s="1881" t="n"/>
      <c r="BG145" s="1881" t="n"/>
      <c r="BH145" s="1881" t="n"/>
      <c r="BI145" s="1881" t="n"/>
      <c r="BJ145" s="1881" t="n"/>
    </row>
    <row r="146" ht="6" customHeight="1" s="832">
      <c r="O146" s="65" t="n"/>
      <c r="P146" s="65" t="n"/>
      <c r="Q146" s="65" t="n"/>
      <c r="R146" s="65" t="n"/>
      <c r="S146" s="65" t="n"/>
      <c r="T146" s="1881" t="n"/>
      <c r="U146" s="1881" t="n"/>
      <c r="V146" s="1881" t="n"/>
      <c r="W146" s="1881" t="n"/>
      <c r="X146" s="1881" t="n"/>
      <c r="Y146" s="1881" t="n"/>
      <c r="Z146" s="1881" t="n"/>
      <c r="AA146" s="1881" t="n"/>
      <c r="AB146" s="1881" t="n"/>
      <c r="AC146" s="1881" t="n"/>
      <c r="AD146" s="1881" t="n"/>
      <c r="AE146" s="1881" t="n"/>
      <c r="AF146" s="1881" t="n"/>
      <c r="AG146" s="1881" t="n"/>
      <c r="AH146" s="1881" t="n"/>
      <c r="AI146" s="1881" t="n"/>
      <c r="AJ146" s="1881" t="n"/>
      <c r="AK146" s="1881" t="n"/>
      <c r="AL146" s="1881" t="n"/>
      <c r="AM146" s="1881" t="n"/>
      <c r="AN146" s="1881" t="n"/>
      <c r="AO146" s="1881" t="n"/>
      <c r="AP146" s="1881" t="n"/>
      <c r="AQ146" s="1881" t="n"/>
      <c r="AR146" s="1881" t="n"/>
      <c r="AS146" s="1881" t="n"/>
      <c r="AT146" s="1881" t="n"/>
      <c r="AU146" s="1881" t="n"/>
      <c r="AV146" s="1881" t="n"/>
      <c r="AW146" s="1881" t="n"/>
      <c r="AX146" s="1881" t="n"/>
      <c r="AY146" s="1881" t="n"/>
      <c r="AZ146" s="1881" t="n"/>
      <c r="BA146" s="1881" t="n"/>
      <c r="BB146" s="1881" t="n"/>
      <c r="BC146" s="1881" t="n"/>
      <c r="BD146" s="1881" t="n"/>
      <c r="BE146" s="1881" t="n"/>
      <c r="BF146" s="1881" t="n"/>
      <c r="BG146" s="1881" t="n"/>
      <c r="BH146" s="1881" t="n"/>
      <c r="BI146" s="1881" t="n"/>
      <c r="BJ146" s="1881" t="n"/>
    </row>
    <row r="147" ht="6" customHeight="1" s="832">
      <c r="O147" s="65" t="n"/>
      <c r="P147" s="65" t="n"/>
      <c r="Q147" s="65" t="n"/>
      <c r="R147" s="65" t="n"/>
      <c r="S147" s="65" t="n"/>
      <c r="T147" s="1881" t="n"/>
      <c r="U147" s="1881" t="n"/>
      <c r="V147" s="1881" t="n"/>
      <c r="W147" s="1881" t="n"/>
      <c r="X147" s="1881" t="n"/>
      <c r="Y147" s="1881" t="n"/>
      <c r="Z147" s="1881" t="n"/>
      <c r="AA147" s="1881" t="n"/>
      <c r="AB147" s="1881" t="n"/>
      <c r="AC147" s="1881" t="n"/>
      <c r="AD147" s="1881" t="n"/>
      <c r="AE147" s="1881" t="n"/>
      <c r="AF147" s="1881" t="n"/>
      <c r="AG147" s="1881" t="n"/>
      <c r="AH147" s="1881" t="n"/>
      <c r="AI147" s="1881" t="n"/>
      <c r="AJ147" s="1881" t="n"/>
      <c r="AK147" s="1881" t="n"/>
      <c r="AL147" s="1881" t="n"/>
      <c r="AM147" s="1881" t="n"/>
      <c r="AN147" s="1881" t="n"/>
      <c r="AO147" s="1881" t="n"/>
      <c r="AP147" s="1881" t="n"/>
      <c r="AQ147" s="1881" t="n"/>
      <c r="AR147" s="1881" t="n"/>
      <c r="AS147" s="1881" t="n"/>
      <c r="AT147" s="1881" t="n"/>
      <c r="AU147" s="1881" t="n"/>
      <c r="AV147" s="1881" t="n"/>
      <c r="AW147" s="1881" t="n"/>
      <c r="AX147" s="1881" t="n"/>
      <c r="AY147" s="1881" t="n"/>
      <c r="AZ147" s="1881" t="n"/>
      <c r="BA147" s="1881" t="n"/>
      <c r="BB147" s="1881" t="n"/>
      <c r="BC147" s="1881" t="n"/>
      <c r="BD147" s="1881" t="n"/>
      <c r="BE147" s="1881" t="n"/>
      <c r="BF147" s="1881" t="n"/>
      <c r="BG147" s="1881" t="n"/>
      <c r="BH147" s="1881" t="n"/>
      <c r="BI147" s="1881" t="n"/>
      <c r="BJ147" s="1881" t="n"/>
    </row>
    <row r="148" ht="6" customHeight="1" s="832">
      <c r="O148" s="65" t="n"/>
      <c r="P148" s="65" t="n"/>
      <c r="Q148" s="65" t="n"/>
      <c r="R148" s="65" t="n"/>
      <c r="S148" s="65" t="n"/>
      <c r="T148" s="1881" t="n"/>
      <c r="U148" s="1881" t="n"/>
      <c r="V148" s="1881" t="n"/>
      <c r="W148" s="1881" t="n"/>
      <c r="X148" s="1881" t="n"/>
      <c r="Y148" s="1881" t="n"/>
      <c r="Z148" s="1881" t="n"/>
      <c r="AA148" s="1881" t="n"/>
      <c r="AB148" s="1881" t="n"/>
      <c r="AC148" s="1881" t="n"/>
      <c r="AD148" s="1881" t="n"/>
      <c r="AE148" s="1881" t="n"/>
      <c r="AF148" s="1881" t="n"/>
      <c r="AG148" s="1881" t="n"/>
      <c r="AH148" s="1881" t="n"/>
      <c r="AI148" s="1881" t="n"/>
      <c r="AJ148" s="1881" t="n"/>
      <c r="AK148" s="1881" t="n"/>
      <c r="AL148" s="1881" t="n"/>
      <c r="AM148" s="1881" t="n"/>
      <c r="AN148" s="1881" t="n"/>
      <c r="AO148" s="1881" t="n"/>
      <c r="AP148" s="1881" t="n"/>
      <c r="AQ148" s="1881" t="n"/>
      <c r="AR148" s="1881" t="n"/>
      <c r="AS148" s="1881" t="n"/>
      <c r="AT148" s="1881" t="n"/>
      <c r="AU148" s="1881" t="n"/>
      <c r="AV148" s="1881" t="n"/>
      <c r="AW148" s="1881" t="n"/>
      <c r="AX148" s="1881" t="n"/>
      <c r="AY148" s="1881" t="n"/>
      <c r="AZ148" s="1881" t="n"/>
      <c r="BA148" s="1881" t="n"/>
      <c r="BB148" s="1881" t="n"/>
      <c r="BC148" s="1881" t="n"/>
      <c r="BD148" s="1881" t="n"/>
      <c r="BE148" s="1881" t="n"/>
      <c r="BF148" s="1881" t="n"/>
      <c r="BG148" s="1881" t="n"/>
      <c r="BH148" s="1881" t="n"/>
      <c r="BI148" s="1881" t="n"/>
      <c r="BJ148" s="1881" t="n"/>
    </row>
    <row r="149" ht="6" customHeight="1" s="832">
      <c r="O149" s="65" t="n"/>
      <c r="P149" s="65" t="n"/>
      <c r="Q149" s="65" t="n"/>
      <c r="R149" s="65" t="n"/>
      <c r="S149" s="65" t="n"/>
      <c r="T149" s="1881" t="n"/>
      <c r="U149" s="1881" t="n"/>
      <c r="V149" s="1881" t="n"/>
      <c r="W149" s="1881" t="n"/>
      <c r="X149" s="1881" t="n"/>
      <c r="Y149" s="1881" t="n"/>
      <c r="Z149" s="1881" t="n"/>
      <c r="AA149" s="1881" t="n"/>
      <c r="AB149" s="1881" t="n"/>
      <c r="AC149" s="1881" t="n"/>
      <c r="AD149" s="1881" t="n"/>
      <c r="AE149" s="1881" t="n"/>
      <c r="AF149" s="1881" t="n"/>
      <c r="AG149" s="1881" t="n"/>
      <c r="AH149" s="1881" t="n"/>
      <c r="AI149" s="1881" t="n"/>
      <c r="AJ149" s="1881" t="n"/>
      <c r="AK149" s="1881" t="n"/>
      <c r="AL149" s="1881" t="n"/>
      <c r="AM149" s="1881" t="n"/>
      <c r="AN149" s="1881" t="n"/>
      <c r="AO149" s="1881" t="n"/>
      <c r="AP149" s="1881" t="n"/>
      <c r="AQ149" s="1881" t="n"/>
      <c r="AR149" s="1881" t="n"/>
      <c r="AS149" s="1881" t="n"/>
      <c r="AT149" s="1881" t="n"/>
      <c r="AU149" s="1881" t="n"/>
      <c r="AV149" s="1881" t="n"/>
      <c r="AW149" s="1881" t="n"/>
      <c r="AX149" s="1881" t="n"/>
      <c r="AY149" s="1881" t="n"/>
      <c r="AZ149" s="1881" t="n"/>
      <c r="BA149" s="1881" t="n"/>
      <c r="BB149" s="1881" t="n"/>
      <c r="BC149" s="1881" t="n"/>
      <c r="BD149" s="1881" t="n"/>
      <c r="BE149" s="1881" t="n"/>
      <c r="BF149" s="1881" t="n"/>
      <c r="BG149" s="1881" t="n"/>
      <c r="BH149" s="1881" t="n"/>
      <c r="BI149" s="1881" t="n"/>
      <c r="BJ149" s="1881" t="n"/>
    </row>
    <row r="150" ht="6" customHeight="1" s="832">
      <c r="O150" s="65" t="n"/>
      <c r="P150" s="65" t="n"/>
      <c r="Q150" s="65" t="n"/>
      <c r="R150" s="65" t="n"/>
      <c r="S150" s="65" t="n"/>
      <c r="T150" s="1881" t="n"/>
      <c r="U150" s="1881" t="n"/>
      <c r="V150" s="1881" t="n"/>
      <c r="W150" s="1881" t="n"/>
      <c r="X150" s="1881" t="n"/>
      <c r="Y150" s="1881" t="n"/>
      <c r="Z150" s="1881" t="n"/>
      <c r="AA150" s="1881" t="n"/>
      <c r="AB150" s="1881" t="n"/>
      <c r="AC150" s="1881" t="n"/>
      <c r="AD150" s="1881" t="n"/>
      <c r="AE150" s="1881" t="n"/>
      <c r="AF150" s="1881" t="n"/>
      <c r="AG150" s="1881" t="n"/>
      <c r="AH150" s="1881" t="n"/>
      <c r="AI150" s="1881" t="n"/>
      <c r="AJ150" s="1881" t="n"/>
      <c r="AK150" s="1881" t="n"/>
      <c r="AL150" s="1881" t="n"/>
      <c r="AM150" s="1881" t="n"/>
      <c r="AN150" s="1881" t="n"/>
      <c r="AO150" s="1881" t="n"/>
      <c r="AP150" s="1881" t="n"/>
      <c r="AQ150" s="1881" t="n"/>
      <c r="AR150" s="1881" t="n"/>
      <c r="AS150" s="1881" t="n"/>
      <c r="AT150" s="1881" t="n"/>
      <c r="AU150" s="1881" t="n"/>
      <c r="AV150" s="1881" t="n"/>
      <c r="AW150" s="1881" t="n"/>
      <c r="AX150" s="1881" t="n"/>
      <c r="AY150" s="1881" t="n"/>
      <c r="AZ150" s="1881" t="n"/>
      <c r="BA150" s="1881" t="n"/>
      <c r="BB150" s="1881" t="n"/>
      <c r="BC150" s="1881" t="n"/>
      <c r="BD150" s="1881" t="n"/>
      <c r="BE150" s="1881" t="n"/>
      <c r="BF150" s="1881" t="n"/>
      <c r="BG150" s="1881" t="n"/>
      <c r="BH150" s="1881" t="n"/>
      <c r="BI150" s="1881" t="n"/>
      <c r="BJ150" s="1881" t="n"/>
    </row>
    <row r="151" ht="6" customHeight="1" s="832">
      <c r="O151" s="65" t="n"/>
      <c r="P151" s="65" t="n"/>
      <c r="Q151" s="65" t="n"/>
      <c r="R151" s="65" t="n"/>
      <c r="S151" s="65" t="n"/>
      <c r="T151" s="1881" t="n"/>
      <c r="U151" s="1881" t="n"/>
      <c r="V151" s="1881" t="n"/>
      <c r="W151" s="1881" t="n"/>
      <c r="X151" s="1881" t="n"/>
      <c r="Y151" s="1881" t="n"/>
      <c r="Z151" s="1881" t="n"/>
      <c r="AA151" s="1881" t="n"/>
      <c r="AB151" s="1881" t="n"/>
      <c r="AC151" s="1881" t="n"/>
      <c r="AD151" s="1881" t="n"/>
      <c r="AE151" s="1881" t="n"/>
      <c r="AF151" s="1881" t="n"/>
      <c r="AG151" s="1881" t="n"/>
      <c r="AH151" s="1881" t="n"/>
      <c r="AI151" s="1881" t="n"/>
      <c r="AJ151" s="1881" t="n"/>
      <c r="AK151" s="1881" t="n"/>
      <c r="AL151" s="1881" t="n"/>
      <c r="AM151" s="1881" t="n"/>
      <c r="AN151" s="1881" t="n"/>
      <c r="AO151" s="1881" t="n"/>
      <c r="AP151" s="1881" t="n"/>
      <c r="AQ151" s="1881" t="n"/>
      <c r="AR151" s="1881" t="n"/>
      <c r="AS151" s="1881" t="n"/>
      <c r="AT151" s="1881" t="n"/>
      <c r="AU151" s="1881" t="n"/>
      <c r="AV151" s="1881" t="n"/>
      <c r="AW151" s="1881" t="n"/>
      <c r="AX151" s="1881" t="n"/>
      <c r="AY151" s="1881" t="n"/>
      <c r="AZ151" s="1881" t="n"/>
      <c r="BA151" s="1881" t="n"/>
      <c r="BB151" s="1881" t="n"/>
      <c r="BC151" s="1881" t="n"/>
      <c r="BD151" s="1881" t="n"/>
      <c r="BE151" s="1881" t="n"/>
      <c r="BF151" s="1881" t="n"/>
      <c r="BG151" s="1881" t="n"/>
      <c r="BH151" s="1881" t="n"/>
      <c r="BI151" s="1881" t="n"/>
      <c r="BJ151" s="1881" t="n"/>
    </row>
    <row r="152" ht="6" customHeight="1" s="832">
      <c r="O152" s="65" t="n"/>
      <c r="P152" s="65" t="n"/>
      <c r="Q152" s="65" t="n"/>
      <c r="R152" s="65" t="n"/>
      <c r="S152" s="65" t="n"/>
      <c r="T152" s="1881" t="n"/>
      <c r="U152" s="1881" t="n"/>
      <c r="V152" s="1881" t="n"/>
      <c r="W152" s="1881" t="n"/>
      <c r="X152" s="1881" t="n"/>
      <c r="Y152" s="1881" t="n"/>
      <c r="Z152" s="1881" t="n"/>
      <c r="AA152" s="1881" t="n"/>
      <c r="AB152" s="1881" t="n"/>
      <c r="AC152" s="1881" t="n"/>
      <c r="AD152" s="1881" t="n"/>
      <c r="AE152" s="1881" t="n"/>
      <c r="AF152" s="1881" t="n"/>
      <c r="AG152" s="1881" t="n"/>
      <c r="AH152" s="1881" t="n"/>
      <c r="AI152" s="1881" t="n"/>
      <c r="AJ152" s="1881" t="n"/>
      <c r="AK152" s="1881" t="n"/>
      <c r="AL152" s="1881" t="n"/>
      <c r="AM152" s="1881" t="n"/>
      <c r="AN152" s="1881" t="n"/>
      <c r="AO152" s="1881" t="n"/>
      <c r="AP152" s="1881" t="n"/>
      <c r="AQ152" s="1881" t="n"/>
      <c r="AR152" s="1881" t="n"/>
      <c r="AS152" s="1881" t="n"/>
      <c r="AT152" s="1881" t="n"/>
      <c r="AU152" s="1881" t="n"/>
      <c r="AV152" s="1881" t="n"/>
      <c r="AW152" s="1881" t="n"/>
      <c r="AX152" s="1881" t="n"/>
      <c r="AY152" s="1881" t="n"/>
      <c r="AZ152" s="1881" t="n"/>
      <c r="BA152" s="1881" t="n"/>
      <c r="BB152" s="1881" t="n"/>
      <c r="BC152" s="1881" t="n"/>
      <c r="BD152" s="1881" t="n"/>
      <c r="BE152" s="1881" t="n"/>
      <c r="BF152" s="1881" t="n"/>
      <c r="BG152" s="1881" t="n"/>
      <c r="BH152" s="1881" t="n"/>
      <c r="BI152" s="1881" t="n"/>
      <c r="BJ152" s="1881" t="n"/>
    </row>
    <row r="153" ht="6" customHeight="1" s="832">
      <c r="O153" s="65" t="n"/>
      <c r="P153" s="65" t="n"/>
      <c r="Q153" s="65" t="n"/>
      <c r="R153" s="65" t="n"/>
      <c r="S153" s="65" t="n"/>
      <c r="T153" s="1881" t="n"/>
      <c r="U153" s="1881" t="n"/>
      <c r="V153" s="1881" t="n"/>
      <c r="W153" s="1881" t="n"/>
      <c r="X153" s="1881" t="n"/>
      <c r="Y153" s="1881" t="n"/>
      <c r="Z153" s="1881" t="n"/>
      <c r="AA153" s="1881" t="n"/>
      <c r="AB153" s="1881" t="n"/>
      <c r="AC153" s="1881" t="n"/>
      <c r="AD153" s="1881" t="n"/>
      <c r="AE153" s="1881" t="n"/>
      <c r="AF153" s="1881" t="n"/>
      <c r="AG153" s="1881" t="n"/>
      <c r="AH153" s="1881" t="n"/>
      <c r="AI153" s="1881" t="n"/>
      <c r="AJ153" s="1881" t="n"/>
      <c r="AK153" s="1881" t="n"/>
      <c r="AL153" s="1881" t="n"/>
      <c r="AM153" s="1881" t="n"/>
      <c r="AN153" s="1881" t="n"/>
      <c r="AO153" s="1881" t="n"/>
      <c r="AP153" s="1881" t="n"/>
      <c r="AQ153" s="1881" t="n"/>
      <c r="AR153" s="1881" t="n"/>
      <c r="AS153" s="1881" t="n"/>
      <c r="AT153" s="1881" t="n"/>
      <c r="AU153" s="1881" t="n"/>
      <c r="AV153" s="1881" t="n"/>
      <c r="AW153" s="1881" t="n"/>
      <c r="AX153" s="1881" t="n"/>
      <c r="AY153" s="1881" t="n"/>
      <c r="AZ153" s="1881" t="n"/>
      <c r="BA153" s="1881" t="n"/>
      <c r="BB153" s="1881" t="n"/>
      <c r="BC153" s="1881" t="n"/>
      <c r="BD153" s="1881" t="n"/>
      <c r="BE153" s="1881" t="n"/>
      <c r="BF153" s="1881" t="n"/>
      <c r="BG153" s="1881" t="n"/>
      <c r="BH153" s="1881" t="n"/>
      <c r="BI153" s="1881" t="n"/>
      <c r="BJ153" s="1881" t="n"/>
    </row>
    <row r="154" ht="6" customHeight="1" s="832">
      <c r="O154" s="65" t="n"/>
      <c r="P154" s="65" t="n"/>
      <c r="Q154" s="65" t="n"/>
      <c r="R154" s="65" t="n"/>
      <c r="S154" s="65" t="n"/>
      <c r="T154" s="1881" t="n"/>
      <c r="U154" s="1881" t="n"/>
      <c r="V154" s="1881" t="n"/>
      <c r="W154" s="1881" t="n"/>
      <c r="X154" s="1881" t="n"/>
      <c r="Y154" s="1881" t="n"/>
      <c r="Z154" s="1881" t="n"/>
      <c r="AA154" s="1881" t="n"/>
      <c r="AB154" s="1881" t="n"/>
      <c r="AC154" s="1881" t="n"/>
      <c r="AD154" s="1881" t="n"/>
      <c r="AE154" s="1881" t="n"/>
      <c r="AF154" s="1881" t="n"/>
      <c r="AG154" s="1881" t="n"/>
      <c r="AH154" s="1881" t="n"/>
      <c r="AI154" s="1881" t="n"/>
      <c r="AJ154" s="1881" t="n"/>
      <c r="AK154" s="1881" t="n"/>
      <c r="AL154" s="1881" t="n"/>
      <c r="AM154" s="1881" t="n"/>
      <c r="AN154" s="1881" t="n"/>
      <c r="AO154" s="1881" t="n"/>
      <c r="AP154" s="1881" t="n"/>
      <c r="AQ154" s="1881" t="n"/>
      <c r="AR154" s="1881" t="n"/>
      <c r="AS154" s="1881" t="n"/>
      <c r="AT154" s="1881" t="n"/>
      <c r="AU154" s="1881" t="n"/>
      <c r="AV154" s="1881" t="n"/>
      <c r="AW154" s="1881" t="n"/>
      <c r="AX154" s="1881" t="n"/>
      <c r="AY154" s="1881" t="n"/>
      <c r="AZ154" s="1881" t="n"/>
      <c r="BA154" s="1881" t="n"/>
      <c r="BB154" s="1881" t="n"/>
      <c r="BC154" s="1881" t="n"/>
      <c r="BD154" s="1881" t="n"/>
      <c r="BE154" s="1881" t="n"/>
      <c r="BF154" s="1881" t="n"/>
      <c r="BG154" s="1881" t="n"/>
      <c r="BH154" s="1881" t="n"/>
      <c r="BI154" s="1881" t="n"/>
      <c r="BJ154" s="1881" t="n"/>
    </row>
    <row r="155" ht="6" customHeight="1" s="832">
      <c r="O155" s="65" t="n"/>
      <c r="P155" s="65" t="n"/>
      <c r="Q155" s="65" t="n"/>
      <c r="R155" s="65" t="n"/>
      <c r="S155" s="65" t="n"/>
      <c r="T155" s="1881" t="n"/>
      <c r="U155" s="1881" t="n"/>
      <c r="V155" s="1881" t="n"/>
      <c r="W155" s="1881" t="n"/>
      <c r="X155" s="1881" t="n"/>
      <c r="Y155" s="1881" t="n"/>
      <c r="Z155" s="1881" t="n"/>
      <c r="AA155" s="1881" t="n"/>
      <c r="AB155" s="1881" t="n"/>
      <c r="AC155" s="1881" t="n"/>
      <c r="AD155" s="1881" t="n"/>
      <c r="AE155" s="1881" t="n"/>
      <c r="AF155" s="1881" t="n"/>
      <c r="AG155" s="1881" t="n"/>
      <c r="AH155" s="1881" t="n"/>
      <c r="AI155" s="1881" t="n"/>
      <c r="AJ155" s="1881" t="n"/>
      <c r="AK155" s="1881" t="n"/>
      <c r="AL155" s="1881" t="n"/>
      <c r="AM155" s="1881" t="n"/>
      <c r="AN155" s="1881" t="n"/>
      <c r="AO155" s="1881" t="n"/>
      <c r="AP155" s="1881" t="n"/>
      <c r="AQ155" s="1881" t="n"/>
      <c r="AR155" s="1881" t="n"/>
      <c r="AS155" s="1881" t="n"/>
      <c r="AT155" s="1881" t="n"/>
      <c r="AU155" s="1881" t="n"/>
      <c r="AV155" s="1881" t="n"/>
      <c r="AW155" s="1881" t="n"/>
      <c r="AX155" s="1881" t="n"/>
      <c r="AY155" s="1881" t="n"/>
      <c r="AZ155" s="1881" t="n"/>
      <c r="BA155" s="1881" t="n"/>
      <c r="BB155" s="1881" t="n"/>
      <c r="BC155" s="1881" t="n"/>
      <c r="BD155" s="1881" t="n"/>
      <c r="BE155" s="1881" t="n"/>
      <c r="BF155" s="1881" t="n"/>
      <c r="BG155" s="1881" t="n"/>
      <c r="BH155" s="1881" t="n"/>
      <c r="BI155" s="1881" t="n"/>
      <c r="BJ155" s="1881" t="n"/>
    </row>
    <row r="156" ht="6" customHeight="1" s="832">
      <c r="O156" s="65" t="n"/>
      <c r="P156" s="65" t="n"/>
      <c r="Q156" s="65" t="n"/>
      <c r="R156" s="65" t="n"/>
      <c r="S156" s="65" t="n"/>
      <c r="T156" s="1881" t="n"/>
      <c r="U156" s="1881" t="n"/>
      <c r="V156" s="1881" t="n"/>
      <c r="W156" s="1881" t="n"/>
      <c r="X156" s="1881" t="n"/>
      <c r="Y156" s="1881" t="n"/>
      <c r="Z156" s="1881" t="n"/>
      <c r="AA156" s="1881" t="n"/>
      <c r="AB156" s="1881" t="n"/>
      <c r="AC156" s="1881" t="n"/>
      <c r="AD156" s="1881" t="n"/>
      <c r="AE156" s="1881" t="n"/>
      <c r="AF156" s="1881" t="n"/>
      <c r="AG156" s="1881" t="n"/>
      <c r="AH156" s="1881" t="n"/>
      <c r="AI156" s="1881" t="n"/>
      <c r="AJ156" s="1881" t="n"/>
      <c r="AK156" s="1881" t="n"/>
      <c r="AL156" s="1881" t="n"/>
      <c r="AM156" s="1881" t="n"/>
      <c r="AN156" s="1881" t="n"/>
      <c r="AO156" s="1881" t="n"/>
      <c r="AP156" s="1881" t="n"/>
      <c r="AQ156" s="1881" t="n"/>
      <c r="AR156" s="1881" t="n"/>
      <c r="AS156" s="1881" t="n"/>
      <c r="AT156" s="1881" t="n"/>
      <c r="AU156" s="1881" t="n"/>
      <c r="AV156" s="1881" t="n"/>
      <c r="AW156" s="1881" t="n"/>
      <c r="AX156" s="1881" t="n"/>
      <c r="AY156" s="1881" t="n"/>
      <c r="AZ156" s="1881" t="n"/>
      <c r="BA156" s="1881" t="n"/>
      <c r="BB156" s="1881" t="n"/>
      <c r="BC156" s="1881" t="n"/>
      <c r="BD156" s="1881" t="n"/>
      <c r="BE156" s="1881" t="n"/>
      <c r="BF156" s="1881" t="n"/>
      <c r="BG156" s="1881" t="n"/>
      <c r="BH156" s="1881" t="n"/>
      <c r="BI156" s="1881" t="n"/>
      <c r="BJ156" s="1881" t="n"/>
    </row>
    <row r="157" ht="6" customHeight="1" s="832">
      <c r="O157" s="65" t="n"/>
      <c r="P157" s="65" t="n"/>
      <c r="Q157" s="65" t="n"/>
      <c r="R157" s="65" t="n"/>
      <c r="S157" s="65" t="n"/>
      <c r="T157" s="1881" t="n"/>
      <c r="U157" s="1881" t="n"/>
      <c r="V157" s="1881" t="n"/>
      <c r="W157" s="1881" t="n"/>
      <c r="X157" s="1881" t="n"/>
      <c r="Y157" s="1881" t="n"/>
      <c r="Z157" s="1881" t="n"/>
      <c r="AA157" s="1881" t="n"/>
      <c r="AB157" s="1881" t="n"/>
      <c r="AC157" s="1881" t="n"/>
      <c r="AD157" s="1881" t="n"/>
      <c r="AE157" s="1881" t="n"/>
      <c r="AF157" s="1881" t="n"/>
      <c r="AG157" s="1881" t="n"/>
      <c r="AH157" s="1881" t="n"/>
      <c r="AI157" s="1881" t="n"/>
      <c r="AJ157" s="1881" t="n"/>
      <c r="AK157" s="1881" t="n"/>
      <c r="AL157" s="1881" t="n"/>
      <c r="AM157" s="1881" t="n"/>
      <c r="AN157" s="1881" t="n"/>
      <c r="AO157" s="1881" t="n"/>
      <c r="AP157" s="1881" t="n"/>
      <c r="AQ157" s="1881" t="n"/>
      <c r="AR157" s="1881" t="n"/>
      <c r="AS157" s="1881" t="n"/>
      <c r="AT157" s="1881" t="n"/>
      <c r="AU157" s="1881" t="n"/>
      <c r="AV157" s="1881" t="n"/>
      <c r="AW157" s="1881" t="n"/>
      <c r="AX157" s="1881" t="n"/>
      <c r="AY157" s="1881" t="n"/>
      <c r="AZ157" s="1881" t="n"/>
      <c r="BA157" s="1881" t="n"/>
      <c r="BB157" s="1881" t="n"/>
      <c r="BC157" s="1881" t="n"/>
      <c r="BD157" s="1881" t="n"/>
      <c r="BE157" s="1881" t="n"/>
      <c r="BF157" s="1881" t="n"/>
      <c r="BG157" s="1881" t="n"/>
      <c r="BH157" s="1881" t="n"/>
      <c r="BI157" s="1881" t="n"/>
      <c r="BJ157" s="1881" t="n"/>
    </row>
    <row r="158" ht="6" customHeight="1" s="832">
      <c r="O158" s="65" t="n"/>
      <c r="P158" s="65" t="n"/>
      <c r="Q158" s="65" t="n"/>
      <c r="R158" s="65" t="n"/>
      <c r="S158" s="65" t="n"/>
      <c r="T158" s="1881" t="n"/>
      <c r="U158" s="1881" t="n"/>
      <c r="V158" s="1881" t="n"/>
      <c r="W158" s="1881" t="n"/>
      <c r="X158" s="1881" t="n"/>
      <c r="Y158" s="1881" t="n"/>
      <c r="Z158" s="1881" t="n"/>
      <c r="AA158" s="1881" t="n"/>
      <c r="AB158" s="1881" t="n"/>
      <c r="AC158" s="1881" t="n"/>
      <c r="AD158" s="1881" t="n"/>
      <c r="AE158" s="1881" t="n"/>
      <c r="AF158" s="1881" t="n"/>
      <c r="AG158" s="1881" t="n"/>
      <c r="AH158" s="1881" t="n"/>
      <c r="AI158" s="1881" t="n"/>
      <c r="AJ158" s="1881" t="n"/>
      <c r="AK158" s="1881" t="n"/>
      <c r="AL158" s="1881" t="n"/>
      <c r="AM158" s="1881" t="n"/>
      <c r="AN158" s="1881" t="n"/>
      <c r="AO158" s="1881" t="n"/>
      <c r="AP158" s="1881" t="n"/>
      <c r="AQ158" s="1881" t="n"/>
      <c r="AR158" s="1881" t="n"/>
      <c r="AS158" s="1881" t="n"/>
      <c r="AT158" s="1881" t="n"/>
      <c r="AU158" s="1881" t="n"/>
      <c r="AV158" s="1881" t="n"/>
      <c r="AW158" s="1881" t="n"/>
      <c r="AX158" s="1881" t="n"/>
      <c r="AY158" s="1881" t="n"/>
      <c r="AZ158" s="1881" t="n"/>
      <c r="BA158" s="1881" t="n"/>
      <c r="BB158" s="1881" t="n"/>
      <c r="BC158" s="1881" t="n"/>
      <c r="BD158" s="1881" t="n"/>
      <c r="BE158" s="1881" t="n"/>
      <c r="BF158" s="1881" t="n"/>
      <c r="BG158" s="1881" t="n"/>
      <c r="BH158" s="1881" t="n"/>
      <c r="BI158" s="1881" t="n"/>
      <c r="BJ158" s="1881" t="n"/>
    </row>
    <row r="159" ht="6" customHeight="1" s="832">
      <c r="O159" s="65" t="n"/>
      <c r="P159" s="65" t="n"/>
      <c r="Q159" s="65" t="n"/>
      <c r="R159" s="65" t="n"/>
      <c r="S159" s="65" t="n"/>
      <c r="T159" s="1881" t="n"/>
      <c r="U159" s="1881" t="n"/>
      <c r="V159" s="1881" t="n"/>
      <c r="W159" s="1881" t="n"/>
      <c r="X159" s="1881" t="n"/>
      <c r="Y159" s="1881" t="n"/>
      <c r="Z159" s="1881" t="n"/>
      <c r="AA159" s="1881" t="n"/>
      <c r="AB159" s="1881" t="n"/>
      <c r="AC159" s="1881" t="n"/>
      <c r="AD159" s="1881" t="n"/>
      <c r="AE159" s="1881" t="n"/>
      <c r="AF159" s="1881" t="n"/>
      <c r="AG159" s="1881" t="n"/>
      <c r="AH159" s="1881" t="n"/>
      <c r="AI159" s="1881" t="n"/>
      <c r="AJ159" s="1881" t="n"/>
      <c r="AK159" s="1881" t="n"/>
      <c r="AL159" s="1881" t="n"/>
      <c r="AM159" s="1881" t="n"/>
      <c r="AN159" s="1881" t="n"/>
      <c r="AO159" s="1881" t="n"/>
      <c r="AP159" s="1881" t="n"/>
      <c r="AQ159" s="1881" t="n"/>
      <c r="AR159" s="1881" t="n"/>
      <c r="AS159" s="1881" t="n"/>
      <c r="AT159" s="1881" t="n"/>
      <c r="AU159" s="1881" t="n"/>
      <c r="AV159" s="1881" t="n"/>
      <c r="AW159" s="1881" t="n"/>
      <c r="AX159" s="1881" t="n"/>
      <c r="AY159" s="1881" t="n"/>
      <c r="AZ159" s="1881" t="n"/>
      <c r="BA159" s="1881" t="n"/>
      <c r="BB159" s="1881" t="n"/>
      <c r="BC159" s="1881" t="n"/>
      <c r="BD159" s="1881" t="n"/>
      <c r="BE159" s="1881" t="n"/>
      <c r="BF159" s="1881" t="n"/>
      <c r="BG159" s="1881" t="n"/>
      <c r="BH159" s="1881" t="n"/>
      <c r="BI159" s="1881" t="n"/>
      <c r="BJ159" s="1881" t="n"/>
    </row>
    <row r="160" ht="6" customHeight="1" s="832">
      <c r="O160" s="65" t="n"/>
      <c r="P160" s="65" t="n"/>
      <c r="Q160" s="65" t="n"/>
      <c r="R160" s="65" t="n"/>
      <c r="S160" s="65" t="n"/>
      <c r="T160" s="1881" t="n"/>
      <c r="U160" s="1881" t="n"/>
      <c r="V160" s="1881" t="n"/>
      <c r="W160" s="1881" t="n"/>
      <c r="X160" s="1881" t="n"/>
      <c r="Y160" s="1881" t="n"/>
      <c r="Z160" s="1881" t="n"/>
      <c r="AA160" s="1881" t="n"/>
      <c r="AB160" s="1881" t="n"/>
      <c r="AC160" s="1881" t="n"/>
      <c r="AD160" s="1881" t="n"/>
      <c r="AE160" s="1881" t="n"/>
      <c r="AF160" s="1881" t="n"/>
      <c r="AG160" s="1881" t="n"/>
      <c r="AH160" s="1881" t="n"/>
      <c r="AI160" s="1881" t="n"/>
      <c r="AJ160" s="1881" t="n"/>
      <c r="AK160" s="1881" t="n"/>
      <c r="AL160" s="1881" t="n"/>
      <c r="AM160" s="1881" t="n"/>
      <c r="AN160" s="1881" t="n"/>
      <c r="AO160" s="1881" t="n"/>
      <c r="AP160" s="1881" t="n"/>
      <c r="AQ160" s="1881" t="n"/>
      <c r="AR160" s="1881" t="n"/>
      <c r="AS160" s="1881" t="n"/>
      <c r="AT160" s="1881" t="n"/>
      <c r="AU160" s="1881" t="n"/>
      <c r="AV160" s="1881" t="n"/>
      <c r="AW160" s="1881" t="n"/>
      <c r="AX160" s="1881" t="n"/>
      <c r="AY160" s="1881" t="n"/>
      <c r="AZ160" s="1881" t="n"/>
      <c r="BA160" s="1881" t="n"/>
      <c r="BB160" s="1881" t="n"/>
      <c r="BC160" s="1881" t="n"/>
      <c r="BD160" s="1881" t="n"/>
      <c r="BE160" s="1881" t="n"/>
      <c r="BF160" s="1881" t="n"/>
      <c r="BG160" s="1881" t="n"/>
      <c r="BH160" s="1881" t="n"/>
      <c r="BI160" s="1881" t="n"/>
      <c r="BJ160" s="1881" t="n"/>
    </row>
    <row r="161" ht="6" customHeight="1" s="832">
      <c r="O161" s="65" t="n"/>
      <c r="P161" s="65" t="n"/>
      <c r="Q161" s="65" t="n"/>
      <c r="R161" s="65" t="n"/>
      <c r="S161" s="65" t="n"/>
      <c r="T161" s="1881" t="n"/>
      <c r="U161" s="1881" t="n"/>
      <c r="V161" s="1881" t="n"/>
      <c r="W161" s="1881" t="n"/>
      <c r="X161" s="1881" t="n"/>
      <c r="Y161" s="1881" t="n"/>
      <c r="Z161" s="1881" t="n"/>
      <c r="AA161" s="1881" t="n"/>
      <c r="AB161" s="1881" t="n"/>
      <c r="AC161" s="1881" t="n"/>
      <c r="AD161" s="1881" t="n"/>
      <c r="AE161" s="1881" t="n"/>
      <c r="AF161" s="1881" t="n"/>
      <c r="AG161" s="1881" t="n"/>
      <c r="AH161" s="1881" t="n"/>
      <c r="AI161" s="1881" t="n"/>
      <c r="AJ161" s="1881" t="n"/>
      <c r="AK161" s="1881" t="n"/>
      <c r="AL161" s="1881" t="n"/>
      <c r="AM161" s="1881" t="n"/>
      <c r="AN161" s="1881" t="n"/>
      <c r="AO161" s="1881" t="n"/>
      <c r="AP161" s="1881" t="n"/>
      <c r="AQ161" s="1881" t="n"/>
      <c r="AR161" s="1881" t="n"/>
      <c r="AS161" s="1881" t="n"/>
      <c r="AT161" s="1881" t="n"/>
      <c r="AU161" s="1881" t="n"/>
      <c r="AV161" s="1881" t="n"/>
      <c r="AW161" s="1881" t="n"/>
      <c r="AX161" s="1881" t="n"/>
      <c r="AY161" s="1881" t="n"/>
      <c r="AZ161" s="1881" t="n"/>
      <c r="BA161" s="1881" t="n"/>
      <c r="BB161" s="1881" t="n"/>
      <c r="BC161" s="1881" t="n"/>
      <c r="BD161" s="1881" t="n"/>
      <c r="BE161" s="1881" t="n"/>
      <c r="BF161" s="1881" t="n"/>
      <c r="BG161" s="1881" t="n"/>
      <c r="BH161" s="1881" t="n"/>
      <c r="BI161" s="1881" t="n"/>
      <c r="BJ161" s="1881" t="n"/>
    </row>
    <row r="162" ht="6" customHeight="1" s="832">
      <c r="O162" s="65" t="n"/>
      <c r="P162" s="65" t="n"/>
      <c r="Q162" s="65" t="n"/>
      <c r="R162" s="65" t="n"/>
      <c r="S162" s="65" t="n"/>
      <c r="T162" s="1881" t="n"/>
      <c r="U162" s="1881" t="n"/>
      <c r="V162" s="1881" t="n"/>
      <c r="W162" s="1881" t="n"/>
      <c r="X162" s="1881" t="n"/>
      <c r="Y162" s="1881" t="n"/>
      <c r="Z162" s="1881" t="n"/>
      <c r="AA162" s="1881" t="n"/>
      <c r="AB162" s="1881" t="n"/>
      <c r="AC162" s="1881" t="n"/>
      <c r="AD162" s="1881" t="n"/>
      <c r="AE162" s="1881" t="n"/>
      <c r="AF162" s="1881" t="n"/>
      <c r="AG162" s="1881" t="n"/>
      <c r="AH162" s="1881" t="n"/>
      <c r="AI162" s="1881" t="n"/>
      <c r="AJ162" s="1881" t="n"/>
      <c r="AK162" s="1881" t="n"/>
      <c r="AL162" s="1881" t="n"/>
      <c r="AM162" s="1881" t="n"/>
      <c r="AN162" s="1881" t="n"/>
      <c r="AO162" s="1881" t="n"/>
      <c r="AP162" s="1881" t="n"/>
      <c r="AQ162" s="1881" t="n"/>
      <c r="AR162" s="1881" t="n"/>
      <c r="AS162" s="1881" t="n"/>
      <c r="AT162" s="1881" t="n"/>
      <c r="AU162" s="1881" t="n"/>
      <c r="AV162" s="1881" t="n"/>
      <c r="AW162" s="1881" t="n"/>
      <c r="AX162" s="1881" t="n"/>
      <c r="AY162" s="1881" t="n"/>
      <c r="AZ162" s="1881" t="n"/>
      <c r="BA162" s="1881" t="n"/>
      <c r="BB162" s="1881" t="n"/>
      <c r="BC162" s="1881" t="n"/>
      <c r="BD162" s="1881" t="n"/>
      <c r="BE162" s="1881" t="n"/>
      <c r="BF162" s="1881" t="n"/>
      <c r="BG162" s="1881" t="n"/>
      <c r="BH162" s="1881" t="n"/>
      <c r="BI162" s="1881" t="n"/>
      <c r="BJ162" s="1881" t="n"/>
    </row>
    <row r="163" ht="6" customHeight="1" s="832">
      <c r="O163" s="65" t="n"/>
      <c r="P163" s="65" t="n"/>
      <c r="Q163" s="65" t="n"/>
      <c r="R163" s="65" t="n"/>
      <c r="S163" s="65" t="n"/>
      <c r="T163" s="1881" t="n"/>
      <c r="U163" s="1881" t="n"/>
      <c r="V163" s="1881" t="n"/>
      <c r="W163" s="1881" t="n"/>
      <c r="X163" s="1881" t="n"/>
      <c r="Y163" s="1881" t="n"/>
      <c r="Z163" s="1881" t="n"/>
      <c r="AA163" s="1881" t="n"/>
      <c r="AB163" s="1881" t="n"/>
      <c r="AC163" s="1881" t="n"/>
      <c r="AD163" s="1881" t="n"/>
      <c r="AE163" s="1881" t="n"/>
      <c r="AF163" s="1881" t="n"/>
      <c r="AG163" s="1881" t="n"/>
      <c r="AH163" s="1881" t="n"/>
      <c r="AI163" s="1881" t="n"/>
      <c r="AJ163" s="1881" t="n"/>
      <c r="AK163" s="1881" t="n"/>
      <c r="AL163" s="1881" t="n"/>
      <c r="AM163" s="1881" t="n"/>
      <c r="AN163" s="1881" t="n"/>
      <c r="AO163" s="1881" t="n"/>
      <c r="AP163" s="1881" t="n"/>
      <c r="AQ163" s="1881" t="n"/>
      <c r="AR163" s="1881" t="n"/>
      <c r="AS163" s="1881" t="n"/>
      <c r="AT163" s="1881" t="n"/>
      <c r="AU163" s="1881" t="n"/>
      <c r="AV163" s="1881" t="n"/>
      <c r="AW163" s="1881" t="n"/>
      <c r="AX163" s="1881" t="n"/>
      <c r="AY163" s="1881" t="n"/>
      <c r="AZ163" s="1881" t="n"/>
      <c r="BA163" s="1881" t="n"/>
      <c r="BB163" s="1881" t="n"/>
      <c r="BC163" s="1881" t="n"/>
      <c r="BD163" s="1881" t="n"/>
      <c r="BE163" s="1881" t="n"/>
      <c r="BF163" s="1881" t="n"/>
      <c r="BG163" s="1881" t="n"/>
      <c r="BH163" s="1881" t="n"/>
      <c r="BI163" s="1881" t="n"/>
      <c r="BJ163" s="1881" t="n"/>
    </row>
    <row r="164" ht="6" customHeight="1" s="832">
      <c r="O164" s="65" t="n"/>
      <c r="P164" s="65" t="n"/>
      <c r="Q164" s="65" t="n"/>
      <c r="R164" s="65" t="n"/>
      <c r="S164" s="65" t="n"/>
      <c r="T164" s="1881" t="n"/>
      <c r="U164" s="1881" t="n"/>
      <c r="V164" s="1881" t="n"/>
      <c r="W164" s="1881" t="n"/>
      <c r="X164" s="1881" t="n"/>
      <c r="Y164" s="1881" t="n"/>
      <c r="Z164" s="1881" t="n"/>
      <c r="AA164" s="1881" t="n"/>
      <c r="AB164" s="1881" t="n"/>
      <c r="AC164" s="1881" t="n"/>
      <c r="AD164" s="1881" t="n"/>
      <c r="AE164" s="1881" t="n"/>
      <c r="AF164" s="1881" t="n"/>
      <c r="AG164" s="1881" t="n"/>
      <c r="AH164" s="1881" t="n"/>
      <c r="AI164" s="1881" t="n"/>
      <c r="AJ164" s="1881" t="n"/>
      <c r="AK164" s="1881" t="n"/>
      <c r="AL164" s="1881" t="n"/>
      <c r="AM164" s="1881" t="n"/>
      <c r="AN164" s="1881" t="n"/>
      <c r="AO164" s="1881" t="n"/>
      <c r="AP164" s="1881" t="n"/>
      <c r="AQ164" s="1881" t="n"/>
      <c r="AR164" s="1881" t="n"/>
      <c r="AS164" s="1881" t="n"/>
      <c r="AT164" s="1881" t="n"/>
      <c r="AU164" s="1881" t="n"/>
      <c r="AV164" s="1881" t="n"/>
      <c r="AW164" s="1881" t="n"/>
      <c r="AX164" s="1881" t="n"/>
      <c r="AY164" s="1881" t="n"/>
      <c r="AZ164" s="1881" t="n"/>
      <c r="BA164" s="1881" t="n"/>
      <c r="BB164" s="1881" t="n"/>
      <c r="BC164" s="1881" t="n"/>
      <c r="BD164" s="1881" t="n"/>
      <c r="BE164" s="1881" t="n"/>
      <c r="BF164" s="1881" t="n"/>
      <c r="BG164" s="1881" t="n"/>
      <c r="BH164" s="1881" t="n"/>
      <c r="BI164" s="1881" t="n"/>
      <c r="BJ164" s="1881" t="n"/>
    </row>
    <row r="165" ht="6" customHeight="1" s="832">
      <c r="O165" s="65" t="n"/>
      <c r="P165" s="65" t="n"/>
      <c r="Q165" s="65" t="n"/>
      <c r="R165" s="65" t="n"/>
      <c r="S165" s="65" t="n"/>
      <c r="T165" s="1881" t="n"/>
      <c r="U165" s="1881" t="n"/>
      <c r="V165" s="1881" t="n"/>
      <c r="W165" s="1881" t="n"/>
      <c r="X165" s="1881" t="n"/>
      <c r="Y165" s="1881" t="n"/>
      <c r="Z165" s="1881" t="n"/>
      <c r="AA165" s="1881" t="n"/>
      <c r="AB165" s="1881" t="n"/>
      <c r="AC165" s="1881" t="n"/>
      <c r="AD165" s="1881" t="n"/>
      <c r="AE165" s="1881" t="n"/>
      <c r="AF165" s="1881" t="n"/>
      <c r="AG165" s="1881" t="n"/>
      <c r="AH165" s="1881" t="n"/>
      <c r="AI165" s="1881" t="n"/>
      <c r="AJ165" s="1881" t="n"/>
      <c r="AK165" s="1881" t="n"/>
      <c r="AL165" s="1881" t="n"/>
      <c r="AM165" s="1881" t="n"/>
      <c r="AN165" s="1881" t="n"/>
      <c r="AO165" s="1881" t="n"/>
      <c r="AP165" s="1881" t="n"/>
      <c r="AQ165" s="1881" t="n"/>
      <c r="AR165" s="1881" t="n"/>
      <c r="AS165" s="1881" t="n"/>
      <c r="AT165" s="1881" t="n"/>
      <c r="AU165" s="1881" t="n"/>
      <c r="AV165" s="1881" t="n"/>
      <c r="AW165" s="1881" t="n"/>
      <c r="AX165" s="1881" t="n"/>
      <c r="AY165" s="1881" t="n"/>
      <c r="AZ165" s="1881" t="n"/>
      <c r="BA165" s="1881" t="n"/>
      <c r="BB165" s="1881" t="n"/>
      <c r="BC165" s="1881" t="n"/>
      <c r="BD165" s="1881" t="n"/>
      <c r="BE165" s="1881" t="n"/>
      <c r="BF165" s="1881" t="n"/>
      <c r="BG165" s="1881" t="n"/>
      <c r="BH165" s="1881" t="n"/>
      <c r="BI165" s="1881" t="n"/>
      <c r="BJ165" s="1881" t="n"/>
    </row>
    <row r="166" ht="6" customHeight="1" s="832">
      <c r="O166" s="65" t="n"/>
      <c r="P166" s="65" t="n"/>
      <c r="Q166" s="65" t="n"/>
      <c r="R166" s="65" t="n"/>
      <c r="S166" s="65" t="n"/>
      <c r="T166" s="1881" t="n"/>
      <c r="U166" s="1881" t="n"/>
      <c r="V166" s="1881" t="n"/>
      <c r="W166" s="1881" t="n"/>
      <c r="X166" s="1881" t="n"/>
      <c r="Y166" s="1881" t="n"/>
      <c r="Z166" s="1881" t="n"/>
      <c r="AA166" s="1881" t="n"/>
      <c r="AB166" s="1881" t="n"/>
      <c r="AC166" s="1881" t="n"/>
      <c r="AD166" s="1881" t="n"/>
      <c r="AE166" s="1881" t="n"/>
      <c r="AF166" s="1881" t="n"/>
      <c r="AG166" s="1881" t="n"/>
      <c r="AH166" s="1881" t="n"/>
      <c r="AI166" s="1881" t="n"/>
      <c r="AJ166" s="1881" t="n"/>
      <c r="AK166" s="1881" t="n"/>
      <c r="AL166" s="1881" t="n"/>
      <c r="AM166" s="1881" t="n"/>
      <c r="AN166" s="1881" t="n"/>
      <c r="AO166" s="1881" t="n"/>
      <c r="AP166" s="1881" t="n"/>
      <c r="AQ166" s="1881" t="n"/>
      <c r="AR166" s="1881" t="n"/>
      <c r="AS166" s="1881" t="n"/>
      <c r="AT166" s="1881" t="n"/>
      <c r="AU166" s="1881" t="n"/>
      <c r="AV166" s="1881" t="n"/>
      <c r="AW166" s="1881" t="n"/>
      <c r="AX166" s="1881" t="n"/>
      <c r="AY166" s="1881" t="n"/>
      <c r="AZ166" s="1881" t="n"/>
      <c r="BA166" s="1881" t="n"/>
      <c r="BB166" s="1881" t="n"/>
      <c r="BC166" s="1881" t="n"/>
      <c r="BD166" s="1881" t="n"/>
      <c r="BE166" s="1881" t="n"/>
      <c r="BF166" s="1881" t="n"/>
      <c r="BG166" s="1881" t="n"/>
      <c r="BH166" s="1881" t="n"/>
      <c r="BI166" s="1881" t="n"/>
      <c r="BJ166" s="1881" t="n"/>
    </row>
    <row r="167" ht="6" customHeight="1" s="832">
      <c r="O167" s="65" t="n"/>
      <c r="P167" s="65" t="n"/>
      <c r="Q167" s="65" t="n"/>
      <c r="R167" s="65" t="n"/>
      <c r="S167" s="65" t="n"/>
      <c r="T167" s="1881" t="n"/>
      <c r="U167" s="1881" t="n"/>
      <c r="V167" s="1881" t="n"/>
      <c r="W167" s="1881" t="n"/>
      <c r="X167" s="1881" t="n"/>
      <c r="Y167" s="1881" t="n"/>
      <c r="Z167" s="1881" t="n"/>
      <c r="AA167" s="1881" t="n"/>
      <c r="AB167" s="1881" t="n"/>
      <c r="AC167" s="1881" t="n"/>
      <c r="AD167" s="1881" t="n"/>
      <c r="AE167" s="1881" t="n"/>
      <c r="AF167" s="1881" t="n"/>
      <c r="AG167" s="1881" t="n"/>
      <c r="AH167" s="1881" t="n"/>
      <c r="AI167" s="1881" t="n"/>
      <c r="AJ167" s="1881" t="n"/>
      <c r="AK167" s="1881" t="n"/>
      <c r="AL167" s="1881" t="n"/>
      <c r="AM167" s="1881" t="n"/>
      <c r="AN167" s="1881" t="n"/>
      <c r="AO167" s="1881" t="n"/>
      <c r="AP167" s="1881" t="n"/>
      <c r="AQ167" s="1881" t="n"/>
      <c r="AR167" s="1881" t="n"/>
      <c r="AS167" s="1881" t="n"/>
      <c r="AT167" s="1881" t="n"/>
      <c r="AU167" s="1881" t="n"/>
      <c r="AV167" s="1881" t="n"/>
      <c r="AW167" s="1881" t="n"/>
      <c r="AX167" s="1881" t="n"/>
      <c r="AY167" s="1881" t="n"/>
      <c r="AZ167" s="1881" t="n"/>
      <c r="BA167" s="1881" t="n"/>
      <c r="BB167" s="1881" t="n"/>
      <c r="BC167" s="1881" t="n"/>
      <c r="BD167" s="1881" t="n"/>
      <c r="BE167" s="1881" t="n"/>
      <c r="BF167" s="1881" t="n"/>
      <c r="BG167" s="1881" t="n"/>
      <c r="BH167" s="1881" t="n"/>
      <c r="BI167" s="1881" t="n"/>
      <c r="BJ167" s="1881" t="n"/>
    </row>
    <row r="168" ht="6" customHeight="1" s="832">
      <c r="O168" s="65" t="n"/>
      <c r="P168" s="65" t="n"/>
      <c r="Q168" s="65" t="n"/>
      <c r="R168" s="65" t="n"/>
      <c r="S168" s="65" t="n"/>
      <c r="T168" s="1881" t="n"/>
      <c r="U168" s="1881" t="n"/>
      <c r="V168" s="1881" t="n"/>
      <c r="W168" s="1881" t="n"/>
      <c r="X168" s="1881" t="n"/>
      <c r="Y168" s="1881" t="n"/>
      <c r="Z168" s="1881" t="n"/>
      <c r="AA168" s="1881" t="n"/>
      <c r="AB168" s="1881" t="n"/>
      <c r="AC168" s="1881" t="n"/>
      <c r="AD168" s="1881" t="n"/>
      <c r="AE168" s="1881" t="n"/>
      <c r="AF168" s="1881" t="n"/>
      <c r="AG168" s="1881" t="n"/>
      <c r="AH168" s="1881" t="n"/>
      <c r="AI168" s="1881" t="n"/>
      <c r="AJ168" s="1881" t="n"/>
      <c r="AK168" s="1881" t="n"/>
      <c r="AL168" s="1881" t="n"/>
      <c r="AM168" s="1881" t="n"/>
      <c r="AN168" s="1881" t="n"/>
      <c r="AO168" s="1881" t="n"/>
      <c r="AP168" s="1881" t="n"/>
      <c r="AQ168" s="1881" t="n"/>
      <c r="AR168" s="1881" t="n"/>
      <c r="AS168" s="1881" t="n"/>
      <c r="AT168" s="1881" t="n"/>
      <c r="AU168" s="1881" t="n"/>
      <c r="AV168" s="1881" t="n"/>
      <c r="AW168" s="1881" t="n"/>
      <c r="AX168" s="1881" t="n"/>
      <c r="AY168" s="1881" t="n"/>
      <c r="AZ168" s="1881" t="n"/>
      <c r="BA168" s="1881" t="n"/>
      <c r="BB168" s="1881" t="n"/>
      <c r="BC168" s="1881" t="n"/>
      <c r="BD168" s="1881" t="n"/>
      <c r="BE168" s="1881" t="n"/>
      <c r="BF168" s="1881" t="n"/>
      <c r="BG168" s="1881" t="n"/>
      <c r="BH168" s="1881" t="n"/>
      <c r="BI168" s="1881" t="n"/>
      <c r="BJ168" s="1881" t="n"/>
    </row>
    <row r="169" ht="6" customHeight="1" s="832">
      <c r="O169" s="65" t="n"/>
      <c r="P169" s="65" t="n"/>
      <c r="Q169" s="65" t="n"/>
      <c r="R169" s="65" t="n"/>
      <c r="S169" s="65" t="n"/>
      <c r="T169" s="1881" t="n"/>
      <c r="U169" s="1881" t="n"/>
      <c r="V169" s="1881" t="n"/>
      <c r="W169" s="1881" t="n"/>
      <c r="X169" s="1881" t="n"/>
      <c r="Y169" s="1881" t="n"/>
      <c r="Z169" s="1881" t="n"/>
      <c r="AA169" s="1881" t="n"/>
      <c r="AB169" s="1881" t="n"/>
      <c r="AC169" s="1881" t="n"/>
      <c r="AD169" s="1881" t="n"/>
      <c r="AE169" s="1881" t="n"/>
      <c r="AF169" s="1881" t="n"/>
      <c r="AG169" s="1881" t="n"/>
      <c r="AH169" s="1881" t="n"/>
      <c r="AI169" s="1881" t="n"/>
      <c r="AJ169" s="1881" t="n"/>
      <c r="AK169" s="1881" t="n"/>
      <c r="AL169" s="1881" t="n"/>
      <c r="AM169" s="1881" t="n"/>
      <c r="AN169" s="1881" t="n"/>
      <c r="AO169" s="1881" t="n"/>
      <c r="AP169" s="1881" t="n"/>
      <c r="AQ169" s="1881" t="n"/>
      <c r="AR169" s="1881" t="n"/>
      <c r="AS169" s="1881" t="n"/>
      <c r="AT169" s="1881" t="n"/>
      <c r="AU169" s="1881" t="n"/>
      <c r="AV169" s="1881" t="n"/>
      <c r="AW169" s="1881" t="n"/>
      <c r="AX169" s="1881" t="n"/>
      <c r="AY169" s="1881" t="n"/>
      <c r="AZ169" s="1881" t="n"/>
      <c r="BA169" s="1881" t="n"/>
      <c r="BB169" s="1881" t="n"/>
      <c r="BC169" s="1881" t="n"/>
      <c r="BD169" s="1881" t="n"/>
      <c r="BE169" s="1881" t="n"/>
      <c r="BF169" s="1881" t="n"/>
      <c r="BG169" s="1881" t="n"/>
      <c r="BH169" s="1881" t="n"/>
      <c r="BI169" s="1881" t="n"/>
      <c r="BJ169" s="1881" t="n"/>
    </row>
    <row r="170" ht="6" customHeight="1" s="832">
      <c r="O170" s="65" t="n"/>
      <c r="P170" s="65" t="n"/>
      <c r="Q170" s="65" t="n"/>
      <c r="R170" s="65" t="n"/>
      <c r="S170" s="65" t="n"/>
      <c r="T170" s="1881" t="n"/>
      <c r="U170" s="1881" t="n"/>
      <c r="V170" s="1881" t="n"/>
      <c r="W170" s="1881" t="n"/>
      <c r="X170" s="1881" t="n"/>
      <c r="Y170" s="1881" t="n"/>
      <c r="Z170" s="1881" t="n"/>
      <c r="AA170" s="1881" t="n"/>
      <c r="AB170" s="1881" t="n"/>
      <c r="AC170" s="1881" t="n"/>
      <c r="AD170" s="1881" t="n"/>
      <c r="AE170" s="1881" t="n"/>
      <c r="AF170" s="1881" t="n"/>
      <c r="AG170" s="1881" t="n"/>
      <c r="AH170" s="1881" t="n"/>
      <c r="AI170" s="1881" t="n"/>
      <c r="AJ170" s="1881" t="n"/>
      <c r="AK170" s="1881" t="n"/>
      <c r="AL170" s="1881" t="n"/>
      <c r="AM170" s="1881" t="n"/>
      <c r="AN170" s="1881" t="n"/>
      <c r="AO170" s="1881" t="n"/>
      <c r="AP170" s="1881" t="n"/>
      <c r="AQ170" s="1881" t="n"/>
      <c r="AR170" s="1881" t="n"/>
      <c r="AS170" s="1881" t="n"/>
      <c r="AT170" s="1881" t="n"/>
      <c r="AU170" s="1881" t="n"/>
      <c r="AV170" s="1881" t="n"/>
      <c r="AW170" s="1881" t="n"/>
      <c r="AX170" s="1881" t="n"/>
      <c r="AY170" s="1881" t="n"/>
      <c r="AZ170" s="1881" t="n"/>
      <c r="BA170" s="1881" t="n"/>
      <c r="BB170" s="1881" t="n"/>
      <c r="BC170" s="1881" t="n"/>
      <c r="BD170" s="1881" t="n"/>
      <c r="BE170" s="1881" t="n"/>
      <c r="BF170" s="1881" t="n"/>
      <c r="BG170" s="1881" t="n"/>
      <c r="BH170" s="1881" t="n"/>
      <c r="BI170" s="1881" t="n"/>
      <c r="BJ170" s="1881" t="n"/>
    </row>
    <row r="171" ht="6" customHeight="1" s="832">
      <c r="O171" s="65" t="n"/>
      <c r="P171" s="65" t="n"/>
      <c r="Q171" s="65" t="n"/>
      <c r="R171" s="65" t="n"/>
      <c r="S171" s="65" t="n"/>
      <c r="T171" s="1881" t="n"/>
      <c r="U171" s="1881" t="n"/>
      <c r="V171" s="1881" t="n"/>
      <c r="W171" s="1881" t="n"/>
      <c r="X171" s="1881" t="n"/>
      <c r="Y171" s="1881" t="n"/>
      <c r="Z171" s="1881" t="n"/>
      <c r="AA171" s="1881" t="n"/>
      <c r="AB171" s="1881" t="n"/>
      <c r="AC171" s="1881" t="n"/>
      <c r="AD171" s="1881" t="n"/>
      <c r="AE171" s="1881" t="n"/>
      <c r="AF171" s="1881" t="n"/>
      <c r="AG171" s="1881" t="n"/>
      <c r="AH171" s="1881" t="n"/>
      <c r="AI171" s="1881" t="n"/>
      <c r="AJ171" s="1881" t="n"/>
      <c r="AK171" s="1881" t="n"/>
      <c r="AL171" s="1881" t="n"/>
      <c r="AM171" s="1881" t="n"/>
      <c r="AN171" s="1881" t="n"/>
      <c r="AO171" s="1881" t="n"/>
      <c r="AP171" s="1881" t="n"/>
      <c r="AQ171" s="1881" t="n"/>
      <c r="AR171" s="1881" t="n"/>
      <c r="AS171" s="1881" t="n"/>
      <c r="AT171" s="1881" t="n"/>
      <c r="AU171" s="1881" t="n"/>
      <c r="AV171" s="1881" t="n"/>
      <c r="AW171" s="1881" t="n"/>
      <c r="AX171" s="1881" t="n"/>
      <c r="AY171" s="1881" t="n"/>
      <c r="AZ171" s="1881" t="n"/>
      <c r="BA171" s="1881" t="n"/>
      <c r="BB171" s="1881" t="n"/>
      <c r="BC171" s="1881" t="n"/>
      <c r="BD171" s="1881" t="n"/>
      <c r="BE171" s="1881" t="n"/>
      <c r="BF171" s="1881" t="n"/>
      <c r="BG171" s="1881" t="n"/>
      <c r="BH171" s="1881" t="n"/>
      <c r="BI171" s="1881" t="n"/>
      <c r="BJ171" s="1881" t="n"/>
    </row>
    <row r="172" ht="6" customHeight="1" s="832">
      <c r="O172" s="65" t="n"/>
      <c r="P172" s="65" t="n"/>
      <c r="Q172" s="65" t="n"/>
      <c r="R172" s="65" t="n"/>
      <c r="S172" s="65" t="n"/>
      <c r="T172" s="1881" t="n"/>
      <c r="U172" s="1881" t="n"/>
      <c r="V172" s="1881" t="n"/>
      <c r="W172" s="1881" t="n"/>
      <c r="X172" s="1881" t="n"/>
      <c r="Y172" s="1881" t="n"/>
      <c r="Z172" s="1881" t="n"/>
      <c r="AA172" s="1881" t="n"/>
      <c r="AB172" s="1881" t="n"/>
      <c r="AC172" s="1881" t="n"/>
      <c r="AD172" s="1881" t="n"/>
      <c r="AE172" s="1881" t="n"/>
      <c r="AF172" s="1881" t="n"/>
      <c r="AG172" s="1881" t="n"/>
      <c r="AH172" s="1881" t="n"/>
      <c r="AI172" s="1881" t="n"/>
      <c r="AJ172" s="1881" t="n"/>
      <c r="AK172" s="1881" t="n"/>
      <c r="AL172" s="1881" t="n"/>
      <c r="AM172" s="1881" t="n"/>
      <c r="AN172" s="1881" t="n"/>
      <c r="AO172" s="1881" t="n"/>
      <c r="AP172" s="1881" t="n"/>
      <c r="AQ172" s="1881" t="n"/>
      <c r="AR172" s="1881" t="n"/>
      <c r="AS172" s="1881" t="n"/>
      <c r="AT172" s="1881" t="n"/>
      <c r="AU172" s="1881" t="n"/>
      <c r="AV172" s="1881" t="n"/>
      <c r="AW172" s="1881" t="n"/>
      <c r="AX172" s="1881" t="n"/>
      <c r="AY172" s="1881" t="n"/>
      <c r="AZ172" s="1881" t="n"/>
      <c r="BA172" s="1881" t="n"/>
      <c r="BB172" s="1881" t="n"/>
      <c r="BC172" s="1881" t="n"/>
      <c r="BD172" s="1881" t="n"/>
      <c r="BE172" s="1881" t="n"/>
      <c r="BF172" s="1881" t="n"/>
      <c r="BG172" s="1881" t="n"/>
      <c r="BH172" s="1881" t="n"/>
      <c r="BI172" s="1881" t="n"/>
      <c r="BJ172" s="1881" t="n"/>
    </row>
    <row r="173" ht="6" customHeight="1" s="832">
      <c r="O173" s="65" t="n"/>
      <c r="P173" s="65" t="n"/>
      <c r="Q173" s="65" t="n"/>
      <c r="R173" s="65" t="n"/>
      <c r="S173" s="65" t="n"/>
      <c r="T173" s="1881" t="n"/>
      <c r="U173" s="1881" t="n"/>
      <c r="V173" s="1881" t="n"/>
      <c r="W173" s="1881" t="n"/>
      <c r="X173" s="1881" t="n"/>
      <c r="Y173" s="1881" t="n"/>
      <c r="Z173" s="1881" t="n"/>
      <c r="AA173" s="1881" t="n"/>
    </row>
    <row r="174" ht="6" customHeight="1" s="832">
      <c r="O174" s="65" t="n"/>
      <c r="P174" s="65" t="n"/>
      <c r="Q174" s="65" t="n"/>
      <c r="R174" s="65" t="n"/>
      <c r="S174" s="65" t="n"/>
      <c r="T174" s="1881" t="n"/>
      <c r="U174" s="1881" t="n"/>
      <c r="V174" s="1881" t="n"/>
      <c r="W174" s="1881" t="n"/>
      <c r="X174" s="1881" t="n"/>
      <c r="Y174" s="1881" t="n"/>
      <c r="Z174" s="1881" t="n"/>
      <c r="AA174" s="1881" t="n"/>
    </row>
    <row r="175" ht="6" customHeight="1" s="832">
      <c r="O175" s="65" t="n"/>
      <c r="P175" s="65" t="n"/>
      <c r="Q175" s="65" t="n"/>
      <c r="R175" s="65" t="n"/>
      <c r="S175" s="65" t="n"/>
      <c r="T175" s="1881" t="n"/>
      <c r="U175" s="1881" t="n"/>
      <c r="V175" s="1881" t="n"/>
      <c r="W175" s="1881" t="n"/>
      <c r="X175" s="1881" t="n"/>
      <c r="Y175" s="1881" t="n"/>
      <c r="Z175" s="1881" t="n"/>
    </row>
    <row r="176" ht="6" customHeight="1" s="832">
      <c r="O176" s="65" t="n"/>
      <c r="P176" s="65" t="n"/>
      <c r="Q176" s="65" t="n"/>
      <c r="R176" s="65" t="n"/>
      <c r="S176" s="65" t="n"/>
      <c r="T176" s="1881" t="n"/>
      <c r="U176" s="1881" t="n"/>
      <c r="V176" s="1881" t="n"/>
      <c r="W176" s="1881" t="n"/>
      <c r="X176" s="1881" t="n"/>
      <c r="Y176" s="1881" t="n"/>
      <c r="Z176" s="1881" t="n"/>
    </row>
    <row r="177" ht="6" customHeight="1" s="832">
      <c r="O177" s="65" t="n"/>
      <c r="P177" s="65" t="n"/>
      <c r="Q177" s="65" t="n"/>
      <c r="R177" s="65" t="n"/>
      <c r="S177" s="65" t="n"/>
      <c r="T177" s="1881" t="n"/>
      <c r="U177" s="1881" t="n"/>
      <c r="V177" s="1881" t="n"/>
      <c r="W177" s="1881" t="n"/>
      <c r="X177" s="1881" t="n"/>
      <c r="Y177" s="1881" t="n"/>
      <c r="Z177" s="1881" t="n"/>
    </row>
    <row r="178" ht="6" customHeight="1" s="832">
      <c r="O178" s="65" t="n"/>
      <c r="P178" s="65" t="n"/>
      <c r="Q178" s="65" t="n"/>
      <c r="R178" s="65" t="n"/>
      <c r="S178" s="65" t="n"/>
      <c r="T178" s="1881" t="n"/>
      <c r="U178" s="1881" t="n"/>
      <c r="V178" s="1881" t="n"/>
      <c r="W178" s="1881" t="n"/>
      <c r="X178" s="1881" t="n"/>
      <c r="Y178" s="1881" t="n"/>
      <c r="Z178" s="1881" t="n"/>
    </row>
    <row r="179" ht="6" customHeight="1" s="832">
      <c r="O179" s="65" t="n"/>
      <c r="P179" s="65" t="n"/>
      <c r="Q179" s="65" t="n"/>
      <c r="R179" s="65" t="n"/>
      <c r="S179" s="65" t="n"/>
      <c r="T179" s="1881" t="n"/>
      <c r="U179" s="1881" t="n"/>
      <c r="V179" s="1881" t="n"/>
      <c r="W179" s="1881" t="n"/>
      <c r="X179" s="1881" t="n"/>
      <c r="Y179" s="1881" t="n"/>
    </row>
    <row r="180" ht="6" customHeight="1" s="832">
      <c r="O180" s="65" t="n"/>
      <c r="P180" s="65" t="n"/>
      <c r="Q180" s="65" t="n"/>
      <c r="R180" s="65" t="n"/>
      <c r="S180" s="65" t="n"/>
      <c r="T180" s="1881" t="n"/>
      <c r="U180" s="1881" t="n"/>
      <c r="V180" s="1881" t="n"/>
      <c r="W180" s="1881" t="n"/>
      <c r="X180" s="1881" t="n"/>
      <c r="Y180" s="1881" t="n"/>
    </row>
    <row r="181" ht="6" customHeight="1" s="832">
      <c r="O181" s="65" t="n"/>
      <c r="P181" s="65" t="n"/>
      <c r="Q181" s="65" t="n"/>
      <c r="R181" s="65" t="n"/>
      <c r="S181" s="65" t="n"/>
      <c r="T181" s="1881" t="n"/>
      <c r="U181" s="1881" t="n"/>
      <c r="V181" s="1881" t="n"/>
      <c r="W181" s="1881" t="n"/>
      <c r="X181" s="1881" t="n"/>
      <c r="Y181" s="1881" t="n"/>
    </row>
    <row r="182" ht="6" customHeight="1" s="832">
      <c r="O182" s="65" t="n"/>
      <c r="P182" s="65" t="n"/>
      <c r="Q182" s="65" t="n"/>
      <c r="R182" s="65" t="n"/>
      <c r="S182" s="65" t="n"/>
      <c r="T182" s="1881" t="n"/>
      <c r="U182" s="1881" t="n"/>
      <c r="V182" s="1881" t="n"/>
      <c r="W182" s="1881" t="n"/>
      <c r="X182" s="1881" t="n"/>
      <c r="Y182" s="1881" t="n"/>
    </row>
    <row r="183" ht="6" customHeight="1" s="832">
      <c r="O183" s="65" t="n"/>
      <c r="P183" s="65" t="n"/>
      <c r="Q183" s="65" t="n"/>
      <c r="R183" s="65" t="n"/>
      <c r="S183" s="65" t="n"/>
      <c r="T183" s="1881" t="n"/>
      <c r="U183" s="1881" t="n"/>
      <c r="V183" s="1881" t="n"/>
      <c r="W183" s="1881" t="n"/>
      <c r="X183" s="1881" t="n"/>
      <c r="Y183" s="1881" t="n"/>
    </row>
    <row r="184" ht="6" customHeight="1" s="832">
      <c r="O184" s="65" t="n"/>
      <c r="P184" s="65" t="n"/>
      <c r="Q184" s="65" t="n"/>
      <c r="R184" s="65" t="n"/>
      <c r="S184" s="65" t="n"/>
      <c r="T184" s="1881" t="n"/>
      <c r="U184" s="1881" t="n"/>
      <c r="V184" s="1881" t="n"/>
      <c r="W184" s="1881" t="n"/>
      <c r="X184" s="1881" t="n"/>
      <c r="Y184" s="1881" t="n"/>
    </row>
    <row r="185" ht="6" customHeight="1" s="832">
      <c r="O185" s="65" t="n"/>
      <c r="P185" s="65" t="n"/>
      <c r="Q185" s="65" t="n"/>
      <c r="R185" s="65" t="n"/>
      <c r="S185" s="65" t="n"/>
      <c r="T185" s="1881" t="n"/>
      <c r="U185" s="1881" t="n"/>
      <c r="V185" s="1881" t="n"/>
      <c r="W185" s="1881" t="n"/>
    </row>
    <row r="186" ht="6" customHeight="1" s="832">
      <c r="O186" s="65" t="n"/>
      <c r="P186" s="65" t="n"/>
      <c r="Q186" s="65" t="n"/>
      <c r="R186" s="65" t="n"/>
      <c r="S186" s="65" t="n"/>
      <c r="T186" s="1881" t="n"/>
      <c r="U186" s="1881" t="n"/>
      <c r="V186" s="1881" t="n"/>
      <c r="W186" s="1881" t="n"/>
    </row>
    <row r="187" ht="6" customHeight="1" s="832">
      <c r="O187" s="65" t="n"/>
      <c r="P187" s="65" t="n"/>
      <c r="Q187" s="65" t="n"/>
      <c r="R187" s="65" t="n"/>
      <c r="S187" s="65" t="n"/>
      <c r="T187" s="1881" t="n"/>
      <c r="U187" s="1881" t="n"/>
      <c r="V187" s="1881" t="n"/>
      <c r="W187" s="1881" t="n"/>
    </row>
    <row r="188" ht="6" customHeight="1" s="832">
      <c r="O188" s="65" t="n"/>
      <c r="P188" s="65" t="n"/>
      <c r="Q188" s="65" t="n"/>
      <c r="R188" s="65" t="n"/>
      <c r="S188" s="65" t="n"/>
      <c r="T188" s="1881" t="n"/>
      <c r="U188" s="1881" t="n"/>
      <c r="V188" s="1881" t="n"/>
      <c r="W188" s="1881" t="n"/>
    </row>
    <row r="189" ht="6" customHeight="1" s="832">
      <c r="O189" s="65" t="n"/>
      <c r="P189" s="65" t="n"/>
      <c r="Q189" s="65" t="n"/>
      <c r="R189" s="65" t="n"/>
      <c r="S189" s="65" t="n"/>
      <c r="T189" s="1881" t="n"/>
      <c r="U189" s="1881" t="n"/>
      <c r="V189" s="1881" t="n"/>
      <c r="W189" s="1881" t="n"/>
    </row>
    <row r="190" ht="6" customHeight="1" s="832">
      <c r="O190" s="65" t="n"/>
      <c r="P190" s="65" t="n"/>
      <c r="Q190" s="65" t="n"/>
      <c r="R190" s="65" t="n"/>
      <c r="S190" s="65" t="n"/>
      <c r="T190" s="1881" t="n"/>
      <c r="U190" s="1881" t="n"/>
      <c r="V190" s="1881" t="n"/>
      <c r="W190" s="1881" t="n"/>
    </row>
    <row r="191" ht="6" customHeight="1" s="832">
      <c r="O191" s="65" t="n"/>
      <c r="P191" s="65" t="n"/>
      <c r="Q191" s="65" t="n"/>
      <c r="R191" s="65" t="n"/>
      <c r="S191" s="65" t="n"/>
      <c r="T191" s="1881" t="n"/>
      <c r="U191" s="1881" t="n"/>
      <c r="V191" s="1881" t="n"/>
    </row>
    <row r="192" ht="6" customHeight="1" s="832">
      <c r="O192" s="65" t="n"/>
      <c r="P192" s="65" t="n"/>
      <c r="Q192" s="65" t="n"/>
      <c r="R192" s="65" t="n"/>
      <c r="S192" s="65" t="n"/>
      <c r="T192" s="1881" t="n"/>
      <c r="U192" s="1881" t="n"/>
      <c r="V192" s="1881" t="n"/>
    </row>
    <row r="193" ht="6" customHeight="1" s="832">
      <c r="O193" s="65" t="n"/>
      <c r="P193" s="65" t="n"/>
      <c r="Q193" s="65" t="n"/>
      <c r="R193" s="65" t="n"/>
      <c r="S193" s="65" t="n"/>
      <c r="T193" s="1881" t="n"/>
      <c r="U193" s="1881" t="n"/>
      <c r="V193" s="1881" t="n"/>
    </row>
    <row r="194" ht="6" customHeight="1" s="832">
      <c r="O194" s="65" t="n"/>
      <c r="P194" s="65" t="n"/>
      <c r="Q194" s="65" t="n"/>
      <c r="R194" s="65" t="n"/>
      <c r="S194" s="65" t="n"/>
      <c r="T194" s="1881" t="n"/>
      <c r="U194" s="1881" t="n"/>
    </row>
    <row r="195" ht="6" customHeight="1" s="832">
      <c r="O195" s="65" t="n"/>
      <c r="P195" s="65" t="n"/>
      <c r="Q195" s="65" t="n"/>
      <c r="R195" s="65" t="n"/>
      <c r="S195" s="65" t="n"/>
      <c r="T195" s="1881" t="n"/>
    </row>
    <row r="196" ht="6" customHeight="1" s="832">
      <c r="A196" s="72" t="n"/>
      <c r="B196" s="65" t="n"/>
      <c r="C196" s="65" t="n"/>
      <c r="D196" s="65" t="n"/>
      <c r="E196" s="65" t="n"/>
      <c r="F196" s="65" t="n"/>
      <c r="G196" s="65" t="n"/>
      <c r="H196" s="65" t="n"/>
      <c r="I196" s="65" t="n"/>
      <c r="J196" s="65" t="n"/>
      <c r="K196" s="65" t="n"/>
      <c r="L196" s="65" t="n"/>
      <c r="M196" s="65" t="n"/>
      <c r="N196" s="65" t="n"/>
      <c r="O196" s="65" t="n"/>
      <c r="P196" s="65" t="n"/>
      <c r="Q196" s="65" t="n"/>
      <c r="R196" s="65" t="n"/>
      <c r="S196" s="65" t="n"/>
      <c r="T196" s="1881" t="n"/>
    </row>
    <row r="197" ht="6" customHeight="1" s="832">
      <c r="A197" s="72" t="n"/>
      <c r="B197" s="65" t="n"/>
      <c r="C197" s="65" t="n"/>
      <c r="D197" s="65" t="n"/>
      <c r="E197" s="65" t="n"/>
      <c r="F197" s="65" t="n"/>
      <c r="G197" s="65" t="n"/>
      <c r="H197" s="65" t="n"/>
      <c r="I197" s="65" t="n"/>
      <c r="J197" s="65" t="n"/>
      <c r="K197" s="65" t="n"/>
      <c r="L197" s="65" t="n"/>
      <c r="M197" s="65" t="n"/>
      <c r="N197" s="65" t="n"/>
      <c r="O197" s="65" t="n"/>
      <c r="P197" s="65" t="n"/>
      <c r="Q197" s="65" t="n"/>
      <c r="R197" s="65" t="n"/>
      <c r="S197" s="65" t="n"/>
      <c r="T197" s="1881" t="n"/>
    </row>
    <row r="198" ht="6" customHeight="1" s="832">
      <c r="A198" s="72" t="n"/>
      <c r="B198" s="65" t="n"/>
      <c r="C198" s="65" t="n"/>
      <c r="D198" s="65" t="n"/>
      <c r="E198" s="65" t="n"/>
      <c r="F198" s="65" t="n"/>
      <c r="G198" s="65" t="n"/>
      <c r="H198" s="65" t="n"/>
      <c r="I198" s="65" t="n"/>
      <c r="J198" s="65" t="n"/>
      <c r="K198" s="65" t="n"/>
      <c r="L198" s="65" t="n"/>
      <c r="M198" s="65" t="n"/>
      <c r="N198" s="65" t="n"/>
      <c r="O198" s="65" t="n"/>
      <c r="P198" s="65" t="n"/>
      <c r="Q198" s="65" t="n"/>
      <c r="R198" s="65" t="n"/>
    </row>
    <row r="199" ht="6" customHeight="1" s="832">
      <c r="A199" s="72" t="n"/>
      <c r="B199" s="65" t="n"/>
      <c r="C199" s="65" t="n"/>
      <c r="D199" s="65" t="n"/>
      <c r="E199" s="65" t="n"/>
      <c r="F199" s="65" t="n"/>
      <c r="G199" s="65" t="n"/>
      <c r="H199" s="65" t="n"/>
      <c r="I199" s="65" t="n"/>
      <c r="J199" s="65" t="n"/>
      <c r="K199" s="65" t="n"/>
      <c r="L199" s="65" t="n"/>
      <c r="M199" s="65" t="n"/>
      <c r="N199" s="65" t="n"/>
      <c r="O199" s="65" t="n"/>
      <c r="P199" s="65" t="n"/>
      <c r="Q199" s="65" t="n"/>
      <c r="R199" s="65" t="n"/>
    </row>
    <row r="200" ht="6" customHeight="1" s="832">
      <c r="A200" s="72" t="n"/>
      <c r="B200" s="65" t="n"/>
      <c r="C200" s="65" t="n"/>
      <c r="D200" s="65" t="n"/>
      <c r="E200" s="65" t="n"/>
      <c r="F200" s="65" t="n"/>
      <c r="G200" s="65" t="n"/>
      <c r="H200" s="65" t="n"/>
      <c r="I200" s="65" t="n"/>
      <c r="J200" s="65" t="n"/>
      <c r="K200" s="65" t="n"/>
      <c r="L200" s="65" t="n"/>
      <c r="M200" s="65" t="n"/>
      <c r="N200" s="65" t="n"/>
      <c r="O200" s="65" t="n"/>
      <c r="P200" s="65" t="n"/>
      <c r="Q200" s="65" t="n"/>
    </row>
    <row r="201" ht="6" customHeight="1" s="832">
      <c r="A201" s="72" t="n"/>
      <c r="B201" s="65" t="n"/>
      <c r="C201" s="65" t="n"/>
      <c r="D201" s="65" t="n"/>
      <c r="E201" s="65" t="n"/>
      <c r="F201" s="65" t="n"/>
      <c r="G201" s="65" t="n"/>
      <c r="H201" s="65" t="n"/>
      <c r="I201" s="65" t="n"/>
      <c r="J201" s="65" t="n"/>
      <c r="K201" s="65" t="n"/>
      <c r="L201" s="65" t="n"/>
      <c r="M201" s="65" t="n"/>
      <c r="N201" s="65" t="n"/>
      <c r="O201" s="65" t="n"/>
      <c r="P201" s="65" t="n"/>
      <c r="Q201" s="65" t="n"/>
    </row>
    <row r="202" ht="6" customHeight="1" s="832">
      <c r="A202" s="72" t="n"/>
      <c r="B202" s="65" t="n"/>
      <c r="C202" s="65" t="n"/>
      <c r="D202" s="65" t="n"/>
      <c r="E202" s="65" t="n"/>
      <c r="F202" s="65" t="n"/>
      <c r="G202" s="65" t="n"/>
      <c r="H202" s="65" t="n"/>
      <c r="I202" s="65" t="n"/>
      <c r="J202" s="65" t="n"/>
      <c r="K202" s="65" t="n"/>
      <c r="L202" s="65" t="n"/>
      <c r="M202" s="65" t="n"/>
      <c r="N202" s="65" t="n"/>
      <c r="O202" s="65" t="n"/>
      <c r="P202" s="65" t="n"/>
    </row>
    <row r="203" ht="6" customHeight="1" s="832">
      <c r="A203" s="72" t="n"/>
      <c r="B203" s="72" t="n"/>
      <c r="C203" s="65" t="n"/>
      <c r="D203" s="65" t="n"/>
      <c r="E203" s="65" t="n"/>
      <c r="F203" s="65" t="n"/>
      <c r="G203" s="65" t="n"/>
      <c r="H203" s="65" t="n"/>
      <c r="I203" s="65" t="n"/>
      <c r="J203" s="65" t="n"/>
      <c r="K203" s="65" t="n"/>
      <c r="L203" s="65" t="n"/>
      <c r="M203" s="65" t="n"/>
      <c r="N203" s="65" t="n"/>
      <c r="O203" s="65" t="n"/>
      <c r="P203" s="65" t="n"/>
    </row>
    <row r="204" ht="6" customHeight="1" s="832">
      <c r="A204" s="72" t="n"/>
      <c r="B204" s="72" t="n"/>
      <c r="C204" s="65" t="n"/>
      <c r="D204" s="65" t="n"/>
      <c r="E204" s="65" t="n"/>
      <c r="F204" s="65" t="n"/>
      <c r="G204" s="65" t="n"/>
      <c r="H204" s="65" t="n"/>
      <c r="I204" s="65" t="n"/>
      <c r="J204" s="65" t="n"/>
      <c r="K204" s="65" t="n"/>
      <c r="L204" s="65" t="n"/>
      <c r="M204" s="65" t="n"/>
      <c r="N204" s="65" t="n"/>
      <c r="O204" s="65" t="n"/>
    </row>
    <row r="205" ht="6" customHeight="1" s="832">
      <c r="A205" s="72" t="n"/>
      <c r="B205" s="72" t="n"/>
      <c r="C205" s="65" t="n"/>
      <c r="D205" s="65" t="n"/>
      <c r="E205" s="65" t="n"/>
      <c r="F205" s="65" t="n"/>
      <c r="G205" s="65" t="n"/>
      <c r="H205" s="65" t="n"/>
      <c r="I205" s="65" t="n"/>
      <c r="J205" s="65" t="n"/>
      <c r="K205" s="65" t="n"/>
      <c r="L205" s="65" t="n"/>
      <c r="M205" s="65" t="n"/>
      <c r="N205" s="65" t="n"/>
    </row>
    <row r="206" ht="6" customHeight="1" s="832">
      <c r="A206" s="72" t="n"/>
      <c r="B206" s="72" t="n"/>
      <c r="C206" s="65" t="n"/>
      <c r="D206" s="65" t="n"/>
      <c r="E206" s="65" t="n"/>
      <c r="F206" s="65" t="n"/>
      <c r="G206" s="65" t="n"/>
      <c r="H206" s="65" t="n"/>
      <c r="I206" s="65" t="n"/>
      <c r="J206" s="65" t="n"/>
      <c r="K206" s="65" t="n"/>
      <c r="L206" s="65" t="n"/>
      <c r="M206" s="65" t="n"/>
      <c r="N206" s="65" t="n"/>
    </row>
    <row r="207" ht="6" customHeight="1" s="832">
      <c r="B207" s="72" t="n"/>
      <c r="C207" s="65" t="n"/>
      <c r="D207" s="65" t="n"/>
      <c r="E207" s="65" t="n"/>
      <c r="F207" s="65" t="n"/>
      <c r="G207" s="65" t="n"/>
      <c r="H207" s="65" t="n"/>
      <c r="I207" s="65" t="n"/>
      <c r="J207" s="65" t="n"/>
      <c r="K207" s="65" t="n"/>
      <c r="L207" s="65" t="n"/>
      <c r="M207" s="65" t="n"/>
      <c r="N207" s="65" t="n"/>
    </row>
    <row r="208" ht="6" customHeight="1" s="832">
      <c r="B208" s="72" t="n"/>
      <c r="C208" s="65" t="n"/>
      <c r="D208" s="65" t="n"/>
      <c r="E208" s="65" t="n"/>
      <c r="F208" s="65" t="n"/>
      <c r="G208" s="65" t="n"/>
      <c r="H208" s="65" t="n"/>
      <c r="I208" s="65" t="n"/>
      <c r="J208" s="65" t="n"/>
      <c r="K208" s="65" t="n"/>
      <c r="L208" s="65" t="n"/>
      <c r="M208" s="65" t="n"/>
    </row>
    <row r="209" ht="6" customHeight="1" s="832">
      <c r="B209" s="72" t="n"/>
      <c r="C209" s="65" t="n"/>
      <c r="D209" s="65" t="n"/>
      <c r="E209" s="65" t="n"/>
      <c r="F209" s="65" t="n"/>
      <c r="G209" s="65" t="n"/>
      <c r="H209" s="65" t="n"/>
      <c r="I209" s="65" t="n"/>
      <c r="J209" s="65" t="n"/>
      <c r="K209" s="65" t="n"/>
      <c r="L209" s="65" t="n"/>
    </row>
    <row r="210" ht="6" customHeight="1" s="832">
      <c r="B210" s="72" t="n"/>
      <c r="C210" s="65" t="n"/>
      <c r="D210" s="65" t="n"/>
      <c r="E210" s="65" t="n"/>
      <c r="F210" s="65" t="n"/>
      <c r="G210" s="65" t="n"/>
      <c r="H210" s="65" t="n"/>
      <c r="I210" s="65" t="n"/>
      <c r="J210" s="65" t="n"/>
      <c r="K210" s="65" t="n"/>
      <c r="L210" s="65" t="n"/>
    </row>
    <row r="211" ht="6" customHeight="1" s="832">
      <c r="B211" s="72" t="n"/>
      <c r="C211" s="65" t="n"/>
      <c r="D211" s="65" t="n"/>
      <c r="E211" s="65" t="n"/>
      <c r="F211" s="65" t="n"/>
      <c r="G211" s="65" t="n"/>
      <c r="H211" s="65" t="n"/>
      <c r="I211" s="65" t="n"/>
      <c r="J211" s="65" t="n"/>
      <c r="K211" s="65" t="n"/>
    </row>
    <row r="212" ht="6" customHeight="1" s="832">
      <c r="B212" s="72" t="n"/>
      <c r="C212" s="65" t="n"/>
      <c r="D212" s="65" t="n"/>
      <c r="E212" s="65" t="n"/>
      <c r="F212" s="65" t="n"/>
      <c r="G212" s="65" t="n"/>
      <c r="H212" s="65" t="n"/>
      <c r="I212" s="65" t="n"/>
      <c r="J212" s="65" t="n"/>
    </row>
    <row r="213" ht="6" customHeight="1" s="832">
      <c r="B213" s="65" t="n"/>
      <c r="C213" s="65" t="n"/>
      <c r="D213" s="65" t="n"/>
      <c r="E213" s="65" t="n"/>
      <c r="F213" s="65" t="n"/>
      <c r="G213" s="65" t="n"/>
      <c r="H213" s="65" t="n"/>
      <c r="I213" s="65" t="n"/>
      <c r="J213" s="65" t="n"/>
    </row>
  </sheetData>
  <mergeCells count="372">
    <mergeCell ref="BW8:DV8"/>
    <mergeCell ref="DY8:EY10"/>
    <mergeCell ref="AP11:AZ12"/>
    <mergeCell ref="BA11:BK12"/>
    <mergeCell ref="BL11:BV12"/>
    <mergeCell ref="DZ11:EY12"/>
    <mergeCell ref="A9:S10"/>
    <mergeCell ref="T9:AD10"/>
    <mergeCell ref="AE9:AO10"/>
    <mergeCell ref="AP9:AZ10"/>
    <mergeCell ref="BA9:BK10"/>
    <mergeCell ref="B11:S12"/>
    <mergeCell ref="T11:AD12"/>
    <mergeCell ref="AE11:AO12"/>
    <mergeCell ref="EZ8:FL10"/>
    <mergeCell ref="BW9:DV10"/>
    <mergeCell ref="BW11:DV12"/>
    <mergeCell ref="BL9:BV10"/>
    <mergeCell ref="EE1:FL1"/>
    <mergeCell ref="DV2:ED5"/>
    <mergeCell ref="EE2:FL5"/>
    <mergeCell ref="A3:L3"/>
    <mergeCell ref="M3:AS3"/>
    <mergeCell ref="AT3:DR3"/>
    <mergeCell ref="A4:L4"/>
    <mergeCell ref="M4:AS4"/>
    <mergeCell ref="A1:I1"/>
    <mergeCell ref="J1:V1"/>
    <mergeCell ref="Y1:AJ1"/>
    <mergeCell ref="AK1:AT1"/>
    <mergeCell ref="BH1:BT1"/>
    <mergeCell ref="CD1:CK1"/>
    <mergeCell ref="AT4:DR4"/>
    <mergeCell ref="CS1:DE1"/>
    <mergeCell ref="DV1:ED1"/>
    <mergeCell ref="EZ11:FL12"/>
    <mergeCell ref="AE6:AZ7"/>
    <mergeCell ref="BA6:BV7"/>
    <mergeCell ref="AP15:AZ16"/>
    <mergeCell ref="BA15:BK16"/>
    <mergeCell ref="BL15:BV16"/>
    <mergeCell ref="DZ13:EY14"/>
    <mergeCell ref="EZ13:FL14"/>
    <mergeCell ref="B17:S18"/>
    <mergeCell ref="T17:AD18"/>
    <mergeCell ref="AE17:AO18"/>
    <mergeCell ref="AP17:AZ18"/>
    <mergeCell ref="BA17:BK18"/>
    <mergeCell ref="BL17:BV18"/>
    <mergeCell ref="BW17:DV18"/>
    <mergeCell ref="DY17:EY18"/>
    <mergeCell ref="EZ17:FL18"/>
    <mergeCell ref="B13:S14"/>
    <mergeCell ref="T13:AD14"/>
    <mergeCell ref="AE13:AO14"/>
    <mergeCell ref="AP13:AZ14"/>
    <mergeCell ref="BA13:BK14"/>
    <mergeCell ref="BL13:BV14"/>
    <mergeCell ref="BW13:DV14"/>
    <mergeCell ref="BW15:DV16"/>
    <mergeCell ref="DZ15:EY16"/>
    <mergeCell ref="EZ15:FL16"/>
    <mergeCell ref="BW19:DV20"/>
    <mergeCell ref="DY19:EY20"/>
    <mergeCell ref="EZ19:FL20"/>
    <mergeCell ref="B21:S22"/>
    <mergeCell ref="T21:AD22"/>
    <mergeCell ref="AE21:AO22"/>
    <mergeCell ref="AP21:AZ22"/>
    <mergeCell ref="BA21:BK22"/>
    <mergeCell ref="BL21:BV22"/>
    <mergeCell ref="BW21:DV22"/>
    <mergeCell ref="B19:S20"/>
    <mergeCell ref="T19:AD20"/>
    <mergeCell ref="AE19:AO20"/>
    <mergeCell ref="AP19:AZ20"/>
    <mergeCell ref="BA19:BK20"/>
    <mergeCell ref="BL19:BV20"/>
    <mergeCell ref="DY21:EY22"/>
    <mergeCell ref="EZ21:FL22"/>
    <mergeCell ref="B15:S16"/>
    <mergeCell ref="T15:AD16"/>
    <mergeCell ref="AE15:AO16"/>
    <mergeCell ref="FB24:FL25"/>
    <mergeCell ref="B25:S26"/>
    <mergeCell ref="T25:AD26"/>
    <mergeCell ref="AE25:AO26"/>
    <mergeCell ref="AP25:AZ26"/>
    <mergeCell ref="BA25:BK26"/>
    <mergeCell ref="BL25:BV26"/>
    <mergeCell ref="BW25:DV26"/>
    <mergeCell ref="DZ26:EY27"/>
    <mergeCell ref="B23:S24"/>
    <mergeCell ref="T23:AD24"/>
    <mergeCell ref="AE23:AO24"/>
    <mergeCell ref="AP23:AZ24"/>
    <mergeCell ref="BA23:BK24"/>
    <mergeCell ref="BL23:BV24"/>
    <mergeCell ref="BW23:DV24"/>
    <mergeCell ref="DZ24:EY25"/>
    <mergeCell ref="EZ24:FA25"/>
    <mergeCell ref="EZ26:FA27"/>
    <mergeCell ref="FB26:FL27"/>
    <mergeCell ref="B27:S28"/>
    <mergeCell ref="B29:S30"/>
    <mergeCell ref="T29:AD30"/>
    <mergeCell ref="AE29:AO30"/>
    <mergeCell ref="AP29:AZ30"/>
    <mergeCell ref="BA29:BK30"/>
    <mergeCell ref="BL29:BV30"/>
    <mergeCell ref="BW29:DV30"/>
    <mergeCell ref="T35:AD36"/>
    <mergeCell ref="AE35:AO36"/>
    <mergeCell ref="AP35:AZ36"/>
    <mergeCell ref="BA35:BK36"/>
    <mergeCell ref="BL35:BV36"/>
    <mergeCell ref="BW35:DV36"/>
    <mergeCell ref="BW31:DV32"/>
    <mergeCell ref="B31:S32"/>
    <mergeCell ref="B33:S34"/>
    <mergeCell ref="BW37:DV38"/>
    <mergeCell ref="DZ38:EY39"/>
    <mergeCell ref="EZ38:FA39"/>
    <mergeCell ref="AP31:AZ32"/>
    <mergeCell ref="BA31:BK32"/>
    <mergeCell ref="BL31:BV32"/>
    <mergeCell ref="BA37:BK38"/>
    <mergeCell ref="BL37:BV38"/>
    <mergeCell ref="B35:S36"/>
    <mergeCell ref="DY35:EY36"/>
    <mergeCell ref="EZ35:FA36"/>
    <mergeCell ref="DZ31:EY32"/>
    <mergeCell ref="EZ31:FL32"/>
    <mergeCell ref="AP37:AZ38"/>
    <mergeCell ref="BA27:BK28"/>
    <mergeCell ref="BL27:BV28"/>
    <mergeCell ref="BW27:DV28"/>
    <mergeCell ref="DZ33:EY34"/>
    <mergeCell ref="EZ33:FL34"/>
    <mergeCell ref="FB35:FL36"/>
    <mergeCell ref="DY28:EY29"/>
    <mergeCell ref="T33:AD34"/>
    <mergeCell ref="AE33:AO34"/>
    <mergeCell ref="AP33:AZ34"/>
    <mergeCell ref="BA33:BK34"/>
    <mergeCell ref="BL33:BV34"/>
    <mergeCell ref="BW33:DV34"/>
    <mergeCell ref="T31:AD32"/>
    <mergeCell ref="AE31:AO32"/>
    <mergeCell ref="T27:AD28"/>
    <mergeCell ref="AE27:AO28"/>
    <mergeCell ref="AP27:AZ28"/>
    <mergeCell ref="EZ28:FL29"/>
    <mergeCell ref="T43:AD44"/>
    <mergeCell ref="EZ40:FL41"/>
    <mergeCell ref="C41:S42"/>
    <mergeCell ref="T41:AD42"/>
    <mergeCell ref="AE41:AO42"/>
    <mergeCell ref="AP41:AZ42"/>
    <mergeCell ref="BA41:BK42"/>
    <mergeCell ref="BL41:BV42"/>
    <mergeCell ref="BW41:DV42"/>
    <mergeCell ref="DY42:EY43"/>
    <mergeCell ref="EZ42:FA43"/>
    <mergeCell ref="T39:AD40"/>
    <mergeCell ref="AE39:AO40"/>
    <mergeCell ref="AP39:AZ40"/>
    <mergeCell ref="BA39:BK40"/>
    <mergeCell ref="BL39:BV40"/>
    <mergeCell ref="BW39:DV40"/>
    <mergeCell ref="DZ40:EY41"/>
    <mergeCell ref="FB38:FL39"/>
    <mergeCell ref="A39:S40"/>
    <mergeCell ref="C43:S44"/>
    <mergeCell ref="B37:S38"/>
    <mergeCell ref="T37:AD38"/>
    <mergeCell ref="AE37:AO38"/>
    <mergeCell ref="BA45:BK46"/>
    <mergeCell ref="BL45:BV46"/>
    <mergeCell ref="BW47:DV48"/>
    <mergeCell ref="DZ47:EY48"/>
    <mergeCell ref="EZ47:FL48"/>
    <mergeCell ref="AE43:AO44"/>
    <mergeCell ref="AP43:AZ44"/>
    <mergeCell ref="BA43:BK44"/>
    <mergeCell ref="BL43:BV44"/>
    <mergeCell ref="BW43:DV44"/>
    <mergeCell ref="FB42:FL43"/>
    <mergeCell ref="FB49:FL50"/>
    <mergeCell ref="BW45:DV46"/>
    <mergeCell ref="DZ45:EY46"/>
    <mergeCell ref="EZ45:FA46"/>
    <mergeCell ref="FB45:FL46"/>
    <mergeCell ref="C47:S48"/>
    <mergeCell ref="T47:AD48"/>
    <mergeCell ref="AE47:AO48"/>
    <mergeCell ref="AP47:AZ48"/>
    <mergeCell ref="BA47:BK48"/>
    <mergeCell ref="BL47:BV48"/>
    <mergeCell ref="C45:S46"/>
    <mergeCell ref="C49:S50"/>
    <mergeCell ref="T49:AD50"/>
    <mergeCell ref="AE49:AO50"/>
    <mergeCell ref="AP49:AZ50"/>
    <mergeCell ref="BA49:BK50"/>
    <mergeCell ref="BL49:BV50"/>
    <mergeCell ref="BW49:DV50"/>
    <mergeCell ref="DY49:EY50"/>
    <mergeCell ref="EZ49:FA50"/>
    <mergeCell ref="T45:AD46"/>
    <mergeCell ref="AE45:AO46"/>
    <mergeCell ref="AP45:AZ46"/>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B75:S76"/>
    <mergeCell ref="T75:AD76"/>
    <mergeCell ref="AE75:AO76"/>
    <mergeCell ref="AP75:AZ76"/>
    <mergeCell ref="BA75:BK76"/>
    <mergeCell ref="BL75:BV76"/>
    <mergeCell ref="BW75:DV76"/>
    <mergeCell ref="DZ75:EY76"/>
    <mergeCell ref="EZ75:FL76"/>
    <mergeCell ref="FB77:FL78"/>
    <mergeCell ref="T79:AD80"/>
    <mergeCell ref="AE79:AO80"/>
    <mergeCell ref="AP79:AZ80"/>
    <mergeCell ref="BA79:BK80"/>
    <mergeCell ref="BL79:BV80"/>
    <mergeCell ref="BW79:DV80"/>
    <mergeCell ref="DY90:EY91"/>
    <mergeCell ref="EZ90:FL91"/>
    <mergeCell ref="EZ85:FL86"/>
    <mergeCell ref="EZ80:FL81"/>
    <mergeCell ref="T77:AD78"/>
    <mergeCell ref="AE77:AO78"/>
    <mergeCell ref="AP77:AZ78"/>
    <mergeCell ref="BA77:BK78"/>
    <mergeCell ref="BL77:BV78"/>
    <mergeCell ref="BW77:DV78"/>
    <mergeCell ref="DY77:EY78"/>
    <mergeCell ref="EZ77:FA78"/>
    <mergeCell ref="A96:M96"/>
    <mergeCell ref="A79:S80"/>
    <mergeCell ref="A77:S78"/>
    <mergeCell ref="DY92:EY93"/>
    <mergeCell ref="N96:S96"/>
    <mergeCell ref="V96:AL96"/>
    <mergeCell ref="AM96:AZ96"/>
    <mergeCell ref="BL81:BV82"/>
    <mergeCell ref="BW81:DV82"/>
    <mergeCell ref="DY82:EY83"/>
    <mergeCell ref="DY85:EY86"/>
    <mergeCell ref="DY87:EY88"/>
    <mergeCell ref="DY80:EY81"/>
    <mergeCell ref="A81:S82"/>
    <mergeCell ref="T81:U82"/>
    <mergeCell ref="V81:AD82"/>
    <mergeCell ref="AE81:AF82"/>
    <mergeCell ref="AG81:AO82"/>
    <mergeCell ref="AP81:AZ82"/>
    <mergeCell ref="BA81:BB82"/>
    <mergeCell ref="BC81:BK82"/>
  </mergeCells>
  <dataValidations count="3">
    <dataValidation sqref="WRL983071:WRX983074 OV73:PH76 YR73:ZD76 AIN73:AIZ76 ASJ73:ASV76 BCF73:BCR76 BMB73:BMN76 BVX73:BWJ76 CFT73:CGF76 CPP73:CQB76 CZL73:CZX76 DJH73:DJT76 DTD73:DTP76 ECZ73:EDL76 EMV73:ENH76 EWR73:EXD76 FGN73:FGZ76 FQJ73:FQV76 GAF73:GAR76 GKB73:GKN76 GTX73:GUJ76 HDT73:HEF76 HNP73:HOB76 HXL73:HXX76 IHH73:IHT76 IRD73:IRP76 JAZ73:JBL76 JKV73:JLH76 JUR73:JVD76 KEN73:KEZ76 KOJ73:KOV76 KYF73:KYR76 LIB73:LIN76 LRX73:LSJ76 MBT73:MCF76 MLP73:MMB76 MVL73:MVX76 NFH73:NFT76 NPD73:NPP76 NYZ73:NZL76 OIV73:OJH76 OSR73:OTD76 PCN73:PCZ76 PMJ73:PMV76 PWF73:PWR76 QGB73:QGN76 QPX73:QQJ76 QZT73:RAF76 RJP73:RKB76 RTL73:RTX76 SDH73:SDT76 SND73:SNP76 SWZ73:SXL76 TGV73:THH76 TQR73:TRD76 UAN73:UAZ76 UKJ73:UKV76 UUF73:UUR76 VEB73:VEN76 VNX73:VOJ76 VXT73:VYF76 WHP73:WIB76 WRL73:WRX76 XBH73:XBT76 EZ65609:FL65612 OV65609:PH65612 YR65609:ZD65612 AIN65609:AIZ65612 ASJ65609:ASV65612 BCF65609:BCR65612 BMB65609:BMN65612 BVX65609:BWJ65612 CFT65609:CGF65612 CPP65609:CQB65612 CZL65609:CZX65612 DJH65609:DJT65612 DTD65609:DTP65612 ECZ65609:EDL65612 EMV65609:ENH65612 EWR65609:EXD65612 FGN65609:FGZ65612 FQJ65609:FQV65612 GAF65609:GAR65612 GKB65609:GKN65612 GTX65609:GUJ65612 HDT65609:HEF65612 HNP65609:HOB65612 HXL65609:HXX65612 IHH65609:IHT65612 IRD65609:IRP65612 JAZ65609:JBL65612 JKV65609:JLH65612 JUR65609:JVD65612 KEN65609:KEZ65612 KOJ65609:KOV65612 KYF65609:KYR65612 LIB65609:LIN65612 LRX65609:LSJ65612 MBT65609:MCF65612 MLP65609:MMB65612 MVL65609:MVX65612 NFH65609:NFT65612 NPD65609:NPP65612 NYZ65609:NZL65612 OIV65609:OJH65612 OSR65609:OTD65612 PCN65609:PCZ65612 PMJ65609:PMV65612 PWF65609:PWR65612 QGB65609:QGN65612 QPX65609:QQJ65612 QZT65609:RAF65612 RJP65609:RKB65612 RTL65609:RTX65612 SDH65609:SDT65612 SND65609:SNP65612 SWZ65609:SXL65612 TGV65609:THH65612 TQR65609:TRD65612 UAN65609:UAZ65612 UKJ65609:UKV65612 UUF65609:UUR65612 VEB65609:VEN65612 VNX65609:VOJ65612 VXT65609:VYF65612 WHP65609:WIB65612 WRL65609:WRX65612 XBH65609:XBT65612 EZ131145:FL131148 OV131145:PH131148 YR131145:ZD131148 AIN131145:AIZ131148 ASJ131145:ASV131148 BCF131145:BCR131148 BMB131145:BMN131148 BVX131145:BWJ131148 CFT131145:CGF131148 CPP131145:CQB131148 CZL131145:CZX131148 DJH131145:DJT131148 DTD131145:DTP131148 ECZ131145:EDL131148 EMV131145:ENH131148 EWR131145:EXD131148 FGN131145:FGZ131148 FQJ131145:FQV131148 GAF131145:GAR131148 GKB131145:GKN131148 GTX131145:GUJ131148 HDT131145:HEF131148 HNP131145:HOB131148 HXL131145:HXX131148 IHH131145:IHT131148 IRD131145:IRP131148 JAZ131145:JBL131148 JKV131145:JLH131148 JUR131145:JVD131148 KEN131145:KEZ131148 KOJ131145:KOV131148 KYF131145:KYR131148 LIB131145:LIN131148 LRX131145:LSJ131148 MBT131145:MCF131148 MLP131145:MMB131148 MVL131145:MVX131148 NFH131145:NFT131148 NPD131145:NPP131148 NYZ131145:NZL131148 OIV131145:OJH131148 OSR131145:OTD131148 PCN131145:PCZ131148 PMJ131145:PMV131148 PWF131145:PWR131148 QGB131145:QGN131148 QPX131145:QQJ131148 QZT131145:RAF131148 RJP131145:RKB131148 RTL131145:RTX131148 SDH131145:SDT131148 SND131145:SNP131148 SWZ131145:SXL131148 TGV131145:THH131148 TQR131145:TRD131148 UAN131145:UAZ131148 UKJ131145:UKV131148 UUF131145:UUR131148 VEB131145:VEN131148 VNX131145:VOJ131148 VXT131145:VYF131148 WHP131145:WIB131148 WRL131145:WRX131148 XBH131145:XBT131148 EZ196681:FL196684 OV196681:PH196684 YR196681:ZD196684 AIN196681:AIZ196684 ASJ196681:ASV196684 BCF196681:BCR196684 BMB196681:BMN196684 BVX196681:BWJ196684 CFT196681:CGF196684 CPP196681:CQB196684 CZL196681:CZX196684 DJH196681:DJT196684 DTD196681:DTP196684 ECZ196681:EDL196684 EMV196681:ENH196684 EWR196681:EXD196684 FGN196681:FGZ196684 FQJ196681:FQV196684 GAF196681:GAR196684 GKB196681:GKN196684 GTX196681:GUJ196684 HDT196681:HEF196684 HNP196681:HOB196684 HXL196681:HXX196684 IHH196681:IHT196684 IRD196681:IRP196684 JAZ196681:JBL196684 JKV196681:JLH196684 JUR196681:JVD196684 KEN196681:KEZ196684 KOJ196681:KOV196684 KYF196681:KYR196684 LIB196681:LIN196684 LRX196681:LSJ196684 MBT196681:MCF196684 MLP196681:MMB196684 MVL196681:MVX196684 NFH196681:NFT196684 NPD196681:NPP196684 NYZ196681:NZL196684 OIV196681:OJH196684 OSR196681:OTD196684 PCN196681:PCZ196684 PMJ196681:PMV196684 PWF196681:PWR196684 QGB196681:QGN196684 QPX196681:QQJ196684 QZT196681:RAF196684 RJP196681:RKB196684 RTL196681:RTX196684 SDH196681:SDT196684 SND196681:SNP196684 SWZ196681:SXL196684 TGV196681:THH196684 TQR196681:TRD196684 UAN196681:UAZ196684 UKJ196681:UKV196684 UUF196681:UUR196684 VEB196681:VEN196684 VNX196681:VOJ196684 VXT196681:VYF196684 WHP196681:WIB196684 WRL196681:WRX196684 XBH196681:XBT196684 EZ262217:FL262220 OV262217:PH262220 YR262217:ZD262220 AIN262217:AIZ262220 ASJ262217:ASV262220 BCF262217:BCR262220 BMB262217:BMN262220 BVX262217:BWJ262220 CFT262217:CGF262220 CPP262217:CQB262220 CZL262217:CZX262220 DJH262217:DJT262220 DTD262217:DTP262220 ECZ262217:EDL262220 EMV262217:ENH262220 EWR262217:EXD262220 FGN262217:FGZ262220 FQJ262217:FQV262220 GAF262217:GAR262220 GKB262217:GKN262220 GTX262217:GUJ262220 HDT262217:HEF262220 HNP262217:HOB262220 HXL262217:HXX262220 IHH262217:IHT262220 IRD262217:IRP262220 JAZ262217:JBL262220 JKV262217:JLH262220 JUR262217:JVD262220 KEN262217:KEZ262220 KOJ262217:KOV262220 KYF262217:KYR262220 LIB262217:LIN262220 LRX262217:LSJ262220 MBT262217:MCF262220 MLP262217:MMB262220 MVL262217:MVX262220 NFH262217:NFT262220 NPD262217:NPP262220 NYZ262217:NZL262220 OIV262217:OJH262220 OSR262217:OTD262220 PCN262217:PCZ262220 PMJ262217:PMV262220 PWF262217:PWR262220 QGB262217:QGN262220 QPX262217:QQJ262220 QZT262217:RAF262220 RJP262217:RKB262220 RTL262217:RTX262220 SDH262217:SDT262220 SND262217:SNP262220 SWZ262217:SXL262220 TGV262217:THH262220 TQR262217:TRD262220 UAN262217:UAZ262220 UKJ262217:UKV262220 UUF262217:UUR262220 VEB262217:VEN262220 VNX262217:VOJ262220 VXT262217:VYF262220 WHP262217:WIB262220 WRL262217:WRX262220 XBH262217:XBT262220 EZ327753:FL327756 OV327753:PH327756 YR327753:ZD327756 AIN327753:AIZ327756 ASJ327753:ASV327756 BCF327753:BCR327756 BMB327753:BMN327756 BVX327753:BWJ327756 CFT327753:CGF327756 CPP327753:CQB327756 CZL327753:CZX327756 DJH327753:DJT327756 DTD327753:DTP327756 ECZ327753:EDL327756 EMV327753:ENH327756 EWR327753:EXD327756 FGN327753:FGZ327756 FQJ327753:FQV327756 GAF327753:GAR327756 GKB327753:GKN327756 GTX327753:GUJ327756 HDT327753:HEF327756 HNP327753:HOB327756 HXL327753:HXX327756 IHH327753:IHT327756 IRD327753:IRP327756 JAZ327753:JBL327756 JKV327753:JLH327756 JUR327753:JVD327756 KEN327753:KEZ327756 KOJ327753:KOV327756 KYF327753:KYR327756 LIB327753:LIN327756 LRX327753:LSJ327756 MBT327753:MCF327756 MLP327753:MMB327756 MVL327753:MVX327756 NFH327753:NFT327756 NPD327753:NPP327756 NYZ327753:NZL327756 OIV327753:OJH327756 OSR327753:OTD327756 PCN327753:PCZ327756 PMJ327753:PMV327756 PWF327753:PWR327756 QGB327753:QGN327756 QPX327753:QQJ327756 QZT327753:RAF327756 RJP327753:RKB327756 RTL327753:RTX327756 SDH327753:SDT327756 SND327753:SNP327756 SWZ327753:SXL327756 TGV327753:THH327756 TQR327753:TRD327756 UAN327753:UAZ327756 UKJ327753:UKV327756 UUF327753:UUR327756 VEB327753:VEN327756 VNX327753:VOJ327756 VXT327753:VYF327756 WHP327753:WIB327756 WRL327753:WRX327756 XBH327753:XBT327756 EZ393289:FL393292 OV393289:PH393292 YR393289:ZD393292 AIN393289:AIZ393292 ASJ393289:ASV393292 BCF393289:BCR393292 BMB393289:BMN393292 BVX393289:BWJ393292 CFT393289:CGF393292 CPP393289:CQB393292 CZL393289:CZX393292 DJH393289:DJT393292 DTD393289:DTP393292 ECZ393289:EDL393292 EMV393289:ENH393292 EWR393289:EXD393292 FGN393289:FGZ393292 FQJ393289:FQV393292 GAF393289:GAR393292 GKB393289:GKN393292 GTX393289:GUJ393292 HDT393289:HEF393292 HNP393289:HOB393292 HXL393289:HXX393292 IHH393289:IHT393292 IRD393289:IRP393292 JAZ393289:JBL393292 JKV393289:JLH393292 JUR393289:JVD393292 KEN393289:KEZ393292 KOJ393289:KOV393292 KYF393289:KYR393292 LIB393289:LIN393292 LRX393289:LSJ393292 MBT393289:MCF393292 MLP393289:MMB393292 MVL393289:MVX393292 NFH393289:NFT393292 NPD393289:NPP393292 NYZ393289:NZL393292 OIV393289:OJH393292 OSR393289:OTD393292 PCN393289:PCZ393292 PMJ393289:PMV393292 PWF393289:PWR393292 QGB393289:QGN393292 QPX393289:QQJ393292 QZT393289:RAF393292 RJP393289:RKB393292 RTL393289:RTX393292 SDH393289:SDT393292 SND393289:SNP393292 SWZ393289:SXL393292 TGV393289:THH393292 TQR393289:TRD393292 UAN393289:UAZ393292 UKJ393289:UKV393292 UUF393289:UUR393292 VEB393289:VEN393292 VNX393289:VOJ393292 VXT393289:VYF393292 WHP393289:WIB393292 WRL393289:WRX393292 XBH393289:XBT393292 EZ458825:FL458828 OV458825:PH458828 YR458825:ZD458828 AIN458825:AIZ458828 ASJ458825:ASV458828 BCF458825:BCR458828 BMB458825:BMN458828 BVX458825:BWJ458828 CFT458825:CGF458828 CPP458825:CQB458828 CZL458825:CZX458828 DJH458825:DJT458828 DTD458825:DTP458828 ECZ458825:EDL458828 EMV458825:ENH458828 EWR458825:EXD458828 FGN458825:FGZ458828 FQJ458825:FQV458828 GAF458825:GAR458828 GKB458825:GKN458828 GTX458825:GUJ458828 HDT458825:HEF458828 HNP458825:HOB458828 HXL458825:HXX458828 IHH458825:IHT458828 IRD458825:IRP458828 JAZ458825:JBL458828 JKV458825:JLH458828 JUR458825:JVD458828 KEN458825:KEZ458828 KOJ458825:KOV458828 KYF458825:KYR458828 LIB458825:LIN458828 LRX458825:LSJ458828 MBT458825:MCF458828 MLP458825:MMB458828 MVL458825:MVX458828 NFH458825:NFT458828 NPD458825:NPP458828 NYZ458825:NZL458828 OIV458825:OJH458828 OSR458825:OTD458828 PCN458825:PCZ458828 PMJ458825:PMV458828 PWF458825:PWR458828 QGB458825:QGN458828 QPX458825:QQJ458828 QZT458825:RAF458828 RJP458825:RKB458828 RTL458825:RTX458828 SDH458825:SDT458828 SND458825:SNP458828 SWZ458825:SXL458828 TGV458825:THH458828 TQR458825:TRD458828 UAN458825:UAZ458828 UKJ458825:UKV458828 UUF458825:UUR458828 VEB458825:VEN458828 VNX458825:VOJ458828 VXT458825:VYF458828 WHP458825:WIB458828 WRL458825:WRX458828 XBH458825:XBT458828 EZ524361:FL524364 OV524361:PH524364 YR524361:ZD524364 AIN524361:AIZ524364 ASJ524361:ASV524364 BCF524361:BCR524364 BMB524361:BMN524364 BVX524361:BWJ524364 CFT524361:CGF524364 CPP524361:CQB524364 CZL524361:CZX524364 DJH524361:DJT524364 DTD524361:DTP524364 ECZ524361:EDL524364 EMV524361:ENH524364 EWR524361:EXD524364 FGN524361:FGZ524364 FQJ524361:FQV524364 GAF524361:GAR524364 GKB524361:GKN524364 GTX524361:GUJ524364 HDT524361:HEF524364 HNP524361:HOB524364 HXL524361:HXX524364 IHH524361:IHT524364 IRD524361:IRP524364 JAZ524361:JBL524364 JKV524361:JLH524364 JUR524361:JVD524364 KEN524361:KEZ524364 KOJ524361:KOV524364 KYF524361:KYR524364 LIB524361:LIN524364 LRX524361:LSJ524364 MBT524361:MCF524364 MLP524361:MMB524364 MVL524361:MVX524364 NFH524361:NFT524364 NPD524361:NPP524364 NYZ524361:NZL524364 OIV524361:OJH524364 OSR524361:OTD524364 PCN524361:PCZ524364 PMJ524361:PMV524364 PWF524361:PWR524364 QGB524361:QGN524364 QPX524361:QQJ524364 QZT524361:RAF524364 RJP524361:RKB524364 RTL524361:RTX524364 SDH524361:SDT524364 SND524361:SNP524364 SWZ524361:SXL524364 TGV524361:THH524364 TQR524361:TRD524364 UAN524361:UAZ524364 UKJ524361:UKV524364 UUF524361:UUR524364 VEB524361:VEN524364 VNX524361:VOJ524364 VXT524361:VYF524364 WHP524361:WIB524364 WRL524361:WRX524364 XBH524361:XBT524364 EZ589897:FL589900 OV589897:PH589900 YR589897:ZD589900 AIN589897:AIZ589900 ASJ589897:ASV589900 BCF589897:BCR589900 BMB589897:BMN589900 BVX589897:BWJ589900 CFT589897:CGF589900 CPP589897:CQB589900 CZL589897:CZX589900 DJH589897:DJT589900 DTD589897:DTP589900 ECZ589897:EDL589900 EMV589897:ENH589900 EWR589897:EXD589900 FGN589897:FGZ589900 FQJ589897:FQV589900 GAF589897:GAR589900 GKB589897:GKN589900 GTX589897:GUJ589900 HDT589897:HEF589900 HNP589897:HOB589900 HXL589897:HXX589900 IHH589897:IHT589900 IRD589897:IRP589900 JAZ589897:JBL589900 JKV589897:JLH589900 JUR589897:JVD589900 KEN589897:KEZ589900 KOJ589897:KOV589900 KYF589897:KYR589900 LIB589897:LIN589900 LRX589897:LSJ589900 MBT589897:MCF589900 MLP589897:MMB589900 MVL589897:MVX589900 NFH589897:NFT589900 NPD589897:NPP589900 NYZ589897:NZL589900 OIV589897:OJH589900 OSR589897:OTD589900 PCN589897:PCZ589900 PMJ589897:PMV589900 PWF589897:PWR589900 QGB589897:QGN589900 QPX589897:QQJ589900 QZT589897:RAF589900 RJP589897:RKB589900 RTL589897:RTX589900 SDH589897:SDT589900 SND589897:SNP589900 SWZ589897:SXL589900 TGV589897:THH589900 TQR589897:TRD589900 UAN589897:UAZ589900 UKJ589897:UKV589900 UUF589897:UUR589900 VEB589897:VEN589900 VNX589897:VOJ589900 VXT589897:VYF589900 WHP589897:WIB589900 WRL589897:WRX589900 XBH589897:XBT589900 EZ655433:FL655436 OV655433:PH655436 YR655433:ZD655436 AIN655433:AIZ655436 ASJ655433:ASV655436 BCF655433:BCR655436 BMB655433:BMN655436 BVX655433:BWJ655436 CFT655433:CGF655436 CPP655433:CQB655436 CZL655433:CZX655436 DJH655433:DJT655436 DTD655433:DTP655436 ECZ655433:EDL655436 EMV655433:ENH655436 EWR655433:EXD655436 FGN655433:FGZ655436 FQJ655433:FQV655436 GAF655433:GAR655436 GKB655433:GKN655436 GTX655433:GUJ655436 HDT655433:HEF655436 HNP655433:HOB655436 HXL655433:HXX655436 IHH655433:IHT655436 IRD655433:IRP655436 JAZ655433:JBL655436 JKV655433:JLH655436 JUR655433:JVD655436 KEN655433:KEZ655436 KOJ655433:KOV655436 KYF655433:KYR655436 LIB655433:LIN655436 LRX655433:LSJ655436 MBT655433:MCF655436 MLP655433:MMB655436 MVL655433:MVX655436 NFH655433:NFT655436 NPD655433:NPP655436 NYZ655433:NZL655436 OIV655433:OJH655436 OSR655433:OTD655436 PCN655433:PCZ655436 PMJ655433:PMV655436 PWF655433:PWR655436 QGB655433:QGN655436 QPX655433:QQJ655436 QZT655433:RAF655436 RJP655433:RKB655436 RTL655433:RTX655436 SDH655433:SDT655436 SND655433:SNP655436 SWZ655433:SXL655436 TGV655433:THH655436 TQR655433:TRD655436 UAN655433:UAZ655436 UKJ655433:UKV655436 UUF655433:UUR655436 VEB655433:VEN655436 VNX655433:VOJ655436 VXT655433:VYF655436 WHP655433:WIB655436 WRL655433:WRX655436 XBH655433:XBT655436 EZ720969:FL720972 OV720969:PH720972 YR720969:ZD720972 AIN720969:AIZ720972 ASJ720969:ASV720972 BCF720969:BCR720972 BMB720969:BMN720972 BVX720969:BWJ720972 CFT720969:CGF720972 CPP720969:CQB720972 CZL720969:CZX720972 DJH720969:DJT720972 DTD720969:DTP720972 ECZ720969:EDL720972 EMV720969:ENH720972 EWR720969:EXD720972 FGN720969:FGZ720972 FQJ720969:FQV720972 GAF720969:GAR720972 GKB720969:GKN720972 GTX720969:GUJ720972 HDT720969:HEF720972 HNP720969:HOB720972 HXL720969:HXX720972 IHH720969:IHT720972 IRD720969:IRP720972 JAZ720969:JBL720972 JKV720969:JLH720972 JUR720969:JVD720972 KEN720969:KEZ720972 KOJ720969:KOV720972 KYF720969:KYR720972 LIB720969:LIN720972 LRX720969:LSJ720972 MBT720969:MCF720972 MLP720969:MMB720972 MVL720969:MVX720972 NFH720969:NFT720972 NPD720969:NPP720972 NYZ720969:NZL720972 OIV720969:OJH720972 OSR720969:OTD720972 PCN720969:PCZ720972 PMJ720969:PMV720972 PWF720969:PWR720972 QGB720969:QGN720972 QPX720969:QQJ720972 QZT720969:RAF720972 RJP720969:RKB720972 RTL720969:RTX720972 SDH720969:SDT720972 SND720969:SNP720972 SWZ720969:SXL720972 TGV720969:THH720972 TQR720969:TRD720972 UAN720969:UAZ720972 UKJ720969:UKV720972 UUF720969:UUR720972 VEB720969:VEN720972 VNX720969:VOJ720972 VXT720969:VYF720972 WHP720969:WIB720972 WRL720969:WRX720972 XBH720969:XBT720972 EZ786505:FL786508 OV786505:PH786508 YR786505:ZD786508 AIN786505:AIZ786508 ASJ786505:ASV786508 BCF786505:BCR786508 BMB786505:BMN786508 BVX786505:BWJ786508 CFT786505:CGF786508 CPP786505:CQB786508 CZL786505:CZX786508 DJH786505:DJT786508 DTD786505:DTP786508 ECZ786505:EDL786508 EMV786505:ENH786508 EWR786505:EXD786508 FGN786505:FGZ786508 FQJ786505:FQV786508 GAF786505:GAR786508 GKB786505:GKN786508 GTX786505:GUJ786508 HDT786505:HEF786508 HNP786505:HOB786508 HXL786505:HXX786508 IHH786505:IHT786508 IRD786505:IRP786508 JAZ786505:JBL786508 JKV786505:JLH786508 JUR786505:JVD786508 KEN786505:KEZ786508 KOJ786505:KOV786508 KYF786505:KYR786508 LIB786505:LIN786508 LRX786505:LSJ786508 MBT786505:MCF786508 MLP786505:MMB786508 MVL786505:MVX786508 NFH786505:NFT786508 NPD786505:NPP786508 NYZ786505:NZL786508 OIV786505:OJH786508 OSR786505:OTD786508 PCN786505:PCZ786508 PMJ786505:PMV786508 PWF786505:PWR786508 QGB786505:QGN786508 QPX786505:QQJ786508 QZT786505:RAF786508 RJP786505:RKB786508 RTL786505:RTX786508 SDH786505:SDT786508 SND786505:SNP786508 SWZ786505:SXL786508 TGV786505:THH786508 TQR786505:TRD786508 UAN786505:UAZ786508 UKJ786505:UKV786508 UUF786505:UUR786508 VEB786505:VEN786508 VNX786505:VOJ786508 VXT786505:VYF786508 WHP786505:WIB786508 WRL786505:WRX786508 XBH786505:XBT786508 EZ852041:FL852044 OV852041:PH852044 YR852041:ZD852044 AIN852041:AIZ852044 ASJ852041:ASV852044 BCF852041:BCR852044 BMB852041:BMN852044 BVX852041:BWJ852044 CFT852041:CGF852044 CPP852041:CQB852044 CZL852041:CZX852044 DJH852041:DJT852044 DTD852041:DTP852044 ECZ852041:EDL852044 EMV852041:ENH852044 EWR852041:EXD852044 FGN852041:FGZ852044 FQJ852041:FQV852044 GAF852041:GAR852044 GKB852041:GKN852044 GTX852041:GUJ852044 HDT852041:HEF852044 HNP852041:HOB852044 HXL852041:HXX852044 IHH852041:IHT852044 IRD852041:IRP852044 JAZ852041:JBL852044 JKV852041:JLH852044 JUR852041:JVD852044 KEN852041:KEZ852044 KOJ852041:KOV852044 KYF852041:KYR852044 LIB852041:LIN852044 LRX852041:LSJ852044 MBT852041:MCF852044 MLP852041:MMB852044 MVL852041:MVX852044 NFH852041:NFT852044 NPD852041:NPP852044 NYZ852041:NZL852044 OIV852041:OJH852044 OSR852041:OTD852044 PCN852041:PCZ852044 PMJ852041:PMV852044 PWF852041:PWR852044 QGB852041:QGN852044 QPX852041:QQJ852044 QZT852041:RAF852044 RJP852041:RKB852044 RTL852041:RTX852044 SDH852041:SDT852044 SND852041:SNP852044 SWZ852041:SXL852044 TGV852041:THH852044 TQR852041:TRD852044 UAN852041:UAZ852044 UKJ852041:UKV852044 UUF852041:UUR852044 VEB852041:VEN852044 VNX852041:VOJ852044 VXT852041:VYF852044 WHP852041:WIB852044 WRL852041:WRX852044 XBH852041:XBT852044 EZ917577:FL917580 OV917577:PH917580 YR917577:ZD917580 AIN917577:AIZ917580 ASJ917577:ASV917580 BCF917577:BCR917580 BMB917577:BMN917580 BVX917577:BWJ917580 CFT917577:CGF917580 CPP917577:CQB917580 CZL917577:CZX917580 DJH917577:DJT917580 DTD917577:DTP917580 ECZ917577:EDL917580 EMV917577:ENH917580 EWR917577:EXD917580 FGN917577:FGZ917580 FQJ917577:FQV917580 GAF917577:GAR917580 GKB917577:GKN917580 GTX917577:GUJ917580 HDT917577:HEF917580 HNP917577:HOB917580 HXL917577:HXX917580 IHH917577:IHT917580 IRD917577:IRP917580 JAZ917577:JBL917580 JKV917577:JLH917580 JUR917577:JVD917580 KEN917577:KEZ917580 KOJ917577:KOV917580 KYF917577:KYR917580 LIB917577:LIN917580 LRX917577:LSJ917580 MBT917577:MCF917580 MLP917577:MMB917580 MVL917577:MVX917580 NFH917577:NFT917580 NPD917577:NPP917580 NYZ917577:NZL917580 OIV917577:OJH917580 OSR917577:OTD917580 PCN917577:PCZ917580 PMJ917577:PMV917580 PWF917577:PWR917580 QGB917577:QGN917580 QPX917577:QQJ917580 QZT917577:RAF917580 RJP917577:RKB917580 RTL917577:RTX917580 SDH917577:SDT917580 SND917577:SNP917580 SWZ917577:SXL917580 TGV917577:THH917580 TQR917577:TRD917580 UAN917577:UAZ917580 UKJ917577:UKV917580 UUF917577:UUR917580 VEB917577:VEN917580 VNX917577:VOJ917580 VXT917577:VYF917580 WHP917577:WIB917580 WRL917577:WRX917580 XBH917577:XBT917580 EZ983113:FL983116 OV983113:PH983116 YR983113:ZD983116 AIN983113:AIZ983116 ASJ983113:ASV983116 BCF983113:BCR983116 BMB983113:BMN983116 BVX983113:BWJ983116 CFT983113:CGF983116 CPP983113:CQB983116 CZL983113:CZX983116 DJH983113:DJT983116 DTD983113:DTP983116 ECZ983113:EDL983116 EMV983113:ENH983116 EWR983113:EXD983116 FGN983113:FGZ983116 FQJ983113:FQV983116 GAF983113:GAR983116 GKB983113:GKN983116 GTX983113:GUJ983116 HDT983113:HEF983116 HNP983113:HOB983116 HXL983113:HXX983116 IHH983113:IHT983116 IRD983113:IRP983116 JAZ983113:JBL983116 JKV983113:JLH983116 JUR983113:JVD983116 KEN983113:KEZ983116 KOJ983113:KOV983116 KYF983113:KYR983116 LIB983113:LIN983116 LRX983113:LSJ983116 MBT983113:MCF983116 MLP983113:MMB983116 MVL983113:MVX983116 NFH983113:NFT983116 NPD983113:NPP983116 NYZ983113:NZL983116 OIV983113:OJH983116 OSR983113:OTD983116 PCN983113:PCZ983116 PMJ983113:PMV983116 PWF983113:PWR983116 QGB983113:QGN983116 QPX983113:QQJ983116 QZT983113:RAF983116 RJP983113:RKB983116 RTL983113:RTX983116 SDH983113:SDT983116 SND983113:SNP983116 SWZ983113:SXL983116 TGV983113:THH983116 TQR983113:TRD983116 UAN983113:UAZ983116 UKJ983113:UKV983116 UUF983113:UUR983116 VEB983113:VEN983116 VNX983113:VOJ983116 VXT983113:VYF983116 WHP983113:WIB983116 WRL983113:WRX983116 XBH983113:XBT983116 XBH983071:XBT983074 OV31:PH34 YR31:ZD34 AIN31:AIZ34 ASJ31:ASV34 BCF31:BCR34 BMB31:BMN34 BVX31:BWJ34 CFT31:CGF34 CPP31:CQB34 CZL31:CZX34 DJH31:DJT34 DTD31:DTP34 ECZ31:EDL34 EMV31:ENH34 EWR31:EXD34 FGN31:FGZ34 FQJ31:FQV34 GAF31:GAR34 GKB31:GKN34 GTX31:GUJ34 HDT31:HEF34 HNP31:HOB34 HXL31:HXX34 IHH31:IHT34 IRD31:IRP34 JAZ31:JBL34 JKV31:JLH34 JUR31:JVD34 KEN31:KEZ34 KOJ31:KOV34 KYF31:KYR34 LIB31:LIN34 LRX31:LSJ34 MBT31:MCF34 MLP31:MMB34 MVL31:MVX34 NFH31:NFT34 NPD31:NPP34 NYZ31:NZL34 OIV31:OJH34 OSR31:OTD34 PCN31:PCZ34 PMJ31:PMV34 PWF31:PWR34 QGB31:QGN34 QPX31:QQJ34 QZT31:RAF34 RJP31:RKB34 RTL31:RTX34 SDH31:SDT34 SND31:SNP34 SWZ31:SXL34 TGV31:THH34 TQR31:TRD34 UAN31:UAZ34 UKJ31:UKV34 UUF31:UUR34 VEB31:VEN34 VNX31:VOJ34 VXT31:VYF34 WHP31:WIB34 WRL31:WRX34 XBH31:XBT34 EZ65567:FL65570 OV65567:PH65570 YR65567:ZD65570 AIN65567:AIZ65570 ASJ65567:ASV65570 BCF65567:BCR65570 BMB65567:BMN65570 BVX65567:BWJ65570 CFT65567:CGF65570 CPP65567:CQB65570 CZL65567:CZX65570 DJH65567:DJT65570 DTD65567:DTP65570 ECZ65567:EDL65570 EMV65567:ENH65570 EWR65567:EXD65570 FGN65567:FGZ65570 FQJ65567:FQV65570 GAF65567:GAR65570 GKB65567:GKN65570 GTX65567:GUJ65570 HDT65567:HEF65570 HNP65567:HOB65570 HXL65567:HXX65570 IHH65567:IHT65570 IRD65567:IRP65570 JAZ65567:JBL65570 JKV65567:JLH65570 JUR65567:JVD65570 KEN65567:KEZ65570 KOJ65567:KOV65570 KYF65567:KYR65570 LIB65567:LIN65570 LRX65567:LSJ65570 MBT65567:MCF65570 MLP65567:MMB65570 MVL65567:MVX65570 NFH65567:NFT65570 NPD65567:NPP65570 NYZ65567:NZL65570 OIV65567:OJH65570 OSR65567:OTD65570 PCN65567:PCZ65570 PMJ65567:PMV65570 PWF65567:PWR65570 QGB65567:QGN65570 QPX65567:QQJ65570 QZT65567:RAF65570 RJP65567:RKB65570 RTL65567:RTX65570 SDH65567:SDT65570 SND65567:SNP65570 SWZ65567:SXL65570 TGV65567:THH65570 TQR65567:TRD65570 UAN65567:UAZ65570 UKJ65567:UKV65570 UUF65567:UUR65570 VEB65567:VEN65570 VNX65567:VOJ65570 VXT65567:VYF65570 WHP65567:WIB65570 WRL65567:WRX65570 XBH65567:XBT65570 EZ131103:FL131106 OV131103:PH131106 YR131103:ZD131106 AIN131103:AIZ131106 ASJ131103:ASV131106 BCF131103:BCR131106 BMB131103:BMN131106 BVX131103:BWJ131106 CFT131103:CGF131106 CPP131103:CQB131106 CZL131103:CZX131106 DJH131103:DJT131106 DTD131103:DTP131106 ECZ131103:EDL131106 EMV131103:ENH131106 EWR131103:EXD131106 FGN131103:FGZ131106 FQJ131103:FQV131106 GAF131103:GAR131106 GKB131103:GKN131106 GTX131103:GUJ131106 HDT131103:HEF131106 HNP131103:HOB131106 HXL131103:HXX131106 IHH131103:IHT131106 IRD131103:IRP131106 JAZ131103:JBL131106 JKV131103:JLH131106 JUR131103:JVD131106 KEN131103:KEZ131106 KOJ131103:KOV131106 KYF131103:KYR131106 LIB131103:LIN131106 LRX131103:LSJ131106 MBT131103:MCF131106 MLP131103:MMB131106 MVL131103:MVX131106 NFH131103:NFT131106 NPD131103:NPP131106 NYZ131103:NZL131106 OIV131103:OJH131106 OSR131103:OTD131106 PCN131103:PCZ131106 PMJ131103:PMV131106 PWF131103:PWR131106 QGB131103:QGN131106 QPX131103:QQJ131106 QZT131103:RAF131106 RJP131103:RKB131106 RTL131103:RTX131106 SDH131103:SDT131106 SND131103:SNP131106 SWZ131103:SXL131106 TGV131103:THH131106 TQR131103:TRD131106 UAN131103:UAZ131106 UKJ131103:UKV131106 UUF131103:UUR131106 VEB131103:VEN131106 VNX131103:VOJ131106 VXT131103:VYF131106 WHP131103:WIB131106 WRL131103:WRX131106 XBH131103:XBT131106 EZ196639:FL196642 OV196639:PH196642 YR196639:ZD196642 AIN196639:AIZ196642 ASJ196639:ASV196642 BCF196639:BCR196642 BMB196639:BMN196642 BVX196639:BWJ196642 CFT196639:CGF196642 CPP196639:CQB196642 CZL196639:CZX196642 DJH196639:DJT196642 DTD196639:DTP196642 ECZ196639:EDL196642 EMV196639:ENH196642 EWR196639:EXD196642 FGN196639:FGZ196642 FQJ196639:FQV196642 GAF196639:GAR196642 GKB196639:GKN196642 GTX196639:GUJ196642 HDT196639:HEF196642 HNP196639:HOB196642 HXL196639:HXX196642 IHH196639:IHT196642 IRD196639:IRP196642 JAZ196639:JBL196642 JKV196639:JLH196642 JUR196639:JVD196642 KEN196639:KEZ196642 KOJ196639:KOV196642 KYF196639:KYR196642 LIB196639:LIN196642 LRX196639:LSJ196642 MBT196639:MCF196642 MLP196639:MMB196642 MVL196639:MVX196642 NFH196639:NFT196642 NPD196639:NPP196642 NYZ196639:NZL196642 OIV196639:OJH196642 OSR196639:OTD196642 PCN196639:PCZ196642 PMJ196639:PMV196642 PWF196639:PWR196642 QGB196639:QGN196642 QPX196639:QQJ196642 QZT196639:RAF196642 RJP196639:RKB196642 RTL196639:RTX196642 SDH196639:SDT196642 SND196639:SNP196642 SWZ196639:SXL196642 TGV196639:THH196642 TQR196639:TRD196642 UAN196639:UAZ196642 UKJ196639:UKV196642 UUF196639:UUR196642 VEB196639:VEN196642 VNX196639:VOJ196642 VXT196639:VYF196642 WHP196639:WIB196642 WRL196639:WRX196642 XBH196639:XBT196642 EZ262175:FL262178 OV262175:PH262178 YR262175:ZD262178 AIN262175:AIZ262178 ASJ262175:ASV262178 BCF262175:BCR262178 BMB262175:BMN262178 BVX262175:BWJ262178 CFT262175:CGF262178 CPP262175:CQB262178 CZL262175:CZX262178 DJH262175:DJT262178 DTD262175:DTP262178 ECZ262175:EDL262178 EMV262175:ENH262178 EWR262175:EXD262178 FGN262175:FGZ262178 FQJ262175:FQV262178 GAF262175:GAR262178 GKB262175:GKN262178 GTX262175:GUJ262178 HDT262175:HEF262178 HNP262175:HOB262178 HXL262175:HXX262178 IHH262175:IHT262178 IRD262175:IRP262178 JAZ262175:JBL262178 JKV262175:JLH262178 JUR262175:JVD262178 KEN262175:KEZ262178 KOJ262175:KOV262178 KYF262175:KYR262178 LIB262175:LIN262178 LRX262175:LSJ262178 MBT262175:MCF262178 MLP262175:MMB262178 MVL262175:MVX262178 NFH262175:NFT262178 NPD262175:NPP262178 NYZ262175:NZL262178 OIV262175:OJH262178 OSR262175:OTD262178 PCN262175:PCZ262178 PMJ262175:PMV262178 PWF262175:PWR262178 QGB262175:QGN262178 QPX262175:QQJ262178 QZT262175:RAF262178 RJP262175:RKB262178 RTL262175:RTX262178 SDH262175:SDT262178 SND262175:SNP262178 SWZ262175:SXL262178 TGV262175:THH262178 TQR262175:TRD262178 UAN262175:UAZ262178 UKJ262175:UKV262178 UUF262175:UUR262178 VEB262175:VEN262178 VNX262175:VOJ262178 VXT262175:VYF262178 WHP262175:WIB262178 WRL262175:WRX262178 XBH262175:XBT262178 EZ327711:FL327714 OV327711:PH327714 YR327711:ZD327714 AIN327711:AIZ327714 ASJ327711:ASV327714 BCF327711:BCR327714 BMB327711:BMN327714 BVX327711:BWJ327714 CFT327711:CGF327714 CPP327711:CQB327714 CZL327711:CZX327714 DJH327711:DJT327714 DTD327711:DTP327714 ECZ327711:EDL327714 EMV327711:ENH327714 EWR327711:EXD327714 FGN327711:FGZ327714 FQJ327711:FQV327714 GAF327711:GAR327714 GKB327711:GKN327714 GTX327711:GUJ327714 HDT327711:HEF327714 HNP327711:HOB327714 HXL327711:HXX327714 IHH327711:IHT327714 IRD327711:IRP327714 JAZ327711:JBL327714 JKV327711:JLH327714 JUR327711:JVD327714 KEN327711:KEZ327714 KOJ327711:KOV327714 KYF327711:KYR327714 LIB327711:LIN327714 LRX327711:LSJ327714 MBT327711:MCF327714 MLP327711:MMB327714 MVL327711:MVX327714 NFH327711:NFT327714 NPD327711:NPP327714 NYZ327711:NZL327714 OIV327711:OJH327714 OSR327711:OTD327714 PCN327711:PCZ327714 PMJ327711:PMV327714 PWF327711:PWR327714 QGB327711:QGN327714 QPX327711:QQJ327714 QZT327711:RAF327714 RJP327711:RKB327714 RTL327711:RTX327714 SDH327711:SDT327714 SND327711:SNP327714 SWZ327711:SXL327714 TGV327711:THH327714 TQR327711:TRD327714 UAN327711:UAZ327714 UKJ327711:UKV327714 UUF327711:UUR327714 VEB327711:VEN327714 VNX327711:VOJ327714 VXT327711:VYF327714 WHP327711:WIB327714 WRL327711:WRX327714 XBH327711:XBT327714 EZ393247:FL393250 OV393247:PH393250 YR393247:ZD393250 AIN393247:AIZ393250 ASJ393247:ASV393250 BCF393247:BCR393250 BMB393247:BMN393250 BVX393247:BWJ393250 CFT393247:CGF393250 CPP393247:CQB393250 CZL393247:CZX393250 DJH393247:DJT393250 DTD393247:DTP393250 ECZ393247:EDL393250 EMV393247:ENH393250 EWR393247:EXD393250 FGN393247:FGZ393250 FQJ393247:FQV393250 GAF393247:GAR393250 GKB393247:GKN393250 GTX393247:GUJ393250 HDT393247:HEF393250 HNP393247:HOB393250 HXL393247:HXX393250 IHH393247:IHT393250 IRD393247:IRP393250 JAZ393247:JBL393250 JKV393247:JLH393250 JUR393247:JVD393250 KEN393247:KEZ393250 KOJ393247:KOV393250 KYF393247:KYR393250 LIB393247:LIN393250 LRX393247:LSJ393250 MBT393247:MCF393250 MLP393247:MMB393250 MVL393247:MVX393250 NFH393247:NFT393250 NPD393247:NPP393250 NYZ393247:NZL393250 OIV393247:OJH393250 OSR393247:OTD393250 PCN393247:PCZ393250 PMJ393247:PMV393250 PWF393247:PWR393250 QGB393247:QGN393250 QPX393247:QQJ393250 QZT393247:RAF393250 RJP393247:RKB393250 RTL393247:RTX393250 SDH393247:SDT393250 SND393247:SNP393250 SWZ393247:SXL393250 TGV393247:THH393250 TQR393247:TRD393250 UAN393247:UAZ393250 UKJ393247:UKV393250 UUF393247:UUR393250 VEB393247:VEN393250 VNX393247:VOJ393250 VXT393247:VYF393250 WHP393247:WIB393250 WRL393247:WRX393250 XBH393247:XBT393250 EZ458783:FL458786 OV458783:PH458786 YR458783:ZD458786 AIN458783:AIZ458786 ASJ458783:ASV458786 BCF458783:BCR458786 BMB458783:BMN458786 BVX458783:BWJ458786 CFT458783:CGF458786 CPP458783:CQB458786 CZL458783:CZX458786 DJH458783:DJT458786 DTD458783:DTP458786 ECZ458783:EDL458786 EMV458783:ENH458786 EWR458783:EXD458786 FGN458783:FGZ458786 FQJ458783:FQV458786 GAF458783:GAR458786 GKB458783:GKN458786 GTX458783:GUJ458786 HDT458783:HEF458786 HNP458783:HOB458786 HXL458783:HXX458786 IHH458783:IHT458786 IRD458783:IRP458786 JAZ458783:JBL458786 JKV458783:JLH458786 JUR458783:JVD458786 KEN458783:KEZ458786 KOJ458783:KOV458786 KYF458783:KYR458786 LIB458783:LIN458786 LRX458783:LSJ458786 MBT458783:MCF458786 MLP458783:MMB458786 MVL458783:MVX458786 NFH458783:NFT458786 NPD458783:NPP458786 NYZ458783:NZL458786 OIV458783:OJH458786 OSR458783:OTD458786 PCN458783:PCZ458786 PMJ458783:PMV458786 PWF458783:PWR458786 QGB458783:QGN458786 QPX458783:QQJ458786 QZT458783:RAF458786 RJP458783:RKB458786 RTL458783:RTX458786 SDH458783:SDT458786 SND458783:SNP458786 SWZ458783:SXL458786 TGV458783:THH458786 TQR458783:TRD458786 UAN458783:UAZ458786 UKJ458783:UKV458786 UUF458783:UUR458786 VEB458783:VEN458786 VNX458783:VOJ458786 VXT458783:VYF458786 WHP458783:WIB458786 WRL458783:WRX458786 XBH458783:XBT458786 EZ524319:FL524322 OV524319:PH524322 YR524319:ZD524322 AIN524319:AIZ524322 ASJ524319:ASV524322 BCF524319:BCR524322 BMB524319:BMN524322 BVX524319:BWJ524322 CFT524319:CGF524322 CPP524319:CQB524322 CZL524319:CZX524322 DJH524319:DJT524322 DTD524319:DTP524322 ECZ524319:EDL524322 EMV524319:ENH524322 EWR524319:EXD524322 FGN524319:FGZ524322 FQJ524319:FQV524322 GAF524319:GAR524322 GKB524319:GKN524322 GTX524319:GUJ524322 HDT524319:HEF524322 HNP524319:HOB524322 HXL524319:HXX524322 IHH524319:IHT524322 IRD524319:IRP524322 JAZ524319:JBL524322 JKV524319:JLH524322 JUR524319:JVD524322 KEN524319:KEZ524322 KOJ524319:KOV524322 KYF524319:KYR524322 LIB524319:LIN524322 LRX524319:LSJ524322 MBT524319:MCF524322 MLP524319:MMB524322 MVL524319:MVX524322 NFH524319:NFT524322 NPD524319:NPP524322 NYZ524319:NZL524322 OIV524319:OJH524322 OSR524319:OTD524322 PCN524319:PCZ524322 PMJ524319:PMV524322 PWF524319:PWR524322 QGB524319:QGN524322 QPX524319:QQJ524322 QZT524319:RAF524322 RJP524319:RKB524322 RTL524319:RTX524322 SDH524319:SDT524322 SND524319:SNP524322 SWZ524319:SXL524322 TGV524319:THH524322 TQR524319:TRD524322 UAN524319:UAZ524322 UKJ524319:UKV524322 UUF524319:UUR524322 VEB524319:VEN524322 VNX524319:VOJ524322 VXT524319:VYF524322 WHP524319:WIB524322 WRL524319:WRX524322 XBH524319:XBT524322 EZ589855:FL589858 OV589855:PH589858 YR589855:ZD589858 AIN589855:AIZ589858 ASJ589855:ASV589858 BCF589855:BCR589858 BMB589855:BMN589858 BVX589855:BWJ589858 CFT589855:CGF589858 CPP589855:CQB589858 CZL589855:CZX589858 DJH589855:DJT589858 DTD589855:DTP589858 ECZ589855:EDL589858 EMV589855:ENH589858 EWR589855:EXD589858 FGN589855:FGZ589858 FQJ589855:FQV589858 GAF589855:GAR589858 GKB589855:GKN589858 GTX589855:GUJ589858 HDT589855:HEF589858 HNP589855:HOB589858 HXL589855:HXX589858 IHH589855:IHT589858 IRD589855:IRP589858 JAZ589855:JBL589858 JKV589855:JLH589858 JUR589855:JVD589858 KEN589855:KEZ589858 KOJ589855:KOV589858 KYF589855:KYR589858 LIB589855:LIN589858 LRX589855:LSJ589858 MBT589855:MCF589858 MLP589855:MMB589858 MVL589855:MVX589858 NFH589855:NFT589858 NPD589855:NPP589858 NYZ589855:NZL589858 OIV589855:OJH589858 OSR589855:OTD589858 PCN589855:PCZ589858 PMJ589855:PMV589858 PWF589855:PWR589858 QGB589855:QGN589858 QPX589855:QQJ589858 QZT589855:RAF589858 RJP589855:RKB589858 RTL589855:RTX589858 SDH589855:SDT589858 SND589855:SNP589858 SWZ589855:SXL589858 TGV589855:THH589858 TQR589855:TRD589858 UAN589855:UAZ589858 UKJ589855:UKV589858 UUF589855:UUR589858 VEB589855:VEN589858 VNX589855:VOJ589858 VXT589855:VYF589858 WHP589855:WIB589858 WRL589855:WRX589858 XBH589855:XBT589858 EZ655391:FL655394 OV655391:PH655394 YR655391:ZD655394 AIN655391:AIZ655394 ASJ655391:ASV655394 BCF655391:BCR655394 BMB655391:BMN655394 BVX655391:BWJ655394 CFT655391:CGF655394 CPP655391:CQB655394 CZL655391:CZX655394 DJH655391:DJT655394 DTD655391:DTP655394 ECZ655391:EDL655394 EMV655391:ENH655394 EWR655391:EXD655394 FGN655391:FGZ655394 FQJ655391:FQV655394 GAF655391:GAR655394 GKB655391:GKN655394 GTX655391:GUJ655394 HDT655391:HEF655394 HNP655391:HOB655394 HXL655391:HXX655394 IHH655391:IHT655394 IRD655391:IRP655394 JAZ655391:JBL655394 JKV655391:JLH655394 JUR655391:JVD655394 KEN655391:KEZ655394 KOJ655391:KOV655394 KYF655391:KYR655394 LIB655391:LIN655394 LRX655391:LSJ655394 MBT655391:MCF655394 MLP655391:MMB655394 MVL655391:MVX655394 NFH655391:NFT655394 NPD655391:NPP655394 NYZ655391:NZL655394 OIV655391:OJH655394 OSR655391:OTD655394 PCN655391:PCZ655394 PMJ655391:PMV655394 PWF655391:PWR655394 QGB655391:QGN655394 QPX655391:QQJ655394 QZT655391:RAF655394 RJP655391:RKB655394 RTL655391:RTX655394 SDH655391:SDT655394 SND655391:SNP655394 SWZ655391:SXL655394 TGV655391:THH655394 TQR655391:TRD655394 UAN655391:UAZ655394 UKJ655391:UKV655394 UUF655391:UUR655394 VEB655391:VEN655394 VNX655391:VOJ655394 VXT655391:VYF655394 WHP655391:WIB655394 WRL655391:WRX655394 XBH655391:XBT655394 EZ720927:FL720930 OV720927:PH720930 YR720927:ZD720930 AIN720927:AIZ720930 ASJ720927:ASV720930 BCF720927:BCR720930 BMB720927:BMN720930 BVX720927:BWJ720930 CFT720927:CGF720930 CPP720927:CQB720930 CZL720927:CZX720930 DJH720927:DJT720930 DTD720927:DTP720930 ECZ720927:EDL720930 EMV720927:ENH720930 EWR720927:EXD720930 FGN720927:FGZ720930 FQJ720927:FQV720930 GAF720927:GAR720930 GKB720927:GKN720930 GTX720927:GUJ720930 HDT720927:HEF720930 HNP720927:HOB720930 HXL720927:HXX720930 IHH720927:IHT720930 IRD720927:IRP720930 JAZ720927:JBL720930 JKV720927:JLH720930 JUR720927:JVD720930 KEN720927:KEZ720930 KOJ720927:KOV720930 KYF720927:KYR720930 LIB720927:LIN720930 LRX720927:LSJ720930 MBT720927:MCF720930 MLP720927:MMB720930 MVL720927:MVX720930 NFH720927:NFT720930 NPD720927:NPP720930 NYZ720927:NZL720930 OIV720927:OJH720930 OSR720927:OTD720930 PCN720927:PCZ720930 PMJ720927:PMV720930 PWF720927:PWR720930 QGB720927:QGN720930 QPX720927:QQJ720930 QZT720927:RAF720930 RJP720927:RKB720930 RTL720927:RTX720930 SDH720927:SDT720930 SND720927:SNP720930 SWZ720927:SXL720930 TGV720927:THH720930 TQR720927:TRD720930 UAN720927:UAZ720930 UKJ720927:UKV720930 UUF720927:UUR720930 VEB720927:VEN720930 VNX720927:VOJ720930 VXT720927:VYF720930 WHP720927:WIB720930 WRL720927:WRX720930 XBH720927:XBT720930 EZ786463:FL786466 OV786463:PH786466 YR786463:ZD786466 AIN786463:AIZ786466 ASJ786463:ASV786466 BCF786463:BCR786466 BMB786463:BMN786466 BVX786463:BWJ786466 CFT786463:CGF786466 CPP786463:CQB786466 CZL786463:CZX786466 DJH786463:DJT786466 DTD786463:DTP786466 ECZ786463:EDL786466 EMV786463:ENH786466 EWR786463:EXD786466 FGN786463:FGZ786466 FQJ786463:FQV786466 GAF786463:GAR786466 GKB786463:GKN786466 GTX786463:GUJ786466 HDT786463:HEF786466 HNP786463:HOB786466 HXL786463:HXX786466 IHH786463:IHT786466 IRD786463:IRP786466 JAZ786463:JBL786466 JKV786463:JLH786466 JUR786463:JVD786466 KEN786463:KEZ786466 KOJ786463:KOV786466 KYF786463:KYR786466 LIB786463:LIN786466 LRX786463:LSJ786466 MBT786463:MCF786466 MLP786463:MMB786466 MVL786463:MVX786466 NFH786463:NFT786466 NPD786463:NPP786466 NYZ786463:NZL786466 OIV786463:OJH786466 OSR786463:OTD786466 PCN786463:PCZ786466 PMJ786463:PMV786466 PWF786463:PWR786466 QGB786463:QGN786466 QPX786463:QQJ786466 QZT786463:RAF786466 RJP786463:RKB786466 RTL786463:RTX786466 SDH786463:SDT786466 SND786463:SNP786466 SWZ786463:SXL786466 TGV786463:THH786466 TQR786463:TRD786466 UAN786463:UAZ786466 UKJ786463:UKV786466 UUF786463:UUR786466 VEB786463:VEN786466 VNX786463:VOJ786466 VXT786463:VYF786466 WHP786463:WIB786466 WRL786463:WRX786466 XBH786463:XBT786466 EZ851999:FL852002 OV851999:PH852002 YR851999:ZD852002 AIN851999:AIZ852002 ASJ851999:ASV852002 BCF851999:BCR852002 BMB851999:BMN852002 BVX851999:BWJ852002 CFT851999:CGF852002 CPP851999:CQB852002 CZL851999:CZX852002 DJH851999:DJT852002 DTD851999:DTP852002 ECZ851999:EDL852002 EMV851999:ENH852002 EWR851999:EXD852002 FGN851999:FGZ852002 FQJ851999:FQV852002 GAF851999:GAR852002 GKB851999:GKN852002 GTX851999:GUJ852002 HDT851999:HEF852002 HNP851999:HOB852002 HXL851999:HXX852002 IHH851999:IHT852002 IRD851999:IRP852002 JAZ851999:JBL852002 JKV851999:JLH852002 JUR851999:JVD852002 KEN851999:KEZ852002 KOJ851999:KOV852002 KYF851999:KYR852002 LIB851999:LIN852002 LRX851999:LSJ852002 MBT851999:MCF852002 MLP851999:MMB852002 MVL851999:MVX852002 NFH851999:NFT852002 NPD851999:NPP852002 NYZ851999:NZL852002 OIV851999:OJH852002 OSR851999:OTD852002 PCN851999:PCZ852002 PMJ851999:PMV852002 PWF851999:PWR852002 QGB851999:QGN852002 QPX851999:QQJ852002 QZT851999:RAF852002 RJP851999:RKB852002 RTL851999:RTX852002 SDH851999:SDT852002 SND851999:SNP852002 SWZ851999:SXL852002 TGV851999:THH852002 TQR851999:TRD852002 UAN851999:UAZ852002 UKJ851999:UKV852002 UUF851999:UUR852002 VEB851999:VEN852002 VNX851999:VOJ852002 VXT851999:VYF852002 WHP851999:WIB852002 WRL851999:WRX852002 XBH851999:XBT852002 EZ917535:FL917538 OV917535:PH917538 YR917535:ZD917538 AIN917535:AIZ917538 ASJ917535:ASV917538 BCF917535:BCR917538 BMB917535:BMN917538 BVX917535:BWJ917538 CFT917535:CGF917538 CPP917535:CQB917538 CZL917535:CZX917538 DJH917535:DJT917538 DTD917535:DTP917538 ECZ917535:EDL917538 EMV917535:ENH917538 EWR917535:EXD917538 FGN917535:FGZ917538 FQJ917535:FQV917538 GAF917535:GAR917538 GKB917535:GKN917538 GTX917535:GUJ917538 HDT917535:HEF917538 HNP917535:HOB917538 HXL917535:HXX917538 IHH917535:IHT917538 IRD917535:IRP917538 JAZ917535:JBL917538 JKV917535:JLH917538 JUR917535:JVD917538 KEN917535:KEZ917538 KOJ917535:KOV917538 KYF917535:KYR917538 LIB917535:LIN917538 LRX917535:LSJ917538 MBT917535:MCF917538 MLP917535:MMB917538 MVL917535:MVX917538 NFH917535:NFT917538 NPD917535:NPP917538 NYZ917535:NZL917538 OIV917535:OJH917538 OSR917535:OTD917538 PCN917535:PCZ917538 PMJ917535:PMV917538 PWF917535:PWR917538 QGB917535:QGN917538 QPX917535:QQJ917538 QZT917535:RAF917538 RJP917535:RKB917538 RTL917535:RTX917538 SDH917535:SDT917538 SND917535:SNP917538 SWZ917535:SXL917538 TGV917535:THH917538 TQR917535:TRD917538 UAN917535:UAZ917538 UKJ917535:UKV917538 UUF917535:UUR917538 VEB917535:VEN917538 VNX917535:VOJ917538 VXT917535:VYF917538 WHP917535:WIB917538 WRL917535:WRX917538 XBH917535:XBT917538 EZ983071:FL983074 OV983071:PH983074 YR983071:ZD983074 AIN983071:AIZ983074 ASJ983071:ASV983074 BCF983071:BCR983074 BMB983071:BMN983074 BVX983071:BWJ983074 CFT983071:CGF983074 CPP983071:CQB983074 CZL983071:CZX983074 DJH983071:DJT983074 DTD983071:DTP983074 ECZ983071:EDL983074 EMV983071:ENH983074 EWR983071:EXD983074 FGN983071:FGZ983074 FQJ983071:FQV983074 GAF983071:GAR983074 GKB983071:GKN983074 GTX983071:GUJ983074 HDT983071:HEF983074 HNP983071:HOB983074 HXL983071:HXX983074 IHH983071:IHT983074 IRD983071:IRP983074 JAZ983071:JBL983074 JKV983071:JLH983074 JUR983071:JVD983074 KEN983071:KEZ983074 KOJ983071:KOV983074 KYF983071:KYR983074 LIB983071:LIN983074 LRX983071:LSJ983074 MBT983071:MCF983074 MLP983071:MMB983074 MVL983071:MVX983074 NFH983071:NFT983074 NPD983071:NPP983074 NYZ983071:NZL983074 OIV983071:OJH983074 OSR983071:OTD983074 PCN983071:PCZ983074 PMJ983071:PMV983074 PWF983071:PWR983074 QGB983071:QGN983074 QPX983071:QQJ983074 QZT983071:RAF983074 RJP983071:RKB983074 RTL983071:RTX983074 SDH983071:SDT983074 SND983071:SNP983074 SWZ983071:SXL983074 TGV983071:THH983074 TQR983071:TRD983074 UAN983071:UAZ983074 UKJ983071:UKV983074 UUF983071:UUR983074 VEB983071:VEN983074 VNX983071:VOJ983074 VXT983071:VYF983074 WHP983071:WIB983074" showErrorMessage="1" showInputMessage="1" allowBlank="1" operator="greaterThan"/>
    <dataValidation sqref="N96:S96 JJ96:JO96 TF96:TK96 ADB96:ADG96 AMX96:ANC96 AWT96:AWY96 BGP96:BGU96 BQL96:BQQ96 CAH96:CAM96 CKD96:CKI96 CTZ96:CUE96 DDV96:DEA96 DNR96:DNW96 DXN96:DXS96 EHJ96:EHO96 ERF96:ERK96 FBB96:FBG96 FKX96:FLC96 FUT96:FUY96 GEP96:GEU96 GOL96:GOQ96 GYH96:GYM96 HID96:HII96 HRZ96:HSE96 IBV96:ICA96 ILR96:ILW96 IVN96:IVS96 JFJ96:JFO96 JPF96:JPK96 JZB96:JZG96 KIX96:KJC96 KST96:KSY96 LCP96:LCU96 LML96:LMQ96 LWH96:LWM96 MGD96:MGI96 MPZ96:MQE96 MZV96:NAA96 NJR96:NJW96 NTN96:NTS96 ODJ96:ODO96 ONF96:ONK96 OXB96:OXG96 PGX96:PHC96 PQT96:PQY96 QAP96:QAU96 QKL96:QKQ96 QUH96:QUM96 RED96:REI96 RNZ96:ROE96 RXV96:RYA96 SHR96:SHW96 SRN96:SRS96 TBJ96:TBO96 TLF96:TLK96 TVB96:TVG96 UEX96:UFC96 UOT96:UOY96 UYP96:UYU96 VIL96:VIQ96 VSH96:VSM96 WCD96:WCI96 WLZ96:WME96 WVV96:WWA96 N65632:S65632 JJ65632:JO65632 TF65632:TK65632 ADB65632:ADG65632 AMX65632:ANC65632 AWT65632:AWY65632 BGP65632:BGU65632 BQL65632:BQQ65632 CAH65632:CAM65632 CKD65632:CKI65632 CTZ65632:CUE65632 DDV65632:DEA65632 DNR65632:DNW65632 DXN65632:DXS65632 EHJ65632:EHO65632 ERF65632:ERK65632 FBB65632:FBG65632 FKX65632:FLC65632 FUT65632:FUY65632 GEP65632:GEU65632 GOL65632:GOQ65632 GYH65632:GYM65632 HID65632:HII65632 HRZ65632:HSE65632 IBV65632:ICA65632 ILR65632:ILW65632 IVN65632:IVS65632 JFJ65632:JFO65632 JPF65632:JPK65632 JZB65632:JZG65632 KIX65632:KJC65632 KST65632:KSY65632 LCP65632:LCU65632 LML65632:LMQ65632 LWH65632:LWM65632 MGD65632:MGI65632 MPZ65632:MQE65632 MZV65632:NAA65632 NJR65632:NJW65632 NTN65632:NTS65632 ODJ65632:ODO65632 ONF65632:ONK65632 OXB65632:OXG65632 PGX65632:PHC65632 PQT65632:PQY65632 QAP65632:QAU65632 QKL65632:QKQ65632 QUH65632:QUM65632 RED65632:REI65632 RNZ65632:ROE65632 RXV65632:RYA65632 SHR65632:SHW65632 SRN65632:SRS65632 TBJ65632:TBO65632 TLF65632:TLK65632 TVB65632:TVG65632 UEX65632:UFC65632 UOT65632:UOY65632 UYP65632:UYU65632 VIL65632:VIQ65632 VSH65632:VSM65632 WCD65632:WCI65632 WLZ65632:WME65632 WVV65632:WWA65632 N131168:S131168 JJ131168:JO131168 TF131168:TK131168 ADB131168:ADG131168 AMX131168:ANC131168 AWT131168:AWY131168 BGP131168:BGU131168 BQL131168:BQQ131168 CAH131168:CAM131168 CKD131168:CKI131168 CTZ131168:CUE131168 DDV131168:DEA131168 DNR131168:DNW131168 DXN131168:DXS131168 EHJ131168:EHO131168 ERF131168:ERK131168 FBB131168:FBG131168 FKX131168:FLC131168 FUT131168:FUY131168 GEP131168:GEU131168 GOL131168:GOQ131168 GYH131168:GYM131168 HID131168:HII131168 HRZ131168:HSE131168 IBV131168:ICA131168 ILR131168:ILW131168 IVN131168:IVS131168 JFJ131168:JFO131168 JPF131168:JPK131168 JZB131168:JZG131168 KIX131168:KJC131168 KST131168:KSY131168 LCP131168:LCU131168 LML131168:LMQ131168 LWH131168:LWM131168 MGD131168:MGI131168 MPZ131168:MQE131168 MZV131168:NAA131168 NJR131168:NJW131168 NTN131168:NTS131168 ODJ131168:ODO131168 ONF131168:ONK131168 OXB131168:OXG131168 PGX131168:PHC131168 PQT131168:PQY131168 QAP131168:QAU131168 QKL131168:QKQ131168 QUH131168:QUM131168 RED131168:REI131168 RNZ131168:ROE131168 RXV131168:RYA131168 SHR131168:SHW131168 SRN131168:SRS131168 TBJ131168:TBO131168 TLF131168:TLK131168 TVB131168:TVG131168 UEX131168:UFC131168 UOT131168:UOY131168 UYP131168:UYU131168 VIL131168:VIQ131168 VSH131168:VSM131168 WCD131168:WCI131168 WLZ131168:WME131168 WVV131168:WWA131168 N196704:S196704 JJ196704:JO196704 TF196704:TK196704 ADB196704:ADG196704 AMX196704:ANC196704 AWT196704:AWY196704 BGP196704:BGU196704 BQL196704:BQQ196704 CAH196704:CAM196704 CKD196704:CKI196704 CTZ196704:CUE196704 DDV196704:DEA196704 DNR196704:DNW196704 DXN196704:DXS196704 EHJ196704:EHO196704 ERF196704:ERK196704 FBB196704:FBG196704 FKX196704:FLC196704 FUT196704:FUY196704 GEP196704:GEU196704 GOL196704:GOQ196704 GYH196704:GYM196704 HID196704:HII196704 HRZ196704:HSE196704 IBV196704:ICA196704 ILR196704:ILW196704 IVN196704:IVS196704 JFJ196704:JFO196704 JPF196704:JPK196704 JZB196704:JZG196704 KIX196704:KJC196704 KST196704:KSY196704 LCP196704:LCU196704 LML196704:LMQ196704 LWH196704:LWM196704 MGD196704:MGI196704 MPZ196704:MQE196704 MZV196704:NAA196704 NJR196704:NJW196704 NTN196704:NTS196704 ODJ196704:ODO196704 ONF196704:ONK196704 OXB196704:OXG196704 PGX196704:PHC196704 PQT196704:PQY196704 QAP196704:QAU196704 QKL196704:QKQ196704 QUH196704:QUM196704 RED196704:REI196704 RNZ196704:ROE196704 RXV196704:RYA196704 SHR196704:SHW196704 SRN196704:SRS196704 TBJ196704:TBO196704 TLF196704:TLK196704 TVB196704:TVG196704 UEX196704:UFC196704 UOT196704:UOY196704 UYP196704:UYU196704 VIL196704:VIQ196704 VSH196704:VSM196704 WCD196704:WCI196704 WLZ196704:WME196704 WVV196704:WWA196704 N262240:S262240 JJ262240:JO262240 TF262240:TK262240 ADB262240:ADG262240 AMX262240:ANC262240 AWT262240:AWY262240 BGP262240:BGU262240 BQL262240:BQQ262240 CAH262240:CAM262240 CKD262240:CKI262240 CTZ262240:CUE262240 DDV262240:DEA262240 DNR262240:DNW262240 DXN262240:DXS262240 EHJ262240:EHO262240 ERF262240:ERK262240 FBB262240:FBG262240 FKX262240:FLC262240 FUT262240:FUY262240 GEP262240:GEU262240 GOL262240:GOQ262240 GYH262240:GYM262240 HID262240:HII262240 HRZ262240:HSE262240 IBV262240:ICA262240 ILR262240:ILW262240 IVN262240:IVS262240 JFJ262240:JFO262240 JPF262240:JPK262240 JZB262240:JZG262240 KIX262240:KJC262240 KST262240:KSY262240 LCP262240:LCU262240 LML262240:LMQ262240 LWH262240:LWM262240 MGD262240:MGI262240 MPZ262240:MQE262240 MZV262240:NAA262240 NJR262240:NJW262240 NTN262240:NTS262240 ODJ262240:ODO262240 ONF262240:ONK262240 OXB262240:OXG262240 PGX262240:PHC262240 PQT262240:PQY262240 QAP262240:QAU262240 QKL262240:QKQ262240 QUH262240:QUM262240 RED262240:REI262240 RNZ262240:ROE262240 RXV262240:RYA262240 SHR262240:SHW262240 SRN262240:SRS262240 TBJ262240:TBO262240 TLF262240:TLK262240 TVB262240:TVG262240 UEX262240:UFC262240 UOT262240:UOY262240 UYP262240:UYU262240 VIL262240:VIQ262240 VSH262240:VSM262240 WCD262240:WCI262240 WLZ262240:WME262240 WVV262240:WWA262240 N327776:S327776 JJ327776:JO327776 TF327776:TK327776 ADB327776:ADG327776 AMX327776:ANC327776 AWT327776:AWY327776 BGP327776:BGU327776 BQL327776:BQQ327776 CAH327776:CAM327776 CKD327776:CKI327776 CTZ327776:CUE327776 DDV327776:DEA327776 DNR327776:DNW327776 DXN327776:DXS327776 EHJ327776:EHO327776 ERF327776:ERK327776 FBB327776:FBG327776 FKX327776:FLC327776 FUT327776:FUY327776 GEP327776:GEU327776 GOL327776:GOQ327776 GYH327776:GYM327776 HID327776:HII327776 HRZ327776:HSE327776 IBV327776:ICA327776 ILR327776:ILW327776 IVN327776:IVS327776 JFJ327776:JFO327776 JPF327776:JPK327776 JZB327776:JZG327776 KIX327776:KJC327776 KST327776:KSY327776 LCP327776:LCU327776 LML327776:LMQ327776 LWH327776:LWM327776 MGD327776:MGI327776 MPZ327776:MQE327776 MZV327776:NAA327776 NJR327776:NJW327776 NTN327776:NTS327776 ODJ327776:ODO327776 ONF327776:ONK327776 OXB327776:OXG327776 PGX327776:PHC327776 PQT327776:PQY327776 QAP327776:QAU327776 QKL327776:QKQ327776 QUH327776:QUM327776 RED327776:REI327776 RNZ327776:ROE327776 RXV327776:RYA327776 SHR327776:SHW327776 SRN327776:SRS327776 TBJ327776:TBO327776 TLF327776:TLK327776 TVB327776:TVG327776 UEX327776:UFC327776 UOT327776:UOY327776 UYP327776:UYU327776 VIL327776:VIQ327776 VSH327776:VSM327776 WCD327776:WCI327776 WLZ327776:WME327776 WVV327776:WWA327776 N393312:S393312 JJ393312:JO393312 TF393312:TK393312 ADB393312:ADG393312 AMX393312:ANC393312 AWT393312:AWY393312 BGP393312:BGU393312 BQL393312:BQQ393312 CAH393312:CAM393312 CKD393312:CKI393312 CTZ393312:CUE393312 DDV393312:DEA393312 DNR393312:DNW393312 DXN393312:DXS393312 EHJ393312:EHO393312 ERF393312:ERK393312 FBB393312:FBG393312 FKX393312:FLC393312 FUT393312:FUY393312 GEP393312:GEU393312 GOL393312:GOQ393312 GYH393312:GYM393312 HID393312:HII393312 HRZ393312:HSE393312 IBV393312:ICA393312 ILR393312:ILW393312 IVN393312:IVS393312 JFJ393312:JFO393312 JPF393312:JPK393312 JZB393312:JZG393312 KIX393312:KJC393312 KST393312:KSY393312 LCP393312:LCU393312 LML393312:LMQ393312 LWH393312:LWM393312 MGD393312:MGI393312 MPZ393312:MQE393312 MZV393312:NAA393312 NJR393312:NJW393312 NTN393312:NTS393312 ODJ393312:ODO393312 ONF393312:ONK393312 OXB393312:OXG393312 PGX393312:PHC393312 PQT393312:PQY393312 QAP393312:QAU393312 QKL393312:QKQ393312 QUH393312:QUM393312 RED393312:REI393312 RNZ393312:ROE393312 RXV393312:RYA393312 SHR393312:SHW393312 SRN393312:SRS393312 TBJ393312:TBO393312 TLF393312:TLK393312 TVB393312:TVG393312 UEX393312:UFC393312 UOT393312:UOY393312 UYP393312:UYU393312 VIL393312:VIQ393312 VSH393312:VSM393312 WCD393312:WCI393312 WLZ393312:WME393312 WVV393312:WWA393312 N458848:S458848 JJ458848:JO458848 TF458848:TK458848 ADB458848:ADG458848 AMX458848:ANC458848 AWT458848:AWY458848 BGP458848:BGU458848 BQL458848:BQQ458848 CAH458848:CAM458848 CKD458848:CKI458848 CTZ458848:CUE458848 DDV458848:DEA458848 DNR458848:DNW458848 DXN458848:DXS458848 EHJ458848:EHO458848 ERF458848:ERK458848 FBB458848:FBG458848 FKX458848:FLC458848 FUT458848:FUY458848 GEP458848:GEU458848 GOL458848:GOQ458848 GYH458848:GYM458848 HID458848:HII458848 HRZ458848:HSE458848 IBV458848:ICA458848 ILR458848:ILW458848 IVN458848:IVS458848 JFJ458848:JFO458848 JPF458848:JPK458848 JZB458848:JZG458848 KIX458848:KJC458848 KST458848:KSY458848 LCP458848:LCU458848 LML458848:LMQ458848 LWH458848:LWM458848 MGD458848:MGI458848 MPZ458848:MQE458848 MZV458848:NAA458848 NJR458848:NJW458848 NTN458848:NTS458848 ODJ458848:ODO458848 ONF458848:ONK458848 OXB458848:OXG458848 PGX458848:PHC458848 PQT458848:PQY458848 QAP458848:QAU458848 QKL458848:QKQ458848 QUH458848:QUM458848 RED458848:REI458848 RNZ458848:ROE458848 RXV458848:RYA458848 SHR458848:SHW458848 SRN458848:SRS458848 TBJ458848:TBO458848 TLF458848:TLK458848 TVB458848:TVG458848 UEX458848:UFC458848 UOT458848:UOY458848 UYP458848:UYU458848 VIL458848:VIQ458848 VSH458848:VSM458848 WCD458848:WCI458848 WLZ458848:WME458848 WVV458848:WWA458848 N524384:S524384 JJ524384:JO524384 TF524384:TK524384 ADB524384:ADG524384 AMX524384:ANC524384 AWT524384:AWY524384 BGP524384:BGU524384 BQL524384:BQQ524384 CAH524384:CAM524384 CKD524384:CKI524384 CTZ524384:CUE524384 DDV524384:DEA524384 DNR524384:DNW524384 DXN524384:DXS524384 EHJ524384:EHO524384 ERF524384:ERK524384 FBB524384:FBG524384 FKX524384:FLC524384 FUT524384:FUY524384 GEP524384:GEU524384 GOL524384:GOQ524384 GYH524384:GYM524384 HID524384:HII524384 HRZ524384:HSE524384 IBV524384:ICA524384 ILR524384:ILW524384 IVN524384:IVS524384 JFJ524384:JFO524384 JPF524384:JPK524384 JZB524384:JZG524384 KIX524384:KJC524384 KST524384:KSY524384 LCP524384:LCU524384 LML524384:LMQ524384 LWH524384:LWM524384 MGD524384:MGI524384 MPZ524384:MQE524384 MZV524384:NAA524384 NJR524384:NJW524384 NTN524384:NTS524384 ODJ524384:ODO524384 ONF524384:ONK524384 OXB524384:OXG524384 PGX524384:PHC524384 PQT524384:PQY524384 QAP524384:QAU524384 QKL524384:QKQ524384 QUH524384:QUM524384 RED524384:REI524384 RNZ524384:ROE524384 RXV524384:RYA524384 SHR524384:SHW524384 SRN524384:SRS524384 TBJ524384:TBO524384 TLF524384:TLK524384 TVB524384:TVG524384 UEX524384:UFC524384 UOT524384:UOY524384 UYP524384:UYU524384 VIL524384:VIQ524384 VSH524384:VSM524384 WCD524384:WCI524384 WLZ524384:WME524384 WVV524384:WWA524384 N589920:S589920 JJ589920:JO589920 TF589920:TK589920 ADB589920:ADG589920 AMX589920:ANC589920 AWT589920:AWY589920 BGP589920:BGU589920 BQL589920:BQQ589920 CAH589920:CAM589920 CKD589920:CKI589920 CTZ589920:CUE589920 DDV589920:DEA589920 DNR589920:DNW589920 DXN589920:DXS589920 EHJ589920:EHO589920 ERF589920:ERK589920 FBB589920:FBG589920 FKX589920:FLC589920 FUT589920:FUY589920 GEP589920:GEU589920 GOL589920:GOQ589920 GYH589920:GYM589920 HID589920:HII589920 HRZ589920:HSE589920 IBV589920:ICA589920 ILR589920:ILW589920 IVN589920:IVS589920 JFJ589920:JFO589920 JPF589920:JPK589920 JZB589920:JZG589920 KIX589920:KJC589920 KST589920:KSY589920 LCP589920:LCU589920 LML589920:LMQ589920 LWH589920:LWM589920 MGD589920:MGI589920 MPZ589920:MQE589920 MZV589920:NAA589920 NJR589920:NJW589920 NTN589920:NTS589920 ODJ589920:ODO589920 ONF589920:ONK589920 OXB589920:OXG589920 PGX589920:PHC589920 PQT589920:PQY589920 QAP589920:QAU589920 QKL589920:QKQ589920 QUH589920:QUM589920 RED589920:REI589920 RNZ589920:ROE589920 RXV589920:RYA589920 SHR589920:SHW589920 SRN589920:SRS589920 TBJ589920:TBO589920 TLF589920:TLK589920 TVB589920:TVG589920 UEX589920:UFC589920 UOT589920:UOY589920 UYP589920:UYU589920 VIL589920:VIQ589920 VSH589920:VSM589920 WCD589920:WCI589920 WLZ589920:WME589920 WVV589920:WWA589920 N655456:S655456 JJ655456:JO655456 TF655456:TK655456 ADB655456:ADG655456 AMX655456:ANC655456 AWT655456:AWY655456 BGP655456:BGU655456 BQL655456:BQQ655456 CAH655456:CAM655456 CKD655456:CKI655456 CTZ655456:CUE655456 DDV655456:DEA655456 DNR655456:DNW655456 DXN655456:DXS655456 EHJ655456:EHO655456 ERF655456:ERK655456 FBB655456:FBG655456 FKX655456:FLC655456 FUT655456:FUY655456 GEP655456:GEU655456 GOL655456:GOQ655456 GYH655456:GYM655456 HID655456:HII655456 HRZ655456:HSE655456 IBV655456:ICA655456 ILR655456:ILW655456 IVN655456:IVS655456 JFJ655456:JFO655456 JPF655456:JPK655456 JZB655456:JZG655456 KIX655456:KJC655456 KST655456:KSY655456 LCP655456:LCU655456 LML655456:LMQ655456 LWH655456:LWM655456 MGD655456:MGI655456 MPZ655456:MQE655456 MZV655456:NAA655456 NJR655456:NJW655456 NTN655456:NTS655456 ODJ655456:ODO655456 ONF655456:ONK655456 OXB655456:OXG655456 PGX655456:PHC655456 PQT655456:PQY655456 QAP655456:QAU655456 QKL655456:QKQ655456 QUH655456:QUM655456 RED655456:REI655456 RNZ655456:ROE655456 RXV655456:RYA655456 SHR655456:SHW655456 SRN655456:SRS655456 TBJ655456:TBO655456 TLF655456:TLK655456 TVB655456:TVG655456 UEX655456:UFC655456 UOT655456:UOY655456 UYP655456:UYU655456 VIL655456:VIQ655456 VSH655456:VSM655456 WCD655456:WCI655456 WLZ655456:WME655456 WVV655456:WWA655456 N720992:S720992 JJ720992:JO720992 TF720992:TK720992 ADB720992:ADG720992 AMX720992:ANC720992 AWT720992:AWY720992 BGP720992:BGU720992 BQL720992:BQQ720992 CAH720992:CAM720992 CKD720992:CKI720992 CTZ720992:CUE720992 DDV720992:DEA720992 DNR720992:DNW720992 DXN720992:DXS720992 EHJ720992:EHO720992 ERF720992:ERK720992 FBB720992:FBG720992 FKX720992:FLC720992 FUT720992:FUY720992 GEP720992:GEU720992 GOL720992:GOQ720992 GYH720992:GYM720992 HID720992:HII720992 HRZ720992:HSE720992 IBV720992:ICA720992 ILR720992:ILW720992 IVN720992:IVS720992 JFJ720992:JFO720992 JPF720992:JPK720992 JZB720992:JZG720992 KIX720992:KJC720992 KST720992:KSY720992 LCP720992:LCU720992 LML720992:LMQ720992 LWH720992:LWM720992 MGD720992:MGI720992 MPZ720992:MQE720992 MZV720992:NAA720992 NJR720992:NJW720992 NTN720992:NTS720992 ODJ720992:ODO720992 ONF720992:ONK720992 OXB720992:OXG720992 PGX720992:PHC720992 PQT720992:PQY720992 QAP720992:QAU720992 QKL720992:QKQ720992 QUH720992:QUM720992 RED720992:REI720992 RNZ720992:ROE720992 RXV720992:RYA720992 SHR720992:SHW720992 SRN720992:SRS720992 TBJ720992:TBO720992 TLF720992:TLK720992 TVB720992:TVG720992 UEX720992:UFC720992 UOT720992:UOY720992 UYP720992:UYU720992 VIL720992:VIQ720992 VSH720992:VSM720992 WCD720992:WCI720992 WLZ720992:WME720992 WVV720992:WWA720992 N786528:S786528 JJ786528:JO786528 TF786528:TK786528 ADB786528:ADG786528 AMX786528:ANC786528 AWT786528:AWY786528 BGP786528:BGU786528 BQL786528:BQQ786528 CAH786528:CAM786528 CKD786528:CKI786528 CTZ786528:CUE786528 DDV786528:DEA786528 DNR786528:DNW786528 DXN786528:DXS786528 EHJ786528:EHO786528 ERF786528:ERK786528 FBB786528:FBG786528 FKX786528:FLC786528 FUT786528:FUY786528 GEP786528:GEU786528 GOL786528:GOQ786528 GYH786528:GYM786528 HID786528:HII786528 HRZ786528:HSE786528 IBV786528:ICA786528 ILR786528:ILW786528 IVN786528:IVS786528 JFJ786528:JFO786528 JPF786528:JPK786528 JZB786528:JZG786528 KIX786528:KJC786528 KST786528:KSY786528 LCP786528:LCU786528 LML786528:LMQ786528 LWH786528:LWM786528 MGD786528:MGI786528 MPZ786528:MQE786528 MZV786528:NAA786528 NJR786528:NJW786528 NTN786528:NTS786528 ODJ786528:ODO786528 ONF786528:ONK786528 OXB786528:OXG786528 PGX786528:PHC786528 PQT786528:PQY786528 QAP786528:QAU786528 QKL786528:QKQ786528 QUH786528:QUM786528 RED786528:REI786528 RNZ786528:ROE786528 RXV786528:RYA786528 SHR786528:SHW786528 SRN786528:SRS786528 TBJ786528:TBO786528 TLF786528:TLK786528 TVB786528:TVG786528 UEX786528:UFC786528 UOT786528:UOY786528 UYP786528:UYU786528 VIL786528:VIQ786528 VSH786528:VSM786528 WCD786528:WCI786528 WLZ786528:WME786528 WVV786528:WWA786528 N852064:S852064 JJ852064:JO852064 TF852064:TK852064 ADB852064:ADG852064 AMX852064:ANC852064 AWT852064:AWY852064 BGP852064:BGU852064 BQL852064:BQQ852064 CAH852064:CAM852064 CKD852064:CKI852064 CTZ852064:CUE852064 DDV852064:DEA852064 DNR852064:DNW852064 DXN852064:DXS852064 EHJ852064:EHO852064 ERF852064:ERK852064 FBB852064:FBG852064 FKX852064:FLC852064 FUT852064:FUY852064 GEP852064:GEU852064 GOL852064:GOQ852064 GYH852064:GYM852064 HID852064:HII852064 HRZ852064:HSE852064 IBV852064:ICA852064 ILR852064:ILW852064 IVN852064:IVS852064 JFJ852064:JFO852064 JPF852064:JPK852064 JZB852064:JZG852064 KIX852064:KJC852064 KST852064:KSY852064 LCP852064:LCU852064 LML852064:LMQ852064 LWH852064:LWM852064 MGD852064:MGI852064 MPZ852064:MQE852064 MZV852064:NAA852064 NJR852064:NJW852064 NTN852064:NTS852064 ODJ852064:ODO852064 ONF852064:ONK852064 OXB852064:OXG852064 PGX852064:PHC852064 PQT852064:PQY852064 QAP852064:QAU852064 QKL852064:QKQ852064 QUH852064:QUM852064 RED852064:REI852064 RNZ852064:ROE852064 RXV852064:RYA852064 SHR852064:SHW852064 SRN852064:SRS852064 TBJ852064:TBO852064 TLF852064:TLK852064 TVB852064:TVG852064 UEX852064:UFC852064 UOT852064:UOY852064 UYP852064:UYU852064 VIL852064:VIQ852064 VSH852064:VSM852064 WCD852064:WCI852064 WLZ852064:WME852064 WVV852064:WWA852064 N917600:S917600 JJ917600:JO917600 TF917600:TK917600 ADB917600:ADG917600 AMX917600:ANC917600 AWT917600:AWY917600 BGP917600:BGU917600 BQL917600:BQQ917600 CAH917600:CAM917600 CKD917600:CKI917600 CTZ917600:CUE917600 DDV917600:DEA917600 DNR917600:DNW917600 DXN917600:DXS917600 EHJ917600:EHO917600 ERF917600:ERK917600 FBB917600:FBG917600 FKX917600:FLC917600 FUT917600:FUY917600 GEP917600:GEU917600 GOL917600:GOQ917600 GYH917600:GYM917600 HID917600:HII917600 HRZ917600:HSE917600 IBV917600:ICA917600 ILR917600:ILW917600 IVN917600:IVS917600 JFJ917600:JFO917600 JPF917600:JPK917600 JZB917600:JZG917600 KIX917600:KJC917600 KST917600:KSY917600 LCP917600:LCU917600 LML917600:LMQ917600 LWH917600:LWM917600 MGD917600:MGI917600 MPZ917600:MQE917600 MZV917600:NAA917600 NJR917600:NJW917600 NTN917600:NTS917600 ODJ917600:ODO917600 ONF917600:ONK917600 OXB917600:OXG917600 PGX917600:PHC917600 PQT917600:PQY917600 QAP917600:QAU917600 QKL917600:QKQ917600 QUH917600:QUM917600 RED917600:REI917600 RNZ917600:ROE917600 RXV917600:RYA917600 SHR917600:SHW917600 SRN917600:SRS917600 TBJ917600:TBO917600 TLF917600:TLK917600 TVB917600:TVG917600 UEX917600:UFC917600 UOT917600:UOY917600 UYP917600:UYU917600 VIL917600:VIQ917600 VSH917600:VSM917600 WCD917600:WCI917600 WLZ917600:WME917600 WVV917600:WWA917600 N983136:S983136 JJ983136:JO983136 TF983136:TK983136 ADB983136:ADG983136 AMX983136:ANC983136 AWT983136:AWY983136 BGP983136:BGU983136 BQL983136:BQQ983136 CAH983136:CAM983136 CKD983136:CKI983136 CTZ983136:CUE983136 DDV983136:DEA983136 DNR983136:DNW983136 DXN983136:DXS983136 EHJ983136:EHO983136 ERF983136:ERK983136 FBB983136:FBG983136 FKX983136:FLC983136 FUT983136:FUY983136 GEP983136:GEU983136 GOL983136:GOQ983136 GYH983136:GYM983136 HID983136:HII983136 HRZ983136:HSE983136 IBV983136:ICA983136 ILR983136:ILW983136 IVN983136:IVS983136 JFJ983136:JFO983136 JPF983136:JPK983136 JZB983136:JZG983136 KIX983136:KJC983136 KST983136:KSY983136 LCP983136:LCU983136 LML983136:LMQ983136 LWH983136:LWM983136 MGD983136:MGI983136 MPZ983136:MQE983136 MZV983136:NAA983136 NJR983136:NJW983136 NTN983136:NTS983136 ODJ983136:ODO983136 ONF983136:ONK983136 OXB983136:OXG983136 PGX983136:PHC983136 PQT983136:PQY983136 QAP983136:QAU983136 QKL983136:QKQ983136 QUH983136:QUM983136 RED983136:REI983136 RNZ983136:ROE983136 RXV983136:RYA983136 SHR983136:SHW983136 SRN983136:SRS983136 TBJ983136:TBO983136 TLF983136:TLK983136 TVB983136:TVG983136 UEX983136:UFC983136 UOT983136:UOY983136 UYP983136:UYU983136 VIL983136:VIQ983136 VSH983136:VSM983136 WCD983136:WCI983136 WLZ983136:WME983136 WVV983136:WWA983136" showErrorMessage="1" showInputMessage="1" allowBlank="1" type="list">
      <formula1>"　,ＭＢ,ＭＡ"</formula1>
    </dataValidation>
    <dataValidation sqref="EZ31:FL34 EZ73:FL76" showErrorMessage="1" showInputMessage="1" allowBlank="0" operator="greaterThan"/>
  </dataValidations>
  <pageMargins left="0.1968503937007874" right="0.1968503937007874" top="0.6299212598425197" bottom="0" header="0" footer="0"/>
  <pageSetup orientation="landscape" paperSize="9" verticalDpi="1200"/>
  <headerFooter alignWithMargins="0">
    <oddHeader>&amp;C&amp;"ＭＳ ゴシック,太字"Check Sheet for Unrealized Gains/Losses（General Corporate）&amp;R&amp;10 Form3-1</oddHeader>
    <oddFooter>&amp;RMar 2018</oddFooter>
    <evenHeader/>
    <evenFooter/>
    <firstHeader/>
    <firstFooter/>
  </headerFooter>
</worksheet>
</file>

<file path=xl/worksheets/sheet2.xml><?xml version="1.0" encoding="utf-8"?>
<worksheet xmlns="http://schemas.openxmlformats.org/spreadsheetml/2006/main">
  <sheetPr>
    <outlinePr summaryBelow="1" summaryRight="1"/>
    <pageSetUpPr/>
  </sheetPr>
  <dimension ref="A1:M120"/>
  <sheetViews>
    <sheetView showGridLines="0" showWhiteSpace="0" view="pageBreakPreview" zoomScale="115" zoomScaleNormal="100" zoomScaleSheetLayoutView="115" workbookViewId="0">
      <selection activeCell="A17" sqref="A17"/>
    </sheetView>
  </sheetViews>
  <sheetFormatPr baseColWidth="8" defaultColWidth="9" defaultRowHeight="14"/>
  <cols>
    <col width="40.26953125" bestFit="1" customWidth="1" style="38" min="1" max="1"/>
    <col width="11.453125" customWidth="1" style="38" min="2" max="3"/>
    <col width="11.26953125" customWidth="1" style="38" min="4" max="5"/>
    <col width="12" bestFit="1" customWidth="1" style="38" min="6" max="7"/>
    <col width="11.26953125" customWidth="1" style="38" min="8" max="13"/>
    <col width="9" customWidth="1" style="38" min="14" max="15"/>
    <col width="9" customWidth="1" style="38" min="16" max="16384"/>
  </cols>
  <sheetData>
    <row r="1">
      <c r="A1" s="1737">
        <f>BS!B2</f>
        <v/>
      </c>
      <c r="B1" s="58">
        <f>BS!B3</f>
        <v/>
      </c>
      <c r="E1" s="38" t="inlineStr">
        <is>
          <t>Input manually</t>
        </is>
      </c>
    </row>
    <row r="2" ht="15.75" customHeight="1" s="832">
      <c r="A2" s="49" t="inlineStr">
        <is>
          <t>Income Statement(P/L)</t>
        </is>
      </c>
      <c r="B2" s="49" t="n"/>
      <c r="C2" s="49" t="n"/>
    </row>
    <row r="3" ht="15.75" customHeight="1" s="832">
      <c r="A3" s="49" t="n"/>
      <c r="B3" s="49" t="n"/>
      <c r="C3" s="49" t="n"/>
      <c r="D3" s="49" t="n"/>
      <c r="E3" s="49" t="n"/>
      <c r="F3" s="49" t="n"/>
      <c r="G3" s="621">
        <f>BS!G20</f>
        <v/>
      </c>
      <c r="J3" s="49" t="n"/>
      <c r="K3" s="49" t="n"/>
      <c r="L3" s="49" t="n"/>
      <c r="M3" s="621">
        <f>+BS!S20</f>
        <v/>
      </c>
    </row>
    <row r="4">
      <c r="A4" s="39" t="inlineStr">
        <is>
          <t xml:space="preserve"> </t>
        </is>
      </c>
      <c r="B4" s="40">
        <f>BS!B21</f>
        <v/>
      </c>
      <c r="C4" s="40">
        <f>BS!C21</f>
        <v/>
      </c>
      <c r="D4" s="40">
        <f>BS!D21</f>
        <v/>
      </c>
      <c r="E4" s="40">
        <f>BS!E21</f>
        <v/>
      </c>
      <c r="F4" s="40">
        <f>BS!F21</f>
        <v/>
      </c>
      <c r="G4" s="40">
        <f>BS!G21</f>
        <v/>
      </c>
      <c r="I4" s="40">
        <f>+C4</f>
        <v/>
      </c>
      <c r="J4" s="40">
        <f>+D4</f>
        <v/>
      </c>
      <c r="K4" s="40">
        <f>+E4</f>
        <v/>
      </c>
      <c r="L4" s="40">
        <f>+F4</f>
        <v/>
      </c>
      <c r="M4" s="40">
        <f>+G4</f>
        <v/>
      </c>
    </row>
    <row r="5">
      <c r="A5" s="41" t="inlineStr">
        <is>
          <t xml:space="preserve">Number of Month </t>
        </is>
      </c>
      <c r="B5" s="41" t="n">
        <v>12</v>
      </c>
      <c r="C5" s="41" t="n">
        <v>12</v>
      </c>
      <c r="D5" s="41" t="n">
        <v>12</v>
      </c>
      <c r="E5" s="41" t="n">
        <v>12</v>
      </c>
      <c r="F5" s="41" t="n">
        <v>12</v>
      </c>
      <c r="G5" s="41" t="n">
        <v>12</v>
      </c>
      <c r="I5" s="41" t="n">
        <v>12</v>
      </c>
      <c r="J5" s="41" t="n">
        <v>12</v>
      </c>
      <c r="K5" s="41" t="n">
        <v>12</v>
      </c>
      <c r="L5" s="41" t="n">
        <v>12</v>
      </c>
      <c r="M5" s="41" t="n">
        <v>12</v>
      </c>
    </row>
    <row r="6">
      <c r="A6" s="42" t="inlineStr">
        <is>
          <t xml:space="preserve">Sales </t>
        </is>
      </c>
      <c r="B6" s="622">
        <f>'P &amp; L breakdown'!C16</f>
        <v/>
      </c>
      <c r="C6" s="622">
        <f>'P &amp; L breakdown'!D16</f>
        <v/>
      </c>
      <c r="D6" s="622">
        <f>'P &amp; L breakdown'!E16</f>
        <v/>
      </c>
      <c r="E6" s="622">
        <f>'P &amp; L breakdown'!F16</f>
        <v/>
      </c>
      <c r="F6" s="622">
        <f>'P &amp; L breakdown'!G16</f>
        <v/>
      </c>
      <c r="G6" s="622">
        <f>'P &amp; L breakdown'!H16</f>
        <v/>
      </c>
      <c r="I6" s="45">
        <f>+C6*BS!$B$9</f>
        <v/>
      </c>
      <c r="J6" s="45">
        <f>+D6*BS!$B$9</f>
        <v/>
      </c>
      <c r="K6" s="45">
        <f>+E6*BS!$B$9</f>
        <v/>
      </c>
      <c r="L6" s="45">
        <f>+F6*BS!$B$9</f>
        <v/>
      </c>
      <c r="M6" s="45">
        <f>+G6*BS!$B$9</f>
        <v/>
      </c>
    </row>
    <row r="7">
      <c r="A7" s="43" t="inlineStr">
        <is>
          <t xml:space="preserve">(Growth Ratio) </t>
        </is>
      </c>
      <c r="B7" s="435" t="n"/>
      <c r="C7" s="435">
        <f>C6/B\6-1</f>
        <v/>
      </c>
      <c r="D7" s="435">
        <f>D6/C6-1</f>
        <v/>
      </c>
      <c r="E7" s="435">
        <f>E6/D6-1</f>
        <v/>
      </c>
      <c r="F7" s="435">
        <f>F6/E6-1</f>
        <v/>
      </c>
      <c r="G7" s="435">
        <f>G6/F6-1</f>
        <v/>
      </c>
      <c r="I7" s="186">
        <f>I6/H6-1</f>
        <v/>
      </c>
      <c r="J7" s="186">
        <f>J6/I6-1</f>
        <v/>
      </c>
      <c r="K7" s="186">
        <f>K6/J6-1</f>
        <v/>
      </c>
      <c r="L7" s="186">
        <f>L6/K6-1</f>
        <v/>
      </c>
      <c r="M7" s="186">
        <f>M6/L6-1</f>
        <v/>
      </c>
    </row>
    <row r="8">
      <c r="A8" s="44" t="inlineStr">
        <is>
          <t xml:space="preserve">Cost of Sales </t>
        </is>
      </c>
      <c r="B8" s="1738">
        <f>'P &amp; L breakdown'!C20</f>
        <v/>
      </c>
      <c r="C8" s="1738">
        <f>'P &amp; L breakdown'!D20</f>
        <v/>
      </c>
      <c r="D8" s="1738">
        <f>'P &amp; L breakdown'!E20</f>
        <v/>
      </c>
      <c r="E8" s="1738">
        <f>'P &amp; L breakdown'!F20</f>
        <v/>
      </c>
      <c r="F8" s="1738">
        <f>'P &amp; L breakdown'!G20</f>
        <v/>
      </c>
      <c r="G8" s="1738">
        <f>'P &amp; L breakdown'!H20</f>
        <v/>
      </c>
      <c r="I8" s="45">
        <f>+C8*BS!$B$9</f>
        <v/>
      </c>
      <c r="J8" s="45">
        <f>+D8*BS!$B$9</f>
        <v/>
      </c>
      <c r="K8" s="45">
        <f>+E8*BS!$B$9</f>
        <v/>
      </c>
      <c r="L8" s="45">
        <f>+F8*BS!$B$9</f>
        <v/>
      </c>
      <c r="M8" s="45">
        <f>+G8*BS!$B$9</f>
        <v/>
      </c>
    </row>
    <row r="9">
      <c r="A9" s="42" t="inlineStr">
        <is>
          <t xml:space="preserve">Gross Profit </t>
        </is>
      </c>
      <c r="B9" s="1718">
        <f>B6-B8</f>
        <v/>
      </c>
      <c r="C9" s="1718">
        <f>C6-C8</f>
        <v/>
      </c>
      <c r="D9" s="1718">
        <f>D6-D8</f>
        <v/>
      </c>
      <c r="E9" s="1718">
        <f>E6-E8</f>
        <v/>
      </c>
      <c r="F9" s="1718">
        <f>F6-F8</f>
        <v/>
      </c>
      <c r="G9" s="1718">
        <f>G6-G8</f>
        <v/>
      </c>
      <c r="I9" s="1739">
        <f>I6-I8</f>
        <v/>
      </c>
      <c r="J9" s="1739">
        <f>J6-J8</f>
        <v/>
      </c>
      <c r="K9" s="1739">
        <f>K6-K8</f>
        <v/>
      </c>
      <c r="L9" s="1739">
        <f>L6-L8</f>
        <v/>
      </c>
      <c r="M9" s="1739">
        <f>M6-M8</f>
        <v/>
      </c>
    </row>
    <row r="10">
      <c r="A10" s="44" t="inlineStr">
        <is>
          <t xml:space="preserve">SG&amp;A Expenses </t>
        </is>
      </c>
      <c r="B10" s="1738">
        <f>'P &amp; L breakdown'!C24</f>
        <v/>
      </c>
      <c r="C10" s="1738">
        <f>'P &amp; L breakdown'!D24</f>
        <v/>
      </c>
      <c r="D10" s="1738">
        <f>'P &amp; L breakdown'!E24</f>
        <v/>
      </c>
      <c r="E10" s="1738">
        <f>'P &amp; L breakdown'!F24</f>
        <v/>
      </c>
      <c r="F10" s="1738">
        <f>'P &amp; L breakdown'!G24</f>
        <v/>
      </c>
      <c r="G10" s="1738">
        <f>'P &amp; L breakdown'!H24</f>
        <v/>
      </c>
      <c r="I10" s="45">
        <f>+C10*BS!$B$9</f>
        <v/>
      </c>
      <c r="J10" s="45">
        <f>+D10*BS!$B$9</f>
        <v/>
      </c>
      <c r="K10" s="45">
        <f>+E10*BS!$B$9</f>
        <v/>
      </c>
      <c r="L10" s="45">
        <f>+F10*BS!$B$9</f>
        <v/>
      </c>
      <c r="M10" s="45">
        <f>+G10*BS!$B$9</f>
        <v/>
      </c>
    </row>
    <row r="11">
      <c r="A11" s="46" t="inlineStr">
        <is>
          <t xml:space="preserve">(Rent) </t>
        </is>
      </c>
      <c r="B11" s="1738">
        <f>'P &amp; L breakdown'!C26</f>
        <v/>
      </c>
      <c r="C11" s="1738">
        <f>'P &amp; L breakdown'!D26</f>
        <v/>
      </c>
      <c r="D11" s="1738">
        <f>'P &amp; L breakdown'!E26</f>
        <v/>
      </c>
      <c r="E11" s="1738">
        <f>'P &amp; L breakdown'!F26</f>
        <v/>
      </c>
      <c r="F11" s="1738">
        <f>'P &amp; L breakdown'!G26</f>
        <v/>
      </c>
      <c r="G11" s="1738">
        <f>'P &amp; L breakdown'!H26</f>
        <v/>
      </c>
      <c r="I11" s="45">
        <f>+C11*BS!$B$9</f>
        <v/>
      </c>
      <c r="J11" s="45">
        <f>+D11*BS!$B$9</f>
        <v/>
      </c>
      <c r="K11" s="45">
        <f>+E11*BS!$B$9</f>
        <v/>
      </c>
      <c r="L11" s="45">
        <f>+F11*BS!$B$9</f>
        <v/>
      </c>
      <c r="M11" s="45">
        <f>+G11*BS!$B$9</f>
        <v/>
      </c>
    </row>
    <row r="12">
      <c r="A12" s="43" t="inlineStr">
        <is>
          <t>Others Op. Income</t>
        </is>
      </c>
      <c r="B12" s="622" t="n"/>
      <c r="C12" s="622" t="n"/>
      <c r="D12" s="622" t="n"/>
      <c r="E12" s="622" t="n"/>
      <c r="F12" s="622" t="n"/>
      <c r="G12" s="622" t="n"/>
      <c r="I12" s="45">
        <f>+C12*BS!$B$9</f>
        <v/>
      </c>
      <c r="J12" s="45">
        <f>+D12*BS!$B$9</f>
        <v/>
      </c>
      <c r="K12" s="45">
        <f>+E12*BS!$B$9</f>
        <v/>
      </c>
      <c r="L12" s="45">
        <f>+F12*BS!$B$9</f>
        <v/>
      </c>
      <c r="M12" s="45">
        <f>+G12*BS!$B$9</f>
        <v/>
      </c>
    </row>
    <row r="13">
      <c r="A13" s="42" t="inlineStr">
        <is>
          <t xml:space="preserve">EBIT(Operating Income) </t>
        </is>
      </c>
      <c r="B13" s="1718">
        <f>B9-B10+B12</f>
        <v/>
      </c>
      <c r="C13" s="1718">
        <f>C9-C10+C12</f>
        <v/>
      </c>
      <c r="D13" s="1718">
        <f>D9-D10+D12</f>
        <v/>
      </c>
      <c r="E13" s="1718">
        <f>E9-E10+E12</f>
        <v/>
      </c>
      <c r="F13" s="1718">
        <f>F9-F10+F12</f>
        <v/>
      </c>
      <c r="G13" s="1718">
        <f>G9-G10+G12</f>
        <v/>
      </c>
      <c r="I13" s="1739">
        <f>I9-I10+I12</f>
        <v/>
      </c>
      <c r="J13" s="1739">
        <f>J9-J10+J12</f>
        <v/>
      </c>
      <c r="K13" s="1739">
        <f>K9-K10+K12</f>
        <v/>
      </c>
      <c r="L13" s="1739">
        <f>L9-L10+L12</f>
        <v/>
      </c>
      <c r="M13" s="1739">
        <f>M9-M10+M12</f>
        <v/>
      </c>
    </row>
    <row r="14">
      <c r="A14" s="43" t="inlineStr">
        <is>
          <t xml:space="preserve">Interest Income </t>
        </is>
      </c>
      <c r="B14" s="1738">
        <f>'P &amp; L breakdown'!C33</f>
        <v/>
      </c>
      <c r="C14" s="1738">
        <f>'P &amp; L breakdown'!D33</f>
        <v/>
      </c>
      <c r="D14" s="1738">
        <f>'P &amp; L breakdown'!E33</f>
        <v/>
      </c>
      <c r="E14" s="1738">
        <f>'P &amp; L breakdown'!F33</f>
        <v/>
      </c>
      <c r="F14" s="1738">
        <f>'P &amp; L breakdown'!G33</f>
        <v/>
      </c>
      <c r="G14" s="1738">
        <f>'P &amp; L breakdown'!H33</f>
        <v/>
      </c>
      <c r="I14" s="45">
        <f>+C14*BS!$B$9</f>
        <v/>
      </c>
      <c r="J14" s="45">
        <f>+D14*BS!$B$9</f>
        <v/>
      </c>
      <c r="K14" s="45">
        <f>+E14*BS!$B$9</f>
        <v/>
      </c>
      <c r="L14" s="45">
        <f>+F14*BS!$B$9</f>
        <v/>
      </c>
      <c r="M14" s="45">
        <f>+G14*BS!$B$9</f>
        <v/>
      </c>
    </row>
    <row r="15">
      <c r="A15" s="43" t="inlineStr">
        <is>
          <t>Interest Expense (net)</t>
        </is>
      </c>
      <c r="B15" s="1738">
        <f>'P &amp; L breakdown'!C37</f>
        <v/>
      </c>
      <c r="C15" s="1738">
        <f>'P &amp; L breakdown'!D37</f>
        <v/>
      </c>
      <c r="D15" s="1738">
        <f>'P &amp; L breakdown'!E37</f>
        <v/>
      </c>
      <c r="E15" s="1738">
        <f>'P &amp; L breakdown'!F37</f>
        <v/>
      </c>
      <c r="F15" s="1738">
        <f>'P &amp; L breakdown'!G37</f>
        <v/>
      </c>
      <c r="G15" s="1738">
        <f>'P &amp; L breakdown'!H37</f>
        <v/>
      </c>
      <c r="I15" s="45">
        <f>+C15*BS!$B$9</f>
        <v/>
      </c>
      <c r="J15" s="45">
        <f>+D15*BS!$B$9</f>
        <v/>
      </c>
      <c r="K15" s="45">
        <f>+E15*BS!$B$9</f>
        <v/>
      </c>
      <c r="L15" s="45">
        <f>+F15*BS!$B$9</f>
        <v/>
      </c>
      <c r="M15" s="45">
        <f>+G15*BS!$B$9</f>
        <v/>
      </c>
    </row>
    <row r="16">
      <c r="A16" s="44" t="inlineStr">
        <is>
          <t xml:space="preserve">Non Operating Income / (Expense) </t>
        </is>
      </c>
      <c r="B16" s="1738">
        <f>'P &amp; L breakdown'!#REF!+'P &amp; L breakdown'!#REF!</f>
        <v/>
      </c>
      <c r="C16" s="1738">
        <f>'P &amp; L breakdown'!#REF!+'P &amp; L breakdown'!#REF!</f>
        <v/>
      </c>
      <c r="D16" s="1738">
        <f>'P &amp; L breakdown'!#REF!+'P &amp; L breakdown'!#REF!</f>
        <v/>
      </c>
      <c r="E16" s="1738">
        <f>'P &amp; L breakdown'!#REF!+'P &amp; L breakdown'!#REF!</f>
        <v/>
      </c>
      <c r="F16" s="1738">
        <f>'P &amp; L breakdown'!#REF!+'P &amp; L breakdown'!#REF!</f>
        <v/>
      </c>
      <c r="G16" s="1738">
        <f>'P &amp; L breakdown'!#REF!+'P &amp; L breakdown'!#REF!</f>
        <v/>
      </c>
      <c r="I16" s="45">
        <f>+C16*BS!$B$9</f>
        <v/>
      </c>
      <c r="J16" s="45">
        <f>+D16*BS!$B$9</f>
        <v/>
      </c>
      <c r="K16" s="45">
        <f>+E16*BS!$B$9</f>
        <v/>
      </c>
      <c r="L16" s="45">
        <f>+F16*BS!$B$9</f>
        <v/>
      </c>
      <c r="M16" s="45">
        <f>+G16*BS!$B$9</f>
        <v/>
      </c>
    </row>
    <row r="17">
      <c r="A17" s="44" t="inlineStr">
        <is>
          <t>Other Income/(Expense)</t>
        </is>
      </c>
      <c r="B17" s="1740" t="n"/>
      <c r="C17" s="1740" t="n"/>
      <c r="D17" s="1740" t="n"/>
      <c r="E17" s="1740" t="n"/>
      <c r="F17" s="1740" t="n"/>
      <c r="G17" s="1740" t="n"/>
      <c r="I17" s="45">
        <f>+C17*BS!$B$9</f>
        <v/>
      </c>
      <c r="J17" s="45">
        <f>+D17*BS!$B$9</f>
        <v/>
      </c>
      <c r="K17" s="45">
        <f>+E17*BS!$B$9</f>
        <v/>
      </c>
      <c r="L17" s="45">
        <f>+F17*BS!$B$9</f>
        <v/>
      </c>
      <c r="M17" s="45">
        <f>+G17*BS!$B$9</f>
        <v/>
      </c>
    </row>
    <row r="18">
      <c r="A18" s="42" t="inlineStr">
        <is>
          <t xml:space="preserve">EBT(Pretax Income) </t>
        </is>
      </c>
      <c r="B18" s="1718">
        <f>B13+B14-B15+B16+B17</f>
        <v/>
      </c>
      <c r="C18" s="1718">
        <f>C13+C14-C15+C16+C17</f>
        <v/>
      </c>
      <c r="D18" s="1718">
        <f>D13+D14-D15+D16+D17</f>
        <v/>
      </c>
      <c r="E18" s="1718">
        <f>E13+E14-E15+E16+E17</f>
        <v/>
      </c>
      <c r="F18" s="1718">
        <f>F13+F14-F15+F16+F17</f>
        <v/>
      </c>
      <c r="G18" s="1718">
        <f>G13+G14-G15+G16+G17</f>
        <v/>
      </c>
      <c r="I18" s="1739">
        <f>I13+I14-I15+I16+I17</f>
        <v/>
      </c>
      <c r="J18" s="1739">
        <f>J13+J14-J15+J16+J17</f>
        <v/>
      </c>
      <c r="K18" s="1739">
        <f>K13+K14-K15+K16+K17</f>
        <v/>
      </c>
      <c r="L18" s="1739">
        <f>L13+L14-L15+L16+L17</f>
        <v/>
      </c>
      <c r="M18" s="1739">
        <f>M13+M14-M15+M16+M17</f>
        <v/>
      </c>
    </row>
    <row r="19">
      <c r="A19" s="43" t="inlineStr">
        <is>
          <t xml:space="preserve">Taxes </t>
        </is>
      </c>
      <c r="B19" s="1738">
        <f>'P &amp; L breakdown'!C46</f>
        <v/>
      </c>
      <c r="C19" s="1738">
        <f>'P &amp; L breakdown'!D46</f>
        <v/>
      </c>
      <c r="D19" s="1738">
        <f>'P &amp; L breakdown'!E46</f>
        <v/>
      </c>
      <c r="E19" s="1738">
        <f>'P &amp; L breakdown'!F46</f>
        <v/>
      </c>
      <c r="F19" s="1738">
        <f>'P &amp; L breakdown'!G46</f>
        <v/>
      </c>
      <c r="G19" s="1738">
        <f>'P &amp; L breakdown'!H46</f>
        <v/>
      </c>
      <c r="I19" s="45">
        <f>+C19*BS!$B$9</f>
        <v/>
      </c>
      <c r="J19" s="45">
        <f>+D19*BS!$B$9</f>
        <v/>
      </c>
      <c r="K19" s="45">
        <f>+E19*BS!$B$9</f>
        <v/>
      </c>
      <c r="L19" s="45">
        <f>+F19*BS!$B$9</f>
        <v/>
      </c>
      <c r="M19" s="45">
        <f>+G19*BS!$B$9</f>
        <v/>
      </c>
    </row>
    <row r="20">
      <c r="A20" s="43" t="inlineStr">
        <is>
          <t>Minority Interest (-)</t>
        </is>
      </c>
      <c r="B20" s="1738">
        <f>'P &amp; L breakdown'!C49</f>
        <v/>
      </c>
      <c r="C20" s="1738">
        <f>'P &amp; L breakdown'!D49</f>
        <v/>
      </c>
      <c r="D20" s="1738">
        <f>'P &amp; L breakdown'!E49</f>
        <v/>
      </c>
      <c r="E20" s="1738">
        <f>'P &amp; L breakdown'!F49</f>
        <v/>
      </c>
      <c r="F20" s="1738">
        <f>'P &amp; L breakdown'!G49</f>
        <v/>
      </c>
      <c r="G20" s="1738">
        <f>'P &amp; L breakdown'!H49</f>
        <v/>
      </c>
      <c r="I20" s="45">
        <f>+C20*BS!$B$9</f>
        <v/>
      </c>
      <c r="J20" s="45">
        <f>+D20*BS!$B$9</f>
        <v/>
      </c>
      <c r="K20" s="45">
        <f>+E20*BS!$B$9</f>
        <v/>
      </c>
      <c r="L20" s="45">
        <f>+F20*BS!$B$9</f>
        <v/>
      </c>
      <c r="M20" s="45">
        <f>+G20*BS!$B$9</f>
        <v/>
      </c>
    </row>
    <row r="21">
      <c r="A21" s="43" t="inlineStr">
        <is>
          <t xml:space="preserve">Extraordinary Gain/Loss </t>
        </is>
      </c>
      <c r="B21" s="1738">
        <f>'P &amp; L breakdown'!C55</f>
        <v/>
      </c>
      <c r="C21" s="1738">
        <f>'P &amp; L breakdown'!D55</f>
        <v/>
      </c>
      <c r="D21" s="1738">
        <f>'P &amp; L breakdown'!E55</f>
        <v/>
      </c>
      <c r="E21" s="1738">
        <f>'P &amp; L breakdown'!F55</f>
        <v/>
      </c>
      <c r="F21" s="1738">
        <f>'P &amp; L breakdown'!G55</f>
        <v/>
      </c>
      <c r="G21" s="1738">
        <f>'P &amp; L breakdown'!H55</f>
        <v/>
      </c>
      <c r="I21" s="45">
        <f>+C21*BS!$B$9</f>
        <v/>
      </c>
      <c r="J21" s="45">
        <f>+D21*BS!$B$9</f>
        <v/>
      </c>
      <c r="K21" s="45">
        <f>+E21*BS!$B$9</f>
        <v/>
      </c>
      <c r="L21" s="45">
        <f>+F21*BS!$B$9</f>
        <v/>
      </c>
      <c r="M21" s="45">
        <f>+G21*BS!$B$9</f>
        <v/>
      </c>
    </row>
    <row r="22">
      <c r="A22" s="43" t="inlineStr">
        <is>
          <t xml:space="preserve">Others </t>
        </is>
      </c>
      <c r="B22" s="1738" t="n"/>
      <c r="C22" s="1738" t="n"/>
      <c r="D22" s="1738" t="n"/>
      <c r="E22" s="1738" t="n"/>
      <c r="F22" s="1738" t="n"/>
      <c r="G22" s="1738" t="n"/>
      <c r="I22" s="45">
        <f>+C22*BS!$B$9</f>
        <v/>
      </c>
      <c r="J22" s="45">
        <f>+D22*BS!$B$9</f>
        <v/>
      </c>
      <c r="K22" s="45">
        <f>+E22*BS!$B$9</f>
        <v/>
      </c>
      <c r="L22" s="45">
        <f>+F22*BS!$B$9</f>
        <v/>
      </c>
      <c r="M22" s="45">
        <f>+G22*BS!$B$9</f>
        <v/>
      </c>
    </row>
    <row r="23">
      <c r="A23" s="42" t="inlineStr">
        <is>
          <t xml:space="preserve">Net Income </t>
        </is>
      </c>
      <c r="B23" s="1718">
        <f>B18-B19-B20+B21+B22</f>
        <v/>
      </c>
      <c r="C23" s="1718">
        <f>C18-C19-C20+C21+C22</f>
        <v/>
      </c>
      <c r="D23" s="1718">
        <f>D18-D19-D20+D21+D22</f>
        <v/>
      </c>
      <c r="E23" s="1718">
        <f>E18-E19-E20+E21+E22</f>
        <v/>
      </c>
      <c r="F23" s="1718">
        <f>F18-F19-F20+F21+F22</f>
        <v/>
      </c>
      <c r="G23" s="1718">
        <f>G18-G19-G20+G21+G22</f>
        <v/>
      </c>
      <c r="I23" s="1739">
        <f>I18-I19-I20+I21+I22</f>
        <v/>
      </c>
      <c r="J23" s="1739">
        <f>J18-J19-J20+J21+J22</f>
        <v/>
      </c>
      <c r="K23" s="1739">
        <f>K18-K19-K20+K21+K22</f>
        <v/>
      </c>
      <c r="L23" s="1739">
        <f>L18-L19-L20+L21+L22</f>
        <v/>
      </c>
      <c r="M23" s="1739">
        <f>M18-M19-M20+M21+M22</f>
        <v/>
      </c>
    </row>
    <row r="24">
      <c r="A24" s="43" t="inlineStr">
        <is>
          <t xml:space="preserve">EBITDA </t>
        </is>
      </c>
      <c r="B24" s="1738">
        <f>B13+B25</f>
        <v/>
      </c>
      <c r="C24" s="1738">
        <f>C13+C25</f>
        <v/>
      </c>
      <c r="D24" s="1738">
        <f>D13+D25</f>
        <v/>
      </c>
      <c r="E24" s="1738">
        <f>E13+E25</f>
        <v/>
      </c>
      <c r="F24" s="1738">
        <f>F13+F25</f>
        <v/>
      </c>
      <c r="G24" s="1738">
        <f>G13+G25</f>
        <v/>
      </c>
      <c r="I24" s="1738">
        <f>I13+I25</f>
        <v/>
      </c>
      <c r="J24" s="1738">
        <f>J13+J25</f>
        <v/>
      </c>
      <c r="K24" s="1738">
        <f>K13+K25</f>
        <v/>
      </c>
      <c r="L24" s="1738">
        <f>L13+L25</f>
        <v/>
      </c>
      <c r="M24" s="1738">
        <f>M13+M25</f>
        <v/>
      </c>
    </row>
    <row r="25">
      <c r="A25" s="43" t="inlineStr">
        <is>
          <t xml:space="preserve">Depreciation &amp; Amortization </t>
        </is>
      </c>
      <c r="B25" s="1738">
        <f>'P &amp; L breakdown'!#REF!</f>
        <v/>
      </c>
      <c r="C25" s="1738">
        <f>'P &amp; L breakdown'!#REF!</f>
        <v/>
      </c>
      <c r="D25" s="1738">
        <f>'P &amp; L breakdown'!#REF!</f>
        <v/>
      </c>
      <c r="E25" s="1738">
        <f>'P &amp; L breakdown'!#REF!</f>
        <v/>
      </c>
      <c r="F25" s="1738">
        <f>'P &amp; L breakdown'!#REF!</f>
        <v/>
      </c>
      <c r="G25" s="1738">
        <f>'P &amp; L breakdown'!#REF!</f>
        <v/>
      </c>
      <c r="I25" s="45">
        <f>+C25*BS!$B$9</f>
        <v/>
      </c>
      <c r="J25" s="45">
        <f>+D25*BS!$B$9</f>
        <v/>
      </c>
      <c r="K25" s="45">
        <f>+E25*BS!$B$9</f>
        <v/>
      </c>
      <c r="L25" s="45">
        <f>+F25*BS!$B$9</f>
        <v/>
      </c>
      <c r="M25" s="45">
        <f>+G25*BS!$B$9</f>
        <v/>
      </c>
    </row>
    <row r="26">
      <c r="A26" s="43" t="n"/>
      <c r="B26" s="1738" t="n"/>
      <c r="C26" s="1738" t="n"/>
      <c r="D26" s="1738" t="n"/>
      <c r="E26" s="1738" t="n"/>
      <c r="F26" s="1738" t="n"/>
      <c r="G26" s="1738" t="n"/>
      <c r="I26" s="624" t="n"/>
      <c r="J26" s="624" t="n"/>
      <c r="K26" s="624" t="n"/>
      <c r="L26" s="624" t="n"/>
      <c r="M26" s="624" t="n"/>
    </row>
    <row r="27">
      <c r="A27" s="805" t="inlineStr">
        <is>
          <t>Error Check</t>
        </is>
      </c>
      <c r="B27" s="1102" t="n"/>
      <c r="C27" s="1102" t="n"/>
      <c r="D27" s="1102" t="n"/>
      <c r="E27" s="1102" t="n"/>
      <c r="F27" s="1102" t="n"/>
      <c r="G27" s="1103" t="n"/>
      <c r="I27" s="624" t="n"/>
      <c r="J27" s="624" t="n"/>
      <c r="K27" s="624" t="n"/>
      <c r="L27" s="624" t="n"/>
      <c r="M27" s="624" t="n"/>
    </row>
    <row r="28">
      <c r="A28" s="61" t="inlineStr">
        <is>
          <t>Net Income as per P&amp;L Statement</t>
        </is>
      </c>
      <c r="B28" s="1741" t="n"/>
      <c r="C28" s="1741" t="n"/>
      <c r="D28" s="1741" t="n"/>
      <c r="E28" s="1741" t="n"/>
      <c r="F28" s="1741" t="n"/>
      <c r="G28" s="1742" t="n"/>
      <c r="I28" s="624" t="n"/>
      <c r="J28" s="624" t="n"/>
      <c r="K28" s="624" t="n"/>
      <c r="L28" s="624" t="n"/>
      <c r="M28" s="624" t="n"/>
    </row>
    <row r="29">
      <c r="A29" s="62" t="inlineStr">
        <is>
          <t>Error Check</t>
        </is>
      </c>
      <c r="B29" s="627">
        <f>IF(ROUND(B23,2)=ROUND(B28,2),"-","Check")</f>
        <v/>
      </c>
      <c r="C29" s="627">
        <f>IF(ROUND(C23,2)=ROUND(C28,2),"-","Check")</f>
        <v/>
      </c>
      <c r="D29" s="627">
        <f>IF(ROUND(D23,2)=ROUND(D28,2),"-","Check")</f>
        <v/>
      </c>
      <c r="E29" s="627">
        <f>IF(ROUND(E23,2)=ROUND(E28,2),"-","Check")</f>
        <v/>
      </c>
      <c r="F29" s="627">
        <f>IF(ROUND(F23,2)=ROUND(F28,2),"-","Check")</f>
        <v/>
      </c>
      <c r="G29" s="627">
        <f>IF(ROUND(G23,2)=ROUND(G28,2),"-","Check")</f>
        <v/>
      </c>
      <c r="I29" s="624" t="n"/>
      <c r="J29" s="624" t="n"/>
      <c r="K29" s="624" t="n"/>
      <c r="L29" s="624" t="n"/>
      <c r="M29" s="624" t="n"/>
    </row>
    <row r="30">
      <c r="A30" s="61" t="inlineStr">
        <is>
          <t>Other Income as per P&amp;L Statement</t>
        </is>
      </c>
      <c r="B30" s="1741" t="n"/>
      <c r="C30" s="1741" t="n"/>
      <c r="D30" s="1741" t="n"/>
      <c r="E30" s="1741" t="n"/>
      <c r="F30" s="1741" t="n"/>
      <c r="G30" s="1741" t="n"/>
      <c r="I30" s="624" t="n"/>
      <c r="J30" s="624" t="n"/>
      <c r="K30" s="624" t="n"/>
      <c r="L30" s="624" t="n"/>
      <c r="M30" s="624" t="n"/>
    </row>
    <row r="31">
      <c r="A31" s="62" t="inlineStr">
        <is>
          <t>Error Check</t>
        </is>
      </c>
      <c r="B31" s="1743">
        <f>IF(ROUND('P &amp; L breakdown'!C33+'P &amp; L breakdown'!#REF!,2)=ROUND(B30,2),"-","Check")</f>
        <v/>
      </c>
      <c r="C31" s="1743">
        <f>IF(ROUND('P &amp; L breakdown'!D33+'P &amp; L breakdown'!#REF!,2)=ROUND(C30,2),"-","Check")</f>
        <v/>
      </c>
      <c r="D31" s="1743">
        <f>IF(ROUND('P &amp; L breakdown'!E33+'P &amp; L breakdown'!#REF!,2)=ROUND(D30,2),"-","Check")</f>
        <v/>
      </c>
      <c r="E31" s="1743">
        <f>IF(ROUND('P &amp; L breakdown'!F33+'P &amp; L breakdown'!#REF!,2)=ROUND(E30,2),"-","Check")</f>
        <v/>
      </c>
      <c r="F31" s="1743">
        <f>IF(ROUND('P &amp; L breakdown'!G33+'P &amp; L breakdown'!#REF!,2)=ROUND(F30,2),"-","Check")</f>
        <v/>
      </c>
      <c r="G31" s="1743">
        <f>IF(ROUND('P &amp; L breakdown'!H33+'P &amp; L breakdown'!#REF!,2)=ROUND(G30,2),"-","Check")</f>
        <v/>
      </c>
      <c r="I31" s="624" t="n"/>
      <c r="J31" s="624" t="n"/>
      <c r="K31" s="624" t="n"/>
      <c r="L31" s="624" t="n"/>
      <c r="M31" s="624" t="n"/>
    </row>
    <row r="32">
      <c r="A32" s="61" t="inlineStr">
        <is>
          <t>Total Expense as per P&amp;L Statement</t>
        </is>
      </c>
      <c r="B32" s="1741" t="n"/>
      <c r="C32" s="1741" t="n"/>
      <c r="D32" s="1741" t="n"/>
      <c r="E32" s="1741" t="n"/>
      <c r="F32" s="1741" t="n"/>
      <c r="G32" s="1741" t="n"/>
      <c r="H32" s="1744" t="n"/>
      <c r="I32" s="1744" t="n"/>
      <c r="J32" s="624" t="n"/>
      <c r="K32" s="624" t="n"/>
      <c r="L32" s="624" t="n"/>
      <c r="M32" s="624" t="n"/>
    </row>
    <row r="33">
      <c r="A33" s="62" t="inlineStr">
        <is>
          <t>Error Check</t>
        </is>
      </c>
      <c r="B33" s="1743">
        <f>IF(ROUND(B8+B10+B15+'P &amp; L breakdown'!C69,2)=ROUND(B32,2),"-","Check")</f>
        <v/>
      </c>
      <c r="C33" s="1743">
        <f>IF(ROUND(C8+C10+C15+'P &amp; L breakdown'!D69,2)=ROUND(C32,2),"-","Check")</f>
        <v/>
      </c>
      <c r="D33" s="1743">
        <f>IF(ROUND(D8+D10+D15+'P &amp; L breakdown'!E69,2)=ROUND(D32,2),"-","Check")</f>
        <v/>
      </c>
      <c r="E33" s="1743">
        <f>IF(ROUND(E8+E10+E15+'P &amp; L breakdown'!F69,2)=ROUND(E32,2),"-","Check")</f>
        <v/>
      </c>
      <c r="F33" s="1743">
        <f>IF(ROUND(F8+F10+F15+'P &amp; L breakdown'!G69,2)=ROUND(F32,2),"-","Check")</f>
        <v/>
      </c>
      <c r="G33" s="1743">
        <f>IF(ROUND(G8+G10+G15+'P &amp; L breakdown'!I69,2)=ROUND(G32,2),"-","Check")</f>
        <v/>
      </c>
      <c r="H33" s="1744" t="n"/>
      <c r="I33" s="1744" t="n"/>
      <c r="J33" s="624" t="n"/>
      <c r="K33" s="624" t="n"/>
      <c r="L33" s="624" t="n"/>
      <c r="M33" s="624" t="n"/>
    </row>
    <row r="34">
      <c r="A34" s="52" t="n"/>
      <c r="B34" s="1745" t="n"/>
      <c r="C34" s="1745" t="n"/>
      <c r="D34" s="1745" t="n"/>
      <c r="E34" s="1745" t="n"/>
      <c r="F34" s="1745" t="n"/>
      <c r="G34" s="1745" t="n"/>
      <c r="I34" s="624" t="n"/>
      <c r="J34" s="624" t="n"/>
      <c r="K34" s="624" t="n"/>
      <c r="L34" s="624" t="n"/>
      <c r="M34" s="624" t="n"/>
    </row>
    <row r="35">
      <c r="A35" s="52" t="n"/>
      <c r="B35" s="1745" t="n"/>
      <c r="C35" s="1745" t="n"/>
      <c r="D35" s="1745" t="n"/>
      <c r="E35" s="1745" t="n"/>
      <c r="F35" s="1745" t="n"/>
      <c r="G35" s="1745" t="n"/>
      <c r="I35" s="624" t="n"/>
      <c r="J35" s="624" t="n"/>
      <c r="K35" s="624" t="n"/>
      <c r="L35" s="624" t="n"/>
      <c r="M35" s="624" t="n"/>
    </row>
    <row r="36">
      <c r="A36" s="52" t="n"/>
      <c r="H36" s="52" t="n"/>
      <c r="I36" s="52" t="n"/>
      <c r="J36" s="52" t="n"/>
      <c r="K36" s="52" t="n"/>
    </row>
    <row r="37">
      <c r="A37" s="52" t="n"/>
      <c r="B37" s="47" t="n"/>
      <c r="C37" s="47" t="n"/>
      <c r="D37" s="47" t="n"/>
      <c r="E37" s="47" t="n"/>
      <c r="F37" s="47" t="n"/>
      <c r="G37" s="47" t="n"/>
      <c r="H37" s="47" t="n"/>
      <c r="I37" s="47" t="n"/>
      <c r="J37" s="47" t="n"/>
      <c r="K37" s="47" t="n"/>
    </row>
    <row r="38">
      <c r="A38" s="48" t="n"/>
      <c r="B38" s="48" t="n"/>
      <c r="C38" s="48" t="n"/>
      <c r="D38" s="48" t="n"/>
      <c r="E38" s="48" t="n"/>
      <c r="F38" s="49" t="n"/>
      <c r="G38" s="49" t="n"/>
      <c r="H38" s="49" t="n"/>
      <c r="I38" s="49" t="n"/>
      <c r="J38" s="49" t="n"/>
      <c r="K38" s="49" t="n"/>
    </row>
    <row r="39">
      <c r="A39" s="52" t="n"/>
      <c r="B39" s="1746" t="n"/>
      <c r="C39" s="1745" t="n"/>
      <c r="D39" s="1745" t="n"/>
      <c r="E39" s="1745" t="n"/>
      <c r="F39" s="1745" t="n"/>
      <c r="G39" s="1745" t="n"/>
    </row>
    <row r="40">
      <c r="A40" s="52" t="n"/>
      <c r="B40" s="1746" t="n"/>
      <c r="C40" s="1746" t="n"/>
      <c r="D40" s="1746" t="n"/>
      <c r="E40" s="1746" t="n"/>
      <c r="F40" s="1746" t="n"/>
      <c r="G40" s="1746" t="n"/>
    </row>
    <row r="41">
      <c r="A41" s="52" t="n"/>
      <c r="B41" s="1746" t="n"/>
      <c r="C41" s="1746" t="n"/>
      <c r="D41" s="1746" t="n"/>
      <c r="E41" s="1746" t="n"/>
      <c r="F41" s="1746" t="n"/>
      <c r="G41" s="1746" t="n"/>
    </row>
    <row r="42">
      <c r="A42" s="52" t="n"/>
      <c r="B42" s="1746" t="n"/>
      <c r="C42" s="1746" t="n"/>
      <c r="D42" s="1746" t="n"/>
      <c r="E42" s="1746" t="n"/>
      <c r="F42" s="1746" t="n"/>
      <c r="G42" s="1746" t="n"/>
    </row>
    <row r="43">
      <c r="A43" s="52" t="n"/>
      <c r="B43" s="1746" t="n"/>
      <c r="C43" s="1746" t="n"/>
      <c r="D43" s="1746" t="n"/>
      <c r="E43" s="1746" t="n"/>
      <c r="F43" s="1746" t="n"/>
      <c r="G43" s="1746" t="n"/>
    </row>
    <row r="44">
      <c r="A44" s="52" t="n"/>
      <c r="B44" s="1746" t="n"/>
      <c r="C44" s="1746" t="n"/>
      <c r="D44" s="1746" t="n"/>
      <c r="E44" s="1746" t="n"/>
      <c r="F44" s="1746" t="n"/>
      <c r="G44" s="1746" t="n"/>
    </row>
    <row r="45">
      <c r="A45" s="52" t="n"/>
      <c r="B45" s="1746" t="n"/>
      <c r="C45" s="1746" t="n"/>
      <c r="D45" s="1746" t="n"/>
      <c r="E45" s="1746" t="n"/>
      <c r="F45" s="1746" t="n"/>
      <c r="G45" s="1746" t="n"/>
    </row>
    <row r="46">
      <c r="A46" s="52" t="n"/>
      <c r="B46" s="1746" t="n"/>
      <c r="C46" s="1746" t="n"/>
      <c r="D46" s="1746" t="n"/>
      <c r="E46" s="1746" t="n"/>
      <c r="F46" s="1746" t="n"/>
      <c r="G46" s="1746" t="n"/>
    </row>
    <row r="47">
      <c r="A47" s="52" t="n"/>
      <c r="B47" s="1746" t="n"/>
      <c r="C47" s="1746" t="n"/>
      <c r="D47" s="1746" t="n"/>
      <c r="E47" s="1746" t="n"/>
      <c r="F47" s="1746" t="n"/>
      <c r="G47" s="1746" t="n"/>
    </row>
    <row r="48">
      <c r="A48" s="52" t="n"/>
      <c r="B48" s="1746" t="n"/>
      <c r="C48" s="1746" t="n"/>
      <c r="D48" s="1746" t="n"/>
      <c r="E48" s="1746" t="n"/>
      <c r="F48" s="1746" t="n"/>
      <c r="G48" s="1746" t="n"/>
    </row>
    <row r="49">
      <c r="A49" s="52" t="n"/>
      <c r="B49" s="1746" t="n"/>
      <c r="C49" s="1746" t="n"/>
      <c r="D49" s="1746" t="n"/>
      <c r="E49" s="1746" t="n"/>
      <c r="F49" s="1746" t="n"/>
      <c r="G49" s="1746" t="n"/>
    </row>
    <row r="50">
      <c r="A50" s="52" t="n"/>
      <c r="B50" s="1746" t="n"/>
      <c r="C50" s="1746" t="n"/>
      <c r="D50" s="1746" t="n"/>
      <c r="E50" s="1746" t="n"/>
      <c r="F50" s="1746" t="n"/>
      <c r="G50" s="1746" t="n"/>
    </row>
    <row r="51">
      <c r="A51" s="1746" t="n"/>
      <c r="B51" s="1746" t="n"/>
      <c r="C51" s="1746" t="n"/>
      <c r="D51" s="1746" t="n"/>
      <c r="E51" s="1746" t="n"/>
      <c r="F51" s="1746" t="n"/>
      <c r="G51" s="1746" t="n"/>
    </row>
    <row r="52">
      <c r="A52" s="1746" t="n"/>
      <c r="B52" s="1746" t="n"/>
      <c r="C52" s="1746" t="n"/>
      <c r="D52" s="1746" t="n"/>
      <c r="E52" s="1746" t="n"/>
      <c r="F52" s="1746" t="n"/>
      <c r="G52" s="1746" t="n"/>
    </row>
    <row r="53">
      <c r="A53" s="1746" t="n"/>
      <c r="B53" s="1746" t="n"/>
      <c r="C53" s="1746" t="n"/>
      <c r="D53" s="1746" t="n"/>
      <c r="E53" s="1746" t="n"/>
      <c r="F53" s="1746" t="n"/>
      <c r="G53" s="1746" t="n"/>
    </row>
    <row r="54">
      <c r="A54" s="1746" t="n"/>
      <c r="B54" s="1746" t="n"/>
      <c r="C54" s="1746" t="n"/>
      <c r="D54" s="1746" t="n"/>
      <c r="E54" s="1746" t="n"/>
      <c r="F54" s="1746" t="n"/>
      <c r="G54" s="1746" t="n"/>
    </row>
    <row r="55">
      <c r="A55" s="1746" t="n"/>
      <c r="B55" s="1746" t="n"/>
      <c r="C55" s="1746" t="n"/>
      <c r="D55" s="1746" t="n"/>
      <c r="E55" s="1746" t="n"/>
      <c r="F55" s="1746" t="n"/>
      <c r="G55" s="1746" t="n"/>
    </row>
    <row r="56">
      <c r="A56" s="1746" t="n"/>
      <c r="B56" s="1746" t="n"/>
      <c r="C56" s="1746" t="n"/>
      <c r="D56" s="1746" t="n"/>
      <c r="E56" s="1746" t="n"/>
      <c r="F56" s="1746" t="n"/>
      <c r="G56" s="1746" t="n"/>
    </row>
    <row r="57">
      <c r="A57" s="1746" t="n"/>
      <c r="B57" s="1746" t="n"/>
      <c r="C57" s="1746" t="n"/>
      <c r="D57" s="1746" t="n"/>
      <c r="E57" s="1746" t="n"/>
      <c r="F57" s="1746" t="n"/>
      <c r="G57" s="1746" t="n"/>
    </row>
    <row r="58">
      <c r="A58" s="1746" t="n"/>
      <c r="B58" s="1746" t="n"/>
      <c r="C58" s="1746" t="n"/>
      <c r="D58" s="1746" t="n"/>
      <c r="E58" s="1746" t="n"/>
      <c r="F58" s="1746" t="n"/>
      <c r="G58" s="1746" t="n"/>
    </row>
    <row r="59">
      <c r="A59" s="1746" t="n"/>
      <c r="B59" s="1746" t="n"/>
      <c r="C59" s="1746" t="n"/>
      <c r="D59" s="1746" t="n"/>
      <c r="E59" s="1746" t="n"/>
      <c r="F59" s="1746" t="n"/>
      <c r="G59" s="1746" t="n"/>
    </row>
    <row r="60">
      <c r="A60" s="1746" t="n"/>
      <c r="B60" s="1746" t="n"/>
      <c r="C60" s="1746" t="n"/>
      <c r="D60" s="1746" t="n"/>
      <c r="E60" s="1746" t="n"/>
      <c r="F60" s="1746" t="n"/>
      <c r="G60" s="1746" t="n"/>
    </row>
    <row r="61">
      <c r="A61" s="52" t="n"/>
      <c r="B61" s="1746" t="n"/>
      <c r="C61" s="1746" t="n"/>
      <c r="D61" s="1746" t="n"/>
      <c r="E61" s="1746" t="n"/>
      <c r="F61" s="1746" t="n"/>
      <c r="G61" s="1746" t="n"/>
    </row>
    <row r="62">
      <c r="A62" s="52" t="n"/>
      <c r="B62" s="1746" t="n"/>
      <c r="C62" s="1746" t="n"/>
      <c r="D62" s="1746" t="n"/>
      <c r="E62" s="1746" t="n"/>
      <c r="F62" s="1746" t="n"/>
      <c r="G62" s="1746" t="n"/>
    </row>
    <row r="63">
      <c r="A63" s="52" t="n"/>
      <c r="B63" s="1746" t="n"/>
      <c r="C63" s="1746" t="n"/>
      <c r="D63" s="1746" t="n"/>
      <c r="E63" s="1746" t="n"/>
      <c r="F63" s="1746" t="n"/>
      <c r="G63" s="1746" t="n"/>
    </row>
    <row r="64">
      <c r="A64" s="52" t="n"/>
      <c r="B64" s="1746" t="n"/>
      <c r="C64" s="1746" t="n"/>
      <c r="D64" s="1746" t="n"/>
      <c r="E64" s="1746" t="n"/>
      <c r="F64" s="1746" t="n"/>
      <c r="G64" s="1746" t="n"/>
    </row>
    <row r="65">
      <c r="A65" s="52" t="n"/>
      <c r="B65" s="1746" t="n"/>
      <c r="C65" s="1746" t="n"/>
      <c r="D65" s="1746" t="n"/>
      <c r="E65" s="1746" t="n"/>
      <c r="F65" s="1746" t="n"/>
      <c r="G65" s="1746" t="n"/>
    </row>
    <row r="66">
      <c r="A66" s="52" t="n"/>
      <c r="B66" s="1746" t="n"/>
      <c r="C66" s="1746" t="n"/>
      <c r="D66" s="1746" t="n"/>
      <c r="E66" s="1746" t="n"/>
      <c r="F66" s="1746" t="n"/>
      <c r="G66" s="1746" t="n"/>
    </row>
    <row r="67" ht="15" customHeight="1" s="832" thickBot="1">
      <c r="A67" s="50" t="n"/>
      <c r="B67" s="1747" t="n"/>
      <c r="C67" s="1747" t="n"/>
      <c r="D67" s="1747" t="n"/>
      <c r="E67" s="1747" t="n"/>
      <c r="F67" s="1747" t="n"/>
      <c r="G67" s="1747" t="n"/>
    </row>
    <row r="68" ht="15" customHeight="1" s="832" thickTop="1">
      <c r="A68" s="49" t="n"/>
      <c r="B68" s="51" t="n"/>
      <c r="C68" s="51" t="n"/>
      <c r="D68" s="51" t="n"/>
      <c r="E68" s="51" t="n"/>
      <c r="F68" s="51" t="n"/>
      <c r="G68" s="51" t="n"/>
    </row>
    <row r="69">
      <c r="A69" s="48" t="n"/>
      <c r="B69" s="49" t="n"/>
      <c r="C69" s="49" t="n"/>
      <c r="D69" s="49" t="n"/>
      <c r="E69" s="49" t="n"/>
      <c r="F69" s="49" t="n"/>
      <c r="G69" s="49" t="n"/>
    </row>
    <row r="70" ht="13.5" customHeight="1" s="832">
      <c r="A70" s="52" t="n"/>
      <c r="B70" s="1746" t="n"/>
      <c r="C70" s="1746" t="n"/>
      <c r="D70" s="1746" t="n"/>
      <c r="E70" s="1746" t="n"/>
      <c r="F70" s="1746" t="n"/>
      <c r="G70" s="1746" t="n"/>
    </row>
    <row r="71">
      <c r="A71" s="52" t="n"/>
      <c r="B71" s="1746" t="n"/>
      <c r="C71" s="1746" t="n"/>
      <c r="D71" s="1746" t="n"/>
      <c r="E71" s="1746" t="n"/>
      <c r="F71" s="1746" t="n"/>
      <c r="G71" s="1746" t="n"/>
    </row>
    <row r="72">
      <c r="A72" s="52" t="n"/>
      <c r="B72" s="1746" t="n"/>
      <c r="C72" s="1746" t="n"/>
      <c r="D72" s="1746" t="n"/>
      <c r="E72" s="1746" t="n"/>
      <c r="F72" s="1746" t="n"/>
      <c r="G72" s="1746" t="n"/>
    </row>
    <row r="73">
      <c r="A73" s="52" t="n"/>
      <c r="B73" s="1746" t="n"/>
      <c r="C73" s="1746" t="n"/>
      <c r="D73" s="1746" t="n"/>
      <c r="E73" s="1746" t="n"/>
      <c r="F73" s="1746" t="n"/>
      <c r="G73" s="1746" t="n"/>
    </row>
    <row r="74">
      <c r="A74" s="52" t="n"/>
      <c r="B74" s="1746" t="n"/>
      <c r="C74" s="1746" t="n"/>
      <c r="D74" s="1746" t="n"/>
      <c r="E74" s="1746" t="n"/>
      <c r="F74" s="1746" t="n"/>
      <c r="G74" s="1746" t="n"/>
    </row>
    <row r="75">
      <c r="A75" s="52" t="n"/>
      <c r="B75" s="1746" t="n"/>
      <c r="C75" s="1746" t="n"/>
      <c r="D75" s="1746" t="n"/>
      <c r="E75" s="1746" t="n"/>
      <c r="F75" s="1746" t="n"/>
      <c r="G75" s="1746" t="n"/>
    </row>
    <row r="76">
      <c r="A76" s="52" t="n"/>
      <c r="B76" s="1746" t="n"/>
      <c r="C76" s="1746" t="n"/>
      <c r="D76" s="1746" t="n"/>
      <c r="E76" s="1746" t="n"/>
      <c r="F76" s="1746" t="n"/>
      <c r="G76" s="1746" t="n"/>
    </row>
    <row r="77">
      <c r="A77" s="52" t="n"/>
      <c r="B77" s="1746" t="n"/>
      <c r="C77" s="1746" t="n"/>
      <c r="D77" s="1746" t="n"/>
      <c r="E77" s="1746" t="n"/>
      <c r="F77" s="1746" t="n"/>
      <c r="G77" s="1746" t="n"/>
    </row>
    <row r="78">
      <c r="A78" s="52" t="n"/>
      <c r="B78" s="1746" t="n"/>
      <c r="C78" s="1746" t="n"/>
      <c r="D78" s="1746" t="n"/>
      <c r="E78" s="1746" t="n"/>
      <c r="F78" s="1746" t="n"/>
      <c r="G78" s="1746" t="n"/>
    </row>
    <row r="79">
      <c r="A79" s="52" t="n"/>
      <c r="B79" s="1746" t="n"/>
      <c r="C79" s="1746" t="n"/>
      <c r="D79" s="1746" t="n"/>
      <c r="E79" s="1746" t="n"/>
      <c r="F79" s="1746" t="n"/>
      <c r="G79" s="1746" t="n"/>
    </row>
    <row r="80">
      <c r="A80" s="52" t="n"/>
      <c r="B80" s="1746" t="n"/>
      <c r="C80" s="1746" t="n"/>
      <c r="D80" s="1746" t="n"/>
      <c r="E80" s="1746" t="n"/>
      <c r="F80" s="1746" t="n"/>
      <c r="G80" s="1746" t="n"/>
    </row>
    <row r="81">
      <c r="A81" s="52" t="n"/>
      <c r="B81" s="1746" t="n"/>
      <c r="C81" s="1746" t="n"/>
      <c r="D81" s="1746" t="n"/>
      <c r="E81" s="1746" t="n"/>
      <c r="F81" s="1746" t="n"/>
      <c r="G81" s="1746" t="n"/>
    </row>
    <row r="82">
      <c r="A82" s="52" t="n"/>
      <c r="B82" s="1746" t="n"/>
      <c r="C82" s="1746" t="n"/>
      <c r="D82" s="1746" t="n"/>
      <c r="E82" s="1746" t="n"/>
      <c r="F82" s="1746" t="n"/>
      <c r="G82" s="1746" t="n"/>
    </row>
    <row r="83">
      <c r="A83" s="52" t="n"/>
      <c r="B83" s="1746" t="n"/>
      <c r="C83" s="1746" t="n"/>
      <c r="D83" s="1746" t="n"/>
      <c r="E83" s="1746" t="n"/>
      <c r="F83" s="1746" t="n"/>
      <c r="G83" s="1746" t="n"/>
    </row>
    <row r="84">
      <c r="A84" s="52" t="n"/>
      <c r="B84" s="1746" t="n"/>
      <c r="C84" s="1746" t="n"/>
      <c r="D84" s="1746" t="n"/>
      <c r="E84" s="1746" t="n"/>
      <c r="F84" s="1746" t="n"/>
      <c r="G84" s="1746" t="n"/>
    </row>
    <row r="85">
      <c r="A85" s="52" t="n"/>
      <c r="B85" s="1746" t="n"/>
      <c r="C85" s="1746" t="n"/>
      <c r="D85" s="1746" t="n"/>
      <c r="E85" s="1746" t="n"/>
      <c r="F85" s="1746" t="n"/>
      <c r="G85" s="1746" t="n"/>
    </row>
    <row r="86">
      <c r="A86" s="52" t="n"/>
      <c r="B86" s="1746" t="n"/>
      <c r="C86" s="1746" t="n"/>
      <c r="D86" s="1746" t="n"/>
      <c r="E86" s="1746" t="n"/>
      <c r="F86" s="1746" t="n"/>
      <c r="G86" s="1746" t="n"/>
    </row>
    <row r="87">
      <c r="A87" s="52" t="n"/>
      <c r="B87" s="1746" t="n"/>
      <c r="C87" s="1746" t="n"/>
      <c r="D87" s="1746" t="n"/>
      <c r="E87" s="1746" t="n"/>
      <c r="F87" s="1746" t="n"/>
      <c r="G87" s="1746" t="n"/>
    </row>
    <row r="88">
      <c r="A88" s="52" t="n"/>
      <c r="B88" s="1746" t="n"/>
      <c r="C88" s="1746" t="n"/>
      <c r="D88" s="1746" t="n"/>
      <c r="E88" s="1746" t="n"/>
      <c r="F88" s="1746" t="n"/>
      <c r="G88" s="1746" t="n"/>
    </row>
    <row r="89">
      <c r="A89" s="52" t="n"/>
      <c r="B89" s="1746" t="n"/>
      <c r="C89" s="1746" t="n"/>
      <c r="D89" s="1746" t="n"/>
      <c r="E89" s="1746" t="n"/>
      <c r="F89" s="1746" t="n"/>
      <c r="G89" s="1746" t="n"/>
    </row>
    <row r="90">
      <c r="A90" s="52" t="n"/>
      <c r="B90" s="1746" t="n"/>
      <c r="C90" s="1746" t="n"/>
      <c r="D90" s="1746" t="n"/>
      <c r="E90" s="1746" t="n"/>
      <c r="F90" s="1746" t="n"/>
      <c r="G90" s="1746" t="n"/>
    </row>
    <row r="91">
      <c r="A91" s="52" t="n"/>
      <c r="B91" s="1746" t="n"/>
      <c r="C91" s="1746" t="n"/>
      <c r="D91" s="1746" t="n"/>
      <c r="E91" s="1746" t="n"/>
      <c r="F91" s="1746" t="n"/>
      <c r="G91" s="1746" t="n"/>
    </row>
    <row r="92">
      <c r="A92" s="52" t="n"/>
      <c r="B92" s="1746" t="n"/>
      <c r="C92" s="1746" t="n"/>
      <c r="D92" s="1746" t="n"/>
      <c r="E92" s="1746" t="n"/>
      <c r="F92" s="1746" t="n"/>
      <c r="G92" s="1746" t="n"/>
    </row>
    <row r="93">
      <c r="A93" s="52" t="n"/>
      <c r="B93" s="1746" t="n"/>
      <c r="C93" s="1746" t="n"/>
      <c r="D93" s="1746" t="n"/>
      <c r="E93" s="1746" t="n"/>
      <c r="F93" s="1746" t="n"/>
      <c r="G93" s="1746" t="n"/>
    </row>
    <row r="94" ht="15" customHeight="1" s="832" thickBot="1">
      <c r="A94" s="50" t="n"/>
      <c r="B94" s="1747" t="n"/>
      <c r="C94" s="1747" t="n"/>
      <c r="D94" s="1747" t="n"/>
      <c r="E94" s="1747" t="n"/>
      <c r="F94" s="1747" t="n"/>
      <c r="G94" s="1747" t="n"/>
    </row>
    <row r="95" ht="15" customHeight="1" s="832" thickTop="1">
      <c r="A95" s="49" t="n"/>
      <c r="B95" s="49" t="n"/>
      <c r="C95" s="49" t="n"/>
      <c r="D95" s="49" t="n"/>
      <c r="E95" s="49" t="n"/>
      <c r="F95" s="49" t="n"/>
      <c r="G95" s="49" t="n"/>
    </row>
    <row r="96">
      <c r="A96" s="48" t="n"/>
      <c r="B96" s="49" t="n"/>
      <c r="C96" s="49" t="n"/>
      <c r="D96" s="49" t="n"/>
      <c r="E96" s="49" t="n"/>
      <c r="F96" s="49" t="n"/>
      <c r="G96" s="49" t="n"/>
    </row>
    <row r="97">
      <c r="A97" s="52" t="n"/>
      <c r="B97" s="1746" t="n"/>
      <c r="C97" s="1746" t="n"/>
      <c r="D97" s="1746" t="n"/>
      <c r="E97" s="1746" t="n"/>
      <c r="F97" s="1746" t="n"/>
      <c r="G97" s="1746" t="n"/>
    </row>
    <row r="98">
      <c r="A98" s="52" t="n"/>
      <c r="B98" s="1746" t="n"/>
      <c r="C98" s="1746" t="n"/>
      <c r="D98" s="1746" t="n"/>
      <c r="E98" s="1746" t="n"/>
      <c r="F98" s="1746" t="n"/>
      <c r="G98" s="1746" t="n"/>
    </row>
    <row r="99">
      <c r="A99" s="1746" t="n"/>
      <c r="B99" s="1746" t="n"/>
      <c r="C99" s="1746" t="n"/>
      <c r="D99" s="1746" t="n"/>
      <c r="E99" s="1746" t="n"/>
      <c r="F99" s="1746" t="n"/>
      <c r="G99" s="1746" t="n"/>
    </row>
    <row r="100">
      <c r="A100" s="1746" t="n"/>
      <c r="B100" s="1746" t="n"/>
      <c r="C100" s="1746" t="n"/>
      <c r="D100" s="1746" t="n"/>
      <c r="E100" s="1746" t="n"/>
      <c r="F100" s="1746" t="n"/>
      <c r="G100" s="1746" t="n"/>
    </row>
    <row r="101">
      <c r="A101" s="1746" t="n"/>
      <c r="B101" s="1746" t="n"/>
      <c r="C101" s="1746" t="n"/>
      <c r="D101" s="1746" t="n"/>
      <c r="E101" s="1746" t="n"/>
      <c r="F101" s="1746" t="n"/>
      <c r="G101" s="1746" t="n"/>
    </row>
    <row r="102">
      <c r="A102" s="1746" t="n"/>
      <c r="B102" s="1746" t="n"/>
      <c r="C102" s="1746" t="n"/>
      <c r="D102" s="1746" t="n"/>
      <c r="E102" s="1746" t="n"/>
      <c r="F102" s="1746" t="n"/>
      <c r="G102" s="1746" t="n"/>
    </row>
    <row r="103">
      <c r="A103" s="1746" t="n"/>
      <c r="B103" s="1746" t="n"/>
      <c r="C103" s="1746" t="n"/>
      <c r="D103" s="1746" t="n"/>
      <c r="E103" s="1746" t="n"/>
      <c r="F103" s="1746" t="n"/>
      <c r="G103" s="1746" t="n"/>
    </row>
    <row r="104">
      <c r="A104" s="1746" t="n"/>
      <c r="B104" s="1746" t="n"/>
      <c r="C104" s="1746" t="n"/>
      <c r="D104" s="1746" t="n"/>
      <c r="E104" s="1746" t="n"/>
      <c r="F104" s="1746" t="n"/>
      <c r="G104" s="1746" t="n"/>
    </row>
    <row r="105">
      <c r="A105" s="1746" t="n"/>
      <c r="B105" s="1746" t="n"/>
      <c r="C105" s="1746" t="n"/>
      <c r="D105" s="1746" t="n"/>
      <c r="E105" s="1746" t="n"/>
      <c r="F105" s="1746" t="n"/>
      <c r="G105" s="1746" t="n"/>
    </row>
    <row r="106">
      <c r="A106" s="1746" t="n"/>
      <c r="B106" s="1746" t="n"/>
      <c r="C106" s="1746" t="n"/>
      <c r="D106" s="1746" t="n"/>
      <c r="E106" s="1746" t="n"/>
      <c r="F106" s="1746" t="n"/>
      <c r="G106" s="1746" t="n"/>
    </row>
    <row r="107">
      <c r="A107" s="1746" t="n"/>
      <c r="B107" s="1746" t="n"/>
      <c r="C107" s="1746" t="n"/>
      <c r="D107" s="1746" t="n"/>
      <c r="E107" s="1746" t="n"/>
      <c r="F107" s="1746" t="n"/>
      <c r="G107" s="1746" t="n"/>
    </row>
    <row r="108">
      <c r="A108" s="1746" t="n"/>
      <c r="B108" s="1746" t="n"/>
      <c r="C108" s="1746" t="n"/>
      <c r="D108" s="1746" t="n"/>
      <c r="E108" s="1746" t="n"/>
      <c r="F108" s="1746" t="n"/>
      <c r="G108" s="1746" t="n"/>
    </row>
    <row r="109" ht="15" customHeight="1" s="832" thickBot="1">
      <c r="A109" s="50" t="n"/>
      <c r="B109" s="1747" t="n"/>
      <c r="C109" s="1747" t="n"/>
      <c r="D109" s="1747" t="n"/>
      <c r="E109" s="1747" t="n"/>
      <c r="F109" s="1747" t="n"/>
      <c r="G109" s="1747" t="n"/>
    </row>
    <row r="110" ht="15" customHeight="1" s="832" thickTop="1">
      <c r="A110" s="49" t="n"/>
      <c r="B110" s="49" t="n"/>
      <c r="C110" s="49" t="n"/>
      <c r="D110" s="49" t="n"/>
      <c r="E110" s="49" t="n"/>
      <c r="F110" s="49" t="n"/>
      <c r="G110" s="49" t="n"/>
    </row>
    <row r="111">
      <c r="A111" s="49" t="n"/>
      <c r="B111" s="49" t="n"/>
      <c r="C111" s="49" t="n"/>
      <c r="D111" s="49" t="n"/>
      <c r="E111" s="49" t="n"/>
      <c r="F111" s="49" t="n"/>
      <c r="G111" s="49" t="n"/>
    </row>
    <row r="112">
      <c r="A112" s="52" t="n"/>
      <c r="B112" s="53" t="n"/>
      <c r="C112" s="53" t="n"/>
      <c r="D112" s="53" t="n"/>
      <c r="E112" s="53" t="n"/>
      <c r="F112" s="1746" t="n"/>
      <c r="G112" s="1746" t="n"/>
    </row>
    <row r="113">
      <c r="A113" s="52" t="n"/>
      <c r="B113" s="1746" t="n"/>
      <c r="C113" s="1746" t="n"/>
      <c r="D113" s="1746" t="n"/>
      <c r="E113" s="1746" t="n"/>
      <c r="F113" s="1746" t="n"/>
      <c r="G113" s="1746" t="n"/>
    </row>
    <row r="114">
      <c r="A114" s="52" t="n"/>
      <c r="B114" s="1746" t="n"/>
      <c r="C114" s="1746" t="n"/>
      <c r="D114" s="1746" t="n"/>
      <c r="E114" s="1746" t="n"/>
      <c r="F114" s="1746" t="n"/>
      <c r="G114" s="1746" t="n"/>
    </row>
    <row r="115">
      <c r="A115" s="52" t="n"/>
      <c r="B115" s="194" t="n"/>
      <c r="C115" s="194" t="n"/>
      <c r="D115" s="194" t="n"/>
      <c r="E115" s="194" t="n"/>
      <c r="F115" s="1746" t="n"/>
      <c r="G115" s="1746" t="n"/>
    </row>
    <row r="116">
      <c r="A116" s="52" t="n"/>
      <c r="B116" s="194" t="n"/>
      <c r="C116" s="194" t="n"/>
      <c r="D116" s="194" t="n"/>
      <c r="E116" s="194" t="n"/>
      <c r="F116" s="629" t="n"/>
      <c r="G116" s="629" t="n"/>
    </row>
    <row r="117">
      <c r="A117" s="52" t="n"/>
      <c r="B117" s="52" t="n"/>
      <c r="C117" s="52" t="n"/>
      <c r="D117" s="52" t="n"/>
      <c r="E117" s="52" t="n"/>
      <c r="F117" s="52" t="n"/>
      <c r="G117" s="52" t="n"/>
    </row>
    <row r="118" ht="15" customHeight="1" s="832" thickBot="1">
      <c r="A118" s="50" t="n"/>
      <c r="B118" s="1748" t="n"/>
      <c r="C118" s="1748" t="n"/>
      <c r="D118" s="1748" t="n"/>
      <c r="E118" s="1748" t="n"/>
      <c r="F118" s="1748" t="n"/>
      <c r="G118" s="1748" t="n"/>
    </row>
    <row r="119" ht="15" customHeight="1" s="832" thickTop="1">
      <c r="A119" s="49" t="n"/>
      <c r="B119" s="49" t="n"/>
      <c r="C119" s="49" t="n"/>
      <c r="D119" s="49" t="n"/>
      <c r="E119" s="49" t="n"/>
      <c r="F119" s="49" t="n"/>
      <c r="G119" s="49" t="n"/>
    </row>
    <row r="120">
      <c r="A120" s="52" t="n"/>
      <c r="B120" s="52" t="n"/>
      <c r="C120" s="52" t="n"/>
      <c r="D120" s="52" t="n"/>
      <c r="E120" s="52" t="n"/>
      <c r="F120" s="52" t="n"/>
      <c r="G120" s="52" t="n"/>
    </row>
  </sheetData>
  <mergeCells count="1">
    <mergeCell ref="A27:G27"/>
  </mergeCells>
  <conditionalFormatting sqref="B29:G29">
    <cfRule type="containsText" priority="4" operator="containsText" dxfId="2" text="Check">
      <formula>NOT(ISERROR(SEARCH("Check",B29)))</formula>
    </cfRule>
  </conditionalFormatting>
  <conditionalFormatting sqref="B31:G31">
    <cfRule type="containsText" priority="3" operator="containsText" dxfId="2" text="Check">
      <formula>NOT(ISERROR(SEARCH("Check",B31)))</formula>
    </cfRule>
  </conditionalFormatting>
  <conditionalFormatting sqref="B33:G33">
    <cfRule type="containsText" priority="1" operator="containsText" dxfId="2"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s "/>
  </hyperlinks>
  <pageMargins left="0.7" right="0.7" top="0.75" bottom="0.75" header="0.3" footer="0.3"/>
  <pageSetup orientation="portrait" paperSize="9" scale="38"/>
  <colBreaks count="1" manualBreakCount="1">
    <brk id="19" min="0" max="117" man="1"/>
  </colBreaks>
</worksheet>
</file>

<file path=xl/worksheets/sheet20.xml><?xml version="1.0" encoding="utf-8"?>
<worksheet xmlns="http://schemas.openxmlformats.org/spreadsheetml/2006/main">
  <sheetPr>
    <outlinePr summaryBelow="1" summaryRight="1"/>
    <pageSetUpPr fitToPage="1"/>
  </sheetPr>
  <dimension ref="A1:GZ213"/>
  <sheetViews>
    <sheetView zoomScale="175" zoomScaleNormal="175" workbookViewId="0">
      <selection activeCell="BH1" sqref="BH1:BT1"/>
    </sheetView>
  </sheetViews>
  <sheetFormatPr baseColWidth="8" defaultColWidth="0.90625" defaultRowHeight="6" customHeight="1"/>
  <cols>
    <col width="0.90625" customWidth="1" style="895" min="1" max="125"/>
    <col width="25.6328125" customWidth="1" style="895" min="126" max="126"/>
    <col width="0.90625" customWidth="1" style="895" min="127" max="128"/>
    <col width="0.90625" customWidth="1" style="895" min="129" max="16384"/>
  </cols>
  <sheetData>
    <row r="1" ht="13.5" customHeight="1" s="832">
      <c r="A1" s="916" t="inlineStr">
        <is>
          <t xml:space="preserve">　Date</t>
        </is>
      </c>
      <c r="B1" s="870" t="n"/>
      <c r="C1" s="870" t="n"/>
      <c r="D1" s="870" t="n"/>
      <c r="E1" s="870" t="n"/>
      <c r="F1" s="870" t="n"/>
      <c r="G1" s="870" t="n"/>
      <c r="H1" s="870" t="n"/>
      <c r="I1" s="871" t="n"/>
      <c r="J1" s="958">
        <f>TODAY()</f>
        <v/>
      </c>
      <c r="K1" s="870" t="n"/>
      <c r="L1" s="870" t="n"/>
      <c r="M1" s="870" t="n"/>
      <c r="N1" s="870" t="n"/>
      <c r="O1" s="870" t="n"/>
      <c r="P1" s="870" t="n"/>
      <c r="Q1" s="870" t="n"/>
      <c r="R1" s="870" t="n"/>
      <c r="S1" s="870" t="n"/>
      <c r="T1" s="870" t="n"/>
      <c r="U1" s="870" t="n"/>
      <c r="V1" s="871" t="n"/>
      <c r="Y1" s="916" t="inlineStr">
        <is>
          <t xml:space="preserve">　Settlement Period</t>
        </is>
      </c>
      <c r="Z1" s="870" t="n"/>
      <c r="AA1" s="870" t="n"/>
      <c r="AB1" s="870" t="n"/>
      <c r="AC1" s="870" t="n"/>
      <c r="AD1" s="870" t="n"/>
      <c r="AE1" s="870" t="n"/>
      <c r="AF1" s="870" t="n"/>
      <c r="AG1" s="870" t="n"/>
      <c r="AH1" s="870" t="n"/>
      <c r="AI1" s="870" t="n"/>
      <c r="AJ1" s="871" t="n"/>
      <c r="AK1" s="959">
        <f>BS!B11</f>
        <v/>
      </c>
      <c r="AL1" s="870" t="n"/>
      <c r="AM1" s="870" t="n"/>
      <c r="AN1" s="870" t="n"/>
      <c r="AO1" s="870" t="n"/>
      <c r="AP1" s="870" t="n"/>
      <c r="AQ1" s="870" t="n"/>
      <c r="AR1" s="870" t="n"/>
      <c r="AS1" s="870" t="n"/>
      <c r="AT1" s="871" t="n"/>
      <c r="AW1" s="16" t="inlineStr">
        <is>
          <t xml:space="preserve">　Accounts Type</t>
        </is>
      </c>
      <c r="AX1" s="14" t="n"/>
      <c r="AY1" s="14" t="n"/>
      <c r="AZ1" s="14" t="n"/>
      <c r="BA1" s="14" t="n"/>
      <c r="BB1" s="14" t="n"/>
      <c r="BC1" s="14" t="n"/>
      <c r="BD1" s="14" t="n"/>
      <c r="BE1" s="14" t="n"/>
      <c r="BF1" s="14" t="n"/>
      <c r="BG1" s="15" t="n"/>
      <c r="BH1" s="957" t="inlineStr">
        <is>
          <t>Standalone</t>
        </is>
      </c>
      <c r="BI1" s="870" t="n"/>
      <c r="BJ1" s="870" t="n"/>
      <c r="BK1" s="870" t="n"/>
      <c r="BL1" s="870" t="n"/>
      <c r="BM1" s="870" t="n"/>
      <c r="BN1" s="870" t="n"/>
      <c r="BO1" s="870" t="n"/>
      <c r="BP1" s="870" t="n"/>
      <c r="BQ1" s="870" t="n"/>
      <c r="BR1" s="870" t="n"/>
      <c r="BS1" s="870" t="n"/>
      <c r="BT1" s="871" t="n"/>
      <c r="BW1" s="16" t="inlineStr">
        <is>
          <t xml:space="preserve">　Currency</t>
        </is>
      </c>
      <c r="BX1" s="14" t="n"/>
      <c r="BY1" s="14" t="n"/>
      <c r="BZ1" s="14" t="n"/>
      <c r="CA1" s="14" t="n"/>
      <c r="CB1" s="14" t="n"/>
      <c r="CC1" s="14" t="n"/>
      <c r="CD1" s="960">
        <f>BS!B7</f>
        <v/>
      </c>
      <c r="CE1" s="870" t="n"/>
      <c r="CF1" s="870" t="n"/>
      <c r="CG1" s="870" t="n"/>
      <c r="CH1" s="870" t="n"/>
      <c r="CI1" s="870" t="n"/>
      <c r="CJ1" s="870" t="n"/>
      <c r="CK1" s="871" t="n"/>
      <c r="CN1" s="16" t="inlineStr">
        <is>
          <t xml:space="preserve">　Unit</t>
        </is>
      </c>
      <c r="CO1" s="14" t="n"/>
      <c r="CP1" s="14" t="n"/>
      <c r="CQ1" s="14" t="n"/>
      <c r="CR1" s="14" t="n"/>
      <c r="CS1" s="960">
        <f>BS!B10</f>
        <v/>
      </c>
      <c r="CT1" s="870" t="n"/>
      <c r="CU1" s="870" t="n"/>
      <c r="CV1" s="870" t="n"/>
      <c r="CW1" s="870" t="n"/>
      <c r="CX1" s="870" t="n"/>
      <c r="CY1" s="870" t="n"/>
      <c r="CZ1" s="870" t="n"/>
      <c r="DA1" s="870" t="n"/>
      <c r="DB1" s="870" t="n"/>
      <c r="DC1" s="870" t="n"/>
      <c r="DD1" s="870" t="n"/>
      <c r="DE1" s="871" t="n"/>
      <c r="DV1" s="956" t="n"/>
      <c r="EE1" s="955" t="n"/>
    </row>
    <row r="2" ht="3" customHeight="1" s="832">
      <c r="DV2" s="956" t="n"/>
      <c r="EE2" s="956" t="n"/>
    </row>
    <row r="3" ht="13.5" customHeight="1" s="832">
      <c r="A3" s="916" t="inlineStr">
        <is>
          <t>MIZUHO C-CIF</t>
        </is>
      </c>
      <c r="B3" s="870" t="n"/>
      <c r="C3" s="870" t="n"/>
      <c r="D3" s="870" t="n"/>
      <c r="E3" s="870" t="n"/>
      <c r="F3" s="870" t="n"/>
      <c r="G3" s="870" t="n"/>
      <c r="H3" s="870" t="n"/>
      <c r="I3" s="870" t="n"/>
      <c r="J3" s="870" t="n"/>
      <c r="K3" s="870" t="n"/>
      <c r="L3" s="871" t="n"/>
      <c r="M3" s="916" t="inlineStr">
        <is>
          <t>Branch/Office Name</t>
        </is>
      </c>
      <c r="N3" s="870" t="n"/>
      <c r="O3" s="870" t="n"/>
      <c r="P3" s="870" t="n"/>
      <c r="Q3" s="870" t="n"/>
      <c r="R3" s="870" t="n"/>
      <c r="S3" s="870" t="n"/>
      <c r="T3" s="870" t="n"/>
      <c r="U3" s="870" t="n"/>
      <c r="V3" s="870" t="n"/>
      <c r="W3" s="870" t="n"/>
      <c r="X3" s="870" t="n"/>
      <c r="Y3" s="870" t="n"/>
      <c r="Z3" s="870" t="n"/>
      <c r="AA3" s="870" t="n"/>
      <c r="AB3" s="870" t="n"/>
      <c r="AC3" s="870" t="n"/>
      <c r="AD3" s="870" t="n"/>
      <c r="AE3" s="870" t="n"/>
      <c r="AF3" s="870" t="n"/>
      <c r="AG3" s="870" t="n"/>
      <c r="AH3" s="870" t="n"/>
      <c r="AI3" s="870" t="n"/>
      <c r="AJ3" s="870" t="n"/>
      <c r="AK3" s="870" t="n"/>
      <c r="AL3" s="870" t="n"/>
      <c r="AM3" s="870" t="n"/>
      <c r="AN3" s="870" t="n"/>
      <c r="AO3" s="870" t="n"/>
      <c r="AP3" s="870" t="n"/>
      <c r="AQ3" s="870" t="n"/>
      <c r="AR3" s="870" t="n"/>
      <c r="AS3" s="871" t="n"/>
      <c r="AT3" s="916" t="inlineStr">
        <is>
          <t>Customer Name</t>
        </is>
      </c>
      <c r="AU3" s="870" t="n"/>
      <c r="AV3" s="870" t="n"/>
      <c r="AW3" s="870" t="n"/>
      <c r="AX3" s="870" t="n"/>
      <c r="AY3" s="870" t="n"/>
      <c r="AZ3" s="870" t="n"/>
      <c r="BA3" s="870" t="n"/>
      <c r="BB3" s="870" t="n"/>
      <c r="BC3" s="870" t="n"/>
      <c r="BD3" s="870" t="n"/>
      <c r="BE3" s="870" t="n"/>
      <c r="BF3" s="870" t="n"/>
      <c r="BG3" s="870" t="n"/>
      <c r="BH3" s="870" t="n"/>
      <c r="BI3" s="870" t="n"/>
      <c r="BJ3" s="870" t="n"/>
      <c r="BK3" s="870" t="n"/>
      <c r="BL3" s="870" t="n"/>
      <c r="BM3" s="870" t="n"/>
      <c r="BN3" s="870" t="n"/>
      <c r="BO3" s="870" t="n"/>
      <c r="BP3" s="870" t="n"/>
      <c r="BQ3" s="870" t="n"/>
      <c r="BR3" s="870" t="n"/>
      <c r="BS3" s="870" t="n"/>
      <c r="BT3" s="870" t="n"/>
      <c r="BU3" s="870" t="n"/>
      <c r="BV3" s="870" t="n"/>
      <c r="BW3" s="870" t="n"/>
      <c r="BX3" s="870" t="n"/>
      <c r="BY3" s="870" t="n"/>
      <c r="BZ3" s="870" t="n"/>
      <c r="CA3" s="870" t="n"/>
      <c r="CB3" s="870" t="n"/>
      <c r="CC3" s="870" t="n"/>
      <c r="CD3" s="870" t="n"/>
      <c r="CE3" s="870" t="n"/>
      <c r="CF3" s="870" t="n"/>
      <c r="CG3" s="870" t="n"/>
      <c r="CH3" s="870" t="n"/>
      <c r="CI3" s="870" t="n"/>
      <c r="CJ3" s="870" t="n"/>
      <c r="CK3" s="870" t="n"/>
      <c r="CL3" s="870" t="n"/>
      <c r="CM3" s="870" t="n"/>
      <c r="CN3" s="870" t="n"/>
      <c r="CO3" s="870" t="n"/>
      <c r="CP3" s="870" t="n"/>
      <c r="CQ3" s="870" t="n"/>
      <c r="CR3" s="870" t="n"/>
      <c r="CS3" s="870" t="n"/>
      <c r="CT3" s="870" t="n"/>
      <c r="CU3" s="870" t="n"/>
      <c r="CV3" s="870" t="n"/>
      <c r="CW3" s="870" t="n"/>
      <c r="CX3" s="870" t="n"/>
      <c r="CY3" s="870" t="n"/>
      <c r="CZ3" s="870" t="n"/>
      <c r="DA3" s="870" t="n"/>
      <c r="DB3" s="870" t="n"/>
      <c r="DC3" s="870" t="n"/>
      <c r="DD3" s="870" t="n"/>
      <c r="DE3" s="870" t="n"/>
      <c r="DF3" s="870" t="n"/>
      <c r="DG3" s="870" t="n"/>
      <c r="DH3" s="870" t="n"/>
      <c r="DI3" s="870" t="n"/>
      <c r="DJ3" s="870" t="n"/>
      <c r="DK3" s="870" t="n"/>
      <c r="DL3" s="870" t="n"/>
      <c r="DM3" s="870" t="n"/>
      <c r="DN3" s="870" t="n"/>
      <c r="DO3" s="870" t="n"/>
      <c r="DP3" s="870" t="n"/>
      <c r="DQ3" s="870" t="n"/>
      <c r="DR3" s="871" t="n"/>
    </row>
    <row r="4" ht="13.5" customHeight="1" s="832">
      <c r="A4" s="1006">
        <f>BS!B3</f>
        <v/>
      </c>
      <c r="B4" s="870" t="n"/>
      <c r="C4" s="870" t="n"/>
      <c r="D4" s="870" t="n"/>
      <c r="E4" s="870" t="n"/>
      <c r="F4" s="870" t="n"/>
      <c r="G4" s="870" t="n"/>
      <c r="H4" s="870" t="n"/>
      <c r="I4" s="870" t="n"/>
      <c r="J4" s="870" t="n"/>
      <c r="K4" s="870" t="n"/>
      <c r="L4" s="871" t="n"/>
      <c r="M4" s="957">
        <f>#REF!</f>
        <v/>
      </c>
      <c r="N4" s="870" t="n"/>
      <c r="O4" s="870" t="n"/>
      <c r="P4" s="870" t="n"/>
      <c r="Q4" s="870" t="n"/>
      <c r="R4" s="870" t="n"/>
      <c r="S4" s="870" t="n"/>
      <c r="T4" s="870" t="n"/>
      <c r="U4" s="870" t="n"/>
      <c r="V4" s="870" t="n"/>
      <c r="W4" s="870" t="n"/>
      <c r="X4" s="870" t="n"/>
      <c r="Y4" s="870" t="n"/>
      <c r="Z4" s="870" t="n"/>
      <c r="AA4" s="870" t="n"/>
      <c r="AB4" s="870" t="n"/>
      <c r="AC4" s="870" t="n"/>
      <c r="AD4" s="870" t="n"/>
      <c r="AE4" s="870" t="n"/>
      <c r="AF4" s="870" t="n"/>
      <c r="AG4" s="870" t="n"/>
      <c r="AH4" s="870" t="n"/>
      <c r="AI4" s="870" t="n"/>
      <c r="AJ4" s="870" t="n"/>
      <c r="AK4" s="870" t="n"/>
      <c r="AL4" s="870" t="n"/>
      <c r="AM4" s="870" t="n"/>
      <c r="AN4" s="870" t="n"/>
      <c r="AO4" s="870" t="n"/>
      <c r="AP4" s="870" t="n"/>
      <c r="AQ4" s="870" t="n"/>
      <c r="AR4" s="870" t="n"/>
      <c r="AS4" s="871" t="n"/>
      <c r="AT4" s="957">
        <f>#REF!</f>
        <v/>
      </c>
      <c r="AU4" s="870" t="n"/>
      <c r="AV4" s="870" t="n"/>
      <c r="AW4" s="870" t="n"/>
      <c r="AX4" s="870" t="n"/>
      <c r="AY4" s="870" t="n"/>
      <c r="AZ4" s="870" t="n"/>
      <c r="BA4" s="870" t="n"/>
      <c r="BB4" s="870" t="n"/>
      <c r="BC4" s="870" t="n"/>
      <c r="BD4" s="870" t="n"/>
      <c r="BE4" s="870" t="n"/>
      <c r="BF4" s="870" t="n"/>
      <c r="BG4" s="870" t="n"/>
      <c r="BH4" s="870" t="n"/>
      <c r="BI4" s="870" t="n"/>
      <c r="BJ4" s="870" t="n"/>
      <c r="BK4" s="870" t="n"/>
      <c r="BL4" s="870" t="n"/>
      <c r="BM4" s="870" t="n"/>
      <c r="BN4" s="870" t="n"/>
      <c r="BO4" s="870" t="n"/>
      <c r="BP4" s="870" t="n"/>
      <c r="BQ4" s="870" t="n"/>
      <c r="BR4" s="870" t="n"/>
      <c r="BS4" s="870" t="n"/>
      <c r="BT4" s="870" t="n"/>
      <c r="BU4" s="870" t="n"/>
      <c r="BV4" s="870" t="n"/>
      <c r="BW4" s="870" t="n"/>
      <c r="BX4" s="870" t="n"/>
      <c r="BY4" s="870" t="n"/>
      <c r="BZ4" s="870" t="n"/>
      <c r="CA4" s="870" t="n"/>
      <c r="CB4" s="870" t="n"/>
      <c r="CC4" s="870" t="n"/>
      <c r="CD4" s="870" t="n"/>
      <c r="CE4" s="870" t="n"/>
      <c r="CF4" s="870" t="n"/>
      <c r="CG4" s="870" t="n"/>
      <c r="CH4" s="870" t="n"/>
      <c r="CI4" s="870" t="n"/>
      <c r="CJ4" s="870" t="n"/>
      <c r="CK4" s="870" t="n"/>
      <c r="CL4" s="870" t="n"/>
      <c r="CM4" s="870" t="n"/>
      <c r="CN4" s="870" t="n"/>
      <c r="CO4" s="870" t="n"/>
      <c r="CP4" s="870" t="n"/>
      <c r="CQ4" s="870" t="n"/>
      <c r="CR4" s="870" t="n"/>
      <c r="CS4" s="870" t="n"/>
      <c r="CT4" s="870" t="n"/>
      <c r="CU4" s="870" t="n"/>
      <c r="CV4" s="870" t="n"/>
      <c r="CW4" s="870" t="n"/>
      <c r="CX4" s="870" t="n"/>
      <c r="CY4" s="870" t="n"/>
      <c r="CZ4" s="870" t="n"/>
      <c r="DA4" s="870" t="n"/>
      <c r="DB4" s="870" t="n"/>
      <c r="DC4" s="870" t="n"/>
      <c r="DD4" s="870" t="n"/>
      <c r="DE4" s="870" t="n"/>
      <c r="DF4" s="870" t="n"/>
      <c r="DG4" s="870" t="n"/>
      <c r="DH4" s="870" t="n"/>
      <c r="DI4" s="870" t="n"/>
      <c r="DJ4" s="870" t="n"/>
      <c r="DK4" s="870" t="n"/>
      <c r="DL4" s="870" t="n"/>
      <c r="DM4" s="870" t="n"/>
      <c r="DN4" s="870" t="n"/>
      <c r="DO4" s="870" t="n"/>
      <c r="DP4" s="870" t="n"/>
      <c r="DQ4" s="870" t="n"/>
      <c r="DR4" s="871" t="n"/>
    </row>
    <row r="5" ht="6" customHeight="1" s="832">
      <c r="A5" s="63" t="n"/>
      <c r="B5" s="64" t="n"/>
      <c r="C5" s="64" t="n"/>
      <c r="D5" s="64" t="n"/>
      <c r="E5" s="64" t="n"/>
      <c r="F5" s="64" t="n"/>
      <c r="G5" s="64" t="n"/>
      <c r="H5" s="64" t="n"/>
      <c r="I5" s="64" t="n"/>
      <c r="J5" s="64" t="n"/>
      <c r="K5" s="64" t="n"/>
      <c r="L5" s="64" t="n"/>
      <c r="M5" s="64" t="n"/>
      <c r="N5" s="64" t="n"/>
      <c r="O5" s="64" t="n"/>
      <c r="P5" s="64" t="n"/>
      <c r="Q5" s="64" t="n"/>
      <c r="R5" s="64" t="n"/>
      <c r="S5" s="64" t="n"/>
      <c r="T5" s="64" t="n"/>
      <c r="U5" s="64" t="n"/>
      <c r="V5" s="64" t="n"/>
      <c r="W5" s="64" t="n"/>
      <c r="X5" s="64" t="n"/>
      <c r="Y5" s="64" t="n"/>
      <c r="Z5" s="64" t="n"/>
      <c r="AA5" s="64" t="n"/>
      <c r="AB5" s="64" t="n"/>
      <c r="AC5" s="64" t="n"/>
      <c r="AD5" s="64" t="n"/>
      <c r="AE5" s="64" t="n"/>
      <c r="AF5" s="64" t="n"/>
      <c r="AG5" s="64" t="n"/>
      <c r="AH5" s="64" t="n"/>
      <c r="AI5" s="64" t="n"/>
      <c r="AJ5" s="64" t="n"/>
      <c r="AK5" s="64" t="n"/>
      <c r="AL5" s="64" t="n"/>
      <c r="AM5" s="64" t="n"/>
      <c r="AN5" s="64" t="n"/>
      <c r="AO5" s="64" t="n"/>
      <c r="AP5" s="64" t="n"/>
      <c r="AQ5" s="64" t="n"/>
      <c r="AR5" s="64" t="n"/>
      <c r="AS5" s="64" t="n"/>
      <c r="AT5" s="64" t="n"/>
      <c r="AU5" s="64" t="n"/>
      <c r="AV5" s="64" t="n"/>
      <c r="AW5" s="64" t="n"/>
      <c r="AX5" s="64" t="n"/>
      <c r="AY5" s="64" t="n"/>
      <c r="AZ5" s="64" t="n"/>
      <c r="BA5" s="64" t="n"/>
      <c r="BB5" s="64" t="n"/>
      <c r="BC5" s="64" t="n"/>
      <c r="BD5" s="64" t="n"/>
      <c r="BE5" s="64" t="n"/>
      <c r="BF5" s="64" t="n"/>
      <c r="BG5" s="64" t="n"/>
      <c r="BH5" s="64" t="n"/>
      <c r="BI5" s="64" t="n"/>
      <c r="BJ5" s="64" t="n"/>
      <c r="BK5" s="64" t="n"/>
      <c r="BL5" s="64" t="n"/>
      <c r="BM5" s="64" t="n"/>
      <c r="BN5" s="64" t="n"/>
      <c r="BO5" s="64" t="n"/>
      <c r="BP5" s="64" t="n"/>
      <c r="BQ5" s="64" t="n"/>
      <c r="BR5" s="64" t="n"/>
      <c r="BS5" s="64" t="n"/>
      <c r="BT5" s="64" t="n"/>
      <c r="BU5" s="64" t="n"/>
      <c r="BV5" s="64" t="n"/>
      <c r="BW5" s="64" t="n"/>
      <c r="BX5" s="64" t="n"/>
      <c r="BY5" s="64" t="n"/>
      <c r="BZ5" s="64" t="n"/>
      <c r="CA5" s="64" t="n"/>
      <c r="CB5" s="64" t="n"/>
      <c r="CC5" s="64" t="n"/>
      <c r="CD5" s="64" t="n"/>
      <c r="CE5" s="64" t="n"/>
      <c r="CF5" s="64" t="n"/>
      <c r="CG5" s="64" t="n"/>
      <c r="CH5" s="64" t="n"/>
      <c r="CI5" s="64" t="n"/>
      <c r="CJ5" s="64" t="n"/>
      <c r="CK5" s="64" t="n"/>
      <c r="CL5" s="64" t="n"/>
      <c r="CM5" s="64" t="n"/>
      <c r="CN5" s="64" t="n"/>
      <c r="CO5" s="64" t="n"/>
      <c r="CP5" s="64" t="n"/>
      <c r="CQ5" s="64" t="n"/>
      <c r="CR5" s="64" t="n"/>
      <c r="CS5" s="64" t="n"/>
      <c r="CT5" s="64" t="n"/>
      <c r="CU5" s="64" t="n"/>
      <c r="CV5" s="64" t="n"/>
      <c r="CW5" s="64" t="n"/>
      <c r="CX5" s="64" t="n"/>
      <c r="CY5" s="64" t="n"/>
      <c r="CZ5" s="64" t="n"/>
      <c r="DA5" s="64" t="n"/>
      <c r="DB5" s="64" t="n"/>
      <c r="DC5" s="64" t="n"/>
      <c r="DD5" s="64" t="n"/>
      <c r="DE5" s="64" t="n"/>
      <c r="DF5" s="64" t="n"/>
      <c r="DG5" s="64" t="n"/>
      <c r="DH5" s="64" t="n"/>
      <c r="DI5" s="64" t="n"/>
      <c r="DJ5" s="64" t="n"/>
      <c r="DK5" s="64" t="n"/>
      <c r="DL5" s="64" t="n"/>
      <c r="DM5" s="64" t="n"/>
      <c r="DN5" s="64" t="n"/>
      <c r="DO5" s="64" t="n"/>
      <c r="DP5" s="64" t="n"/>
      <c r="DQ5" s="64" t="n"/>
      <c r="DR5" s="64" t="n"/>
    </row>
    <row r="6" ht="4" customHeight="1" s="832">
      <c r="A6" s="65" t="n"/>
      <c r="B6" s="66" t="n"/>
      <c r="C6" s="66" t="n"/>
      <c r="D6" s="66" t="n"/>
      <c r="E6" s="66" t="n"/>
      <c r="F6" s="66" t="n"/>
      <c r="G6" s="66" t="n"/>
      <c r="H6" s="66" t="n"/>
      <c r="I6" s="66" t="n"/>
      <c r="J6" s="66" t="n"/>
      <c r="K6" s="66" t="n"/>
      <c r="L6" s="66" t="n"/>
      <c r="M6" s="66" t="n"/>
      <c r="N6" s="66" t="n"/>
      <c r="O6" s="66" t="n"/>
      <c r="P6" s="66" t="n"/>
      <c r="Q6" s="66" t="n"/>
      <c r="R6" s="66" t="n"/>
      <c r="S6" s="66" t="n"/>
      <c r="T6" s="66" t="n"/>
      <c r="U6" s="66" t="n"/>
      <c r="V6" s="66" t="n"/>
      <c r="W6" s="66" t="n"/>
      <c r="X6" s="66" t="n"/>
      <c r="Y6" s="66" t="n"/>
      <c r="Z6" s="66" t="n"/>
      <c r="AA6" s="66" t="n"/>
      <c r="AB6" s="66" t="n"/>
      <c r="AC6" s="66" t="n"/>
      <c r="AD6" s="66" t="n"/>
      <c r="AE6" s="967" t="inlineStr">
        <is>
          <t>Going-concern Basis（Ａ）</t>
        </is>
      </c>
      <c r="AF6" s="899" t="n"/>
      <c r="AG6" s="899" t="n"/>
      <c r="AH6" s="899" t="n"/>
      <c r="AI6" s="899" t="n"/>
      <c r="AJ6" s="899" t="n"/>
      <c r="AK6" s="899" t="n"/>
      <c r="AL6" s="899" t="n"/>
      <c r="AM6" s="899" t="n"/>
      <c r="AN6" s="899" t="n"/>
      <c r="AO6" s="899" t="n"/>
      <c r="AP6" s="899" t="n"/>
      <c r="AQ6" s="899" t="n"/>
      <c r="AR6" s="899" t="n"/>
      <c r="AS6" s="899" t="n"/>
      <c r="AT6" s="899" t="n"/>
      <c r="AU6" s="899" t="n"/>
      <c r="AV6" s="899" t="n"/>
      <c r="AW6" s="899" t="n"/>
      <c r="AX6" s="899" t="n"/>
      <c r="AY6" s="899" t="n"/>
      <c r="AZ6" s="910" t="n"/>
      <c r="BA6" s="966" t="inlineStr">
        <is>
          <t>Total Asset Basis（Ｂ）</t>
        </is>
      </c>
      <c r="BB6" s="899" t="n"/>
      <c r="BC6" s="899" t="n"/>
      <c r="BD6" s="899" t="n"/>
      <c r="BE6" s="899" t="n"/>
      <c r="BF6" s="899" t="n"/>
      <c r="BG6" s="899" t="n"/>
      <c r="BH6" s="899" t="n"/>
      <c r="BI6" s="899" t="n"/>
      <c r="BJ6" s="899" t="n"/>
      <c r="BK6" s="899" t="n"/>
      <c r="BL6" s="899" t="n"/>
      <c r="BM6" s="899" t="n"/>
      <c r="BN6" s="899" t="n"/>
      <c r="BO6" s="899" t="n"/>
      <c r="BP6" s="899" t="n"/>
      <c r="BQ6" s="899" t="n"/>
      <c r="BR6" s="899" t="n"/>
      <c r="BS6" s="899" t="n"/>
      <c r="BT6" s="899" t="n"/>
      <c r="BU6" s="899" t="n"/>
      <c r="BV6" s="910" t="n"/>
      <c r="BX6" s="66" t="n"/>
      <c r="BY6" s="66" t="n"/>
      <c r="BZ6" s="66" t="n"/>
      <c r="CA6" s="66" t="n"/>
      <c r="CB6" s="66" t="n"/>
      <c r="CC6" s="66" t="n"/>
      <c r="CD6" s="66" t="n"/>
      <c r="CE6" s="66" t="n"/>
      <c r="CF6" s="66" t="n"/>
      <c r="CG6" s="66" t="n"/>
      <c r="CH6" s="66" t="n"/>
      <c r="CI6" s="66" t="n"/>
      <c r="CJ6" s="66" t="n"/>
      <c r="CK6" s="66" t="n"/>
      <c r="CL6" s="66" t="n"/>
      <c r="CM6" s="66" t="n"/>
      <c r="CN6" s="66" t="n"/>
      <c r="CO6" s="66" t="n"/>
      <c r="CP6" s="66" t="n"/>
      <c r="CQ6" s="66" t="n"/>
      <c r="CR6" s="66" t="n"/>
      <c r="CS6" s="66" t="n"/>
      <c r="CT6" s="66" t="n"/>
      <c r="CU6" s="66" t="n"/>
      <c r="CV6" s="66" t="n"/>
      <c r="CW6" s="66" t="n"/>
      <c r="CX6" s="66" t="n"/>
      <c r="CY6" s="66" t="n"/>
      <c r="CZ6" s="66" t="n"/>
      <c r="DA6" s="66" t="n"/>
      <c r="DB6" s="66" t="n"/>
      <c r="DC6" s="66" t="n"/>
      <c r="DD6" s="66" t="n"/>
      <c r="DE6" s="66" t="n"/>
      <c r="DF6" s="66" t="n"/>
      <c r="DG6" s="66" t="n"/>
      <c r="DH6" s="66" t="n"/>
      <c r="DI6" s="66" t="n"/>
      <c r="DJ6" s="66" t="n"/>
      <c r="DK6" s="66" t="n"/>
      <c r="DL6" s="66" t="n"/>
      <c r="DM6" s="66" t="n"/>
      <c r="DN6" s="66" t="n"/>
      <c r="DO6" s="66" t="n"/>
      <c r="DP6" s="66" t="n"/>
      <c r="DQ6" s="66" t="n"/>
      <c r="DR6" s="66" t="n"/>
      <c r="DS6" s="66" t="n"/>
      <c r="DT6" s="66" t="n"/>
      <c r="DU6" s="66" t="n"/>
      <c r="DV6" s="66" t="n"/>
      <c r="DW6" s="66" t="n"/>
      <c r="DX6" s="66" t="n"/>
    </row>
    <row r="7" ht="6" customHeight="1" s="832">
      <c r="A7" s="65" t="n"/>
      <c r="B7" s="66" t="n"/>
      <c r="C7" s="66" t="n"/>
      <c r="D7" s="66" t="n"/>
      <c r="E7" s="66" t="n"/>
      <c r="F7" s="66" t="n"/>
      <c r="G7" s="66" t="n"/>
      <c r="H7" s="66" t="n"/>
      <c r="I7" s="66" t="n"/>
      <c r="J7" s="66" t="n"/>
      <c r="K7" s="66" t="n"/>
      <c r="L7" s="66" t="n"/>
      <c r="M7" s="66" t="n"/>
      <c r="N7" s="66" t="n"/>
      <c r="O7" s="66" t="n"/>
      <c r="P7" s="66" t="n"/>
      <c r="Q7" s="66" t="n"/>
      <c r="R7" s="66" t="n"/>
      <c r="S7" s="66" t="n"/>
      <c r="T7" s="66" t="n"/>
      <c r="U7" s="66" t="n"/>
      <c r="V7" s="66" t="n"/>
      <c r="W7" s="66" t="n"/>
      <c r="X7" s="66" t="n"/>
      <c r="Y7" s="66" t="n"/>
      <c r="Z7" s="66" t="n"/>
      <c r="AA7" s="66" t="n"/>
      <c r="AB7" s="66" t="n"/>
      <c r="AC7" s="66" t="n"/>
      <c r="AD7" s="66" t="n"/>
      <c r="AE7" s="1007" t="n"/>
      <c r="AZ7" s="1008" t="n"/>
      <c r="BA7" s="911" t="n"/>
      <c r="BB7" s="844" t="n"/>
      <c r="BC7" s="844" t="n"/>
      <c r="BD7" s="844" t="n"/>
      <c r="BE7" s="844" t="n"/>
      <c r="BF7" s="844" t="n"/>
      <c r="BG7" s="844" t="n"/>
      <c r="BH7" s="844" t="n"/>
      <c r="BI7" s="844" t="n"/>
      <c r="BJ7" s="844" t="n"/>
      <c r="BK7" s="844" t="n"/>
      <c r="BL7" s="844" t="n"/>
      <c r="BM7" s="844" t="n"/>
      <c r="BN7" s="844" t="n"/>
      <c r="BO7" s="844" t="n"/>
      <c r="BP7" s="844" t="n"/>
      <c r="BQ7" s="844" t="n"/>
      <c r="BR7" s="844" t="n"/>
      <c r="BS7" s="844" t="n"/>
      <c r="BT7" s="844" t="n"/>
      <c r="BU7" s="844" t="n"/>
      <c r="BV7" s="912" t="n"/>
      <c r="BX7" s="66" t="n"/>
      <c r="BY7" s="66" t="n"/>
      <c r="BZ7" s="66" t="n"/>
      <c r="CA7" s="66" t="n"/>
      <c r="CB7" s="66" t="n"/>
      <c r="CC7" s="66" t="n"/>
      <c r="CD7" s="66" t="n"/>
      <c r="CE7" s="66" t="n"/>
      <c r="CF7" s="66" t="n"/>
      <c r="CG7" s="66" t="n"/>
      <c r="CH7" s="66" t="n"/>
      <c r="CI7" s="66" t="n"/>
      <c r="CJ7" s="66" t="n"/>
      <c r="CK7" s="66" t="n"/>
      <c r="CL7" s="66" t="n"/>
      <c r="CM7" s="66" t="n"/>
      <c r="CN7" s="66" t="n"/>
      <c r="CO7" s="66" t="n"/>
      <c r="CP7" s="66" t="n"/>
      <c r="CQ7" s="66" t="n"/>
      <c r="CR7" s="66" t="n"/>
      <c r="CS7" s="66" t="n"/>
      <c r="CT7" s="66" t="n"/>
      <c r="CU7" s="66" t="n"/>
      <c r="CV7" s="66" t="n"/>
      <c r="CW7" s="66" t="n"/>
      <c r="CX7" s="66" t="n"/>
      <c r="CY7" s="66" t="n"/>
      <c r="CZ7" s="66" t="n"/>
      <c r="DA7" s="66" t="n"/>
      <c r="DB7" s="66" t="n"/>
      <c r="DC7" s="66" t="n"/>
      <c r="DD7" s="66" t="n"/>
      <c r="DE7" s="66" t="n"/>
      <c r="DF7" s="66" t="n"/>
      <c r="DG7" s="66" t="n"/>
      <c r="DH7" s="66" t="n"/>
      <c r="DI7" s="66" t="n"/>
      <c r="DJ7" s="66" t="n"/>
      <c r="DK7" s="66" t="n"/>
      <c r="DL7" s="66" t="n"/>
      <c r="DM7" s="66" t="n"/>
      <c r="DN7" s="66" t="n"/>
      <c r="DO7" s="66" t="n"/>
      <c r="DP7" s="66" t="n"/>
      <c r="DQ7" s="66" t="n"/>
      <c r="DR7" s="66" t="n"/>
      <c r="DS7" s="66" t="n"/>
      <c r="DT7" s="66" t="n"/>
      <c r="DU7" s="66" t="n"/>
      <c r="DV7" s="66" t="n"/>
      <c r="DW7" s="66" t="n"/>
      <c r="DX7" s="66" t="n"/>
    </row>
    <row r="8" ht="1" customHeight="1" s="832">
      <c r="A8" s="65" t="n"/>
      <c r="B8" s="66" t="n"/>
      <c r="C8" s="66" t="n"/>
      <c r="D8" s="66" t="n"/>
      <c r="E8" s="66" t="n"/>
      <c r="F8" s="66" t="n"/>
      <c r="G8" s="66" t="n"/>
      <c r="H8" s="66" t="n"/>
      <c r="I8" s="66" t="n"/>
      <c r="J8" s="66" t="n"/>
      <c r="K8" s="66" t="n"/>
      <c r="L8" s="66" t="n"/>
      <c r="M8" s="66" t="n"/>
      <c r="N8" s="66" t="n"/>
      <c r="O8" s="66" t="n"/>
      <c r="P8" s="66" t="n"/>
      <c r="Q8" s="66" t="n"/>
      <c r="R8" s="66" t="n"/>
      <c r="S8" s="66" t="n"/>
      <c r="T8" s="66" t="n"/>
      <c r="U8" s="66" t="n"/>
      <c r="V8" s="66" t="n"/>
      <c r="W8" s="66" t="n"/>
      <c r="X8" s="66" t="n"/>
      <c r="Y8" s="66" t="n"/>
      <c r="Z8" s="66" t="n"/>
      <c r="AA8" s="66" t="n"/>
      <c r="AB8" s="66" t="n"/>
      <c r="AC8" s="66" t="n"/>
      <c r="AD8" s="66" t="n"/>
      <c r="AE8" s="17" t="n"/>
      <c r="AF8" s="18" t="n"/>
      <c r="AG8" s="18" t="n"/>
      <c r="AH8" s="18" t="n"/>
      <c r="AI8" s="18" t="n"/>
      <c r="AJ8" s="18" t="n"/>
      <c r="AK8" s="18" t="n"/>
      <c r="AL8" s="18" t="n"/>
      <c r="AM8" s="18" t="n"/>
      <c r="AN8" s="18" t="n"/>
      <c r="AO8" s="18" t="n"/>
      <c r="AP8" s="18" t="n"/>
      <c r="AQ8" s="18" t="n"/>
      <c r="AR8" s="18" t="n"/>
      <c r="AS8" s="18" t="n"/>
      <c r="AT8" s="18" t="n"/>
      <c r="AU8" s="18" t="n"/>
      <c r="AV8" s="18" t="n"/>
      <c r="AW8" s="18" t="n"/>
      <c r="AX8" s="18" t="n"/>
      <c r="AY8" s="18" t="n"/>
      <c r="AZ8" s="19" t="n"/>
      <c r="BA8" s="17" t="n"/>
      <c r="BB8" s="18" t="n"/>
      <c r="BC8" s="18" t="n"/>
      <c r="BD8" s="18" t="n"/>
      <c r="BE8" s="18" t="n"/>
      <c r="BF8" s="18" t="n"/>
      <c r="BG8" s="18" t="n"/>
      <c r="BH8" s="18" t="n"/>
      <c r="BI8" s="18" t="n"/>
      <c r="BJ8" s="18" t="n"/>
      <c r="BK8" s="18" t="n"/>
      <c r="BL8" s="18" t="n"/>
      <c r="BM8" s="18" t="n"/>
      <c r="BN8" s="18" t="n"/>
      <c r="BO8" s="18" t="n"/>
      <c r="BP8" s="18" t="n"/>
      <c r="BQ8" s="18" t="n"/>
      <c r="BR8" s="18" t="n"/>
      <c r="BS8" s="18" t="n"/>
      <c r="BT8" s="18" t="n"/>
      <c r="BU8" s="18" t="n"/>
      <c r="BV8" s="19" t="n"/>
      <c r="BW8" s="956" t="n"/>
      <c r="DW8" s="66" t="n"/>
      <c r="DX8" s="66" t="n"/>
      <c r="DY8" s="1009" t="inlineStr">
        <is>
          <t>Liabilities and Shareholders' Equity</t>
        </is>
      </c>
      <c r="DZ8" s="873" t="n"/>
      <c r="EA8" s="873" t="n"/>
      <c r="EB8" s="873" t="n"/>
      <c r="EC8" s="873" t="n"/>
      <c r="ED8" s="873" t="n"/>
      <c r="EE8" s="873" t="n"/>
      <c r="EF8" s="873" t="n"/>
      <c r="EG8" s="873" t="n"/>
      <c r="EH8" s="873" t="n"/>
      <c r="EI8" s="873" t="n"/>
      <c r="EJ8" s="873" t="n"/>
      <c r="EK8" s="873" t="n"/>
      <c r="EL8" s="873" t="n"/>
      <c r="EM8" s="873" t="n"/>
      <c r="EN8" s="873" t="n"/>
      <c r="EO8" s="873" t="n"/>
      <c r="EP8" s="873" t="n"/>
      <c r="EQ8" s="873" t="n"/>
      <c r="ER8" s="873" t="n"/>
      <c r="ES8" s="873" t="n"/>
      <c r="ET8" s="873" t="n"/>
      <c r="EU8" s="873" t="n"/>
      <c r="EV8" s="873" t="n"/>
      <c r="EW8" s="873" t="n"/>
      <c r="EX8" s="873" t="n"/>
      <c r="EY8" s="874" t="n"/>
      <c r="EZ8" s="1003" t="inlineStr">
        <is>
          <t>book-value</t>
        </is>
      </c>
      <c r="FA8" s="873" t="n"/>
      <c r="FB8" s="873" t="n"/>
      <c r="FC8" s="873" t="n"/>
      <c r="FD8" s="873" t="n"/>
      <c r="FE8" s="873" t="n"/>
      <c r="FF8" s="873" t="n"/>
      <c r="FG8" s="873" t="n"/>
      <c r="FH8" s="873" t="n"/>
      <c r="FI8" s="873" t="n"/>
      <c r="FJ8" s="873" t="n"/>
      <c r="FK8" s="873" t="n"/>
      <c r="FL8" s="874" t="n"/>
    </row>
    <row r="9" ht="5.5" customHeight="1" s="832">
      <c r="A9" s="971" t="inlineStr">
        <is>
          <t>Assets</t>
        </is>
      </c>
      <c r="B9" s="899" t="n"/>
      <c r="C9" s="899" t="n"/>
      <c r="D9" s="899" t="n"/>
      <c r="E9" s="899" t="n"/>
      <c r="F9" s="899" t="n"/>
      <c r="G9" s="899" t="n"/>
      <c r="H9" s="899" t="n"/>
      <c r="I9" s="899" t="n"/>
      <c r="J9" s="899" t="n"/>
      <c r="K9" s="899" t="n"/>
      <c r="L9" s="899" t="n"/>
      <c r="M9" s="899" t="n"/>
      <c r="N9" s="899" t="n"/>
      <c r="O9" s="899" t="n"/>
      <c r="P9" s="899" t="n"/>
      <c r="Q9" s="899" t="n"/>
      <c r="R9" s="899" t="n"/>
      <c r="S9" s="900" t="n"/>
      <c r="T9" s="951" t="inlineStr">
        <is>
          <t>book-value</t>
        </is>
      </c>
      <c r="U9" s="899" t="n"/>
      <c r="V9" s="899" t="n"/>
      <c r="W9" s="899" t="n"/>
      <c r="X9" s="899" t="n"/>
      <c r="Y9" s="899" t="n"/>
      <c r="Z9" s="899" t="n"/>
      <c r="AA9" s="899" t="n"/>
      <c r="AB9" s="899" t="n"/>
      <c r="AC9" s="899" t="n"/>
      <c r="AD9" s="900" t="n"/>
      <c r="AE9" s="1010" t="inlineStr">
        <is>
          <t>Unrealized Gain &amp; Loss（Ａ）</t>
        </is>
      </c>
      <c r="AF9" s="899" t="n"/>
      <c r="AG9" s="899" t="n"/>
      <c r="AH9" s="899" t="n"/>
      <c r="AI9" s="899" t="n"/>
      <c r="AJ9" s="899" t="n"/>
      <c r="AK9" s="899" t="n"/>
      <c r="AL9" s="899" t="n"/>
      <c r="AM9" s="899" t="n"/>
      <c r="AN9" s="899" t="n"/>
      <c r="AO9" s="900" t="n"/>
      <c r="AP9" s="951" t="inlineStr">
        <is>
          <t>current value（Ａ）</t>
        </is>
      </c>
      <c r="AQ9" s="899" t="n"/>
      <c r="AR9" s="899" t="n"/>
      <c r="AS9" s="899" t="n"/>
      <c r="AT9" s="899" t="n"/>
      <c r="AU9" s="899" t="n"/>
      <c r="AV9" s="899" t="n"/>
      <c r="AW9" s="899" t="n"/>
      <c r="AX9" s="899" t="n"/>
      <c r="AY9" s="899" t="n"/>
      <c r="AZ9" s="900" t="n"/>
      <c r="BA9" s="1010" t="inlineStr">
        <is>
          <t>Unrealized Gain &amp; Loss（Ｂ）</t>
        </is>
      </c>
      <c r="BB9" s="899" t="n"/>
      <c r="BC9" s="899" t="n"/>
      <c r="BD9" s="899" t="n"/>
      <c r="BE9" s="899" t="n"/>
      <c r="BF9" s="899" t="n"/>
      <c r="BG9" s="899" t="n"/>
      <c r="BH9" s="899" t="n"/>
      <c r="BI9" s="899" t="n"/>
      <c r="BJ9" s="899" t="n"/>
      <c r="BK9" s="900" t="n"/>
      <c r="BL9" s="951" t="inlineStr">
        <is>
          <t>current value（Ｂ）</t>
        </is>
      </c>
      <c r="BM9" s="899" t="n"/>
      <c r="BN9" s="899" t="n"/>
      <c r="BO9" s="899" t="n"/>
      <c r="BP9" s="899" t="n"/>
      <c r="BQ9" s="899" t="n"/>
      <c r="BR9" s="899" t="n"/>
      <c r="BS9" s="899" t="n"/>
      <c r="BT9" s="899" t="n"/>
      <c r="BU9" s="899" t="n"/>
      <c r="BV9" s="900" t="n"/>
      <c r="BW9" s="950" t="inlineStr">
        <is>
          <t>Remarks</t>
        </is>
      </c>
      <c r="BX9" s="899" t="n"/>
      <c r="BY9" s="899" t="n"/>
      <c r="BZ9" s="899" t="n"/>
      <c r="CA9" s="899" t="n"/>
      <c r="CB9" s="899" t="n"/>
      <c r="CC9" s="899" t="n"/>
      <c r="CD9" s="899" t="n"/>
      <c r="CE9" s="899" t="n"/>
      <c r="CF9" s="899" t="n"/>
      <c r="CG9" s="899" t="n"/>
      <c r="CH9" s="899" t="n"/>
      <c r="CI9" s="899" t="n"/>
      <c r="CJ9" s="899" t="n"/>
      <c r="CK9" s="899" t="n"/>
      <c r="CL9" s="899" t="n"/>
      <c r="CM9" s="899" t="n"/>
      <c r="CN9" s="899" t="n"/>
      <c r="CO9" s="899" t="n"/>
      <c r="CP9" s="899" t="n"/>
      <c r="CQ9" s="899" t="n"/>
      <c r="CR9" s="899" t="n"/>
      <c r="CS9" s="899" t="n"/>
      <c r="CT9" s="899" t="n"/>
      <c r="CU9" s="899" t="n"/>
      <c r="CV9" s="899" t="n"/>
      <c r="CW9" s="899" t="n"/>
      <c r="CX9" s="899" t="n"/>
      <c r="CY9" s="899" t="n"/>
      <c r="CZ9" s="899" t="n"/>
      <c r="DA9" s="899" t="n"/>
      <c r="DB9" s="899" t="n"/>
      <c r="DC9" s="899" t="n"/>
      <c r="DD9" s="899" t="n"/>
      <c r="DE9" s="899" t="n"/>
      <c r="DF9" s="899" t="n"/>
      <c r="DG9" s="899" t="n"/>
      <c r="DH9" s="899" t="n"/>
      <c r="DI9" s="899" t="n"/>
      <c r="DJ9" s="899" t="n"/>
      <c r="DK9" s="899" t="n"/>
      <c r="DL9" s="899" t="n"/>
      <c r="DM9" s="899" t="n"/>
      <c r="DN9" s="899" t="n"/>
      <c r="DO9" s="899" t="n"/>
      <c r="DP9" s="899" t="n"/>
      <c r="DQ9" s="899" t="n"/>
      <c r="DR9" s="899" t="n"/>
      <c r="DS9" s="899" t="n"/>
      <c r="DT9" s="899" t="n"/>
      <c r="DU9" s="899" t="n"/>
      <c r="DV9" s="910" t="n"/>
      <c r="DY9" s="1004" t="n"/>
      <c r="EY9" s="893" t="n"/>
      <c r="EZ9" s="1004" t="n"/>
      <c r="FL9" s="893" t="n"/>
    </row>
    <row r="10" ht="5.5" customHeight="1" s="832">
      <c r="A10" s="897" t="n"/>
      <c r="B10" s="876" t="n"/>
      <c r="C10" s="876" t="n"/>
      <c r="D10" s="876" t="n"/>
      <c r="E10" s="876" t="n"/>
      <c r="F10" s="876" t="n"/>
      <c r="G10" s="876" t="n"/>
      <c r="H10" s="876" t="n"/>
      <c r="I10" s="876" t="n"/>
      <c r="J10" s="876" t="n"/>
      <c r="K10" s="876" t="n"/>
      <c r="L10" s="876" t="n"/>
      <c r="M10" s="876" t="n"/>
      <c r="N10" s="876" t="n"/>
      <c r="O10" s="876" t="n"/>
      <c r="P10" s="876" t="n"/>
      <c r="Q10" s="876" t="n"/>
      <c r="R10" s="876" t="n"/>
      <c r="S10" s="877" t="n"/>
      <c r="T10" s="875" t="n"/>
      <c r="U10" s="876" t="n"/>
      <c r="V10" s="876" t="n"/>
      <c r="W10" s="876" t="n"/>
      <c r="X10" s="876" t="n"/>
      <c r="Y10" s="876" t="n"/>
      <c r="Z10" s="876" t="n"/>
      <c r="AA10" s="876" t="n"/>
      <c r="AB10" s="876" t="n"/>
      <c r="AC10" s="876" t="n"/>
      <c r="AD10" s="877" t="n"/>
      <c r="AE10" s="911" t="n"/>
      <c r="AF10" s="844" t="n"/>
      <c r="AG10" s="844" t="n"/>
      <c r="AH10" s="844" t="n"/>
      <c r="AI10" s="844" t="n"/>
      <c r="AJ10" s="844" t="n"/>
      <c r="AK10" s="844" t="n"/>
      <c r="AL10" s="844" t="n"/>
      <c r="AM10" s="844" t="n"/>
      <c r="AN10" s="844" t="n"/>
      <c r="AO10" s="902" t="n"/>
      <c r="AP10" s="875" t="n"/>
      <c r="AQ10" s="876" t="n"/>
      <c r="AR10" s="876" t="n"/>
      <c r="AS10" s="876" t="n"/>
      <c r="AT10" s="876" t="n"/>
      <c r="AU10" s="876" t="n"/>
      <c r="AV10" s="876" t="n"/>
      <c r="AW10" s="876" t="n"/>
      <c r="AX10" s="876" t="n"/>
      <c r="AY10" s="876" t="n"/>
      <c r="AZ10" s="877" t="n"/>
      <c r="BA10" s="911" t="n"/>
      <c r="BB10" s="844" t="n"/>
      <c r="BC10" s="844" t="n"/>
      <c r="BD10" s="844" t="n"/>
      <c r="BE10" s="844" t="n"/>
      <c r="BF10" s="844" t="n"/>
      <c r="BG10" s="844" t="n"/>
      <c r="BH10" s="844" t="n"/>
      <c r="BI10" s="844" t="n"/>
      <c r="BJ10" s="844" t="n"/>
      <c r="BK10" s="902" t="n"/>
      <c r="BL10" s="875" t="n"/>
      <c r="BM10" s="876" t="n"/>
      <c r="BN10" s="876" t="n"/>
      <c r="BO10" s="876" t="n"/>
      <c r="BP10" s="876" t="n"/>
      <c r="BQ10" s="876" t="n"/>
      <c r="BR10" s="876" t="n"/>
      <c r="BS10" s="876" t="n"/>
      <c r="BT10" s="876" t="n"/>
      <c r="BU10" s="876" t="n"/>
      <c r="BV10" s="877" t="n"/>
      <c r="BW10" s="911" t="n"/>
      <c r="BX10" s="844" t="n"/>
      <c r="BY10" s="844" t="n"/>
      <c r="BZ10" s="844" t="n"/>
      <c r="CA10" s="844" t="n"/>
      <c r="CB10" s="844" t="n"/>
      <c r="CC10" s="844" t="n"/>
      <c r="CD10" s="844" t="n"/>
      <c r="CE10" s="844" t="n"/>
      <c r="CF10" s="844" t="n"/>
      <c r="CG10" s="844" t="n"/>
      <c r="CH10" s="844" t="n"/>
      <c r="CI10" s="844" t="n"/>
      <c r="CJ10" s="844" t="n"/>
      <c r="CK10" s="844" t="n"/>
      <c r="CL10" s="844" t="n"/>
      <c r="CM10" s="844" t="n"/>
      <c r="CN10" s="844" t="n"/>
      <c r="CO10" s="844" t="n"/>
      <c r="CP10" s="844" t="n"/>
      <c r="CQ10" s="844" t="n"/>
      <c r="CR10" s="844" t="n"/>
      <c r="CS10" s="844" t="n"/>
      <c r="CT10" s="844" t="n"/>
      <c r="CU10" s="844" t="n"/>
      <c r="CV10" s="844" t="n"/>
      <c r="CW10" s="844" t="n"/>
      <c r="CX10" s="844" t="n"/>
      <c r="CY10" s="844" t="n"/>
      <c r="CZ10" s="844" t="n"/>
      <c r="DA10" s="844" t="n"/>
      <c r="DB10" s="844" t="n"/>
      <c r="DC10" s="844" t="n"/>
      <c r="DD10" s="844" t="n"/>
      <c r="DE10" s="844" t="n"/>
      <c r="DF10" s="844" t="n"/>
      <c r="DG10" s="844" t="n"/>
      <c r="DH10" s="844" t="n"/>
      <c r="DI10" s="844" t="n"/>
      <c r="DJ10" s="844" t="n"/>
      <c r="DK10" s="844" t="n"/>
      <c r="DL10" s="844" t="n"/>
      <c r="DM10" s="844" t="n"/>
      <c r="DN10" s="844" t="n"/>
      <c r="DO10" s="844" t="n"/>
      <c r="DP10" s="844" t="n"/>
      <c r="DQ10" s="844" t="n"/>
      <c r="DR10" s="844" t="n"/>
      <c r="DS10" s="844" t="n"/>
      <c r="DT10" s="844" t="n"/>
      <c r="DU10" s="844" t="n"/>
      <c r="DV10" s="912" t="n"/>
      <c r="DY10" s="875" t="n"/>
      <c r="DZ10" s="876" t="n"/>
      <c r="EA10" s="876" t="n"/>
      <c r="EB10" s="876" t="n"/>
      <c r="EC10" s="876" t="n"/>
      <c r="ED10" s="876" t="n"/>
      <c r="EE10" s="876" t="n"/>
      <c r="EF10" s="876" t="n"/>
      <c r="EG10" s="876" t="n"/>
      <c r="EH10" s="876" t="n"/>
      <c r="EI10" s="876" t="n"/>
      <c r="EJ10" s="876" t="n"/>
      <c r="EK10" s="876" t="n"/>
      <c r="EL10" s="876" t="n"/>
      <c r="EM10" s="876" t="n"/>
      <c r="EN10" s="876" t="n"/>
      <c r="EO10" s="876" t="n"/>
      <c r="EP10" s="876" t="n"/>
      <c r="EQ10" s="876" t="n"/>
      <c r="ER10" s="876" t="n"/>
      <c r="ES10" s="876" t="n"/>
      <c r="ET10" s="876" t="n"/>
      <c r="EU10" s="876" t="n"/>
      <c r="EV10" s="876" t="n"/>
      <c r="EW10" s="876" t="n"/>
      <c r="EX10" s="876" t="n"/>
      <c r="EY10" s="877" t="n"/>
      <c r="EZ10" s="875" t="n"/>
      <c r="FA10" s="876" t="n"/>
      <c r="FB10" s="876" t="n"/>
      <c r="FC10" s="876" t="n"/>
      <c r="FD10" s="876" t="n"/>
      <c r="FE10" s="876" t="n"/>
      <c r="FF10" s="876" t="n"/>
      <c r="FG10" s="876" t="n"/>
      <c r="FH10" s="876" t="n"/>
      <c r="FI10" s="876" t="n"/>
      <c r="FJ10" s="876" t="n"/>
      <c r="FK10" s="876" t="n"/>
      <c r="FL10" s="877" t="n"/>
    </row>
    <row r="11" ht="8.25" customHeight="1" s="832">
      <c r="A11" s="20" t="n"/>
      <c r="B11" s="940" t="inlineStr">
        <is>
          <t>Cash and cash equivalents</t>
        </is>
      </c>
      <c r="C11" s="899" t="n"/>
      <c r="D11" s="899" t="n"/>
      <c r="E11" s="899" t="n"/>
      <c r="F11" s="899" t="n"/>
      <c r="G11" s="899" t="n"/>
      <c r="H11" s="899" t="n"/>
      <c r="I11" s="899" t="n"/>
      <c r="J11" s="899" t="n"/>
      <c r="K11" s="899" t="n"/>
      <c r="L11" s="899" t="n"/>
      <c r="M11" s="899" t="n"/>
      <c r="N11" s="899" t="n"/>
      <c r="O11" s="899" t="n"/>
      <c r="P11" s="899" t="n"/>
      <c r="Q11" s="899" t="n"/>
      <c r="R11" s="899" t="n"/>
      <c r="S11" s="900" t="n"/>
      <c r="T11" s="1871" t="n">
        <v>1838</v>
      </c>
      <c r="U11" s="899" t="n"/>
      <c r="V11" s="899" t="n"/>
      <c r="W11" s="899" t="n"/>
      <c r="X11" s="899" t="n"/>
      <c r="Y11" s="899" t="n"/>
      <c r="Z11" s="899" t="n"/>
      <c r="AA11" s="899" t="n"/>
      <c r="AB11" s="899" t="n"/>
      <c r="AC11" s="899" t="n"/>
      <c r="AD11" s="900" t="n"/>
      <c r="AE11" s="1872" t="n"/>
      <c r="AF11" s="899" t="n"/>
      <c r="AG11" s="899" t="n"/>
      <c r="AH11" s="899" t="n"/>
      <c r="AI11" s="899" t="n"/>
      <c r="AJ11" s="899" t="n"/>
      <c r="AK11" s="899" t="n"/>
      <c r="AL11" s="899" t="n"/>
      <c r="AM11" s="899" t="n"/>
      <c r="AN11" s="899" t="n"/>
      <c r="AO11" s="900" t="n"/>
      <c r="AP11" s="1871">
        <f>+T11+AE11</f>
        <v/>
      </c>
      <c r="AQ11" s="899" t="n"/>
      <c r="AR11" s="899" t="n"/>
      <c r="AS11" s="899" t="n"/>
      <c r="AT11" s="899" t="n"/>
      <c r="AU11" s="899" t="n"/>
      <c r="AV11" s="899" t="n"/>
      <c r="AW11" s="899" t="n"/>
      <c r="AX11" s="899" t="n"/>
      <c r="AY11" s="899" t="n"/>
      <c r="AZ11" s="900" t="n"/>
      <c r="BA11" s="1872" t="n"/>
      <c r="BB11" s="899" t="n"/>
      <c r="BC11" s="899" t="n"/>
      <c r="BD11" s="899" t="n"/>
      <c r="BE11" s="899" t="n"/>
      <c r="BF11" s="899" t="n"/>
      <c r="BG11" s="899" t="n"/>
      <c r="BH11" s="899" t="n"/>
      <c r="BI11" s="899" t="n"/>
      <c r="BJ11" s="899" t="n"/>
      <c r="BK11" s="900" t="n"/>
      <c r="BL11" s="1871">
        <f>+T11+BA11</f>
        <v/>
      </c>
      <c r="BM11" s="899" t="n"/>
      <c r="BN11" s="899" t="n"/>
      <c r="BO11" s="899" t="n"/>
      <c r="BP11" s="899" t="n"/>
      <c r="BQ11" s="899" t="n"/>
      <c r="BR11" s="899" t="n"/>
      <c r="BS11" s="899" t="n"/>
      <c r="BT11" s="899" t="n"/>
      <c r="BU11" s="899" t="n"/>
      <c r="BV11" s="900" t="n"/>
      <c r="BW11" s="1005" t="inlineStr">
        <is>
          <t xml:space="preserve">Major item includes Balance with Bank - INR 1.83 bn, and Cash on Hand - INR 3 Mn. </t>
        </is>
      </c>
      <c r="BX11" s="899" t="n"/>
      <c r="BY11" s="899" t="n"/>
      <c r="BZ11" s="899" t="n"/>
      <c r="CA11" s="899" t="n"/>
      <c r="CB11" s="899" t="n"/>
      <c r="CC11" s="899" t="n"/>
      <c r="CD11" s="899" t="n"/>
      <c r="CE11" s="899" t="n"/>
      <c r="CF11" s="899" t="n"/>
      <c r="CG11" s="899" t="n"/>
      <c r="CH11" s="899" t="n"/>
      <c r="CI11" s="899" t="n"/>
      <c r="CJ11" s="899" t="n"/>
      <c r="CK11" s="899" t="n"/>
      <c r="CL11" s="899" t="n"/>
      <c r="CM11" s="899" t="n"/>
      <c r="CN11" s="899" t="n"/>
      <c r="CO11" s="899" t="n"/>
      <c r="CP11" s="899" t="n"/>
      <c r="CQ11" s="899" t="n"/>
      <c r="CR11" s="899" t="n"/>
      <c r="CS11" s="899" t="n"/>
      <c r="CT11" s="899" t="n"/>
      <c r="CU11" s="899" t="n"/>
      <c r="CV11" s="899" t="n"/>
      <c r="CW11" s="899" t="n"/>
      <c r="CX11" s="899" t="n"/>
      <c r="CY11" s="899" t="n"/>
      <c r="CZ11" s="899" t="n"/>
      <c r="DA11" s="899" t="n"/>
      <c r="DB11" s="899" t="n"/>
      <c r="DC11" s="899" t="n"/>
      <c r="DD11" s="899" t="n"/>
      <c r="DE11" s="899" t="n"/>
      <c r="DF11" s="899" t="n"/>
      <c r="DG11" s="899" t="n"/>
      <c r="DH11" s="899" t="n"/>
      <c r="DI11" s="899" t="n"/>
      <c r="DJ11" s="899" t="n"/>
      <c r="DK11" s="899" t="n"/>
      <c r="DL11" s="899" t="n"/>
      <c r="DM11" s="899" t="n"/>
      <c r="DN11" s="899" t="n"/>
      <c r="DO11" s="899" t="n"/>
      <c r="DP11" s="899" t="n"/>
      <c r="DQ11" s="899" t="n"/>
      <c r="DR11" s="899" t="n"/>
      <c r="DS11" s="899" t="n"/>
      <c r="DT11" s="899" t="n"/>
      <c r="DU11" s="899" t="n"/>
      <c r="DV11" s="910" t="n"/>
      <c r="DW11" s="1873" t="n"/>
      <c r="DY11" s="21" t="n"/>
      <c r="DZ11" s="923" t="inlineStr">
        <is>
          <t>Account payable (include trade notes payables)</t>
        </is>
      </c>
      <c r="EA11" s="873" t="n"/>
      <c r="EB11" s="873" t="n"/>
      <c r="EC11" s="873" t="n"/>
      <c r="ED11" s="873" t="n"/>
      <c r="EE11" s="873" t="n"/>
      <c r="EF11" s="873" t="n"/>
      <c r="EG11" s="873" t="n"/>
      <c r="EH11" s="873" t="n"/>
      <c r="EI11" s="873" t="n"/>
      <c r="EJ11" s="873" t="n"/>
      <c r="EK11" s="873" t="n"/>
      <c r="EL11" s="873" t="n"/>
      <c r="EM11" s="873" t="n"/>
      <c r="EN11" s="873" t="n"/>
      <c r="EO11" s="873" t="n"/>
      <c r="EP11" s="873" t="n"/>
      <c r="EQ11" s="873" t="n"/>
      <c r="ER11" s="873" t="n"/>
      <c r="ES11" s="873" t="n"/>
      <c r="ET11" s="873" t="n"/>
      <c r="EU11" s="873" t="n"/>
      <c r="EV11" s="873" t="n"/>
      <c r="EW11" s="873" t="n"/>
      <c r="EX11" s="873" t="n"/>
      <c r="EY11" s="874" t="n"/>
      <c r="EZ11" s="1874">
        <f>+'No of yrs to repay debt (S)'!BE22</f>
        <v/>
      </c>
      <c r="FA11" s="873" t="n"/>
      <c r="FB11" s="873" t="n"/>
      <c r="FC11" s="873" t="n"/>
      <c r="FD11" s="873" t="n"/>
      <c r="FE11" s="873" t="n"/>
      <c r="FF11" s="873" t="n"/>
      <c r="FG11" s="873" t="n"/>
      <c r="FH11" s="873" t="n"/>
      <c r="FI11" s="873" t="n"/>
      <c r="FJ11" s="873" t="n"/>
      <c r="FK11" s="873" t="n"/>
      <c r="FL11" s="874" t="n"/>
    </row>
    <row r="12" ht="8.25" customHeight="1" s="832">
      <c r="A12" s="22" t="n"/>
      <c r="B12" s="875" t="n"/>
      <c r="C12" s="876" t="n"/>
      <c r="D12" s="876" t="n"/>
      <c r="E12" s="876" t="n"/>
      <c r="F12" s="876" t="n"/>
      <c r="G12" s="876" t="n"/>
      <c r="H12" s="876" t="n"/>
      <c r="I12" s="876" t="n"/>
      <c r="J12" s="876" t="n"/>
      <c r="K12" s="876" t="n"/>
      <c r="L12" s="876" t="n"/>
      <c r="M12" s="876" t="n"/>
      <c r="N12" s="876" t="n"/>
      <c r="O12" s="876" t="n"/>
      <c r="P12" s="876" t="n"/>
      <c r="Q12" s="876" t="n"/>
      <c r="R12" s="876" t="n"/>
      <c r="S12" s="877" t="n"/>
      <c r="T12" s="875" t="n"/>
      <c r="U12" s="876" t="n"/>
      <c r="V12" s="876" t="n"/>
      <c r="W12" s="876" t="n"/>
      <c r="X12" s="876" t="n"/>
      <c r="Y12" s="876" t="n"/>
      <c r="Z12" s="876" t="n"/>
      <c r="AA12" s="876" t="n"/>
      <c r="AB12" s="876" t="n"/>
      <c r="AC12" s="876" t="n"/>
      <c r="AD12" s="877" t="n"/>
      <c r="AE12" s="897" t="n"/>
      <c r="AF12" s="876" t="n"/>
      <c r="AG12" s="876" t="n"/>
      <c r="AH12" s="876" t="n"/>
      <c r="AI12" s="876" t="n"/>
      <c r="AJ12" s="876" t="n"/>
      <c r="AK12" s="876" t="n"/>
      <c r="AL12" s="876" t="n"/>
      <c r="AM12" s="876" t="n"/>
      <c r="AN12" s="876" t="n"/>
      <c r="AO12" s="877" t="n"/>
      <c r="AP12" s="875" t="n"/>
      <c r="AQ12" s="876" t="n"/>
      <c r="AR12" s="876" t="n"/>
      <c r="AS12" s="876" t="n"/>
      <c r="AT12" s="876" t="n"/>
      <c r="AU12" s="876" t="n"/>
      <c r="AV12" s="876" t="n"/>
      <c r="AW12" s="876" t="n"/>
      <c r="AX12" s="876" t="n"/>
      <c r="AY12" s="876" t="n"/>
      <c r="AZ12" s="877" t="n"/>
      <c r="BA12" s="897" t="n"/>
      <c r="BB12" s="876" t="n"/>
      <c r="BC12" s="876" t="n"/>
      <c r="BD12" s="876" t="n"/>
      <c r="BE12" s="876" t="n"/>
      <c r="BF12" s="876" t="n"/>
      <c r="BG12" s="876" t="n"/>
      <c r="BH12" s="876" t="n"/>
      <c r="BI12" s="876" t="n"/>
      <c r="BJ12" s="876" t="n"/>
      <c r="BK12" s="877" t="n"/>
      <c r="BL12" s="875" t="n"/>
      <c r="BM12" s="876" t="n"/>
      <c r="BN12" s="876" t="n"/>
      <c r="BO12" s="876" t="n"/>
      <c r="BP12" s="876" t="n"/>
      <c r="BQ12" s="876" t="n"/>
      <c r="BR12" s="876" t="n"/>
      <c r="BS12" s="876" t="n"/>
      <c r="BT12" s="876" t="n"/>
      <c r="BU12" s="876" t="n"/>
      <c r="BV12" s="877" t="n"/>
      <c r="BW12" s="897" t="n"/>
      <c r="BX12" s="876" t="n"/>
      <c r="BY12" s="876" t="n"/>
      <c r="BZ12" s="876" t="n"/>
      <c r="CA12" s="876" t="n"/>
      <c r="CB12" s="876" t="n"/>
      <c r="CC12" s="876" t="n"/>
      <c r="CD12" s="876" t="n"/>
      <c r="CE12" s="876" t="n"/>
      <c r="CF12" s="876" t="n"/>
      <c r="CG12" s="876" t="n"/>
      <c r="CH12" s="876" t="n"/>
      <c r="CI12" s="876" t="n"/>
      <c r="CJ12" s="876" t="n"/>
      <c r="CK12" s="876" t="n"/>
      <c r="CL12" s="876" t="n"/>
      <c r="CM12" s="876" t="n"/>
      <c r="CN12" s="876" t="n"/>
      <c r="CO12" s="876" t="n"/>
      <c r="CP12" s="876" t="n"/>
      <c r="CQ12" s="876" t="n"/>
      <c r="CR12" s="876" t="n"/>
      <c r="CS12" s="876" t="n"/>
      <c r="CT12" s="876" t="n"/>
      <c r="CU12" s="876" t="n"/>
      <c r="CV12" s="876" t="n"/>
      <c r="CW12" s="876" t="n"/>
      <c r="CX12" s="876" t="n"/>
      <c r="CY12" s="876" t="n"/>
      <c r="CZ12" s="876" t="n"/>
      <c r="DA12" s="876" t="n"/>
      <c r="DB12" s="876" t="n"/>
      <c r="DC12" s="876" t="n"/>
      <c r="DD12" s="876" t="n"/>
      <c r="DE12" s="876" t="n"/>
      <c r="DF12" s="876" t="n"/>
      <c r="DG12" s="876" t="n"/>
      <c r="DH12" s="876" t="n"/>
      <c r="DI12" s="876" t="n"/>
      <c r="DJ12" s="876" t="n"/>
      <c r="DK12" s="876" t="n"/>
      <c r="DL12" s="876" t="n"/>
      <c r="DM12" s="876" t="n"/>
      <c r="DN12" s="876" t="n"/>
      <c r="DO12" s="876" t="n"/>
      <c r="DP12" s="876" t="n"/>
      <c r="DQ12" s="876" t="n"/>
      <c r="DR12" s="876" t="n"/>
      <c r="DS12" s="876" t="n"/>
      <c r="DT12" s="876" t="n"/>
      <c r="DU12" s="876" t="n"/>
      <c r="DV12" s="988" t="n"/>
      <c r="DW12" s="1873" t="n"/>
      <c r="DY12" s="23" t="n"/>
      <c r="DZ12" s="875" t="n"/>
      <c r="EA12" s="876" t="n"/>
      <c r="EB12" s="876" t="n"/>
      <c r="EC12" s="876" t="n"/>
      <c r="ED12" s="876" t="n"/>
      <c r="EE12" s="876" t="n"/>
      <c r="EF12" s="876" t="n"/>
      <c r="EG12" s="876" t="n"/>
      <c r="EH12" s="876" t="n"/>
      <c r="EI12" s="876" t="n"/>
      <c r="EJ12" s="876" t="n"/>
      <c r="EK12" s="876" t="n"/>
      <c r="EL12" s="876" t="n"/>
      <c r="EM12" s="876" t="n"/>
      <c r="EN12" s="876" t="n"/>
      <c r="EO12" s="876" t="n"/>
      <c r="EP12" s="876" t="n"/>
      <c r="EQ12" s="876" t="n"/>
      <c r="ER12" s="876" t="n"/>
      <c r="ES12" s="876" t="n"/>
      <c r="ET12" s="876" t="n"/>
      <c r="EU12" s="876" t="n"/>
      <c r="EV12" s="876" t="n"/>
      <c r="EW12" s="876" t="n"/>
      <c r="EX12" s="876" t="n"/>
      <c r="EY12" s="877" t="n"/>
      <c r="EZ12" s="875" t="n"/>
      <c r="FA12" s="876" t="n"/>
      <c r="FB12" s="876" t="n"/>
      <c r="FC12" s="876" t="n"/>
      <c r="FD12" s="876" t="n"/>
      <c r="FE12" s="876" t="n"/>
      <c r="FF12" s="876" t="n"/>
      <c r="FG12" s="876" t="n"/>
      <c r="FH12" s="876" t="n"/>
      <c r="FI12" s="876" t="n"/>
      <c r="FJ12" s="876" t="n"/>
      <c r="FK12" s="876" t="n"/>
      <c r="FL12" s="877" t="n"/>
    </row>
    <row r="13" ht="21" customHeight="1" s="832">
      <c r="A13" s="22" t="n"/>
      <c r="B13" s="923" t="inlineStr">
        <is>
          <t>Trade account receivable</t>
        </is>
      </c>
      <c r="C13" s="873" t="n"/>
      <c r="D13" s="873" t="n"/>
      <c r="E13" s="873" t="n"/>
      <c r="F13" s="873" t="n"/>
      <c r="G13" s="873" t="n"/>
      <c r="H13" s="873" t="n"/>
      <c r="I13" s="873" t="n"/>
      <c r="J13" s="873" t="n"/>
      <c r="K13" s="873" t="n"/>
      <c r="L13" s="873" t="n"/>
      <c r="M13" s="873" t="n"/>
      <c r="N13" s="873" t="n"/>
      <c r="O13" s="873" t="n"/>
      <c r="P13" s="873" t="n"/>
      <c r="Q13" s="873" t="n"/>
      <c r="R13" s="873" t="n"/>
      <c r="S13" s="874" t="n"/>
      <c r="T13" s="1875" t="n">
        <v>12551</v>
      </c>
      <c r="U13" s="873" t="n"/>
      <c r="V13" s="873" t="n"/>
      <c r="W13" s="873" t="n"/>
      <c r="X13" s="873" t="n"/>
      <c r="Y13" s="873" t="n"/>
      <c r="Z13" s="873" t="n"/>
      <c r="AA13" s="873" t="n"/>
      <c r="AB13" s="873" t="n"/>
      <c r="AC13" s="873" t="n"/>
      <c r="AD13" s="874" t="n"/>
      <c r="AE13" s="1876">
        <f>-'Unrealised loss working'!G52</f>
        <v/>
      </c>
      <c r="AF13" s="873" t="n"/>
      <c r="AG13" s="873" t="n"/>
      <c r="AH13" s="873" t="n"/>
      <c r="AI13" s="873" t="n"/>
      <c r="AJ13" s="873" t="n"/>
      <c r="AK13" s="873" t="n"/>
      <c r="AL13" s="873" t="n"/>
      <c r="AM13" s="873" t="n"/>
      <c r="AN13" s="873" t="n"/>
      <c r="AO13" s="874" t="n"/>
      <c r="AP13" s="1875">
        <f>+T13+AE13</f>
        <v/>
      </c>
      <c r="AQ13" s="873" t="n"/>
      <c r="AR13" s="873" t="n"/>
      <c r="AS13" s="873" t="n"/>
      <c r="AT13" s="873" t="n"/>
      <c r="AU13" s="873" t="n"/>
      <c r="AV13" s="873" t="n"/>
      <c r="AW13" s="873" t="n"/>
      <c r="AX13" s="873" t="n"/>
      <c r="AY13" s="873" t="n"/>
      <c r="AZ13" s="874" t="n"/>
      <c r="BA13" s="1876">
        <f>+AE13</f>
        <v/>
      </c>
      <c r="BB13" s="873" t="n"/>
      <c r="BC13" s="873" t="n"/>
      <c r="BD13" s="873" t="n"/>
      <c r="BE13" s="873" t="n"/>
      <c r="BF13" s="873" t="n"/>
      <c r="BG13" s="873" t="n"/>
      <c r="BH13" s="873" t="n"/>
      <c r="BI13" s="873" t="n"/>
      <c r="BJ13" s="873" t="n"/>
      <c r="BK13" s="874" t="n"/>
      <c r="BL13" s="1875">
        <f>+T13+BA13</f>
        <v/>
      </c>
      <c r="BM13" s="873" t="n"/>
      <c r="BN13" s="873" t="n"/>
      <c r="BO13" s="873" t="n"/>
      <c r="BP13" s="873" t="n"/>
      <c r="BQ13" s="873" t="n"/>
      <c r="BR13" s="873" t="n"/>
      <c r="BS13" s="873" t="n"/>
      <c r="BT13" s="873" t="n"/>
      <c r="BU13" s="873" t="n"/>
      <c r="BV13" s="874" t="n"/>
      <c r="BW13" s="1001"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873" t="n"/>
      <c r="BY13" s="873" t="n"/>
      <c r="BZ13" s="873" t="n"/>
      <c r="CA13" s="873" t="n"/>
      <c r="CB13" s="873" t="n"/>
      <c r="CC13" s="873" t="n"/>
      <c r="CD13" s="873" t="n"/>
      <c r="CE13" s="873" t="n"/>
      <c r="CF13" s="873" t="n"/>
      <c r="CG13" s="873" t="n"/>
      <c r="CH13" s="873" t="n"/>
      <c r="CI13" s="873" t="n"/>
      <c r="CJ13" s="873" t="n"/>
      <c r="CK13" s="873" t="n"/>
      <c r="CL13" s="873" t="n"/>
      <c r="CM13" s="873" t="n"/>
      <c r="CN13" s="873" t="n"/>
      <c r="CO13" s="873" t="n"/>
      <c r="CP13" s="873" t="n"/>
      <c r="CQ13" s="873" t="n"/>
      <c r="CR13" s="873" t="n"/>
      <c r="CS13" s="873" t="n"/>
      <c r="CT13" s="873" t="n"/>
      <c r="CU13" s="873" t="n"/>
      <c r="CV13" s="873" t="n"/>
      <c r="CW13" s="873" t="n"/>
      <c r="CX13" s="873" t="n"/>
      <c r="CY13" s="873" t="n"/>
      <c r="CZ13" s="873" t="n"/>
      <c r="DA13" s="873" t="n"/>
      <c r="DB13" s="873" t="n"/>
      <c r="DC13" s="873" t="n"/>
      <c r="DD13" s="873" t="n"/>
      <c r="DE13" s="873" t="n"/>
      <c r="DF13" s="873" t="n"/>
      <c r="DG13" s="873" t="n"/>
      <c r="DH13" s="873" t="n"/>
      <c r="DI13" s="873" t="n"/>
      <c r="DJ13" s="873" t="n"/>
      <c r="DK13" s="873" t="n"/>
      <c r="DL13" s="873" t="n"/>
      <c r="DM13" s="873" t="n"/>
      <c r="DN13" s="873" t="n"/>
      <c r="DO13" s="873" t="n"/>
      <c r="DP13" s="873" t="n"/>
      <c r="DQ13" s="873" t="n"/>
      <c r="DR13" s="873" t="n"/>
      <c r="DS13" s="873" t="n"/>
      <c r="DT13" s="873" t="n"/>
      <c r="DU13" s="873" t="n"/>
      <c r="DV13" s="874" t="n"/>
      <c r="DW13" s="1873" t="n"/>
      <c r="DY13" s="23" t="n"/>
      <c r="DZ13" s="923" t="inlineStr">
        <is>
          <t>Total short-term debt</t>
        </is>
      </c>
      <c r="EA13" s="873" t="n"/>
      <c r="EB13" s="873" t="n"/>
      <c r="EC13" s="873" t="n"/>
      <c r="ED13" s="873" t="n"/>
      <c r="EE13" s="873" t="n"/>
      <c r="EF13" s="873" t="n"/>
      <c r="EG13" s="873" t="n"/>
      <c r="EH13" s="873" t="n"/>
      <c r="EI13" s="873" t="n"/>
      <c r="EJ13" s="873" t="n"/>
      <c r="EK13" s="873" t="n"/>
      <c r="EL13" s="873" t="n"/>
      <c r="EM13" s="873" t="n"/>
      <c r="EN13" s="873" t="n"/>
      <c r="EO13" s="873" t="n"/>
      <c r="EP13" s="873" t="n"/>
      <c r="EQ13" s="873" t="n"/>
      <c r="ER13" s="873" t="n"/>
      <c r="ES13" s="873" t="n"/>
      <c r="ET13" s="873" t="n"/>
      <c r="EU13" s="873" t="n"/>
      <c r="EV13" s="873" t="n"/>
      <c r="EW13" s="873" t="n"/>
      <c r="EX13" s="873" t="n"/>
      <c r="EY13" s="874" t="n"/>
      <c r="EZ13" s="1874">
        <f>+'No of yrs to repay debt (S)'!C16+'No of yrs to repay debt (S)'!R16</f>
        <v/>
      </c>
      <c r="FA13" s="873" t="n"/>
      <c r="FB13" s="873" t="n"/>
      <c r="FC13" s="873" t="n"/>
      <c r="FD13" s="873" t="n"/>
      <c r="FE13" s="873" t="n"/>
      <c r="FF13" s="873" t="n"/>
      <c r="FG13" s="873" t="n"/>
      <c r="FH13" s="873" t="n"/>
      <c r="FI13" s="873" t="n"/>
      <c r="FJ13" s="873" t="n"/>
      <c r="FK13" s="873" t="n"/>
      <c r="FL13" s="874" t="n"/>
    </row>
    <row r="14" ht="21" customHeight="1" s="832">
      <c r="A14" s="22" t="n"/>
      <c r="B14" s="875" t="n"/>
      <c r="C14" s="876" t="n"/>
      <c r="D14" s="876" t="n"/>
      <c r="E14" s="876" t="n"/>
      <c r="F14" s="876" t="n"/>
      <c r="G14" s="876" t="n"/>
      <c r="H14" s="876" t="n"/>
      <c r="I14" s="876" t="n"/>
      <c r="J14" s="876" t="n"/>
      <c r="K14" s="876" t="n"/>
      <c r="L14" s="876" t="n"/>
      <c r="M14" s="876" t="n"/>
      <c r="N14" s="876" t="n"/>
      <c r="O14" s="876" t="n"/>
      <c r="P14" s="876" t="n"/>
      <c r="Q14" s="876" t="n"/>
      <c r="R14" s="876" t="n"/>
      <c r="S14" s="877" t="n"/>
      <c r="T14" s="875" t="n"/>
      <c r="U14" s="876" t="n"/>
      <c r="V14" s="876" t="n"/>
      <c r="W14" s="876" t="n"/>
      <c r="X14" s="876" t="n"/>
      <c r="Y14" s="876" t="n"/>
      <c r="Z14" s="876" t="n"/>
      <c r="AA14" s="876" t="n"/>
      <c r="AB14" s="876" t="n"/>
      <c r="AC14" s="876" t="n"/>
      <c r="AD14" s="877" t="n"/>
      <c r="AE14" s="897" t="n"/>
      <c r="AF14" s="876" t="n"/>
      <c r="AG14" s="876" t="n"/>
      <c r="AH14" s="876" t="n"/>
      <c r="AI14" s="876" t="n"/>
      <c r="AJ14" s="876" t="n"/>
      <c r="AK14" s="876" t="n"/>
      <c r="AL14" s="876" t="n"/>
      <c r="AM14" s="876" t="n"/>
      <c r="AN14" s="876" t="n"/>
      <c r="AO14" s="877" t="n"/>
      <c r="AP14" s="875" t="n"/>
      <c r="AQ14" s="876" t="n"/>
      <c r="AR14" s="876" t="n"/>
      <c r="AS14" s="876" t="n"/>
      <c r="AT14" s="876" t="n"/>
      <c r="AU14" s="876" t="n"/>
      <c r="AV14" s="876" t="n"/>
      <c r="AW14" s="876" t="n"/>
      <c r="AX14" s="876" t="n"/>
      <c r="AY14" s="876" t="n"/>
      <c r="AZ14" s="877" t="n"/>
      <c r="BA14" s="897" t="n"/>
      <c r="BB14" s="876" t="n"/>
      <c r="BC14" s="876" t="n"/>
      <c r="BD14" s="876" t="n"/>
      <c r="BE14" s="876" t="n"/>
      <c r="BF14" s="876" t="n"/>
      <c r="BG14" s="876" t="n"/>
      <c r="BH14" s="876" t="n"/>
      <c r="BI14" s="876" t="n"/>
      <c r="BJ14" s="876" t="n"/>
      <c r="BK14" s="877" t="n"/>
      <c r="BL14" s="875" t="n"/>
      <c r="BM14" s="876" t="n"/>
      <c r="BN14" s="876" t="n"/>
      <c r="BO14" s="876" t="n"/>
      <c r="BP14" s="876" t="n"/>
      <c r="BQ14" s="876" t="n"/>
      <c r="BR14" s="876" t="n"/>
      <c r="BS14" s="876" t="n"/>
      <c r="BT14" s="876" t="n"/>
      <c r="BU14" s="876" t="n"/>
      <c r="BV14" s="877" t="n"/>
      <c r="BW14" s="876" t="n"/>
      <c r="BX14" s="876" t="n"/>
      <c r="BY14" s="876" t="n"/>
      <c r="BZ14" s="876" t="n"/>
      <c r="CA14" s="876" t="n"/>
      <c r="CB14" s="876" t="n"/>
      <c r="CC14" s="876" t="n"/>
      <c r="CD14" s="876" t="n"/>
      <c r="CE14" s="876" t="n"/>
      <c r="CF14" s="876" t="n"/>
      <c r="CG14" s="876" t="n"/>
      <c r="CH14" s="876" t="n"/>
      <c r="CI14" s="876" t="n"/>
      <c r="CJ14" s="876" t="n"/>
      <c r="CK14" s="876" t="n"/>
      <c r="CL14" s="876" t="n"/>
      <c r="CM14" s="876" t="n"/>
      <c r="CN14" s="876" t="n"/>
      <c r="CO14" s="876" t="n"/>
      <c r="CP14" s="876" t="n"/>
      <c r="CQ14" s="876" t="n"/>
      <c r="CR14" s="876" t="n"/>
      <c r="CS14" s="876" t="n"/>
      <c r="CT14" s="876" t="n"/>
      <c r="CU14" s="876" t="n"/>
      <c r="CV14" s="876" t="n"/>
      <c r="CW14" s="876" t="n"/>
      <c r="CX14" s="876" t="n"/>
      <c r="CY14" s="876" t="n"/>
      <c r="CZ14" s="876" t="n"/>
      <c r="DA14" s="876" t="n"/>
      <c r="DB14" s="876" t="n"/>
      <c r="DC14" s="876" t="n"/>
      <c r="DD14" s="876" t="n"/>
      <c r="DE14" s="876" t="n"/>
      <c r="DF14" s="876" t="n"/>
      <c r="DG14" s="876" t="n"/>
      <c r="DH14" s="876" t="n"/>
      <c r="DI14" s="876" t="n"/>
      <c r="DJ14" s="876" t="n"/>
      <c r="DK14" s="876" t="n"/>
      <c r="DL14" s="876" t="n"/>
      <c r="DM14" s="876" t="n"/>
      <c r="DN14" s="876" t="n"/>
      <c r="DO14" s="876" t="n"/>
      <c r="DP14" s="876" t="n"/>
      <c r="DQ14" s="876" t="n"/>
      <c r="DR14" s="876" t="n"/>
      <c r="DS14" s="876" t="n"/>
      <c r="DT14" s="876" t="n"/>
      <c r="DU14" s="876" t="n"/>
      <c r="DV14" s="877" t="n"/>
      <c r="DW14" s="1873" t="n"/>
      <c r="DY14" s="23" t="n"/>
      <c r="DZ14" s="875" t="n"/>
      <c r="EA14" s="876" t="n"/>
      <c r="EB14" s="876" t="n"/>
      <c r="EC14" s="876" t="n"/>
      <c r="ED14" s="876" t="n"/>
      <c r="EE14" s="876" t="n"/>
      <c r="EF14" s="876" t="n"/>
      <c r="EG14" s="876" t="n"/>
      <c r="EH14" s="876" t="n"/>
      <c r="EI14" s="876" t="n"/>
      <c r="EJ14" s="876" t="n"/>
      <c r="EK14" s="876" t="n"/>
      <c r="EL14" s="876" t="n"/>
      <c r="EM14" s="876" t="n"/>
      <c r="EN14" s="876" t="n"/>
      <c r="EO14" s="876" t="n"/>
      <c r="EP14" s="876" t="n"/>
      <c r="EQ14" s="876" t="n"/>
      <c r="ER14" s="876" t="n"/>
      <c r="ES14" s="876" t="n"/>
      <c r="ET14" s="876" t="n"/>
      <c r="EU14" s="876" t="n"/>
      <c r="EV14" s="876" t="n"/>
      <c r="EW14" s="876" t="n"/>
      <c r="EX14" s="876" t="n"/>
      <c r="EY14" s="877" t="n"/>
      <c r="EZ14" s="875" t="n"/>
      <c r="FA14" s="876" t="n"/>
      <c r="FB14" s="876" t="n"/>
      <c r="FC14" s="876" t="n"/>
      <c r="FD14" s="876" t="n"/>
      <c r="FE14" s="876" t="n"/>
      <c r="FF14" s="876" t="n"/>
      <c r="FG14" s="876" t="n"/>
      <c r="FH14" s="876" t="n"/>
      <c r="FI14" s="876" t="n"/>
      <c r="FJ14" s="876" t="n"/>
      <c r="FK14" s="876" t="n"/>
      <c r="FL14" s="877" t="n"/>
    </row>
    <row r="15" ht="6" customHeight="1" s="832">
      <c r="A15" s="22" t="n"/>
      <c r="B15" s="923" t="inlineStr">
        <is>
          <t>Securities</t>
        </is>
      </c>
      <c r="C15" s="873" t="n"/>
      <c r="D15" s="873" t="n"/>
      <c r="E15" s="873" t="n"/>
      <c r="F15" s="873" t="n"/>
      <c r="G15" s="873" t="n"/>
      <c r="H15" s="873" t="n"/>
      <c r="I15" s="873" t="n"/>
      <c r="J15" s="873" t="n"/>
      <c r="K15" s="873" t="n"/>
      <c r="L15" s="873" t="n"/>
      <c r="M15" s="873" t="n"/>
      <c r="N15" s="873" t="n"/>
      <c r="O15" s="873" t="n"/>
      <c r="P15" s="873" t="n"/>
      <c r="Q15" s="873" t="n"/>
      <c r="R15" s="873" t="n"/>
      <c r="S15" s="874" t="n"/>
      <c r="T15" s="1875" t="n"/>
      <c r="U15" s="873" t="n"/>
      <c r="V15" s="873" t="n"/>
      <c r="W15" s="873" t="n"/>
      <c r="X15" s="873" t="n"/>
      <c r="Y15" s="873" t="n"/>
      <c r="Z15" s="873" t="n"/>
      <c r="AA15" s="873" t="n"/>
      <c r="AB15" s="873" t="n"/>
      <c r="AC15" s="873" t="n"/>
      <c r="AD15" s="874" t="n"/>
      <c r="AE15" s="1876" t="n"/>
      <c r="AF15" s="873" t="n"/>
      <c r="AG15" s="873" t="n"/>
      <c r="AH15" s="873" t="n"/>
      <c r="AI15" s="873" t="n"/>
      <c r="AJ15" s="873" t="n"/>
      <c r="AK15" s="873" t="n"/>
      <c r="AL15" s="873" t="n"/>
      <c r="AM15" s="873" t="n"/>
      <c r="AN15" s="873" t="n"/>
      <c r="AO15" s="874" t="n"/>
      <c r="AP15" s="1875">
        <f>+T15+AE15</f>
        <v/>
      </c>
      <c r="AQ15" s="873" t="n"/>
      <c r="AR15" s="873" t="n"/>
      <c r="AS15" s="873" t="n"/>
      <c r="AT15" s="873" t="n"/>
      <c r="AU15" s="873" t="n"/>
      <c r="AV15" s="873" t="n"/>
      <c r="AW15" s="873" t="n"/>
      <c r="AX15" s="873" t="n"/>
      <c r="AY15" s="873" t="n"/>
      <c r="AZ15" s="874" t="n"/>
      <c r="BA15" s="1876" t="n"/>
      <c r="BB15" s="873" t="n"/>
      <c r="BC15" s="873" t="n"/>
      <c r="BD15" s="873" t="n"/>
      <c r="BE15" s="873" t="n"/>
      <c r="BF15" s="873" t="n"/>
      <c r="BG15" s="873" t="n"/>
      <c r="BH15" s="873" t="n"/>
      <c r="BI15" s="873" t="n"/>
      <c r="BJ15" s="873" t="n"/>
      <c r="BK15" s="874" t="n"/>
      <c r="BL15" s="1875">
        <f>+T15+BA15</f>
        <v/>
      </c>
      <c r="BM15" s="873" t="n"/>
      <c r="BN15" s="873" t="n"/>
      <c r="BO15" s="873" t="n"/>
      <c r="BP15" s="873" t="n"/>
      <c r="BQ15" s="873" t="n"/>
      <c r="BR15" s="873" t="n"/>
      <c r="BS15" s="873" t="n"/>
      <c r="BT15" s="873" t="n"/>
      <c r="BU15" s="873" t="n"/>
      <c r="BV15" s="874" t="n"/>
      <c r="BW15" s="1002" t="n"/>
      <c r="BX15" s="873" t="n"/>
      <c r="BY15" s="873" t="n"/>
      <c r="BZ15" s="873" t="n"/>
      <c r="CA15" s="873" t="n"/>
      <c r="CB15" s="873" t="n"/>
      <c r="CC15" s="873" t="n"/>
      <c r="CD15" s="873" t="n"/>
      <c r="CE15" s="873" t="n"/>
      <c r="CF15" s="873" t="n"/>
      <c r="CG15" s="873" t="n"/>
      <c r="CH15" s="873" t="n"/>
      <c r="CI15" s="873" t="n"/>
      <c r="CJ15" s="873" t="n"/>
      <c r="CK15" s="873" t="n"/>
      <c r="CL15" s="873" t="n"/>
      <c r="CM15" s="873" t="n"/>
      <c r="CN15" s="873" t="n"/>
      <c r="CO15" s="873" t="n"/>
      <c r="CP15" s="873" t="n"/>
      <c r="CQ15" s="873" t="n"/>
      <c r="CR15" s="873" t="n"/>
      <c r="CS15" s="873" t="n"/>
      <c r="CT15" s="873" t="n"/>
      <c r="CU15" s="873" t="n"/>
      <c r="CV15" s="873" t="n"/>
      <c r="CW15" s="873" t="n"/>
      <c r="CX15" s="873" t="n"/>
      <c r="CY15" s="873" t="n"/>
      <c r="CZ15" s="873" t="n"/>
      <c r="DA15" s="873" t="n"/>
      <c r="DB15" s="873" t="n"/>
      <c r="DC15" s="873" t="n"/>
      <c r="DD15" s="873" t="n"/>
      <c r="DE15" s="873" t="n"/>
      <c r="DF15" s="873" t="n"/>
      <c r="DG15" s="873" t="n"/>
      <c r="DH15" s="873" t="n"/>
      <c r="DI15" s="873" t="n"/>
      <c r="DJ15" s="873" t="n"/>
      <c r="DK15" s="873" t="n"/>
      <c r="DL15" s="873" t="n"/>
      <c r="DM15" s="873" t="n"/>
      <c r="DN15" s="873" t="n"/>
      <c r="DO15" s="873" t="n"/>
      <c r="DP15" s="873" t="n"/>
      <c r="DQ15" s="873" t="n"/>
      <c r="DR15" s="873" t="n"/>
      <c r="DS15" s="873" t="n"/>
      <c r="DT15" s="873" t="n"/>
      <c r="DU15" s="873" t="n"/>
      <c r="DV15" s="874" t="n"/>
      <c r="DW15" s="1873" t="n"/>
      <c r="DY15" s="23" t="n"/>
      <c r="DZ15" s="923" t="inlineStr">
        <is>
          <t>Accrued Expenses &amp; Other CL</t>
        </is>
      </c>
      <c r="EA15" s="873" t="n"/>
      <c r="EB15" s="873" t="n"/>
      <c r="EC15" s="873" t="n"/>
      <c r="ED15" s="873" t="n"/>
      <c r="EE15" s="873" t="n"/>
      <c r="EF15" s="873" t="n"/>
      <c r="EG15" s="873" t="n"/>
      <c r="EH15" s="873" t="n"/>
      <c r="EI15" s="873" t="n"/>
      <c r="EJ15" s="873" t="n"/>
      <c r="EK15" s="873" t="n"/>
      <c r="EL15" s="873" t="n"/>
      <c r="EM15" s="873" t="n"/>
      <c r="EN15" s="873" t="n"/>
      <c r="EO15" s="873" t="n"/>
      <c r="EP15" s="873" t="n"/>
      <c r="EQ15" s="873" t="n"/>
      <c r="ER15" s="873" t="n"/>
      <c r="ES15" s="873" t="n"/>
      <c r="ET15" s="873" t="n"/>
      <c r="EU15" s="873" t="n"/>
      <c r="EV15" s="873" t="n"/>
      <c r="EW15" s="873" t="n"/>
      <c r="EX15" s="873" t="n"/>
      <c r="EY15" s="874" t="n"/>
      <c r="EZ15" s="1874">
        <f>27907-EZ13-EZ11</f>
        <v/>
      </c>
      <c r="FA15" s="873" t="n"/>
      <c r="FB15" s="873" t="n"/>
      <c r="FC15" s="873" t="n"/>
      <c r="FD15" s="873" t="n"/>
      <c r="FE15" s="873" t="n"/>
      <c r="FF15" s="873" t="n"/>
      <c r="FG15" s="873" t="n"/>
      <c r="FH15" s="873" t="n"/>
      <c r="FI15" s="873" t="n"/>
      <c r="FJ15" s="873" t="n"/>
      <c r="FK15" s="873" t="n"/>
      <c r="FL15" s="874" t="n"/>
    </row>
    <row r="16" ht="6" customHeight="1" s="832">
      <c r="A16" s="22" t="n"/>
      <c r="B16" s="875" t="n"/>
      <c r="C16" s="876" t="n"/>
      <c r="D16" s="876" t="n"/>
      <c r="E16" s="876" t="n"/>
      <c r="F16" s="876" t="n"/>
      <c r="G16" s="876" t="n"/>
      <c r="H16" s="876" t="n"/>
      <c r="I16" s="876" t="n"/>
      <c r="J16" s="876" t="n"/>
      <c r="K16" s="876" t="n"/>
      <c r="L16" s="876" t="n"/>
      <c r="M16" s="876" t="n"/>
      <c r="N16" s="876" t="n"/>
      <c r="O16" s="876" t="n"/>
      <c r="P16" s="876" t="n"/>
      <c r="Q16" s="876" t="n"/>
      <c r="R16" s="876" t="n"/>
      <c r="S16" s="877" t="n"/>
      <c r="T16" s="875" t="n"/>
      <c r="U16" s="876" t="n"/>
      <c r="V16" s="876" t="n"/>
      <c r="W16" s="876" t="n"/>
      <c r="X16" s="876" t="n"/>
      <c r="Y16" s="876" t="n"/>
      <c r="Z16" s="876" t="n"/>
      <c r="AA16" s="876" t="n"/>
      <c r="AB16" s="876" t="n"/>
      <c r="AC16" s="876" t="n"/>
      <c r="AD16" s="877" t="n"/>
      <c r="AE16" s="897" t="n"/>
      <c r="AF16" s="876" t="n"/>
      <c r="AG16" s="876" t="n"/>
      <c r="AH16" s="876" t="n"/>
      <c r="AI16" s="876" t="n"/>
      <c r="AJ16" s="876" t="n"/>
      <c r="AK16" s="876" t="n"/>
      <c r="AL16" s="876" t="n"/>
      <c r="AM16" s="876" t="n"/>
      <c r="AN16" s="876" t="n"/>
      <c r="AO16" s="877" t="n"/>
      <c r="AP16" s="875" t="n"/>
      <c r="AQ16" s="876" t="n"/>
      <c r="AR16" s="876" t="n"/>
      <c r="AS16" s="876" t="n"/>
      <c r="AT16" s="876" t="n"/>
      <c r="AU16" s="876" t="n"/>
      <c r="AV16" s="876" t="n"/>
      <c r="AW16" s="876" t="n"/>
      <c r="AX16" s="876" t="n"/>
      <c r="AY16" s="876" t="n"/>
      <c r="AZ16" s="877" t="n"/>
      <c r="BA16" s="897" t="n"/>
      <c r="BB16" s="876" t="n"/>
      <c r="BC16" s="876" t="n"/>
      <c r="BD16" s="876" t="n"/>
      <c r="BE16" s="876" t="n"/>
      <c r="BF16" s="876" t="n"/>
      <c r="BG16" s="876" t="n"/>
      <c r="BH16" s="876" t="n"/>
      <c r="BI16" s="876" t="n"/>
      <c r="BJ16" s="876" t="n"/>
      <c r="BK16" s="877" t="n"/>
      <c r="BL16" s="875" t="n"/>
      <c r="BM16" s="876" t="n"/>
      <c r="BN16" s="876" t="n"/>
      <c r="BO16" s="876" t="n"/>
      <c r="BP16" s="876" t="n"/>
      <c r="BQ16" s="876" t="n"/>
      <c r="BR16" s="876" t="n"/>
      <c r="BS16" s="876" t="n"/>
      <c r="BT16" s="876" t="n"/>
      <c r="BU16" s="876" t="n"/>
      <c r="BV16" s="877" t="n"/>
      <c r="BW16" s="876" t="n"/>
      <c r="BX16" s="876" t="n"/>
      <c r="BY16" s="876" t="n"/>
      <c r="BZ16" s="876" t="n"/>
      <c r="CA16" s="876" t="n"/>
      <c r="CB16" s="876" t="n"/>
      <c r="CC16" s="876" t="n"/>
      <c r="CD16" s="876" t="n"/>
      <c r="CE16" s="876" t="n"/>
      <c r="CF16" s="876" t="n"/>
      <c r="CG16" s="876" t="n"/>
      <c r="CH16" s="876" t="n"/>
      <c r="CI16" s="876" t="n"/>
      <c r="CJ16" s="876" t="n"/>
      <c r="CK16" s="876" t="n"/>
      <c r="CL16" s="876" t="n"/>
      <c r="CM16" s="876" t="n"/>
      <c r="CN16" s="876" t="n"/>
      <c r="CO16" s="876" t="n"/>
      <c r="CP16" s="876" t="n"/>
      <c r="CQ16" s="876" t="n"/>
      <c r="CR16" s="876" t="n"/>
      <c r="CS16" s="876" t="n"/>
      <c r="CT16" s="876" t="n"/>
      <c r="CU16" s="876" t="n"/>
      <c r="CV16" s="876" t="n"/>
      <c r="CW16" s="876" t="n"/>
      <c r="CX16" s="876" t="n"/>
      <c r="CY16" s="876" t="n"/>
      <c r="CZ16" s="876" t="n"/>
      <c r="DA16" s="876" t="n"/>
      <c r="DB16" s="876" t="n"/>
      <c r="DC16" s="876" t="n"/>
      <c r="DD16" s="876" t="n"/>
      <c r="DE16" s="876" t="n"/>
      <c r="DF16" s="876" t="n"/>
      <c r="DG16" s="876" t="n"/>
      <c r="DH16" s="876" t="n"/>
      <c r="DI16" s="876" t="n"/>
      <c r="DJ16" s="876" t="n"/>
      <c r="DK16" s="876" t="n"/>
      <c r="DL16" s="876" t="n"/>
      <c r="DM16" s="876" t="n"/>
      <c r="DN16" s="876" t="n"/>
      <c r="DO16" s="876" t="n"/>
      <c r="DP16" s="876" t="n"/>
      <c r="DQ16" s="876" t="n"/>
      <c r="DR16" s="876" t="n"/>
      <c r="DS16" s="876" t="n"/>
      <c r="DT16" s="876" t="n"/>
      <c r="DU16" s="876" t="n"/>
      <c r="DV16" s="877" t="n"/>
      <c r="DW16" s="1873" t="n"/>
      <c r="DY16" s="170" t="n"/>
      <c r="DZ16" s="875" t="n"/>
      <c r="EA16" s="876" t="n"/>
      <c r="EB16" s="876" t="n"/>
      <c r="EC16" s="876" t="n"/>
      <c r="ED16" s="876" t="n"/>
      <c r="EE16" s="876" t="n"/>
      <c r="EF16" s="876" t="n"/>
      <c r="EG16" s="876" t="n"/>
      <c r="EH16" s="876" t="n"/>
      <c r="EI16" s="876" t="n"/>
      <c r="EJ16" s="876" t="n"/>
      <c r="EK16" s="876" t="n"/>
      <c r="EL16" s="876" t="n"/>
      <c r="EM16" s="876" t="n"/>
      <c r="EN16" s="876" t="n"/>
      <c r="EO16" s="876" t="n"/>
      <c r="EP16" s="876" t="n"/>
      <c r="EQ16" s="876" t="n"/>
      <c r="ER16" s="876" t="n"/>
      <c r="ES16" s="876" t="n"/>
      <c r="ET16" s="876" t="n"/>
      <c r="EU16" s="876" t="n"/>
      <c r="EV16" s="876" t="n"/>
      <c r="EW16" s="876" t="n"/>
      <c r="EX16" s="876" t="n"/>
      <c r="EY16" s="877" t="n"/>
      <c r="EZ16" s="875" t="n"/>
      <c r="FA16" s="876" t="n"/>
      <c r="FB16" s="876" t="n"/>
      <c r="FC16" s="876" t="n"/>
      <c r="FD16" s="876" t="n"/>
      <c r="FE16" s="876" t="n"/>
      <c r="FF16" s="876" t="n"/>
      <c r="FG16" s="876" t="n"/>
      <c r="FH16" s="876" t="n"/>
      <c r="FI16" s="876" t="n"/>
      <c r="FJ16" s="876" t="n"/>
      <c r="FK16" s="876" t="n"/>
      <c r="FL16" s="877" t="n"/>
    </row>
    <row r="17" ht="15.75" customHeight="1" s="832">
      <c r="A17" s="22" t="n"/>
      <c r="B17" s="923" t="inlineStr">
        <is>
          <t>Inventories</t>
        </is>
      </c>
      <c r="C17" s="873" t="n"/>
      <c r="D17" s="873" t="n"/>
      <c r="E17" s="873" t="n"/>
      <c r="F17" s="873" t="n"/>
      <c r="G17" s="873" t="n"/>
      <c r="H17" s="873" t="n"/>
      <c r="I17" s="873" t="n"/>
      <c r="J17" s="873" t="n"/>
      <c r="K17" s="873" t="n"/>
      <c r="L17" s="873" t="n"/>
      <c r="M17" s="873" t="n"/>
      <c r="N17" s="873" t="n"/>
      <c r="O17" s="873" t="n"/>
      <c r="P17" s="873" t="n"/>
      <c r="Q17" s="873" t="n"/>
      <c r="R17" s="873" t="n"/>
      <c r="S17" s="874" t="n"/>
      <c r="T17" s="1875" t="n">
        <v>13207</v>
      </c>
      <c r="U17" s="873" t="n"/>
      <c r="V17" s="873" t="n"/>
      <c r="W17" s="873" t="n"/>
      <c r="X17" s="873" t="n"/>
      <c r="Y17" s="873" t="n"/>
      <c r="Z17" s="873" t="n"/>
      <c r="AA17" s="873" t="n"/>
      <c r="AB17" s="873" t="n"/>
      <c r="AC17" s="873" t="n"/>
      <c r="AD17" s="874" t="n"/>
      <c r="AE17" s="1876">
        <f>-'Unrealised loss working'!G50</f>
        <v/>
      </c>
      <c r="AF17" s="873" t="n"/>
      <c r="AG17" s="873" t="n"/>
      <c r="AH17" s="873" t="n"/>
      <c r="AI17" s="873" t="n"/>
      <c r="AJ17" s="873" t="n"/>
      <c r="AK17" s="873" t="n"/>
      <c r="AL17" s="873" t="n"/>
      <c r="AM17" s="873" t="n"/>
      <c r="AN17" s="873" t="n"/>
      <c r="AO17" s="874" t="n"/>
      <c r="AP17" s="1875">
        <f>+T17+AE17</f>
        <v/>
      </c>
      <c r="AQ17" s="873" t="n"/>
      <c r="AR17" s="873" t="n"/>
      <c r="AS17" s="873" t="n"/>
      <c r="AT17" s="873" t="n"/>
      <c r="AU17" s="873" t="n"/>
      <c r="AV17" s="873" t="n"/>
      <c r="AW17" s="873" t="n"/>
      <c r="AX17" s="873" t="n"/>
      <c r="AY17" s="873" t="n"/>
      <c r="AZ17" s="874" t="n"/>
      <c r="BA17" s="1876">
        <f>+AE17</f>
        <v/>
      </c>
      <c r="BB17" s="873" t="n"/>
      <c r="BC17" s="873" t="n"/>
      <c r="BD17" s="873" t="n"/>
      <c r="BE17" s="873" t="n"/>
      <c r="BF17" s="873" t="n"/>
      <c r="BG17" s="873" t="n"/>
      <c r="BH17" s="873" t="n"/>
      <c r="BI17" s="873" t="n"/>
      <c r="BJ17" s="873" t="n"/>
      <c r="BK17" s="874" t="n"/>
      <c r="BL17" s="1875">
        <f>+T17+BA17</f>
        <v/>
      </c>
      <c r="BM17" s="873" t="n"/>
      <c r="BN17" s="873" t="n"/>
      <c r="BO17" s="873" t="n"/>
      <c r="BP17" s="873" t="n"/>
      <c r="BQ17" s="873" t="n"/>
      <c r="BR17" s="873" t="n"/>
      <c r="BS17" s="873" t="n"/>
      <c r="BT17" s="873" t="n"/>
      <c r="BU17" s="873" t="n"/>
      <c r="BV17" s="874" t="n"/>
      <c r="BW17" s="1000" t="inlineStr">
        <is>
          <t>Raw materials - INR 6.2 bn; WIP - INR 2.2 bn; FG - INR 2.7 bn; SIT - INR 1.14 bn;  Packing Materials - INR 900 mn; 
(3 year average is 2.07x which is less than current year turnover of 2.72x. Hence, unrealised loss adjustment is made)</t>
        </is>
      </c>
      <c r="BX17" s="873" t="n"/>
      <c r="BY17" s="873" t="n"/>
      <c r="BZ17" s="873" t="n"/>
      <c r="CA17" s="873" t="n"/>
      <c r="CB17" s="873" t="n"/>
      <c r="CC17" s="873" t="n"/>
      <c r="CD17" s="873" t="n"/>
      <c r="CE17" s="873" t="n"/>
      <c r="CF17" s="873" t="n"/>
      <c r="CG17" s="873" t="n"/>
      <c r="CH17" s="873" t="n"/>
      <c r="CI17" s="873" t="n"/>
      <c r="CJ17" s="873" t="n"/>
      <c r="CK17" s="873" t="n"/>
      <c r="CL17" s="873" t="n"/>
      <c r="CM17" s="873" t="n"/>
      <c r="CN17" s="873" t="n"/>
      <c r="CO17" s="873" t="n"/>
      <c r="CP17" s="873" t="n"/>
      <c r="CQ17" s="873" t="n"/>
      <c r="CR17" s="873" t="n"/>
      <c r="CS17" s="873" t="n"/>
      <c r="CT17" s="873" t="n"/>
      <c r="CU17" s="873" t="n"/>
      <c r="CV17" s="873" t="n"/>
      <c r="CW17" s="873" t="n"/>
      <c r="CX17" s="873" t="n"/>
      <c r="CY17" s="873" t="n"/>
      <c r="CZ17" s="873" t="n"/>
      <c r="DA17" s="873" t="n"/>
      <c r="DB17" s="873" t="n"/>
      <c r="DC17" s="873" t="n"/>
      <c r="DD17" s="873" t="n"/>
      <c r="DE17" s="873" t="n"/>
      <c r="DF17" s="873" t="n"/>
      <c r="DG17" s="873" t="n"/>
      <c r="DH17" s="873" t="n"/>
      <c r="DI17" s="873" t="n"/>
      <c r="DJ17" s="873" t="n"/>
      <c r="DK17" s="873" t="n"/>
      <c r="DL17" s="873" t="n"/>
      <c r="DM17" s="873" t="n"/>
      <c r="DN17" s="873" t="n"/>
      <c r="DO17" s="873" t="n"/>
      <c r="DP17" s="873" t="n"/>
      <c r="DQ17" s="873" t="n"/>
      <c r="DR17" s="873" t="n"/>
      <c r="DS17" s="873" t="n"/>
      <c r="DT17" s="873" t="n"/>
      <c r="DU17" s="873" t="n"/>
      <c r="DV17" s="987" t="n"/>
      <c r="DW17" s="1873" t="n"/>
      <c r="DY17" s="923" t="inlineStr">
        <is>
          <t>Total Current Liabilities</t>
        </is>
      </c>
      <c r="DZ17" s="873" t="n"/>
      <c r="EA17" s="873" t="n"/>
      <c r="EB17" s="873" t="n"/>
      <c r="EC17" s="873" t="n"/>
      <c r="ED17" s="873" t="n"/>
      <c r="EE17" s="873" t="n"/>
      <c r="EF17" s="873" t="n"/>
      <c r="EG17" s="873" t="n"/>
      <c r="EH17" s="873" t="n"/>
      <c r="EI17" s="873" t="n"/>
      <c r="EJ17" s="873" t="n"/>
      <c r="EK17" s="873" t="n"/>
      <c r="EL17" s="873" t="n"/>
      <c r="EM17" s="873" t="n"/>
      <c r="EN17" s="873" t="n"/>
      <c r="EO17" s="873" t="n"/>
      <c r="EP17" s="873" t="n"/>
      <c r="EQ17" s="873" t="n"/>
      <c r="ER17" s="873" t="n"/>
      <c r="ES17" s="873" t="n"/>
      <c r="ET17" s="873" t="n"/>
      <c r="EU17" s="873" t="n"/>
      <c r="EV17" s="873" t="n"/>
      <c r="EW17" s="873" t="n"/>
      <c r="EX17" s="873" t="n"/>
      <c r="EY17" s="874" t="n"/>
      <c r="EZ17" s="1874">
        <f>SUM(EZ11:FL16)</f>
        <v/>
      </c>
      <c r="FA17" s="873" t="n"/>
      <c r="FB17" s="873" t="n"/>
      <c r="FC17" s="873" t="n"/>
      <c r="FD17" s="873" t="n"/>
      <c r="FE17" s="873" t="n"/>
      <c r="FF17" s="873" t="n"/>
      <c r="FG17" s="873" t="n"/>
      <c r="FH17" s="873" t="n"/>
      <c r="FI17" s="873" t="n"/>
      <c r="FJ17" s="873" t="n"/>
      <c r="FK17" s="873" t="n"/>
      <c r="FL17" s="874" t="n"/>
    </row>
    <row r="18" ht="15.75" customHeight="1" s="832">
      <c r="A18" s="22" t="n"/>
      <c r="B18" s="875" t="n"/>
      <c r="C18" s="876" t="n"/>
      <c r="D18" s="876" t="n"/>
      <c r="E18" s="876" t="n"/>
      <c r="F18" s="876" t="n"/>
      <c r="G18" s="876" t="n"/>
      <c r="H18" s="876" t="n"/>
      <c r="I18" s="876" t="n"/>
      <c r="J18" s="876" t="n"/>
      <c r="K18" s="876" t="n"/>
      <c r="L18" s="876" t="n"/>
      <c r="M18" s="876" t="n"/>
      <c r="N18" s="876" t="n"/>
      <c r="O18" s="876" t="n"/>
      <c r="P18" s="876" t="n"/>
      <c r="Q18" s="876" t="n"/>
      <c r="R18" s="876" t="n"/>
      <c r="S18" s="877" t="n"/>
      <c r="T18" s="875" t="n"/>
      <c r="U18" s="876" t="n"/>
      <c r="V18" s="876" t="n"/>
      <c r="W18" s="876" t="n"/>
      <c r="X18" s="876" t="n"/>
      <c r="Y18" s="876" t="n"/>
      <c r="Z18" s="876" t="n"/>
      <c r="AA18" s="876" t="n"/>
      <c r="AB18" s="876" t="n"/>
      <c r="AC18" s="876" t="n"/>
      <c r="AD18" s="877" t="n"/>
      <c r="AE18" s="897" t="n"/>
      <c r="AF18" s="876" t="n"/>
      <c r="AG18" s="876" t="n"/>
      <c r="AH18" s="876" t="n"/>
      <c r="AI18" s="876" t="n"/>
      <c r="AJ18" s="876" t="n"/>
      <c r="AK18" s="876" t="n"/>
      <c r="AL18" s="876" t="n"/>
      <c r="AM18" s="876" t="n"/>
      <c r="AN18" s="876" t="n"/>
      <c r="AO18" s="877" t="n"/>
      <c r="AP18" s="875" t="n"/>
      <c r="AQ18" s="876" t="n"/>
      <c r="AR18" s="876" t="n"/>
      <c r="AS18" s="876" t="n"/>
      <c r="AT18" s="876" t="n"/>
      <c r="AU18" s="876" t="n"/>
      <c r="AV18" s="876" t="n"/>
      <c r="AW18" s="876" t="n"/>
      <c r="AX18" s="876" t="n"/>
      <c r="AY18" s="876" t="n"/>
      <c r="AZ18" s="877" t="n"/>
      <c r="BA18" s="897" t="n"/>
      <c r="BB18" s="876" t="n"/>
      <c r="BC18" s="876" t="n"/>
      <c r="BD18" s="876" t="n"/>
      <c r="BE18" s="876" t="n"/>
      <c r="BF18" s="876" t="n"/>
      <c r="BG18" s="876" t="n"/>
      <c r="BH18" s="876" t="n"/>
      <c r="BI18" s="876" t="n"/>
      <c r="BJ18" s="876" t="n"/>
      <c r="BK18" s="877" t="n"/>
      <c r="BL18" s="875" t="n"/>
      <c r="BM18" s="876" t="n"/>
      <c r="BN18" s="876" t="n"/>
      <c r="BO18" s="876" t="n"/>
      <c r="BP18" s="876" t="n"/>
      <c r="BQ18" s="876" t="n"/>
      <c r="BR18" s="876" t="n"/>
      <c r="BS18" s="876" t="n"/>
      <c r="BT18" s="876" t="n"/>
      <c r="BU18" s="876" t="n"/>
      <c r="BV18" s="877" t="n"/>
      <c r="BW18" s="897" t="n"/>
      <c r="BX18" s="876" t="n"/>
      <c r="BY18" s="876" t="n"/>
      <c r="BZ18" s="876" t="n"/>
      <c r="CA18" s="876" t="n"/>
      <c r="CB18" s="876" t="n"/>
      <c r="CC18" s="876" t="n"/>
      <c r="CD18" s="876" t="n"/>
      <c r="CE18" s="876" t="n"/>
      <c r="CF18" s="876" t="n"/>
      <c r="CG18" s="876" t="n"/>
      <c r="CH18" s="876" t="n"/>
      <c r="CI18" s="876" t="n"/>
      <c r="CJ18" s="876" t="n"/>
      <c r="CK18" s="876" t="n"/>
      <c r="CL18" s="876" t="n"/>
      <c r="CM18" s="876" t="n"/>
      <c r="CN18" s="876" t="n"/>
      <c r="CO18" s="876" t="n"/>
      <c r="CP18" s="876" t="n"/>
      <c r="CQ18" s="876" t="n"/>
      <c r="CR18" s="876" t="n"/>
      <c r="CS18" s="876" t="n"/>
      <c r="CT18" s="876" t="n"/>
      <c r="CU18" s="876" t="n"/>
      <c r="CV18" s="876" t="n"/>
      <c r="CW18" s="876" t="n"/>
      <c r="CX18" s="876" t="n"/>
      <c r="CY18" s="876" t="n"/>
      <c r="CZ18" s="876" t="n"/>
      <c r="DA18" s="876" t="n"/>
      <c r="DB18" s="876" t="n"/>
      <c r="DC18" s="876" t="n"/>
      <c r="DD18" s="876" t="n"/>
      <c r="DE18" s="876" t="n"/>
      <c r="DF18" s="876" t="n"/>
      <c r="DG18" s="876" t="n"/>
      <c r="DH18" s="876" t="n"/>
      <c r="DI18" s="876" t="n"/>
      <c r="DJ18" s="876" t="n"/>
      <c r="DK18" s="876" t="n"/>
      <c r="DL18" s="876" t="n"/>
      <c r="DM18" s="876" t="n"/>
      <c r="DN18" s="876" t="n"/>
      <c r="DO18" s="876" t="n"/>
      <c r="DP18" s="876" t="n"/>
      <c r="DQ18" s="876" t="n"/>
      <c r="DR18" s="876" t="n"/>
      <c r="DS18" s="876" t="n"/>
      <c r="DT18" s="876" t="n"/>
      <c r="DU18" s="876" t="n"/>
      <c r="DV18" s="988" t="n"/>
      <c r="DW18" s="1873" t="n"/>
      <c r="DY18" s="875" t="n"/>
      <c r="DZ18" s="876" t="n"/>
      <c r="EA18" s="876" t="n"/>
      <c r="EB18" s="876" t="n"/>
      <c r="EC18" s="876" t="n"/>
      <c r="ED18" s="876" t="n"/>
      <c r="EE18" s="876" t="n"/>
      <c r="EF18" s="876" t="n"/>
      <c r="EG18" s="876" t="n"/>
      <c r="EH18" s="876" t="n"/>
      <c r="EI18" s="876" t="n"/>
      <c r="EJ18" s="876" t="n"/>
      <c r="EK18" s="876" t="n"/>
      <c r="EL18" s="876" t="n"/>
      <c r="EM18" s="876" t="n"/>
      <c r="EN18" s="876" t="n"/>
      <c r="EO18" s="876" t="n"/>
      <c r="EP18" s="876" t="n"/>
      <c r="EQ18" s="876" t="n"/>
      <c r="ER18" s="876" t="n"/>
      <c r="ES18" s="876" t="n"/>
      <c r="ET18" s="876" t="n"/>
      <c r="EU18" s="876" t="n"/>
      <c r="EV18" s="876" t="n"/>
      <c r="EW18" s="876" t="n"/>
      <c r="EX18" s="876" t="n"/>
      <c r="EY18" s="877" t="n"/>
      <c r="EZ18" s="875" t="n"/>
      <c r="FA18" s="876" t="n"/>
      <c r="FB18" s="876" t="n"/>
      <c r="FC18" s="876" t="n"/>
      <c r="FD18" s="876" t="n"/>
      <c r="FE18" s="876" t="n"/>
      <c r="FF18" s="876" t="n"/>
      <c r="FG18" s="876" t="n"/>
      <c r="FH18" s="876" t="n"/>
      <c r="FI18" s="876" t="n"/>
      <c r="FJ18" s="876" t="n"/>
      <c r="FK18" s="876" t="n"/>
      <c r="FL18" s="877" t="n"/>
    </row>
    <row r="19" ht="6" customHeight="1" s="832">
      <c r="A19" s="22" t="n"/>
      <c r="B19" s="923" t="inlineStr">
        <is>
          <t>Prepaid expenses</t>
        </is>
      </c>
      <c r="C19" s="873" t="n"/>
      <c r="D19" s="873" t="n"/>
      <c r="E19" s="873" t="n"/>
      <c r="F19" s="873" t="n"/>
      <c r="G19" s="873" t="n"/>
      <c r="H19" s="873" t="n"/>
      <c r="I19" s="873" t="n"/>
      <c r="J19" s="873" t="n"/>
      <c r="K19" s="873" t="n"/>
      <c r="L19" s="873" t="n"/>
      <c r="M19" s="873" t="n"/>
      <c r="N19" s="873" t="n"/>
      <c r="O19" s="873" t="n"/>
      <c r="P19" s="873" t="n"/>
      <c r="Q19" s="873" t="n"/>
      <c r="R19" s="873" t="n"/>
      <c r="S19" s="874" t="n"/>
      <c r="T19" s="1875" t="n">
        <v>233</v>
      </c>
      <c r="U19" s="873" t="n"/>
      <c r="V19" s="873" t="n"/>
      <c r="W19" s="873" t="n"/>
      <c r="X19" s="873" t="n"/>
      <c r="Y19" s="873" t="n"/>
      <c r="Z19" s="873" t="n"/>
      <c r="AA19" s="873" t="n"/>
      <c r="AB19" s="873" t="n"/>
      <c r="AC19" s="873" t="n"/>
      <c r="AD19" s="874" t="n"/>
      <c r="AE19" s="1876" t="n"/>
      <c r="AF19" s="873" t="n"/>
      <c r="AG19" s="873" t="n"/>
      <c r="AH19" s="873" t="n"/>
      <c r="AI19" s="873" t="n"/>
      <c r="AJ19" s="873" t="n"/>
      <c r="AK19" s="873" t="n"/>
      <c r="AL19" s="873" t="n"/>
      <c r="AM19" s="873" t="n"/>
      <c r="AN19" s="873" t="n"/>
      <c r="AO19" s="874" t="n"/>
      <c r="AP19" s="1875">
        <f>+T19+AE19</f>
        <v/>
      </c>
      <c r="AQ19" s="873" t="n"/>
      <c r="AR19" s="873" t="n"/>
      <c r="AS19" s="873" t="n"/>
      <c r="AT19" s="873" t="n"/>
      <c r="AU19" s="873" t="n"/>
      <c r="AV19" s="873" t="n"/>
      <c r="AW19" s="873" t="n"/>
      <c r="AX19" s="873" t="n"/>
      <c r="AY19" s="873" t="n"/>
      <c r="AZ19" s="874" t="n"/>
      <c r="BA19" s="1876" t="n"/>
      <c r="BB19" s="873" t="n"/>
      <c r="BC19" s="873" t="n"/>
      <c r="BD19" s="873" t="n"/>
      <c r="BE19" s="873" t="n"/>
      <c r="BF19" s="873" t="n"/>
      <c r="BG19" s="873" t="n"/>
      <c r="BH19" s="873" t="n"/>
      <c r="BI19" s="873" t="n"/>
      <c r="BJ19" s="873" t="n"/>
      <c r="BK19" s="874" t="n"/>
      <c r="BL19" s="1875">
        <f>+T19+BA19</f>
        <v/>
      </c>
      <c r="BM19" s="873" t="n"/>
      <c r="BN19" s="873" t="n"/>
      <c r="BO19" s="873" t="n"/>
      <c r="BP19" s="873" t="n"/>
      <c r="BQ19" s="873" t="n"/>
      <c r="BR19" s="873" t="n"/>
      <c r="BS19" s="873" t="n"/>
      <c r="BT19" s="873" t="n"/>
      <c r="BU19" s="873" t="n"/>
      <c r="BV19" s="874" t="n"/>
      <c r="BW19" s="997" t="n"/>
      <c r="BX19" s="873" t="n"/>
      <c r="BY19" s="873" t="n"/>
      <c r="BZ19" s="873" t="n"/>
      <c r="CA19" s="873" t="n"/>
      <c r="CB19" s="873" t="n"/>
      <c r="CC19" s="873" t="n"/>
      <c r="CD19" s="873" t="n"/>
      <c r="CE19" s="873" t="n"/>
      <c r="CF19" s="873" t="n"/>
      <c r="CG19" s="873" t="n"/>
      <c r="CH19" s="873" t="n"/>
      <c r="CI19" s="873" t="n"/>
      <c r="CJ19" s="873" t="n"/>
      <c r="CK19" s="873" t="n"/>
      <c r="CL19" s="873" t="n"/>
      <c r="CM19" s="873" t="n"/>
      <c r="CN19" s="873" t="n"/>
      <c r="CO19" s="873" t="n"/>
      <c r="CP19" s="873" t="n"/>
      <c r="CQ19" s="873" t="n"/>
      <c r="CR19" s="873" t="n"/>
      <c r="CS19" s="873" t="n"/>
      <c r="CT19" s="873" t="n"/>
      <c r="CU19" s="873" t="n"/>
      <c r="CV19" s="873" t="n"/>
      <c r="CW19" s="873" t="n"/>
      <c r="CX19" s="873" t="n"/>
      <c r="CY19" s="873" t="n"/>
      <c r="CZ19" s="873" t="n"/>
      <c r="DA19" s="873" t="n"/>
      <c r="DB19" s="873" t="n"/>
      <c r="DC19" s="873" t="n"/>
      <c r="DD19" s="873" t="n"/>
      <c r="DE19" s="873" t="n"/>
      <c r="DF19" s="873" t="n"/>
      <c r="DG19" s="873" t="n"/>
      <c r="DH19" s="873" t="n"/>
      <c r="DI19" s="873" t="n"/>
      <c r="DJ19" s="873" t="n"/>
      <c r="DK19" s="873" t="n"/>
      <c r="DL19" s="873" t="n"/>
      <c r="DM19" s="873" t="n"/>
      <c r="DN19" s="873" t="n"/>
      <c r="DO19" s="873" t="n"/>
      <c r="DP19" s="873" t="n"/>
      <c r="DQ19" s="873" t="n"/>
      <c r="DR19" s="873" t="n"/>
      <c r="DS19" s="873" t="n"/>
      <c r="DT19" s="873" t="n"/>
      <c r="DU19" s="873" t="n"/>
      <c r="DV19" s="987" t="n"/>
      <c r="DW19" s="1873" t="n"/>
      <c r="DY19" s="923" t="inlineStr">
        <is>
          <t>Total Fixed Liabilities</t>
        </is>
      </c>
      <c r="DZ19" s="873" t="n"/>
      <c r="EA19" s="873" t="n"/>
      <c r="EB19" s="873" t="n"/>
      <c r="EC19" s="873" t="n"/>
      <c r="ED19" s="873" t="n"/>
      <c r="EE19" s="873" t="n"/>
      <c r="EF19" s="873" t="n"/>
      <c r="EG19" s="873" t="n"/>
      <c r="EH19" s="873" t="n"/>
      <c r="EI19" s="873" t="n"/>
      <c r="EJ19" s="873" t="n"/>
      <c r="EK19" s="873" t="n"/>
      <c r="EL19" s="873" t="n"/>
      <c r="EM19" s="873" t="n"/>
      <c r="EN19" s="873" t="n"/>
      <c r="EO19" s="873" t="n"/>
      <c r="EP19" s="873" t="n"/>
      <c r="EQ19" s="873" t="n"/>
      <c r="ER19" s="873" t="n"/>
      <c r="ES19" s="873" t="n"/>
      <c r="ET19" s="873" t="n"/>
      <c r="EU19" s="873" t="n"/>
      <c r="EV19" s="873" t="n"/>
      <c r="EW19" s="873" t="n"/>
      <c r="EX19" s="873" t="n"/>
      <c r="EY19" s="874" t="n"/>
      <c r="EZ19" s="1874" t="n">
        <v>16275</v>
      </c>
      <c r="FA19" s="873" t="n"/>
      <c r="FB19" s="873" t="n"/>
      <c r="FC19" s="873" t="n"/>
      <c r="FD19" s="873" t="n"/>
      <c r="FE19" s="873" t="n"/>
      <c r="FF19" s="873" t="n"/>
      <c r="FG19" s="873" t="n"/>
      <c r="FH19" s="873" t="n"/>
      <c r="FI19" s="873" t="n"/>
      <c r="FJ19" s="873" t="n"/>
      <c r="FK19" s="873" t="n"/>
      <c r="FL19" s="874" t="n"/>
    </row>
    <row r="20" ht="6" customHeight="1" s="832">
      <c r="A20" s="22" t="n"/>
      <c r="B20" s="875" t="n"/>
      <c r="C20" s="876" t="n"/>
      <c r="D20" s="876" t="n"/>
      <c r="E20" s="876" t="n"/>
      <c r="F20" s="876" t="n"/>
      <c r="G20" s="876" t="n"/>
      <c r="H20" s="876" t="n"/>
      <c r="I20" s="876" t="n"/>
      <c r="J20" s="876" t="n"/>
      <c r="K20" s="876" t="n"/>
      <c r="L20" s="876" t="n"/>
      <c r="M20" s="876" t="n"/>
      <c r="N20" s="876" t="n"/>
      <c r="O20" s="876" t="n"/>
      <c r="P20" s="876" t="n"/>
      <c r="Q20" s="876" t="n"/>
      <c r="R20" s="876" t="n"/>
      <c r="S20" s="877" t="n"/>
      <c r="T20" s="875" t="n"/>
      <c r="U20" s="876" t="n"/>
      <c r="V20" s="876" t="n"/>
      <c r="W20" s="876" t="n"/>
      <c r="X20" s="876" t="n"/>
      <c r="Y20" s="876" t="n"/>
      <c r="Z20" s="876" t="n"/>
      <c r="AA20" s="876" t="n"/>
      <c r="AB20" s="876" t="n"/>
      <c r="AC20" s="876" t="n"/>
      <c r="AD20" s="877" t="n"/>
      <c r="AE20" s="897" t="n"/>
      <c r="AF20" s="876" t="n"/>
      <c r="AG20" s="876" t="n"/>
      <c r="AH20" s="876" t="n"/>
      <c r="AI20" s="876" t="n"/>
      <c r="AJ20" s="876" t="n"/>
      <c r="AK20" s="876" t="n"/>
      <c r="AL20" s="876" t="n"/>
      <c r="AM20" s="876" t="n"/>
      <c r="AN20" s="876" t="n"/>
      <c r="AO20" s="877" t="n"/>
      <c r="AP20" s="875" t="n"/>
      <c r="AQ20" s="876" t="n"/>
      <c r="AR20" s="876" t="n"/>
      <c r="AS20" s="876" t="n"/>
      <c r="AT20" s="876" t="n"/>
      <c r="AU20" s="876" t="n"/>
      <c r="AV20" s="876" t="n"/>
      <c r="AW20" s="876" t="n"/>
      <c r="AX20" s="876" t="n"/>
      <c r="AY20" s="876" t="n"/>
      <c r="AZ20" s="877" t="n"/>
      <c r="BA20" s="897" t="n"/>
      <c r="BB20" s="876" t="n"/>
      <c r="BC20" s="876" t="n"/>
      <c r="BD20" s="876" t="n"/>
      <c r="BE20" s="876" t="n"/>
      <c r="BF20" s="876" t="n"/>
      <c r="BG20" s="876" t="n"/>
      <c r="BH20" s="876" t="n"/>
      <c r="BI20" s="876" t="n"/>
      <c r="BJ20" s="876" t="n"/>
      <c r="BK20" s="877" t="n"/>
      <c r="BL20" s="875" t="n"/>
      <c r="BM20" s="876" t="n"/>
      <c r="BN20" s="876" t="n"/>
      <c r="BO20" s="876" t="n"/>
      <c r="BP20" s="876" t="n"/>
      <c r="BQ20" s="876" t="n"/>
      <c r="BR20" s="876" t="n"/>
      <c r="BS20" s="876" t="n"/>
      <c r="BT20" s="876" t="n"/>
      <c r="BU20" s="876" t="n"/>
      <c r="BV20" s="877" t="n"/>
      <c r="BW20" s="897" t="n"/>
      <c r="BX20" s="876" t="n"/>
      <c r="BY20" s="876" t="n"/>
      <c r="BZ20" s="876" t="n"/>
      <c r="CA20" s="876" t="n"/>
      <c r="CB20" s="876" t="n"/>
      <c r="CC20" s="876" t="n"/>
      <c r="CD20" s="876" t="n"/>
      <c r="CE20" s="876" t="n"/>
      <c r="CF20" s="876" t="n"/>
      <c r="CG20" s="876" t="n"/>
      <c r="CH20" s="876" t="n"/>
      <c r="CI20" s="876" t="n"/>
      <c r="CJ20" s="876" t="n"/>
      <c r="CK20" s="876" t="n"/>
      <c r="CL20" s="876" t="n"/>
      <c r="CM20" s="876" t="n"/>
      <c r="CN20" s="876" t="n"/>
      <c r="CO20" s="876" t="n"/>
      <c r="CP20" s="876" t="n"/>
      <c r="CQ20" s="876" t="n"/>
      <c r="CR20" s="876" t="n"/>
      <c r="CS20" s="876" t="n"/>
      <c r="CT20" s="876" t="n"/>
      <c r="CU20" s="876" t="n"/>
      <c r="CV20" s="876" t="n"/>
      <c r="CW20" s="876" t="n"/>
      <c r="CX20" s="876" t="n"/>
      <c r="CY20" s="876" t="n"/>
      <c r="CZ20" s="876" t="n"/>
      <c r="DA20" s="876" t="n"/>
      <c r="DB20" s="876" t="n"/>
      <c r="DC20" s="876" t="n"/>
      <c r="DD20" s="876" t="n"/>
      <c r="DE20" s="876" t="n"/>
      <c r="DF20" s="876" t="n"/>
      <c r="DG20" s="876" t="n"/>
      <c r="DH20" s="876" t="n"/>
      <c r="DI20" s="876" t="n"/>
      <c r="DJ20" s="876" t="n"/>
      <c r="DK20" s="876" t="n"/>
      <c r="DL20" s="876" t="n"/>
      <c r="DM20" s="876" t="n"/>
      <c r="DN20" s="876" t="n"/>
      <c r="DO20" s="876" t="n"/>
      <c r="DP20" s="876" t="n"/>
      <c r="DQ20" s="876" t="n"/>
      <c r="DR20" s="876" t="n"/>
      <c r="DS20" s="876" t="n"/>
      <c r="DT20" s="876" t="n"/>
      <c r="DU20" s="876" t="n"/>
      <c r="DV20" s="988" t="n"/>
      <c r="DW20" s="1873" t="n"/>
      <c r="DY20" s="875" t="n"/>
      <c r="DZ20" s="876" t="n"/>
      <c r="EA20" s="876" t="n"/>
      <c r="EB20" s="876" t="n"/>
      <c r="EC20" s="876" t="n"/>
      <c r="ED20" s="876" t="n"/>
      <c r="EE20" s="876" t="n"/>
      <c r="EF20" s="876" t="n"/>
      <c r="EG20" s="876" t="n"/>
      <c r="EH20" s="876" t="n"/>
      <c r="EI20" s="876" t="n"/>
      <c r="EJ20" s="876" t="n"/>
      <c r="EK20" s="876" t="n"/>
      <c r="EL20" s="876" t="n"/>
      <c r="EM20" s="876" t="n"/>
      <c r="EN20" s="876" t="n"/>
      <c r="EO20" s="876" t="n"/>
      <c r="EP20" s="876" t="n"/>
      <c r="EQ20" s="876" t="n"/>
      <c r="ER20" s="876" t="n"/>
      <c r="ES20" s="876" t="n"/>
      <c r="ET20" s="876" t="n"/>
      <c r="EU20" s="876" t="n"/>
      <c r="EV20" s="876" t="n"/>
      <c r="EW20" s="876" t="n"/>
      <c r="EX20" s="876" t="n"/>
      <c r="EY20" s="877" t="n"/>
      <c r="EZ20" s="875" t="n"/>
      <c r="FA20" s="876" t="n"/>
      <c r="FB20" s="876" t="n"/>
      <c r="FC20" s="876" t="n"/>
      <c r="FD20" s="876" t="n"/>
      <c r="FE20" s="876" t="n"/>
      <c r="FF20" s="876" t="n"/>
      <c r="FG20" s="876" t="n"/>
      <c r="FH20" s="876" t="n"/>
      <c r="FI20" s="876" t="n"/>
      <c r="FJ20" s="876" t="n"/>
      <c r="FK20" s="876" t="n"/>
      <c r="FL20" s="877" t="n"/>
    </row>
    <row r="21" ht="6" customHeight="1" s="832">
      <c r="A21" s="22" t="n"/>
      <c r="B21" s="923" t="inlineStr">
        <is>
          <t>Deferred tax assets</t>
        </is>
      </c>
      <c r="C21" s="873" t="n"/>
      <c r="D21" s="873" t="n"/>
      <c r="E21" s="873" t="n"/>
      <c r="F21" s="873" t="n"/>
      <c r="G21" s="873" t="n"/>
      <c r="H21" s="873" t="n"/>
      <c r="I21" s="873" t="n"/>
      <c r="J21" s="873" t="n"/>
      <c r="K21" s="873" t="n"/>
      <c r="L21" s="873" t="n"/>
      <c r="M21" s="873" t="n"/>
      <c r="N21" s="873" t="n"/>
      <c r="O21" s="873" t="n"/>
      <c r="P21" s="873" t="n"/>
      <c r="Q21" s="873" t="n"/>
      <c r="R21" s="873" t="n"/>
      <c r="S21" s="874" t="n"/>
      <c r="T21" s="1875" t="n"/>
      <c r="U21" s="873" t="n"/>
      <c r="V21" s="873" t="n"/>
      <c r="W21" s="873" t="n"/>
      <c r="X21" s="873" t="n"/>
      <c r="Y21" s="873" t="n"/>
      <c r="Z21" s="873" t="n"/>
      <c r="AA21" s="873" t="n"/>
      <c r="AB21" s="873" t="n"/>
      <c r="AC21" s="873" t="n"/>
      <c r="AD21" s="874" t="n"/>
      <c r="AE21" s="1876" t="n"/>
      <c r="AF21" s="873" t="n"/>
      <c r="AG21" s="873" t="n"/>
      <c r="AH21" s="873" t="n"/>
      <c r="AI21" s="873" t="n"/>
      <c r="AJ21" s="873" t="n"/>
      <c r="AK21" s="873" t="n"/>
      <c r="AL21" s="873" t="n"/>
      <c r="AM21" s="873" t="n"/>
      <c r="AN21" s="873" t="n"/>
      <c r="AO21" s="874" t="n"/>
      <c r="AP21" s="1875">
        <f>+T21+AE21</f>
        <v/>
      </c>
      <c r="AQ21" s="873" t="n"/>
      <c r="AR21" s="873" t="n"/>
      <c r="AS21" s="873" t="n"/>
      <c r="AT21" s="873" t="n"/>
      <c r="AU21" s="873" t="n"/>
      <c r="AV21" s="873" t="n"/>
      <c r="AW21" s="873" t="n"/>
      <c r="AX21" s="873" t="n"/>
      <c r="AY21" s="873" t="n"/>
      <c r="AZ21" s="874" t="n"/>
      <c r="BA21" s="1876" t="n"/>
      <c r="BB21" s="873" t="n"/>
      <c r="BC21" s="873" t="n"/>
      <c r="BD21" s="873" t="n"/>
      <c r="BE21" s="873" t="n"/>
      <c r="BF21" s="873" t="n"/>
      <c r="BG21" s="873" t="n"/>
      <c r="BH21" s="873" t="n"/>
      <c r="BI21" s="873" t="n"/>
      <c r="BJ21" s="873" t="n"/>
      <c r="BK21" s="874" t="n"/>
      <c r="BL21" s="1875">
        <f>+T21+BA21</f>
        <v/>
      </c>
      <c r="BM21" s="873" t="n"/>
      <c r="BN21" s="873" t="n"/>
      <c r="BO21" s="873" t="n"/>
      <c r="BP21" s="873" t="n"/>
      <c r="BQ21" s="873" t="n"/>
      <c r="BR21" s="873" t="n"/>
      <c r="BS21" s="873" t="n"/>
      <c r="BT21" s="873" t="n"/>
      <c r="BU21" s="873" t="n"/>
      <c r="BV21" s="874" t="n"/>
      <c r="BW21" s="997" t="n"/>
      <c r="BX21" s="873" t="n"/>
      <c r="BY21" s="873" t="n"/>
      <c r="BZ21" s="873" t="n"/>
      <c r="CA21" s="873" t="n"/>
      <c r="CB21" s="873" t="n"/>
      <c r="CC21" s="873" t="n"/>
      <c r="CD21" s="873" t="n"/>
      <c r="CE21" s="873" t="n"/>
      <c r="CF21" s="873" t="n"/>
      <c r="CG21" s="873" t="n"/>
      <c r="CH21" s="873" t="n"/>
      <c r="CI21" s="873" t="n"/>
      <c r="CJ21" s="873" t="n"/>
      <c r="CK21" s="873" t="n"/>
      <c r="CL21" s="873" t="n"/>
      <c r="CM21" s="873" t="n"/>
      <c r="CN21" s="873" t="n"/>
      <c r="CO21" s="873" t="n"/>
      <c r="CP21" s="873" t="n"/>
      <c r="CQ21" s="873" t="n"/>
      <c r="CR21" s="873" t="n"/>
      <c r="CS21" s="873" t="n"/>
      <c r="CT21" s="873" t="n"/>
      <c r="CU21" s="873" t="n"/>
      <c r="CV21" s="873" t="n"/>
      <c r="CW21" s="873" t="n"/>
      <c r="CX21" s="873" t="n"/>
      <c r="CY21" s="873" t="n"/>
      <c r="CZ21" s="873" t="n"/>
      <c r="DA21" s="873" t="n"/>
      <c r="DB21" s="873" t="n"/>
      <c r="DC21" s="873" t="n"/>
      <c r="DD21" s="873" t="n"/>
      <c r="DE21" s="873" t="n"/>
      <c r="DF21" s="873" t="n"/>
      <c r="DG21" s="873" t="n"/>
      <c r="DH21" s="873" t="n"/>
      <c r="DI21" s="873" t="n"/>
      <c r="DJ21" s="873" t="n"/>
      <c r="DK21" s="873" t="n"/>
      <c r="DL21" s="873" t="n"/>
      <c r="DM21" s="873" t="n"/>
      <c r="DN21" s="873" t="n"/>
      <c r="DO21" s="873" t="n"/>
      <c r="DP21" s="873" t="n"/>
      <c r="DQ21" s="873" t="n"/>
      <c r="DR21" s="873" t="n"/>
      <c r="DS21" s="873" t="n"/>
      <c r="DT21" s="873" t="n"/>
      <c r="DU21" s="873" t="n"/>
      <c r="DV21" s="987" t="n"/>
      <c r="DW21" s="1873" t="n"/>
      <c r="DY21" s="923" t="inlineStr">
        <is>
          <t>Total Liabilities</t>
        </is>
      </c>
      <c r="DZ21" s="873" t="n"/>
      <c r="EA21" s="873" t="n"/>
      <c r="EB21" s="873" t="n"/>
      <c r="EC21" s="873" t="n"/>
      <c r="ED21" s="873" t="n"/>
      <c r="EE21" s="873" t="n"/>
      <c r="EF21" s="873" t="n"/>
      <c r="EG21" s="873" t="n"/>
      <c r="EH21" s="873" t="n"/>
      <c r="EI21" s="873" t="n"/>
      <c r="EJ21" s="873" t="n"/>
      <c r="EK21" s="873" t="n"/>
      <c r="EL21" s="873" t="n"/>
      <c r="EM21" s="873" t="n"/>
      <c r="EN21" s="873" t="n"/>
      <c r="EO21" s="873" t="n"/>
      <c r="EP21" s="873" t="n"/>
      <c r="EQ21" s="873" t="n"/>
      <c r="ER21" s="873" t="n"/>
      <c r="ES21" s="873" t="n"/>
      <c r="ET21" s="873" t="n"/>
      <c r="EU21" s="873" t="n"/>
      <c r="EV21" s="873" t="n"/>
      <c r="EW21" s="873" t="n"/>
      <c r="EX21" s="873" t="n"/>
      <c r="EY21" s="874" t="n"/>
      <c r="EZ21" s="1874">
        <f>+EZ17+EZ19</f>
        <v/>
      </c>
      <c r="FA21" s="873" t="n"/>
      <c r="FB21" s="873" t="n"/>
      <c r="FC21" s="873" t="n"/>
      <c r="FD21" s="873" t="n"/>
      <c r="FE21" s="873" t="n"/>
      <c r="FF21" s="873" t="n"/>
      <c r="FG21" s="873" t="n"/>
      <c r="FH21" s="873" t="n"/>
      <c r="FI21" s="873" t="n"/>
      <c r="FJ21" s="873" t="n"/>
      <c r="FK21" s="873" t="n"/>
      <c r="FL21" s="874" t="n"/>
    </row>
    <row r="22" ht="6" customHeight="1" s="832">
      <c r="A22" s="22" t="n"/>
      <c r="B22" s="875" t="n"/>
      <c r="C22" s="876" t="n"/>
      <c r="D22" s="876" t="n"/>
      <c r="E22" s="876" t="n"/>
      <c r="F22" s="876" t="n"/>
      <c r="G22" s="876" t="n"/>
      <c r="H22" s="876" t="n"/>
      <c r="I22" s="876" t="n"/>
      <c r="J22" s="876" t="n"/>
      <c r="K22" s="876" t="n"/>
      <c r="L22" s="876" t="n"/>
      <c r="M22" s="876" t="n"/>
      <c r="N22" s="876" t="n"/>
      <c r="O22" s="876" t="n"/>
      <c r="P22" s="876" t="n"/>
      <c r="Q22" s="876" t="n"/>
      <c r="R22" s="876" t="n"/>
      <c r="S22" s="877" t="n"/>
      <c r="T22" s="875" t="n"/>
      <c r="U22" s="876" t="n"/>
      <c r="V22" s="876" t="n"/>
      <c r="W22" s="876" t="n"/>
      <c r="X22" s="876" t="n"/>
      <c r="Y22" s="876" t="n"/>
      <c r="Z22" s="876" t="n"/>
      <c r="AA22" s="876" t="n"/>
      <c r="AB22" s="876" t="n"/>
      <c r="AC22" s="876" t="n"/>
      <c r="AD22" s="877" t="n"/>
      <c r="AE22" s="897" t="n"/>
      <c r="AF22" s="876" t="n"/>
      <c r="AG22" s="876" t="n"/>
      <c r="AH22" s="876" t="n"/>
      <c r="AI22" s="876" t="n"/>
      <c r="AJ22" s="876" t="n"/>
      <c r="AK22" s="876" t="n"/>
      <c r="AL22" s="876" t="n"/>
      <c r="AM22" s="876" t="n"/>
      <c r="AN22" s="876" t="n"/>
      <c r="AO22" s="877" t="n"/>
      <c r="AP22" s="875" t="n"/>
      <c r="AQ22" s="876" t="n"/>
      <c r="AR22" s="876" t="n"/>
      <c r="AS22" s="876" t="n"/>
      <c r="AT22" s="876" t="n"/>
      <c r="AU22" s="876" t="n"/>
      <c r="AV22" s="876" t="n"/>
      <c r="AW22" s="876" t="n"/>
      <c r="AX22" s="876" t="n"/>
      <c r="AY22" s="876" t="n"/>
      <c r="AZ22" s="877" t="n"/>
      <c r="BA22" s="897" t="n"/>
      <c r="BB22" s="876" t="n"/>
      <c r="BC22" s="876" t="n"/>
      <c r="BD22" s="876" t="n"/>
      <c r="BE22" s="876" t="n"/>
      <c r="BF22" s="876" t="n"/>
      <c r="BG22" s="876" t="n"/>
      <c r="BH22" s="876" t="n"/>
      <c r="BI22" s="876" t="n"/>
      <c r="BJ22" s="876" t="n"/>
      <c r="BK22" s="877" t="n"/>
      <c r="BL22" s="875" t="n"/>
      <c r="BM22" s="876" t="n"/>
      <c r="BN22" s="876" t="n"/>
      <c r="BO22" s="876" t="n"/>
      <c r="BP22" s="876" t="n"/>
      <c r="BQ22" s="876" t="n"/>
      <c r="BR22" s="876" t="n"/>
      <c r="BS22" s="876" t="n"/>
      <c r="BT22" s="876" t="n"/>
      <c r="BU22" s="876" t="n"/>
      <c r="BV22" s="877" t="n"/>
      <c r="BW22" s="897" t="n"/>
      <c r="BX22" s="876" t="n"/>
      <c r="BY22" s="876" t="n"/>
      <c r="BZ22" s="876" t="n"/>
      <c r="CA22" s="876" t="n"/>
      <c r="CB22" s="876" t="n"/>
      <c r="CC22" s="876" t="n"/>
      <c r="CD22" s="876" t="n"/>
      <c r="CE22" s="876" t="n"/>
      <c r="CF22" s="876" t="n"/>
      <c r="CG22" s="876" t="n"/>
      <c r="CH22" s="876" t="n"/>
      <c r="CI22" s="876" t="n"/>
      <c r="CJ22" s="876" t="n"/>
      <c r="CK22" s="876" t="n"/>
      <c r="CL22" s="876" t="n"/>
      <c r="CM22" s="876" t="n"/>
      <c r="CN22" s="876" t="n"/>
      <c r="CO22" s="876" t="n"/>
      <c r="CP22" s="876" t="n"/>
      <c r="CQ22" s="876" t="n"/>
      <c r="CR22" s="876" t="n"/>
      <c r="CS22" s="876" t="n"/>
      <c r="CT22" s="876" t="n"/>
      <c r="CU22" s="876" t="n"/>
      <c r="CV22" s="876" t="n"/>
      <c r="CW22" s="876" t="n"/>
      <c r="CX22" s="876" t="n"/>
      <c r="CY22" s="876" t="n"/>
      <c r="CZ22" s="876" t="n"/>
      <c r="DA22" s="876" t="n"/>
      <c r="DB22" s="876" t="n"/>
      <c r="DC22" s="876" t="n"/>
      <c r="DD22" s="876" t="n"/>
      <c r="DE22" s="876" t="n"/>
      <c r="DF22" s="876" t="n"/>
      <c r="DG22" s="876" t="n"/>
      <c r="DH22" s="876" t="n"/>
      <c r="DI22" s="876" t="n"/>
      <c r="DJ22" s="876" t="n"/>
      <c r="DK22" s="876" t="n"/>
      <c r="DL22" s="876" t="n"/>
      <c r="DM22" s="876" t="n"/>
      <c r="DN22" s="876" t="n"/>
      <c r="DO22" s="876" t="n"/>
      <c r="DP22" s="876" t="n"/>
      <c r="DQ22" s="876" t="n"/>
      <c r="DR22" s="876" t="n"/>
      <c r="DS22" s="876" t="n"/>
      <c r="DT22" s="876" t="n"/>
      <c r="DU22" s="876" t="n"/>
      <c r="DV22" s="988" t="n"/>
      <c r="DW22" s="1873" t="n"/>
      <c r="DY22" s="875" t="n"/>
      <c r="DZ22" s="876" t="n"/>
      <c r="EA22" s="876" t="n"/>
      <c r="EB22" s="876" t="n"/>
      <c r="EC22" s="876" t="n"/>
      <c r="ED22" s="876" t="n"/>
      <c r="EE22" s="876" t="n"/>
      <c r="EF22" s="876" t="n"/>
      <c r="EG22" s="876" t="n"/>
      <c r="EH22" s="876" t="n"/>
      <c r="EI22" s="876" t="n"/>
      <c r="EJ22" s="876" t="n"/>
      <c r="EK22" s="876" t="n"/>
      <c r="EL22" s="876" t="n"/>
      <c r="EM22" s="876" t="n"/>
      <c r="EN22" s="876" t="n"/>
      <c r="EO22" s="876" t="n"/>
      <c r="EP22" s="876" t="n"/>
      <c r="EQ22" s="876" t="n"/>
      <c r="ER22" s="876" t="n"/>
      <c r="ES22" s="876" t="n"/>
      <c r="ET22" s="876" t="n"/>
      <c r="EU22" s="876" t="n"/>
      <c r="EV22" s="876" t="n"/>
      <c r="EW22" s="876" t="n"/>
      <c r="EX22" s="876" t="n"/>
      <c r="EY22" s="877" t="n"/>
      <c r="EZ22" s="875" t="n"/>
      <c r="FA22" s="876" t="n"/>
      <c r="FB22" s="876" t="n"/>
      <c r="FC22" s="876" t="n"/>
      <c r="FD22" s="876" t="n"/>
      <c r="FE22" s="876" t="n"/>
      <c r="FF22" s="876" t="n"/>
      <c r="FG22" s="876" t="n"/>
      <c r="FH22" s="876" t="n"/>
      <c r="FI22" s="876" t="n"/>
      <c r="FJ22" s="876" t="n"/>
      <c r="FK22" s="876" t="n"/>
      <c r="FL22" s="877" t="n"/>
    </row>
    <row r="23" ht="13.5" customHeight="1" s="832">
      <c r="A23" s="22" t="n"/>
      <c r="B23" s="923" t="inlineStr">
        <is>
          <t>Other Current Assets</t>
        </is>
      </c>
      <c r="C23" s="873" t="n"/>
      <c r="D23" s="873" t="n"/>
      <c r="E23" s="873" t="n"/>
      <c r="F23" s="873" t="n"/>
      <c r="G23" s="873" t="n"/>
      <c r="H23" s="873" t="n"/>
      <c r="I23" s="873" t="n"/>
      <c r="J23" s="873" t="n"/>
      <c r="K23" s="873" t="n"/>
      <c r="L23" s="873" t="n"/>
      <c r="M23" s="873" t="n"/>
      <c r="N23" s="873" t="n"/>
      <c r="O23" s="873" t="n"/>
      <c r="P23" s="873" t="n"/>
      <c r="Q23" s="873" t="n"/>
      <c r="R23" s="873" t="n"/>
      <c r="S23" s="874" t="n"/>
      <c r="T23" s="1875">
        <f>35514-SUM(T11:AD22)</f>
        <v/>
      </c>
      <c r="U23" s="873" t="n"/>
      <c r="V23" s="873" t="n"/>
      <c r="W23" s="873" t="n"/>
      <c r="X23" s="873" t="n"/>
      <c r="Y23" s="873" t="n"/>
      <c r="Z23" s="873" t="n"/>
      <c r="AA23" s="873" t="n"/>
      <c r="AB23" s="873" t="n"/>
      <c r="AC23" s="873" t="n"/>
      <c r="AD23" s="874" t="n"/>
      <c r="AE23" s="1876" t="n"/>
      <c r="AF23" s="873" t="n"/>
      <c r="AG23" s="873" t="n"/>
      <c r="AH23" s="873" t="n"/>
      <c r="AI23" s="873" t="n"/>
      <c r="AJ23" s="873" t="n"/>
      <c r="AK23" s="873" t="n"/>
      <c r="AL23" s="873" t="n"/>
      <c r="AM23" s="873" t="n"/>
      <c r="AN23" s="873" t="n"/>
      <c r="AO23" s="874" t="n"/>
      <c r="AP23" s="1875">
        <f>+T23+AE23</f>
        <v/>
      </c>
      <c r="AQ23" s="873" t="n"/>
      <c r="AR23" s="873" t="n"/>
      <c r="AS23" s="873" t="n"/>
      <c r="AT23" s="873" t="n"/>
      <c r="AU23" s="873" t="n"/>
      <c r="AV23" s="873" t="n"/>
      <c r="AW23" s="873" t="n"/>
      <c r="AX23" s="873" t="n"/>
      <c r="AY23" s="873" t="n"/>
      <c r="AZ23" s="874" t="n"/>
      <c r="BA23" s="1876" t="n"/>
      <c r="BB23" s="873" t="n"/>
      <c r="BC23" s="873" t="n"/>
      <c r="BD23" s="873" t="n"/>
      <c r="BE23" s="873" t="n"/>
      <c r="BF23" s="873" t="n"/>
      <c r="BG23" s="873" t="n"/>
      <c r="BH23" s="873" t="n"/>
      <c r="BI23" s="873" t="n"/>
      <c r="BJ23" s="873" t="n"/>
      <c r="BK23" s="874" t="n"/>
      <c r="BL23" s="1875">
        <f>+T23+BA23</f>
        <v/>
      </c>
      <c r="BM23" s="873" t="n"/>
      <c r="BN23" s="873" t="n"/>
      <c r="BO23" s="873" t="n"/>
      <c r="BP23" s="873" t="n"/>
      <c r="BQ23" s="873" t="n"/>
      <c r="BR23" s="873" t="n"/>
      <c r="BS23" s="873" t="n"/>
      <c r="BT23" s="873" t="n"/>
      <c r="BU23" s="873" t="n"/>
      <c r="BV23" s="874" t="n"/>
      <c r="BW23" s="999"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873" t="n"/>
      <c r="BY23" s="873" t="n"/>
      <c r="BZ23" s="873" t="n"/>
      <c r="CA23" s="873" t="n"/>
      <c r="CB23" s="873" t="n"/>
      <c r="CC23" s="873" t="n"/>
      <c r="CD23" s="873" t="n"/>
      <c r="CE23" s="873" t="n"/>
      <c r="CF23" s="873" t="n"/>
      <c r="CG23" s="873" t="n"/>
      <c r="CH23" s="873" t="n"/>
      <c r="CI23" s="873" t="n"/>
      <c r="CJ23" s="873" t="n"/>
      <c r="CK23" s="873" t="n"/>
      <c r="CL23" s="873" t="n"/>
      <c r="CM23" s="873" t="n"/>
      <c r="CN23" s="873" t="n"/>
      <c r="CO23" s="873" t="n"/>
      <c r="CP23" s="873" t="n"/>
      <c r="CQ23" s="873" t="n"/>
      <c r="CR23" s="873" t="n"/>
      <c r="CS23" s="873" t="n"/>
      <c r="CT23" s="873" t="n"/>
      <c r="CU23" s="873" t="n"/>
      <c r="CV23" s="873" t="n"/>
      <c r="CW23" s="873" t="n"/>
      <c r="CX23" s="873" t="n"/>
      <c r="CY23" s="873" t="n"/>
      <c r="CZ23" s="873" t="n"/>
      <c r="DA23" s="873" t="n"/>
      <c r="DB23" s="873" t="n"/>
      <c r="DC23" s="873" t="n"/>
      <c r="DD23" s="873" t="n"/>
      <c r="DE23" s="873" t="n"/>
      <c r="DF23" s="873" t="n"/>
      <c r="DG23" s="873" t="n"/>
      <c r="DH23" s="873" t="n"/>
      <c r="DI23" s="873" t="n"/>
      <c r="DJ23" s="873" t="n"/>
      <c r="DK23" s="873" t="n"/>
      <c r="DL23" s="873" t="n"/>
      <c r="DM23" s="873" t="n"/>
      <c r="DN23" s="873" t="n"/>
      <c r="DO23" s="873" t="n"/>
      <c r="DP23" s="873" t="n"/>
      <c r="DQ23" s="873" t="n"/>
      <c r="DR23" s="873" t="n"/>
      <c r="DS23" s="873" t="n"/>
      <c r="DT23" s="873" t="n"/>
      <c r="DU23" s="873" t="n"/>
      <c r="DV23" s="874" t="n"/>
      <c r="DW23" s="1873" t="n"/>
      <c r="DY23" s="891" t="n"/>
      <c r="DZ23" s="891" t="n"/>
      <c r="EA23" s="891" t="n"/>
      <c r="EB23" s="891" t="n"/>
      <c r="EX23" s="1877" t="n"/>
      <c r="EZ23" s="1878" t="n"/>
      <c r="FA23" s="1878" t="n"/>
      <c r="FB23" s="1878" t="n"/>
      <c r="FC23" s="1878" t="n"/>
      <c r="FD23" s="1878" t="n"/>
      <c r="FE23" s="1878" t="n"/>
      <c r="FF23" s="1878" t="n"/>
      <c r="FG23" s="1878" t="n"/>
      <c r="FH23" s="1878" t="n"/>
      <c r="FI23" s="1878" t="n"/>
      <c r="FJ23" s="1878" t="n"/>
      <c r="FK23" s="1878" t="n"/>
      <c r="FL23" s="1878" t="n"/>
    </row>
    <row r="24" ht="13.5" customHeight="1" s="832">
      <c r="A24" s="22" t="n"/>
      <c r="B24" s="875" t="n"/>
      <c r="C24" s="876" t="n"/>
      <c r="D24" s="876" t="n"/>
      <c r="E24" s="876" t="n"/>
      <c r="F24" s="876" t="n"/>
      <c r="G24" s="876" t="n"/>
      <c r="H24" s="876" t="n"/>
      <c r="I24" s="876" t="n"/>
      <c r="J24" s="876" t="n"/>
      <c r="K24" s="876" t="n"/>
      <c r="L24" s="876" t="n"/>
      <c r="M24" s="876" t="n"/>
      <c r="N24" s="876" t="n"/>
      <c r="O24" s="876" t="n"/>
      <c r="P24" s="876" t="n"/>
      <c r="Q24" s="876" t="n"/>
      <c r="R24" s="876" t="n"/>
      <c r="S24" s="877" t="n"/>
      <c r="T24" s="875" t="n"/>
      <c r="U24" s="876" t="n"/>
      <c r="V24" s="876" t="n"/>
      <c r="W24" s="876" t="n"/>
      <c r="X24" s="876" t="n"/>
      <c r="Y24" s="876" t="n"/>
      <c r="Z24" s="876" t="n"/>
      <c r="AA24" s="876" t="n"/>
      <c r="AB24" s="876" t="n"/>
      <c r="AC24" s="876" t="n"/>
      <c r="AD24" s="877" t="n"/>
      <c r="AE24" s="897" t="n"/>
      <c r="AF24" s="876" t="n"/>
      <c r="AG24" s="876" t="n"/>
      <c r="AH24" s="876" t="n"/>
      <c r="AI24" s="876" t="n"/>
      <c r="AJ24" s="876" t="n"/>
      <c r="AK24" s="876" t="n"/>
      <c r="AL24" s="876" t="n"/>
      <c r="AM24" s="876" t="n"/>
      <c r="AN24" s="876" t="n"/>
      <c r="AO24" s="877" t="n"/>
      <c r="AP24" s="875" t="n"/>
      <c r="AQ24" s="876" t="n"/>
      <c r="AR24" s="876" t="n"/>
      <c r="AS24" s="876" t="n"/>
      <c r="AT24" s="876" t="n"/>
      <c r="AU24" s="876" t="n"/>
      <c r="AV24" s="876" t="n"/>
      <c r="AW24" s="876" t="n"/>
      <c r="AX24" s="876" t="n"/>
      <c r="AY24" s="876" t="n"/>
      <c r="AZ24" s="877" t="n"/>
      <c r="BA24" s="897" t="n"/>
      <c r="BB24" s="876" t="n"/>
      <c r="BC24" s="876" t="n"/>
      <c r="BD24" s="876" t="n"/>
      <c r="BE24" s="876" t="n"/>
      <c r="BF24" s="876" t="n"/>
      <c r="BG24" s="876" t="n"/>
      <c r="BH24" s="876" t="n"/>
      <c r="BI24" s="876" t="n"/>
      <c r="BJ24" s="876" t="n"/>
      <c r="BK24" s="877" t="n"/>
      <c r="BL24" s="875" t="n"/>
      <c r="BM24" s="876" t="n"/>
      <c r="BN24" s="876" t="n"/>
      <c r="BO24" s="876" t="n"/>
      <c r="BP24" s="876" t="n"/>
      <c r="BQ24" s="876" t="n"/>
      <c r="BR24" s="876" t="n"/>
      <c r="BS24" s="876" t="n"/>
      <c r="BT24" s="876" t="n"/>
      <c r="BU24" s="876" t="n"/>
      <c r="BV24" s="877" t="n"/>
      <c r="BW24" s="876" t="n"/>
      <c r="BX24" s="876" t="n"/>
      <c r="BY24" s="876" t="n"/>
      <c r="BZ24" s="876" t="n"/>
      <c r="CA24" s="876" t="n"/>
      <c r="CB24" s="876" t="n"/>
      <c r="CC24" s="876" t="n"/>
      <c r="CD24" s="876" t="n"/>
      <c r="CE24" s="876" t="n"/>
      <c r="CF24" s="876" t="n"/>
      <c r="CG24" s="876" t="n"/>
      <c r="CH24" s="876" t="n"/>
      <c r="CI24" s="876" t="n"/>
      <c r="CJ24" s="876" t="n"/>
      <c r="CK24" s="876" t="n"/>
      <c r="CL24" s="876" t="n"/>
      <c r="CM24" s="876" t="n"/>
      <c r="CN24" s="876" t="n"/>
      <c r="CO24" s="876" t="n"/>
      <c r="CP24" s="876" t="n"/>
      <c r="CQ24" s="876" t="n"/>
      <c r="CR24" s="876" t="n"/>
      <c r="CS24" s="876" t="n"/>
      <c r="CT24" s="876" t="n"/>
      <c r="CU24" s="876" t="n"/>
      <c r="CV24" s="876" t="n"/>
      <c r="CW24" s="876" t="n"/>
      <c r="CX24" s="876" t="n"/>
      <c r="CY24" s="876" t="n"/>
      <c r="CZ24" s="876" t="n"/>
      <c r="DA24" s="876" t="n"/>
      <c r="DB24" s="876" t="n"/>
      <c r="DC24" s="876" t="n"/>
      <c r="DD24" s="876" t="n"/>
      <c r="DE24" s="876" t="n"/>
      <c r="DF24" s="876" t="n"/>
      <c r="DG24" s="876" t="n"/>
      <c r="DH24" s="876" t="n"/>
      <c r="DI24" s="876" t="n"/>
      <c r="DJ24" s="876" t="n"/>
      <c r="DK24" s="876" t="n"/>
      <c r="DL24" s="876" t="n"/>
      <c r="DM24" s="876" t="n"/>
      <c r="DN24" s="876" t="n"/>
      <c r="DO24" s="876" t="n"/>
      <c r="DP24" s="876" t="n"/>
      <c r="DQ24" s="876" t="n"/>
      <c r="DR24" s="876" t="n"/>
      <c r="DS24" s="876" t="n"/>
      <c r="DT24" s="876" t="n"/>
      <c r="DU24" s="876" t="n"/>
      <c r="DV24" s="877" t="n"/>
      <c r="DW24" s="1873" t="n"/>
      <c r="DY24" s="21" t="n"/>
      <c r="DZ24" s="923" t="inlineStr">
        <is>
          <t>Subordinated debt （A･B）</t>
        </is>
      </c>
      <c r="EA24" s="873" t="n"/>
      <c r="EB24" s="873" t="n"/>
      <c r="EC24" s="873" t="n"/>
      <c r="ED24" s="873" t="n"/>
      <c r="EE24" s="873" t="n"/>
      <c r="EF24" s="873" t="n"/>
      <c r="EG24" s="873" t="n"/>
      <c r="EH24" s="873" t="n"/>
      <c r="EI24" s="873" t="n"/>
      <c r="EJ24" s="873" t="n"/>
      <c r="EK24" s="873" t="n"/>
      <c r="EL24" s="873" t="n"/>
      <c r="EM24" s="873" t="n"/>
      <c r="EN24" s="873" t="n"/>
      <c r="EO24" s="873" t="n"/>
      <c r="EP24" s="873" t="n"/>
      <c r="EQ24" s="873" t="n"/>
      <c r="ER24" s="873" t="n"/>
      <c r="ES24" s="873" t="n"/>
      <c r="ET24" s="873" t="n"/>
      <c r="EU24" s="873" t="n"/>
      <c r="EV24" s="873" t="n"/>
      <c r="EW24" s="873" t="n"/>
      <c r="EX24" s="873" t="n"/>
      <c r="EY24" s="874" t="n"/>
      <c r="EZ24" s="1879" t="inlineStr">
        <is>
          <t>④</t>
        </is>
      </c>
      <c r="FA24" s="874" t="n"/>
      <c r="FB24" s="1880" t="n"/>
      <c r="FC24" s="873" t="n"/>
      <c r="FD24" s="873" t="n"/>
      <c r="FE24" s="873" t="n"/>
      <c r="FF24" s="873" t="n"/>
      <c r="FG24" s="873" t="n"/>
      <c r="FH24" s="873" t="n"/>
      <c r="FI24" s="873" t="n"/>
      <c r="FJ24" s="873" t="n"/>
      <c r="FK24" s="873" t="n"/>
      <c r="FL24" s="874" t="n"/>
    </row>
    <row r="25" ht="6" customHeight="1" s="832">
      <c r="A25" s="22" t="n"/>
      <c r="B25" s="923" t="n"/>
      <c r="C25" s="873" t="n"/>
      <c r="D25" s="873" t="n"/>
      <c r="E25" s="873" t="n"/>
      <c r="F25" s="873" t="n"/>
      <c r="G25" s="873" t="n"/>
      <c r="H25" s="873" t="n"/>
      <c r="I25" s="873" t="n"/>
      <c r="J25" s="873" t="n"/>
      <c r="K25" s="873" t="n"/>
      <c r="L25" s="873" t="n"/>
      <c r="M25" s="873" t="n"/>
      <c r="N25" s="873" t="n"/>
      <c r="O25" s="873" t="n"/>
      <c r="P25" s="873" t="n"/>
      <c r="Q25" s="873" t="n"/>
      <c r="R25" s="873" t="n"/>
      <c r="S25" s="874" t="n"/>
      <c r="T25" s="1875" t="n"/>
      <c r="U25" s="873" t="n"/>
      <c r="V25" s="873" t="n"/>
      <c r="W25" s="873" t="n"/>
      <c r="X25" s="873" t="n"/>
      <c r="Y25" s="873" t="n"/>
      <c r="Z25" s="873" t="n"/>
      <c r="AA25" s="873" t="n"/>
      <c r="AB25" s="873" t="n"/>
      <c r="AC25" s="873" t="n"/>
      <c r="AD25" s="874" t="n"/>
      <c r="AE25" s="1876" t="n"/>
      <c r="AF25" s="873" t="n"/>
      <c r="AG25" s="873" t="n"/>
      <c r="AH25" s="873" t="n"/>
      <c r="AI25" s="873" t="n"/>
      <c r="AJ25" s="873" t="n"/>
      <c r="AK25" s="873" t="n"/>
      <c r="AL25" s="873" t="n"/>
      <c r="AM25" s="873" t="n"/>
      <c r="AN25" s="873" t="n"/>
      <c r="AO25" s="874" t="n"/>
      <c r="AP25" s="1875">
        <f>+T25+AE25</f>
        <v/>
      </c>
      <c r="AQ25" s="873" t="n"/>
      <c r="AR25" s="873" t="n"/>
      <c r="AS25" s="873" t="n"/>
      <c r="AT25" s="873" t="n"/>
      <c r="AU25" s="873" t="n"/>
      <c r="AV25" s="873" t="n"/>
      <c r="AW25" s="873" t="n"/>
      <c r="AX25" s="873" t="n"/>
      <c r="AY25" s="873" t="n"/>
      <c r="AZ25" s="874" t="n"/>
      <c r="BA25" s="1876" t="n"/>
      <c r="BB25" s="873" t="n"/>
      <c r="BC25" s="873" t="n"/>
      <c r="BD25" s="873" t="n"/>
      <c r="BE25" s="873" t="n"/>
      <c r="BF25" s="873" t="n"/>
      <c r="BG25" s="873" t="n"/>
      <c r="BH25" s="873" t="n"/>
      <c r="BI25" s="873" t="n"/>
      <c r="BJ25" s="873" t="n"/>
      <c r="BK25" s="874" t="n"/>
      <c r="BL25" s="1875">
        <f>+T25+BA25</f>
        <v/>
      </c>
      <c r="BM25" s="873" t="n"/>
      <c r="BN25" s="873" t="n"/>
      <c r="BO25" s="873" t="n"/>
      <c r="BP25" s="873" t="n"/>
      <c r="BQ25" s="873" t="n"/>
      <c r="BR25" s="873" t="n"/>
      <c r="BS25" s="873" t="n"/>
      <c r="BT25" s="873" t="n"/>
      <c r="BU25" s="873" t="n"/>
      <c r="BV25" s="874" t="n"/>
      <c r="BW25" s="998" t="n"/>
      <c r="BX25" s="873" t="n"/>
      <c r="BY25" s="873" t="n"/>
      <c r="BZ25" s="873" t="n"/>
      <c r="CA25" s="873" t="n"/>
      <c r="CB25" s="873" t="n"/>
      <c r="CC25" s="873" t="n"/>
      <c r="CD25" s="873" t="n"/>
      <c r="CE25" s="873" t="n"/>
      <c r="CF25" s="873" t="n"/>
      <c r="CG25" s="873" t="n"/>
      <c r="CH25" s="873" t="n"/>
      <c r="CI25" s="873" t="n"/>
      <c r="CJ25" s="873" t="n"/>
      <c r="CK25" s="873" t="n"/>
      <c r="CL25" s="873" t="n"/>
      <c r="CM25" s="873" t="n"/>
      <c r="CN25" s="873" t="n"/>
      <c r="CO25" s="873" t="n"/>
      <c r="CP25" s="873" t="n"/>
      <c r="CQ25" s="873" t="n"/>
      <c r="CR25" s="873" t="n"/>
      <c r="CS25" s="873" t="n"/>
      <c r="CT25" s="873" t="n"/>
      <c r="CU25" s="873" t="n"/>
      <c r="CV25" s="873" t="n"/>
      <c r="CW25" s="873" t="n"/>
      <c r="CX25" s="873" t="n"/>
      <c r="CY25" s="873" t="n"/>
      <c r="CZ25" s="873" t="n"/>
      <c r="DA25" s="873" t="n"/>
      <c r="DB25" s="873" t="n"/>
      <c r="DC25" s="873" t="n"/>
      <c r="DD25" s="873" t="n"/>
      <c r="DE25" s="873" t="n"/>
      <c r="DF25" s="873" t="n"/>
      <c r="DG25" s="873" t="n"/>
      <c r="DH25" s="873" t="n"/>
      <c r="DI25" s="873" t="n"/>
      <c r="DJ25" s="873" t="n"/>
      <c r="DK25" s="873" t="n"/>
      <c r="DL25" s="873" t="n"/>
      <c r="DM25" s="873" t="n"/>
      <c r="DN25" s="873" t="n"/>
      <c r="DO25" s="873" t="n"/>
      <c r="DP25" s="873" t="n"/>
      <c r="DQ25" s="873" t="n"/>
      <c r="DR25" s="873" t="n"/>
      <c r="DS25" s="873" t="n"/>
      <c r="DT25" s="873" t="n"/>
      <c r="DU25" s="873" t="n"/>
      <c r="DV25" s="874" t="n"/>
      <c r="DW25" s="1873" t="n"/>
      <c r="DY25" s="23" t="n"/>
      <c r="DZ25" s="875" t="n"/>
      <c r="EA25" s="876" t="n"/>
      <c r="EB25" s="876" t="n"/>
      <c r="EC25" s="876" t="n"/>
      <c r="ED25" s="876" t="n"/>
      <c r="EE25" s="876" t="n"/>
      <c r="EF25" s="876" t="n"/>
      <c r="EG25" s="876" t="n"/>
      <c r="EH25" s="876" t="n"/>
      <c r="EI25" s="876" t="n"/>
      <c r="EJ25" s="876" t="n"/>
      <c r="EK25" s="876" t="n"/>
      <c r="EL25" s="876" t="n"/>
      <c r="EM25" s="876" t="n"/>
      <c r="EN25" s="876" t="n"/>
      <c r="EO25" s="876" t="n"/>
      <c r="EP25" s="876" t="n"/>
      <c r="EQ25" s="876" t="n"/>
      <c r="ER25" s="876" t="n"/>
      <c r="ES25" s="876" t="n"/>
      <c r="ET25" s="876" t="n"/>
      <c r="EU25" s="876" t="n"/>
      <c r="EV25" s="876" t="n"/>
      <c r="EW25" s="876" t="n"/>
      <c r="EX25" s="876" t="n"/>
      <c r="EY25" s="877" t="n"/>
      <c r="EZ25" s="875" t="n"/>
      <c r="FA25" s="877" t="n"/>
      <c r="FB25" s="876" t="n"/>
      <c r="FC25" s="876" t="n"/>
      <c r="FD25" s="876" t="n"/>
      <c r="FE25" s="876" t="n"/>
      <c r="FF25" s="876" t="n"/>
      <c r="FG25" s="876" t="n"/>
      <c r="FH25" s="876" t="n"/>
      <c r="FI25" s="876" t="n"/>
      <c r="FJ25" s="876" t="n"/>
      <c r="FK25" s="876" t="n"/>
      <c r="FL25" s="877" t="n"/>
    </row>
    <row r="26" ht="6" customHeight="1" s="832">
      <c r="A26" s="22" t="n"/>
      <c r="B26" s="875" t="n"/>
      <c r="C26" s="876" t="n"/>
      <c r="D26" s="876" t="n"/>
      <c r="E26" s="876" t="n"/>
      <c r="F26" s="876" t="n"/>
      <c r="G26" s="876" t="n"/>
      <c r="H26" s="876" t="n"/>
      <c r="I26" s="876" t="n"/>
      <c r="J26" s="876" t="n"/>
      <c r="K26" s="876" t="n"/>
      <c r="L26" s="876" t="n"/>
      <c r="M26" s="876" t="n"/>
      <c r="N26" s="876" t="n"/>
      <c r="O26" s="876" t="n"/>
      <c r="P26" s="876" t="n"/>
      <c r="Q26" s="876" t="n"/>
      <c r="R26" s="876" t="n"/>
      <c r="S26" s="877" t="n"/>
      <c r="T26" s="875" t="n"/>
      <c r="U26" s="876" t="n"/>
      <c r="V26" s="876" t="n"/>
      <c r="W26" s="876" t="n"/>
      <c r="X26" s="876" t="n"/>
      <c r="Y26" s="876" t="n"/>
      <c r="Z26" s="876" t="n"/>
      <c r="AA26" s="876" t="n"/>
      <c r="AB26" s="876" t="n"/>
      <c r="AC26" s="876" t="n"/>
      <c r="AD26" s="877" t="n"/>
      <c r="AE26" s="897" t="n"/>
      <c r="AF26" s="876" t="n"/>
      <c r="AG26" s="876" t="n"/>
      <c r="AH26" s="876" t="n"/>
      <c r="AI26" s="876" t="n"/>
      <c r="AJ26" s="876" t="n"/>
      <c r="AK26" s="876" t="n"/>
      <c r="AL26" s="876" t="n"/>
      <c r="AM26" s="876" t="n"/>
      <c r="AN26" s="876" t="n"/>
      <c r="AO26" s="877" t="n"/>
      <c r="AP26" s="875" t="n"/>
      <c r="AQ26" s="876" t="n"/>
      <c r="AR26" s="876" t="n"/>
      <c r="AS26" s="876" t="n"/>
      <c r="AT26" s="876" t="n"/>
      <c r="AU26" s="876" t="n"/>
      <c r="AV26" s="876" t="n"/>
      <c r="AW26" s="876" t="n"/>
      <c r="AX26" s="876" t="n"/>
      <c r="AY26" s="876" t="n"/>
      <c r="AZ26" s="877" t="n"/>
      <c r="BA26" s="897" t="n"/>
      <c r="BB26" s="876" t="n"/>
      <c r="BC26" s="876" t="n"/>
      <c r="BD26" s="876" t="n"/>
      <c r="BE26" s="876" t="n"/>
      <c r="BF26" s="876" t="n"/>
      <c r="BG26" s="876" t="n"/>
      <c r="BH26" s="876" t="n"/>
      <c r="BI26" s="876" t="n"/>
      <c r="BJ26" s="876" t="n"/>
      <c r="BK26" s="877" t="n"/>
      <c r="BL26" s="875" t="n"/>
      <c r="BM26" s="876" t="n"/>
      <c r="BN26" s="876" t="n"/>
      <c r="BO26" s="876" t="n"/>
      <c r="BP26" s="876" t="n"/>
      <c r="BQ26" s="876" t="n"/>
      <c r="BR26" s="876" t="n"/>
      <c r="BS26" s="876" t="n"/>
      <c r="BT26" s="876" t="n"/>
      <c r="BU26" s="876" t="n"/>
      <c r="BV26" s="877" t="n"/>
      <c r="BW26" s="876" t="n"/>
      <c r="BX26" s="876" t="n"/>
      <c r="BY26" s="876" t="n"/>
      <c r="BZ26" s="876" t="n"/>
      <c r="CA26" s="876" t="n"/>
      <c r="CB26" s="876" t="n"/>
      <c r="CC26" s="876" t="n"/>
      <c r="CD26" s="876" t="n"/>
      <c r="CE26" s="876" t="n"/>
      <c r="CF26" s="876" t="n"/>
      <c r="CG26" s="876" t="n"/>
      <c r="CH26" s="876" t="n"/>
      <c r="CI26" s="876" t="n"/>
      <c r="CJ26" s="876" t="n"/>
      <c r="CK26" s="876" t="n"/>
      <c r="CL26" s="876" t="n"/>
      <c r="CM26" s="876" t="n"/>
      <c r="CN26" s="876" t="n"/>
      <c r="CO26" s="876" t="n"/>
      <c r="CP26" s="876" t="n"/>
      <c r="CQ26" s="876" t="n"/>
      <c r="CR26" s="876" t="n"/>
      <c r="CS26" s="876" t="n"/>
      <c r="CT26" s="876" t="n"/>
      <c r="CU26" s="876" t="n"/>
      <c r="CV26" s="876" t="n"/>
      <c r="CW26" s="876" t="n"/>
      <c r="CX26" s="876" t="n"/>
      <c r="CY26" s="876" t="n"/>
      <c r="CZ26" s="876" t="n"/>
      <c r="DA26" s="876" t="n"/>
      <c r="DB26" s="876" t="n"/>
      <c r="DC26" s="876" t="n"/>
      <c r="DD26" s="876" t="n"/>
      <c r="DE26" s="876" t="n"/>
      <c r="DF26" s="876" t="n"/>
      <c r="DG26" s="876" t="n"/>
      <c r="DH26" s="876" t="n"/>
      <c r="DI26" s="876" t="n"/>
      <c r="DJ26" s="876" t="n"/>
      <c r="DK26" s="876" t="n"/>
      <c r="DL26" s="876" t="n"/>
      <c r="DM26" s="876" t="n"/>
      <c r="DN26" s="876" t="n"/>
      <c r="DO26" s="876" t="n"/>
      <c r="DP26" s="876" t="n"/>
      <c r="DQ26" s="876" t="n"/>
      <c r="DR26" s="876" t="n"/>
      <c r="DS26" s="876" t="n"/>
      <c r="DT26" s="876" t="n"/>
      <c r="DU26" s="876" t="n"/>
      <c r="DV26" s="877" t="n"/>
      <c r="DW26" s="1873" t="n"/>
      <c r="DY26" s="23" t="n"/>
      <c r="DZ26" s="923" t="inlineStr">
        <is>
          <t>The asset of CEO, etc （A･B）</t>
        </is>
      </c>
      <c r="EA26" s="873" t="n"/>
      <c r="EB26" s="873" t="n"/>
      <c r="EC26" s="873" t="n"/>
      <c r="ED26" s="873" t="n"/>
      <c r="EE26" s="873" t="n"/>
      <c r="EF26" s="873" t="n"/>
      <c r="EG26" s="873" t="n"/>
      <c r="EH26" s="873" t="n"/>
      <c r="EI26" s="873" t="n"/>
      <c r="EJ26" s="873" t="n"/>
      <c r="EK26" s="873" t="n"/>
      <c r="EL26" s="873" t="n"/>
      <c r="EM26" s="873" t="n"/>
      <c r="EN26" s="873" t="n"/>
      <c r="EO26" s="873" t="n"/>
      <c r="EP26" s="873" t="n"/>
      <c r="EQ26" s="873" t="n"/>
      <c r="ER26" s="873" t="n"/>
      <c r="ES26" s="873" t="n"/>
      <c r="ET26" s="873" t="n"/>
      <c r="EU26" s="873" t="n"/>
      <c r="EV26" s="873" t="n"/>
      <c r="EW26" s="873" t="n"/>
      <c r="EX26" s="873" t="n"/>
      <c r="EY26" s="874" t="n"/>
      <c r="EZ26" s="1879" t="inlineStr">
        <is>
          <t>⑤</t>
        </is>
      </c>
      <c r="FA26" s="874" t="n"/>
      <c r="FB26" s="1880" t="n"/>
      <c r="FC26" s="873" t="n"/>
      <c r="FD26" s="873" t="n"/>
      <c r="FE26" s="873" t="n"/>
      <c r="FF26" s="873" t="n"/>
      <c r="FG26" s="873" t="n"/>
      <c r="FH26" s="873" t="n"/>
      <c r="FI26" s="873" t="n"/>
      <c r="FJ26" s="873" t="n"/>
      <c r="FK26" s="873" t="n"/>
      <c r="FL26" s="874" t="n"/>
    </row>
    <row r="27" ht="6" customHeight="1" s="832">
      <c r="A27" s="22" t="n"/>
      <c r="B27" s="923" t="n"/>
      <c r="C27" s="873" t="n"/>
      <c r="D27" s="873" t="n"/>
      <c r="E27" s="873" t="n"/>
      <c r="F27" s="873" t="n"/>
      <c r="G27" s="873" t="n"/>
      <c r="H27" s="873" t="n"/>
      <c r="I27" s="873" t="n"/>
      <c r="J27" s="873" t="n"/>
      <c r="K27" s="873" t="n"/>
      <c r="L27" s="873" t="n"/>
      <c r="M27" s="873" t="n"/>
      <c r="N27" s="873" t="n"/>
      <c r="O27" s="873" t="n"/>
      <c r="P27" s="873" t="n"/>
      <c r="Q27" s="873" t="n"/>
      <c r="R27" s="873" t="n"/>
      <c r="S27" s="874" t="n"/>
      <c r="T27" s="1875" t="n"/>
      <c r="U27" s="873" t="n"/>
      <c r="V27" s="873" t="n"/>
      <c r="W27" s="873" t="n"/>
      <c r="X27" s="873" t="n"/>
      <c r="Y27" s="873" t="n"/>
      <c r="Z27" s="873" t="n"/>
      <c r="AA27" s="873" t="n"/>
      <c r="AB27" s="873" t="n"/>
      <c r="AC27" s="873" t="n"/>
      <c r="AD27" s="874" t="n"/>
      <c r="AE27" s="1876" t="n"/>
      <c r="AF27" s="873" t="n"/>
      <c r="AG27" s="873" t="n"/>
      <c r="AH27" s="873" t="n"/>
      <c r="AI27" s="873" t="n"/>
      <c r="AJ27" s="873" t="n"/>
      <c r="AK27" s="873" t="n"/>
      <c r="AL27" s="873" t="n"/>
      <c r="AM27" s="873" t="n"/>
      <c r="AN27" s="873" t="n"/>
      <c r="AO27" s="874" t="n"/>
      <c r="AP27" s="1875">
        <f>+T27+AE27</f>
        <v/>
      </c>
      <c r="AQ27" s="873" t="n"/>
      <c r="AR27" s="873" t="n"/>
      <c r="AS27" s="873" t="n"/>
      <c r="AT27" s="873" t="n"/>
      <c r="AU27" s="873" t="n"/>
      <c r="AV27" s="873" t="n"/>
      <c r="AW27" s="873" t="n"/>
      <c r="AX27" s="873" t="n"/>
      <c r="AY27" s="873" t="n"/>
      <c r="AZ27" s="874" t="n"/>
      <c r="BA27" s="1876" t="n"/>
      <c r="BB27" s="873" t="n"/>
      <c r="BC27" s="873" t="n"/>
      <c r="BD27" s="873" t="n"/>
      <c r="BE27" s="873" t="n"/>
      <c r="BF27" s="873" t="n"/>
      <c r="BG27" s="873" t="n"/>
      <c r="BH27" s="873" t="n"/>
      <c r="BI27" s="873" t="n"/>
      <c r="BJ27" s="873" t="n"/>
      <c r="BK27" s="874" t="n"/>
      <c r="BL27" s="1875">
        <f>+T27+BA27</f>
        <v/>
      </c>
      <c r="BM27" s="873" t="n"/>
      <c r="BN27" s="873" t="n"/>
      <c r="BO27" s="873" t="n"/>
      <c r="BP27" s="873" t="n"/>
      <c r="BQ27" s="873" t="n"/>
      <c r="BR27" s="873" t="n"/>
      <c r="BS27" s="873" t="n"/>
      <c r="BT27" s="873" t="n"/>
      <c r="BU27" s="873" t="n"/>
      <c r="BV27" s="874" t="n"/>
      <c r="BW27" s="996" t="n"/>
      <c r="BX27" s="873" t="n"/>
      <c r="BY27" s="873" t="n"/>
      <c r="BZ27" s="873" t="n"/>
      <c r="CA27" s="873" t="n"/>
      <c r="CB27" s="873" t="n"/>
      <c r="CC27" s="873" t="n"/>
      <c r="CD27" s="873" t="n"/>
      <c r="CE27" s="873" t="n"/>
      <c r="CF27" s="873" t="n"/>
      <c r="CG27" s="873" t="n"/>
      <c r="CH27" s="873" t="n"/>
      <c r="CI27" s="873" t="n"/>
      <c r="CJ27" s="873" t="n"/>
      <c r="CK27" s="873" t="n"/>
      <c r="CL27" s="873" t="n"/>
      <c r="CM27" s="873" t="n"/>
      <c r="CN27" s="873" t="n"/>
      <c r="CO27" s="873" t="n"/>
      <c r="CP27" s="873" t="n"/>
      <c r="CQ27" s="873" t="n"/>
      <c r="CR27" s="873" t="n"/>
      <c r="CS27" s="873" t="n"/>
      <c r="CT27" s="873" t="n"/>
      <c r="CU27" s="873" t="n"/>
      <c r="CV27" s="873" t="n"/>
      <c r="CW27" s="873" t="n"/>
      <c r="CX27" s="873" t="n"/>
      <c r="CY27" s="873" t="n"/>
      <c r="CZ27" s="873" t="n"/>
      <c r="DA27" s="873" t="n"/>
      <c r="DB27" s="873" t="n"/>
      <c r="DC27" s="873" t="n"/>
      <c r="DD27" s="873" t="n"/>
      <c r="DE27" s="873" t="n"/>
      <c r="DF27" s="873" t="n"/>
      <c r="DG27" s="873" t="n"/>
      <c r="DH27" s="873" t="n"/>
      <c r="DI27" s="873" t="n"/>
      <c r="DJ27" s="873" t="n"/>
      <c r="DK27" s="873" t="n"/>
      <c r="DL27" s="873" t="n"/>
      <c r="DM27" s="873" t="n"/>
      <c r="DN27" s="873" t="n"/>
      <c r="DO27" s="873" t="n"/>
      <c r="DP27" s="873" t="n"/>
      <c r="DQ27" s="873" t="n"/>
      <c r="DR27" s="873" t="n"/>
      <c r="DS27" s="873" t="n"/>
      <c r="DT27" s="873" t="n"/>
      <c r="DU27" s="873" t="n"/>
      <c r="DV27" s="874" t="n"/>
      <c r="DW27" s="1873" t="n"/>
      <c r="DY27" s="170" t="n"/>
      <c r="DZ27" s="875" t="n"/>
      <c r="EA27" s="876" t="n"/>
      <c r="EB27" s="876" t="n"/>
      <c r="EC27" s="876" t="n"/>
      <c r="ED27" s="876" t="n"/>
      <c r="EE27" s="876" t="n"/>
      <c r="EF27" s="876" t="n"/>
      <c r="EG27" s="876" t="n"/>
      <c r="EH27" s="876" t="n"/>
      <c r="EI27" s="876" t="n"/>
      <c r="EJ27" s="876" t="n"/>
      <c r="EK27" s="876" t="n"/>
      <c r="EL27" s="876" t="n"/>
      <c r="EM27" s="876" t="n"/>
      <c r="EN27" s="876" t="n"/>
      <c r="EO27" s="876" t="n"/>
      <c r="EP27" s="876" t="n"/>
      <c r="EQ27" s="876" t="n"/>
      <c r="ER27" s="876" t="n"/>
      <c r="ES27" s="876" t="n"/>
      <c r="ET27" s="876" t="n"/>
      <c r="EU27" s="876" t="n"/>
      <c r="EV27" s="876" t="n"/>
      <c r="EW27" s="876" t="n"/>
      <c r="EX27" s="876" t="n"/>
      <c r="EY27" s="877" t="n"/>
      <c r="EZ27" s="875" t="n"/>
      <c r="FA27" s="877" t="n"/>
      <c r="FB27" s="876" t="n"/>
      <c r="FC27" s="876" t="n"/>
      <c r="FD27" s="876" t="n"/>
      <c r="FE27" s="876" t="n"/>
      <c r="FF27" s="876" t="n"/>
      <c r="FG27" s="876" t="n"/>
      <c r="FH27" s="876" t="n"/>
      <c r="FI27" s="876" t="n"/>
      <c r="FJ27" s="876" t="n"/>
      <c r="FK27" s="876" t="n"/>
      <c r="FL27" s="877" t="n"/>
    </row>
    <row r="28" ht="6" customHeight="1" s="832">
      <c r="A28" s="24" t="n"/>
      <c r="B28" s="875" t="n"/>
      <c r="C28" s="876" t="n"/>
      <c r="D28" s="876" t="n"/>
      <c r="E28" s="876" t="n"/>
      <c r="F28" s="876" t="n"/>
      <c r="G28" s="876" t="n"/>
      <c r="H28" s="876" t="n"/>
      <c r="I28" s="876" t="n"/>
      <c r="J28" s="876" t="n"/>
      <c r="K28" s="876" t="n"/>
      <c r="L28" s="876" t="n"/>
      <c r="M28" s="876" t="n"/>
      <c r="N28" s="876" t="n"/>
      <c r="O28" s="876" t="n"/>
      <c r="P28" s="876" t="n"/>
      <c r="Q28" s="876" t="n"/>
      <c r="R28" s="876" t="n"/>
      <c r="S28" s="877" t="n"/>
      <c r="T28" s="875" t="n"/>
      <c r="U28" s="876" t="n"/>
      <c r="V28" s="876" t="n"/>
      <c r="W28" s="876" t="n"/>
      <c r="X28" s="876" t="n"/>
      <c r="Y28" s="876" t="n"/>
      <c r="Z28" s="876" t="n"/>
      <c r="AA28" s="876" t="n"/>
      <c r="AB28" s="876" t="n"/>
      <c r="AC28" s="876" t="n"/>
      <c r="AD28" s="877" t="n"/>
      <c r="AE28" s="897" t="n"/>
      <c r="AF28" s="876" t="n"/>
      <c r="AG28" s="876" t="n"/>
      <c r="AH28" s="876" t="n"/>
      <c r="AI28" s="876" t="n"/>
      <c r="AJ28" s="876" t="n"/>
      <c r="AK28" s="876" t="n"/>
      <c r="AL28" s="876" t="n"/>
      <c r="AM28" s="876" t="n"/>
      <c r="AN28" s="876" t="n"/>
      <c r="AO28" s="877" t="n"/>
      <c r="AP28" s="875" t="n"/>
      <c r="AQ28" s="876" t="n"/>
      <c r="AR28" s="876" t="n"/>
      <c r="AS28" s="876" t="n"/>
      <c r="AT28" s="876" t="n"/>
      <c r="AU28" s="876" t="n"/>
      <c r="AV28" s="876" t="n"/>
      <c r="AW28" s="876" t="n"/>
      <c r="AX28" s="876" t="n"/>
      <c r="AY28" s="876" t="n"/>
      <c r="AZ28" s="877" t="n"/>
      <c r="BA28" s="897" t="n"/>
      <c r="BB28" s="876" t="n"/>
      <c r="BC28" s="876" t="n"/>
      <c r="BD28" s="876" t="n"/>
      <c r="BE28" s="876" t="n"/>
      <c r="BF28" s="876" t="n"/>
      <c r="BG28" s="876" t="n"/>
      <c r="BH28" s="876" t="n"/>
      <c r="BI28" s="876" t="n"/>
      <c r="BJ28" s="876" t="n"/>
      <c r="BK28" s="877" t="n"/>
      <c r="BL28" s="875" t="n"/>
      <c r="BM28" s="876" t="n"/>
      <c r="BN28" s="876" t="n"/>
      <c r="BO28" s="876" t="n"/>
      <c r="BP28" s="876" t="n"/>
      <c r="BQ28" s="876" t="n"/>
      <c r="BR28" s="876" t="n"/>
      <c r="BS28" s="876" t="n"/>
      <c r="BT28" s="876" t="n"/>
      <c r="BU28" s="876" t="n"/>
      <c r="BV28" s="877" t="n"/>
      <c r="BW28" s="876" t="n"/>
      <c r="BX28" s="876" t="n"/>
      <c r="BY28" s="876" t="n"/>
      <c r="BZ28" s="876" t="n"/>
      <c r="CA28" s="876" t="n"/>
      <c r="CB28" s="876" t="n"/>
      <c r="CC28" s="876" t="n"/>
      <c r="CD28" s="876" t="n"/>
      <c r="CE28" s="876" t="n"/>
      <c r="CF28" s="876" t="n"/>
      <c r="CG28" s="876" t="n"/>
      <c r="CH28" s="876" t="n"/>
      <c r="CI28" s="876" t="n"/>
      <c r="CJ28" s="876" t="n"/>
      <c r="CK28" s="876" t="n"/>
      <c r="CL28" s="876" t="n"/>
      <c r="CM28" s="876" t="n"/>
      <c r="CN28" s="876" t="n"/>
      <c r="CO28" s="876" t="n"/>
      <c r="CP28" s="876" t="n"/>
      <c r="CQ28" s="876" t="n"/>
      <c r="CR28" s="876" t="n"/>
      <c r="CS28" s="876" t="n"/>
      <c r="CT28" s="876" t="n"/>
      <c r="CU28" s="876" t="n"/>
      <c r="CV28" s="876" t="n"/>
      <c r="CW28" s="876" t="n"/>
      <c r="CX28" s="876" t="n"/>
      <c r="CY28" s="876" t="n"/>
      <c r="CZ28" s="876" t="n"/>
      <c r="DA28" s="876" t="n"/>
      <c r="DB28" s="876" t="n"/>
      <c r="DC28" s="876" t="n"/>
      <c r="DD28" s="876" t="n"/>
      <c r="DE28" s="876" t="n"/>
      <c r="DF28" s="876" t="n"/>
      <c r="DG28" s="876" t="n"/>
      <c r="DH28" s="876" t="n"/>
      <c r="DI28" s="876" t="n"/>
      <c r="DJ28" s="876" t="n"/>
      <c r="DK28" s="876" t="n"/>
      <c r="DL28" s="876" t="n"/>
      <c r="DM28" s="876" t="n"/>
      <c r="DN28" s="876" t="n"/>
      <c r="DO28" s="876" t="n"/>
      <c r="DP28" s="876" t="n"/>
      <c r="DQ28" s="876" t="n"/>
      <c r="DR28" s="876" t="n"/>
      <c r="DS28" s="876" t="n"/>
      <c r="DT28" s="876" t="n"/>
      <c r="DU28" s="876" t="n"/>
      <c r="DV28" s="877" t="n"/>
      <c r="DW28" s="1873" t="n"/>
      <c r="DY28" s="923" t="inlineStr">
        <is>
          <t>Adjustment of Liabilities</t>
        </is>
      </c>
      <c r="DZ28" s="873" t="n"/>
      <c r="EA28" s="873" t="n"/>
      <c r="EB28" s="873" t="n"/>
      <c r="EC28" s="873" t="n"/>
      <c r="ED28" s="873" t="n"/>
      <c r="EE28" s="873" t="n"/>
      <c r="EF28" s="873" t="n"/>
      <c r="EG28" s="873" t="n"/>
      <c r="EH28" s="873" t="n"/>
      <c r="EI28" s="873" t="n"/>
      <c r="EJ28" s="873" t="n"/>
      <c r="EK28" s="873" t="n"/>
      <c r="EL28" s="873" t="n"/>
      <c r="EM28" s="873" t="n"/>
      <c r="EN28" s="873" t="n"/>
      <c r="EO28" s="873" t="n"/>
      <c r="EP28" s="873" t="n"/>
      <c r="EQ28" s="873" t="n"/>
      <c r="ER28" s="873" t="n"/>
      <c r="ES28" s="873" t="n"/>
      <c r="ET28" s="873" t="n"/>
      <c r="EU28" s="873" t="n"/>
      <c r="EV28" s="873" t="n"/>
      <c r="EW28" s="873" t="n"/>
      <c r="EX28" s="873" t="n"/>
      <c r="EY28" s="874" t="n"/>
      <c r="EZ28" s="1874">
        <f>SUM(FB24:FL27)</f>
        <v/>
      </c>
      <c r="FA28" s="873" t="n"/>
      <c r="FB28" s="873" t="n"/>
      <c r="FC28" s="873" t="n"/>
      <c r="FD28" s="873" t="n"/>
      <c r="FE28" s="873" t="n"/>
      <c r="FF28" s="873" t="n"/>
      <c r="FG28" s="873" t="n"/>
      <c r="FH28" s="873" t="n"/>
      <c r="FI28" s="873" t="n"/>
      <c r="FJ28" s="873" t="n"/>
      <c r="FK28" s="873" t="n"/>
      <c r="FL28" s="874" t="n"/>
    </row>
    <row r="29" ht="6" customHeight="1" s="832">
      <c r="A29" s="24" t="n"/>
      <c r="B29" s="923" t="n"/>
      <c r="C29" s="873" t="n"/>
      <c r="D29" s="873" t="n"/>
      <c r="E29" s="873" t="n"/>
      <c r="F29" s="873" t="n"/>
      <c r="G29" s="873" t="n"/>
      <c r="H29" s="873" t="n"/>
      <c r="I29" s="873" t="n"/>
      <c r="J29" s="873" t="n"/>
      <c r="K29" s="873" t="n"/>
      <c r="L29" s="873" t="n"/>
      <c r="M29" s="873" t="n"/>
      <c r="N29" s="873" t="n"/>
      <c r="O29" s="873" t="n"/>
      <c r="P29" s="873" t="n"/>
      <c r="Q29" s="873" t="n"/>
      <c r="R29" s="873" t="n"/>
      <c r="S29" s="874" t="n"/>
      <c r="T29" s="1875" t="n"/>
      <c r="U29" s="873" t="n"/>
      <c r="V29" s="873" t="n"/>
      <c r="W29" s="873" t="n"/>
      <c r="X29" s="873" t="n"/>
      <c r="Y29" s="873" t="n"/>
      <c r="Z29" s="873" t="n"/>
      <c r="AA29" s="873" t="n"/>
      <c r="AB29" s="873" t="n"/>
      <c r="AC29" s="873" t="n"/>
      <c r="AD29" s="874" t="n"/>
      <c r="AE29" s="1876" t="n"/>
      <c r="AF29" s="873" t="n"/>
      <c r="AG29" s="873" t="n"/>
      <c r="AH29" s="873" t="n"/>
      <c r="AI29" s="873" t="n"/>
      <c r="AJ29" s="873" t="n"/>
      <c r="AK29" s="873" t="n"/>
      <c r="AL29" s="873" t="n"/>
      <c r="AM29" s="873" t="n"/>
      <c r="AN29" s="873" t="n"/>
      <c r="AO29" s="874" t="n"/>
      <c r="AP29" s="1875">
        <f>+T29+AE29</f>
        <v/>
      </c>
      <c r="AQ29" s="873" t="n"/>
      <c r="AR29" s="873" t="n"/>
      <c r="AS29" s="873" t="n"/>
      <c r="AT29" s="873" t="n"/>
      <c r="AU29" s="873" t="n"/>
      <c r="AV29" s="873" t="n"/>
      <c r="AW29" s="873" t="n"/>
      <c r="AX29" s="873" t="n"/>
      <c r="AY29" s="873" t="n"/>
      <c r="AZ29" s="874" t="n"/>
      <c r="BA29" s="1876" t="n"/>
      <c r="BB29" s="873" t="n"/>
      <c r="BC29" s="873" t="n"/>
      <c r="BD29" s="873" t="n"/>
      <c r="BE29" s="873" t="n"/>
      <c r="BF29" s="873" t="n"/>
      <c r="BG29" s="873" t="n"/>
      <c r="BH29" s="873" t="n"/>
      <c r="BI29" s="873" t="n"/>
      <c r="BJ29" s="873" t="n"/>
      <c r="BK29" s="874" t="n"/>
      <c r="BL29" s="1875">
        <f>+T29+BA29</f>
        <v/>
      </c>
      <c r="BM29" s="873" t="n"/>
      <c r="BN29" s="873" t="n"/>
      <c r="BO29" s="873" t="n"/>
      <c r="BP29" s="873" t="n"/>
      <c r="BQ29" s="873" t="n"/>
      <c r="BR29" s="873" t="n"/>
      <c r="BS29" s="873" t="n"/>
      <c r="BT29" s="873" t="n"/>
      <c r="BU29" s="873" t="n"/>
      <c r="BV29" s="874" t="n"/>
      <c r="BW29" s="996" t="n"/>
      <c r="BX29" s="873" t="n"/>
      <c r="BY29" s="873" t="n"/>
      <c r="BZ29" s="873" t="n"/>
      <c r="CA29" s="873" t="n"/>
      <c r="CB29" s="873" t="n"/>
      <c r="CC29" s="873" t="n"/>
      <c r="CD29" s="873" t="n"/>
      <c r="CE29" s="873" t="n"/>
      <c r="CF29" s="873" t="n"/>
      <c r="CG29" s="873" t="n"/>
      <c r="CH29" s="873" t="n"/>
      <c r="CI29" s="873" t="n"/>
      <c r="CJ29" s="873" t="n"/>
      <c r="CK29" s="873" t="n"/>
      <c r="CL29" s="873" t="n"/>
      <c r="CM29" s="873" t="n"/>
      <c r="CN29" s="873" t="n"/>
      <c r="CO29" s="873" t="n"/>
      <c r="CP29" s="873" t="n"/>
      <c r="CQ29" s="873" t="n"/>
      <c r="CR29" s="873" t="n"/>
      <c r="CS29" s="873" t="n"/>
      <c r="CT29" s="873" t="n"/>
      <c r="CU29" s="873" t="n"/>
      <c r="CV29" s="873" t="n"/>
      <c r="CW29" s="873" t="n"/>
      <c r="CX29" s="873" t="n"/>
      <c r="CY29" s="873" t="n"/>
      <c r="CZ29" s="873" t="n"/>
      <c r="DA29" s="873" t="n"/>
      <c r="DB29" s="873" t="n"/>
      <c r="DC29" s="873" t="n"/>
      <c r="DD29" s="873" t="n"/>
      <c r="DE29" s="873" t="n"/>
      <c r="DF29" s="873" t="n"/>
      <c r="DG29" s="873" t="n"/>
      <c r="DH29" s="873" t="n"/>
      <c r="DI29" s="873" t="n"/>
      <c r="DJ29" s="873" t="n"/>
      <c r="DK29" s="873" t="n"/>
      <c r="DL29" s="873" t="n"/>
      <c r="DM29" s="873" t="n"/>
      <c r="DN29" s="873" t="n"/>
      <c r="DO29" s="873" t="n"/>
      <c r="DP29" s="873" t="n"/>
      <c r="DQ29" s="873" t="n"/>
      <c r="DR29" s="873" t="n"/>
      <c r="DS29" s="873" t="n"/>
      <c r="DT29" s="873" t="n"/>
      <c r="DU29" s="873" t="n"/>
      <c r="DV29" s="874" t="n"/>
      <c r="DW29" s="1873" t="n"/>
      <c r="DY29" s="875" t="n"/>
      <c r="DZ29" s="876" t="n"/>
      <c r="EA29" s="876" t="n"/>
      <c r="EB29" s="876" t="n"/>
      <c r="EC29" s="876" t="n"/>
      <c r="ED29" s="876" t="n"/>
      <c r="EE29" s="876" t="n"/>
      <c r="EF29" s="876" t="n"/>
      <c r="EG29" s="876" t="n"/>
      <c r="EH29" s="876" t="n"/>
      <c r="EI29" s="876" t="n"/>
      <c r="EJ29" s="876" t="n"/>
      <c r="EK29" s="876" t="n"/>
      <c r="EL29" s="876" t="n"/>
      <c r="EM29" s="876" t="n"/>
      <c r="EN29" s="876" t="n"/>
      <c r="EO29" s="876" t="n"/>
      <c r="EP29" s="876" t="n"/>
      <c r="EQ29" s="876" t="n"/>
      <c r="ER29" s="876" t="n"/>
      <c r="ES29" s="876" t="n"/>
      <c r="ET29" s="876" t="n"/>
      <c r="EU29" s="876" t="n"/>
      <c r="EV29" s="876" t="n"/>
      <c r="EW29" s="876" t="n"/>
      <c r="EX29" s="876" t="n"/>
      <c r="EY29" s="877" t="n"/>
      <c r="EZ29" s="875" t="n"/>
      <c r="FA29" s="876" t="n"/>
      <c r="FB29" s="876" t="n"/>
      <c r="FC29" s="876" t="n"/>
      <c r="FD29" s="876" t="n"/>
      <c r="FE29" s="876" t="n"/>
      <c r="FF29" s="876" t="n"/>
      <c r="FG29" s="876" t="n"/>
      <c r="FH29" s="876" t="n"/>
      <c r="FI29" s="876" t="n"/>
      <c r="FJ29" s="876" t="n"/>
      <c r="FK29" s="876" t="n"/>
      <c r="FL29" s="877" t="n"/>
    </row>
    <row r="30" ht="6" customHeight="1" s="832">
      <c r="A30" s="24" t="n"/>
      <c r="B30" s="875" t="n"/>
      <c r="C30" s="876" t="n"/>
      <c r="D30" s="876" t="n"/>
      <c r="E30" s="876" t="n"/>
      <c r="F30" s="876" t="n"/>
      <c r="G30" s="876" t="n"/>
      <c r="H30" s="876" t="n"/>
      <c r="I30" s="876" t="n"/>
      <c r="J30" s="876" t="n"/>
      <c r="K30" s="876" t="n"/>
      <c r="L30" s="876" t="n"/>
      <c r="M30" s="876" t="n"/>
      <c r="N30" s="876" t="n"/>
      <c r="O30" s="876" t="n"/>
      <c r="P30" s="876" t="n"/>
      <c r="Q30" s="876" t="n"/>
      <c r="R30" s="876" t="n"/>
      <c r="S30" s="877" t="n"/>
      <c r="T30" s="875" t="n"/>
      <c r="U30" s="876" t="n"/>
      <c r="V30" s="876" t="n"/>
      <c r="W30" s="876" t="n"/>
      <c r="X30" s="876" t="n"/>
      <c r="Y30" s="876" t="n"/>
      <c r="Z30" s="876" t="n"/>
      <c r="AA30" s="876" t="n"/>
      <c r="AB30" s="876" t="n"/>
      <c r="AC30" s="876" t="n"/>
      <c r="AD30" s="877" t="n"/>
      <c r="AE30" s="897" t="n"/>
      <c r="AF30" s="876" t="n"/>
      <c r="AG30" s="876" t="n"/>
      <c r="AH30" s="876" t="n"/>
      <c r="AI30" s="876" t="n"/>
      <c r="AJ30" s="876" t="n"/>
      <c r="AK30" s="876" t="n"/>
      <c r="AL30" s="876" t="n"/>
      <c r="AM30" s="876" t="n"/>
      <c r="AN30" s="876" t="n"/>
      <c r="AO30" s="877" t="n"/>
      <c r="AP30" s="875" t="n"/>
      <c r="AQ30" s="876" t="n"/>
      <c r="AR30" s="876" t="n"/>
      <c r="AS30" s="876" t="n"/>
      <c r="AT30" s="876" t="n"/>
      <c r="AU30" s="876" t="n"/>
      <c r="AV30" s="876" t="n"/>
      <c r="AW30" s="876" t="n"/>
      <c r="AX30" s="876" t="n"/>
      <c r="AY30" s="876" t="n"/>
      <c r="AZ30" s="877" t="n"/>
      <c r="BA30" s="897" t="n"/>
      <c r="BB30" s="876" t="n"/>
      <c r="BC30" s="876" t="n"/>
      <c r="BD30" s="876" t="n"/>
      <c r="BE30" s="876" t="n"/>
      <c r="BF30" s="876" t="n"/>
      <c r="BG30" s="876" t="n"/>
      <c r="BH30" s="876" t="n"/>
      <c r="BI30" s="876" t="n"/>
      <c r="BJ30" s="876" t="n"/>
      <c r="BK30" s="877" t="n"/>
      <c r="BL30" s="875" t="n"/>
      <c r="BM30" s="876" t="n"/>
      <c r="BN30" s="876" t="n"/>
      <c r="BO30" s="876" t="n"/>
      <c r="BP30" s="876" t="n"/>
      <c r="BQ30" s="876" t="n"/>
      <c r="BR30" s="876" t="n"/>
      <c r="BS30" s="876" t="n"/>
      <c r="BT30" s="876" t="n"/>
      <c r="BU30" s="876" t="n"/>
      <c r="BV30" s="877" t="n"/>
      <c r="BW30" s="876" t="n"/>
      <c r="BX30" s="876" t="n"/>
      <c r="BY30" s="876" t="n"/>
      <c r="BZ30" s="876" t="n"/>
      <c r="CA30" s="876" t="n"/>
      <c r="CB30" s="876" t="n"/>
      <c r="CC30" s="876" t="n"/>
      <c r="CD30" s="876" t="n"/>
      <c r="CE30" s="876" t="n"/>
      <c r="CF30" s="876" t="n"/>
      <c r="CG30" s="876" t="n"/>
      <c r="CH30" s="876" t="n"/>
      <c r="CI30" s="876" t="n"/>
      <c r="CJ30" s="876" t="n"/>
      <c r="CK30" s="876" t="n"/>
      <c r="CL30" s="876" t="n"/>
      <c r="CM30" s="876" t="n"/>
      <c r="CN30" s="876" t="n"/>
      <c r="CO30" s="876" t="n"/>
      <c r="CP30" s="876" t="n"/>
      <c r="CQ30" s="876" t="n"/>
      <c r="CR30" s="876" t="n"/>
      <c r="CS30" s="876" t="n"/>
      <c r="CT30" s="876" t="n"/>
      <c r="CU30" s="876" t="n"/>
      <c r="CV30" s="876" t="n"/>
      <c r="CW30" s="876" t="n"/>
      <c r="CX30" s="876" t="n"/>
      <c r="CY30" s="876" t="n"/>
      <c r="CZ30" s="876" t="n"/>
      <c r="DA30" s="876" t="n"/>
      <c r="DB30" s="876" t="n"/>
      <c r="DC30" s="876" t="n"/>
      <c r="DD30" s="876" t="n"/>
      <c r="DE30" s="876" t="n"/>
      <c r="DF30" s="876" t="n"/>
      <c r="DG30" s="876" t="n"/>
      <c r="DH30" s="876" t="n"/>
      <c r="DI30" s="876" t="n"/>
      <c r="DJ30" s="876" t="n"/>
      <c r="DK30" s="876" t="n"/>
      <c r="DL30" s="876" t="n"/>
      <c r="DM30" s="876" t="n"/>
      <c r="DN30" s="876" t="n"/>
      <c r="DO30" s="876" t="n"/>
      <c r="DP30" s="876" t="n"/>
      <c r="DQ30" s="876" t="n"/>
      <c r="DR30" s="876" t="n"/>
      <c r="DS30" s="876" t="n"/>
      <c r="DT30" s="876" t="n"/>
      <c r="DU30" s="876" t="n"/>
      <c r="DV30" s="877" t="n"/>
      <c r="DW30" s="1873" t="n"/>
      <c r="DY30" s="65" t="n"/>
      <c r="DZ30" s="65" t="n"/>
      <c r="EA30" s="65" t="n"/>
      <c r="EB30" s="65" t="n"/>
      <c r="EC30" s="65" t="n"/>
      <c r="ED30" s="65" t="n"/>
      <c r="EE30" s="65" t="n"/>
      <c r="EF30" s="65" t="n"/>
      <c r="EG30" s="65" t="n"/>
      <c r="EH30" s="65" t="n"/>
      <c r="EI30" s="65" t="n"/>
      <c r="EJ30" s="65" t="n"/>
      <c r="EK30" s="65" t="n"/>
      <c r="EL30" s="65" t="n"/>
      <c r="EM30" s="65" t="n"/>
      <c r="EN30" s="65" t="n"/>
      <c r="EO30" s="65" t="n"/>
      <c r="EP30" s="65" t="n"/>
      <c r="EQ30" s="65" t="n"/>
      <c r="ER30" s="65" t="n"/>
      <c r="ES30" s="65" t="n"/>
      <c r="ET30" s="65" t="n"/>
      <c r="EU30" s="65" t="n"/>
      <c r="EV30" s="65" t="n"/>
      <c r="EW30" s="65" t="n"/>
      <c r="EX30" s="1901" t="n"/>
      <c r="EZ30" s="1878" t="n"/>
      <c r="FA30" s="1878" t="n"/>
      <c r="FB30" s="1878" t="n"/>
      <c r="FC30" s="1878" t="n"/>
      <c r="FD30" s="1878" t="n"/>
      <c r="FE30" s="1878" t="n"/>
      <c r="FF30" s="1878" t="n"/>
      <c r="FG30" s="1878" t="n"/>
      <c r="FH30" s="1878" t="n"/>
      <c r="FI30" s="1878" t="n"/>
      <c r="FJ30" s="1878" t="n"/>
      <c r="FK30" s="1878" t="n"/>
      <c r="FL30" s="1878" t="n"/>
    </row>
    <row r="31" ht="6" customHeight="1" s="832">
      <c r="A31" s="24" t="n"/>
      <c r="B31" s="923" t="n"/>
      <c r="C31" s="873" t="n"/>
      <c r="D31" s="873" t="n"/>
      <c r="E31" s="873" t="n"/>
      <c r="F31" s="873" t="n"/>
      <c r="G31" s="873" t="n"/>
      <c r="H31" s="873" t="n"/>
      <c r="I31" s="873" t="n"/>
      <c r="J31" s="873" t="n"/>
      <c r="K31" s="873" t="n"/>
      <c r="L31" s="873" t="n"/>
      <c r="M31" s="873" t="n"/>
      <c r="N31" s="873" t="n"/>
      <c r="O31" s="873" t="n"/>
      <c r="P31" s="873" t="n"/>
      <c r="Q31" s="873" t="n"/>
      <c r="R31" s="873" t="n"/>
      <c r="S31" s="874" t="n"/>
      <c r="T31" s="1875" t="n"/>
      <c r="U31" s="873" t="n"/>
      <c r="V31" s="873" t="n"/>
      <c r="W31" s="873" t="n"/>
      <c r="X31" s="873" t="n"/>
      <c r="Y31" s="873" t="n"/>
      <c r="Z31" s="873" t="n"/>
      <c r="AA31" s="873" t="n"/>
      <c r="AB31" s="873" t="n"/>
      <c r="AC31" s="873" t="n"/>
      <c r="AD31" s="874" t="n"/>
      <c r="AE31" s="1876" t="n"/>
      <c r="AF31" s="873" t="n"/>
      <c r="AG31" s="873" t="n"/>
      <c r="AH31" s="873" t="n"/>
      <c r="AI31" s="873" t="n"/>
      <c r="AJ31" s="873" t="n"/>
      <c r="AK31" s="873" t="n"/>
      <c r="AL31" s="873" t="n"/>
      <c r="AM31" s="873" t="n"/>
      <c r="AN31" s="873" t="n"/>
      <c r="AO31" s="874" t="n"/>
      <c r="AP31" s="1875">
        <f>+T31+AE31</f>
        <v/>
      </c>
      <c r="AQ31" s="873" t="n"/>
      <c r="AR31" s="873" t="n"/>
      <c r="AS31" s="873" t="n"/>
      <c r="AT31" s="873" t="n"/>
      <c r="AU31" s="873" t="n"/>
      <c r="AV31" s="873" t="n"/>
      <c r="AW31" s="873" t="n"/>
      <c r="AX31" s="873" t="n"/>
      <c r="AY31" s="873" t="n"/>
      <c r="AZ31" s="874" t="n"/>
      <c r="BA31" s="1876" t="n"/>
      <c r="BB31" s="873" t="n"/>
      <c r="BC31" s="873" t="n"/>
      <c r="BD31" s="873" t="n"/>
      <c r="BE31" s="873" t="n"/>
      <c r="BF31" s="873" t="n"/>
      <c r="BG31" s="873" t="n"/>
      <c r="BH31" s="873" t="n"/>
      <c r="BI31" s="873" t="n"/>
      <c r="BJ31" s="873" t="n"/>
      <c r="BK31" s="874" t="n"/>
      <c r="BL31" s="1875">
        <f>+T31+BA31</f>
        <v/>
      </c>
      <c r="BM31" s="873" t="n"/>
      <c r="BN31" s="873" t="n"/>
      <c r="BO31" s="873" t="n"/>
      <c r="BP31" s="873" t="n"/>
      <c r="BQ31" s="873" t="n"/>
      <c r="BR31" s="873" t="n"/>
      <c r="BS31" s="873" t="n"/>
      <c r="BT31" s="873" t="n"/>
      <c r="BU31" s="873" t="n"/>
      <c r="BV31" s="874" t="n"/>
      <c r="BW31" s="996" t="n"/>
      <c r="BX31" s="873" t="n"/>
      <c r="BY31" s="873" t="n"/>
      <c r="BZ31" s="873" t="n"/>
      <c r="CA31" s="873" t="n"/>
      <c r="CB31" s="873" t="n"/>
      <c r="CC31" s="873" t="n"/>
      <c r="CD31" s="873" t="n"/>
      <c r="CE31" s="873" t="n"/>
      <c r="CF31" s="873" t="n"/>
      <c r="CG31" s="873" t="n"/>
      <c r="CH31" s="873" t="n"/>
      <c r="CI31" s="873" t="n"/>
      <c r="CJ31" s="873" t="n"/>
      <c r="CK31" s="873" t="n"/>
      <c r="CL31" s="873" t="n"/>
      <c r="CM31" s="873" t="n"/>
      <c r="CN31" s="873" t="n"/>
      <c r="CO31" s="873" t="n"/>
      <c r="CP31" s="873" t="n"/>
      <c r="CQ31" s="873" t="n"/>
      <c r="CR31" s="873" t="n"/>
      <c r="CS31" s="873" t="n"/>
      <c r="CT31" s="873" t="n"/>
      <c r="CU31" s="873" t="n"/>
      <c r="CV31" s="873" t="n"/>
      <c r="CW31" s="873" t="n"/>
      <c r="CX31" s="873" t="n"/>
      <c r="CY31" s="873" t="n"/>
      <c r="CZ31" s="873" t="n"/>
      <c r="DA31" s="873" t="n"/>
      <c r="DB31" s="873" t="n"/>
      <c r="DC31" s="873" t="n"/>
      <c r="DD31" s="873" t="n"/>
      <c r="DE31" s="873" t="n"/>
      <c r="DF31" s="873" t="n"/>
      <c r="DG31" s="873" t="n"/>
      <c r="DH31" s="873" t="n"/>
      <c r="DI31" s="873" t="n"/>
      <c r="DJ31" s="873" t="n"/>
      <c r="DK31" s="873" t="n"/>
      <c r="DL31" s="873" t="n"/>
      <c r="DM31" s="873" t="n"/>
      <c r="DN31" s="873" t="n"/>
      <c r="DO31" s="873" t="n"/>
      <c r="DP31" s="873" t="n"/>
      <c r="DQ31" s="873" t="n"/>
      <c r="DR31" s="873" t="n"/>
      <c r="DS31" s="873" t="n"/>
      <c r="DT31" s="873" t="n"/>
      <c r="DU31" s="873" t="n"/>
      <c r="DV31" s="874" t="n"/>
      <c r="DW31" s="1873" t="n"/>
      <c r="DX31" s="25" t="n"/>
      <c r="DY31" s="21" t="n"/>
      <c r="DZ31" s="923" t="inlineStr">
        <is>
          <t>▲Liabilities for guarantee</t>
        </is>
      </c>
      <c r="EA31" s="873" t="n"/>
      <c r="EB31" s="873" t="n"/>
      <c r="EC31" s="873" t="n"/>
      <c r="ED31" s="873" t="n"/>
      <c r="EE31" s="873" t="n"/>
      <c r="EF31" s="873" t="n"/>
      <c r="EG31" s="873" t="n"/>
      <c r="EH31" s="873" t="n"/>
      <c r="EI31" s="873" t="n"/>
      <c r="EJ31" s="873" t="n"/>
      <c r="EK31" s="873" t="n"/>
      <c r="EL31" s="873" t="n"/>
      <c r="EM31" s="873" t="n"/>
      <c r="EN31" s="873" t="n"/>
      <c r="EO31" s="873" t="n"/>
      <c r="EP31" s="873" t="n"/>
      <c r="EQ31" s="873" t="n"/>
      <c r="ER31" s="873" t="n"/>
      <c r="ES31" s="873" t="n"/>
      <c r="ET31" s="873" t="n"/>
      <c r="EU31" s="873" t="n"/>
      <c r="EV31" s="873" t="n"/>
      <c r="EW31" s="873" t="n"/>
      <c r="EX31" s="873" t="n"/>
      <c r="EY31" s="874" t="n"/>
      <c r="EZ31" s="1874" t="n"/>
      <c r="FA31" s="873" t="n"/>
      <c r="FB31" s="873" t="n"/>
      <c r="FC31" s="873" t="n"/>
      <c r="FD31" s="873" t="n"/>
      <c r="FE31" s="873" t="n"/>
      <c r="FF31" s="873" t="n"/>
      <c r="FG31" s="873" t="n"/>
      <c r="FH31" s="873" t="n"/>
      <c r="FI31" s="873" t="n"/>
      <c r="FJ31" s="873" t="n"/>
      <c r="FK31" s="873" t="n"/>
      <c r="FL31" s="874" t="n"/>
    </row>
    <row r="32" ht="6" customHeight="1" s="832">
      <c r="A32" s="22" t="n"/>
      <c r="B32" s="875" t="n"/>
      <c r="C32" s="876" t="n"/>
      <c r="D32" s="876" t="n"/>
      <c r="E32" s="876" t="n"/>
      <c r="F32" s="876" t="n"/>
      <c r="G32" s="876" t="n"/>
      <c r="H32" s="876" t="n"/>
      <c r="I32" s="876" t="n"/>
      <c r="J32" s="876" t="n"/>
      <c r="K32" s="876" t="n"/>
      <c r="L32" s="876" t="n"/>
      <c r="M32" s="876" t="n"/>
      <c r="N32" s="876" t="n"/>
      <c r="O32" s="876" t="n"/>
      <c r="P32" s="876" t="n"/>
      <c r="Q32" s="876" t="n"/>
      <c r="R32" s="876" t="n"/>
      <c r="S32" s="877" t="n"/>
      <c r="T32" s="875" t="n"/>
      <c r="U32" s="876" t="n"/>
      <c r="V32" s="876" t="n"/>
      <c r="W32" s="876" t="n"/>
      <c r="X32" s="876" t="n"/>
      <c r="Y32" s="876" t="n"/>
      <c r="Z32" s="876" t="n"/>
      <c r="AA32" s="876" t="n"/>
      <c r="AB32" s="876" t="n"/>
      <c r="AC32" s="876" t="n"/>
      <c r="AD32" s="877" t="n"/>
      <c r="AE32" s="897" t="n"/>
      <c r="AF32" s="876" t="n"/>
      <c r="AG32" s="876" t="n"/>
      <c r="AH32" s="876" t="n"/>
      <c r="AI32" s="876" t="n"/>
      <c r="AJ32" s="876" t="n"/>
      <c r="AK32" s="876" t="n"/>
      <c r="AL32" s="876" t="n"/>
      <c r="AM32" s="876" t="n"/>
      <c r="AN32" s="876" t="n"/>
      <c r="AO32" s="877" t="n"/>
      <c r="AP32" s="875" t="n"/>
      <c r="AQ32" s="876" t="n"/>
      <c r="AR32" s="876" t="n"/>
      <c r="AS32" s="876" t="n"/>
      <c r="AT32" s="876" t="n"/>
      <c r="AU32" s="876" t="n"/>
      <c r="AV32" s="876" t="n"/>
      <c r="AW32" s="876" t="n"/>
      <c r="AX32" s="876" t="n"/>
      <c r="AY32" s="876" t="n"/>
      <c r="AZ32" s="877" t="n"/>
      <c r="BA32" s="897" t="n"/>
      <c r="BB32" s="876" t="n"/>
      <c r="BC32" s="876" t="n"/>
      <c r="BD32" s="876" t="n"/>
      <c r="BE32" s="876" t="n"/>
      <c r="BF32" s="876" t="n"/>
      <c r="BG32" s="876" t="n"/>
      <c r="BH32" s="876" t="n"/>
      <c r="BI32" s="876" t="n"/>
      <c r="BJ32" s="876" t="n"/>
      <c r="BK32" s="877" t="n"/>
      <c r="BL32" s="875" t="n"/>
      <c r="BM32" s="876" t="n"/>
      <c r="BN32" s="876" t="n"/>
      <c r="BO32" s="876" t="n"/>
      <c r="BP32" s="876" t="n"/>
      <c r="BQ32" s="876" t="n"/>
      <c r="BR32" s="876" t="n"/>
      <c r="BS32" s="876" t="n"/>
      <c r="BT32" s="876" t="n"/>
      <c r="BU32" s="876" t="n"/>
      <c r="BV32" s="877" t="n"/>
      <c r="BW32" s="876" t="n"/>
      <c r="BX32" s="876" t="n"/>
      <c r="BY32" s="876" t="n"/>
      <c r="BZ32" s="876" t="n"/>
      <c r="CA32" s="876" t="n"/>
      <c r="CB32" s="876" t="n"/>
      <c r="CC32" s="876" t="n"/>
      <c r="CD32" s="876" t="n"/>
      <c r="CE32" s="876" t="n"/>
      <c r="CF32" s="876" t="n"/>
      <c r="CG32" s="876" t="n"/>
      <c r="CH32" s="876" t="n"/>
      <c r="CI32" s="876" t="n"/>
      <c r="CJ32" s="876" t="n"/>
      <c r="CK32" s="876" t="n"/>
      <c r="CL32" s="876" t="n"/>
      <c r="CM32" s="876" t="n"/>
      <c r="CN32" s="876" t="n"/>
      <c r="CO32" s="876" t="n"/>
      <c r="CP32" s="876" t="n"/>
      <c r="CQ32" s="876" t="n"/>
      <c r="CR32" s="876" t="n"/>
      <c r="CS32" s="876" t="n"/>
      <c r="CT32" s="876" t="n"/>
      <c r="CU32" s="876" t="n"/>
      <c r="CV32" s="876" t="n"/>
      <c r="CW32" s="876" t="n"/>
      <c r="CX32" s="876" t="n"/>
      <c r="CY32" s="876" t="n"/>
      <c r="CZ32" s="876" t="n"/>
      <c r="DA32" s="876" t="n"/>
      <c r="DB32" s="876" t="n"/>
      <c r="DC32" s="876" t="n"/>
      <c r="DD32" s="876" t="n"/>
      <c r="DE32" s="876" t="n"/>
      <c r="DF32" s="876" t="n"/>
      <c r="DG32" s="876" t="n"/>
      <c r="DH32" s="876" t="n"/>
      <c r="DI32" s="876" t="n"/>
      <c r="DJ32" s="876" t="n"/>
      <c r="DK32" s="876" t="n"/>
      <c r="DL32" s="876" t="n"/>
      <c r="DM32" s="876" t="n"/>
      <c r="DN32" s="876" t="n"/>
      <c r="DO32" s="876" t="n"/>
      <c r="DP32" s="876" t="n"/>
      <c r="DQ32" s="876" t="n"/>
      <c r="DR32" s="876" t="n"/>
      <c r="DS32" s="876" t="n"/>
      <c r="DT32" s="876" t="n"/>
      <c r="DU32" s="876" t="n"/>
      <c r="DV32" s="877" t="n"/>
      <c r="DW32" s="1873" t="n"/>
      <c r="DX32" s="25" t="n"/>
      <c r="DY32" s="23" t="n"/>
      <c r="DZ32" s="875" t="n"/>
      <c r="EA32" s="876" t="n"/>
      <c r="EB32" s="876" t="n"/>
      <c r="EC32" s="876" t="n"/>
      <c r="ED32" s="876" t="n"/>
      <c r="EE32" s="876" t="n"/>
      <c r="EF32" s="876" t="n"/>
      <c r="EG32" s="876" t="n"/>
      <c r="EH32" s="876" t="n"/>
      <c r="EI32" s="876" t="n"/>
      <c r="EJ32" s="876" t="n"/>
      <c r="EK32" s="876" t="n"/>
      <c r="EL32" s="876" t="n"/>
      <c r="EM32" s="876" t="n"/>
      <c r="EN32" s="876" t="n"/>
      <c r="EO32" s="876" t="n"/>
      <c r="EP32" s="876" t="n"/>
      <c r="EQ32" s="876" t="n"/>
      <c r="ER32" s="876" t="n"/>
      <c r="ES32" s="876" t="n"/>
      <c r="ET32" s="876" t="n"/>
      <c r="EU32" s="876" t="n"/>
      <c r="EV32" s="876" t="n"/>
      <c r="EW32" s="876" t="n"/>
      <c r="EX32" s="876" t="n"/>
      <c r="EY32" s="877" t="n"/>
      <c r="EZ32" s="875" t="n"/>
      <c r="FA32" s="876" t="n"/>
      <c r="FB32" s="876" t="n"/>
      <c r="FC32" s="876" t="n"/>
      <c r="FD32" s="876" t="n"/>
      <c r="FE32" s="876" t="n"/>
      <c r="FF32" s="876" t="n"/>
      <c r="FG32" s="876" t="n"/>
      <c r="FH32" s="876" t="n"/>
      <c r="FI32" s="876" t="n"/>
      <c r="FJ32" s="876" t="n"/>
      <c r="FK32" s="876" t="n"/>
      <c r="FL32" s="877" t="n"/>
    </row>
    <row r="33" ht="6" customHeight="1" s="832">
      <c r="A33" s="22" t="n"/>
      <c r="B33" s="923" t="n"/>
      <c r="C33" s="873" t="n"/>
      <c r="D33" s="873" t="n"/>
      <c r="E33" s="873" t="n"/>
      <c r="F33" s="873" t="n"/>
      <c r="G33" s="873" t="n"/>
      <c r="H33" s="873" t="n"/>
      <c r="I33" s="873" t="n"/>
      <c r="J33" s="873" t="n"/>
      <c r="K33" s="873" t="n"/>
      <c r="L33" s="873" t="n"/>
      <c r="M33" s="873" t="n"/>
      <c r="N33" s="873" t="n"/>
      <c r="O33" s="873" t="n"/>
      <c r="P33" s="873" t="n"/>
      <c r="Q33" s="873" t="n"/>
      <c r="R33" s="873" t="n"/>
      <c r="S33" s="874" t="n"/>
      <c r="T33" s="1875" t="n"/>
      <c r="U33" s="873" t="n"/>
      <c r="V33" s="873" t="n"/>
      <c r="W33" s="873" t="n"/>
      <c r="X33" s="873" t="n"/>
      <c r="Y33" s="873" t="n"/>
      <c r="Z33" s="873" t="n"/>
      <c r="AA33" s="873" t="n"/>
      <c r="AB33" s="873" t="n"/>
      <c r="AC33" s="873" t="n"/>
      <c r="AD33" s="874" t="n"/>
      <c r="AE33" s="1876" t="n"/>
      <c r="AF33" s="873" t="n"/>
      <c r="AG33" s="873" t="n"/>
      <c r="AH33" s="873" t="n"/>
      <c r="AI33" s="873" t="n"/>
      <c r="AJ33" s="873" t="n"/>
      <c r="AK33" s="873" t="n"/>
      <c r="AL33" s="873" t="n"/>
      <c r="AM33" s="873" t="n"/>
      <c r="AN33" s="873" t="n"/>
      <c r="AO33" s="874" t="n"/>
      <c r="AP33" s="1875">
        <f>+T33+AE33</f>
        <v/>
      </c>
      <c r="AQ33" s="873" t="n"/>
      <c r="AR33" s="873" t="n"/>
      <c r="AS33" s="873" t="n"/>
      <c r="AT33" s="873" t="n"/>
      <c r="AU33" s="873" t="n"/>
      <c r="AV33" s="873" t="n"/>
      <c r="AW33" s="873" t="n"/>
      <c r="AX33" s="873" t="n"/>
      <c r="AY33" s="873" t="n"/>
      <c r="AZ33" s="874" t="n"/>
      <c r="BA33" s="1876" t="n"/>
      <c r="BB33" s="873" t="n"/>
      <c r="BC33" s="873" t="n"/>
      <c r="BD33" s="873" t="n"/>
      <c r="BE33" s="873" t="n"/>
      <c r="BF33" s="873" t="n"/>
      <c r="BG33" s="873" t="n"/>
      <c r="BH33" s="873" t="n"/>
      <c r="BI33" s="873" t="n"/>
      <c r="BJ33" s="873" t="n"/>
      <c r="BK33" s="874" t="n"/>
      <c r="BL33" s="1875">
        <f>+T33+BA33</f>
        <v/>
      </c>
      <c r="BM33" s="873" t="n"/>
      <c r="BN33" s="873" t="n"/>
      <c r="BO33" s="873" t="n"/>
      <c r="BP33" s="873" t="n"/>
      <c r="BQ33" s="873" t="n"/>
      <c r="BR33" s="873" t="n"/>
      <c r="BS33" s="873" t="n"/>
      <c r="BT33" s="873" t="n"/>
      <c r="BU33" s="873" t="n"/>
      <c r="BV33" s="874" t="n"/>
      <c r="BW33" s="996" t="n"/>
      <c r="BX33" s="873" t="n"/>
      <c r="BY33" s="873" t="n"/>
      <c r="BZ33" s="873" t="n"/>
      <c r="CA33" s="873" t="n"/>
      <c r="CB33" s="873" t="n"/>
      <c r="CC33" s="873" t="n"/>
      <c r="CD33" s="873" t="n"/>
      <c r="CE33" s="873" t="n"/>
      <c r="CF33" s="873" t="n"/>
      <c r="CG33" s="873" t="n"/>
      <c r="CH33" s="873" t="n"/>
      <c r="CI33" s="873" t="n"/>
      <c r="CJ33" s="873" t="n"/>
      <c r="CK33" s="873" t="n"/>
      <c r="CL33" s="873" t="n"/>
      <c r="CM33" s="873" t="n"/>
      <c r="CN33" s="873" t="n"/>
      <c r="CO33" s="873" t="n"/>
      <c r="CP33" s="873" t="n"/>
      <c r="CQ33" s="873" t="n"/>
      <c r="CR33" s="873" t="n"/>
      <c r="CS33" s="873" t="n"/>
      <c r="CT33" s="873" t="n"/>
      <c r="CU33" s="873" t="n"/>
      <c r="CV33" s="873" t="n"/>
      <c r="CW33" s="873" t="n"/>
      <c r="CX33" s="873" t="n"/>
      <c r="CY33" s="873" t="n"/>
      <c r="CZ33" s="873" t="n"/>
      <c r="DA33" s="873" t="n"/>
      <c r="DB33" s="873" t="n"/>
      <c r="DC33" s="873" t="n"/>
      <c r="DD33" s="873" t="n"/>
      <c r="DE33" s="873" t="n"/>
      <c r="DF33" s="873" t="n"/>
      <c r="DG33" s="873" t="n"/>
      <c r="DH33" s="873" t="n"/>
      <c r="DI33" s="873" t="n"/>
      <c r="DJ33" s="873" t="n"/>
      <c r="DK33" s="873" t="n"/>
      <c r="DL33" s="873" t="n"/>
      <c r="DM33" s="873" t="n"/>
      <c r="DN33" s="873" t="n"/>
      <c r="DO33" s="873" t="n"/>
      <c r="DP33" s="873" t="n"/>
      <c r="DQ33" s="873" t="n"/>
      <c r="DR33" s="873" t="n"/>
      <c r="DS33" s="873" t="n"/>
      <c r="DT33" s="873" t="n"/>
      <c r="DU33" s="873" t="n"/>
      <c r="DV33" s="874" t="n"/>
      <c r="DW33" s="1873" t="n"/>
      <c r="DX33" s="25" t="n"/>
      <c r="DY33" s="23" t="n"/>
      <c r="DZ33" s="923" t="inlineStr">
        <is>
          <t>▲Damages</t>
        </is>
      </c>
      <c r="EA33" s="873" t="n"/>
      <c r="EB33" s="873" t="n"/>
      <c r="EC33" s="873" t="n"/>
      <c r="ED33" s="873" t="n"/>
      <c r="EE33" s="873" t="n"/>
      <c r="EF33" s="873" t="n"/>
      <c r="EG33" s="873" t="n"/>
      <c r="EH33" s="873" t="n"/>
      <c r="EI33" s="873" t="n"/>
      <c r="EJ33" s="873" t="n"/>
      <c r="EK33" s="873" t="n"/>
      <c r="EL33" s="873" t="n"/>
      <c r="EM33" s="873" t="n"/>
      <c r="EN33" s="873" t="n"/>
      <c r="EO33" s="873" t="n"/>
      <c r="EP33" s="873" t="n"/>
      <c r="EQ33" s="873" t="n"/>
      <c r="ER33" s="873" t="n"/>
      <c r="ES33" s="873" t="n"/>
      <c r="ET33" s="873" t="n"/>
      <c r="EU33" s="873" t="n"/>
      <c r="EV33" s="873" t="n"/>
      <c r="EW33" s="873" t="n"/>
      <c r="EX33" s="873" t="n"/>
      <c r="EY33" s="874" t="n"/>
      <c r="EZ33" s="1874">
        <f>-'Unrealised loss working'!B62</f>
        <v/>
      </c>
      <c r="FA33" s="873" t="n"/>
      <c r="FB33" s="873" t="n"/>
      <c r="FC33" s="873" t="n"/>
      <c r="FD33" s="873" t="n"/>
      <c r="FE33" s="873" t="n"/>
      <c r="FF33" s="873" t="n"/>
      <c r="FG33" s="873" t="n"/>
      <c r="FH33" s="873" t="n"/>
      <c r="FI33" s="873" t="n"/>
      <c r="FJ33" s="873" t="n"/>
      <c r="FK33" s="873" t="n"/>
      <c r="FL33" s="874" t="n"/>
    </row>
    <row r="34" ht="6" customHeight="1" s="832">
      <c r="A34" s="22" t="n"/>
      <c r="B34" s="875" t="n"/>
      <c r="C34" s="876" t="n"/>
      <c r="D34" s="876" t="n"/>
      <c r="E34" s="876" t="n"/>
      <c r="F34" s="876" t="n"/>
      <c r="G34" s="876" t="n"/>
      <c r="H34" s="876" t="n"/>
      <c r="I34" s="876" t="n"/>
      <c r="J34" s="876" t="n"/>
      <c r="K34" s="876" t="n"/>
      <c r="L34" s="876" t="n"/>
      <c r="M34" s="876" t="n"/>
      <c r="N34" s="876" t="n"/>
      <c r="O34" s="876" t="n"/>
      <c r="P34" s="876" t="n"/>
      <c r="Q34" s="876" t="n"/>
      <c r="R34" s="876" t="n"/>
      <c r="S34" s="877" t="n"/>
      <c r="T34" s="875" t="n"/>
      <c r="U34" s="876" t="n"/>
      <c r="V34" s="876" t="n"/>
      <c r="W34" s="876" t="n"/>
      <c r="X34" s="876" t="n"/>
      <c r="Y34" s="876" t="n"/>
      <c r="Z34" s="876" t="n"/>
      <c r="AA34" s="876" t="n"/>
      <c r="AB34" s="876" t="n"/>
      <c r="AC34" s="876" t="n"/>
      <c r="AD34" s="877" t="n"/>
      <c r="AE34" s="897" t="n"/>
      <c r="AF34" s="876" t="n"/>
      <c r="AG34" s="876" t="n"/>
      <c r="AH34" s="876" t="n"/>
      <c r="AI34" s="876" t="n"/>
      <c r="AJ34" s="876" t="n"/>
      <c r="AK34" s="876" t="n"/>
      <c r="AL34" s="876" t="n"/>
      <c r="AM34" s="876" t="n"/>
      <c r="AN34" s="876" t="n"/>
      <c r="AO34" s="877" t="n"/>
      <c r="AP34" s="875" t="n"/>
      <c r="AQ34" s="876" t="n"/>
      <c r="AR34" s="876" t="n"/>
      <c r="AS34" s="876" t="n"/>
      <c r="AT34" s="876" t="n"/>
      <c r="AU34" s="876" t="n"/>
      <c r="AV34" s="876" t="n"/>
      <c r="AW34" s="876" t="n"/>
      <c r="AX34" s="876" t="n"/>
      <c r="AY34" s="876" t="n"/>
      <c r="AZ34" s="877" t="n"/>
      <c r="BA34" s="897" t="n"/>
      <c r="BB34" s="876" t="n"/>
      <c r="BC34" s="876" t="n"/>
      <c r="BD34" s="876" t="n"/>
      <c r="BE34" s="876" t="n"/>
      <c r="BF34" s="876" t="n"/>
      <c r="BG34" s="876" t="n"/>
      <c r="BH34" s="876" t="n"/>
      <c r="BI34" s="876" t="n"/>
      <c r="BJ34" s="876" t="n"/>
      <c r="BK34" s="877" t="n"/>
      <c r="BL34" s="875" t="n"/>
      <c r="BM34" s="876" t="n"/>
      <c r="BN34" s="876" t="n"/>
      <c r="BO34" s="876" t="n"/>
      <c r="BP34" s="876" t="n"/>
      <c r="BQ34" s="876" t="n"/>
      <c r="BR34" s="876" t="n"/>
      <c r="BS34" s="876" t="n"/>
      <c r="BT34" s="876" t="n"/>
      <c r="BU34" s="876" t="n"/>
      <c r="BV34" s="877" t="n"/>
      <c r="BW34" s="876" t="n"/>
      <c r="BX34" s="876" t="n"/>
      <c r="BY34" s="876" t="n"/>
      <c r="BZ34" s="876" t="n"/>
      <c r="CA34" s="876" t="n"/>
      <c r="CB34" s="876" t="n"/>
      <c r="CC34" s="876" t="n"/>
      <c r="CD34" s="876" t="n"/>
      <c r="CE34" s="876" t="n"/>
      <c r="CF34" s="876" t="n"/>
      <c r="CG34" s="876" t="n"/>
      <c r="CH34" s="876" t="n"/>
      <c r="CI34" s="876" t="n"/>
      <c r="CJ34" s="876" t="n"/>
      <c r="CK34" s="876" t="n"/>
      <c r="CL34" s="876" t="n"/>
      <c r="CM34" s="876" t="n"/>
      <c r="CN34" s="876" t="n"/>
      <c r="CO34" s="876" t="n"/>
      <c r="CP34" s="876" t="n"/>
      <c r="CQ34" s="876" t="n"/>
      <c r="CR34" s="876" t="n"/>
      <c r="CS34" s="876" t="n"/>
      <c r="CT34" s="876" t="n"/>
      <c r="CU34" s="876" t="n"/>
      <c r="CV34" s="876" t="n"/>
      <c r="CW34" s="876" t="n"/>
      <c r="CX34" s="876" t="n"/>
      <c r="CY34" s="876" t="n"/>
      <c r="CZ34" s="876" t="n"/>
      <c r="DA34" s="876" t="n"/>
      <c r="DB34" s="876" t="n"/>
      <c r="DC34" s="876" t="n"/>
      <c r="DD34" s="876" t="n"/>
      <c r="DE34" s="876" t="n"/>
      <c r="DF34" s="876" t="n"/>
      <c r="DG34" s="876" t="n"/>
      <c r="DH34" s="876" t="n"/>
      <c r="DI34" s="876" t="n"/>
      <c r="DJ34" s="876" t="n"/>
      <c r="DK34" s="876" t="n"/>
      <c r="DL34" s="876" t="n"/>
      <c r="DM34" s="876" t="n"/>
      <c r="DN34" s="876" t="n"/>
      <c r="DO34" s="876" t="n"/>
      <c r="DP34" s="876" t="n"/>
      <c r="DQ34" s="876" t="n"/>
      <c r="DR34" s="876" t="n"/>
      <c r="DS34" s="876" t="n"/>
      <c r="DT34" s="876" t="n"/>
      <c r="DU34" s="876" t="n"/>
      <c r="DV34" s="877" t="n"/>
      <c r="DW34" s="1873" t="n"/>
      <c r="DX34" s="25" t="n"/>
      <c r="DY34" s="170" t="n"/>
      <c r="DZ34" s="875" t="n"/>
      <c r="EA34" s="876" t="n"/>
      <c r="EB34" s="876" t="n"/>
      <c r="EC34" s="876" t="n"/>
      <c r="ED34" s="876" t="n"/>
      <c r="EE34" s="876" t="n"/>
      <c r="EF34" s="876" t="n"/>
      <c r="EG34" s="876" t="n"/>
      <c r="EH34" s="876" t="n"/>
      <c r="EI34" s="876" t="n"/>
      <c r="EJ34" s="876" t="n"/>
      <c r="EK34" s="876" t="n"/>
      <c r="EL34" s="876" t="n"/>
      <c r="EM34" s="876" t="n"/>
      <c r="EN34" s="876" t="n"/>
      <c r="EO34" s="876" t="n"/>
      <c r="EP34" s="876" t="n"/>
      <c r="EQ34" s="876" t="n"/>
      <c r="ER34" s="876" t="n"/>
      <c r="ES34" s="876" t="n"/>
      <c r="ET34" s="876" t="n"/>
      <c r="EU34" s="876" t="n"/>
      <c r="EV34" s="876" t="n"/>
      <c r="EW34" s="876" t="n"/>
      <c r="EX34" s="876" t="n"/>
      <c r="EY34" s="877" t="n"/>
      <c r="EZ34" s="875" t="n"/>
      <c r="FA34" s="876" t="n"/>
      <c r="FB34" s="876" t="n"/>
      <c r="FC34" s="876" t="n"/>
      <c r="FD34" s="876" t="n"/>
      <c r="FE34" s="876" t="n"/>
      <c r="FF34" s="876" t="n"/>
      <c r="FG34" s="876" t="n"/>
      <c r="FH34" s="876" t="n"/>
      <c r="FI34" s="876" t="n"/>
      <c r="FJ34" s="876" t="n"/>
      <c r="FK34" s="876" t="n"/>
      <c r="FL34" s="877" t="n"/>
    </row>
    <row r="35" ht="6" customHeight="1" s="832">
      <c r="A35" s="22" t="n"/>
      <c r="B35" s="923" t="n"/>
      <c r="C35" s="873" t="n"/>
      <c r="D35" s="873" t="n"/>
      <c r="E35" s="873" t="n"/>
      <c r="F35" s="873" t="n"/>
      <c r="G35" s="873" t="n"/>
      <c r="H35" s="873" t="n"/>
      <c r="I35" s="873" t="n"/>
      <c r="J35" s="873" t="n"/>
      <c r="K35" s="873" t="n"/>
      <c r="L35" s="873" t="n"/>
      <c r="M35" s="873" t="n"/>
      <c r="N35" s="873" t="n"/>
      <c r="O35" s="873" t="n"/>
      <c r="P35" s="873" t="n"/>
      <c r="Q35" s="873" t="n"/>
      <c r="R35" s="873" t="n"/>
      <c r="S35" s="874" t="n"/>
      <c r="T35" s="1875" t="n"/>
      <c r="U35" s="873" t="n"/>
      <c r="V35" s="873" t="n"/>
      <c r="W35" s="873" t="n"/>
      <c r="X35" s="873" t="n"/>
      <c r="Y35" s="873" t="n"/>
      <c r="Z35" s="873" t="n"/>
      <c r="AA35" s="873" t="n"/>
      <c r="AB35" s="873" t="n"/>
      <c r="AC35" s="873" t="n"/>
      <c r="AD35" s="874" t="n"/>
      <c r="AE35" s="1876" t="n"/>
      <c r="AF35" s="873" t="n"/>
      <c r="AG35" s="873" t="n"/>
      <c r="AH35" s="873" t="n"/>
      <c r="AI35" s="873" t="n"/>
      <c r="AJ35" s="873" t="n"/>
      <c r="AK35" s="873" t="n"/>
      <c r="AL35" s="873" t="n"/>
      <c r="AM35" s="873" t="n"/>
      <c r="AN35" s="873" t="n"/>
      <c r="AO35" s="874" t="n"/>
      <c r="AP35" s="1875">
        <f>+T35+AE35</f>
        <v/>
      </c>
      <c r="AQ35" s="873" t="n"/>
      <c r="AR35" s="873" t="n"/>
      <c r="AS35" s="873" t="n"/>
      <c r="AT35" s="873" t="n"/>
      <c r="AU35" s="873" t="n"/>
      <c r="AV35" s="873" t="n"/>
      <c r="AW35" s="873" t="n"/>
      <c r="AX35" s="873" t="n"/>
      <c r="AY35" s="873" t="n"/>
      <c r="AZ35" s="874" t="n"/>
      <c r="BA35" s="1876" t="n"/>
      <c r="BB35" s="873" t="n"/>
      <c r="BC35" s="873" t="n"/>
      <c r="BD35" s="873" t="n"/>
      <c r="BE35" s="873" t="n"/>
      <c r="BF35" s="873" t="n"/>
      <c r="BG35" s="873" t="n"/>
      <c r="BH35" s="873" t="n"/>
      <c r="BI35" s="873" t="n"/>
      <c r="BJ35" s="873" t="n"/>
      <c r="BK35" s="874" t="n"/>
      <c r="BL35" s="1875">
        <f>+T35+BA35</f>
        <v/>
      </c>
      <c r="BM35" s="873" t="n"/>
      <c r="BN35" s="873" t="n"/>
      <c r="BO35" s="873" t="n"/>
      <c r="BP35" s="873" t="n"/>
      <c r="BQ35" s="873" t="n"/>
      <c r="BR35" s="873" t="n"/>
      <c r="BS35" s="873" t="n"/>
      <c r="BT35" s="873" t="n"/>
      <c r="BU35" s="873" t="n"/>
      <c r="BV35" s="874" t="n"/>
      <c r="BW35" s="996" t="n"/>
      <c r="BX35" s="873" t="n"/>
      <c r="BY35" s="873" t="n"/>
      <c r="BZ35" s="873" t="n"/>
      <c r="CA35" s="873" t="n"/>
      <c r="CB35" s="873" t="n"/>
      <c r="CC35" s="873" t="n"/>
      <c r="CD35" s="873" t="n"/>
      <c r="CE35" s="873" t="n"/>
      <c r="CF35" s="873" t="n"/>
      <c r="CG35" s="873" t="n"/>
      <c r="CH35" s="873" t="n"/>
      <c r="CI35" s="873" t="n"/>
      <c r="CJ35" s="873" t="n"/>
      <c r="CK35" s="873" t="n"/>
      <c r="CL35" s="873" t="n"/>
      <c r="CM35" s="873" t="n"/>
      <c r="CN35" s="873" t="n"/>
      <c r="CO35" s="873" t="n"/>
      <c r="CP35" s="873" t="n"/>
      <c r="CQ35" s="873" t="n"/>
      <c r="CR35" s="873" t="n"/>
      <c r="CS35" s="873" t="n"/>
      <c r="CT35" s="873" t="n"/>
      <c r="CU35" s="873" t="n"/>
      <c r="CV35" s="873" t="n"/>
      <c r="CW35" s="873" t="n"/>
      <c r="CX35" s="873" t="n"/>
      <c r="CY35" s="873" t="n"/>
      <c r="CZ35" s="873" t="n"/>
      <c r="DA35" s="873" t="n"/>
      <c r="DB35" s="873" t="n"/>
      <c r="DC35" s="873" t="n"/>
      <c r="DD35" s="873" t="n"/>
      <c r="DE35" s="873" t="n"/>
      <c r="DF35" s="873" t="n"/>
      <c r="DG35" s="873" t="n"/>
      <c r="DH35" s="873" t="n"/>
      <c r="DI35" s="873" t="n"/>
      <c r="DJ35" s="873" t="n"/>
      <c r="DK35" s="873" t="n"/>
      <c r="DL35" s="873" t="n"/>
      <c r="DM35" s="873" t="n"/>
      <c r="DN35" s="873" t="n"/>
      <c r="DO35" s="873" t="n"/>
      <c r="DP35" s="873" t="n"/>
      <c r="DQ35" s="873" t="n"/>
      <c r="DR35" s="873" t="n"/>
      <c r="DS35" s="873" t="n"/>
      <c r="DT35" s="873" t="n"/>
      <c r="DU35" s="873" t="n"/>
      <c r="DV35" s="874" t="n"/>
      <c r="DW35" s="1873" t="n"/>
      <c r="DX35" s="25" t="n"/>
      <c r="DY35" s="923" t="inlineStr">
        <is>
          <t>Total contingent liabilities （A･B）</t>
        </is>
      </c>
      <c r="DZ35" s="873" t="n"/>
      <c r="EA35" s="873" t="n"/>
      <c r="EB35" s="873" t="n"/>
      <c r="EC35" s="873" t="n"/>
      <c r="ED35" s="873" t="n"/>
      <c r="EE35" s="873" t="n"/>
      <c r="EF35" s="873" t="n"/>
      <c r="EG35" s="873" t="n"/>
      <c r="EH35" s="873" t="n"/>
      <c r="EI35" s="873" t="n"/>
      <c r="EJ35" s="873" t="n"/>
      <c r="EK35" s="873" t="n"/>
      <c r="EL35" s="873" t="n"/>
      <c r="EM35" s="873" t="n"/>
      <c r="EN35" s="873" t="n"/>
      <c r="EO35" s="873" t="n"/>
      <c r="EP35" s="873" t="n"/>
      <c r="EQ35" s="873" t="n"/>
      <c r="ER35" s="873" t="n"/>
      <c r="ES35" s="873" t="n"/>
      <c r="ET35" s="873" t="n"/>
      <c r="EU35" s="873" t="n"/>
      <c r="EV35" s="873" t="n"/>
      <c r="EW35" s="873" t="n"/>
      <c r="EX35" s="873" t="n"/>
      <c r="EY35" s="874" t="n"/>
      <c r="EZ35" s="1879" t="inlineStr">
        <is>
          <t>⑥</t>
        </is>
      </c>
      <c r="FA35" s="874" t="n"/>
      <c r="FB35" s="1880">
        <f>SUM(EZ31:FL34)</f>
        <v/>
      </c>
      <c r="FC35" s="873" t="n"/>
      <c r="FD35" s="873" t="n"/>
      <c r="FE35" s="873" t="n"/>
      <c r="FF35" s="873" t="n"/>
      <c r="FG35" s="873" t="n"/>
      <c r="FH35" s="873" t="n"/>
      <c r="FI35" s="873" t="n"/>
      <c r="FJ35" s="873" t="n"/>
      <c r="FK35" s="873" t="n"/>
      <c r="FL35" s="874" t="n"/>
    </row>
    <row r="36" ht="6" customHeight="1" s="832">
      <c r="A36" s="22" t="n"/>
      <c r="B36" s="875" t="n"/>
      <c r="C36" s="876" t="n"/>
      <c r="D36" s="876" t="n"/>
      <c r="E36" s="876" t="n"/>
      <c r="F36" s="876" t="n"/>
      <c r="G36" s="876" t="n"/>
      <c r="H36" s="876" t="n"/>
      <c r="I36" s="876" t="n"/>
      <c r="J36" s="876" t="n"/>
      <c r="K36" s="876" t="n"/>
      <c r="L36" s="876" t="n"/>
      <c r="M36" s="876" t="n"/>
      <c r="N36" s="876" t="n"/>
      <c r="O36" s="876" t="n"/>
      <c r="P36" s="876" t="n"/>
      <c r="Q36" s="876" t="n"/>
      <c r="R36" s="876" t="n"/>
      <c r="S36" s="877" t="n"/>
      <c r="T36" s="875" t="n"/>
      <c r="U36" s="876" t="n"/>
      <c r="V36" s="876" t="n"/>
      <c r="W36" s="876" t="n"/>
      <c r="X36" s="876" t="n"/>
      <c r="Y36" s="876" t="n"/>
      <c r="Z36" s="876" t="n"/>
      <c r="AA36" s="876" t="n"/>
      <c r="AB36" s="876" t="n"/>
      <c r="AC36" s="876" t="n"/>
      <c r="AD36" s="877" t="n"/>
      <c r="AE36" s="897" t="n"/>
      <c r="AF36" s="876" t="n"/>
      <c r="AG36" s="876" t="n"/>
      <c r="AH36" s="876" t="n"/>
      <c r="AI36" s="876" t="n"/>
      <c r="AJ36" s="876" t="n"/>
      <c r="AK36" s="876" t="n"/>
      <c r="AL36" s="876" t="n"/>
      <c r="AM36" s="876" t="n"/>
      <c r="AN36" s="876" t="n"/>
      <c r="AO36" s="877" t="n"/>
      <c r="AP36" s="875" t="n"/>
      <c r="AQ36" s="876" t="n"/>
      <c r="AR36" s="876" t="n"/>
      <c r="AS36" s="876" t="n"/>
      <c r="AT36" s="876" t="n"/>
      <c r="AU36" s="876" t="n"/>
      <c r="AV36" s="876" t="n"/>
      <c r="AW36" s="876" t="n"/>
      <c r="AX36" s="876" t="n"/>
      <c r="AY36" s="876" t="n"/>
      <c r="AZ36" s="877" t="n"/>
      <c r="BA36" s="897" t="n"/>
      <c r="BB36" s="876" t="n"/>
      <c r="BC36" s="876" t="n"/>
      <c r="BD36" s="876" t="n"/>
      <c r="BE36" s="876" t="n"/>
      <c r="BF36" s="876" t="n"/>
      <c r="BG36" s="876" t="n"/>
      <c r="BH36" s="876" t="n"/>
      <c r="BI36" s="876" t="n"/>
      <c r="BJ36" s="876" t="n"/>
      <c r="BK36" s="877" t="n"/>
      <c r="BL36" s="875" t="n"/>
      <c r="BM36" s="876" t="n"/>
      <c r="BN36" s="876" t="n"/>
      <c r="BO36" s="876" t="n"/>
      <c r="BP36" s="876" t="n"/>
      <c r="BQ36" s="876" t="n"/>
      <c r="BR36" s="876" t="n"/>
      <c r="BS36" s="876" t="n"/>
      <c r="BT36" s="876" t="n"/>
      <c r="BU36" s="876" t="n"/>
      <c r="BV36" s="877" t="n"/>
      <c r="BW36" s="876" t="n"/>
      <c r="BX36" s="876" t="n"/>
      <c r="BY36" s="876" t="n"/>
      <c r="BZ36" s="876" t="n"/>
      <c r="CA36" s="876" t="n"/>
      <c r="CB36" s="876" t="n"/>
      <c r="CC36" s="876" t="n"/>
      <c r="CD36" s="876" t="n"/>
      <c r="CE36" s="876" t="n"/>
      <c r="CF36" s="876" t="n"/>
      <c r="CG36" s="876" t="n"/>
      <c r="CH36" s="876" t="n"/>
      <c r="CI36" s="876" t="n"/>
      <c r="CJ36" s="876" t="n"/>
      <c r="CK36" s="876" t="n"/>
      <c r="CL36" s="876" t="n"/>
      <c r="CM36" s="876" t="n"/>
      <c r="CN36" s="876" t="n"/>
      <c r="CO36" s="876" t="n"/>
      <c r="CP36" s="876" t="n"/>
      <c r="CQ36" s="876" t="n"/>
      <c r="CR36" s="876" t="n"/>
      <c r="CS36" s="876" t="n"/>
      <c r="CT36" s="876" t="n"/>
      <c r="CU36" s="876" t="n"/>
      <c r="CV36" s="876" t="n"/>
      <c r="CW36" s="876" t="n"/>
      <c r="CX36" s="876" t="n"/>
      <c r="CY36" s="876" t="n"/>
      <c r="CZ36" s="876" t="n"/>
      <c r="DA36" s="876" t="n"/>
      <c r="DB36" s="876" t="n"/>
      <c r="DC36" s="876" t="n"/>
      <c r="DD36" s="876" t="n"/>
      <c r="DE36" s="876" t="n"/>
      <c r="DF36" s="876" t="n"/>
      <c r="DG36" s="876" t="n"/>
      <c r="DH36" s="876" t="n"/>
      <c r="DI36" s="876" t="n"/>
      <c r="DJ36" s="876" t="n"/>
      <c r="DK36" s="876" t="n"/>
      <c r="DL36" s="876" t="n"/>
      <c r="DM36" s="876" t="n"/>
      <c r="DN36" s="876" t="n"/>
      <c r="DO36" s="876" t="n"/>
      <c r="DP36" s="876" t="n"/>
      <c r="DQ36" s="876" t="n"/>
      <c r="DR36" s="876" t="n"/>
      <c r="DS36" s="876" t="n"/>
      <c r="DT36" s="876" t="n"/>
      <c r="DU36" s="876" t="n"/>
      <c r="DV36" s="877" t="n"/>
      <c r="DW36" s="1873" t="n"/>
      <c r="DX36" s="25" t="n"/>
      <c r="DY36" s="875" t="n"/>
      <c r="DZ36" s="876" t="n"/>
      <c r="EA36" s="876" t="n"/>
      <c r="EB36" s="876" t="n"/>
      <c r="EC36" s="876" t="n"/>
      <c r="ED36" s="876" t="n"/>
      <c r="EE36" s="876" t="n"/>
      <c r="EF36" s="876" t="n"/>
      <c r="EG36" s="876" t="n"/>
      <c r="EH36" s="876" t="n"/>
      <c r="EI36" s="876" t="n"/>
      <c r="EJ36" s="876" t="n"/>
      <c r="EK36" s="876" t="n"/>
      <c r="EL36" s="876" t="n"/>
      <c r="EM36" s="876" t="n"/>
      <c r="EN36" s="876" t="n"/>
      <c r="EO36" s="876" t="n"/>
      <c r="EP36" s="876" t="n"/>
      <c r="EQ36" s="876" t="n"/>
      <c r="ER36" s="876" t="n"/>
      <c r="ES36" s="876" t="n"/>
      <c r="ET36" s="876" t="n"/>
      <c r="EU36" s="876" t="n"/>
      <c r="EV36" s="876" t="n"/>
      <c r="EW36" s="876" t="n"/>
      <c r="EX36" s="876" t="n"/>
      <c r="EY36" s="877" t="n"/>
      <c r="EZ36" s="875" t="n"/>
      <c r="FA36" s="877" t="n"/>
      <c r="FB36" s="876" t="n"/>
      <c r="FC36" s="876" t="n"/>
      <c r="FD36" s="876" t="n"/>
      <c r="FE36" s="876" t="n"/>
      <c r="FF36" s="876" t="n"/>
      <c r="FG36" s="876" t="n"/>
      <c r="FH36" s="876" t="n"/>
      <c r="FI36" s="876" t="n"/>
      <c r="FJ36" s="876" t="n"/>
      <c r="FK36" s="876" t="n"/>
      <c r="FL36" s="877" t="n"/>
    </row>
    <row r="37" ht="6" customHeight="1" s="832">
      <c r="A37" s="22" t="n"/>
      <c r="B37" s="923" t="n"/>
      <c r="C37" s="873" t="n"/>
      <c r="D37" s="873" t="n"/>
      <c r="E37" s="873" t="n"/>
      <c r="F37" s="873" t="n"/>
      <c r="G37" s="873" t="n"/>
      <c r="H37" s="873" t="n"/>
      <c r="I37" s="873" t="n"/>
      <c r="J37" s="873" t="n"/>
      <c r="K37" s="873" t="n"/>
      <c r="L37" s="873" t="n"/>
      <c r="M37" s="873" t="n"/>
      <c r="N37" s="873" t="n"/>
      <c r="O37" s="873" t="n"/>
      <c r="P37" s="873" t="n"/>
      <c r="Q37" s="873" t="n"/>
      <c r="R37" s="873" t="n"/>
      <c r="S37" s="874" t="n"/>
      <c r="T37" s="1875" t="n"/>
      <c r="U37" s="873" t="n"/>
      <c r="V37" s="873" t="n"/>
      <c r="W37" s="873" t="n"/>
      <c r="X37" s="873" t="n"/>
      <c r="Y37" s="873" t="n"/>
      <c r="Z37" s="873" t="n"/>
      <c r="AA37" s="873" t="n"/>
      <c r="AB37" s="873" t="n"/>
      <c r="AC37" s="873" t="n"/>
      <c r="AD37" s="874" t="n"/>
      <c r="AE37" s="1876" t="n"/>
      <c r="AF37" s="873" t="n"/>
      <c r="AG37" s="873" t="n"/>
      <c r="AH37" s="873" t="n"/>
      <c r="AI37" s="873" t="n"/>
      <c r="AJ37" s="873" t="n"/>
      <c r="AK37" s="873" t="n"/>
      <c r="AL37" s="873" t="n"/>
      <c r="AM37" s="873" t="n"/>
      <c r="AN37" s="873" t="n"/>
      <c r="AO37" s="874" t="n"/>
      <c r="AP37" s="1875">
        <f>+T37+AE37</f>
        <v/>
      </c>
      <c r="AQ37" s="873" t="n"/>
      <c r="AR37" s="873" t="n"/>
      <c r="AS37" s="873" t="n"/>
      <c r="AT37" s="873" t="n"/>
      <c r="AU37" s="873" t="n"/>
      <c r="AV37" s="873" t="n"/>
      <c r="AW37" s="873" t="n"/>
      <c r="AX37" s="873" t="n"/>
      <c r="AY37" s="873" t="n"/>
      <c r="AZ37" s="874" t="n"/>
      <c r="BA37" s="1876" t="n"/>
      <c r="BB37" s="873" t="n"/>
      <c r="BC37" s="873" t="n"/>
      <c r="BD37" s="873" t="n"/>
      <c r="BE37" s="873" t="n"/>
      <c r="BF37" s="873" t="n"/>
      <c r="BG37" s="873" t="n"/>
      <c r="BH37" s="873" t="n"/>
      <c r="BI37" s="873" t="n"/>
      <c r="BJ37" s="873" t="n"/>
      <c r="BK37" s="874" t="n"/>
      <c r="BL37" s="1875">
        <f>+T37+BA37</f>
        <v/>
      </c>
      <c r="BM37" s="873" t="n"/>
      <c r="BN37" s="873" t="n"/>
      <c r="BO37" s="873" t="n"/>
      <c r="BP37" s="873" t="n"/>
      <c r="BQ37" s="873" t="n"/>
      <c r="BR37" s="873" t="n"/>
      <c r="BS37" s="873" t="n"/>
      <c r="BT37" s="873" t="n"/>
      <c r="BU37" s="873" t="n"/>
      <c r="BV37" s="874" t="n"/>
      <c r="BW37" s="996" t="n"/>
      <c r="BX37" s="873" t="n"/>
      <c r="BY37" s="873" t="n"/>
      <c r="BZ37" s="873" t="n"/>
      <c r="CA37" s="873" t="n"/>
      <c r="CB37" s="873" t="n"/>
      <c r="CC37" s="873" t="n"/>
      <c r="CD37" s="873" t="n"/>
      <c r="CE37" s="873" t="n"/>
      <c r="CF37" s="873" t="n"/>
      <c r="CG37" s="873" t="n"/>
      <c r="CH37" s="873" t="n"/>
      <c r="CI37" s="873" t="n"/>
      <c r="CJ37" s="873" t="n"/>
      <c r="CK37" s="873" t="n"/>
      <c r="CL37" s="873" t="n"/>
      <c r="CM37" s="873" t="n"/>
      <c r="CN37" s="873" t="n"/>
      <c r="CO37" s="873" t="n"/>
      <c r="CP37" s="873" t="n"/>
      <c r="CQ37" s="873" t="n"/>
      <c r="CR37" s="873" t="n"/>
      <c r="CS37" s="873" t="n"/>
      <c r="CT37" s="873" t="n"/>
      <c r="CU37" s="873" t="n"/>
      <c r="CV37" s="873" t="n"/>
      <c r="CW37" s="873" t="n"/>
      <c r="CX37" s="873" t="n"/>
      <c r="CY37" s="873" t="n"/>
      <c r="CZ37" s="873" t="n"/>
      <c r="DA37" s="873" t="n"/>
      <c r="DB37" s="873" t="n"/>
      <c r="DC37" s="873" t="n"/>
      <c r="DD37" s="873" t="n"/>
      <c r="DE37" s="873" t="n"/>
      <c r="DF37" s="873" t="n"/>
      <c r="DG37" s="873" t="n"/>
      <c r="DH37" s="873" t="n"/>
      <c r="DI37" s="873" t="n"/>
      <c r="DJ37" s="873" t="n"/>
      <c r="DK37" s="873" t="n"/>
      <c r="DL37" s="873" t="n"/>
      <c r="DM37" s="873" t="n"/>
      <c r="DN37" s="873" t="n"/>
      <c r="DO37" s="873" t="n"/>
      <c r="DP37" s="873" t="n"/>
      <c r="DQ37" s="873" t="n"/>
      <c r="DR37" s="873" t="n"/>
      <c r="DS37" s="873" t="n"/>
      <c r="DT37" s="873" t="n"/>
      <c r="DU37" s="873" t="n"/>
      <c r="DV37" s="874" t="n"/>
      <c r="DW37" s="1873" t="n"/>
      <c r="EB37" s="65" t="n"/>
      <c r="EC37" s="65" t="n"/>
      <c r="ED37" s="65" t="n"/>
      <c r="EE37" s="65" t="n"/>
      <c r="EF37" s="65" t="n"/>
      <c r="EG37" s="65" t="n"/>
      <c r="EH37" s="65" t="n"/>
      <c r="EI37" s="65" t="n"/>
      <c r="EJ37" s="65" t="n"/>
      <c r="EK37" s="65" t="n"/>
      <c r="EL37" s="65" t="n"/>
      <c r="EM37" s="65" t="n"/>
      <c r="EN37" s="65" t="n"/>
      <c r="EO37" s="65" t="n"/>
      <c r="EP37" s="65" t="n"/>
      <c r="EQ37" s="65" t="n"/>
      <c r="ER37" s="65" t="n"/>
      <c r="ES37" s="65" t="n"/>
      <c r="ET37" s="65" t="n"/>
      <c r="EU37" s="65" t="n"/>
      <c r="EX37" s="1901" t="n"/>
      <c r="EZ37" s="1878" t="n"/>
      <c r="FA37" s="1878" t="n"/>
      <c r="FB37" s="1878" t="n"/>
      <c r="FC37" s="1878" t="n"/>
      <c r="FD37" s="1878" t="n"/>
      <c r="FE37" s="1878" t="n"/>
      <c r="FF37" s="1878" t="n"/>
      <c r="FG37" s="1878" t="n"/>
      <c r="FH37" s="1878" t="n"/>
      <c r="FI37" s="1878" t="n"/>
      <c r="FJ37" s="1878" t="n"/>
      <c r="FK37" s="1878" t="n"/>
      <c r="FL37" s="1878" t="n"/>
    </row>
    <row r="38" ht="6" customHeight="1" s="832">
      <c r="A38" s="26" t="n"/>
      <c r="B38" s="875" t="n"/>
      <c r="C38" s="876" t="n"/>
      <c r="D38" s="876" t="n"/>
      <c r="E38" s="876" t="n"/>
      <c r="F38" s="876" t="n"/>
      <c r="G38" s="876" t="n"/>
      <c r="H38" s="876" t="n"/>
      <c r="I38" s="876" t="n"/>
      <c r="J38" s="876" t="n"/>
      <c r="K38" s="876" t="n"/>
      <c r="L38" s="876" t="n"/>
      <c r="M38" s="876" t="n"/>
      <c r="N38" s="876" t="n"/>
      <c r="O38" s="876" t="n"/>
      <c r="P38" s="876" t="n"/>
      <c r="Q38" s="876" t="n"/>
      <c r="R38" s="876" t="n"/>
      <c r="S38" s="877" t="n"/>
      <c r="T38" s="875" t="n"/>
      <c r="U38" s="876" t="n"/>
      <c r="V38" s="876" t="n"/>
      <c r="W38" s="876" t="n"/>
      <c r="X38" s="876" t="n"/>
      <c r="Y38" s="876" t="n"/>
      <c r="Z38" s="876" t="n"/>
      <c r="AA38" s="876" t="n"/>
      <c r="AB38" s="876" t="n"/>
      <c r="AC38" s="876" t="n"/>
      <c r="AD38" s="877" t="n"/>
      <c r="AE38" s="897" t="n"/>
      <c r="AF38" s="876" t="n"/>
      <c r="AG38" s="876" t="n"/>
      <c r="AH38" s="876" t="n"/>
      <c r="AI38" s="876" t="n"/>
      <c r="AJ38" s="876" t="n"/>
      <c r="AK38" s="876" t="n"/>
      <c r="AL38" s="876" t="n"/>
      <c r="AM38" s="876" t="n"/>
      <c r="AN38" s="876" t="n"/>
      <c r="AO38" s="877" t="n"/>
      <c r="AP38" s="875" t="n"/>
      <c r="AQ38" s="876" t="n"/>
      <c r="AR38" s="876" t="n"/>
      <c r="AS38" s="876" t="n"/>
      <c r="AT38" s="876" t="n"/>
      <c r="AU38" s="876" t="n"/>
      <c r="AV38" s="876" t="n"/>
      <c r="AW38" s="876" t="n"/>
      <c r="AX38" s="876" t="n"/>
      <c r="AY38" s="876" t="n"/>
      <c r="AZ38" s="877" t="n"/>
      <c r="BA38" s="897" t="n"/>
      <c r="BB38" s="876" t="n"/>
      <c r="BC38" s="876" t="n"/>
      <c r="BD38" s="876" t="n"/>
      <c r="BE38" s="876" t="n"/>
      <c r="BF38" s="876" t="n"/>
      <c r="BG38" s="876" t="n"/>
      <c r="BH38" s="876" t="n"/>
      <c r="BI38" s="876" t="n"/>
      <c r="BJ38" s="876" t="n"/>
      <c r="BK38" s="877" t="n"/>
      <c r="BL38" s="875" t="n"/>
      <c r="BM38" s="876" t="n"/>
      <c r="BN38" s="876" t="n"/>
      <c r="BO38" s="876" t="n"/>
      <c r="BP38" s="876" t="n"/>
      <c r="BQ38" s="876" t="n"/>
      <c r="BR38" s="876" t="n"/>
      <c r="BS38" s="876" t="n"/>
      <c r="BT38" s="876" t="n"/>
      <c r="BU38" s="876" t="n"/>
      <c r="BV38" s="877" t="n"/>
      <c r="BW38" s="876" t="n"/>
      <c r="BX38" s="876" t="n"/>
      <c r="BY38" s="876" t="n"/>
      <c r="BZ38" s="876" t="n"/>
      <c r="CA38" s="876" t="n"/>
      <c r="CB38" s="876" t="n"/>
      <c r="CC38" s="876" t="n"/>
      <c r="CD38" s="876" t="n"/>
      <c r="CE38" s="876" t="n"/>
      <c r="CF38" s="876" t="n"/>
      <c r="CG38" s="876" t="n"/>
      <c r="CH38" s="876" t="n"/>
      <c r="CI38" s="876" t="n"/>
      <c r="CJ38" s="876" t="n"/>
      <c r="CK38" s="876" t="n"/>
      <c r="CL38" s="876" t="n"/>
      <c r="CM38" s="876" t="n"/>
      <c r="CN38" s="876" t="n"/>
      <c r="CO38" s="876" t="n"/>
      <c r="CP38" s="876" t="n"/>
      <c r="CQ38" s="876" t="n"/>
      <c r="CR38" s="876" t="n"/>
      <c r="CS38" s="876" t="n"/>
      <c r="CT38" s="876" t="n"/>
      <c r="CU38" s="876" t="n"/>
      <c r="CV38" s="876" t="n"/>
      <c r="CW38" s="876" t="n"/>
      <c r="CX38" s="876" t="n"/>
      <c r="CY38" s="876" t="n"/>
      <c r="CZ38" s="876" t="n"/>
      <c r="DA38" s="876" t="n"/>
      <c r="DB38" s="876" t="n"/>
      <c r="DC38" s="876" t="n"/>
      <c r="DD38" s="876" t="n"/>
      <c r="DE38" s="876" t="n"/>
      <c r="DF38" s="876" t="n"/>
      <c r="DG38" s="876" t="n"/>
      <c r="DH38" s="876" t="n"/>
      <c r="DI38" s="876" t="n"/>
      <c r="DJ38" s="876" t="n"/>
      <c r="DK38" s="876" t="n"/>
      <c r="DL38" s="876" t="n"/>
      <c r="DM38" s="876" t="n"/>
      <c r="DN38" s="876" t="n"/>
      <c r="DO38" s="876" t="n"/>
      <c r="DP38" s="876" t="n"/>
      <c r="DQ38" s="876" t="n"/>
      <c r="DR38" s="876" t="n"/>
      <c r="DS38" s="876" t="n"/>
      <c r="DT38" s="876" t="n"/>
      <c r="DU38" s="876" t="n"/>
      <c r="DV38" s="877" t="n"/>
      <c r="DW38" s="1873" t="n"/>
      <c r="DY38" s="21" t="n"/>
      <c r="DZ38" s="938" t="inlineStr">
        <is>
          <t>The aggregate amount of unrealized gain/loss (A) （⑦=②+⑤+⑥）</t>
        </is>
      </c>
      <c r="EA38" s="873" t="n"/>
      <c r="EB38" s="873" t="n"/>
      <c r="EC38" s="873" t="n"/>
      <c r="ED38" s="873" t="n"/>
      <c r="EE38" s="873" t="n"/>
      <c r="EF38" s="873" t="n"/>
      <c r="EG38" s="873" t="n"/>
      <c r="EH38" s="873" t="n"/>
      <c r="EI38" s="873" t="n"/>
      <c r="EJ38" s="873" t="n"/>
      <c r="EK38" s="873" t="n"/>
      <c r="EL38" s="873" t="n"/>
      <c r="EM38" s="873" t="n"/>
      <c r="EN38" s="873" t="n"/>
      <c r="EO38" s="873" t="n"/>
      <c r="EP38" s="873" t="n"/>
      <c r="EQ38" s="873" t="n"/>
      <c r="ER38" s="873" t="n"/>
      <c r="ES38" s="873" t="n"/>
      <c r="ET38" s="873" t="n"/>
      <c r="EU38" s="873" t="n"/>
      <c r="EV38" s="873" t="n"/>
      <c r="EW38" s="873" t="n"/>
      <c r="EX38" s="873" t="n"/>
      <c r="EY38" s="874" t="n"/>
      <c r="EZ38" s="1879" t="inlineStr">
        <is>
          <t>⑦</t>
        </is>
      </c>
      <c r="FA38" s="874" t="n"/>
      <c r="FB38" s="1880">
        <f>+AG81+FB26+FB35</f>
        <v/>
      </c>
      <c r="FC38" s="873" t="n"/>
      <c r="FD38" s="873" t="n"/>
      <c r="FE38" s="873" t="n"/>
      <c r="FF38" s="873" t="n"/>
      <c r="FG38" s="873" t="n"/>
      <c r="FH38" s="873" t="n"/>
      <c r="FI38" s="873" t="n"/>
      <c r="FJ38" s="873" t="n"/>
      <c r="FK38" s="873" t="n"/>
      <c r="FL38" s="874" t="n"/>
    </row>
    <row r="39" ht="6" customHeight="1" s="832">
      <c r="A39" s="993" t="inlineStr">
        <is>
          <t>Total Current Assets</t>
        </is>
      </c>
      <c r="B39" s="873" t="n"/>
      <c r="C39" s="873" t="n"/>
      <c r="D39" s="873" t="n"/>
      <c r="E39" s="873" t="n"/>
      <c r="F39" s="873" t="n"/>
      <c r="G39" s="873" t="n"/>
      <c r="H39" s="873" t="n"/>
      <c r="I39" s="873" t="n"/>
      <c r="J39" s="873" t="n"/>
      <c r="K39" s="873" t="n"/>
      <c r="L39" s="873" t="n"/>
      <c r="M39" s="873" t="n"/>
      <c r="N39" s="873" t="n"/>
      <c r="O39" s="873" t="n"/>
      <c r="P39" s="873" t="n"/>
      <c r="Q39" s="873" t="n"/>
      <c r="R39" s="873" t="n"/>
      <c r="S39" s="874" t="n"/>
      <c r="T39" s="1875">
        <f>SUM(T11:AD38)</f>
        <v/>
      </c>
      <c r="U39" s="873" t="n"/>
      <c r="V39" s="873" t="n"/>
      <c r="W39" s="873" t="n"/>
      <c r="X39" s="873" t="n"/>
      <c r="Y39" s="873" t="n"/>
      <c r="Z39" s="873" t="n"/>
      <c r="AA39" s="873" t="n"/>
      <c r="AB39" s="873" t="n"/>
      <c r="AC39" s="873" t="n"/>
      <c r="AD39" s="874" t="n"/>
      <c r="AE39" s="1876">
        <f>SUM(AE11:AO38)</f>
        <v/>
      </c>
      <c r="AF39" s="873" t="n"/>
      <c r="AG39" s="873" t="n"/>
      <c r="AH39" s="873" t="n"/>
      <c r="AI39" s="873" t="n"/>
      <c r="AJ39" s="873" t="n"/>
      <c r="AK39" s="873" t="n"/>
      <c r="AL39" s="873" t="n"/>
      <c r="AM39" s="873" t="n"/>
      <c r="AN39" s="873" t="n"/>
      <c r="AO39" s="874" t="n"/>
      <c r="AP39" s="1875">
        <f>+T39+AE39</f>
        <v/>
      </c>
      <c r="AQ39" s="873" t="n"/>
      <c r="AR39" s="873" t="n"/>
      <c r="AS39" s="873" t="n"/>
      <c r="AT39" s="873" t="n"/>
      <c r="AU39" s="873" t="n"/>
      <c r="AV39" s="873" t="n"/>
      <c r="AW39" s="873" t="n"/>
      <c r="AX39" s="873" t="n"/>
      <c r="AY39" s="873" t="n"/>
      <c r="AZ39" s="874" t="n"/>
      <c r="BA39" s="1876">
        <f>SUM(BA11:BK38)</f>
        <v/>
      </c>
      <c r="BB39" s="873" t="n"/>
      <c r="BC39" s="873" t="n"/>
      <c r="BD39" s="873" t="n"/>
      <c r="BE39" s="873" t="n"/>
      <c r="BF39" s="873" t="n"/>
      <c r="BG39" s="873" t="n"/>
      <c r="BH39" s="873" t="n"/>
      <c r="BI39" s="873" t="n"/>
      <c r="BJ39" s="873" t="n"/>
      <c r="BK39" s="874" t="n"/>
      <c r="BL39" s="1875">
        <f>+T39+BA39</f>
        <v/>
      </c>
      <c r="BM39" s="873" t="n"/>
      <c r="BN39" s="873" t="n"/>
      <c r="BO39" s="873" t="n"/>
      <c r="BP39" s="873" t="n"/>
      <c r="BQ39" s="873" t="n"/>
      <c r="BR39" s="873" t="n"/>
      <c r="BS39" s="873" t="n"/>
      <c r="BT39" s="873" t="n"/>
      <c r="BU39" s="873" t="n"/>
      <c r="BV39" s="874" t="n"/>
      <c r="BW39" s="996" t="n"/>
      <c r="BX39" s="873" t="n"/>
      <c r="BY39" s="873" t="n"/>
      <c r="BZ39" s="873" t="n"/>
      <c r="CA39" s="873" t="n"/>
      <c r="CB39" s="873" t="n"/>
      <c r="CC39" s="873" t="n"/>
      <c r="CD39" s="873" t="n"/>
      <c r="CE39" s="873" t="n"/>
      <c r="CF39" s="873" t="n"/>
      <c r="CG39" s="873" t="n"/>
      <c r="CH39" s="873" t="n"/>
      <c r="CI39" s="873" t="n"/>
      <c r="CJ39" s="873" t="n"/>
      <c r="CK39" s="873" t="n"/>
      <c r="CL39" s="873" t="n"/>
      <c r="CM39" s="873" t="n"/>
      <c r="CN39" s="873" t="n"/>
      <c r="CO39" s="873" t="n"/>
      <c r="CP39" s="873" t="n"/>
      <c r="CQ39" s="873" t="n"/>
      <c r="CR39" s="873" t="n"/>
      <c r="CS39" s="873" t="n"/>
      <c r="CT39" s="873" t="n"/>
      <c r="CU39" s="873" t="n"/>
      <c r="CV39" s="873" t="n"/>
      <c r="CW39" s="873" t="n"/>
      <c r="CX39" s="873" t="n"/>
      <c r="CY39" s="873" t="n"/>
      <c r="CZ39" s="873" t="n"/>
      <c r="DA39" s="873" t="n"/>
      <c r="DB39" s="873" t="n"/>
      <c r="DC39" s="873" t="n"/>
      <c r="DD39" s="873" t="n"/>
      <c r="DE39" s="873" t="n"/>
      <c r="DF39" s="873" t="n"/>
      <c r="DG39" s="873" t="n"/>
      <c r="DH39" s="873" t="n"/>
      <c r="DI39" s="873" t="n"/>
      <c r="DJ39" s="873" t="n"/>
      <c r="DK39" s="873" t="n"/>
      <c r="DL39" s="873" t="n"/>
      <c r="DM39" s="873" t="n"/>
      <c r="DN39" s="873" t="n"/>
      <c r="DO39" s="873" t="n"/>
      <c r="DP39" s="873" t="n"/>
      <c r="DQ39" s="873" t="n"/>
      <c r="DR39" s="873" t="n"/>
      <c r="DS39" s="873" t="n"/>
      <c r="DT39" s="873" t="n"/>
      <c r="DU39" s="873" t="n"/>
      <c r="DV39" s="874" t="n"/>
      <c r="DW39" s="1873" t="n"/>
      <c r="DY39" s="23" t="n"/>
      <c r="DZ39" s="875" t="n"/>
      <c r="EA39" s="876" t="n"/>
      <c r="EB39" s="876" t="n"/>
      <c r="EC39" s="876" t="n"/>
      <c r="ED39" s="876" t="n"/>
      <c r="EE39" s="876" t="n"/>
      <c r="EF39" s="876" t="n"/>
      <c r="EG39" s="876" t="n"/>
      <c r="EH39" s="876" t="n"/>
      <c r="EI39" s="876" t="n"/>
      <c r="EJ39" s="876" t="n"/>
      <c r="EK39" s="876" t="n"/>
      <c r="EL39" s="876" t="n"/>
      <c r="EM39" s="876" t="n"/>
      <c r="EN39" s="876" t="n"/>
      <c r="EO39" s="876" t="n"/>
      <c r="EP39" s="876" t="n"/>
      <c r="EQ39" s="876" t="n"/>
      <c r="ER39" s="876" t="n"/>
      <c r="ES39" s="876" t="n"/>
      <c r="ET39" s="876" t="n"/>
      <c r="EU39" s="876" t="n"/>
      <c r="EV39" s="876" t="n"/>
      <c r="EW39" s="876" t="n"/>
      <c r="EX39" s="876" t="n"/>
      <c r="EY39" s="877" t="n"/>
      <c r="EZ39" s="875" t="n"/>
      <c r="FA39" s="877" t="n"/>
      <c r="FB39" s="876" t="n"/>
      <c r="FC39" s="876" t="n"/>
      <c r="FD39" s="876" t="n"/>
      <c r="FE39" s="876" t="n"/>
      <c r="FF39" s="876" t="n"/>
      <c r="FG39" s="876" t="n"/>
      <c r="FH39" s="876" t="n"/>
      <c r="FI39" s="876" t="n"/>
      <c r="FJ39" s="876" t="n"/>
      <c r="FK39" s="876" t="n"/>
      <c r="FL39" s="877" t="n"/>
    </row>
    <row r="40" ht="6" customHeight="1" s="832">
      <c r="A40" s="897" t="n"/>
      <c r="B40" s="876" t="n"/>
      <c r="C40" s="876" t="n"/>
      <c r="D40" s="876" t="n"/>
      <c r="E40" s="876" t="n"/>
      <c r="F40" s="876" t="n"/>
      <c r="G40" s="876" t="n"/>
      <c r="H40" s="876" t="n"/>
      <c r="I40" s="876" t="n"/>
      <c r="J40" s="876" t="n"/>
      <c r="K40" s="876" t="n"/>
      <c r="L40" s="876" t="n"/>
      <c r="M40" s="876" t="n"/>
      <c r="N40" s="876" t="n"/>
      <c r="O40" s="876" t="n"/>
      <c r="P40" s="876" t="n"/>
      <c r="Q40" s="876" t="n"/>
      <c r="R40" s="876" t="n"/>
      <c r="S40" s="877" t="n"/>
      <c r="T40" s="875" t="n"/>
      <c r="U40" s="876" t="n"/>
      <c r="V40" s="876" t="n"/>
      <c r="W40" s="876" t="n"/>
      <c r="X40" s="876" t="n"/>
      <c r="Y40" s="876" t="n"/>
      <c r="Z40" s="876" t="n"/>
      <c r="AA40" s="876" t="n"/>
      <c r="AB40" s="876" t="n"/>
      <c r="AC40" s="876" t="n"/>
      <c r="AD40" s="877" t="n"/>
      <c r="AE40" s="897" t="n"/>
      <c r="AF40" s="876" t="n"/>
      <c r="AG40" s="876" t="n"/>
      <c r="AH40" s="876" t="n"/>
      <c r="AI40" s="876" t="n"/>
      <c r="AJ40" s="876" t="n"/>
      <c r="AK40" s="876" t="n"/>
      <c r="AL40" s="876" t="n"/>
      <c r="AM40" s="876" t="n"/>
      <c r="AN40" s="876" t="n"/>
      <c r="AO40" s="877" t="n"/>
      <c r="AP40" s="875" t="n"/>
      <c r="AQ40" s="876" t="n"/>
      <c r="AR40" s="876" t="n"/>
      <c r="AS40" s="876" t="n"/>
      <c r="AT40" s="876" t="n"/>
      <c r="AU40" s="876" t="n"/>
      <c r="AV40" s="876" t="n"/>
      <c r="AW40" s="876" t="n"/>
      <c r="AX40" s="876" t="n"/>
      <c r="AY40" s="876" t="n"/>
      <c r="AZ40" s="877" t="n"/>
      <c r="BA40" s="897" t="n"/>
      <c r="BB40" s="876" t="n"/>
      <c r="BC40" s="876" t="n"/>
      <c r="BD40" s="876" t="n"/>
      <c r="BE40" s="876" t="n"/>
      <c r="BF40" s="876" t="n"/>
      <c r="BG40" s="876" t="n"/>
      <c r="BH40" s="876" t="n"/>
      <c r="BI40" s="876" t="n"/>
      <c r="BJ40" s="876" t="n"/>
      <c r="BK40" s="877" t="n"/>
      <c r="BL40" s="875" t="n"/>
      <c r="BM40" s="876" t="n"/>
      <c r="BN40" s="876" t="n"/>
      <c r="BO40" s="876" t="n"/>
      <c r="BP40" s="876" t="n"/>
      <c r="BQ40" s="876" t="n"/>
      <c r="BR40" s="876" t="n"/>
      <c r="BS40" s="876" t="n"/>
      <c r="BT40" s="876" t="n"/>
      <c r="BU40" s="876" t="n"/>
      <c r="BV40" s="877" t="n"/>
      <c r="BW40" s="876" t="n"/>
      <c r="BX40" s="876" t="n"/>
      <c r="BY40" s="876" t="n"/>
      <c r="BZ40" s="876" t="n"/>
      <c r="CA40" s="876" t="n"/>
      <c r="CB40" s="876" t="n"/>
      <c r="CC40" s="876" t="n"/>
      <c r="CD40" s="876" t="n"/>
      <c r="CE40" s="876" t="n"/>
      <c r="CF40" s="876" t="n"/>
      <c r="CG40" s="876" t="n"/>
      <c r="CH40" s="876" t="n"/>
      <c r="CI40" s="876" t="n"/>
      <c r="CJ40" s="876" t="n"/>
      <c r="CK40" s="876" t="n"/>
      <c r="CL40" s="876" t="n"/>
      <c r="CM40" s="876" t="n"/>
      <c r="CN40" s="876" t="n"/>
      <c r="CO40" s="876" t="n"/>
      <c r="CP40" s="876" t="n"/>
      <c r="CQ40" s="876" t="n"/>
      <c r="CR40" s="876" t="n"/>
      <c r="CS40" s="876" t="n"/>
      <c r="CT40" s="876" t="n"/>
      <c r="CU40" s="876" t="n"/>
      <c r="CV40" s="876" t="n"/>
      <c r="CW40" s="876" t="n"/>
      <c r="CX40" s="876" t="n"/>
      <c r="CY40" s="876" t="n"/>
      <c r="CZ40" s="876" t="n"/>
      <c r="DA40" s="876" t="n"/>
      <c r="DB40" s="876" t="n"/>
      <c r="DC40" s="876" t="n"/>
      <c r="DD40" s="876" t="n"/>
      <c r="DE40" s="876" t="n"/>
      <c r="DF40" s="876" t="n"/>
      <c r="DG40" s="876" t="n"/>
      <c r="DH40" s="876" t="n"/>
      <c r="DI40" s="876" t="n"/>
      <c r="DJ40" s="876" t="n"/>
      <c r="DK40" s="876" t="n"/>
      <c r="DL40" s="876" t="n"/>
      <c r="DM40" s="876" t="n"/>
      <c r="DN40" s="876" t="n"/>
      <c r="DO40" s="876" t="n"/>
      <c r="DP40" s="876" t="n"/>
      <c r="DQ40" s="876" t="n"/>
      <c r="DR40" s="876" t="n"/>
      <c r="DS40" s="876" t="n"/>
      <c r="DT40" s="876" t="n"/>
      <c r="DU40" s="876" t="n"/>
      <c r="DV40" s="877" t="n"/>
      <c r="DW40" s="1873" t="n"/>
      <c r="DY40" s="23" t="n"/>
      <c r="DZ40" s="923" t="inlineStr">
        <is>
          <t>▲Considerations of tax effect</t>
        </is>
      </c>
      <c r="EA40" s="873" t="n"/>
      <c r="EB40" s="873" t="n"/>
      <c r="EC40" s="873" t="n"/>
      <c r="ED40" s="873" t="n"/>
      <c r="EE40" s="873" t="n"/>
      <c r="EF40" s="873" t="n"/>
      <c r="EG40" s="873" t="n"/>
      <c r="EH40" s="873" t="n"/>
      <c r="EI40" s="873" t="n"/>
      <c r="EJ40" s="873" t="n"/>
      <c r="EK40" s="873" t="n"/>
      <c r="EL40" s="873" t="n"/>
      <c r="EM40" s="873" t="n"/>
      <c r="EN40" s="873" t="n"/>
      <c r="EO40" s="873" t="n"/>
      <c r="EP40" s="873" t="n"/>
      <c r="EQ40" s="873" t="n"/>
      <c r="ER40" s="873" t="n"/>
      <c r="ES40" s="873" t="n"/>
      <c r="ET40" s="873" t="n"/>
      <c r="EU40" s="873" t="n"/>
      <c r="EV40" s="873" t="n"/>
      <c r="EW40" s="873" t="n"/>
      <c r="EX40" s="873" t="n"/>
      <c r="EY40" s="874" t="n"/>
      <c r="EZ40" s="1874" t="n"/>
      <c r="FA40" s="873" t="n"/>
      <c r="FB40" s="873" t="n"/>
      <c r="FC40" s="873" t="n"/>
      <c r="FD40" s="873" t="n"/>
      <c r="FE40" s="873" t="n"/>
      <c r="FF40" s="873" t="n"/>
      <c r="FG40" s="873" t="n"/>
      <c r="FH40" s="873" t="n"/>
      <c r="FI40" s="873" t="n"/>
      <c r="FJ40" s="873" t="n"/>
      <c r="FK40" s="873" t="n"/>
      <c r="FL40" s="874" t="n"/>
    </row>
    <row r="41" ht="6" customHeight="1" s="832">
      <c r="A41" s="20" t="n"/>
      <c r="B41" s="27" t="n"/>
      <c r="C41" s="940" t="inlineStr">
        <is>
          <t>Property, Plant &amp; Equipment</t>
        </is>
      </c>
      <c r="D41" s="899" t="n"/>
      <c r="E41" s="899" t="n"/>
      <c r="F41" s="899" t="n"/>
      <c r="G41" s="899" t="n"/>
      <c r="H41" s="899" t="n"/>
      <c r="I41" s="899" t="n"/>
      <c r="J41" s="899" t="n"/>
      <c r="K41" s="899" t="n"/>
      <c r="L41" s="899" t="n"/>
      <c r="M41" s="899" t="n"/>
      <c r="N41" s="899" t="n"/>
      <c r="O41" s="899" t="n"/>
      <c r="P41" s="899" t="n"/>
      <c r="Q41" s="899" t="n"/>
      <c r="R41" s="899" t="n"/>
      <c r="S41" s="900" t="n"/>
      <c r="T41" s="1871" t="n">
        <v>17230</v>
      </c>
      <c r="U41" s="899" t="n"/>
      <c r="V41" s="899" t="n"/>
      <c r="W41" s="899" t="n"/>
      <c r="X41" s="899" t="n"/>
      <c r="Y41" s="899" t="n"/>
      <c r="Z41" s="899" t="n"/>
      <c r="AA41" s="899" t="n"/>
      <c r="AB41" s="899" t="n"/>
      <c r="AC41" s="899" t="n"/>
      <c r="AD41" s="900" t="n"/>
      <c r="AE41" s="1872" t="n"/>
      <c r="AF41" s="899" t="n"/>
      <c r="AG41" s="899" t="n"/>
      <c r="AH41" s="899" t="n"/>
      <c r="AI41" s="899" t="n"/>
      <c r="AJ41" s="899" t="n"/>
      <c r="AK41" s="899" t="n"/>
      <c r="AL41" s="899" t="n"/>
      <c r="AM41" s="899" t="n"/>
      <c r="AN41" s="899" t="n"/>
      <c r="AO41" s="900" t="n"/>
      <c r="AP41" s="1871">
        <f>+T41+AE41</f>
        <v/>
      </c>
      <c r="AQ41" s="899" t="n"/>
      <c r="AR41" s="899" t="n"/>
      <c r="AS41" s="899" t="n"/>
      <c r="AT41" s="899" t="n"/>
      <c r="AU41" s="899" t="n"/>
      <c r="AV41" s="899" t="n"/>
      <c r="AW41" s="899" t="n"/>
      <c r="AX41" s="899" t="n"/>
      <c r="AY41" s="899" t="n"/>
      <c r="AZ41" s="900" t="n"/>
      <c r="BA41" s="1872" t="n"/>
      <c r="BB41" s="899" t="n"/>
      <c r="BC41" s="899" t="n"/>
      <c r="BD41" s="899" t="n"/>
      <c r="BE41" s="899" t="n"/>
      <c r="BF41" s="899" t="n"/>
      <c r="BG41" s="899" t="n"/>
      <c r="BH41" s="899" t="n"/>
      <c r="BI41" s="899" t="n"/>
      <c r="BJ41" s="899" t="n"/>
      <c r="BK41" s="900" t="n"/>
      <c r="BL41" s="1871">
        <f>+T41+BA41</f>
        <v/>
      </c>
      <c r="BM41" s="899" t="n"/>
      <c r="BN41" s="899" t="n"/>
      <c r="BO41" s="899" t="n"/>
      <c r="BP41" s="899" t="n"/>
      <c r="BQ41" s="899" t="n"/>
      <c r="BR41" s="899" t="n"/>
      <c r="BS41" s="899" t="n"/>
      <c r="BT41" s="899" t="n"/>
      <c r="BU41" s="899" t="n"/>
      <c r="BV41" s="900" t="n"/>
      <c r="BW41" s="997" t="n"/>
      <c r="BX41" s="873" t="n"/>
      <c r="BY41" s="873" t="n"/>
      <c r="BZ41" s="873" t="n"/>
      <c r="CA41" s="873" t="n"/>
      <c r="CB41" s="873" t="n"/>
      <c r="CC41" s="873" t="n"/>
      <c r="CD41" s="873" t="n"/>
      <c r="CE41" s="873" t="n"/>
      <c r="CF41" s="873" t="n"/>
      <c r="CG41" s="873" t="n"/>
      <c r="CH41" s="873" t="n"/>
      <c r="CI41" s="873" t="n"/>
      <c r="CJ41" s="873" t="n"/>
      <c r="CK41" s="873" t="n"/>
      <c r="CL41" s="873" t="n"/>
      <c r="CM41" s="873" t="n"/>
      <c r="CN41" s="873" t="n"/>
      <c r="CO41" s="873" t="n"/>
      <c r="CP41" s="873" t="n"/>
      <c r="CQ41" s="873" t="n"/>
      <c r="CR41" s="873" t="n"/>
      <c r="CS41" s="873" t="n"/>
      <c r="CT41" s="873" t="n"/>
      <c r="CU41" s="873" t="n"/>
      <c r="CV41" s="873" t="n"/>
      <c r="CW41" s="873" t="n"/>
      <c r="CX41" s="873" t="n"/>
      <c r="CY41" s="873" t="n"/>
      <c r="CZ41" s="873" t="n"/>
      <c r="DA41" s="873" t="n"/>
      <c r="DB41" s="873" t="n"/>
      <c r="DC41" s="873" t="n"/>
      <c r="DD41" s="873" t="n"/>
      <c r="DE41" s="873" t="n"/>
      <c r="DF41" s="873" t="n"/>
      <c r="DG41" s="873" t="n"/>
      <c r="DH41" s="873" t="n"/>
      <c r="DI41" s="873" t="n"/>
      <c r="DJ41" s="873" t="n"/>
      <c r="DK41" s="873" t="n"/>
      <c r="DL41" s="873" t="n"/>
      <c r="DM41" s="873" t="n"/>
      <c r="DN41" s="873" t="n"/>
      <c r="DO41" s="873" t="n"/>
      <c r="DP41" s="873" t="n"/>
      <c r="DQ41" s="873" t="n"/>
      <c r="DR41" s="873" t="n"/>
      <c r="DS41" s="873" t="n"/>
      <c r="DT41" s="873" t="n"/>
      <c r="DU41" s="873" t="n"/>
      <c r="DV41" s="987" t="n"/>
      <c r="DW41" s="1873" t="n"/>
      <c r="DY41" s="170" t="n"/>
      <c r="DZ41" s="875" t="n"/>
      <c r="EA41" s="876" t="n"/>
      <c r="EB41" s="876" t="n"/>
      <c r="EC41" s="876" t="n"/>
      <c r="ED41" s="876" t="n"/>
      <c r="EE41" s="876" t="n"/>
      <c r="EF41" s="876" t="n"/>
      <c r="EG41" s="876" t="n"/>
      <c r="EH41" s="876" t="n"/>
      <c r="EI41" s="876" t="n"/>
      <c r="EJ41" s="876" t="n"/>
      <c r="EK41" s="876" t="n"/>
      <c r="EL41" s="876" t="n"/>
      <c r="EM41" s="876" t="n"/>
      <c r="EN41" s="876" t="n"/>
      <c r="EO41" s="876" t="n"/>
      <c r="EP41" s="876" t="n"/>
      <c r="EQ41" s="876" t="n"/>
      <c r="ER41" s="876" t="n"/>
      <c r="ES41" s="876" t="n"/>
      <c r="ET41" s="876" t="n"/>
      <c r="EU41" s="876" t="n"/>
      <c r="EV41" s="876" t="n"/>
      <c r="EW41" s="876" t="n"/>
      <c r="EX41" s="876" t="n"/>
      <c r="EY41" s="877" t="n"/>
      <c r="EZ41" s="875" t="n"/>
      <c r="FA41" s="876" t="n"/>
      <c r="FB41" s="876" t="n"/>
      <c r="FC41" s="876" t="n"/>
      <c r="FD41" s="876" t="n"/>
      <c r="FE41" s="876" t="n"/>
      <c r="FF41" s="876" t="n"/>
      <c r="FG41" s="876" t="n"/>
      <c r="FH41" s="876" t="n"/>
      <c r="FI41" s="876" t="n"/>
      <c r="FJ41" s="876" t="n"/>
      <c r="FK41" s="876" t="n"/>
      <c r="FL41" s="877" t="n"/>
    </row>
    <row r="42" ht="6" customHeight="1" s="832">
      <c r="A42" s="22" t="n"/>
      <c r="B42" s="28" t="n"/>
      <c r="C42" s="875" t="n"/>
      <c r="D42" s="876" t="n"/>
      <c r="E42" s="876" t="n"/>
      <c r="F42" s="876" t="n"/>
      <c r="G42" s="876" t="n"/>
      <c r="H42" s="876" t="n"/>
      <c r="I42" s="876" t="n"/>
      <c r="J42" s="876" t="n"/>
      <c r="K42" s="876" t="n"/>
      <c r="L42" s="876" t="n"/>
      <c r="M42" s="876" t="n"/>
      <c r="N42" s="876" t="n"/>
      <c r="O42" s="876" t="n"/>
      <c r="P42" s="876" t="n"/>
      <c r="Q42" s="876" t="n"/>
      <c r="R42" s="876" t="n"/>
      <c r="S42" s="877" t="n"/>
      <c r="T42" s="875" t="n"/>
      <c r="U42" s="876" t="n"/>
      <c r="V42" s="876" t="n"/>
      <c r="W42" s="876" t="n"/>
      <c r="X42" s="876" t="n"/>
      <c r="Y42" s="876" t="n"/>
      <c r="Z42" s="876" t="n"/>
      <c r="AA42" s="876" t="n"/>
      <c r="AB42" s="876" t="n"/>
      <c r="AC42" s="876" t="n"/>
      <c r="AD42" s="877" t="n"/>
      <c r="AE42" s="897" t="n"/>
      <c r="AF42" s="876" t="n"/>
      <c r="AG42" s="876" t="n"/>
      <c r="AH42" s="876" t="n"/>
      <c r="AI42" s="876" t="n"/>
      <c r="AJ42" s="876" t="n"/>
      <c r="AK42" s="876" t="n"/>
      <c r="AL42" s="876" t="n"/>
      <c r="AM42" s="876" t="n"/>
      <c r="AN42" s="876" t="n"/>
      <c r="AO42" s="877" t="n"/>
      <c r="AP42" s="875" t="n"/>
      <c r="AQ42" s="876" t="n"/>
      <c r="AR42" s="876" t="n"/>
      <c r="AS42" s="876" t="n"/>
      <c r="AT42" s="876" t="n"/>
      <c r="AU42" s="876" t="n"/>
      <c r="AV42" s="876" t="n"/>
      <c r="AW42" s="876" t="n"/>
      <c r="AX42" s="876" t="n"/>
      <c r="AY42" s="876" t="n"/>
      <c r="AZ42" s="877" t="n"/>
      <c r="BA42" s="897" t="n"/>
      <c r="BB42" s="876" t="n"/>
      <c r="BC42" s="876" t="n"/>
      <c r="BD42" s="876" t="n"/>
      <c r="BE42" s="876" t="n"/>
      <c r="BF42" s="876" t="n"/>
      <c r="BG42" s="876" t="n"/>
      <c r="BH42" s="876" t="n"/>
      <c r="BI42" s="876" t="n"/>
      <c r="BJ42" s="876" t="n"/>
      <c r="BK42" s="877" t="n"/>
      <c r="BL42" s="875" t="n"/>
      <c r="BM42" s="876" t="n"/>
      <c r="BN42" s="876" t="n"/>
      <c r="BO42" s="876" t="n"/>
      <c r="BP42" s="876" t="n"/>
      <c r="BQ42" s="876" t="n"/>
      <c r="BR42" s="876" t="n"/>
      <c r="BS42" s="876" t="n"/>
      <c r="BT42" s="876" t="n"/>
      <c r="BU42" s="876" t="n"/>
      <c r="BV42" s="877" t="n"/>
      <c r="BW42" s="897" t="n"/>
      <c r="BX42" s="876" t="n"/>
      <c r="BY42" s="876" t="n"/>
      <c r="BZ42" s="876" t="n"/>
      <c r="CA42" s="876" t="n"/>
      <c r="CB42" s="876" t="n"/>
      <c r="CC42" s="876" t="n"/>
      <c r="CD42" s="876" t="n"/>
      <c r="CE42" s="876" t="n"/>
      <c r="CF42" s="876" t="n"/>
      <c r="CG42" s="876" t="n"/>
      <c r="CH42" s="876" t="n"/>
      <c r="CI42" s="876" t="n"/>
      <c r="CJ42" s="876" t="n"/>
      <c r="CK42" s="876" t="n"/>
      <c r="CL42" s="876" t="n"/>
      <c r="CM42" s="876" t="n"/>
      <c r="CN42" s="876" t="n"/>
      <c r="CO42" s="876" t="n"/>
      <c r="CP42" s="876" t="n"/>
      <c r="CQ42" s="876" t="n"/>
      <c r="CR42" s="876" t="n"/>
      <c r="CS42" s="876" t="n"/>
      <c r="CT42" s="876" t="n"/>
      <c r="CU42" s="876" t="n"/>
      <c r="CV42" s="876" t="n"/>
      <c r="CW42" s="876" t="n"/>
      <c r="CX42" s="876" t="n"/>
      <c r="CY42" s="876" t="n"/>
      <c r="CZ42" s="876" t="n"/>
      <c r="DA42" s="876" t="n"/>
      <c r="DB42" s="876" t="n"/>
      <c r="DC42" s="876" t="n"/>
      <c r="DD42" s="876" t="n"/>
      <c r="DE42" s="876" t="n"/>
      <c r="DF42" s="876" t="n"/>
      <c r="DG42" s="876" t="n"/>
      <c r="DH42" s="876" t="n"/>
      <c r="DI42" s="876" t="n"/>
      <c r="DJ42" s="876" t="n"/>
      <c r="DK42" s="876" t="n"/>
      <c r="DL42" s="876" t="n"/>
      <c r="DM42" s="876" t="n"/>
      <c r="DN42" s="876" t="n"/>
      <c r="DO42" s="876" t="n"/>
      <c r="DP42" s="876" t="n"/>
      <c r="DQ42" s="876" t="n"/>
      <c r="DR42" s="876" t="n"/>
      <c r="DS42" s="876" t="n"/>
      <c r="DT42" s="876" t="n"/>
      <c r="DU42" s="876" t="n"/>
      <c r="DV42" s="988" t="n"/>
      <c r="DW42" s="1873" t="n"/>
      <c r="DY42" s="938" t="inlineStr">
        <is>
          <t>Unrealized gain/loss with tax effect considered （A）</t>
        </is>
      </c>
      <c r="DZ42" s="873" t="n"/>
      <c r="EA42" s="873" t="n"/>
      <c r="EB42" s="873" t="n"/>
      <c r="EC42" s="873" t="n"/>
      <c r="ED42" s="873" t="n"/>
      <c r="EE42" s="873" t="n"/>
      <c r="EF42" s="873" t="n"/>
      <c r="EG42" s="873" t="n"/>
      <c r="EH42" s="873" t="n"/>
      <c r="EI42" s="873" t="n"/>
      <c r="EJ42" s="873" t="n"/>
      <c r="EK42" s="873" t="n"/>
      <c r="EL42" s="873" t="n"/>
      <c r="EM42" s="873" t="n"/>
      <c r="EN42" s="873" t="n"/>
      <c r="EO42" s="873" t="n"/>
      <c r="EP42" s="873" t="n"/>
      <c r="EQ42" s="873" t="n"/>
      <c r="ER42" s="873" t="n"/>
      <c r="ES42" s="873" t="n"/>
      <c r="ET42" s="873" t="n"/>
      <c r="EU42" s="873" t="n"/>
      <c r="EV42" s="873" t="n"/>
      <c r="EW42" s="873" t="n"/>
      <c r="EX42" s="873" t="n"/>
      <c r="EY42" s="874" t="n"/>
      <c r="EZ42" s="1879" t="inlineStr">
        <is>
          <t>a</t>
        </is>
      </c>
      <c r="FA42" s="874" t="n"/>
      <c r="FB42" s="1880">
        <f>FB38+EZ40</f>
        <v/>
      </c>
      <c r="FC42" s="873" t="n"/>
      <c r="FD42" s="873" t="n"/>
      <c r="FE42" s="873" t="n"/>
      <c r="FF42" s="873" t="n"/>
      <c r="FG42" s="873" t="n"/>
      <c r="FH42" s="873" t="n"/>
      <c r="FI42" s="873" t="n"/>
      <c r="FJ42" s="873" t="n"/>
      <c r="FK42" s="873" t="n"/>
      <c r="FL42" s="874" t="n"/>
    </row>
    <row r="43" ht="6" customHeight="1" s="832">
      <c r="A43" s="22" t="n"/>
      <c r="B43" s="28" t="n"/>
      <c r="C43" s="923" t="inlineStr">
        <is>
          <t>Land</t>
        </is>
      </c>
      <c r="D43" s="873" t="n"/>
      <c r="E43" s="873" t="n"/>
      <c r="F43" s="873" t="n"/>
      <c r="G43" s="873" t="n"/>
      <c r="H43" s="873" t="n"/>
      <c r="I43" s="873" t="n"/>
      <c r="J43" s="873" t="n"/>
      <c r="K43" s="873" t="n"/>
      <c r="L43" s="873" t="n"/>
      <c r="M43" s="873" t="n"/>
      <c r="N43" s="873" t="n"/>
      <c r="O43" s="873" t="n"/>
      <c r="P43" s="873" t="n"/>
      <c r="Q43" s="873" t="n"/>
      <c r="R43" s="873" t="n"/>
      <c r="S43" s="874" t="n"/>
      <c r="T43" s="1875" t="n">
        <v>1941</v>
      </c>
      <c r="U43" s="873" t="n"/>
      <c r="V43" s="873" t="n"/>
      <c r="W43" s="873" t="n"/>
      <c r="X43" s="873" t="n"/>
      <c r="Y43" s="873" t="n"/>
      <c r="Z43" s="873" t="n"/>
      <c r="AA43" s="873" t="n"/>
      <c r="AB43" s="873" t="n"/>
      <c r="AC43" s="873" t="n"/>
      <c r="AD43" s="874" t="n"/>
      <c r="AE43" s="1876" t="n"/>
      <c r="AF43" s="873" t="n"/>
      <c r="AG43" s="873" t="n"/>
      <c r="AH43" s="873" t="n"/>
      <c r="AI43" s="873" t="n"/>
      <c r="AJ43" s="873" t="n"/>
      <c r="AK43" s="873" t="n"/>
      <c r="AL43" s="873" t="n"/>
      <c r="AM43" s="873" t="n"/>
      <c r="AN43" s="873" t="n"/>
      <c r="AO43" s="874" t="n"/>
      <c r="AP43" s="1875">
        <f>+T43+AE43</f>
        <v/>
      </c>
      <c r="AQ43" s="873" t="n"/>
      <c r="AR43" s="873" t="n"/>
      <c r="AS43" s="873" t="n"/>
      <c r="AT43" s="873" t="n"/>
      <c r="AU43" s="873" t="n"/>
      <c r="AV43" s="873" t="n"/>
      <c r="AW43" s="873" t="n"/>
      <c r="AX43" s="873" t="n"/>
      <c r="AY43" s="873" t="n"/>
      <c r="AZ43" s="874" t="n"/>
      <c r="BA43" s="1876" t="n"/>
      <c r="BB43" s="873" t="n"/>
      <c r="BC43" s="873" t="n"/>
      <c r="BD43" s="873" t="n"/>
      <c r="BE43" s="873" t="n"/>
      <c r="BF43" s="873" t="n"/>
      <c r="BG43" s="873" t="n"/>
      <c r="BH43" s="873" t="n"/>
      <c r="BI43" s="873" t="n"/>
      <c r="BJ43" s="873" t="n"/>
      <c r="BK43" s="874" t="n"/>
      <c r="BL43" s="1875">
        <f>+T43+BA43</f>
        <v/>
      </c>
      <c r="BM43" s="873" t="n"/>
      <c r="BN43" s="873" t="n"/>
      <c r="BO43" s="873" t="n"/>
      <c r="BP43" s="873" t="n"/>
      <c r="BQ43" s="873" t="n"/>
      <c r="BR43" s="873" t="n"/>
      <c r="BS43" s="873" t="n"/>
      <c r="BT43" s="873" t="n"/>
      <c r="BU43" s="873" t="n"/>
      <c r="BV43" s="874" t="n"/>
      <c r="BW43" s="997" t="n"/>
      <c r="BX43" s="873" t="n"/>
      <c r="BY43" s="873" t="n"/>
      <c r="BZ43" s="873" t="n"/>
      <c r="CA43" s="873" t="n"/>
      <c r="CB43" s="873" t="n"/>
      <c r="CC43" s="873" t="n"/>
      <c r="CD43" s="873" t="n"/>
      <c r="CE43" s="873" t="n"/>
      <c r="CF43" s="873" t="n"/>
      <c r="CG43" s="873" t="n"/>
      <c r="CH43" s="873" t="n"/>
      <c r="CI43" s="873" t="n"/>
      <c r="CJ43" s="873" t="n"/>
      <c r="CK43" s="873" t="n"/>
      <c r="CL43" s="873" t="n"/>
      <c r="CM43" s="873" t="n"/>
      <c r="CN43" s="873" t="n"/>
      <c r="CO43" s="873" t="n"/>
      <c r="CP43" s="873" t="n"/>
      <c r="CQ43" s="873" t="n"/>
      <c r="CR43" s="873" t="n"/>
      <c r="CS43" s="873" t="n"/>
      <c r="CT43" s="873" t="n"/>
      <c r="CU43" s="873" t="n"/>
      <c r="CV43" s="873" t="n"/>
      <c r="CW43" s="873" t="n"/>
      <c r="CX43" s="873" t="n"/>
      <c r="CY43" s="873" t="n"/>
      <c r="CZ43" s="873" t="n"/>
      <c r="DA43" s="873" t="n"/>
      <c r="DB43" s="873" t="n"/>
      <c r="DC43" s="873" t="n"/>
      <c r="DD43" s="873" t="n"/>
      <c r="DE43" s="873" t="n"/>
      <c r="DF43" s="873" t="n"/>
      <c r="DG43" s="873" t="n"/>
      <c r="DH43" s="873" t="n"/>
      <c r="DI43" s="873" t="n"/>
      <c r="DJ43" s="873" t="n"/>
      <c r="DK43" s="873" t="n"/>
      <c r="DL43" s="873" t="n"/>
      <c r="DM43" s="873" t="n"/>
      <c r="DN43" s="873" t="n"/>
      <c r="DO43" s="873" t="n"/>
      <c r="DP43" s="873" t="n"/>
      <c r="DQ43" s="873" t="n"/>
      <c r="DR43" s="873" t="n"/>
      <c r="DS43" s="873" t="n"/>
      <c r="DT43" s="873" t="n"/>
      <c r="DU43" s="873" t="n"/>
      <c r="DV43" s="987" t="n"/>
      <c r="DW43" s="1873" t="n"/>
      <c r="DY43" s="875" t="n"/>
      <c r="DZ43" s="876" t="n"/>
      <c r="EA43" s="876" t="n"/>
      <c r="EB43" s="876" t="n"/>
      <c r="EC43" s="876" t="n"/>
      <c r="ED43" s="876" t="n"/>
      <c r="EE43" s="876" t="n"/>
      <c r="EF43" s="876" t="n"/>
      <c r="EG43" s="876" t="n"/>
      <c r="EH43" s="876" t="n"/>
      <c r="EI43" s="876" t="n"/>
      <c r="EJ43" s="876" t="n"/>
      <c r="EK43" s="876" t="n"/>
      <c r="EL43" s="876" t="n"/>
      <c r="EM43" s="876" t="n"/>
      <c r="EN43" s="876" t="n"/>
      <c r="EO43" s="876" t="n"/>
      <c r="EP43" s="876" t="n"/>
      <c r="EQ43" s="876" t="n"/>
      <c r="ER43" s="876" t="n"/>
      <c r="ES43" s="876" t="n"/>
      <c r="ET43" s="876" t="n"/>
      <c r="EU43" s="876" t="n"/>
      <c r="EV43" s="876" t="n"/>
      <c r="EW43" s="876" t="n"/>
      <c r="EX43" s="876" t="n"/>
      <c r="EY43" s="877" t="n"/>
      <c r="EZ43" s="875" t="n"/>
      <c r="FA43" s="877" t="n"/>
      <c r="FB43" s="876" t="n"/>
      <c r="FC43" s="876" t="n"/>
      <c r="FD43" s="876" t="n"/>
      <c r="FE43" s="876" t="n"/>
      <c r="FF43" s="876" t="n"/>
      <c r="FG43" s="876" t="n"/>
      <c r="FH43" s="876" t="n"/>
      <c r="FI43" s="876" t="n"/>
      <c r="FJ43" s="876" t="n"/>
      <c r="FK43" s="876" t="n"/>
      <c r="FL43" s="877" t="n"/>
    </row>
    <row r="44" ht="6" customHeight="1" s="832">
      <c r="A44" s="22" t="n"/>
      <c r="B44" s="28" t="n"/>
      <c r="C44" s="875" t="n"/>
      <c r="D44" s="876" t="n"/>
      <c r="E44" s="876" t="n"/>
      <c r="F44" s="876" t="n"/>
      <c r="G44" s="876" t="n"/>
      <c r="H44" s="876" t="n"/>
      <c r="I44" s="876" t="n"/>
      <c r="J44" s="876" t="n"/>
      <c r="K44" s="876" t="n"/>
      <c r="L44" s="876" t="n"/>
      <c r="M44" s="876" t="n"/>
      <c r="N44" s="876" t="n"/>
      <c r="O44" s="876" t="n"/>
      <c r="P44" s="876" t="n"/>
      <c r="Q44" s="876" t="n"/>
      <c r="R44" s="876" t="n"/>
      <c r="S44" s="877" t="n"/>
      <c r="T44" s="875" t="n"/>
      <c r="U44" s="876" t="n"/>
      <c r="V44" s="876" t="n"/>
      <c r="W44" s="876" t="n"/>
      <c r="X44" s="876" t="n"/>
      <c r="Y44" s="876" t="n"/>
      <c r="Z44" s="876" t="n"/>
      <c r="AA44" s="876" t="n"/>
      <c r="AB44" s="876" t="n"/>
      <c r="AC44" s="876" t="n"/>
      <c r="AD44" s="877" t="n"/>
      <c r="AE44" s="897" t="n"/>
      <c r="AF44" s="876" t="n"/>
      <c r="AG44" s="876" t="n"/>
      <c r="AH44" s="876" t="n"/>
      <c r="AI44" s="876" t="n"/>
      <c r="AJ44" s="876" t="n"/>
      <c r="AK44" s="876" t="n"/>
      <c r="AL44" s="876" t="n"/>
      <c r="AM44" s="876" t="n"/>
      <c r="AN44" s="876" t="n"/>
      <c r="AO44" s="877" t="n"/>
      <c r="AP44" s="875" t="n"/>
      <c r="AQ44" s="876" t="n"/>
      <c r="AR44" s="876" t="n"/>
      <c r="AS44" s="876" t="n"/>
      <c r="AT44" s="876" t="n"/>
      <c r="AU44" s="876" t="n"/>
      <c r="AV44" s="876" t="n"/>
      <c r="AW44" s="876" t="n"/>
      <c r="AX44" s="876" t="n"/>
      <c r="AY44" s="876" t="n"/>
      <c r="AZ44" s="877" t="n"/>
      <c r="BA44" s="897" t="n"/>
      <c r="BB44" s="876" t="n"/>
      <c r="BC44" s="876" t="n"/>
      <c r="BD44" s="876" t="n"/>
      <c r="BE44" s="876" t="n"/>
      <c r="BF44" s="876" t="n"/>
      <c r="BG44" s="876" t="n"/>
      <c r="BH44" s="876" t="n"/>
      <c r="BI44" s="876" t="n"/>
      <c r="BJ44" s="876" t="n"/>
      <c r="BK44" s="877" t="n"/>
      <c r="BL44" s="875" t="n"/>
      <c r="BM44" s="876" t="n"/>
      <c r="BN44" s="876" t="n"/>
      <c r="BO44" s="876" t="n"/>
      <c r="BP44" s="876" t="n"/>
      <c r="BQ44" s="876" t="n"/>
      <c r="BR44" s="876" t="n"/>
      <c r="BS44" s="876" t="n"/>
      <c r="BT44" s="876" t="n"/>
      <c r="BU44" s="876" t="n"/>
      <c r="BV44" s="877" t="n"/>
      <c r="BW44" s="897" t="n"/>
      <c r="BX44" s="876" t="n"/>
      <c r="BY44" s="876" t="n"/>
      <c r="BZ44" s="876" t="n"/>
      <c r="CA44" s="876" t="n"/>
      <c r="CB44" s="876" t="n"/>
      <c r="CC44" s="876" t="n"/>
      <c r="CD44" s="876" t="n"/>
      <c r="CE44" s="876" t="n"/>
      <c r="CF44" s="876" t="n"/>
      <c r="CG44" s="876" t="n"/>
      <c r="CH44" s="876" t="n"/>
      <c r="CI44" s="876" t="n"/>
      <c r="CJ44" s="876" t="n"/>
      <c r="CK44" s="876" t="n"/>
      <c r="CL44" s="876" t="n"/>
      <c r="CM44" s="876" t="n"/>
      <c r="CN44" s="876" t="n"/>
      <c r="CO44" s="876" t="n"/>
      <c r="CP44" s="876" t="n"/>
      <c r="CQ44" s="876" t="n"/>
      <c r="CR44" s="876" t="n"/>
      <c r="CS44" s="876" t="n"/>
      <c r="CT44" s="876" t="n"/>
      <c r="CU44" s="876" t="n"/>
      <c r="CV44" s="876" t="n"/>
      <c r="CW44" s="876" t="n"/>
      <c r="CX44" s="876" t="n"/>
      <c r="CY44" s="876" t="n"/>
      <c r="CZ44" s="876" t="n"/>
      <c r="DA44" s="876" t="n"/>
      <c r="DB44" s="876" t="n"/>
      <c r="DC44" s="876" t="n"/>
      <c r="DD44" s="876" t="n"/>
      <c r="DE44" s="876" t="n"/>
      <c r="DF44" s="876" t="n"/>
      <c r="DG44" s="876" t="n"/>
      <c r="DH44" s="876" t="n"/>
      <c r="DI44" s="876" t="n"/>
      <c r="DJ44" s="876" t="n"/>
      <c r="DK44" s="876" t="n"/>
      <c r="DL44" s="876" t="n"/>
      <c r="DM44" s="876" t="n"/>
      <c r="DN44" s="876" t="n"/>
      <c r="DO44" s="876" t="n"/>
      <c r="DP44" s="876" t="n"/>
      <c r="DQ44" s="876" t="n"/>
      <c r="DR44" s="876" t="n"/>
      <c r="DS44" s="876" t="n"/>
      <c r="DT44" s="876" t="n"/>
      <c r="DU44" s="876" t="n"/>
      <c r="DV44" s="988" t="n"/>
      <c r="DW44" s="1873" t="n"/>
      <c r="EB44" s="65" t="n"/>
      <c r="EC44" s="65" t="n"/>
      <c r="ED44" s="65" t="n"/>
      <c r="EE44" s="65" t="n"/>
      <c r="EF44" s="65" t="n"/>
      <c r="EG44" s="65" t="n"/>
      <c r="EH44" s="65" t="n"/>
      <c r="EI44" s="65" t="n"/>
      <c r="EJ44" s="65" t="n"/>
      <c r="EK44" s="65" t="n"/>
      <c r="EL44" s="65" t="n"/>
      <c r="EM44" s="65" t="n"/>
      <c r="EN44" s="65" t="n"/>
      <c r="EO44" s="65" t="n"/>
      <c r="EP44" s="65" t="n"/>
      <c r="EQ44" s="65" t="n"/>
      <c r="ER44" s="65" t="n"/>
      <c r="ES44" s="65" t="n"/>
      <c r="ET44" s="65" t="n"/>
      <c r="EU44" s="65" t="n"/>
      <c r="EX44" s="1901" t="n"/>
      <c r="EZ44" s="1878" t="n"/>
      <c r="FA44" s="1878" t="n"/>
      <c r="FB44" s="1878" t="n"/>
      <c r="FC44" s="1878" t="n"/>
      <c r="FD44" s="1878" t="n"/>
      <c r="FE44" s="1878" t="n"/>
      <c r="FF44" s="1878" t="n"/>
      <c r="FG44" s="1878" t="n"/>
      <c r="FH44" s="1878" t="n"/>
      <c r="FI44" s="1878" t="n"/>
      <c r="FJ44" s="1878" t="n"/>
      <c r="FK44" s="1878" t="n"/>
      <c r="FL44" s="1878" t="n"/>
    </row>
    <row r="45" ht="9" customHeight="1" s="832">
      <c r="A45" s="22" t="n"/>
      <c r="B45" s="28" t="n"/>
      <c r="C45" s="923" t="inlineStr">
        <is>
          <t>Lease Assets</t>
        </is>
      </c>
      <c r="D45" s="873" t="n"/>
      <c r="E45" s="873" t="n"/>
      <c r="F45" s="873" t="n"/>
      <c r="G45" s="873" t="n"/>
      <c r="H45" s="873" t="n"/>
      <c r="I45" s="873" t="n"/>
      <c r="J45" s="873" t="n"/>
      <c r="K45" s="873" t="n"/>
      <c r="L45" s="873" t="n"/>
      <c r="M45" s="873" t="n"/>
      <c r="N45" s="873" t="n"/>
      <c r="O45" s="873" t="n"/>
      <c r="P45" s="873" t="n"/>
      <c r="Q45" s="873" t="n"/>
      <c r="R45" s="873" t="n"/>
      <c r="S45" s="874" t="n"/>
      <c r="T45" s="1875" t="n">
        <v>408</v>
      </c>
      <c r="U45" s="873" t="n"/>
      <c r="V45" s="873" t="n"/>
      <c r="W45" s="873" t="n"/>
      <c r="X45" s="873" t="n"/>
      <c r="Y45" s="873" t="n"/>
      <c r="Z45" s="873" t="n"/>
      <c r="AA45" s="873" t="n"/>
      <c r="AB45" s="873" t="n"/>
      <c r="AC45" s="873" t="n"/>
      <c r="AD45" s="874" t="n"/>
      <c r="AE45" s="1876" t="n"/>
      <c r="AF45" s="873" t="n"/>
      <c r="AG45" s="873" t="n"/>
      <c r="AH45" s="873" t="n"/>
      <c r="AI45" s="873" t="n"/>
      <c r="AJ45" s="873" t="n"/>
      <c r="AK45" s="873" t="n"/>
      <c r="AL45" s="873" t="n"/>
      <c r="AM45" s="873" t="n"/>
      <c r="AN45" s="873" t="n"/>
      <c r="AO45" s="874" t="n"/>
      <c r="AP45" s="1875">
        <f>+T45+AE45</f>
        <v/>
      </c>
      <c r="AQ45" s="873" t="n"/>
      <c r="AR45" s="873" t="n"/>
      <c r="AS45" s="873" t="n"/>
      <c r="AT45" s="873" t="n"/>
      <c r="AU45" s="873" t="n"/>
      <c r="AV45" s="873" t="n"/>
      <c r="AW45" s="873" t="n"/>
      <c r="AX45" s="873" t="n"/>
      <c r="AY45" s="873" t="n"/>
      <c r="AZ45" s="874" t="n"/>
      <c r="BA45" s="1876" t="n"/>
      <c r="BB45" s="873" t="n"/>
      <c r="BC45" s="873" t="n"/>
      <c r="BD45" s="873" t="n"/>
      <c r="BE45" s="873" t="n"/>
      <c r="BF45" s="873" t="n"/>
      <c r="BG45" s="873" t="n"/>
      <c r="BH45" s="873" t="n"/>
      <c r="BI45" s="873" t="n"/>
      <c r="BJ45" s="873" t="n"/>
      <c r="BK45" s="874" t="n"/>
      <c r="BL45" s="1875">
        <f>+T45+BA45</f>
        <v/>
      </c>
      <c r="BM45" s="873" t="n"/>
      <c r="BN45" s="873" t="n"/>
      <c r="BO45" s="873" t="n"/>
      <c r="BP45" s="873" t="n"/>
      <c r="BQ45" s="873" t="n"/>
      <c r="BR45" s="873" t="n"/>
      <c r="BS45" s="873" t="n"/>
      <c r="BT45" s="873" t="n"/>
      <c r="BU45" s="873" t="n"/>
      <c r="BV45" s="874" t="n"/>
      <c r="BW45" s="994" t="inlineStr">
        <is>
          <t>Leasehold land</t>
        </is>
      </c>
      <c r="BX45" s="873" t="n"/>
      <c r="BY45" s="873" t="n"/>
      <c r="BZ45" s="873" t="n"/>
      <c r="CA45" s="873" t="n"/>
      <c r="CB45" s="873" t="n"/>
      <c r="CC45" s="873" t="n"/>
      <c r="CD45" s="873" t="n"/>
      <c r="CE45" s="873" t="n"/>
      <c r="CF45" s="873" t="n"/>
      <c r="CG45" s="873" t="n"/>
      <c r="CH45" s="873" t="n"/>
      <c r="CI45" s="873" t="n"/>
      <c r="CJ45" s="873" t="n"/>
      <c r="CK45" s="873" t="n"/>
      <c r="CL45" s="873" t="n"/>
      <c r="CM45" s="873" t="n"/>
      <c r="CN45" s="873" t="n"/>
      <c r="CO45" s="873" t="n"/>
      <c r="CP45" s="873" t="n"/>
      <c r="CQ45" s="873" t="n"/>
      <c r="CR45" s="873" t="n"/>
      <c r="CS45" s="873" t="n"/>
      <c r="CT45" s="873" t="n"/>
      <c r="CU45" s="873" t="n"/>
      <c r="CV45" s="873" t="n"/>
      <c r="CW45" s="873" t="n"/>
      <c r="CX45" s="873" t="n"/>
      <c r="CY45" s="873" t="n"/>
      <c r="CZ45" s="873" t="n"/>
      <c r="DA45" s="873" t="n"/>
      <c r="DB45" s="873" t="n"/>
      <c r="DC45" s="873" t="n"/>
      <c r="DD45" s="873" t="n"/>
      <c r="DE45" s="873" t="n"/>
      <c r="DF45" s="873" t="n"/>
      <c r="DG45" s="873" t="n"/>
      <c r="DH45" s="873" t="n"/>
      <c r="DI45" s="873" t="n"/>
      <c r="DJ45" s="873" t="n"/>
      <c r="DK45" s="873" t="n"/>
      <c r="DL45" s="873" t="n"/>
      <c r="DM45" s="873" t="n"/>
      <c r="DN45" s="873" t="n"/>
      <c r="DO45" s="873" t="n"/>
      <c r="DP45" s="873" t="n"/>
      <c r="DQ45" s="873" t="n"/>
      <c r="DR45" s="873" t="n"/>
      <c r="DS45" s="873" t="n"/>
      <c r="DT45" s="873" t="n"/>
      <c r="DU45" s="873" t="n"/>
      <c r="DV45" s="987" t="n"/>
      <c r="DW45" s="1873" t="n"/>
      <c r="DY45" s="21" t="n"/>
      <c r="DZ45" s="938" t="inlineStr">
        <is>
          <t>The aggregate amount of unrealized gain/loss (B) （⑧=③+⑤+⑥）</t>
        </is>
      </c>
      <c r="EA45" s="873" t="n"/>
      <c r="EB45" s="873" t="n"/>
      <c r="EC45" s="873" t="n"/>
      <c r="ED45" s="873" t="n"/>
      <c r="EE45" s="873" t="n"/>
      <c r="EF45" s="873" t="n"/>
      <c r="EG45" s="873" t="n"/>
      <c r="EH45" s="873" t="n"/>
      <c r="EI45" s="873" t="n"/>
      <c r="EJ45" s="873" t="n"/>
      <c r="EK45" s="873" t="n"/>
      <c r="EL45" s="873" t="n"/>
      <c r="EM45" s="873" t="n"/>
      <c r="EN45" s="873" t="n"/>
      <c r="EO45" s="873" t="n"/>
      <c r="EP45" s="873" t="n"/>
      <c r="EQ45" s="873" t="n"/>
      <c r="ER45" s="873" t="n"/>
      <c r="ES45" s="873" t="n"/>
      <c r="ET45" s="873" t="n"/>
      <c r="EU45" s="873" t="n"/>
      <c r="EV45" s="873" t="n"/>
      <c r="EW45" s="873" t="n"/>
      <c r="EX45" s="873" t="n"/>
      <c r="EY45" s="874" t="n"/>
      <c r="EZ45" s="1879" t="inlineStr">
        <is>
          <t>⑧</t>
        </is>
      </c>
      <c r="FA45" s="874" t="n"/>
      <c r="FB45" s="1880">
        <f>+BC81+FB26+FB35</f>
        <v/>
      </c>
      <c r="FC45" s="873" t="n"/>
      <c r="FD45" s="873" t="n"/>
      <c r="FE45" s="873" t="n"/>
      <c r="FF45" s="873" t="n"/>
      <c r="FG45" s="873" t="n"/>
      <c r="FH45" s="873" t="n"/>
      <c r="FI45" s="873" t="n"/>
      <c r="FJ45" s="873" t="n"/>
      <c r="FK45" s="873" t="n"/>
      <c r="FL45" s="874" t="n"/>
    </row>
    <row r="46" ht="9" customHeight="1" s="832">
      <c r="A46" s="22" t="n"/>
      <c r="B46" s="28" t="n"/>
      <c r="C46" s="875" t="n"/>
      <c r="D46" s="876" t="n"/>
      <c r="E46" s="876" t="n"/>
      <c r="F46" s="876" t="n"/>
      <c r="G46" s="876" t="n"/>
      <c r="H46" s="876" t="n"/>
      <c r="I46" s="876" t="n"/>
      <c r="J46" s="876" t="n"/>
      <c r="K46" s="876" t="n"/>
      <c r="L46" s="876" t="n"/>
      <c r="M46" s="876" t="n"/>
      <c r="N46" s="876" t="n"/>
      <c r="O46" s="876" t="n"/>
      <c r="P46" s="876" t="n"/>
      <c r="Q46" s="876" t="n"/>
      <c r="R46" s="876" t="n"/>
      <c r="S46" s="877" t="n"/>
      <c r="T46" s="875" t="n"/>
      <c r="U46" s="876" t="n"/>
      <c r="V46" s="876" t="n"/>
      <c r="W46" s="876" t="n"/>
      <c r="X46" s="876" t="n"/>
      <c r="Y46" s="876" t="n"/>
      <c r="Z46" s="876" t="n"/>
      <c r="AA46" s="876" t="n"/>
      <c r="AB46" s="876" t="n"/>
      <c r="AC46" s="876" t="n"/>
      <c r="AD46" s="877" t="n"/>
      <c r="AE46" s="897" t="n"/>
      <c r="AF46" s="876" t="n"/>
      <c r="AG46" s="876" t="n"/>
      <c r="AH46" s="876" t="n"/>
      <c r="AI46" s="876" t="n"/>
      <c r="AJ46" s="876" t="n"/>
      <c r="AK46" s="876" t="n"/>
      <c r="AL46" s="876" t="n"/>
      <c r="AM46" s="876" t="n"/>
      <c r="AN46" s="876" t="n"/>
      <c r="AO46" s="877" t="n"/>
      <c r="AP46" s="875" t="n"/>
      <c r="AQ46" s="876" t="n"/>
      <c r="AR46" s="876" t="n"/>
      <c r="AS46" s="876" t="n"/>
      <c r="AT46" s="876" t="n"/>
      <c r="AU46" s="876" t="n"/>
      <c r="AV46" s="876" t="n"/>
      <c r="AW46" s="876" t="n"/>
      <c r="AX46" s="876" t="n"/>
      <c r="AY46" s="876" t="n"/>
      <c r="AZ46" s="877" t="n"/>
      <c r="BA46" s="897" t="n"/>
      <c r="BB46" s="876" t="n"/>
      <c r="BC46" s="876" t="n"/>
      <c r="BD46" s="876" t="n"/>
      <c r="BE46" s="876" t="n"/>
      <c r="BF46" s="876" t="n"/>
      <c r="BG46" s="876" t="n"/>
      <c r="BH46" s="876" t="n"/>
      <c r="BI46" s="876" t="n"/>
      <c r="BJ46" s="876" t="n"/>
      <c r="BK46" s="877" t="n"/>
      <c r="BL46" s="875" t="n"/>
      <c r="BM46" s="876" t="n"/>
      <c r="BN46" s="876" t="n"/>
      <c r="BO46" s="876" t="n"/>
      <c r="BP46" s="876" t="n"/>
      <c r="BQ46" s="876" t="n"/>
      <c r="BR46" s="876" t="n"/>
      <c r="BS46" s="876" t="n"/>
      <c r="BT46" s="876" t="n"/>
      <c r="BU46" s="876" t="n"/>
      <c r="BV46" s="877" t="n"/>
      <c r="BW46" s="897" t="n"/>
      <c r="BX46" s="876" t="n"/>
      <c r="BY46" s="876" t="n"/>
      <c r="BZ46" s="876" t="n"/>
      <c r="CA46" s="876" t="n"/>
      <c r="CB46" s="876" t="n"/>
      <c r="CC46" s="876" t="n"/>
      <c r="CD46" s="876" t="n"/>
      <c r="CE46" s="876" t="n"/>
      <c r="CF46" s="876" t="n"/>
      <c r="CG46" s="876" t="n"/>
      <c r="CH46" s="876" t="n"/>
      <c r="CI46" s="876" t="n"/>
      <c r="CJ46" s="876" t="n"/>
      <c r="CK46" s="876" t="n"/>
      <c r="CL46" s="876" t="n"/>
      <c r="CM46" s="876" t="n"/>
      <c r="CN46" s="876" t="n"/>
      <c r="CO46" s="876" t="n"/>
      <c r="CP46" s="876" t="n"/>
      <c r="CQ46" s="876" t="n"/>
      <c r="CR46" s="876" t="n"/>
      <c r="CS46" s="876" t="n"/>
      <c r="CT46" s="876" t="n"/>
      <c r="CU46" s="876" t="n"/>
      <c r="CV46" s="876" t="n"/>
      <c r="CW46" s="876" t="n"/>
      <c r="CX46" s="876" t="n"/>
      <c r="CY46" s="876" t="n"/>
      <c r="CZ46" s="876" t="n"/>
      <c r="DA46" s="876" t="n"/>
      <c r="DB46" s="876" t="n"/>
      <c r="DC46" s="876" t="n"/>
      <c r="DD46" s="876" t="n"/>
      <c r="DE46" s="876" t="n"/>
      <c r="DF46" s="876" t="n"/>
      <c r="DG46" s="876" t="n"/>
      <c r="DH46" s="876" t="n"/>
      <c r="DI46" s="876" t="n"/>
      <c r="DJ46" s="876" t="n"/>
      <c r="DK46" s="876" t="n"/>
      <c r="DL46" s="876" t="n"/>
      <c r="DM46" s="876" t="n"/>
      <c r="DN46" s="876" t="n"/>
      <c r="DO46" s="876" t="n"/>
      <c r="DP46" s="876" t="n"/>
      <c r="DQ46" s="876" t="n"/>
      <c r="DR46" s="876" t="n"/>
      <c r="DS46" s="876" t="n"/>
      <c r="DT46" s="876" t="n"/>
      <c r="DU46" s="876" t="n"/>
      <c r="DV46" s="988" t="n"/>
      <c r="DW46" s="1873" t="n"/>
      <c r="DY46" s="23" t="n"/>
      <c r="DZ46" s="875" t="n"/>
      <c r="EA46" s="876" t="n"/>
      <c r="EB46" s="876" t="n"/>
      <c r="EC46" s="876" t="n"/>
      <c r="ED46" s="876" t="n"/>
      <c r="EE46" s="876" t="n"/>
      <c r="EF46" s="876" t="n"/>
      <c r="EG46" s="876" t="n"/>
      <c r="EH46" s="876" t="n"/>
      <c r="EI46" s="876" t="n"/>
      <c r="EJ46" s="876" t="n"/>
      <c r="EK46" s="876" t="n"/>
      <c r="EL46" s="876" t="n"/>
      <c r="EM46" s="876" t="n"/>
      <c r="EN46" s="876" t="n"/>
      <c r="EO46" s="876" t="n"/>
      <c r="EP46" s="876" t="n"/>
      <c r="EQ46" s="876" t="n"/>
      <c r="ER46" s="876" t="n"/>
      <c r="ES46" s="876" t="n"/>
      <c r="ET46" s="876" t="n"/>
      <c r="EU46" s="876" t="n"/>
      <c r="EV46" s="876" t="n"/>
      <c r="EW46" s="876" t="n"/>
      <c r="EX46" s="876" t="n"/>
      <c r="EY46" s="877" t="n"/>
      <c r="EZ46" s="875" t="n"/>
      <c r="FA46" s="877" t="n"/>
      <c r="FB46" s="876" t="n"/>
      <c r="FC46" s="876" t="n"/>
      <c r="FD46" s="876" t="n"/>
      <c r="FE46" s="876" t="n"/>
      <c r="FF46" s="876" t="n"/>
      <c r="FG46" s="876" t="n"/>
      <c r="FH46" s="876" t="n"/>
      <c r="FI46" s="876" t="n"/>
      <c r="FJ46" s="876" t="n"/>
      <c r="FK46" s="876" t="n"/>
      <c r="FL46" s="877" t="n"/>
    </row>
    <row r="47" ht="13.5" customHeight="1" s="832">
      <c r="A47" s="22" t="n"/>
      <c r="B47" s="28" t="n"/>
      <c r="C47" s="923" t="inlineStr">
        <is>
          <t>Others</t>
        </is>
      </c>
      <c r="D47" s="873" t="n"/>
      <c r="E47" s="873" t="n"/>
      <c r="F47" s="873" t="n"/>
      <c r="G47" s="873" t="n"/>
      <c r="H47" s="873" t="n"/>
      <c r="I47" s="873" t="n"/>
      <c r="J47" s="873" t="n"/>
      <c r="K47" s="873" t="n"/>
      <c r="L47" s="873" t="n"/>
      <c r="M47" s="873" t="n"/>
      <c r="N47" s="873" t="n"/>
      <c r="O47" s="873" t="n"/>
      <c r="P47" s="873" t="n"/>
      <c r="Q47" s="873" t="n"/>
      <c r="R47" s="873" t="n"/>
      <c r="S47" s="874" t="n"/>
      <c r="T47" s="1875">
        <f>25454-SUM(T41:AD46)+223.6</f>
        <v/>
      </c>
      <c r="U47" s="873" t="n"/>
      <c r="V47" s="873" t="n"/>
      <c r="W47" s="873" t="n"/>
      <c r="X47" s="873" t="n"/>
      <c r="Y47" s="873" t="n"/>
      <c r="Z47" s="873" t="n"/>
      <c r="AA47" s="873" t="n"/>
      <c r="AB47" s="873" t="n"/>
      <c r="AC47" s="873" t="n"/>
      <c r="AD47" s="874" t="n"/>
      <c r="AE47" s="1876" t="n"/>
      <c r="AF47" s="873" t="n"/>
      <c r="AG47" s="873" t="n"/>
      <c r="AH47" s="873" t="n"/>
      <c r="AI47" s="873" t="n"/>
      <c r="AJ47" s="873" t="n"/>
      <c r="AK47" s="873" t="n"/>
      <c r="AL47" s="873" t="n"/>
      <c r="AM47" s="873" t="n"/>
      <c r="AN47" s="873" t="n"/>
      <c r="AO47" s="874" t="n"/>
      <c r="AP47" s="1875">
        <f>+T47+AE47</f>
        <v/>
      </c>
      <c r="AQ47" s="873" t="n"/>
      <c r="AR47" s="873" t="n"/>
      <c r="AS47" s="873" t="n"/>
      <c r="AT47" s="873" t="n"/>
      <c r="AU47" s="873" t="n"/>
      <c r="AV47" s="873" t="n"/>
      <c r="AW47" s="873" t="n"/>
      <c r="AX47" s="873" t="n"/>
      <c r="AY47" s="873" t="n"/>
      <c r="AZ47" s="874" t="n"/>
      <c r="BA47" s="1876" t="n"/>
      <c r="BB47" s="873" t="n"/>
      <c r="BC47" s="873" t="n"/>
      <c r="BD47" s="873" t="n"/>
      <c r="BE47" s="873" t="n"/>
      <c r="BF47" s="873" t="n"/>
      <c r="BG47" s="873" t="n"/>
      <c r="BH47" s="873" t="n"/>
      <c r="BI47" s="873" t="n"/>
      <c r="BJ47" s="873" t="n"/>
      <c r="BK47" s="874" t="n"/>
      <c r="BL47" s="1875">
        <f>+T47+BA47</f>
        <v/>
      </c>
      <c r="BM47" s="873" t="n"/>
      <c r="BN47" s="873" t="n"/>
      <c r="BO47" s="873" t="n"/>
      <c r="BP47" s="873" t="n"/>
      <c r="BQ47" s="873" t="n"/>
      <c r="BR47" s="873" t="n"/>
      <c r="BS47" s="873" t="n"/>
      <c r="BT47" s="873" t="n"/>
      <c r="BU47" s="873" t="n"/>
      <c r="BV47" s="874" t="n"/>
      <c r="BW47" s="994" t="inlineStr">
        <is>
          <t xml:space="preserve">Majorly includes Buildings - INR 5.12 bn, Furniture &amp; Fixtures - INR 202 Mn, Vehicles - INR 309 Mn, and Office Equipments - INR 244 Mn. </t>
        </is>
      </c>
      <c r="BX47" s="873" t="n"/>
      <c r="BY47" s="873" t="n"/>
      <c r="BZ47" s="873" t="n"/>
      <c r="CA47" s="873" t="n"/>
      <c r="CB47" s="873" t="n"/>
      <c r="CC47" s="873" t="n"/>
      <c r="CD47" s="873" t="n"/>
      <c r="CE47" s="873" t="n"/>
      <c r="CF47" s="873" t="n"/>
      <c r="CG47" s="873" t="n"/>
      <c r="CH47" s="873" t="n"/>
      <c r="CI47" s="873" t="n"/>
      <c r="CJ47" s="873" t="n"/>
      <c r="CK47" s="873" t="n"/>
      <c r="CL47" s="873" t="n"/>
      <c r="CM47" s="873" t="n"/>
      <c r="CN47" s="873" t="n"/>
      <c r="CO47" s="873" t="n"/>
      <c r="CP47" s="873" t="n"/>
      <c r="CQ47" s="873" t="n"/>
      <c r="CR47" s="873" t="n"/>
      <c r="CS47" s="873" t="n"/>
      <c r="CT47" s="873" t="n"/>
      <c r="CU47" s="873" t="n"/>
      <c r="CV47" s="873" t="n"/>
      <c r="CW47" s="873" t="n"/>
      <c r="CX47" s="873" t="n"/>
      <c r="CY47" s="873" t="n"/>
      <c r="CZ47" s="873" t="n"/>
      <c r="DA47" s="873" t="n"/>
      <c r="DB47" s="873" t="n"/>
      <c r="DC47" s="873" t="n"/>
      <c r="DD47" s="873" t="n"/>
      <c r="DE47" s="873" t="n"/>
      <c r="DF47" s="873" t="n"/>
      <c r="DG47" s="873" t="n"/>
      <c r="DH47" s="873" t="n"/>
      <c r="DI47" s="873" t="n"/>
      <c r="DJ47" s="873" t="n"/>
      <c r="DK47" s="873" t="n"/>
      <c r="DL47" s="873" t="n"/>
      <c r="DM47" s="873" t="n"/>
      <c r="DN47" s="873" t="n"/>
      <c r="DO47" s="873" t="n"/>
      <c r="DP47" s="873" t="n"/>
      <c r="DQ47" s="873" t="n"/>
      <c r="DR47" s="873" t="n"/>
      <c r="DS47" s="873" t="n"/>
      <c r="DT47" s="873" t="n"/>
      <c r="DU47" s="873" t="n"/>
      <c r="DV47" s="987" t="n"/>
      <c r="DW47" s="1873" t="n"/>
      <c r="DY47" s="23" t="n"/>
      <c r="DZ47" s="923" t="inlineStr">
        <is>
          <t>▲Considerations of tax effect</t>
        </is>
      </c>
      <c r="EA47" s="873" t="n"/>
      <c r="EB47" s="873" t="n"/>
      <c r="EC47" s="873" t="n"/>
      <c r="ED47" s="873" t="n"/>
      <c r="EE47" s="873" t="n"/>
      <c r="EF47" s="873" t="n"/>
      <c r="EG47" s="873" t="n"/>
      <c r="EH47" s="873" t="n"/>
      <c r="EI47" s="873" t="n"/>
      <c r="EJ47" s="873" t="n"/>
      <c r="EK47" s="873" t="n"/>
      <c r="EL47" s="873" t="n"/>
      <c r="EM47" s="873" t="n"/>
      <c r="EN47" s="873" t="n"/>
      <c r="EO47" s="873" t="n"/>
      <c r="EP47" s="873" t="n"/>
      <c r="EQ47" s="873" t="n"/>
      <c r="ER47" s="873" t="n"/>
      <c r="ES47" s="873" t="n"/>
      <c r="ET47" s="873" t="n"/>
      <c r="EU47" s="873" t="n"/>
      <c r="EV47" s="873" t="n"/>
      <c r="EW47" s="873" t="n"/>
      <c r="EX47" s="873" t="n"/>
      <c r="EY47" s="874" t="n"/>
      <c r="EZ47" s="1874" t="n"/>
      <c r="FA47" s="873" t="n"/>
      <c r="FB47" s="873" t="n"/>
      <c r="FC47" s="873" t="n"/>
      <c r="FD47" s="873" t="n"/>
      <c r="FE47" s="873" t="n"/>
      <c r="FF47" s="873" t="n"/>
      <c r="FG47" s="873" t="n"/>
      <c r="FH47" s="873" t="n"/>
      <c r="FI47" s="873" t="n"/>
      <c r="FJ47" s="873" t="n"/>
      <c r="FK47" s="873" t="n"/>
      <c r="FL47" s="874" t="n"/>
    </row>
    <row r="48" ht="13.5" customHeight="1" s="832">
      <c r="A48" s="22" t="n"/>
      <c r="B48" s="28" t="n"/>
      <c r="C48" s="875" t="n"/>
      <c r="D48" s="876" t="n"/>
      <c r="E48" s="876" t="n"/>
      <c r="F48" s="876" t="n"/>
      <c r="G48" s="876" t="n"/>
      <c r="H48" s="876" t="n"/>
      <c r="I48" s="876" t="n"/>
      <c r="J48" s="876" t="n"/>
      <c r="K48" s="876" t="n"/>
      <c r="L48" s="876" t="n"/>
      <c r="M48" s="876" t="n"/>
      <c r="N48" s="876" t="n"/>
      <c r="O48" s="876" t="n"/>
      <c r="P48" s="876" t="n"/>
      <c r="Q48" s="876" t="n"/>
      <c r="R48" s="876" t="n"/>
      <c r="S48" s="877" t="n"/>
      <c r="T48" s="875" t="n"/>
      <c r="U48" s="876" t="n"/>
      <c r="V48" s="876" t="n"/>
      <c r="W48" s="876" t="n"/>
      <c r="X48" s="876" t="n"/>
      <c r="Y48" s="876" t="n"/>
      <c r="Z48" s="876" t="n"/>
      <c r="AA48" s="876" t="n"/>
      <c r="AB48" s="876" t="n"/>
      <c r="AC48" s="876" t="n"/>
      <c r="AD48" s="877" t="n"/>
      <c r="AE48" s="897" t="n"/>
      <c r="AF48" s="876" t="n"/>
      <c r="AG48" s="876" t="n"/>
      <c r="AH48" s="876" t="n"/>
      <c r="AI48" s="876" t="n"/>
      <c r="AJ48" s="876" t="n"/>
      <c r="AK48" s="876" t="n"/>
      <c r="AL48" s="876" t="n"/>
      <c r="AM48" s="876" t="n"/>
      <c r="AN48" s="876" t="n"/>
      <c r="AO48" s="877" t="n"/>
      <c r="AP48" s="875" t="n"/>
      <c r="AQ48" s="876" t="n"/>
      <c r="AR48" s="876" t="n"/>
      <c r="AS48" s="876" t="n"/>
      <c r="AT48" s="876" t="n"/>
      <c r="AU48" s="876" t="n"/>
      <c r="AV48" s="876" t="n"/>
      <c r="AW48" s="876" t="n"/>
      <c r="AX48" s="876" t="n"/>
      <c r="AY48" s="876" t="n"/>
      <c r="AZ48" s="877" t="n"/>
      <c r="BA48" s="897" t="n"/>
      <c r="BB48" s="876" t="n"/>
      <c r="BC48" s="876" t="n"/>
      <c r="BD48" s="876" t="n"/>
      <c r="BE48" s="876" t="n"/>
      <c r="BF48" s="876" t="n"/>
      <c r="BG48" s="876" t="n"/>
      <c r="BH48" s="876" t="n"/>
      <c r="BI48" s="876" t="n"/>
      <c r="BJ48" s="876" t="n"/>
      <c r="BK48" s="877" t="n"/>
      <c r="BL48" s="875" t="n"/>
      <c r="BM48" s="876" t="n"/>
      <c r="BN48" s="876" t="n"/>
      <c r="BO48" s="876" t="n"/>
      <c r="BP48" s="876" t="n"/>
      <c r="BQ48" s="876" t="n"/>
      <c r="BR48" s="876" t="n"/>
      <c r="BS48" s="876" t="n"/>
      <c r="BT48" s="876" t="n"/>
      <c r="BU48" s="876" t="n"/>
      <c r="BV48" s="877" t="n"/>
      <c r="BW48" s="897" t="n"/>
      <c r="BX48" s="876" t="n"/>
      <c r="BY48" s="876" t="n"/>
      <c r="BZ48" s="876" t="n"/>
      <c r="CA48" s="876" t="n"/>
      <c r="CB48" s="876" t="n"/>
      <c r="CC48" s="876" t="n"/>
      <c r="CD48" s="876" t="n"/>
      <c r="CE48" s="876" t="n"/>
      <c r="CF48" s="876" t="n"/>
      <c r="CG48" s="876" t="n"/>
      <c r="CH48" s="876" t="n"/>
      <c r="CI48" s="876" t="n"/>
      <c r="CJ48" s="876" t="n"/>
      <c r="CK48" s="876" t="n"/>
      <c r="CL48" s="876" t="n"/>
      <c r="CM48" s="876" t="n"/>
      <c r="CN48" s="876" t="n"/>
      <c r="CO48" s="876" t="n"/>
      <c r="CP48" s="876" t="n"/>
      <c r="CQ48" s="876" t="n"/>
      <c r="CR48" s="876" t="n"/>
      <c r="CS48" s="876" t="n"/>
      <c r="CT48" s="876" t="n"/>
      <c r="CU48" s="876" t="n"/>
      <c r="CV48" s="876" t="n"/>
      <c r="CW48" s="876" t="n"/>
      <c r="CX48" s="876" t="n"/>
      <c r="CY48" s="876" t="n"/>
      <c r="CZ48" s="876" t="n"/>
      <c r="DA48" s="876" t="n"/>
      <c r="DB48" s="876" t="n"/>
      <c r="DC48" s="876" t="n"/>
      <c r="DD48" s="876" t="n"/>
      <c r="DE48" s="876" t="n"/>
      <c r="DF48" s="876" t="n"/>
      <c r="DG48" s="876" t="n"/>
      <c r="DH48" s="876" t="n"/>
      <c r="DI48" s="876" t="n"/>
      <c r="DJ48" s="876" t="n"/>
      <c r="DK48" s="876" t="n"/>
      <c r="DL48" s="876" t="n"/>
      <c r="DM48" s="876" t="n"/>
      <c r="DN48" s="876" t="n"/>
      <c r="DO48" s="876" t="n"/>
      <c r="DP48" s="876" t="n"/>
      <c r="DQ48" s="876" t="n"/>
      <c r="DR48" s="876" t="n"/>
      <c r="DS48" s="876" t="n"/>
      <c r="DT48" s="876" t="n"/>
      <c r="DU48" s="876" t="n"/>
      <c r="DV48" s="988" t="n"/>
      <c r="DW48" s="1873" t="n"/>
      <c r="DY48" s="170" t="n"/>
      <c r="DZ48" s="875" t="n"/>
      <c r="EA48" s="876" t="n"/>
      <c r="EB48" s="876" t="n"/>
      <c r="EC48" s="876" t="n"/>
      <c r="ED48" s="876" t="n"/>
      <c r="EE48" s="876" t="n"/>
      <c r="EF48" s="876" t="n"/>
      <c r="EG48" s="876" t="n"/>
      <c r="EH48" s="876" t="n"/>
      <c r="EI48" s="876" t="n"/>
      <c r="EJ48" s="876" t="n"/>
      <c r="EK48" s="876" t="n"/>
      <c r="EL48" s="876" t="n"/>
      <c r="EM48" s="876" t="n"/>
      <c r="EN48" s="876" t="n"/>
      <c r="EO48" s="876" t="n"/>
      <c r="EP48" s="876" t="n"/>
      <c r="EQ48" s="876" t="n"/>
      <c r="ER48" s="876" t="n"/>
      <c r="ES48" s="876" t="n"/>
      <c r="ET48" s="876" t="n"/>
      <c r="EU48" s="876" t="n"/>
      <c r="EV48" s="876" t="n"/>
      <c r="EW48" s="876" t="n"/>
      <c r="EX48" s="876" t="n"/>
      <c r="EY48" s="877" t="n"/>
      <c r="EZ48" s="875" t="n"/>
      <c r="FA48" s="876" t="n"/>
      <c r="FB48" s="876" t="n"/>
      <c r="FC48" s="876" t="n"/>
      <c r="FD48" s="876" t="n"/>
      <c r="FE48" s="876" t="n"/>
      <c r="FF48" s="876" t="n"/>
      <c r="FG48" s="876" t="n"/>
      <c r="FH48" s="876" t="n"/>
      <c r="FI48" s="876" t="n"/>
      <c r="FJ48" s="876" t="n"/>
      <c r="FK48" s="876" t="n"/>
      <c r="FL48" s="877" t="n"/>
    </row>
    <row r="49" ht="6" customHeight="1" s="832">
      <c r="A49" s="22" t="n"/>
      <c r="B49" s="28" t="n"/>
      <c r="C49" s="923" t="inlineStr">
        <is>
          <t>CWIP</t>
        </is>
      </c>
      <c r="D49" s="873" t="n"/>
      <c r="E49" s="873" t="n"/>
      <c r="F49" s="873" t="n"/>
      <c r="G49" s="873" t="n"/>
      <c r="H49" s="873" t="n"/>
      <c r="I49" s="873" t="n"/>
      <c r="J49" s="873" t="n"/>
      <c r="K49" s="873" t="n"/>
      <c r="L49" s="873" t="n"/>
      <c r="M49" s="873" t="n"/>
      <c r="N49" s="873" t="n"/>
      <c r="O49" s="873" t="n"/>
      <c r="P49" s="873" t="n"/>
      <c r="Q49" s="873" t="n"/>
      <c r="R49" s="873" t="n"/>
      <c r="S49" s="874" t="n"/>
      <c r="T49" s="1875" t="n">
        <v>6592</v>
      </c>
      <c r="U49" s="873" t="n"/>
      <c r="V49" s="873" t="n"/>
      <c r="W49" s="873" t="n"/>
      <c r="X49" s="873" t="n"/>
      <c r="Y49" s="873" t="n"/>
      <c r="Z49" s="873" t="n"/>
      <c r="AA49" s="873" t="n"/>
      <c r="AB49" s="873" t="n"/>
      <c r="AC49" s="873" t="n"/>
      <c r="AD49" s="874" t="n"/>
      <c r="AE49" s="1876" t="n"/>
      <c r="AF49" s="873" t="n"/>
      <c r="AG49" s="873" t="n"/>
      <c r="AH49" s="873" t="n"/>
      <c r="AI49" s="873" t="n"/>
      <c r="AJ49" s="873" t="n"/>
      <c r="AK49" s="873" t="n"/>
      <c r="AL49" s="873" t="n"/>
      <c r="AM49" s="873" t="n"/>
      <c r="AN49" s="873" t="n"/>
      <c r="AO49" s="874" t="n"/>
      <c r="AP49" s="1875">
        <f>+T49+AE49</f>
        <v/>
      </c>
      <c r="AQ49" s="873" t="n"/>
      <c r="AR49" s="873" t="n"/>
      <c r="AS49" s="873" t="n"/>
      <c r="AT49" s="873" t="n"/>
      <c r="AU49" s="873" t="n"/>
      <c r="AV49" s="873" t="n"/>
      <c r="AW49" s="873" t="n"/>
      <c r="AX49" s="873" t="n"/>
      <c r="AY49" s="873" t="n"/>
      <c r="AZ49" s="874" t="n"/>
      <c r="BA49" s="1876" t="n"/>
      <c r="BB49" s="873" t="n"/>
      <c r="BC49" s="873" t="n"/>
      <c r="BD49" s="873" t="n"/>
      <c r="BE49" s="873" t="n"/>
      <c r="BF49" s="873" t="n"/>
      <c r="BG49" s="873" t="n"/>
      <c r="BH49" s="873" t="n"/>
      <c r="BI49" s="873" t="n"/>
      <c r="BJ49" s="873" t="n"/>
      <c r="BK49" s="874" t="n"/>
      <c r="BL49" s="1875">
        <f>+T49+BA49</f>
        <v/>
      </c>
      <c r="BM49" s="873" t="n"/>
      <c r="BN49" s="873" t="n"/>
      <c r="BO49" s="873" t="n"/>
      <c r="BP49" s="873" t="n"/>
      <c r="BQ49" s="873" t="n"/>
      <c r="BR49" s="873" t="n"/>
      <c r="BS49" s="873" t="n"/>
      <c r="BT49" s="873" t="n"/>
      <c r="BU49" s="873" t="n"/>
      <c r="BV49" s="874" t="n"/>
      <c r="BW49" s="996" t="n"/>
      <c r="BX49" s="873" t="n"/>
      <c r="BY49" s="873" t="n"/>
      <c r="BZ49" s="873" t="n"/>
      <c r="CA49" s="873" t="n"/>
      <c r="CB49" s="873" t="n"/>
      <c r="CC49" s="873" t="n"/>
      <c r="CD49" s="873" t="n"/>
      <c r="CE49" s="873" t="n"/>
      <c r="CF49" s="873" t="n"/>
      <c r="CG49" s="873" t="n"/>
      <c r="CH49" s="873" t="n"/>
      <c r="CI49" s="873" t="n"/>
      <c r="CJ49" s="873" t="n"/>
      <c r="CK49" s="873" t="n"/>
      <c r="CL49" s="873" t="n"/>
      <c r="CM49" s="873" t="n"/>
      <c r="CN49" s="873" t="n"/>
      <c r="CO49" s="873" t="n"/>
      <c r="CP49" s="873" t="n"/>
      <c r="CQ49" s="873" t="n"/>
      <c r="CR49" s="873" t="n"/>
      <c r="CS49" s="873" t="n"/>
      <c r="CT49" s="873" t="n"/>
      <c r="CU49" s="873" t="n"/>
      <c r="CV49" s="873" t="n"/>
      <c r="CW49" s="873" t="n"/>
      <c r="CX49" s="873" t="n"/>
      <c r="CY49" s="873" t="n"/>
      <c r="CZ49" s="873" t="n"/>
      <c r="DA49" s="873" t="n"/>
      <c r="DB49" s="873" t="n"/>
      <c r="DC49" s="873" t="n"/>
      <c r="DD49" s="873" t="n"/>
      <c r="DE49" s="873" t="n"/>
      <c r="DF49" s="873" t="n"/>
      <c r="DG49" s="873" t="n"/>
      <c r="DH49" s="873" t="n"/>
      <c r="DI49" s="873" t="n"/>
      <c r="DJ49" s="873" t="n"/>
      <c r="DK49" s="873" t="n"/>
      <c r="DL49" s="873" t="n"/>
      <c r="DM49" s="873" t="n"/>
      <c r="DN49" s="873" t="n"/>
      <c r="DO49" s="873" t="n"/>
      <c r="DP49" s="873" t="n"/>
      <c r="DQ49" s="873" t="n"/>
      <c r="DR49" s="873" t="n"/>
      <c r="DS49" s="873" t="n"/>
      <c r="DT49" s="873" t="n"/>
      <c r="DU49" s="873" t="n"/>
      <c r="DV49" s="874" t="n"/>
      <c r="DW49" s="1873" t="n"/>
      <c r="DY49" s="938" t="inlineStr">
        <is>
          <t>Unrealized gain/loss with tax effect considered (B)</t>
        </is>
      </c>
      <c r="DZ49" s="873" t="n"/>
      <c r="EA49" s="873" t="n"/>
      <c r="EB49" s="873" t="n"/>
      <c r="EC49" s="873" t="n"/>
      <c r="ED49" s="873" t="n"/>
      <c r="EE49" s="873" t="n"/>
      <c r="EF49" s="873" t="n"/>
      <c r="EG49" s="873" t="n"/>
      <c r="EH49" s="873" t="n"/>
      <c r="EI49" s="873" t="n"/>
      <c r="EJ49" s="873" t="n"/>
      <c r="EK49" s="873" t="n"/>
      <c r="EL49" s="873" t="n"/>
      <c r="EM49" s="873" t="n"/>
      <c r="EN49" s="873" t="n"/>
      <c r="EO49" s="873" t="n"/>
      <c r="EP49" s="873" t="n"/>
      <c r="EQ49" s="873" t="n"/>
      <c r="ER49" s="873" t="n"/>
      <c r="ES49" s="873" t="n"/>
      <c r="ET49" s="873" t="n"/>
      <c r="EU49" s="873" t="n"/>
      <c r="EV49" s="873" t="n"/>
      <c r="EW49" s="873" t="n"/>
      <c r="EX49" s="873" t="n"/>
      <c r="EY49" s="874" t="n"/>
      <c r="EZ49" s="1879" t="inlineStr">
        <is>
          <t>b</t>
        </is>
      </c>
      <c r="FA49" s="874" t="n"/>
      <c r="FB49" s="1880">
        <f>FB45+EZ47</f>
        <v/>
      </c>
      <c r="FC49" s="873" t="n"/>
      <c r="FD49" s="873" t="n"/>
      <c r="FE49" s="873" t="n"/>
      <c r="FF49" s="873" t="n"/>
      <c r="FG49" s="873" t="n"/>
      <c r="FH49" s="873" t="n"/>
      <c r="FI49" s="873" t="n"/>
      <c r="FJ49" s="873" t="n"/>
      <c r="FK49" s="873" t="n"/>
      <c r="FL49" s="874" t="n"/>
    </row>
    <row r="50" ht="6" customHeight="1" s="832">
      <c r="A50" s="22" t="n"/>
      <c r="B50" s="28" t="n"/>
      <c r="C50" s="875" t="n"/>
      <c r="D50" s="876" t="n"/>
      <c r="E50" s="876" t="n"/>
      <c r="F50" s="876" t="n"/>
      <c r="G50" s="876" t="n"/>
      <c r="H50" s="876" t="n"/>
      <c r="I50" s="876" t="n"/>
      <c r="J50" s="876" t="n"/>
      <c r="K50" s="876" t="n"/>
      <c r="L50" s="876" t="n"/>
      <c r="M50" s="876" t="n"/>
      <c r="N50" s="876" t="n"/>
      <c r="O50" s="876" t="n"/>
      <c r="P50" s="876" t="n"/>
      <c r="Q50" s="876" t="n"/>
      <c r="R50" s="876" t="n"/>
      <c r="S50" s="877" t="n"/>
      <c r="T50" s="875" t="n"/>
      <c r="U50" s="876" t="n"/>
      <c r="V50" s="876" t="n"/>
      <c r="W50" s="876" t="n"/>
      <c r="X50" s="876" t="n"/>
      <c r="Y50" s="876" t="n"/>
      <c r="Z50" s="876" t="n"/>
      <c r="AA50" s="876" t="n"/>
      <c r="AB50" s="876" t="n"/>
      <c r="AC50" s="876" t="n"/>
      <c r="AD50" s="877" t="n"/>
      <c r="AE50" s="897" t="n"/>
      <c r="AF50" s="876" t="n"/>
      <c r="AG50" s="876" t="n"/>
      <c r="AH50" s="876" t="n"/>
      <c r="AI50" s="876" t="n"/>
      <c r="AJ50" s="876" t="n"/>
      <c r="AK50" s="876" t="n"/>
      <c r="AL50" s="876" t="n"/>
      <c r="AM50" s="876" t="n"/>
      <c r="AN50" s="876" t="n"/>
      <c r="AO50" s="877" t="n"/>
      <c r="AP50" s="875" t="n"/>
      <c r="AQ50" s="876" t="n"/>
      <c r="AR50" s="876" t="n"/>
      <c r="AS50" s="876" t="n"/>
      <c r="AT50" s="876" t="n"/>
      <c r="AU50" s="876" t="n"/>
      <c r="AV50" s="876" t="n"/>
      <c r="AW50" s="876" t="n"/>
      <c r="AX50" s="876" t="n"/>
      <c r="AY50" s="876" t="n"/>
      <c r="AZ50" s="877" t="n"/>
      <c r="BA50" s="897" t="n"/>
      <c r="BB50" s="876" t="n"/>
      <c r="BC50" s="876" t="n"/>
      <c r="BD50" s="876" t="n"/>
      <c r="BE50" s="876" t="n"/>
      <c r="BF50" s="876" t="n"/>
      <c r="BG50" s="876" t="n"/>
      <c r="BH50" s="876" t="n"/>
      <c r="BI50" s="876" t="n"/>
      <c r="BJ50" s="876" t="n"/>
      <c r="BK50" s="877" t="n"/>
      <c r="BL50" s="875" t="n"/>
      <c r="BM50" s="876" t="n"/>
      <c r="BN50" s="876" t="n"/>
      <c r="BO50" s="876" t="n"/>
      <c r="BP50" s="876" t="n"/>
      <c r="BQ50" s="876" t="n"/>
      <c r="BR50" s="876" t="n"/>
      <c r="BS50" s="876" t="n"/>
      <c r="BT50" s="876" t="n"/>
      <c r="BU50" s="876" t="n"/>
      <c r="BV50" s="877" t="n"/>
      <c r="BW50" s="876" t="n"/>
      <c r="BX50" s="876" t="n"/>
      <c r="BY50" s="876" t="n"/>
      <c r="BZ50" s="876" t="n"/>
      <c r="CA50" s="876" t="n"/>
      <c r="CB50" s="876" t="n"/>
      <c r="CC50" s="876" t="n"/>
      <c r="CD50" s="876" t="n"/>
      <c r="CE50" s="876" t="n"/>
      <c r="CF50" s="876" t="n"/>
      <c r="CG50" s="876" t="n"/>
      <c r="CH50" s="876" t="n"/>
      <c r="CI50" s="876" t="n"/>
      <c r="CJ50" s="876" t="n"/>
      <c r="CK50" s="876" t="n"/>
      <c r="CL50" s="876" t="n"/>
      <c r="CM50" s="876" t="n"/>
      <c r="CN50" s="876" t="n"/>
      <c r="CO50" s="876" t="n"/>
      <c r="CP50" s="876" t="n"/>
      <c r="CQ50" s="876" t="n"/>
      <c r="CR50" s="876" t="n"/>
      <c r="CS50" s="876" t="n"/>
      <c r="CT50" s="876" t="n"/>
      <c r="CU50" s="876" t="n"/>
      <c r="CV50" s="876" t="n"/>
      <c r="CW50" s="876" t="n"/>
      <c r="CX50" s="876" t="n"/>
      <c r="CY50" s="876" t="n"/>
      <c r="CZ50" s="876" t="n"/>
      <c r="DA50" s="876" t="n"/>
      <c r="DB50" s="876" t="n"/>
      <c r="DC50" s="876" t="n"/>
      <c r="DD50" s="876" t="n"/>
      <c r="DE50" s="876" t="n"/>
      <c r="DF50" s="876" t="n"/>
      <c r="DG50" s="876" t="n"/>
      <c r="DH50" s="876" t="n"/>
      <c r="DI50" s="876" t="n"/>
      <c r="DJ50" s="876" t="n"/>
      <c r="DK50" s="876" t="n"/>
      <c r="DL50" s="876" t="n"/>
      <c r="DM50" s="876" t="n"/>
      <c r="DN50" s="876" t="n"/>
      <c r="DO50" s="876" t="n"/>
      <c r="DP50" s="876" t="n"/>
      <c r="DQ50" s="876" t="n"/>
      <c r="DR50" s="876" t="n"/>
      <c r="DS50" s="876" t="n"/>
      <c r="DT50" s="876" t="n"/>
      <c r="DU50" s="876" t="n"/>
      <c r="DV50" s="877" t="n"/>
      <c r="DW50" s="1873" t="n"/>
      <c r="DY50" s="875" t="n"/>
      <c r="DZ50" s="876" t="n"/>
      <c r="EA50" s="876" t="n"/>
      <c r="EB50" s="876" t="n"/>
      <c r="EC50" s="876" t="n"/>
      <c r="ED50" s="876" t="n"/>
      <c r="EE50" s="876" t="n"/>
      <c r="EF50" s="876" t="n"/>
      <c r="EG50" s="876" t="n"/>
      <c r="EH50" s="876" t="n"/>
      <c r="EI50" s="876" t="n"/>
      <c r="EJ50" s="876" t="n"/>
      <c r="EK50" s="876" t="n"/>
      <c r="EL50" s="876" t="n"/>
      <c r="EM50" s="876" t="n"/>
      <c r="EN50" s="876" t="n"/>
      <c r="EO50" s="876" t="n"/>
      <c r="EP50" s="876" t="n"/>
      <c r="EQ50" s="876" t="n"/>
      <c r="ER50" s="876" t="n"/>
      <c r="ES50" s="876" t="n"/>
      <c r="ET50" s="876" t="n"/>
      <c r="EU50" s="876" t="n"/>
      <c r="EV50" s="876" t="n"/>
      <c r="EW50" s="876" t="n"/>
      <c r="EX50" s="876" t="n"/>
      <c r="EY50" s="877" t="n"/>
      <c r="EZ50" s="875" t="n"/>
      <c r="FA50" s="877" t="n"/>
      <c r="FB50" s="876" t="n"/>
      <c r="FC50" s="876" t="n"/>
      <c r="FD50" s="876" t="n"/>
      <c r="FE50" s="876" t="n"/>
      <c r="FF50" s="876" t="n"/>
      <c r="FG50" s="876" t="n"/>
      <c r="FH50" s="876" t="n"/>
      <c r="FI50" s="876" t="n"/>
      <c r="FJ50" s="876" t="n"/>
      <c r="FK50" s="876" t="n"/>
      <c r="FL50" s="877" t="n"/>
    </row>
    <row r="51" ht="6" customHeight="1" s="832">
      <c r="A51" s="22" t="n"/>
      <c r="B51" s="28" t="n"/>
      <c r="C51" s="923" t="n"/>
      <c r="D51" s="873" t="n"/>
      <c r="E51" s="873" t="n"/>
      <c r="F51" s="873" t="n"/>
      <c r="G51" s="873" t="n"/>
      <c r="H51" s="873" t="n"/>
      <c r="I51" s="873" t="n"/>
      <c r="J51" s="873" t="n"/>
      <c r="K51" s="873" t="n"/>
      <c r="L51" s="873" t="n"/>
      <c r="M51" s="873" t="n"/>
      <c r="N51" s="873" t="n"/>
      <c r="O51" s="873" t="n"/>
      <c r="P51" s="873" t="n"/>
      <c r="Q51" s="873" t="n"/>
      <c r="R51" s="873" t="n"/>
      <c r="S51" s="874" t="n"/>
      <c r="T51" s="1875" t="n"/>
      <c r="U51" s="873" t="n"/>
      <c r="V51" s="873" t="n"/>
      <c r="W51" s="873" t="n"/>
      <c r="X51" s="873" t="n"/>
      <c r="Y51" s="873" t="n"/>
      <c r="Z51" s="873" t="n"/>
      <c r="AA51" s="873" t="n"/>
      <c r="AB51" s="873" t="n"/>
      <c r="AC51" s="873" t="n"/>
      <c r="AD51" s="874" t="n"/>
      <c r="AE51" s="1876" t="n"/>
      <c r="AF51" s="873" t="n"/>
      <c r="AG51" s="873" t="n"/>
      <c r="AH51" s="873" t="n"/>
      <c r="AI51" s="873" t="n"/>
      <c r="AJ51" s="873" t="n"/>
      <c r="AK51" s="873" t="n"/>
      <c r="AL51" s="873" t="n"/>
      <c r="AM51" s="873" t="n"/>
      <c r="AN51" s="873" t="n"/>
      <c r="AO51" s="874" t="n"/>
      <c r="AP51" s="1875">
        <f>+T51+AE51</f>
        <v/>
      </c>
      <c r="AQ51" s="873" t="n"/>
      <c r="AR51" s="873" t="n"/>
      <c r="AS51" s="873" t="n"/>
      <c r="AT51" s="873" t="n"/>
      <c r="AU51" s="873" t="n"/>
      <c r="AV51" s="873" t="n"/>
      <c r="AW51" s="873" t="n"/>
      <c r="AX51" s="873" t="n"/>
      <c r="AY51" s="873" t="n"/>
      <c r="AZ51" s="874" t="n"/>
      <c r="BA51" s="1876" t="n"/>
      <c r="BB51" s="873" t="n"/>
      <c r="BC51" s="873" t="n"/>
      <c r="BD51" s="873" t="n"/>
      <c r="BE51" s="873" t="n"/>
      <c r="BF51" s="873" t="n"/>
      <c r="BG51" s="873" t="n"/>
      <c r="BH51" s="873" t="n"/>
      <c r="BI51" s="873" t="n"/>
      <c r="BJ51" s="873" t="n"/>
      <c r="BK51" s="874" t="n"/>
      <c r="BL51" s="1875">
        <f>+T51+BA51</f>
        <v/>
      </c>
      <c r="BM51" s="873" t="n"/>
      <c r="BN51" s="873" t="n"/>
      <c r="BO51" s="873" t="n"/>
      <c r="BP51" s="873" t="n"/>
      <c r="BQ51" s="873" t="n"/>
      <c r="BR51" s="873" t="n"/>
      <c r="BS51" s="873" t="n"/>
      <c r="BT51" s="873" t="n"/>
      <c r="BU51" s="873" t="n"/>
      <c r="BV51" s="874" t="n"/>
      <c r="BW51" s="996" t="n"/>
      <c r="BX51" s="873" t="n"/>
      <c r="BY51" s="873" t="n"/>
      <c r="BZ51" s="873" t="n"/>
      <c r="CA51" s="873" t="n"/>
      <c r="CB51" s="873" t="n"/>
      <c r="CC51" s="873" t="n"/>
      <c r="CD51" s="873" t="n"/>
      <c r="CE51" s="873" t="n"/>
      <c r="CF51" s="873" t="n"/>
      <c r="CG51" s="873" t="n"/>
      <c r="CH51" s="873" t="n"/>
      <c r="CI51" s="873" t="n"/>
      <c r="CJ51" s="873" t="n"/>
      <c r="CK51" s="873" t="n"/>
      <c r="CL51" s="873" t="n"/>
      <c r="CM51" s="873" t="n"/>
      <c r="CN51" s="873" t="n"/>
      <c r="CO51" s="873" t="n"/>
      <c r="CP51" s="873" t="n"/>
      <c r="CQ51" s="873" t="n"/>
      <c r="CR51" s="873" t="n"/>
      <c r="CS51" s="873" t="n"/>
      <c r="CT51" s="873" t="n"/>
      <c r="CU51" s="873" t="n"/>
      <c r="CV51" s="873" t="n"/>
      <c r="CW51" s="873" t="n"/>
      <c r="CX51" s="873" t="n"/>
      <c r="CY51" s="873" t="n"/>
      <c r="CZ51" s="873" t="n"/>
      <c r="DA51" s="873" t="n"/>
      <c r="DB51" s="873" t="n"/>
      <c r="DC51" s="873" t="n"/>
      <c r="DD51" s="873" t="n"/>
      <c r="DE51" s="873" t="n"/>
      <c r="DF51" s="873" t="n"/>
      <c r="DG51" s="873" t="n"/>
      <c r="DH51" s="873" t="n"/>
      <c r="DI51" s="873" t="n"/>
      <c r="DJ51" s="873" t="n"/>
      <c r="DK51" s="873" t="n"/>
      <c r="DL51" s="873" t="n"/>
      <c r="DM51" s="873" t="n"/>
      <c r="DN51" s="873" t="n"/>
      <c r="DO51" s="873" t="n"/>
      <c r="DP51" s="873" t="n"/>
      <c r="DQ51" s="873" t="n"/>
      <c r="DR51" s="873" t="n"/>
      <c r="DS51" s="873" t="n"/>
      <c r="DT51" s="873" t="n"/>
      <c r="DU51" s="873" t="n"/>
      <c r="DV51" s="874" t="n"/>
      <c r="DW51" s="1873" t="n"/>
      <c r="EA51" s="65" t="n"/>
      <c r="EB51" s="65" t="n"/>
      <c r="EC51" s="65" t="n"/>
      <c r="ED51" s="65" t="n"/>
      <c r="EE51" s="65" t="n"/>
      <c r="EF51" s="65" t="n"/>
      <c r="EG51" s="65" t="n"/>
      <c r="EH51" s="65" t="n"/>
      <c r="EI51" s="65" t="n"/>
      <c r="EJ51" s="65" t="n"/>
      <c r="EK51" s="65" t="n"/>
      <c r="EL51" s="65" t="n"/>
      <c r="EM51" s="65" t="n"/>
      <c r="EN51" s="65" t="n"/>
      <c r="EO51" s="65" t="n"/>
      <c r="EP51" s="65" t="n"/>
      <c r="EQ51" s="65" t="n"/>
      <c r="ER51" s="65" t="n"/>
      <c r="ES51" s="65" t="n"/>
      <c r="ET51" s="65" t="n"/>
      <c r="EU51" s="65" t="n"/>
      <c r="EX51" s="1901" t="n"/>
      <c r="EZ51" s="1878" t="n"/>
      <c r="FA51" s="1878" t="n"/>
      <c r="FB51" s="1878" t="n"/>
      <c r="FC51" s="1878" t="n"/>
      <c r="FD51" s="1878" t="n"/>
      <c r="FE51" s="1878" t="n"/>
      <c r="FF51" s="1878" t="n"/>
      <c r="FG51" s="1878" t="n"/>
      <c r="FH51" s="1878" t="n"/>
      <c r="FI51" s="1878" t="n"/>
      <c r="FJ51" s="1878" t="n"/>
      <c r="FK51" s="1878" t="n"/>
      <c r="FL51" s="1878" t="n"/>
    </row>
    <row r="52" ht="6" customHeight="1" s="832">
      <c r="A52" s="22" t="n"/>
      <c r="B52" s="28" t="n"/>
      <c r="C52" s="875" t="n"/>
      <c r="D52" s="876" t="n"/>
      <c r="E52" s="876" t="n"/>
      <c r="F52" s="876" t="n"/>
      <c r="G52" s="876" t="n"/>
      <c r="H52" s="876" t="n"/>
      <c r="I52" s="876" t="n"/>
      <c r="J52" s="876" t="n"/>
      <c r="K52" s="876" t="n"/>
      <c r="L52" s="876" t="n"/>
      <c r="M52" s="876" t="n"/>
      <c r="N52" s="876" t="n"/>
      <c r="O52" s="876" t="n"/>
      <c r="P52" s="876" t="n"/>
      <c r="Q52" s="876" t="n"/>
      <c r="R52" s="876" t="n"/>
      <c r="S52" s="877" t="n"/>
      <c r="T52" s="875" t="n"/>
      <c r="U52" s="876" t="n"/>
      <c r="V52" s="876" t="n"/>
      <c r="W52" s="876" t="n"/>
      <c r="X52" s="876" t="n"/>
      <c r="Y52" s="876" t="n"/>
      <c r="Z52" s="876" t="n"/>
      <c r="AA52" s="876" t="n"/>
      <c r="AB52" s="876" t="n"/>
      <c r="AC52" s="876" t="n"/>
      <c r="AD52" s="877" t="n"/>
      <c r="AE52" s="897" t="n"/>
      <c r="AF52" s="876" t="n"/>
      <c r="AG52" s="876" t="n"/>
      <c r="AH52" s="876" t="n"/>
      <c r="AI52" s="876" t="n"/>
      <c r="AJ52" s="876" t="n"/>
      <c r="AK52" s="876" t="n"/>
      <c r="AL52" s="876" t="n"/>
      <c r="AM52" s="876" t="n"/>
      <c r="AN52" s="876" t="n"/>
      <c r="AO52" s="877" t="n"/>
      <c r="AP52" s="875" t="n"/>
      <c r="AQ52" s="876" t="n"/>
      <c r="AR52" s="876" t="n"/>
      <c r="AS52" s="876" t="n"/>
      <c r="AT52" s="876" t="n"/>
      <c r="AU52" s="876" t="n"/>
      <c r="AV52" s="876" t="n"/>
      <c r="AW52" s="876" t="n"/>
      <c r="AX52" s="876" t="n"/>
      <c r="AY52" s="876" t="n"/>
      <c r="AZ52" s="877" t="n"/>
      <c r="BA52" s="897" t="n"/>
      <c r="BB52" s="876" t="n"/>
      <c r="BC52" s="876" t="n"/>
      <c r="BD52" s="876" t="n"/>
      <c r="BE52" s="876" t="n"/>
      <c r="BF52" s="876" t="n"/>
      <c r="BG52" s="876" t="n"/>
      <c r="BH52" s="876" t="n"/>
      <c r="BI52" s="876" t="n"/>
      <c r="BJ52" s="876" t="n"/>
      <c r="BK52" s="877" t="n"/>
      <c r="BL52" s="875" t="n"/>
      <c r="BM52" s="876" t="n"/>
      <c r="BN52" s="876" t="n"/>
      <c r="BO52" s="876" t="n"/>
      <c r="BP52" s="876" t="n"/>
      <c r="BQ52" s="876" t="n"/>
      <c r="BR52" s="876" t="n"/>
      <c r="BS52" s="876" t="n"/>
      <c r="BT52" s="876" t="n"/>
      <c r="BU52" s="876" t="n"/>
      <c r="BV52" s="877" t="n"/>
      <c r="BW52" s="876" t="n"/>
      <c r="BX52" s="876" t="n"/>
      <c r="BY52" s="876" t="n"/>
      <c r="BZ52" s="876" t="n"/>
      <c r="CA52" s="876" t="n"/>
      <c r="CB52" s="876" t="n"/>
      <c r="CC52" s="876" t="n"/>
      <c r="CD52" s="876" t="n"/>
      <c r="CE52" s="876" t="n"/>
      <c r="CF52" s="876" t="n"/>
      <c r="CG52" s="876" t="n"/>
      <c r="CH52" s="876" t="n"/>
      <c r="CI52" s="876" t="n"/>
      <c r="CJ52" s="876" t="n"/>
      <c r="CK52" s="876" t="n"/>
      <c r="CL52" s="876" t="n"/>
      <c r="CM52" s="876" t="n"/>
      <c r="CN52" s="876" t="n"/>
      <c r="CO52" s="876" t="n"/>
      <c r="CP52" s="876" t="n"/>
      <c r="CQ52" s="876" t="n"/>
      <c r="CR52" s="876" t="n"/>
      <c r="CS52" s="876" t="n"/>
      <c r="CT52" s="876" t="n"/>
      <c r="CU52" s="876" t="n"/>
      <c r="CV52" s="876" t="n"/>
      <c r="CW52" s="876" t="n"/>
      <c r="CX52" s="876" t="n"/>
      <c r="CY52" s="876" t="n"/>
      <c r="CZ52" s="876" t="n"/>
      <c r="DA52" s="876" t="n"/>
      <c r="DB52" s="876" t="n"/>
      <c r="DC52" s="876" t="n"/>
      <c r="DD52" s="876" t="n"/>
      <c r="DE52" s="876" t="n"/>
      <c r="DF52" s="876" t="n"/>
      <c r="DG52" s="876" t="n"/>
      <c r="DH52" s="876" t="n"/>
      <c r="DI52" s="876" t="n"/>
      <c r="DJ52" s="876" t="n"/>
      <c r="DK52" s="876" t="n"/>
      <c r="DL52" s="876" t="n"/>
      <c r="DM52" s="876" t="n"/>
      <c r="DN52" s="876" t="n"/>
      <c r="DO52" s="876" t="n"/>
      <c r="DP52" s="876" t="n"/>
      <c r="DQ52" s="876" t="n"/>
      <c r="DR52" s="876" t="n"/>
      <c r="DS52" s="876" t="n"/>
      <c r="DT52" s="876" t="n"/>
      <c r="DU52" s="876" t="n"/>
      <c r="DV52" s="877" t="n"/>
      <c r="DW52" s="1873" t="n"/>
      <c r="DY52" s="21" t="n"/>
      <c r="DZ52" s="923" t="inlineStr">
        <is>
          <t>Common stock</t>
        </is>
      </c>
      <c r="EA52" s="873" t="n"/>
      <c r="EB52" s="873" t="n"/>
      <c r="EC52" s="873" t="n"/>
      <c r="ED52" s="873" t="n"/>
      <c r="EE52" s="873" t="n"/>
      <c r="EF52" s="873" t="n"/>
      <c r="EG52" s="873" t="n"/>
      <c r="EH52" s="873" t="n"/>
      <c r="EI52" s="873" t="n"/>
      <c r="EJ52" s="873" t="n"/>
      <c r="EK52" s="873" t="n"/>
      <c r="EL52" s="873" t="n"/>
      <c r="EM52" s="873" t="n"/>
      <c r="EN52" s="873" t="n"/>
      <c r="EO52" s="873" t="n"/>
      <c r="EP52" s="873" t="n"/>
      <c r="EQ52" s="873" t="n"/>
      <c r="ER52" s="873" t="n"/>
      <c r="ES52" s="873" t="n"/>
      <c r="ET52" s="873" t="n"/>
      <c r="EU52" s="873" t="n"/>
      <c r="EV52" s="873" t="n"/>
      <c r="EW52" s="873" t="n"/>
      <c r="EX52" s="873" t="n"/>
      <c r="EY52" s="874" t="n"/>
      <c r="EZ52" s="1879" t="inlineStr">
        <is>
          <t>⑨</t>
        </is>
      </c>
      <c r="FA52" s="874" t="n"/>
      <c r="FB52" s="1880" t="n">
        <v>1024</v>
      </c>
      <c r="FC52" s="873" t="n"/>
      <c r="FD52" s="873" t="n"/>
      <c r="FE52" s="873" t="n"/>
      <c r="FF52" s="873" t="n"/>
      <c r="FG52" s="873" t="n"/>
      <c r="FH52" s="873" t="n"/>
      <c r="FI52" s="873" t="n"/>
      <c r="FJ52" s="873" t="n"/>
      <c r="FK52" s="873" t="n"/>
      <c r="FL52" s="874" t="n"/>
    </row>
    <row r="53" ht="6" customHeight="1" s="832">
      <c r="A53" s="22" t="n"/>
      <c r="B53" s="28" t="n"/>
      <c r="C53" s="923" t="n"/>
      <c r="D53" s="873" t="n"/>
      <c r="E53" s="873" t="n"/>
      <c r="F53" s="873" t="n"/>
      <c r="G53" s="873" t="n"/>
      <c r="H53" s="873" t="n"/>
      <c r="I53" s="873" t="n"/>
      <c r="J53" s="873" t="n"/>
      <c r="K53" s="873" t="n"/>
      <c r="L53" s="873" t="n"/>
      <c r="M53" s="873" t="n"/>
      <c r="N53" s="873" t="n"/>
      <c r="O53" s="873" t="n"/>
      <c r="P53" s="873" t="n"/>
      <c r="Q53" s="873" t="n"/>
      <c r="R53" s="873" t="n"/>
      <c r="S53" s="874" t="n"/>
      <c r="T53" s="1875" t="n"/>
      <c r="U53" s="873" t="n"/>
      <c r="V53" s="873" t="n"/>
      <c r="W53" s="873" t="n"/>
      <c r="X53" s="873" t="n"/>
      <c r="Y53" s="873" t="n"/>
      <c r="Z53" s="873" t="n"/>
      <c r="AA53" s="873" t="n"/>
      <c r="AB53" s="873" t="n"/>
      <c r="AC53" s="873" t="n"/>
      <c r="AD53" s="874" t="n"/>
      <c r="AE53" s="1876" t="n"/>
      <c r="AF53" s="873" t="n"/>
      <c r="AG53" s="873" t="n"/>
      <c r="AH53" s="873" t="n"/>
      <c r="AI53" s="873" t="n"/>
      <c r="AJ53" s="873" t="n"/>
      <c r="AK53" s="873" t="n"/>
      <c r="AL53" s="873" t="n"/>
      <c r="AM53" s="873" t="n"/>
      <c r="AN53" s="873" t="n"/>
      <c r="AO53" s="874" t="n"/>
      <c r="AP53" s="1875">
        <f>+T53+AE53</f>
        <v/>
      </c>
      <c r="AQ53" s="873" t="n"/>
      <c r="AR53" s="873" t="n"/>
      <c r="AS53" s="873" t="n"/>
      <c r="AT53" s="873" t="n"/>
      <c r="AU53" s="873" t="n"/>
      <c r="AV53" s="873" t="n"/>
      <c r="AW53" s="873" t="n"/>
      <c r="AX53" s="873" t="n"/>
      <c r="AY53" s="873" t="n"/>
      <c r="AZ53" s="874" t="n"/>
      <c r="BA53" s="1876" t="n"/>
      <c r="BB53" s="873" t="n"/>
      <c r="BC53" s="873" t="n"/>
      <c r="BD53" s="873" t="n"/>
      <c r="BE53" s="873" t="n"/>
      <c r="BF53" s="873" t="n"/>
      <c r="BG53" s="873" t="n"/>
      <c r="BH53" s="873" t="n"/>
      <c r="BI53" s="873" t="n"/>
      <c r="BJ53" s="873" t="n"/>
      <c r="BK53" s="874" t="n"/>
      <c r="BL53" s="1875">
        <f>+T53+BA53</f>
        <v/>
      </c>
      <c r="BM53" s="873" t="n"/>
      <c r="BN53" s="873" t="n"/>
      <c r="BO53" s="873" t="n"/>
      <c r="BP53" s="873" t="n"/>
      <c r="BQ53" s="873" t="n"/>
      <c r="BR53" s="873" t="n"/>
      <c r="BS53" s="873" t="n"/>
      <c r="BT53" s="873" t="n"/>
      <c r="BU53" s="873" t="n"/>
      <c r="BV53" s="874" t="n"/>
      <c r="BW53" s="996" t="n"/>
      <c r="BX53" s="873" t="n"/>
      <c r="BY53" s="873" t="n"/>
      <c r="BZ53" s="873" t="n"/>
      <c r="CA53" s="873" t="n"/>
      <c r="CB53" s="873" t="n"/>
      <c r="CC53" s="873" t="n"/>
      <c r="CD53" s="873" t="n"/>
      <c r="CE53" s="873" t="n"/>
      <c r="CF53" s="873" t="n"/>
      <c r="CG53" s="873" t="n"/>
      <c r="CH53" s="873" t="n"/>
      <c r="CI53" s="873" t="n"/>
      <c r="CJ53" s="873" t="n"/>
      <c r="CK53" s="873" t="n"/>
      <c r="CL53" s="873" t="n"/>
      <c r="CM53" s="873" t="n"/>
      <c r="CN53" s="873" t="n"/>
      <c r="CO53" s="873" t="n"/>
      <c r="CP53" s="873" t="n"/>
      <c r="CQ53" s="873" t="n"/>
      <c r="CR53" s="873" t="n"/>
      <c r="CS53" s="873" t="n"/>
      <c r="CT53" s="873" t="n"/>
      <c r="CU53" s="873" t="n"/>
      <c r="CV53" s="873" t="n"/>
      <c r="CW53" s="873" t="n"/>
      <c r="CX53" s="873" t="n"/>
      <c r="CY53" s="873" t="n"/>
      <c r="CZ53" s="873" t="n"/>
      <c r="DA53" s="873" t="n"/>
      <c r="DB53" s="873" t="n"/>
      <c r="DC53" s="873" t="n"/>
      <c r="DD53" s="873" t="n"/>
      <c r="DE53" s="873" t="n"/>
      <c r="DF53" s="873" t="n"/>
      <c r="DG53" s="873" t="n"/>
      <c r="DH53" s="873" t="n"/>
      <c r="DI53" s="873" t="n"/>
      <c r="DJ53" s="873" t="n"/>
      <c r="DK53" s="873" t="n"/>
      <c r="DL53" s="873" t="n"/>
      <c r="DM53" s="873" t="n"/>
      <c r="DN53" s="873" t="n"/>
      <c r="DO53" s="873" t="n"/>
      <c r="DP53" s="873" t="n"/>
      <c r="DQ53" s="873" t="n"/>
      <c r="DR53" s="873" t="n"/>
      <c r="DS53" s="873" t="n"/>
      <c r="DT53" s="873" t="n"/>
      <c r="DU53" s="873" t="n"/>
      <c r="DV53" s="874" t="n"/>
      <c r="DW53" s="1873" t="n"/>
      <c r="DY53" s="23" t="n"/>
      <c r="DZ53" s="875" t="n"/>
      <c r="EA53" s="876" t="n"/>
      <c r="EB53" s="876" t="n"/>
      <c r="EC53" s="876" t="n"/>
      <c r="ED53" s="876" t="n"/>
      <c r="EE53" s="876" t="n"/>
      <c r="EF53" s="876" t="n"/>
      <c r="EG53" s="876" t="n"/>
      <c r="EH53" s="876" t="n"/>
      <c r="EI53" s="876" t="n"/>
      <c r="EJ53" s="876" t="n"/>
      <c r="EK53" s="876" t="n"/>
      <c r="EL53" s="876" t="n"/>
      <c r="EM53" s="876" t="n"/>
      <c r="EN53" s="876" t="n"/>
      <c r="EO53" s="876" t="n"/>
      <c r="EP53" s="876" t="n"/>
      <c r="EQ53" s="876" t="n"/>
      <c r="ER53" s="876" t="n"/>
      <c r="ES53" s="876" t="n"/>
      <c r="ET53" s="876" t="n"/>
      <c r="EU53" s="876" t="n"/>
      <c r="EV53" s="876" t="n"/>
      <c r="EW53" s="876" t="n"/>
      <c r="EX53" s="876" t="n"/>
      <c r="EY53" s="877" t="n"/>
      <c r="EZ53" s="875" t="n"/>
      <c r="FA53" s="877" t="n"/>
      <c r="FB53" s="876" t="n"/>
      <c r="FC53" s="876" t="n"/>
      <c r="FD53" s="876" t="n"/>
      <c r="FE53" s="876" t="n"/>
      <c r="FF53" s="876" t="n"/>
      <c r="FG53" s="876" t="n"/>
      <c r="FH53" s="876" t="n"/>
      <c r="FI53" s="876" t="n"/>
      <c r="FJ53" s="876" t="n"/>
      <c r="FK53" s="876" t="n"/>
      <c r="FL53" s="877" t="n"/>
    </row>
    <row r="54" ht="6" customHeight="1" s="832">
      <c r="A54" s="22" t="n"/>
      <c r="B54" s="28" t="n"/>
      <c r="C54" s="875" t="n"/>
      <c r="D54" s="876" t="n"/>
      <c r="E54" s="876" t="n"/>
      <c r="F54" s="876" t="n"/>
      <c r="G54" s="876" t="n"/>
      <c r="H54" s="876" t="n"/>
      <c r="I54" s="876" t="n"/>
      <c r="J54" s="876" t="n"/>
      <c r="K54" s="876" t="n"/>
      <c r="L54" s="876" t="n"/>
      <c r="M54" s="876" t="n"/>
      <c r="N54" s="876" t="n"/>
      <c r="O54" s="876" t="n"/>
      <c r="P54" s="876" t="n"/>
      <c r="Q54" s="876" t="n"/>
      <c r="R54" s="876" t="n"/>
      <c r="S54" s="877" t="n"/>
      <c r="T54" s="875" t="n"/>
      <c r="U54" s="876" t="n"/>
      <c r="V54" s="876" t="n"/>
      <c r="W54" s="876" t="n"/>
      <c r="X54" s="876" t="n"/>
      <c r="Y54" s="876" t="n"/>
      <c r="Z54" s="876" t="n"/>
      <c r="AA54" s="876" t="n"/>
      <c r="AB54" s="876" t="n"/>
      <c r="AC54" s="876" t="n"/>
      <c r="AD54" s="877" t="n"/>
      <c r="AE54" s="897" t="n"/>
      <c r="AF54" s="876" t="n"/>
      <c r="AG54" s="876" t="n"/>
      <c r="AH54" s="876" t="n"/>
      <c r="AI54" s="876" t="n"/>
      <c r="AJ54" s="876" t="n"/>
      <c r="AK54" s="876" t="n"/>
      <c r="AL54" s="876" t="n"/>
      <c r="AM54" s="876" t="n"/>
      <c r="AN54" s="876" t="n"/>
      <c r="AO54" s="877" t="n"/>
      <c r="AP54" s="875" t="n"/>
      <c r="AQ54" s="876" t="n"/>
      <c r="AR54" s="876" t="n"/>
      <c r="AS54" s="876" t="n"/>
      <c r="AT54" s="876" t="n"/>
      <c r="AU54" s="876" t="n"/>
      <c r="AV54" s="876" t="n"/>
      <c r="AW54" s="876" t="n"/>
      <c r="AX54" s="876" t="n"/>
      <c r="AY54" s="876" t="n"/>
      <c r="AZ54" s="877" t="n"/>
      <c r="BA54" s="897" t="n"/>
      <c r="BB54" s="876" t="n"/>
      <c r="BC54" s="876" t="n"/>
      <c r="BD54" s="876" t="n"/>
      <c r="BE54" s="876" t="n"/>
      <c r="BF54" s="876" t="n"/>
      <c r="BG54" s="876" t="n"/>
      <c r="BH54" s="876" t="n"/>
      <c r="BI54" s="876" t="n"/>
      <c r="BJ54" s="876" t="n"/>
      <c r="BK54" s="877" t="n"/>
      <c r="BL54" s="875" t="n"/>
      <c r="BM54" s="876" t="n"/>
      <c r="BN54" s="876" t="n"/>
      <c r="BO54" s="876" t="n"/>
      <c r="BP54" s="876" t="n"/>
      <c r="BQ54" s="876" t="n"/>
      <c r="BR54" s="876" t="n"/>
      <c r="BS54" s="876" t="n"/>
      <c r="BT54" s="876" t="n"/>
      <c r="BU54" s="876" t="n"/>
      <c r="BV54" s="877" t="n"/>
      <c r="BW54" s="876" t="n"/>
      <c r="BX54" s="876" t="n"/>
      <c r="BY54" s="876" t="n"/>
      <c r="BZ54" s="876" t="n"/>
      <c r="CA54" s="876" t="n"/>
      <c r="CB54" s="876" t="n"/>
      <c r="CC54" s="876" t="n"/>
      <c r="CD54" s="876" t="n"/>
      <c r="CE54" s="876" t="n"/>
      <c r="CF54" s="876" t="n"/>
      <c r="CG54" s="876" t="n"/>
      <c r="CH54" s="876" t="n"/>
      <c r="CI54" s="876" t="n"/>
      <c r="CJ54" s="876" t="n"/>
      <c r="CK54" s="876" t="n"/>
      <c r="CL54" s="876" t="n"/>
      <c r="CM54" s="876" t="n"/>
      <c r="CN54" s="876" t="n"/>
      <c r="CO54" s="876" t="n"/>
      <c r="CP54" s="876" t="n"/>
      <c r="CQ54" s="876" t="n"/>
      <c r="CR54" s="876" t="n"/>
      <c r="CS54" s="876" t="n"/>
      <c r="CT54" s="876" t="n"/>
      <c r="CU54" s="876" t="n"/>
      <c r="CV54" s="876" t="n"/>
      <c r="CW54" s="876" t="n"/>
      <c r="CX54" s="876" t="n"/>
      <c r="CY54" s="876" t="n"/>
      <c r="CZ54" s="876" t="n"/>
      <c r="DA54" s="876" t="n"/>
      <c r="DB54" s="876" t="n"/>
      <c r="DC54" s="876" t="n"/>
      <c r="DD54" s="876" t="n"/>
      <c r="DE54" s="876" t="n"/>
      <c r="DF54" s="876" t="n"/>
      <c r="DG54" s="876" t="n"/>
      <c r="DH54" s="876" t="n"/>
      <c r="DI54" s="876" t="n"/>
      <c r="DJ54" s="876" t="n"/>
      <c r="DK54" s="876" t="n"/>
      <c r="DL54" s="876" t="n"/>
      <c r="DM54" s="876" t="n"/>
      <c r="DN54" s="876" t="n"/>
      <c r="DO54" s="876" t="n"/>
      <c r="DP54" s="876" t="n"/>
      <c r="DQ54" s="876" t="n"/>
      <c r="DR54" s="876" t="n"/>
      <c r="DS54" s="876" t="n"/>
      <c r="DT54" s="876" t="n"/>
      <c r="DU54" s="876" t="n"/>
      <c r="DV54" s="877" t="n"/>
      <c r="DW54" s="1873" t="n"/>
      <c r="DY54" s="23" t="n"/>
      <c r="DZ54" s="923" t="inlineStr">
        <is>
          <t>Additional paid in capital</t>
        </is>
      </c>
      <c r="EA54" s="873" t="n"/>
      <c r="EB54" s="873" t="n"/>
      <c r="EC54" s="873" t="n"/>
      <c r="ED54" s="873" t="n"/>
      <c r="EE54" s="873" t="n"/>
      <c r="EF54" s="873" t="n"/>
      <c r="EG54" s="873" t="n"/>
      <c r="EH54" s="873" t="n"/>
      <c r="EI54" s="873" t="n"/>
      <c r="EJ54" s="873" t="n"/>
      <c r="EK54" s="873" t="n"/>
      <c r="EL54" s="873" t="n"/>
      <c r="EM54" s="873" t="n"/>
      <c r="EN54" s="873" t="n"/>
      <c r="EO54" s="873" t="n"/>
      <c r="EP54" s="873" t="n"/>
      <c r="EQ54" s="873" t="n"/>
      <c r="ER54" s="873" t="n"/>
      <c r="ES54" s="873" t="n"/>
      <c r="ET54" s="873" t="n"/>
      <c r="EU54" s="873" t="n"/>
      <c r="EV54" s="873" t="n"/>
      <c r="EW54" s="873" t="n"/>
      <c r="EX54" s="873" t="n"/>
      <c r="EY54" s="874" t="n"/>
      <c r="EZ54" s="1879" t="inlineStr">
        <is>
          <t>⑩</t>
        </is>
      </c>
      <c r="FA54" s="874" t="n"/>
      <c r="FB54" s="1880" t="n"/>
      <c r="FC54" s="873" t="n"/>
      <c r="FD54" s="873" t="n"/>
      <c r="FE54" s="873" t="n"/>
      <c r="FF54" s="873" t="n"/>
      <c r="FG54" s="873" t="n"/>
      <c r="FH54" s="873" t="n"/>
      <c r="FI54" s="873" t="n"/>
      <c r="FJ54" s="873" t="n"/>
      <c r="FK54" s="873" t="n"/>
      <c r="FL54" s="874" t="n"/>
    </row>
    <row r="55" ht="6" customHeight="1" s="832">
      <c r="A55" s="22" t="n"/>
      <c r="B55" s="28" t="n"/>
      <c r="C55" s="923" t="n"/>
      <c r="D55" s="873" t="n"/>
      <c r="E55" s="873" t="n"/>
      <c r="F55" s="873" t="n"/>
      <c r="G55" s="873" t="n"/>
      <c r="H55" s="873" t="n"/>
      <c r="I55" s="873" t="n"/>
      <c r="J55" s="873" t="n"/>
      <c r="K55" s="873" t="n"/>
      <c r="L55" s="873" t="n"/>
      <c r="M55" s="873" t="n"/>
      <c r="N55" s="873" t="n"/>
      <c r="O55" s="873" t="n"/>
      <c r="P55" s="873" t="n"/>
      <c r="Q55" s="873" t="n"/>
      <c r="R55" s="873" t="n"/>
      <c r="S55" s="874" t="n"/>
      <c r="T55" s="1875" t="n"/>
      <c r="U55" s="873" t="n"/>
      <c r="V55" s="873" t="n"/>
      <c r="W55" s="873" t="n"/>
      <c r="X55" s="873" t="n"/>
      <c r="Y55" s="873" t="n"/>
      <c r="Z55" s="873" t="n"/>
      <c r="AA55" s="873" t="n"/>
      <c r="AB55" s="873" t="n"/>
      <c r="AC55" s="873" t="n"/>
      <c r="AD55" s="874" t="n"/>
      <c r="AE55" s="1876" t="n"/>
      <c r="AF55" s="873" t="n"/>
      <c r="AG55" s="873" t="n"/>
      <c r="AH55" s="873" t="n"/>
      <c r="AI55" s="873" t="n"/>
      <c r="AJ55" s="873" t="n"/>
      <c r="AK55" s="873" t="n"/>
      <c r="AL55" s="873" t="n"/>
      <c r="AM55" s="873" t="n"/>
      <c r="AN55" s="873" t="n"/>
      <c r="AO55" s="874" t="n"/>
      <c r="AP55" s="1875">
        <f>+T55+AE55</f>
        <v/>
      </c>
      <c r="AQ55" s="873" t="n"/>
      <c r="AR55" s="873" t="n"/>
      <c r="AS55" s="873" t="n"/>
      <c r="AT55" s="873" t="n"/>
      <c r="AU55" s="873" t="n"/>
      <c r="AV55" s="873" t="n"/>
      <c r="AW55" s="873" t="n"/>
      <c r="AX55" s="873" t="n"/>
      <c r="AY55" s="873" t="n"/>
      <c r="AZ55" s="874" t="n"/>
      <c r="BA55" s="1876" t="n"/>
      <c r="BB55" s="873" t="n"/>
      <c r="BC55" s="873" t="n"/>
      <c r="BD55" s="873" t="n"/>
      <c r="BE55" s="873" t="n"/>
      <c r="BF55" s="873" t="n"/>
      <c r="BG55" s="873" t="n"/>
      <c r="BH55" s="873" t="n"/>
      <c r="BI55" s="873" t="n"/>
      <c r="BJ55" s="873" t="n"/>
      <c r="BK55" s="874" t="n"/>
      <c r="BL55" s="1875">
        <f>+T55+BA55</f>
        <v/>
      </c>
      <c r="BM55" s="873" t="n"/>
      <c r="BN55" s="873" t="n"/>
      <c r="BO55" s="873" t="n"/>
      <c r="BP55" s="873" t="n"/>
      <c r="BQ55" s="873" t="n"/>
      <c r="BR55" s="873" t="n"/>
      <c r="BS55" s="873" t="n"/>
      <c r="BT55" s="873" t="n"/>
      <c r="BU55" s="873" t="n"/>
      <c r="BV55" s="874" t="n"/>
      <c r="BW55" s="996" t="n"/>
      <c r="BX55" s="873" t="n"/>
      <c r="BY55" s="873" t="n"/>
      <c r="BZ55" s="873" t="n"/>
      <c r="CA55" s="873" t="n"/>
      <c r="CB55" s="873" t="n"/>
      <c r="CC55" s="873" t="n"/>
      <c r="CD55" s="873" t="n"/>
      <c r="CE55" s="873" t="n"/>
      <c r="CF55" s="873" t="n"/>
      <c r="CG55" s="873" t="n"/>
      <c r="CH55" s="873" t="n"/>
      <c r="CI55" s="873" t="n"/>
      <c r="CJ55" s="873" t="n"/>
      <c r="CK55" s="873" t="n"/>
      <c r="CL55" s="873" t="n"/>
      <c r="CM55" s="873" t="n"/>
      <c r="CN55" s="873" t="n"/>
      <c r="CO55" s="873" t="n"/>
      <c r="CP55" s="873" t="n"/>
      <c r="CQ55" s="873" t="n"/>
      <c r="CR55" s="873" t="n"/>
      <c r="CS55" s="873" t="n"/>
      <c r="CT55" s="873" t="n"/>
      <c r="CU55" s="873" t="n"/>
      <c r="CV55" s="873" t="n"/>
      <c r="CW55" s="873" t="n"/>
      <c r="CX55" s="873" t="n"/>
      <c r="CY55" s="873" t="n"/>
      <c r="CZ55" s="873" t="n"/>
      <c r="DA55" s="873" t="n"/>
      <c r="DB55" s="873" t="n"/>
      <c r="DC55" s="873" t="n"/>
      <c r="DD55" s="873" t="n"/>
      <c r="DE55" s="873" t="n"/>
      <c r="DF55" s="873" t="n"/>
      <c r="DG55" s="873" t="n"/>
      <c r="DH55" s="873" t="n"/>
      <c r="DI55" s="873" t="n"/>
      <c r="DJ55" s="873" t="n"/>
      <c r="DK55" s="873" t="n"/>
      <c r="DL55" s="873" t="n"/>
      <c r="DM55" s="873" t="n"/>
      <c r="DN55" s="873" t="n"/>
      <c r="DO55" s="873" t="n"/>
      <c r="DP55" s="873" t="n"/>
      <c r="DQ55" s="873" t="n"/>
      <c r="DR55" s="873" t="n"/>
      <c r="DS55" s="873" t="n"/>
      <c r="DT55" s="873" t="n"/>
      <c r="DU55" s="873" t="n"/>
      <c r="DV55" s="874" t="n"/>
      <c r="DW55" s="1873" t="n"/>
      <c r="DY55" s="23" t="n"/>
      <c r="DZ55" s="875" t="n"/>
      <c r="EA55" s="876" t="n"/>
      <c r="EB55" s="876" t="n"/>
      <c r="EC55" s="876" t="n"/>
      <c r="ED55" s="876" t="n"/>
      <c r="EE55" s="876" t="n"/>
      <c r="EF55" s="876" t="n"/>
      <c r="EG55" s="876" t="n"/>
      <c r="EH55" s="876" t="n"/>
      <c r="EI55" s="876" t="n"/>
      <c r="EJ55" s="876" t="n"/>
      <c r="EK55" s="876" t="n"/>
      <c r="EL55" s="876" t="n"/>
      <c r="EM55" s="876" t="n"/>
      <c r="EN55" s="876" t="n"/>
      <c r="EO55" s="876" t="n"/>
      <c r="EP55" s="876" t="n"/>
      <c r="EQ55" s="876" t="n"/>
      <c r="ER55" s="876" t="n"/>
      <c r="ES55" s="876" t="n"/>
      <c r="ET55" s="876" t="n"/>
      <c r="EU55" s="876" t="n"/>
      <c r="EV55" s="876" t="n"/>
      <c r="EW55" s="876" t="n"/>
      <c r="EX55" s="876" t="n"/>
      <c r="EY55" s="877" t="n"/>
      <c r="EZ55" s="875" t="n"/>
      <c r="FA55" s="877" t="n"/>
      <c r="FB55" s="876" t="n"/>
      <c r="FC55" s="876" t="n"/>
      <c r="FD55" s="876" t="n"/>
      <c r="FE55" s="876" t="n"/>
      <c r="FF55" s="876" t="n"/>
      <c r="FG55" s="876" t="n"/>
      <c r="FH55" s="876" t="n"/>
      <c r="FI55" s="876" t="n"/>
      <c r="FJ55" s="876" t="n"/>
      <c r="FK55" s="876" t="n"/>
      <c r="FL55" s="877" t="n"/>
    </row>
    <row r="56" ht="6" customHeight="1" s="832">
      <c r="A56" s="22" t="n"/>
      <c r="B56" s="29" t="n"/>
      <c r="C56" s="875" t="n"/>
      <c r="D56" s="876" t="n"/>
      <c r="E56" s="876" t="n"/>
      <c r="F56" s="876" t="n"/>
      <c r="G56" s="876" t="n"/>
      <c r="H56" s="876" t="n"/>
      <c r="I56" s="876" t="n"/>
      <c r="J56" s="876" t="n"/>
      <c r="K56" s="876" t="n"/>
      <c r="L56" s="876" t="n"/>
      <c r="M56" s="876" t="n"/>
      <c r="N56" s="876" t="n"/>
      <c r="O56" s="876" t="n"/>
      <c r="P56" s="876" t="n"/>
      <c r="Q56" s="876" t="n"/>
      <c r="R56" s="876" t="n"/>
      <c r="S56" s="877" t="n"/>
      <c r="T56" s="875" t="n"/>
      <c r="U56" s="876" t="n"/>
      <c r="V56" s="876" t="n"/>
      <c r="W56" s="876" t="n"/>
      <c r="X56" s="876" t="n"/>
      <c r="Y56" s="876" t="n"/>
      <c r="Z56" s="876" t="n"/>
      <c r="AA56" s="876" t="n"/>
      <c r="AB56" s="876" t="n"/>
      <c r="AC56" s="876" t="n"/>
      <c r="AD56" s="877" t="n"/>
      <c r="AE56" s="897" t="n"/>
      <c r="AF56" s="876" t="n"/>
      <c r="AG56" s="876" t="n"/>
      <c r="AH56" s="876" t="n"/>
      <c r="AI56" s="876" t="n"/>
      <c r="AJ56" s="876" t="n"/>
      <c r="AK56" s="876" t="n"/>
      <c r="AL56" s="876" t="n"/>
      <c r="AM56" s="876" t="n"/>
      <c r="AN56" s="876" t="n"/>
      <c r="AO56" s="877" t="n"/>
      <c r="AP56" s="875" t="n"/>
      <c r="AQ56" s="876" t="n"/>
      <c r="AR56" s="876" t="n"/>
      <c r="AS56" s="876" t="n"/>
      <c r="AT56" s="876" t="n"/>
      <c r="AU56" s="876" t="n"/>
      <c r="AV56" s="876" t="n"/>
      <c r="AW56" s="876" t="n"/>
      <c r="AX56" s="876" t="n"/>
      <c r="AY56" s="876" t="n"/>
      <c r="AZ56" s="877" t="n"/>
      <c r="BA56" s="897" t="n"/>
      <c r="BB56" s="876" t="n"/>
      <c r="BC56" s="876" t="n"/>
      <c r="BD56" s="876" t="n"/>
      <c r="BE56" s="876" t="n"/>
      <c r="BF56" s="876" t="n"/>
      <c r="BG56" s="876" t="n"/>
      <c r="BH56" s="876" t="n"/>
      <c r="BI56" s="876" t="n"/>
      <c r="BJ56" s="876" t="n"/>
      <c r="BK56" s="877" t="n"/>
      <c r="BL56" s="875" t="n"/>
      <c r="BM56" s="876" t="n"/>
      <c r="BN56" s="876" t="n"/>
      <c r="BO56" s="876" t="n"/>
      <c r="BP56" s="876" t="n"/>
      <c r="BQ56" s="876" t="n"/>
      <c r="BR56" s="876" t="n"/>
      <c r="BS56" s="876" t="n"/>
      <c r="BT56" s="876" t="n"/>
      <c r="BU56" s="876" t="n"/>
      <c r="BV56" s="877" t="n"/>
      <c r="BW56" s="876" t="n"/>
      <c r="BX56" s="876" t="n"/>
      <c r="BY56" s="876" t="n"/>
      <c r="BZ56" s="876" t="n"/>
      <c r="CA56" s="876" t="n"/>
      <c r="CB56" s="876" t="n"/>
      <c r="CC56" s="876" t="n"/>
      <c r="CD56" s="876" t="n"/>
      <c r="CE56" s="876" t="n"/>
      <c r="CF56" s="876" t="n"/>
      <c r="CG56" s="876" t="n"/>
      <c r="CH56" s="876" t="n"/>
      <c r="CI56" s="876" t="n"/>
      <c r="CJ56" s="876" t="n"/>
      <c r="CK56" s="876" t="n"/>
      <c r="CL56" s="876" t="n"/>
      <c r="CM56" s="876" t="n"/>
      <c r="CN56" s="876" t="n"/>
      <c r="CO56" s="876" t="n"/>
      <c r="CP56" s="876" t="n"/>
      <c r="CQ56" s="876" t="n"/>
      <c r="CR56" s="876" t="n"/>
      <c r="CS56" s="876" t="n"/>
      <c r="CT56" s="876" t="n"/>
      <c r="CU56" s="876" t="n"/>
      <c r="CV56" s="876" t="n"/>
      <c r="CW56" s="876" t="n"/>
      <c r="CX56" s="876" t="n"/>
      <c r="CY56" s="876" t="n"/>
      <c r="CZ56" s="876" t="n"/>
      <c r="DA56" s="876" t="n"/>
      <c r="DB56" s="876" t="n"/>
      <c r="DC56" s="876" t="n"/>
      <c r="DD56" s="876" t="n"/>
      <c r="DE56" s="876" t="n"/>
      <c r="DF56" s="876" t="n"/>
      <c r="DG56" s="876" t="n"/>
      <c r="DH56" s="876" t="n"/>
      <c r="DI56" s="876" t="n"/>
      <c r="DJ56" s="876" t="n"/>
      <c r="DK56" s="876" t="n"/>
      <c r="DL56" s="876" t="n"/>
      <c r="DM56" s="876" t="n"/>
      <c r="DN56" s="876" t="n"/>
      <c r="DO56" s="876" t="n"/>
      <c r="DP56" s="876" t="n"/>
      <c r="DQ56" s="876" t="n"/>
      <c r="DR56" s="876" t="n"/>
      <c r="DS56" s="876" t="n"/>
      <c r="DT56" s="876" t="n"/>
      <c r="DU56" s="876" t="n"/>
      <c r="DV56" s="877" t="n"/>
      <c r="DW56" s="1873" t="n"/>
      <c r="DY56" s="23" t="n"/>
      <c r="DZ56" s="923" t="inlineStr">
        <is>
          <t>Retained earnings *1</t>
        </is>
      </c>
      <c r="EA56" s="873" t="n"/>
      <c r="EB56" s="873" t="n"/>
      <c r="EC56" s="873" t="n"/>
      <c r="ED56" s="873" t="n"/>
      <c r="EE56" s="873" t="n"/>
      <c r="EF56" s="873" t="n"/>
      <c r="EG56" s="873" t="n"/>
      <c r="EH56" s="873" t="n"/>
      <c r="EI56" s="873" t="n"/>
      <c r="EJ56" s="873" t="n"/>
      <c r="EK56" s="873" t="n"/>
      <c r="EL56" s="873" t="n"/>
      <c r="EM56" s="873" t="n"/>
      <c r="EN56" s="873" t="n"/>
      <c r="EO56" s="873" t="n"/>
      <c r="EP56" s="873" t="n"/>
      <c r="EQ56" s="873" t="n"/>
      <c r="ER56" s="873" t="n"/>
      <c r="ES56" s="873" t="n"/>
      <c r="ET56" s="873" t="n"/>
      <c r="EU56" s="873" t="n"/>
      <c r="EV56" s="873" t="n"/>
      <c r="EW56" s="873" t="n"/>
      <c r="EX56" s="873" t="n"/>
      <c r="EY56" s="874" t="n"/>
      <c r="EZ56" s="1879" t="inlineStr">
        <is>
          <t>⑪</t>
        </is>
      </c>
      <c r="FA56" s="874" t="n"/>
      <c r="FB56" s="1880">
        <f>58127+15550</f>
        <v/>
      </c>
      <c r="FC56" s="873" t="n"/>
      <c r="FD56" s="873" t="n"/>
      <c r="FE56" s="873" t="n"/>
      <c r="FF56" s="873" t="n"/>
      <c r="FG56" s="873" t="n"/>
      <c r="FH56" s="873" t="n"/>
      <c r="FI56" s="873" t="n"/>
      <c r="FJ56" s="873" t="n"/>
      <c r="FK56" s="873" t="n"/>
      <c r="FL56" s="874" t="n"/>
    </row>
    <row r="57" ht="6" customHeight="1" s="832">
      <c r="A57" s="22" t="n"/>
      <c r="B57" s="923" t="inlineStr">
        <is>
          <t>Total tangible fixed assets</t>
        </is>
      </c>
      <c r="C57" s="873" t="n"/>
      <c r="D57" s="873" t="n"/>
      <c r="E57" s="873" t="n"/>
      <c r="F57" s="873" t="n"/>
      <c r="G57" s="873" t="n"/>
      <c r="H57" s="873" t="n"/>
      <c r="I57" s="873" t="n"/>
      <c r="J57" s="873" t="n"/>
      <c r="K57" s="873" t="n"/>
      <c r="L57" s="873" t="n"/>
      <c r="M57" s="873" t="n"/>
      <c r="N57" s="873" t="n"/>
      <c r="O57" s="873" t="n"/>
      <c r="P57" s="873" t="n"/>
      <c r="Q57" s="873" t="n"/>
      <c r="R57" s="873" t="n"/>
      <c r="S57" s="874" t="n"/>
      <c r="T57" s="1875">
        <f>SUM(T41:AD56)</f>
        <v/>
      </c>
      <c r="U57" s="873" t="n"/>
      <c r="V57" s="873" t="n"/>
      <c r="W57" s="873" t="n"/>
      <c r="X57" s="873" t="n"/>
      <c r="Y57" s="873" t="n"/>
      <c r="Z57" s="873" t="n"/>
      <c r="AA57" s="873" t="n"/>
      <c r="AB57" s="873" t="n"/>
      <c r="AC57" s="873" t="n"/>
      <c r="AD57" s="874" t="n"/>
      <c r="AE57" s="1876">
        <f>SUM(AE41:AO56)</f>
        <v/>
      </c>
      <c r="AF57" s="873" t="n"/>
      <c r="AG57" s="873" t="n"/>
      <c r="AH57" s="873" t="n"/>
      <c r="AI57" s="873" t="n"/>
      <c r="AJ57" s="873" t="n"/>
      <c r="AK57" s="873" t="n"/>
      <c r="AL57" s="873" t="n"/>
      <c r="AM57" s="873" t="n"/>
      <c r="AN57" s="873" t="n"/>
      <c r="AO57" s="874" t="n"/>
      <c r="AP57" s="1875">
        <f>+T57+AE57</f>
        <v/>
      </c>
      <c r="AQ57" s="873" t="n"/>
      <c r="AR57" s="873" t="n"/>
      <c r="AS57" s="873" t="n"/>
      <c r="AT57" s="873" t="n"/>
      <c r="AU57" s="873" t="n"/>
      <c r="AV57" s="873" t="n"/>
      <c r="AW57" s="873" t="n"/>
      <c r="AX57" s="873" t="n"/>
      <c r="AY57" s="873" t="n"/>
      <c r="AZ57" s="874" t="n"/>
      <c r="BA57" s="1876">
        <f>SUM(BA41:BK56)</f>
        <v/>
      </c>
      <c r="BB57" s="873" t="n"/>
      <c r="BC57" s="873" t="n"/>
      <c r="BD57" s="873" t="n"/>
      <c r="BE57" s="873" t="n"/>
      <c r="BF57" s="873" t="n"/>
      <c r="BG57" s="873" t="n"/>
      <c r="BH57" s="873" t="n"/>
      <c r="BI57" s="873" t="n"/>
      <c r="BJ57" s="873" t="n"/>
      <c r="BK57" s="874" t="n"/>
      <c r="BL57" s="1875">
        <f>+T57+BA57</f>
        <v/>
      </c>
      <c r="BM57" s="873" t="n"/>
      <c r="BN57" s="873" t="n"/>
      <c r="BO57" s="873" t="n"/>
      <c r="BP57" s="873" t="n"/>
      <c r="BQ57" s="873" t="n"/>
      <c r="BR57" s="873" t="n"/>
      <c r="BS57" s="873" t="n"/>
      <c r="BT57" s="873" t="n"/>
      <c r="BU57" s="873" t="n"/>
      <c r="BV57" s="874" t="n"/>
      <c r="BW57" s="996" t="n"/>
      <c r="BX57" s="873" t="n"/>
      <c r="BY57" s="873" t="n"/>
      <c r="BZ57" s="873" t="n"/>
      <c r="CA57" s="873" t="n"/>
      <c r="CB57" s="873" t="n"/>
      <c r="CC57" s="873" t="n"/>
      <c r="CD57" s="873" t="n"/>
      <c r="CE57" s="873" t="n"/>
      <c r="CF57" s="873" t="n"/>
      <c r="CG57" s="873" t="n"/>
      <c r="CH57" s="873" t="n"/>
      <c r="CI57" s="873" t="n"/>
      <c r="CJ57" s="873" t="n"/>
      <c r="CK57" s="873" t="n"/>
      <c r="CL57" s="873" t="n"/>
      <c r="CM57" s="873" t="n"/>
      <c r="CN57" s="873" t="n"/>
      <c r="CO57" s="873" t="n"/>
      <c r="CP57" s="873" t="n"/>
      <c r="CQ57" s="873" t="n"/>
      <c r="CR57" s="873" t="n"/>
      <c r="CS57" s="873" t="n"/>
      <c r="CT57" s="873" t="n"/>
      <c r="CU57" s="873" t="n"/>
      <c r="CV57" s="873" t="n"/>
      <c r="CW57" s="873" t="n"/>
      <c r="CX57" s="873" t="n"/>
      <c r="CY57" s="873" t="n"/>
      <c r="CZ57" s="873" t="n"/>
      <c r="DA57" s="873" t="n"/>
      <c r="DB57" s="873" t="n"/>
      <c r="DC57" s="873" t="n"/>
      <c r="DD57" s="873" t="n"/>
      <c r="DE57" s="873" t="n"/>
      <c r="DF57" s="873" t="n"/>
      <c r="DG57" s="873" t="n"/>
      <c r="DH57" s="873" t="n"/>
      <c r="DI57" s="873" t="n"/>
      <c r="DJ57" s="873" t="n"/>
      <c r="DK57" s="873" t="n"/>
      <c r="DL57" s="873" t="n"/>
      <c r="DM57" s="873" t="n"/>
      <c r="DN57" s="873" t="n"/>
      <c r="DO57" s="873" t="n"/>
      <c r="DP57" s="873" t="n"/>
      <c r="DQ57" s="873" t="n"/>
      <c r="DR57" s="873" t="n"/>
      <c r="DS57" s="873" t="n"/>
      <c r="DT57" s="873" t="n"/>
      <c r="DU57" s="873" t="n"/>
      <c r="DV57" s="874" t="n"/>
      <c r="DW57" s="1873" t="n"/>
      <c r="DY57" s="23" t="n"/>
      <c r="DZ57" s="875" t="n"/>
      <c r="EA57" s="876" t="n"/>
      <c r="EB57" s="876" t="n"/>
      <c r="EC57" s="876" t="n"/>
      <c r="ED57" s="876" t="n"/>
      <c r="EE57" s="876" t="n"/>
      <c r="EF57" s="876" t="n"/>
      <c r="EG57" s="876" t="n"/>
      <c r="EH57" s="876" t="n"/>
      <c r="EI57" s="876" t="n"/>
      <c r="EJ57" s="876" t="n"/>
      <c r="EK57" s="876" t="n"/>
      <c r="EL57" s="876" t="n"/>
      <c r="EM57" s="876" t="n"/>
      <c r="EN57" s="876" t="n"/>
      <c r="EO57" s="876" t="n"/>
      <c r="EP57" s="876" t="n"/>
      <c r="EQ57" s="876" t="n"/>
      <c r="ER57" s="876" t="n"/>
      <c r="ES57" s="876" t="n"/>
      <c r="ET57" s="876" t="n"/>
      <c r="EU57" s="876" t="n"/>
      <c r="EV57" s="876" t="n"/>
      <c r="EW57" s="876" t="n"/>
      <c r="EX57" s="876" t="n"/>
      <c r="EY57" s="877" t="n"/>
      <c r="EZ57" s="875" t="n"/>
      <c r="FA57" s="877" t="n"/>
      <c r="FB57" s="876" t="n"/>
      <c r="FC57" s="876" t="n"/>
      <c r="FD57" s="876" t="n"/>
      <c r="FE57" s="876" t="n"/>
      <c r="FF57" s="876" t="n"/>
      <c r="FG57" s="876" t="n"/>
      <c r="FH57" s="876" t="n"/>
      <c r="FI57" s="876" t="n"/>
      <c r="FJ57" s="876" t="n"/>
      <c r="FK57" s="876" t="n"/>
      <c r="FL57" s="877" t="n"/>
    </row>
    <row r="58" ht="6" customHeight="1" s="832">
      <c r="A58" s="22" t="n"/>
      <c r="B58" s="875" t="n"/>
      <c r="C58" s="876" t="n"/>
      <c r="D58" s="876" t="n"/>
      <c r="E58" s="876" t="n"/>
      <c r="F58" s="876" t="n"/>
      <c r="G58" s="876" t="n"/>
      <c r="H58" s="876" t="n"/>
      <c r="I58" s="876" t="n"/>
      <c r="J58" s="876" t="n"/>
      <c r="K58" s="876" t="n"/>
      <c r="L58" s="876" t="n"/>
      <c r="M58" s="876" t="n"/>
      <c r="N58" s="876" t="n"/>
      <c r="O58" s="876" t="n"/>
      <c r="P58" s="876" t="n"/>
      <c r="Q58" s="876" t="n"/>
      <c r="R58" s="876" t="n"/>
      <c r="S58" s="877" t="n"/>
      <c r="T58" s="875" t="n"/>
      <c r="U58" s="876" t="n"/>
      <c r="V58" s="876" t="n"/>
      <c r="W58" s="876" t="n"/>
      <c r="X58" s="876" t="n"/>
      <c r="Y58" s="876" t="n"/>
      <c r="Z58" s="876" t="n"/>
      <c r="AA58" s="876" t="n"/>
      <c r="AB58" s="876" t="n"/>
      <c r="AC58" s="876" t="n"/>
      <c r="AD58" s="877" t="n"/>
      <c r="AE58" s="897" t="n"/>
      <c r="AF58" s="876" t="n"/>
      <c r="AG58" s="876" t="n"/>
      <c r="AH58" s="876" t="n"/>
      <c r="AI58" s="876" t="n"/>
      <c r="AJ58" s="876" t="n"/>
      <c r="AK58" s="876" t="n"/>
      <c r="AL58" s="876" t="n"/>
      <c r="AM58" s="876" t="n"/>
      <c r="AN58" s="876" t="n"/>
      <c r="AO58" s="877" t="n"/>
      <c r="AP58" s="875" t="n"/>
      <c r="AQ58" s="876" t="n"/>
      <c r="AR58" s="876" t="n"/>
      <c r="AS58" s="876" t="n"/>
      <c r="AT58" s="876" t="n"/>
      <c r="AU58" s="876" t="n"/>
      <c r="AV58" s="876" t="n"/>
      <c r="AW58" s="876" t="n"/>
      <c r="AX58" s="876" t="n"/>
      <c r="AY58" s="876" t="n"/>
      <c r="AZ58" s="877" t="n"/>
      <c r="BA58" s="897" t="n"/>
      <c r="BB58" s="876" t="n"/>
      <c r="BC58" s="876" t="n"/>
      <c r="BD58" s="876" t="n"/>
      <c r="BE58" s="876" t="n"/>
      <c r="BF58" s="876" t="n"/>
      <c r="BG58" s="876" t="n"/>
      <c r="BH58" s="876" t="n"/>
      <c r="BI58" s="876" t="n"/>
      <c r="BJ58" s="876" t="n"/>
      <c r="BK58" s="877" t="n"/>
      <c r="BL58" s="875" t="n"/>
      <c r="BM58" s="876" t="n"/>
      <c r="BN58" s="876" t="n"/>
      <c r="BO58" s="876" t="n"/>
      <c r="BP58" s="876" t="n"/>
      <c r="BQ58" s="876" t="n"/>
      <c r="BR58" s="876" t="n"/>
      <c r="BS58" s="876" t="n"/>
      <c r="BT58" s="876" t="n"/>
      <c r="BU58" s="876" t="n"/>
      <c r="BV58" s="877" t="n"/>
      <c r="BW58" s="876" t="n"/>
      <c r="BX58" s="876" t="n"/>
      <c r="BY58" s="876" t="n"/>
      <c r="BZ58" s="876" t="n"/>
      <c r="CA58" s="876" t="n"/>
      <c r="CB58" s="876" t="n"/>
      <c r="CC58" s="876" t="n"/>
      <c r="CD58" s="876" t="n"/>
      <c r="CE58" s="876" t="n"/>
      <c r="CF58" s="876" t="n"/>
      <c r="CG58" s="876" t="n"/>
      <c r="CH58" s="876" t="n"/>
      <c r="CI58" s="876" t="n"/>
      <c r="CJ58" s="876" t="n"/>
      <c r="CK58" s="876" t="n"/>
      <c r="CL58" s="876" t="n"/>
      <c r="CM58" s="876" t="n"/>
      <c r="CN58" s="876" t="n"/>
      <c r="CO58" s="876" t="n"/>
      <c r="CP58" s="876" t="n"/>
      <c r="CQ58" s="876" t="n"/>
      <c r="CR58" s="876" t="n"/>
      <c r="CS58" s="876" t="n"/>
      <c r="CT58" s="876" t="n"/>
      <c r="CU58" s="876" t="n"/>
      <c r="CV58" s="876" t="n"/>
      <c r="CW58" s="876" t="n"/>
      <c r="CX58" s="876" t="n"/>
      <c r="CY58" s="876" t="n"/>
      <c r="CZ58" s="876" t="n"/>
      <c r="DA58" s="876" t="n"/>
      <c r="DB58" s="876" t="n"/>
      <c r="DC58" s="876" t="n"/>
      <c r="DD58" s="876" t="n"/>
      <c r="DE58" s="876" t="n"/>
      <c r="DF58" s="876" t="n"/>
      <c r="DG58" s="876" t="n"/>
      <c r="DH58" s="876" t="n"/>
      <c r="DI58" s="876" t="n"/>
      <c r="DJ58" s="876" t="n"/>
      <c r="DK58" s="876" t="n"/>
      <c r="DL58" s="876" t="n"/>
      <c r="DM58" s="876" t="n"/>
      <c r="DN58" s="876" t="n"/>
      <c r="DO58" s="876" t="n"/>
      <c r="DP58" s="876" t="n"/>
      <c r="DQ58" s="876" t="n"/>
      <c r="DR58" s="876" t="n"/>
      <c r="DS58" s="876" t="n"/>
      <c r="DT58" s="876" t="n"/>
      <c r="DU58" s="876" t="n"/>
      <c r="DV58" s="877" t="n"/>
      <c r="DW58" s="1873" t="n"/>
      <c r="DY58" s="23" t="n"/>
      <c r="DZ58" s="923" t="inlineStr">
        <is>
          <t>Other reserve</t>
        </is>
      </c>
      <c r="EA58" s="873" t="n"/>
      <c r="EB58" s="873" t="n"/>
      <c r="EC58" s="873" t="n"/>
      <c r="ED58" s="873" t="n"/>
      <c r="EE58" s="873" t="n"/>
      <c r="EF58" s="873" t="n"/>
      <c r="EG58" s="873" t="n"/>
      <c r="EH58" s="873" t="n"/>
      <c r="EI58" s="873" t="n"/>
      <c r="EJ58" s="873" t="n"/>
      <c r="EK58" s="873" t="n"/>
      <c r="EL58" s="873" t="n"/>
      <c r="EM58" s="873" t="n"/>
      <c r="EN58" s="873" t="n"/>
      <c r="EO58" s="873" t="n"/>
      <c r="EP58" s="873" t="n"/>
      <c r="EQ58" s="873" t="n"/>
      <c r="ER58" s="873" t="n"/>
      <c r="ES58" s="873" t="n"/>
      <c r="ET58" s="873" t="n"/>
      <c r="EU58" s="873" t="n"/>
      <c r="EV58" s="873" t="n"/>
      <c r="EW58" s="873" t="n"/>
      <c r="EX58" s="873" t="n"/>
      <c r="EY58" s="874" t="n"/>
      <c r="EZ58" s="1879" t="inlineStr">
        <is>
          <t>⑫</t>
        </is>
      </c>
      <c r="FA58" s="874" t="n"/>
      <c r="FB58" s="1880">
        <f>76431-FB56</f>
        <v/>
      </c>
      <c r="FC58" s="873" t="n"/>
      <c r="FD58" s="873" t="n"/>
      <c r="FE58" s="873" t="n"/>
      <c r="FF58" s="873" t="n"/>
      <c r="FG58" s="873" t="n"/>
      <c r="FH58" s="873" t="n"/>
      <c r="FI58" s="873" t="n"/>
      <c r="FJ58" s="873" t="n"/>
      <c r="FK58" s="873" t="n"/>
      <c r="FL58" s="874" t="n"/>
    </row>
    <row r="59" ht="11.25" customHeight="1" s="832">
      <c r="A59" s="22" t="n"/>
      <c r="B59" s="923" t="inlineStr">
        <is>
          <t>Total intangible fixed assets</t>
        </is>
      </c>
      <c r="C59" s="873" t="n"/>
      <c r="D59" s="873" t="n"/>
      <c r="E59" s="873" t="n"/>
      <c r="F59" s="873" t="n"/>
      <c r="G59" s="873" t="n"/>
      <c r="H59" s="873" t="n"/>
      <c r="I59" s="873" t="n"/>
      <c r="J59" s="873" t="n"/>
      <c r="K59" s="873" t="n"/>
      <c r="L59" s="873" t="n"/>
      <c r="M59" s="873" t="n"/>
      <c r="N59" s="873" t="n"/>
      <c r="O59" s="873" t="n"/>
      <c r="P59" s="873" t="n"/>
      <c r="Q59" s="873" t="n"/>
      <c r="R59" s="873" t="n"/>
      <c r="S59" s="874" t="n"/>
      <c r="T59" s="1875">
        <f>18+1330</f>
        <v/>
      </c>
      <c r="U59" s="873" t="n"/>
      <c r="V59" s="873" t="n"/>
      <c r="W59" s="873" t="n"/>
      <c r="X59" s="873" t="n"/>
      <c r="Y59" s="873" t="n"/>
      <c r="Z59" s="873" t="n"/>
      <c r="AA59" s="873" t="n"/>
      <c r="AB59" s="873" t="n"/>
      <c r="AC59" s="873" t="n"/>
      <c r="AD59" s="874" t="n"/>
      <c r="AE59" s="1876">
        <f>-'Unrealised loss working'!J53</f>
        <v/>
      </c>
      <c r="AF59" s="873" t="n"/>
      <c r="AG59" s="873" t="n"/>
      <c r="AH59" s="873" t="n"/>
      <c r="AI59" s="873" t="n"/>
      <c r="AJ59" s="873" t="n"/>
      <c r="AK59" s="873" t="n"/>
      <c r="AL59" s="873" t="n"/>
      <c r="AM59" s="873" t="n"/>
      <c r="AN59" s="873" t="n"/>
      <c r="AO59" s="874" t="n"/>
      <c r="AP59" s="1875">
        <f>+T59+AE59</f>
        <v/>
      </c>
      <c r="AQ59" s="873" t="n"/>
      <c r="AR59" s="873" t="n"/>
      <c r="AS59" s="873" t="n"/>
      <c r="AT59" s="873" t="n"/>
      <c r="AU59" s="873" t="n"/>
      <c r="AV59" s="873" t="n"/>
      <c r="AW59" s="873" t="n"/>
      <c r="AX59" s="873" t="n"/>
      <c r="AY59" s="873" t="n"/>
      <c r="AZ59" s="874" t="n"/>
      <c r="BA59" s="1876">
        <f>+AE59</f>
        <v/>
      </c>
      <c r="BB59" s="873" t="n"/>
      <c r="BC59" s="873" t="n"/>
      <c r="BD59" s="873" t="n"/>
      <c r="BE59" s="873" t="n"/>
      <c r="BF59" s="873" t="n"/>
      <c r="BG59" s="873" t="n"/>
      <c r="BH59" s="873" t="n"/>
      <c r="BI59" s="873" t="n"/>
      <c r="BJ59" s="873" t="n"/>
      <c r="BK59" s="874" t="n"/>
      <c r="BL59" s="1875">
        <f>+T59+BA59</f>
        <v/>
      </c>
      <c r="BM59" s="873" t="n"/>
      <c r="BN59" s="873" t="n"/>
      <c r="BO59" s="873" t="n"/>
      <c r="BP59" s="873" t="n"/>
      <c r="BQ59" s="873" t="n"/>
      <c r="BR59" s="873" t="n"/>
      <c r="BS59" s="873" t="n"/>
      <c r="BT59" s="873" t="n"/>
      <c r="BU59" s="873" t="n"/>
      <c r="BV59" s="874" t="n"/>
      <c r="BW59" s="994"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873" t="n"/>
      <c r="BY59" s="873" t="n"/>
      <c r="BZ59" s="873" t="n"/>
      <c r="CA59" s="873" t="n"/>
      <c r="CB59" s="873" t="n"/>
      <c r="CC59" s="873" t="n"/>
      <c r="CD59" s="873" t="n"/>
      <c r="CE59" s="873" t="n"/>
      <c r="CF59" s="873" t="n"/>
      <c r="CG59" s="873" t="n"/>
      <c r="CH59" s="873" t="n"/>
      <c r="CI59" s="873" t="n"/>
      <c r="CJ59" s="873" t="n"/>
      <c r="CK59" s="873" t="n"/>
      <c r="CL59" s="873" t="n"/>
      <c r="CM59" s="873" t="n"/>
      <c r="CN59" s="873" t="n"/>
      <c r="CO59" s="873" t="n"/>
      <c r="CP59" s="873" t="n"/>
      <c r="CQ59" s="873" t="n"/>
      <c r="CR59" s="873" t="n"/>
      <c r="CS59" s="873" t="n"/>
      <c r="CT59" s="873" t="n"/>
      <c r="CU59" s="873" t="n"/>
      <c r="CV59" s="873" t="n"/>
      <c r="CW59" s="873" t="n"/>
      <c r="CX59" s="873" t="n"/>
      <c r="CY59" s="873" t="n"/>
      <c r="CZ59" s="873" t="n"/>
      <c r="DA59" s="873" t="n"/>
      <c r="DB59" s="873" t="n"/>
      <c r="DC59" s="873" t="n"/>
      <c r="DD59" s="873" t="n"/>
      <c r="DE59" s="873" t="n"/>
      <c r="DF59" s="873" t="n"/>
      <c r="DG59" s="873" t="n"/>
      <c r="DH59" s="873" t="n"/>
      <c r="DI59" s="873" t="n"/>
      <c r="DJ59" s="873" t="n"/>
      <c r="DK59" s="873" t="n"/>
      <c r="DL59" s="873" t="n"/>
      <c r="DM59" s="873" t="n"/>
      <c r="DN59" s="873" t="n"/>
      <c r="DO59" s="873" t="n"/>
      <c r="DP59" s="873" t="n"/>
      <c r="DQ59" s="873" t="n"/>
      <c r="DR59" s="873" t="n"/>
      <c r="DS59" s="873" t="n"/>
      <c r="DT59" s="873" t="n"/>
      <c r="DU59" s="873" t="n"/>
      <c r="DV59" s="987" t="n"/>
      <c r="DW59" s="1873" t="n"/>
      <c r="DY59" s="23" t="n"/>
      <c r="DZ59" s="875" t="n"/>
      <c r="EA59" s="876" t="n"/>
      <c r="EB59" s="876" t="n"/>
      <c r="EC59" s="876" t="n"/>
      <c r="ED59" s="876" t="n"/>
      <c r="EE59" s="876" t="n"/>
      <c r="EF59" s="876" t="n"/>
      <c r="EG59" s="876" t="n"/>
      <c r="EH59" s="876" t="n"/>
      <c r="EI59" s="876" t="n"/>
      <c r="EJ59" s="876" t="n"/>
      <c r="EK59" s="876" t="n"/>
      <c r="EL59" s="876" t="n"/>
      <c r="EM59" s="876" t="n"/>
      <c r="EN59" s="876" t="n"/>
      <c r="EO59" s="876" t="n"/>
      <c r="EP59" s="876" t="n"/>
      <c r="EQ59" s="876" t="n"/>
      <c r="ER59" s="876" t="n"/>
      <c r="ES59" s="876" t="n"/>
      <c r="ET59" s="876" t="n"/>
      <c r="EU59" s="876" t="n"/>
      <c r="EV59" s="876" t="n"/>
      <c r="EW59" s="876" t="n"/>
      <c r="EX59" s="876" t="n"/>
      <c r="EY59" s="877" t="n"/>
      <c r="EZ59" s="875" t="n"/>
      <c r="FA59" s="877" t="n"/>
      <c r="FB59" s="876" t="n"/>
      <c r="FC59" s="876" t="n"/>
      <c r="FD59" s="876" t="n"/>
      <c r="FE59" s="876" t="n"/>
      <c r="FF59" s="876" t="n"/>
      <c r="FG59" s="876" t="n"/>
      <c r="FH59" s="876" t="n"/>
      <c r="FI59" s="876" t="n"/>
      <c r="FJ59" s="876" t="n"/>
      <c r="FK59" s="876" t="n"/>
      <c r="FL59" s="877" t="n"/>
    </row>
    <row r="60" ht="11.25" customHeight="1" s="832">
      <c r="A60" s="22" t="n"/>
      <c r="B60" s="875" t="n"/>
      <c r="C60" s="876" t="n"/>
      <c r="D60" s="876" t="n"/>
      <c r="E60" s="876" t="n"/>
      <c r="F60" s="876" t="n"/>
      <c r="G60" s="876" t="n"/>
      <c r="H60" s="876" t="n"/>
      <c r="I60" s="876" t="n"/>
      <c r="J60" s="876" t="n"/>
      <c r="K60" s="876" t="n"/>
      <c r="L60" s="876" t="n"/>
      <c r="M60" s="876" t="n"/>
      <c r="N60" s="876" t="n"/>
      <c r="O60" s="876" t="n"/>
      <c r="P60" s="876" t="n"/>
      <c r="Q60" s="876" t="n"/>
      <c r="R60" s="876" t="n"/>
      <c r="S60" s="877" t="n"/>
      <c r="T60" s="875" t="n"/>
      <c r="U60" s="876" t="n"/>
      <c r="V60" s="876" t="n"/>
      <c r="W60" s="876" t="n"/>
      <c r="X60" s="876" t="n"/>
      <c r="Y60" s="876" t="n"/>
      <c r="Z60" s="876" t="n"/>
      <c r="AA60" s="876" t="n"/>
      <c r="AB60" s="876" t="n"/>
      <c r="AC60" s="876" t="n"/>
      <c r="AD60" s="877" t="n"/>
      <c r="AE60" s="897" t="n"/>
      <c r="AF60" s="876" t="n"/>
      <c r="AG60" s="876" t="n"/>
      <c r="AH60" s="876" t="n"/>
      <c r="AI60" s="876" t="n"/>
      <c r="AJ60" s="876" t="n"/>
      <c r="AK60" s="876" t="n"/>
      <c r="AL60" s="876" t="n"/>
      <c r="AM60" s="876" t="n"/>
      <c r="AN60" s="876" t="n"/>
      <c r="AO60" s="877" t="n"/>
      <c r="AP60" s="875" t="n"/>
      <c r="AQ60" s="876" t="n"/>
      <c r="AR60" s="876" t="n"/>
      <c r="AS60" s="876" t="n"/>
      <c r="AT60" s="876" t="n"/>
      <c r="AU60" s="876" t="n"/>
      <c r="AV60" s="876" t="n"/>
      <c r="AW60" s="876" t="n"/>
      <c r="AX60" s="876" t="n"/>
      <c r="AY60" s="876" t="n"/>
      <c r="AZ60" s="877" t="n"/>
      <c r="BA60" s="897" t="n"/>
      <c r="BB60" s="876" t="n"/>
      <c r="BC60" s="876" t="n"/>
      <c r="BD60" s="876" t="n"/>
      <c r="BE60" s="876" t="n"/>
      <c r="BF60" s="876" t="n"/>
      <c r="BG60" s="876" t="n"/>
      <c r="BH60" s="876" t="n"/>
      <c r="BI60" s="876" t="n"/>
      <c r="BJ60" s="876" t="n"/>
      <c r="BK60" s="877" t="n"/>
      <c r="BL60" s="875" t="n"/>
      <c r="BM60" s="876" t="n"/>
      <c r="BN60" s="876" t="n"/>
      <c r="BO60" s="876" t="n"/>
      <c r="BP60" s="876" t="n"/>
      <c r="BQ60" s="876" t="n"/>
      <c r="BR60" s="876" t="n"/>
      <c r="BS60" s="876" t="n"/>
      <c r="BT60" s="876" t="n"/>
      <c r="BU60" s="876" t="n"/>
      <c r="BV60" s="877" t="n"/>
      <c r="BW60" s="897" t="n"/>
      <c r="BX60" s="876" t="n"/>
      <c r="BY60" s="876" t="n"/>
      <c r="BZ60" s="876" t="n"/>
      <c r="CA60" s="876" t="n"/>
      <c r="CB60" s="876" t="n"/>
      <c r="CC60" s="876" t="n"/>
      <c r="CD60" s="876" t="n"/>
      <c r="CE60" s="876" t="n"/>
      <c r="CF60" s="876" t="n"/>
      <c r="CG60" s="876" t="n"/>
      <c r="CH60" s="876" t="n"/>
      <c r="CI60" s="876" t="n"/>
      <c r="CJ60" s="876" t="n"/>
      <c r="CK60" s="876" t="n"/>
      <c r="CL60" s="876" t="n"/>
      <c r="CM60" s="876" t="n"/>
      <c r="CN60" s="876" t="n"/>
      <c r="CO60" s="876" t="n"/>
      <c r="CP60" s="876" t="n"/>
      <c r="CQ60" s="876" t="n"/>
      <c r="CR60" s="876" t="n"/>
      <c r="CS60" s="876" t="n"/>
      <c r="CT60" s="876" t="n"/>
      <c r="CU60" s="876" t="n"/>
      <c r="CV60" s="876" t="n"/>
      <c r="CW60" s="876" t="n"/>
      <c r="CX60" s="876" t="n"/>
      <c r="CY60" s="876" t="n"/>
      <c r="CZ60" s="876" t="n"/>
      <c r="DA60" s="876" t="n"/>
      <c r="DB60" s="876" t="n"/>
      <c r="DC60" s="876" t="n"/>
      <c r="DD60" s="876" t="n"/>
      <c r="DE60" s="876" t="n"/>
      <c r="DF60" s="876" t="n"/>
      <c r="DG60" s="876" t="n"/>
      <c r="DH60" s="876" t="n"/>
      <c r="DI60" s="876" t="n"/>
      <c r="DJ60" s="876" t="n"/>
      <c r="DK60" s="876" t="n"/>
      <c r="DL60" s="876" t="n"/>
      <c r="DM60" s="876" t="n"/>
      <c r="DN60" s="876" t="n"/>
      <c r="DO60" s="876" t="n"/>
      <c r="DP60" s="876" t="n"/>
      <c r="DQ60" s="876" t="n"/>
      <c r="DR60" s="876" t="n"/>
      <c r="DS60" s="876" t="n"/>
      <c r="DT60" s="876" t="n"/>
      <c r="DU60" s="876" t="n"/>
      <c r="DV60" s="988" t="n"/>
      <c r="DW60" s="1873" t="n"/>
      <c r="DY60" s="23" t="n"/>
      <c r="DZ60" s="916" t="inlineStr">
        <is>
          <t>Others</t>
        </is>
      </c>
      <c r="EA60" s="873" t="n"/>
      <c r="EB60" s="873" t="n"/>
      <c r="EC60" s="873" t="n"/>
      <c r="ED60" s="873" t="n"/>
      <c r="EE60" s="873" t="n"/>
      <c r="EF60" s="873" t="n"/>
      <c r="EG60" s="873" t="n"/>
      <c r="EH60" s="873" t="n"/>
      <c r="EI60" s="873" t="n"/>
      <c r="EJ60" s="873" t="n"/>
      <c r="EK60" s="873" t="n"/>
      <c r="EL60" s="873" t="n"/>
      <c r="EM60" s="873" t="n"/>
      <c r="EN60" s="873" t="n"/>
      <c r="EO60" s="873" t="n"/>
      <c r="EP60" s="873" t="n"/>
      <c r="EQ60" s="873" t="n"/>
      <c r="ER60" s="873" t="n"/>
      <c r="ES60" s="873" t="n"/>
      <c r="ET60" s="873" t="n"/>
      <c r="EU60" s="873" t="n"/>
      <c r="EV60" s="873" t="n"/>
      <c r="EW60" s="873" t="n"/>
      <c r="EX60" s="873" t="n"/>
      <c r="EY60" s="874" t="n"/>
      <c r="EZ60" s="1879" t="inlineStr">
        <is>
          <t>⑬</t>
        </is>
      </c>
      <c r="FA60" s="874" t="n"/>
      <c r="FB60" s="1880" t="n"/>
      <c r="FC60" s="873" t="n"/>
      <c r="FD60" s="873" t="n"/>
      <c r="FE60" s="873" t="n"/>
      <c r="FF60" s="873" t="n"/>
      <c r="FG60" s="873" t="n"/>
      <c r="FH60" s="873" t="n"/>
      <c r="FI60" s="873" t="n"/>
      <c r="FJ60" s="873" t="n"/>
      <c r="FK60" s="873" t="n"/>
      <c r="FL60" s="874" t="n"/>
    </row>
    <row r="61" ht="6" customHeight="1" s="832">
      <c r="A61" s="22" t="n"/>
      <c r="B61" s="30" t="n"/>
      <c r="C61" s="938" t="inlineStr">
        <is>
          <t>Notes Receivables from Related Parties</t>
        </is>
      </c>
      <c r="D61" s="873" t="n"/>
      <c r="E61" s="873" t="n"/>
      <c r="F61" s="873" t="n"/>
      <c r="G61" s="873" t="n"/>
      <c r="H61" s="873" t="n"/>
      <c r="I61" s="873" t="n"/>
      <c r="J61" s="873" t="n"/>
      <c r="K61" s="873" t="n"/>
      <c r="L61" s="873" t="n"/>
      <c r="M61" s="873" t="n"/>
      <c r="N61" s="873" t="n"/>
      <c r="O61" s="873" t="n"/>
      <c r="P61" s="873" t="n"/>
      <c r="Q61" s="873" t="n"/>
      <c r="R61" s="873" t="n"/>
      <c r="S61" s="874" t="n"/>
      <c r="T61" s="1875" t="n"/>
      <c r="U61" s="873" t="n"/>
      <c r="V61" s="873" t="n"/>
      <c r="W61" s="873" t="n"/>
      <c r="X61" s="873" t="n"/>
      <c r="Y61" s="873" t="n"/>
      <c r="Z61" s="873" t="n"/>
      <c r="AA61" s="873" t="n"/>
      <c r="AB61" s="873" t="n"/>
      <c r="AC61" s="873" t="n"/>
      <c r="AD61" s="874" t="n"/>
      <c r="AE61" s="1876" t="n"/>
      <c r="AF61" s="873" t="n"/>
      <c r="AG61" s="873" t="n"/>
      <c r="AH61" s="873" t="n"/>
      <c r="AI61" s="873" t="n"/>
      <c r="AJ61" s="873" t="n"/>
      <c r="AK61" s="873" t="n"/>
      <c r="AL61" s="873" t="n"/>
      <c r="AM61" s="873" t="n"/>
      <c r="AN61" s="873" t="n"/>
      <c r="AO61" s="874" t="n"/>
      <c r="AP61" s="1875">
        <f>+T61+AE61</f>
        <v/>
      </c>
      <c r="AQ61" s="873" t="n"/>
      <c r="AR61" s="873" t="n"/>
      <c r="AS61" s="873" t="n"/>
      <c r="AT61" s="873" t="n"/>
      <c r="AU61" s="873" t="n"/>
      <c r="AV61" s="873" t="n"/>
      <c r="AW61" s="873" t="n"/>
      <c r="AX61" s="873" t="n"/>
      <c r="AY61" s="873" t="n"/>
      <c r="AZ61" s="874" t="n"/>
      <c r="BA61" s="1876" t="n"/>
      <c r="BB61" s="873" t="n"/>
      <c r="BC61" s="873" t="n"/>
      <c r="BD61" s="873" t="n"/>
      <c r="BE61" s="873" t="n"/>
      <c r="BF61" s="873" t="n"/>
      <c r="BG61" s="873" t="n"/>
      <c r="BH61" s="873" t="n"/>
      <c r="BI61" s="873" t="n"/>
      <c r="BJ61" s="873" t="n"/>
      <c r="BK61" s="874" t="n"/>
      <c r="BL61" s="1875">
        <f>+T61+BA61</f>
        <v/>
      </c>
      <c r="BM61" s="873" t="n"/>
      <c r="BN61" s="873" t="n"/>
      <c r="BO61" s="873" t="n"/>
      <c r="BP61" s="873" t="n"/>
      <c r="BQ61" s="873" t="n"/>
      <c r="BR61" s="873" t="n"/>
      <c r="BS61" s="873" t="n"/>
      <c r="BT61" s="873" t="n"/>
      <c r="BU61" s="873" t="n"/>
      <c r="BV61" s="874" t="n"/>
      <c r="BW61" s="996" t="n"/>
      <c r="BX61" s="873" t="n"/>
      <c r="BY61" s="873" t="n"/>
      <c r="BZ61" s="873" t="n"/>
      <c r="CA61" s="873" t="n"/>
      <c r="CB61" s="873" t="n"/>
      <c r="CC61" s="873" t="n"/>
      <c r="CD61" s="873" t="n"/>
      <c r="CE61" s="873" t="n"/>
      <c r="CF61" s="873" t="n"/>
      <c r="CG61" s="873" t="n"/>
      <c r="CH61" s="873" t="n"/>
      <c r="CI61" s="873" t="n"/>
      <c r="CJ61" s="873" t="n"/>
      <c r="CK61" s="873" t="n"/>
      <c r="CL61" s="873" t="n"/>
      <c r="CM61" s="873" t="n"/>
      <c r="CN61" s="873" t="n"/>
      <c r="CO61" s="873" t="n"/>
      <c r="CP61" s="873" t="n"/>
      <c r="CQ61" s="873" t="n"/>
      <c r="CR61" s="873" t="n"/>
      <c r="CS61" s="873" t="n"/>
      <c r="CT61" s="873" t="n"/>
      <c r="CU61" s="873" t="n"/>
      <c r="CV61" s="873" t="n"/>
      <c r="CW61" s="873" t="n"/>
      <c r="CX61" s="873" t="n"/>
      <c r="CY61" s="873" t="n"/>
      <c r="CZ61" s="873" t="n"/>
      <c r="DA61" s="873" t="n"/>
      <c r="DB61" s="873" t="n"/>
      <c r="DC61" s="873" t="n"/>
      <c r="DD61" s="873" t="n"/>
      <c r="DE61" s="873" t="n"/>
      <c r="DF61" s="873" t="n"/>
      <c r="DG61" s="873" t="n"/>
      <c r="DH61" s="873" t="n"/>
      <c r="DI61" s="873" t="n"/>
      <c r="DJ61" s="873" t="n"/>
      <c r="DK61" s="873" t="n"/>
      <c r="DL61" s="873" t="n"/>
      <c r="DM61" s="873" t="n"/>
      <c r="DN61" s="873" t="n"/>
      <c r="DO61" s="873" t="n"/>
      <c r="DP61" s="873" t="n"/>
      <c r="DQ61" s="873" t="n"/>
      <c r="DR61" s="873" t="n"/>
      <c r="DS61" s="873" t="n"/>
      <c r="DT61" s="873" t="n"/>
      <c r="DU61" s="873" t="n"/>
      <c r="DV61" s="874" t="n"/>
      <c r="DW61" s="1873" t="n"/>
      <c r="DY61" s="23" t="n"/>
      <c r="DZ61" s="875" t="n"/>
      <c r="EA61" s="876" t="n"/>
      <c r="EB61" s="876" t="n"/>
      <c r="EC61" s="876" t="n"/>
      <c r="ED61" s="876" t="n"/>
      <c r="EE61" s="876" t="n"/>
      <c r="EF61" s="876" t="n"/>
      <c r="EG61" s="876" t="n"/>
      <c r="EH61" s="876" t="n"/>
      <c r="EI61" s="876" t="n"/>
      <c r="EJ61" s="876" t="n"/>
      <c r="EK61" s="876" t="n"/>
      <c r="EL61" s="876" t="n"/>
      <c r="EM61" s="876" t="n"/>
      <c r="EN61" s="876" t="n"/>
      <c r="EO61" s="876" t="n"/>
      <c r="EP61" s="876" t="n"/>
      <c r="EQ61" s="876" t="n"/>
      <c r="ER61" s="876" t="n"/>
      <c r="ES61" s="876" t="n"/>
      <c r="ET61" s="876" t="n"/>
      <c r="EU61" s="876" t="n"/>
      <c r="EV61" s="876" t="n"/>
      <c r="EW61" s="876" t="n"/>
      <c r="EX61" s="876" t="n"/>
      <c r="EY61" s="877" t="n"/>
      <c r="EZ61" s="875" t="n"/>
      <c r="FA61" s="877" t="n"/>
      <c r="FB61" s="876" t="n"/>
      <c r="FC61" s="876" t="n"/>
      <c r="FD61" s="876" t="n"/>
      <c r="FE61" s="876" t="n"/>
      <c r="FF61" s="876" t="n"/>
      <c r="FG61" s="876" t="n"/>
      <c r="FH61" s="876" t="n"/>
      <c r="FI61" s="876" t="n"/>
      <c r="FJ61" s="876" t="n"/>
      <c r="FK61" s="876" t="n"/>
      <c r="FL61" s="877" t="n"/>
    </row>
    <row r="62" ht="6" customHeight="1" s="832">
      <c r="A62" s="22" t="n"/>
      <c r="B62" s="28" t="n"/>
      <c r="C62" s="875" t="n"/>
      <c r="D62" s="876" t="n"/>
      <c r="E62" s="876" t="n"/>
      <c r="F62" s="876" t="n"/>
      <c r="G62" s="876" t="n"/>
      <c r="H62" s="876" t="n"/>
      <c r="I62" s="876" t="n"/>
      <c r="J62" s="876" t="n"/>
      <c r="K62" s="876" t="n"/>
      <c r="L62" s="876" t="n"/>
      <c r="M62" s="876" t="n"/>
      <c r="N62" s="876" t="n"/>
      <c r="O62" s="876" t="n"/>
      <c r="P62" s="876" t="n"/>
      <c r="Q62" s="876" t="n"/>
      <c r="R62" s="876" t="n"/>
      <c r="S62" s="877" t="n"/>
      <c r="T62" s="875" t="n"/>
      <c r="U62" s="876" t="n"/>
      <c r="V62" s="876" t="n"/>
      <c r="W62" s="876" t="n"/>
      <c r="X62" s="876" t="n"/>
      <c r="Y62" s="876" t="n"/>
      <c r="Z62" s="876" t="n"/>
      <c r="AA62" s="876" t="n"/>
      <c r="AB62" s="876" t="n"/>
      <c r="AC62" s="876" t="n"/>
      <c r="AD62" s="877" t="n"/>
      <c r="AE62" s="897" t="n"/>
      <c r="AF62" s="876" t="n"/>
      <c r="AG62" s="876" t="n"/>
      <c r="AH62" s="876" t="n"/>
      <c r="AI62" s="876" t="n"/>
      <c r="AJ62" s="876" t="n"/>
      <c r="AK62" s="876" t="n"/>
      <c r="AL62" s="876" t="n"/>
      <c r="AM62" s="876" t="n"/>
      <c r="AN62" s="876" t="n"/>
      <c r="AO62" s="877" t="n"/>
      <c r="AP62" s="875" t="n"/>
      <c r="AQ62" s="876" t="n"/>
      <c r="AR62" s="876" t="n"/>
      <c r="AS62" s="876" t="n"/>
      <c r="AT62" s="876" t="n"/>
      <c r="AU62" s="876" t="n"/>
      <c r="AV62" s="876" t="n"/>
      <c r="AW62" s="876" t="n"/>
      <c r="AX62" s="876" t="n"/>
      <c r="AY62" s="876" t="n"/>
      <c r="AZ62" s="877" t="n"/>
      <c r="BA62" s="897" t="n"/>
      <c r="BB62" s="876" t="n"/>
      <c r="BC62" s="876" t="n"/>
      <c r="BD62" s="876" t="n"/>
      <c r="BE62" s="876" t="n"/>
      <c r="BF62" s="876" t="n"/>
      <c r="BG62" s="876" t="n"/>
      <c r="BH62" s="876" t="n"/>
      <c r="BI62" s="876" t="n"/>
      <c r="BJ62" s="876" t="n"/>
      <c r="BK62" s="877" t="n"/>
      <c r="BL62" s="875" t="n"/>
      <c r="BM62" s="876" t="n"/>
      <c r="BN62" s="876" t="n"/>
      <c r="BO62" s="876" t="n"/>
      <c r="BP62" s="876" t="n"/>
      <c r="BQ62" s="876" t="n"/>
      <c r="BR62" s="876" t="n"/>
      <c r="BS62" s="876" t="n"/>
      <c r="BT62" s="876" t="n"/>
      <c r="BU62" s="876" t="n"/>
      <c r="BV62" s="877" t="n"/>
      <c r="BW62" s="876" t="n"/>
      <c r="BX62" s="876" t="n"/>
      <c r="BY62" s="876" t="n"/>
      <c r="BZ62" s="876" t="n"/>
      <c r="CA62" s="876" t="n"/>
      <c r="CB62" s="876" t="n"/>
      <c r="CC62" s="876" t="n"/>
      <c r="CD62" s="876" t="n"/>
      <c r="CE62" s="876" t="n"/>
      <c r="CF62" s="876" t="n"/>
      <c r="CG62" s="876" t="n"/>
      <c r="CH62" s="876" t="n"/>
      <c r="CI62" s="876" t="n"/>
      <c r="CJ62" s="876" t="n"/>
      <c r="CK62" s="876" t="n"/>
      <c r="CL62" s="876" t="n"/>
      <c r="CM62" s="876" t="n"/>
      <c r="CN62" s="876" t="n"/>
      <c r="CO62" s="876" t="n"/>
      <c r="CP62" s="876" t="n"/>
      <c r="CQ62" s="876" t="n"/>
      <c r="CR62" s="876" t="n"/>
      <c r="CS62" s="876" t="n"/>
      <c r="CT62" s="876" t="n"/>
      <c r="CU62" s="876" t="n"/>
      <c r="CV62" s="876" t="n"/>
      <c r="CW62" s="876" t="n"/>
      <c r="CX62" s="876" t="n"/>
      <c r="CY62" s="876" t="n"/>
      <c r="CZ62" s="876" t="n"/>
      <c r="DA62" s="876" t="n"/>
      <c r="DB62" s="876" t="n"/>
      <c r="DC62" s="876" t="n"/>
      <c r="DD62" s="876" t="n"/>
      <c r="DE62" s="876" t="n"/>
      <c r="DF62" s="876" t="n"/>
      <c r="DG62" s="876" t="n"/>
      <c r="DH62" s="876" t="n"/>
      <c r="DI62" s="876" t="n"/>
      <c r="DJ62" s="876" t="n"/>
      <c r="DK62" s="876" t="n"/>
      <c r="DL62" s="876" t="n"/>
      <c r="DM62" s="876" t="n"/>
      <c r="DN62" s="876" t="n"/>
      <c r="DO62" s="876" t="n"/>
      <c r="DP62" s="876" t="n"/>
      <c r="DQ62" s="876" t="n"/>
      <c r="DR62" s="876" t="n"/>
      <c r="DS62" s="876" t="n"/>
      <c r="DT62" s="876" t="n"/>
      <c r="DU62" s="876" t="n"/>
      <c r="DV62" s="877" t="n"/>
      <c r="DW62" s="1873" t="n"/>
      <c r="DY62" s="23" t="n"/>
      <c r="DZ62" s="923" t="n"/>
      <c r="EA62" s="873" t="n"/>
      <c r="EB62" s="873" t="n"/>
      <c r="EC62" s="873" t="n"/>
      <c r="ED62" s="873" t="n"/>
      <c r="EE62" s="873" t="n"/>
      <c r="EF62" s="873" t="n"/>
      <c r="EG62" s="873" t="n"/>
      <c r="EH62" s="873" t="n"/>
      <c r="EI62" s="873" t="n"/>
      <c r="EJ62" s="873" t="n"/>
      <c r="EK62" s="873" t="n"/>
      <c r="EL62" s="873" t="n"/>
      <c r="EM62" s="873" t="n"/>
      <c r="EN62" s="873" t="n"/>
      <c r="EO62" s="873" t="n"/>
      <c r="EP62" s="873" t="n"/>
      <c r="EQ62" s="873" t="n"/>
      <c r="ER62" s="873" t="n"/>
      <c r="ES62" s="873" t="n"/>
      <c r="ET62" s="873" t="n"/>
      <c r="EU62" s="873" t="n"/>
      <c r="EV62" s="873" t="n"/>
      <c r="EW62" s="873" t="n"/>
      <c r="EX62" s="873" t="n"/>
      <c r="EY62" s="874" t="n"/>
      <c r="EZ62" s="1883" t="n"/>
      <c r="FA62" s="873" t="n"/>
      <c r="FB62" s="1880" t="n"/>
      <c r="FC62" s="873" t="n"/>
      <c r="FD62" s="873" t="n"/>
      <c r="FE62" s="873" t="n"/>
      <c r="FF62" s="873" t="n"/>
      <c r="FG62" s="873" t="n"/>
      <c r="FH62" s="873" t="n"/>
      <c r="FI62" s="873" t="n"/>
      <c r="FJ62" s="873" t="n"/>
      <c r="FK62" s="873" t="n"/>
      <c r="FL62" s="874" t="n"/>
    </row>
    <row r="63" ht="12.75" customHeight="1" s="832">
      <c r="A63" s="22" t="n"/>
      <c r="B63" s="28" t="n"/>
      <c r="C63" s="923" t="inlineStr">
        <is>
          <t>Investments</t>
        </is>
      </c>
      <c r="D63" s="873" t="n"/>
      <c r="E63" s="873" t="n"/>
      <c r="F63" s="873" t="n"/>
      <c r="G63" s="873" t="n"/>
      <c r="H63" s="873" t="n"/>
      <c r="I63" s="873" t="n"/>
      <c r="J63" s="873" t="n"/>
      <c r="K63" s="873" t="n"/>
      <c r="L63" s="873" t="n"/>
      <c r="M63" s="873" t="n"/>
      <c r="N63" s="873" t="n"/>
      <c r="O63" s="873" t="n"/>
      <c r="P63" s="873" t="n"/>
      <c r="Q63" s="873" t="n"/>
      <c r="R63" s="873" t="n"/>
      <c r="S63" s="874" t="n"/>
      <c r="T63" s="1875" t="n">
        <v>36181</v>
      </c>
      <c r="U63" s="873" t="n"/>
      <c r="V63" s="873" t="n"/>
      <c r="W63" s="873" t="n"/>
      <c r="X63" s="873" t="n"/>
      <c r="Y63" s="873" t="n"/>
      <c r="Z63" s="873" t="n"/>
      <c r="AA63" s="873" t="n"/>
      <c r="AB63" s="873" t="n"/>
      <c r="AC63" s="873" t="n"/>
      <c r="AD63" s="874" t="n"/>
      <c r="AE63" s="1876">
        <f>-'Unrealised loss working'!J54</f>
        <v/>
      </c>
      <c r="AF63" s="873" t="n"/>
      <c r="AG63" s="873" t="n"/>
      <c r="AH63" s="873" t="n"/>
      <c r="AI63" s="873" t="n"/>
      <c r="AJ63" s="873" t="n"/>
      <c r="AK63" s="873" t="n"/>
      <c r="AL63" s="873" t="n"/>
      <c r="AM63" s="873" t="n"/>
      <c r="AN63" s="873" t="n"/>
      <c r="AO63" s="874" t="n"/>
      <c r="AP63" s="1875">
        <f>+T63+AE63</f>
        <v/>
      </c>
      <c r="AQ63" s="873" t="n"/>
      <c r="AR63" s="873" t="n"/>
      <c r="AS63" s="873" t="n"/>
      <c r="AT63" s="873" t="n"/>
      <c r="AU63" s="873" t="n"/>
      <c r="AV63" s="873" t="n"/>
      <c r="AW63" s="873" t="n"/>
      <c r="AX63" s="873" t="n"/>
      <c r="AY63" s="873" t="n"/>
      <c r="AZ63" s="874" t="n"/>
      <c r="BA63" s="1876">
        <f>+AE63</f>
        <v/>
      </c>
      <c r="BB63" s="873" t="n"/>
      <c r="BC63" s="873" t="n"/>
      <c r="BD63" s="873" t="n"/>
      <c r="BE63" s="873" t="n"/>
      <c r="BF63" s="873" t="n"/>
      <c r="BG63" s="873" t="n"/>
      <c r="BH63" s="873" t="n"/>
      <c r="BI63" s="873" t="n"/>
      <c r="BJ63" s="873" t="n"/>
      <c r="BK63" s="874" t="n"/>
      <c r="BL63" s="1875">
        <f>+T63+BA63</f>
        <v/>
      </c>
      <c r="BM63" s="873" t="n"/>
      <c r="BN63" s="873" t="n"/>
      <c r="BO63" s="873" t="n"/>
      <c r="BP63" s="873" t="n"/>
      <c r="BQ63" s="873" t="n"/>
      <c r="BR63" s="873" t="n"/>
      <c r="BS63" s="873" t="n"/>
      <c r="BT63" s="873" t="n"/>
      <c r="BU63" s="873" t="n"/>
      <c r="BV63" s="874" t="n"/>
      <c r="BW63" s="994" t="inlineStr">
        <is>
          <t xml:space="preserve">Include Investments in Subsidiaries and Joint Ventures
Investments in Equity Instruments Quoted - INR 1.6 bn, and 
Investments in Equity Instruments (Unquoted) - INR 34.5 Mn (Considered as unrealised). </t>
        </is>
      </c>
      <c r="BX63" s="873" t="n"/>
      <c r="BY63" s="873" t="n"/>
      <c r="BZ63" s="873" t="n"/>
      <c r="CA63" s="873" t="n"/>
      <c r="CB63" s="873" t="n"/>
      <c r="CC63" s="873" t="n"/>
      <c r="CD63" s="873" t="n"/>
      <c r="CE63" s="873" t="n"/>
      <c r="CF63" s="873" t="n"/>
      <c r="CG63" s="873" t="n"/>
      <c r="CH63" s="873" t="n"/>
      <c r="CI63" s="873" t="n"/>
      <c r="CJ63" s="873" t="n"/>
      <c r="CK63" s="873" t="n"/>
      <c r="CL63" s="873" t="n"/>
      <c r="CM63" s="873" t="n"/>
      <c r="CN63" s="873" t="n"/>
      <c r="CO63" s="873" t="n"/>
      <c r="CP63" s="873" t="n"/>
      <c r="CQ63" s="873" t="n"/>
      <c r="CR63" s="873" t="n"/>
      <c r="CS63" s="873" t="n"/>
      <c r="CT63" s="873" t="n"/>
      <c r="CU63" s="873" t="n"/>
      <c r="CV63" s="873" t="n"/>
      <c r="CW63" s="873" t="n"/>
      <c r="CX63" s="873" t="n"/>
      <c r="CY63" s="873" t="n"/>
      <c r="CZ63" s="873" t="n"/>
      <c r="DA63" s="873" t="n"/>
      <c r="DB63" s="873" t="n"/>
      <c r="DC63" s="873" t="n"/>
      <c r="DD63" s="873" t="n"/>
      <c r="DE63" s="873" t="n"/>
      <c r="DF63" s="873" t="n"/>
      <c r="DG63" s="873" t="n"/>
      <c r="DH63" s="873" t="n"/>
      <c r="DI63" s="873" t="n"/>
      <c r="DJ63" s="873" t="n"/>
      <c r="DK63" s="873" t="n"/>
      <c r="DL63" s="873" t="n"/>
      <c r="DM63" s="873" t="n"/>
      <c r="DN63" s="873" t="n"/>
      <c r="DO63" s="873" t="n"/>
      <c r="DP63" s="873" t="n"/>
      <c r="DQ63" s="873" t="n"/>
      <c r="DR63" s="873" t="n"/>
      <c r="DS63" s="873" t="n"/>
      <c r="DT63" s="873" t="n"/>
      <c r="DU63" s="873" t="n"/>
      <c r="DV63" s="987" t="n"/>
      <c r="DW63" s="1873" t="n"/>
      <c r="DY63" s="23" t="n"/>
      <c r="DZ63" s="875" t="n"/>
      <c r="EA63" s="876" t="n"/>
      <c r="EB63" s="876" t="n"/>
      <c r="EC63" s="876" t="n"/>
      <c r="ED63" s="876" t="n"/>
      <c r="EE63" s="876" t="n"/>
      <c r="EF63" s="876" t="n"/>
      <c r="EG63" s="876" t="n"/>
      <c r="EH63" s="876" t="n"/>
      <c r="EI63" s="876" t="n"/>
      <c r="EJ63" s="876" t="n"/>
      <c r="EK63" s="876" t="n"/>
      <c r="EL63" s="876" t="n"/>
      <c r="EM63" s="876" t="n"/>
      <c r="EN63" s="876" t="n"/>
      <c r="EO63" s="876" t="n"/>
      <c r="EP63" s="876" t="n"/>
      <c r="EQ63" s="876" t="n"/>
      <c r="ER63" s="876" t="n"/>
      <c r="ES63" s="876" t="n"/>
      <c r="ET63" s="876" t="n"/>
      <c r="EU63" s="876" t="n"/>
      <c r="EV63" s="876" t="n"/>
      <c r="EW63" s="876" t="n"/>
      <c r="EX63" s="876" t="n"/>
      <c r="EY63" s="877" t="n"/>
      <c r="EZ63" s="875" t="n"/>
      <c r="FA63" s="876" t="n"/>
      <c r="FB63" s="876" t="n"/>
      <c r="FC63" s="876" t="n"/>
      <c r="FD63" s="876" t="n"/>
      <c r="FE63" s="876" t="n"/>
      <c r="FF63" s="876" t="n"/>
      <c r="FG63" s="876" t="n"/>
      <c r="FH63" s="876" t="n"/>
      <c r="FI63" s="876" t="n"/>
      <c r="FJ63" s="876" t="n"/>
      <c r="FK63" s="876" t="n"/>
      <c r="FL63" s="877" t="n"/>
    </row>
    <row r="64" ht="12.75" customHeight="1" s="832">
      <c r="A64" s="22" t="n"/>
      <c r="B64" s="28" t="n"/>
      <c r="C64" s="875" t="n"/>
      <c r="D64" s="876" t="n"/>
      <c r="E64" s="876" t="n"/>
      <c r="F64" s="876" t="n"/>
      <c r="G64" s="876" t="n"/>
      <c r="H64" s="876" t="n"/>
      <c r="I64" s="876" t="n"/>
      <c r="J64" s="876" t="n"/>
      <c r="K64" s="876" t="n"/>
      <c r="L64" s="876" t="n"/>
      <c r="M64" s="876" t="n"/>
      <c r="N64" s="876" t="n"/>
      <c r="O64" s="876" t="n"/>
      <c r="P64" s="876" t="n"/>
      <c r="Q64" s="876" t="n"/>
      <c r="R64" s="876" t="n"/>
      <c r="S64" s="877" t="n"/>
      <c r="T64" s="875" t="n"/>
      <c r="U64" s="876" t="n"/>
      <c r="V64" s="876" t="n"/>
      <c r="W64" s="876" t="n"/>
      <c r="X64" s="876" t="n"/>
      <c r="Y64" s="876" t="n"/>
      <c r="Z64" s="876" t="n"/>
      <c r="AA64" s="876" t="n"/>
      <c r="AB64" s="876" t="n"/>
      <c r="AC64" s="876" t="n"/>
      <c r="AD64" s="877" t="n"/>
      <c r="AE64" s="897" t="n"/>
      <c r="AF64" s="876" t="n"/>
      <c r="AG64" s="876" t="n"/>
      <c r="AH64" s="876" t="n"/>
      <c r="AI64" s="876" t="n"/>
      <c r="AJ64" s="876" t="n"/>
      <c r="AK64" s="876" t="n"/>
      <c r="AL64" s="876" t="n"/>
      <c r="AM64" s="876" t="n"/>
      <c r="AN64" s="876" t="n"/>
      <c r="AO64" s="877" t="n"/>
      <c r="AP64" s="875" t="n"/>
      <c r="AQ64" s="876" t="n"/>
      <c r="AR64" s="876" t="n"/>
      <c r="AS64" s="876" t="n"/>
      <c r="AT64" s="876" t="n"/>
      <c r="AU64" s="876" t="n"/>
      <c r="AV64" s="876" t="n"/>
      <c r="AW64" s="876" t="n"/>
      <c r="AX64" s="876" t="n"/>
      <c r="AY64" s="876" t="n"/>
      <c r="AZ64" s="877" t="n"/>
      <c r="BA64" s="897" t="n"/>
      <c r="BB64" s="876" t="n"/>
      <c r="BC64" s="876" t="n"/>
      <c r="BD64" s="876" t="n"/>
      <c r="BE64" s="876" t="n"/>
      <c r="BF64" s="876" t="n"/>
      <c r="BG64" s="876" t="n"/>
      <c r="BH64" s="876" t="n"/>
      <c r="BI64" s="876" t="n"/>
      <c r="BJ64" s="876" t="n"/>
      <c r="BK64" s="877" t="n"/>
      <c r="BL64" s="875" t="n"/>
      <c r="BM64" s="876" t="n"/>
      <c r="BN64" s="876" t="n"/>
      <c r="BO64" s="876" t="n"/>
      <c r="BP64" s="876" t="n"/>
      <c r="BQ64" s="876" t="n"/>
      <c r="BR64" s="876" t="n"/>
      <c r="BS64" s="876" t="n"/>
      <c r="BT64" s="876" t="n"/>
      <c r="BU64" s="876" t="n"/>
      <c r="BV64" s="877" t="n"/>
      <c r="BW64" s="897" t="n"/>
      <c r="BX64" s="876" t="n"/>
      <c r="BY64" s="876" t="n"/>
      <c r="BZ64" s="876" t="n"/>
      <c r="CA64" s="876" t="n"/>
      <c r="CB64" s="876" t="n"/>
      <c r="CC64" s="876" t="n"/>
      <c r="CD64" s="876" t="n"/>
      <c r="CE64" s="876" t="n"/>
      <c r="CF64" s="876" t="n"/>
      <c r="CG64" s="876" t="n"/>
      <c r="CH64" s="876" t="n"/>
      <c r="CI64" s="876" t="n"/>
      <c r="CJ64" s="876" t="n"/>
      <c r="CK64" s="876" t="n"/>
      <c r="CL64" s="876" t="n"/>
      <c r="CM64" s="876" t="n"/>
      <c r="CN64" s="876" t="n"/>
      <c r="CO64" s="876" t="n"/>
      <c r="CP64" s="876" t="n"/>
      <c r="CQ64" s="876" t="n"/>
      <c r="CR64" s="876" t="n"/>
      <c r="CS64" s="876" t="n"/>
      <c r="CT64" s="876" t="n"/>
      <c r="CU64" s="876" t="n"/>
      <c r="CV64" s="876" t="n"/>
      <c r="CW64" s="876" t="n"/>
      <c r="CX64" s="876" t="n"/>
      <c r="CY64" s="876" t="n"/>
      <c r="CZ64" s="876" t="n"/>
      <c r="DA64" s="876" t="n"/>
      <c r="DB64" s="876" t="n"/>
      <c r="DC64" s="876" t="n"/>
      <c r="DD64" s="876" t="n"/>
      <c r="DE64" s="876" t="n"/>
      <c r="DF64" s="876" t="n"/>
      <c r="DG64" s="876" t="n"/>
      <c r="DH64" s="876" t="n"/>
      <c r="DI64" s="876" t="n"/>
      <c r="DJ64" s="876" t="n"/>
      <c r="DK64" s="876" t="n"/>
      <c r="DL64" s="876" t="n"/>
      <c r="DM64" s="876" t="n"/>
      <c r="DN64" s="876" t="n"/>
      <c r="DO64" s="876" t="n"/>
      <c r="DP64" s="876" t="n"/>
      <c r="DQ64" s="876" t="n"/>
      <c r="DR64" s="876" t="n"/>
      <c r="DS64" s="876" t="n"/>
      <c r="DT64" s="876" t="n"/>
      <c r="DU64" s="876" t="n"/>
      <c r="DV64" s="988" t="n"/>
      <c r="DW64" s="1873" t="n"/>
      <c r="DY64" s="23" t="n"/>
      <c r="DZ64" s="923" t="n"/>
      <c r="EA64" s="873" t="n"/>
      <c r="EB64" s="873" t="n"/>
      <c r="EC64" s="873" t="n"/>
      <c r="ED64" s="873" t="n"/>
      <c r="EE64" s="873" t="n"/>
      <c r="EF64" s="873" t="n"/>
      <c r="EG64" s="873" t="n"/>
      <c r="EH64" s="873" t="n"/>
      <c r="EI64" s="873" t="n"/>
      <c r="EJ64" s="873" t="n"/>
      <c r="EK64" s="873" t="n"/>
      <c r="EL64" s="873" t="n"/>
      <c r="EM64" s="873" t="n"/>
      <c r="EN64" s="873" t="n"/>
      <c r="EO64" s="873" t="n"/>
      <c r="EP64" s="873" t="n"/>
      <c r="EQ64" s="873" t="n"/>
      <c r="ER64" s="873" t="n"/>
      <c r="ES64" s="873" t="n"/>
      <c r="ET64" s="873" t="n"/>
      <c r="EU64" s="873" t="n"/>
      <c r="EV64" s="873" t="n"/>
      <c r="EW64" s="873" t="n"/>
      <c r="EX64" s="873" t="n"/>
      <c r="EY64" s="874" t="n"/>
      <c r="EZ64" s="1883" t="n"/>
      <c r="FA64" s="873" t="n"/>
      <c r="FB64" s="1880" t="n"/>
      <c r="FC64" s="873" t="n"/>
      <c r="FD64" s="873" t="n"/>
      <c r="FE64" s="873" t="n"/>
      <c r="FF64" s="873" t="n"/>
      <c r="FG64" s="873" t="n"/>
      <c r="FH64" s="873" t="n"/>
      <c r="FI64" s="873" t="n"/>
      <c r="FJ64" s="873" t="n"/>
      <c r="FK64" s="873" t="n"/>
      <c r="FL64" s="874" t="n"/>
    </row>
    <row r="65" ht="6" customHeight="1" s="832">
      <c r="A65" s="22" t="n"/>
      <c r="B65" s="28" t="n"/>
      <c r="C65" s="923" t="inlineStr">
        <is>
          <t>▲ Allowance for Investments</t>
        </is>
      </c>
      <c r="D65" s="873" t="n"/>
      <c r="E65" s="873" t="n"/>
      <c r="F65" s="873" t="n"/>
      <c r="G65" s="873" t="n"/>
      <c r="H65" s="873" t="n"/>
      <c r="I65" s="873" t="n"/>
      <c r="J65" s="873" t="n"/>
      <c r="K65" s="873" t="n"/>
      <c r="L65" s="873" t="n"/>
      <c r="M65" s="873" t="n"/>
      <c r="N65" s="873" t="n"/>
      <c r="O65" s="873" t="n"/>
      <c r="P65" s="873" t="n"/>
      <c r="Q65" s="873" t="n"/>
      <c r="R65" s="873" t="n"/>
      <c r="S65" s="874" t="n"/>
      <c r="T65" s="1875" t="n"/>
      <c r="U65" s="873" t="n"/>
      <c r="V65" s="873" t="n"/>
      <c r="W65" s="873" t="n"/>
      <c r="X65" s="873" t="n"/>
      <c r="Y65" s="873" t="n"/>
      <c r="Z65" s="873" t="n"/>
      <c r="AA65" s="873" t="n"/>
      <c r="AB65" s="873" t="n"/>
      <c r="AC65" s="873" t="n"/>
      <c r="AD65" s="874" t="n"/>
      <c r="AE65" s="1876" t="n"/>
      <c r="AF65" s="873" t="n"/>
      <c r="AG65" s="873" t="n"/>
      <c r="AH65" s="873" t="n"/>
      <c r="AI65" s="873" t="n"/>
      <c r="AJ65" s="873" t="n"/>
      <c r="AK65" s="873" t="n"/>
      <c r="AL65" s="873" t="n"/>
      <c r="AM65" s="873" t="n"/>
      <c r="AN65" s="873" t="n"/>
      <c r="AO65" s="874" t="n"/>
      <c r="AP65" s="1875">
        <f>+T65+AE65</f>
        <v/>
      </c>
      <c r="AQ65" s="873" t="n"/>
      <c r="AR65" s="873" t="n"/>
      <c r="AS65" s="873" t="n"/>
      <c r="AT65" s="873" t="n"/>
      <c r="AU65" s="873" t="n"/>
      <c r="AV65" s="873" t="n"/>
      <c r="AW65" s="873" t="n"/>
      <c r="AX65" s="873" t="n"/>
      <c r="AY65" s="873" t="n"/>
      <c r="AZ65" s="874" t="n"/>
      <c r="BA65" s="1876" t="n"/>
      <c r="BB65" s="873" t="n"/>
      <c r="BC65" s="873" t="n"/>
      <c r="BD65" s="873" t="n"/>
      <c r="BE65" s="873" t="n"/>
      <c r="BF65" s="873" t="n"/>
      <c r="BG65" s="873" t="n"/>
      <c r="BH65" s="873" t="n"/>
      <c r="BI65" s="873" t="n"/>
      <c r="BJ65" s="873" t="n"/>
      <c r="BK65" s="874" t="n"/>
      <c r="BL65" s="1875">
        <f>+T65+BA65</f>
        <v/>
      </c>
      <c r="BM65" s="873" t="n"/>
      <c r="BN65" s="873" t="n"/>
      <c r="BO65" s="873" t="n"/>
      <c r="BP65" s="873" t="n"/>
      <c r="BQ65" s="873" t="n"/>
      <c r="BR65" s="873" t="n"/>
      <c r="BS65" s="873" t="n"/>
      <c r="BT65" s="873" t="n"/>
      <c r="BU65" s="873" t="n"/>
      <c r="BV65" s="874" t="n"/>
      <c r="BW65" s="996" t="n"/>
      <c r="BX65" s="873" t="n"/>
      <c r="BY65" s="873" t="n"/>
      <c r="BZ65" s="873" t="n"/>
      <c r="CA65" s="873" t="n"/>
      <c r="CB65" s="873" t="n"/>
      <c r="CC65" s="873" t="n"/>
      <c r="CD65" s="873" t="n"/>
      <c r="CE65" s="873" t="n"/>
      <c r="CF65" s="873" t="n"/>
      <c r="CG65" s="873" t="n"/>
      <c r="CH65" s="873" t="n"/>
      <c r="CI65" s="873" t="n"/>
      <c r="CJ65" s="873" t="n"/>
      <c r="CK65" s="873" t="n"/>
      <c r="CL65" s="873" t="n"/>
      <c r="CM65" s="873" t="n"/>
      <c r="CN65" s="873" t="n"/>
      <c r="CO65" s="873" t="n"/>
      <c r="CP65" s="873" t="n"/>
      <c r="CQ65" s="873" t="n"/>
      <c r="CR65" s="873" t="n"/>
      <c r="CS65" s="873" t="n"/>
      <c r="CT65" s="873" t="n"/>
      <c r="CU65" s="873" t="n"/>
      <c r="CV65" s="873" t="n"/>
      <c r="CW65" s="873" t="n"/>
      <c r="CX65" s="873" t="n"/>
      <c r="CY65" s="873" t="n"/>
      <c r="CZ65" s="873" t="n"/>
      <c r="DA65" s="873" t="n"/>
      <c r="DB65" s="873" t="n"/>
      <c r="DC65" s="873" t="n"/>
      <c r="DD65" s="873" t="n"/>
      <c r="DE65" s="873" t="n"/>
      <c r="DF65" s="873" t="n"/>
      <c r="DG65" s="873" t="n"/>
      <c r="DH65" s="873" t="n"/>
      <c r="DI65" s="873" t="n"/>
      <c r="DJ65" s="873" t="n"/>
      <c r="DK65" s="873" t="n"/>
      <c r="DL65" s="873" t="n"/>
      <c r="DM65" s="873" t="n"/>
      <c r="DN65" s="873" t="n"/>
      <c r="DO65" s="873" t="n"/>
      <c r="DP65" s="873" t="n"/>
      <c r="DQ65" s="873" t="n"/>
      <c r="DR65" s="873" t="n"/>
      <c r="DS65" s="873" t="n"/>
      <c r="DT65" s="873" t="n"/>
      <c r="DU65" s="873" t="n"/>
      <c r="DV65" s="874" t="n"/>
      <c r="DW65" s="1873" t="n"/>
      <c r="DY65" s="23" t="n"/>
      <c r="DZ65" s="875" t="n"/>
      <c r="EA65" s="876" t="n"/>
      <c r="EB65" s="876" t="n"/>
      <c r="EC65" s="876" t="n"/>
      <c r="ED65" s="876" t="n"/>
      <c r="EE65" s="876" t="n"/>
      <c r="EF65" s="876" t="n"/>
      <c r="EG65" s="876" t="n"/>
      <c r="EH65" s="876" t="n"/>
      <c r="EI65" s="876" t="n"/>
      <c r="EJ65" s="876" t="n"/>
      <c r="EK65" s="876" t="n"/>
      <c r="EL65" s="876" t="n"/>
      <c r="EM65" s="876" t="n"/>
      <c r="EN65" s="876" t="n"/>
      <c r="EO65" s="876" t="n"/>
      <c r="EP65" s="876" t="n"/>
      <c r="EQ65" s="876" t="n"/>
      <c r="ER65" s="876" t="n"/>
      <c r="ES65" s="876" t="n"/>
      <c r="ET65" s="876" t="n"/>
      <c r="EU65" s="876" t="n"/>
      <c r="EV65" s="876" t="n"/>
      <c r="EW65" s="876" t="n"/>
      <c r="EX65" s="876" t="n"/>
      <c r="EY65" s="877" t="n"/>
      <c r="EZ65" s="875" t="n"/>
      <c r="FA65" s="876" t="n"/>
      <c r="FB65" s="876" t="n"/>
      <c r="FC65" s="876" t="n"/>
      <c r="FD65" s="876" t="n"/>
      <c r="FE65" s="876" t="n"/>
      <c r="FF65" s="876" t="n"/>
      <c r="FG65" s="876" t="n"/>
      <c r="FH65" s="876" t="n"/>
      <c r="FI65" s="876" t="n"/>
      <c r="FJ65" s="876" t="n"/>
      <c r="FK65" s="876" t="n"/>
      <c r="FL65" s="877" t="n"/>
    </row>
    <row r="66" ht="6" customHeight="1" s="832">
      <c r="A66" s="22" t="n"/>
      <c r="B66" s="28" t="n"/>
      <c r="C66" s="875" t="n"/>
      <c r="D66" s="876" t="n"/>
      <c r="E66" s="876" t="n"/>
      <c r="F66" s="876" t="n"/>
      <c r="G66" s="876" t="n"/>
      <c r="H66" s="876" t="n"/>
      <c r="I66" s="876" t="n"/>
      <c r="J66" s="876" t="n"/>
      <c r="K66" s="876" t="n"/>
      <c r="L66" s="876" t="n"/>
      <c r="M66" s="876" t="n"/>
      <c r="N66" s="876" t="n"/>
      <c r="O66" s="876" t="n"/>
      <c r="P66" s="876" t="n"/>
      <c r="Q66" s="876" t="n"/>
      <c r="R66" s="876" t="n"/>
      <c r="S66" s="877" t="n"/>
      <c r="T66" s="875" t="n"/>
      <c r="U66" s="876" t="n"/>
      <c r="V66" s="876" t="n"/>
      <c r="W66" s="876" t="n"/>
      <c r="X66" s="876" t="n"/>
      <c r="Y66" s="876" t="n"/>
      <c r="Z66" s="876" t="n"/>
      <c r="AA66" s="876" t="n"/>
      <c r="AB66" s="876" t="n"/>
      <c r="AC66" s="876" t="n"/>
      <c r="AD66" s="877" t="n"/>
      <c r="AE66" s="897" t="n"/>
      <c r="AF66" s="876" t="n"/>
      <c r="AG66" s="876" t="n"/>
      <c r="AH66" s="876" t="n"/>
      <c r="AI66" s="876" t="n"/>
      <c r="AJ66" s="876" t="n"/>
      <c r="AK66" s="876" t="n"/>
      <c r="AL66" s="876" t="n"/>
      <c r="AM66" s="876" t="n"/>
      <c r="AN66" s="876" t="n"/>
      <c r="AO66" s="877" t="n"/>
      <c r="AP66" s="875" t="n"/>
      <c r="AQ66" s="876" t="n"/>
      <c r="AR66" s="876" t="n"/>
      <c r="AS66" s="876" t="n"/>
      <c r="AT66" s="876" t="n"/>
      <c r="AU66" s="876" t="n"/>
      <c r="AV66" s="876" t="n"/>
      <c r="AW66" s="876" t="n"/>
      <c r="AX66" s="876" t="n"/>
      <c r="AY66" s="876" t="n"/>
      <c r="AZ66" s="877" t="n"/>
      <c r="BA66" s="897" t="n"/>
      <c r="BB66" s="876" t="n"/>
      <c r="BC66" s="876" t="n"/>
      <c r="BD66" s="876" t="n"/>
      <c r="BE66" s="876" t="n"/>
      <c r="BF66" s="876" t="n"/>
      <c r="BG66" s="876" t="n"/>
      <c r="BH66" s="876" t="n"/>
      <c r="BI66" s="876" t="n"/>
      <c r="BJ66" s="876" t="n"/>
      <c r="BK66" s="877" t="n"/>
      <c r="BL66" s="875" t="n"/>
      <c r="BM66" s="876" t="n"/>
      <c r="BN66" s="876" t="n"/>
      <c r="BO66" s="876" t="n"/>
      <c r="BP66" s="876" t="n"/>
      <c r="BQ66" s="876" t="n"/>
      <c r="BR66" s="876" t="n"/>
      <c r="BS66" s="876" t="n"/>
      <c r="BT66" s="876" t="n"/>
      <c r="BU66" s="876" t="n"/>
      <c r="BV66" s="877" t="n"/>
      <c r="BW66" s="876" t="n"/>
      <c r="BX66" s="876" t="n"/>
      <c r="BY66" s="876" t="n"/>
      <c r="BZ66" s="876" t="n"/>
      <c r="CA66" s="876" t="n"/>
      <c r="CB66" s="876" t="n"/>
      <c r="CC66" s="876" t="n"/>
      <c r="CD66" s="876" t="n"/>
      <c r="CE66" s="876" t="n"/>
      <c r="CF66" s="876" t="n"/>
      <c r="CG66" s="876" t="n"/>
      <c r="CH66" s="876" t="n"/>
      <c r="CI66" s="876" t="n"/>
      <c r="CJ66" s="876" t="n"/>
      <c r="CK66" s="876" t="n"/>
      <c r="CL66" s="876" t="n"/>
      <c r="CM66" s="876" t="n"/>
      <c r="CN66" s="876" t="n"/>
      <c r="CO66" s="876" t="n"/>
      <c r="CP66" s="876" t="n"/>
      <c r="CQ66" s="876" t="n"/>
      <c r="CR66" s="876" t="n"/>
      <c r="CS66" s="876" t="n"/>
      <c r="CT66" s="876" t="n"/>
      <c r="CU66" s="876" t="n"/>
      <c r="CV66" s="876" t="n"/>
      <c r="CW66" s="876" t="n"/>
      <c r="CX66" s="876" t="n"/>
      <c r="CY66" s="876" t="n"/>
      <c r="CZ66" s="876" t="n"/>
      <c r="DA66" s="876" t="n"/>
      <c r="DB66" s="876" t="n"/>
      <c r="DC66" s="876" t="n"/>
      <c r="DD66" s="876" t="n"/>
      <c r="DE66" s="876" t="n"/>
      <c r="DF66" s="876" t="n"/>
      <c r="DG66" s="876" t="n"/>
      <c r="DH66" s="876" t="n"/>
      <c r="DI66" s="876" t="n"/>
      <c r="DJ66" s="876" t="n"/>
      <c r="DK66" s="876" t="n"/>
      <c r="DL66" s="876" t="n"/>
      <c r="DM66" s="876" t="n"/>
      <c r="DN66" s="876" t="n"/>
      <c r="DO66" s="876" t="n"/>
      <c r="DP66" s="876" t="n"/>
      <c r="DQ66" s="876" t="n"/>
      <c r="DR66" s="876" t="n"/>
      <c r="DS66" s="876" t="n"/>
      <c r="DT66" s="876" t="n"/>
      <c r="DU66" s="876" t="n"/>
      <c r="DV66" s="877" t="n"/>
      <c r="DW66" s="1873" t="n"/>
      <c r="DY66" s="923" t="inlineStr">
        <is>
          <t>Shareholders' equity （⑭=⑨:⑬）</t>
        </is>
      </c>
      <c r="DZ66" s="873" t="n"/>
      <c r="EA66" s="873" t="n"/>
      <c r="EB66" s="873" t="n"/>
      <c r="EC66" s="873" t="n"/>
      <c r="ED66" s="873" t="n"/>
      <c r="EE66" s="873" t="n"/>
      <c r="EF66" s="873" t="n"/>
      <c r="EG66" s="873" t="n"/>
      <c r="EH66" s="873" t="n"/>
      <c r="EI66" s="873" t="n"/>
      <c r="EJ66" s="873" t="n"/>
      <c r="EK66" s="873" t="n"/>
      <c r="EL66" s="873" t="n"/>
      <c r="EM66" s="873" t="n"/>
      <c r="EN66" s="873" t="n"/>
      <c r="EO66" s="873" t="n"/>
      <c r="EP66" s="873" t="n"/>
      <c r="EQ66" s="873" t="n"/>
      <c r="ER66" s="873" t="n"/>
      <c r="ES66" s="873" t="n"/>
      <c r="ET66" s="873" t="n"/>
      <c r="EU66" s="873" t="n"/>
      <c r="EV66" s="873" t="n"/>
      <c r="EW66" s="873" t="n"/>
      <c r="EX66" s="873" t="n"/>
      <c r="EY66" s="874" t="n"/>
      <c r="EZ66" s="1879" t="inlineStr">
        <is>
          <t>⑭</t>
        </is>
      </c>
      <c r="FA66" s="874" t="n"/>
      <c r="FB66" s="1880">
        <f>FB52+FB54+FB56+FB58+FB60</f>
        <v/>
      </c>
      <c r="FC66" s="873" t="n"/>
      <c r="FD66" s="873" t="n"/>
      <c r="FE66" s="873" t="n"/>
      <c r="FF66" s="873" t="n"/>
      <c r="FG66" s="873" t="n"/>
      <c r="FH66" s="873" t="n"/>
      <c r="FI66" s="873" t="n"/>
      <c r="FJ66" s="873" t="n"/>
      <c r="FK66" s="873" t="n"/>
      <c r="FL66" s="874" t="n"/>
    </row>
    <row r="67" ht="15.75" customHeight="1" s="832">
      <c r="A67" s="22" t="n"/>
      <c r="B67" s="28" t="n"/>
      <c r="C67" s="923" t="inlineStr">
        <is>
          <t>Other Non-Current assets</t>
        </is>
      </c>
      <c r="D67" s="873" t="n"/>
      <c r="E67" s="873" t="n"/>
      <c r="F67" s="873" t="n"/>
      <c r="G67" s="873" t="n"/>
      <c r="H67" s="873" t="n"/>
      <c r="I67" s="873" t="n"/>
      <c r="J67" s="873" t="n"/>
      <c r="K67" s="873" t="n"/>
      <c r="L67" s="873" t="n"/>
      <c r="M67" s="873" t="n"/>
      <c r="N67" s="873" t="n"/>
      <c r="O67" s="873" t="n"/>
      <c r="P67" s="873" t="n"/>
      <c r="Q67" s="873" t="n"/>
      <c r="R67" s="873" t="n"/>
      <c r="S67" s="874" t="n"/>
      <c r="T67" s="1875">
        <f>86063-T63-T59-T57+60</f>
        <v/>
      </c>
      <c r="U67" s="873" t="n"/>
      <c r="V67" s="873" t="n"/>
      <c r="W67" s="873" t="n"/>
      <c r="X67" s="873" t="n"/>
      <c r="Y67" s="873" t="n"/>
      <c r="Z67" s="873" t="n"/>
      <c r="AA67" s="873" t="n"/>
      <c r="AB67" s="873" t="n"/>
      <c r="AC67" s="873" t="n"/>
      <c r="AD67" s="874" t="n"/>
      <c r="AE67" s="1876" t="n"/>
      <c r="AF67" s="873" t="n"/>
      <c r="AG67" s="873" t="n"/>
      <c r="AH67" s="873" t="n"/>
      <c r="AI67" s="873" t="n"/>
      <c r="AJ67" s="873" t="n"/>
      <c r="AK67" s="873" t="n"/>
      <c r="AL67" s="873" t="n"/>
      <c r="AM67" s="873" t="n"/>
      <c r="AN67" s="873" t="n"/>
      <c r="AO67" s="874" t="n"/>
      <c r="AP67" s="1875">
        <f>+T67+AE67</f>
        <v/>
      </c>
      <c r="AQ67" s="873" t="n"/>
      <c r="AR67" s="873" t="n"/>
      <c r="AS67" s="873" t="n"/>
      <c r="AT67" s="873" t="n"/>
      <c r="AU67" s="873" t="n"/>
      <c r="AV67" s="873" t="n"/>
      <c r="AW67" s="873" t="n"/>
      <c r="AX67" s="873" t="n"/>
      <c r="AY67" s="873" t="n"/>
      <c r="AZ67" s="874" t="n"/>
      <c r="BA67" s="1876" t="n"/>
      <c r="BB67" s="873" t="n"/>
      <c r="BC67" s="873" t="n"/>
      <c r="BD67" s="873" t="n"/>
      <c r="BE67" s="873" t="n"/>
      <c r="BF67" s="873" t="n"/>
      <c r="BG67" s="873" t="n"/>
      <c r="BH67" s="873" t="n"/>
      <c r="BI67" s="873" t="n"/>
      <c r="BJ67" s="873" t="n"/>
      <c r="BK67" s="874" t="n"/>
      <c r="BL67" s="1875">
        <f>+T67+BA67</f>
        <v/>
      </c>
      <c r="BM67" s="873" t="n"/>
      <c r="BN67" s="873" t="n"/>
      <c r="BO67" s="873" t="n"/>
      <c r="BP67" s="873" t="n"/>
      <c r="BQ67" s="873" t="n"/>
      <c r="BR67" s="873" t="n"/>
      <c r="BS67" s="873" t="n"/>
      <c r="BT67" s="873" t="n"/>
      <c r="BU67" s="873" t="n"/>
      <c r="BV67" s="874" t="n"/>
      <c r="BW67" s="994" t="inlineStr">
        <is>
          <t>Loans and Advances to Related Parties - INR 13 bn; Other Financial Assets - INR 1.2 bn; Other Non Current Assets - INR 1.7 bn (Include Capital Advances - INR 874 mn, and Balance with statutory Authorities - INR 827 Mn), and Asset for Current Tax - INR 541 Mn.</t>
        </is>
      </c>
      <c r="BX67" s="873" t="n"/>
      <c r="BY67" s="873" t="n"/>
      <c r="BZ67" s="873" t="n"/>
      <c r="CA67" s="873" t="n"/>
      <c r="CB67" s="873" t="n"/>
      <c r="CC67" s="873" t="n"/>
      <c r="CD67" s="873" t="n"/>
      <c r="CE67" s="873" t="n"/>
      <c r="CF67" s="873" t="n"/>
      <c r="CG67" s="873" t="n"/>
      <c r="CH67" s="873" t="n"/>
      <c r="CI67" s="873" t="n"/>
      <c r="CJ67" s="873" t="n"/>
      <c r="CK67" s="873" t="n"/>
      <c r="CL67" s="873" t="n"/>
      <c r="CM67" s="873" t="n"/>
      <c r="CN67" s="873" t="n"/>
      <c r="CO67" s="873" t="n"/>
      <c r="CP67" s="873" t="n"/>
      <c r="CQ67" s="873" t="n"/>
      <c r="CR67" s="873" t="n"/>
      <c r="CS67" s="873" t="n"/>
      <c r="CT67" s="873" t="n"/>
      <c r="CU67" s="873" t="n"/>
      <c r="CV67" s="873" t="n"/>
      <c r="CW67" s="873" t="n"/>
      <c r="CX67" s="873" t="n"/>
      <c r="CY67" s="873" t="n"/>
      <c r="CZ67" s="873" t="n"/>
      <c r="DA67" s="873" t="n"/>
      <c r="DB67" s="873" t="n"/>
      <c r="DC67" s="873" t="n"/>
      <c r="DD67" s="873" t="n"/>
      <c r="DE67" s="873" t="n"/>
      <c r="DF67" s="873" t="n"/>
      <c r="DG67" s="873" t="n"/>
      <c r="DH67" s="873" t="n"/>
      <c r="DI67" s="873" t="n"/>
      <c r="DJ67" s="873" t="n"/>
      <c r="DK67" s="873" t="n"/>
      <c r="DL67" s="873" t="n"/>
      <c r="DM67" s="873" t="n"/>
      <c r="DN67" s="873" t="n"/>
      <c r="DO67" s="873" t="n"/>
      <c r="DP67" s="873" t="n"/>
      <c r="DQ67" s="873" t="n"/>
      <c r="DR67" s="873" t="n"/>
      <c r="DS67" s="873" t="n"/>
      <c r="DT67" s="873" t="n"/>
      <c r="DU67" s="873" t="n"/>
      <c r="DV67" s="987" t="n"/>
      <c r="DW67" s="1873" t="n"/>
      <c r="DY67" s="875" t="n"/>
      <c r="DZ67" s="876" t="n"/>
      <c r="EA67" s="876" t="n"/>
      <c r="EB67" s="876" t="n"/>
      <c r="EC67" s="876" t="n"/>
      <c r="ED67" s="876" t="n"/>
      <c r="EE67" s="876" t="n"/>
      <c r="EF67" s="876" t="n"/>
      <c r="EG67" s="876" t="n"/>
      <c r="EH67" s="876" t="n"/>
      <c r="EI67" s="876" t="n"/>
      <c r="EJ67" s="876" t="n"/>
      <c r="EK67" s="876" t="n"/>
      <c r="EL67" s="876" t="n"/>
      <c r="EM67" s="876" t="n"/>
      <c r="EN67" s="876" t="n"/>
      <c r="EO67" s="876" t="n"/>
      <c r="EP67" s="876" t="n"/>
      <c r="EQ67" s="876" t="n"/>
      <c r="ER67" s="876" t="n"/>
      <c r="ES67" s="876" t="n"/>
      <c r="ET67" s="876" t="n"/>
      <c r="EU67" s="876" t="n"/>
      <c r="EV67" s="876" t="n"/>
      <c r="EW67" s="876" t="n"/>
      <c r="EX67" s="876" t="n"/>
      <c r="EY67" s="877" t="n"/>
      <c r="EZ67" s="875" t="n"/>
      <c r="FA67" s="877" t="n"/>
      <c r="FB67" s="876" t="n"/>
      <c r="FC67" s="876" t="n"/>
      <c r="FD67" s="876" t="n"/>
      <c r="FE67" s="876" t="n"/>
      <c r="FF67" s="876" t="n"/>
      <c r="FG67" s="876" t="n"/>
      <c r="FH67" s="876" t="n"/>
      <c r="FI67" s="876" t="n"/>
      <c r="FJ67" s="876" t="n"/>
      <c r="FK67" s="876" t="n"/>
      <c r="FL67" s="877" t="n"/>
    </row>
    <row r="68" ht="15.75" customHeight="1" s="832">
      <c r="A68" s="22" t="n"/>
      <c r="B68" s="28" t="n"/>
      <c r="C68" s="875" t="n"/>
      <c r="D68" s="876" t="n"/>
      <c r="E68" s="876" t="n"/>
      <c r="F68" s="876" t="n"/>
      <c r="G68" s="876" t="n"/>
      <c r="H68" s="876" t="n"/>
      <c r="I68" s="876" t="n"/>
      <c r="J68" s="876" t="n"/>
      <c r="K68" s="876" t="n"/>
      <c r="L68" s="876" t="n"/>
      <c r="M68" s="876" t="n"/>
      <c r="N68" s="876" t="n"/>
      <c r="O68" s="876" t="n"/>
      <c r="P68" s="876" t="n"/>
      <c r="Q68" s="876" t="n"/>
      <c r="R68" s="876" t="n"/>
      <c r="S68" s="877" t="n"/>
      <c r="T68" s="875" t="n"/>
      <c r="U68" s="876" t="n"/>
      <c r="V68" s="876" t="n"/>
      <c r="W68" s="876" t="n"/>
      <c r="X68" s="876" t="n"/>
      <c r="Y68" s="876" t="n"/>
      <c r="Z68" s="876" t="n"/>
      <c r="AA68" s="876" t="n"/>
      <c r="AB68" s="876" t="n"/>
      <c r="AC68" s="876" t="n"/>
      <c r="AD68" s="877" t="n"/>
      <c r="AE68" s="897" t="n"/>
      <c r="AF68" s="876" t="n"/>
      <c r="AG68" s="876" t="n"/>
      <c r="AH68" s="876" t="n"/>
      <c r="AI68" s="876" t="n"/>
      <c r="AJ68" s="876" t="n"/>
      <c r="AK68" s="876" t="n"/>
      <c r="AL68" s="876" t="n"/>
      <c r="AM68" s="876" t="n"/>
      <c r="AN68" s="876" t="n"/>
      <c r="AO68" s="877" t="n"/>
      <c r="AP68" s="875" t="n"/>
      <c r="AQ68" s="876" t="n"/>
      <c r="AR68" s="876" t="n"/>
      <c r="AS68" s="876" t="n"/>
      <c r="AT68" s="876" t="n"/>
      <c r="AU68" s="876" t="n"/>
      <c r="AV68" s="876" t="n"/>
      <c r="AW68" s="876" t="n"/>
      <c r="AX68" s="876" t="n"/>
      <c r="AY68" s="876" t="n"/>
      <c r="AZ68" s="877" t="n"/>
      <c r="BA68" s="897" t="n"/>
      <c r="BB68" s="876" t="n"/>
      <c r="BC68" s="876" t="n"/>
      <c r="BD68" s="876" t="n"/>
      <c r="BE68" s="876" t="n"/>
      <c r="BF68" s="876" t="n"/>
      <c r="BG68" s="876" t="n"/>
      <c r="BH68" s="876" t="n"/>
      <c r="BI68" s="876" t="n"/>
      <c r="BJ68" s="876" t="n"/>
      <c r="BK68" s="877" t="n"/>
      <c r="BL68" s="875" t="n"/>
      <c r="BM68" s="876" t="n"/>
      <c r="BN68" s="876" t="n"/>
      <c r="BO68" s="876" t="n"/>
      <c r="BP68" s="876" t="n"/>
      <c r="BQ68" s="876" t="n"/>
      <c r="BR68" s="876" t="n"/>
      <c r="BS68" s="876" t="n"/>
      <c r="BT68" s="876" t="n"/>
      <c r="BU68" s="876" t="n"/>
      <c r="BV68" s="877" t="n"/>
      <c r="BW68" s="897" t="n"/>
      <c r="BX68" s="876" t="n"/>
      <c r="BY68" s="876" t="n"/>
      <c r="BZ68" s="876" t="n"/>
      <c r="CA68" s="876" t="n"/>
      <c r="CB68" s="876" t="n"/>
      <c r="CC68" s="876" t="n"/>
      <c r="CD68" s="876" t="n"/>
      <c r="CE68" s="876" t="n"/>
      <c r="CF68" s="876" t="n"/>
      <c r="CG68" s="876" t="n"/>
      <c r="CH68" s="876" t="n"/>
      <c r="CI68" s="876" t="n"/>
      <c r="CJ68" s="876" t="n"/>
      <c r="CK68" s="876" t="n"/>
      <c r="CL68" s="876" t="n"/>
      <c r="CM68" s="876" t="n"/>
      <c r="CN68" s="876" t="n"/>
      <c r="CO68" s="876" t="n"/>
      <c r="CP68" s="876" t="n"/>
      <c r="CQ68" s="876" t="n"/>
      <c r="CR68" s="876" t="n"/>
      <c r="CS68" s="876" t="n"/>
      <c r="CT68" s="876" t="n"/>
      <c r="CU68" s="876" t="n"/>
      <c r="CV68" s="876" t="n"/>
      <c r="CW68" s="876" t="n"/>
      <c r="CX68" s="876" t="n"/>
      <c r="CY68" s="876" t="n"/>
      <c r="CZ68" s="876" t="n"/>
      <c r="DA68" s="876" t="n"/>
      <c r="DB68" s="876" t="n"/>
      <c r="DC68" s="876" t="n"/>
      <c r="DD68" s="876" t="n"/>
      <c r="DE68" s="876" t="n"/>
      <c r="DF68" s="876" t="n"/>
      <c r="DG68" s="876" t="n"/>
      <c r="DH68" s="876" t="n"/>
      <c r="DI68" s="876" t="n"/>
      <c r="DJ68" s="876" t="n"/>
      <c r="DK68" s="876" t="n"/>
      <c r="DL68" s="876" t="n"/>
      <c r="DM68" s="876" t="n"/>
      <c r="DN68" s="876" t="n"/>
      <c r="DO68" s="876" t="n"/>
      <c r="DP68" s="876" t="n"/>
      <c r="DQ68" s="876" t="n"/>
      <c r="DR68" s="876" t="n"/>
      <c r="DS68" s="876" t="n"/>
      <c r="DT68" s="876" t="n"/>
      <c r="DU68" s="876" t="n"/>
      <c r="DV68" s="988" t="n"/>
      <c r="DW68" s="1873" t="n"/>
      <c r="DY68" s="995" t="inlineStr">
        <is>
          <t>*1　For customers with negative retained earnings carried forward, conduct verification of the cause and profit prospect in the future</t>
        </is>
      </c>
      <c r="DZ68" s="873" t="n"/>
      <c r="EA68" s="873" t="n"/>
      <c r="EB68" s="873" t="n"/>
      <c r="EC68" s="873" t="n"/>
      <c r="ED68" s="873" t="n"/>
      <c r="EE68" s="873" t="n"/>
      <c r="EF68" s="873" t="n"/>
      <c r="EG68" s="873" t="n"/>
      <c r="EH68" s="873" t="n"/>
      <c r="EI68" s="873" t="n"/>
      <c r="EJ68" s="873" t="n"/>
      <c r="EK68" s="873" t="n"/>
      <c r="EL68" s="873" t="n"/>
      <c r="EM68" s="873" t="n"/>
      <c r="EN68" s="873" t="n"/>
      <c r="EO68" s="873" t="n"/>
      <c r="EP68" s="873" t="n"/>
      <c r="EQ68" s="873" t="n"/>
      <c r="ER68" s="873" t="n"/>
      <c r="ES68" s="873" t="n"/>
      <c r="ET68" s="873" t="n"/>
      <c r="EU68" s="873" t="n"/>
      <c r="EV68" s="873" t="n"/>
      <c r="EW68" s="873" t="n"/>
      <c r="EX68" s="873" t="n"/>
      <c r="EY68" s="873" t="n"/>
      <c r="EZ68" s="873" t="n"/>
      <c r="FA68" s="873" t="n"/>
      <c r="FB68" s="873" t="n"/>
      <c r="FC68" s="873" t="n"/>
      <c r="FD68" s="873" t="n"/>
      <c r="FE68" s="873" t="n"/>
      <c r="FF68" s="873" t="n"/>
      <c r="FG68" s="873" t="n"/>
      <c r="FH68" s="873" t="n"/>
      <c r="FI68" s="873" t="n"/>
      <c r="FJ68" s="873" t="n"/>
      <c r="FK68" s="873" t="n"/>
      <c r="FL68" s="873" t="n"/>
    </row>
    <row r="69" ht="6" customHeight="1" s="832">
      <c r="A69" s="24" t="n"/>
      <c r="B69" s="28" t="n"/>
      <c r="C69" s="923" t="n"/>
      <c r="D69" s="873" t="n"/>
      <c r="E69" s="873" t="n"/>
      <c r="F69" s="873" t="n"/>
      <c r="G69" s="873" t="n"/>
      <c r="H69" s="873" t="n"/>
      <c r="I69" s="873" t="n"/>
      <c r="J69" s="873" t="n"/>
      <c r="K69" s="873" t="n"/>
      <c r="L69" s="873" t="n"/>
      <c r="M69" s="873" t="n"/>
      <c r="N69" s="873" t="n"/>
      <c r="O69" s="873" t="n"/>
      <c r="P69" s="873" t="n"/>
      <c r="Q69" s="873" t="n"/>
      <c r="R69" s="873" t="n"/>
      <c r="S69" s="874" t="n"/>
      <c r="T69" s="1875" t="n"/>
      <c r="U69" s="873" t="n"/>
      <c r="V69" s="873" t="n"/>
      <c r="W69" s="873" t="n"/>
      <c r="X69" s="873" t="n"/>
      <c r="Y69" s="873" t="n"/>
      <c r="Z69" s="873" t="n"/>
      <c r="AA69" s="873" t="n"/>
      <c r="AB69" s="873" t="n"/>
      <c r="AC69" s="873" t="n"/>
      <c r="AD69" s="874" t="n"/>
      <c r="AE69" s="1876" t="n"/>
      <c r="AF69" s="873" t="n"/>
      <c r="AG69" s="873" t="n"/>
      <c r="AH69" s="873" t="n"/>
      <c r="AI69" s="873" t="n"/>
      <c r="AJ69" s="873" t="n"/>
      <c r="AK69" s="873" t="n"/>
      <c r="AL69" s="873" t="n"/>
      <c r="AM69" s="873" t="n"/>
      <c r="AN69" s="873" t="n"/>
      <c r="AO69" s="874" t="n"/>
      <c r="AP69" s="1875">
        <f>+T69+AE69</f>
        <v/>
      </c>
      <c r="AQ69" s="873" t="n"/>
      <c r="AR69" s="873" t="n"/>
      <c r="AS69" s="873" t="n"/>
      <c r="AT69" s="873" t="n"/>
      <c r="AU69" s="873" t="n"/>
      <c r="AV69" s="873" t="n"/>
      <c r="AW69" s="873" t="n"/>
      <c r="AX69" s="873" t="n"/>
      <c r="AY69" s="873" t="n"/>
      <c r="AZ69" s="874" t="n"/>
      <c r="BA69" s="1876" t="n"/>
      <c r="BB69" s="873" t="n"/>
      <c r="BC69" s="873" t="n"/>
      <c r="BD69" s="873" t="n"/>
      <c r="BE69" s="873" t="n"/>
      <c r="BF69" s="873" t="n"/>
      <c r="BG69" s="873" t="n"/>
      <c r="BH69" s="873" t="n"/>
      <c r="BI69" s="873" t="n"/>
      <c r="BJ69" s="873" t="n"/>
      <c r="BK69" s="874" t="n"/>
      <c r="BL69" s="1875">
        <f>+T69+BA69</f>
        <v/>
      </c>
      <c r="BM69" s="873" t="n"/>
      <c r="BN69" s="873" t="n"/>
      <c r="BO69" s="873" t="n"/>
      <c r="BP69" s="873" t="n"/>
      <c r="BQ69" s="873" t="n"/>
      <c r="BR69" s="873" t="n"/>
      <c r="BS69" s="873" t="n"/>
      <c r="BT69" s="873" t="n"/>
      <c r="BU69" s="873" t="n"/>
      <c r="BV69" s="874" t="n"/>
      <c r="BW69" s="915" t="n"/>
      <c r="BX69" s="873" t="n"/>
      <c r="BY69" s="873" t="n"/>
      <c r="BZ69" s="873" t="n"/>
      <c r="CA69" s="873" t="n"/>
      <c r="CB69" s="873" t="n"/>
      <c r="CC69" s="873" t="n"/>
      <c r="CD69" s="873" t="n"/>
      <c r="CE69" s="873" t="n"/>
      <c r="CF69" s="873" t="n"/>
      <c r="CG69" s="873" t="n"/>
      <c r="CH69" s="873" t="n"/>
      <c r="CI69" s="873" t="n"/>
      <c r="CJ69" s="873" t="n"/>
      <c r="CK69" s="873" t="n"/>
      <c r="CL69" s="873" t="n"/>
      <c r="CM69" s="873" t="n"/>
      <c r="CN69" s="873" t="n"/>
      <c r="CO69" s="873" t="n"/>
      <c r="CP69" s="873" t="n"/>
      <c r="CQ69" s="873" t="n"/>
      <c r="CR69" s="873" t="n"/>
      <c r="CS69" s="873" t="n"/>
      <c r="CT69" s="873" t="n"/>
      <c r="CU69" s="873" t="n"/>
      <c r="CV69" s="873" t="n"/>
      <c r="CW69" s="873" t="n"/>
      <c r="CX69" s="873" t="n"/>
      <c r="CY69" s="873" t="n"/>
      <c r="CZ69" s="873" t="n"/>
      <c r="DA69" s="873" t="n"/>
      <c r="DB69" s="873" t="n"/>
      <c r="DC69" s="873" t="n"/>
      <c r="DD69" s="873" t="n"/>
      <c r="DE69" s="873" t="n"/>
      <c r="DF69" s="873" t="n"/>
      <c r="DG69" s="873" t="n"/>
      <c r="DH69" s="873" t="n"/>
      <c r="DI69" s="873" t="n"/>
      <c r="DJ69" s="873" t="n"/>
      <c r="DK69" s="873" t="n"/>
      <c r="DL69" s="873" t="n"/>
      <c r="DM69" s="873" t="n"/>
      <c r="DN69" s="873" t="n"/>
      <c r="DO69" s="873" t="n"/>
      <c r="DP69" s="873" t="n"/>
      <c r="DQ69" s="873" t="n"/>
      <c r="DR69" s="873" t="n"/>
      <c r="DS69" s="873" t="n"/>
      <c r="DT69" s="873" t="n"/>
      <c r="DU69" s="873" t="n"/>
      <c r="DV69" s="874" t="n"/>
      <c r="DW69" s="1873" t="n"/>
    </row>
    <row r="70" ht="6" customHeight="1" s="832">
      <c r="A70" s="24" t="n"/>
      <c r="B70" s="28" t="n"/>
      <c r="C70" s="875" t="n"/>
      <c r="D70" s="876" t="n"/>
      <c r="E70" s="876" t="n"/>
      <c r="F70" s="876" t="n"/>
      <c r="G70" s="876" t="n"/>
      <c r="H70" s="876" t="n"/>
      <c r="I70" s="876" t="n"/>
      <c r="J70" s="876" t="n"/>
      <c r="K70" s="876" t="n"/>
      <c r="L70" s="876" t="n"/>
      <c r="M70" s="876" t="n"/>
      <c r="N70" s="876" t="n"/>
      <c r="O70" s="876" t="n"/>
      <c r="P70" s="876" t="n"/>
      <c r="Q70" s="876" t="n"/>
      <c r="R70" s="876" t="n"/>
      <c r="S70" s="877" t="n"/>
      <c r="T70" s="875" t="n"/>
      <c r="U70" s="876" t="n"/>
      <c r="V70" s="876" t="n"/>
      <c r="W70" s="876" t="n"/>
      <c r="X70" s="876" t="n"/>
      <c r="Y70" s="876" t="n"/>
      <c r="Z70" s="876" t="n"/>
      <c r="AA70" s="876" t="n"/>
      <c r="AB70" s="876" t="n"/>
      <c r="AC70" s="876" t="n"/>
      <c r="AD70" s="877" t="n"/>
      <c r="AE70" s="897" t="n"/>
      <c r="AF70" s="876" t="n"/>
      <c r="AG70" s="876" t="n"/>
      <c r="AH70" s="876" t="n"/>
      <c r="AI70" s="876" t="n"/>
      <c r="AJ70" s="876" t="n"/>
      <c r="AK70" s="876" t="n"/>
      <c r="AL70" s="876" t="n"/>
      <c r="AM70" s="876" t="n"/>
      <c r="AN70" s="876" t="n"/>
      <c r="AO70" s="877" t="n"/>
      <c r="AP70" s="875" t="n"/>
      <c r="AQ70" s="876" t="n"/>
      <c r="AR70" s="876" t="n"/>
      <c r="AS70" s="876" t="n"/>
      <c r="AT70" s="876" t="n"/>
      <c r="AU70" s="876" t="n"/>
      <c r="AV70" s="876" t="n"/>
      <c r="AW70" s="876" t="n"/>
      <c r="AX70" s="876" t="n"/>
      <c r="AY70" s="876" t="n"/>
      <c r="AZ70" s="877" t="n"/>
      <c r="BA70" s="897" t="n"/>
      <c r="BB70" s="876" t="n"/>
      <c r="BC70" s="876" t="n"/>
      <c r="BD70" s="876" t="n"/>
      <c r="BE70" s="876" t="n"/>
      <c r="BF70" s="876" t="n"/>
      <c r="BG70" s="876" t="n"/>
      <c r="BH70" s="876" t="n"/>
      <c r="BI70" s="876" t="n"/>
      <c r="BJ70" s="876" t="n"/>
      <c r="BK70" s="877" t="n"/>
      <c r="BL70" s="875" t="n"/>
      <c r="BM70" s="876" t="n"/>
      <c r="BN70" s="876" t="n"/>
      <c r="BO70" s="876" t="n"/>
      <c r="BP70" s="876" t="n"/>
      <c r="BQ70" s="876" t="n"/>
      <c r="BR70" s="876" t="n"/>
      <c r="BS70" s="876" t="n"/>
      <c r="BT70" s="876" t="n"/>
      <c r="BU70" s="876" t="n"/>
      <c r="BV70" s="877" t="n"/>
      <c r="BW70" s="876" t="n"/>
      <c r="BX70" s="876" t="n"/>
      <c r="BY70" s="876" t="n"/>
      <c r="BZ70" s="876" t="n"/>
      <c r="CA70" s="876" t="n"/>
      <c r="CB70" s="876" t="n"/>
      <c r="CC70" s="876" t="n"/>
      <c r="CD70" s="876" t="n"/>
      <c r="CE70" s="876" t="n"/>
      <c r="CF70" s="876" t="n"/>
      <c r="CG70" s="876" t="n"/>
      <c r="CH70" s="876" t="n"/>
      <c r="CI70" s="876" t="n"/>
      <c r="CJ70" s="876" t="n"/>
      <c r="CK70" s="876" t="n"/>
      <c r="CL70" s="876" t="n"/>
      <c r="CM70" s="876" t="n"/>
      <c r="CN70" s="876" t="n"/>
      <c r="CO70" s="876" t="n"/>
      <c r="CP70" s="876" t="n"/>
      <c r="CQ70" s="876" t="n"/>
      <c r="CR70" s="876" t="n"/>
      <c r="CS70" s="876" t="n"/>
      <c r="CT70" s="876" t="n"/>
      <c r="CU70" s="876" t="n"/>
      <c r="CV70" s="876" t="n"/>
      <c r="CW70" s="876" t="n"/>
      <c r="CX70" s="876" t="n"/>
      <c r="CY70" s="876" t="n"/>
      <c r="CZ70" s="876" t="n"/>
      <c r="DA70" s="876" t="n"/>
      <c r="DB70" s="876" t="n"/>
      <c r="DC70" s="876" t="n"/>
      <c r="DD70" s="876" t="n"/>
      <c r="DE70" s="876" t="n"/>
      <c r="DF70" s="876" t="n"/>
      <c r="DG70" s="876" t="n"/>
      <c r="DH70" s="876" t="n"/>
      <c r="DI70" s="876" t="n"/>
      <c r="DJ70" s="876" t="n"/>
      <c r="DK70" s="876" t="n"/>
      <c r="DL70" s="876" t="n"/>
      <c r="DM70" s="876" t="n"/>
      <c r="DN70" s="876" t="n"/>
      <c r="DO70" s="876" t="n"/>
      <c r="DP70" s="876" t="n"/>
      <c r="DQ70" s="876" t="n"/>
      <c r="DR70" s="876" t="n"/>
      <c r="DS70" s="876" t="n"/>
      <c r="DT70" s="876" t="n"/>
      <c r="DU70" s="876" t="n"/>
      <c r="DV70" s="877" t="n"/>
      <c r="DW70" s="1873" t="n"/>
    </row>
    <row r="71" ht="6" customHeight="1" s="832">
      <c r="A71" s="24" t="n"/>
      <c r="B71" s="28" t="n"/>
      <c r="C71" s="923" t="n"/>
      <c r="D71" s="873" t="n"/>
      <c r="E71" s="873" t="n"/>
      <c r="F71" s="873" t="n"/>
      <c r="G71" s="873" t="n"/>
      <c r="H71" s="873" t="n"/>
      <c r="I71" s="873" t="n"/>
      <c r="J71" s="873" t="n"/>
      <c r="K71" s="873" t="n"/>
      <c r="L71" s="873" t="n"/>
      <c r="M71" s="873" t="n"/>
      <c r="N71" s="873" t="n"/>
      <c r="O71" s="873" t="n"/>
      <c r="P71" s="873" t="n"/>
      <c r="Q71" s="873" t="n"/>
      <c r="R71" s="873" t="n"/>
      <c r="S71" s="874" t="n"/>
      <c r="T71" s="1875" t="n"/>
      <c r="U71" s="873" t="n"/>
      <c r="V71" s="873" t="n"/>
      <c r="W71" s="873" t="n"/>
      <c r="X71" s="873" t="n"/>
      <c r="Y71" s="873" t="n"/>
      <c r="Z71" s="873" t="n"/>
      <c r="AA71" s="873" t="n"/>
      <c r="AB71" s="873" t="n"/>
      <c r="AC71" s="873" t="n"/>
      <c r="AD71" s="874" t="n"/>
      <c r="AE71" s="1876" t="n"/>
      <c r="AF71" s="873" t="n"/>
      <c r="AG71" s="873" t="n"/>
      <c r="AH71" s="873" t="n"/>
      <c r="AI71" s="873" t="n"/>
      <c r="AJ71" s="873" t="n"/>
      <c r="AK71" s="873" t="n"/>
      <c r="AL71" s="873" t="n"/>
      <c r="AM71" s="873" t="n"/>
      <c r="AN71" s="873" t="n"/>
      <c r="AO71" s="874" t="n"/>
      <c r="AP71" s="1875">
        <f>+T71+AE71</f>
        <v/>
      </c>
      <c r="AQ71" s="873" t="n"/>
      <c r="AR71" s="873" t="n"/>
      <c r="AS71" s="873" t="n"/>
      <c r="AT71" s="873" t="n"/>
      <c r="AU71" s="873" t="n"/>
      <c r="AV71" s="873" t="n"/>
      <c r="AW71" s="873" t="n"/>
      <c r="AX71" s="873" t="n"/>
      <c r="AY71" s="873" t="n"/>
      <c r="AZ71" s="874" t="n"/>
      <c r="BA71" s="1876" t="n"/>
      <c r="BB71" s="873" t="n"/>
      <c r="BC71" s="873" t="n"/>
      <c r="BD71" s="873" t="n"/>
      <c r="BE71" s="873" t="n"/>
      <c r="BF71" s="873" t="n"/>
      <c r="BG71" s="873" t="n"/>
      <c r="BH71" s="873" t="n"/>
      <c r="BI71" s="873" t="n"/>
      <c r="BJ71" s="873" t="n"/>
      <c r="BK71" s="874" t="n"/>
      <c r="BL71" s="1875">
        <f>+T71+BA71</f>
        <v/>
      </c>
      <c r="BM71" s="873" t="n"/>
      <c r="BN71" s="873" t="n"/>
      <c r="BO71" s="873" t="n"/>
      <c r="BP71" s="873" t="n"/>
      <c r="BQ71" s="873" t="n"/>
      <c r="BR71" s="873" t="n"/>
      <c r="BS71" s="873" t="n"/>
      <c r="BT71" s="873" t="n"/>
      <c r="BU71" s="873" t="n"/>
      <c r="BV71" s="874" t="n"/>
      <c r="BW71" s="915" t="n"/>
      <c r="BX71" s="873" t="n"/>
      <c r="BY71" s="873" t="n"/>
      <c r="BZ71" s="873" t="n"/>
      <c r="CA71" s="873" t="n"/>
      <c r="CB71" s="873" t="n"/>
      <c r="CC71" s="873" t="n"/>
      <c r="CD71" s="873" t="n"/>
      <c r="CE71" s="873" t="n"/>
      <c r="CF71" s="873" t="n"/>
      <c r="CG71" s="873" t="n"/>
      <c r="CH71" s="873" t="n"/>
      <c r="CI71" s="873" t="n"/>
      <c r="CJ71" s="873" t="n"/>
      <c r="CK71" s="873" t="n"/>
      <c r="CL71" s="873" t="n"/>
      <c r="CM71" s="873" t="n"/>
      <c r="CN71" s="873" t="n"/>
      <c r="CO71" s="873" t="n"/>
      <c r="CP71" s="873" t="n"/>
      <c r="CQ71" s="873" t="n"/>
      <c r="CR71" s="873" t="n"/>
      <c r="CS71" s="873" t="n"/>
      <c r="CT71" s="873" t="n"/>
      <c r="CU71" s="873" t="n"/>
      <c r="CV71" s="873" t="n"/>
      <c r="CW71" s="873" t="n"/>
      <c r="CX71" s="873" t="n"/>
      <c r="CY71" s="873" t="n"/>
      <c r="CZ71" s="873" t="n"/>
      <c r="DA71" s="873" t="n"/>
      <c r="DB71" s="873" t="n"/>
      <c r="DC71" s="873" t="n"/>
      <c r="DD71" s="873" t="n"/>
      <c r="DE71" s="873" t="n"/>
      <c r="DF71" s="873" t="n"/>
      <c r="DG71" s="873" t="n"/>
      <c r="DH71" s="873" t="n"/>
      <c r="DI71" s="873" t="n"/>
      <c r="DJ71" s="873" t="n"/>
      <c r="DK71" s="873" t="n"/>
      <c r="DL71" s="873" t="n"/>
      <c r="DM71" s="873" t="n"/>
      <c r="DN71" s="873" t="n"/>
      <c r="DO71" s="873" t="n"/>
      <c r="DP71" s="873" t="n"/>
      <c r="DQ71" s="873" t="n"/>
      <c r="DR71" s="873" t="n"/>
      <c r="DS71" s="873" t="n"/>
      <c r="DT71" s="873" t="n"/>
      <c r="DU71" s="873" t="n"/>
      <c r="DV71" s="874" t="n"/>
      <c r="DW71" s="1873" t="n"/>
    </row>
    <row r="72" ht="6" customHeight="1" s="832">
      <c r="A72" s="24" t="n"/>
      <c r="B72" s="28" t="n"/>
      <c r="C72" s="875" t="n"/>
      <c r="D72" s="876" t="n"/>
      <c r="E72" s="876" t="n"/>
      <c r="F72" s="876" t="n"/>
      <c r="G72" s="876" t="n"/>
      <c r="H72" s="876" t="n"/>
      <c r="I72" s="876" t="n"/>
      <c r="J72" s="876" t="n"/>
      <c r="K72" s="876" t="n"/>
      <c r="L72" s="876" t="n"/>
      <c r="M72" s="876" t="n"/>
      <c r="N72" s="876" t="n"/>
      <c r="O72" s="876" t="n"/>
      <c r="P72" s="876" t="n"/>
      <c r="Q72" s="876" t="n"/>
      <c r="R72" s="876" t="n"/>
      <c r="S72" s="877" t="n"/>
      <c r="T72" s="875" t="n"/>
      <c r="U72" s="876" t="n"/>
      <c r="V72" s="876" t="n"/>
      <c r="W72" s="876" t="n"/>
      <c r="X72" s="876" t="n"/>
      <c r="Y72" s="876" t="n"/>
      <c r="Z72" s="876" t="n"/>
      <c r="AA72" s="876" t="n"/>
      <c r="AB72" s="876" t="n"/>
      <c r="AC72" s="876" t="n"/>
      <c r="AD72" s="877" t="n"/>
      <c r="AE72" s="897" t="n"/>
      <c r="AF72" s="876" t="n"/>
      <c r="AG72" s="876" t="n"/>
      <c r="AH72" s="876" t="n"/>
      <c r="AI72" s="876" t="n"/>
      <c r="AJ72" s="876" t="n"/>
      <c r="AK72" s="876" t="n"/>
      <c r="AL72" s="876" t="n"/>
      <c r="AM72" s="876" t="n"/>
      <c r="AN72" s="876" t="n"/>
      <c r="AO72" s="877" t="n"/>
      <c r="AP72" s="875" t="n"/>
      <c r="AQ72" s="876" t="n"/>
      <c r="AR72" s="876" t="n"/>
      <c r="AS72" s="876" t="n"/>
      <c r="AT72" s="876" t="n"/>
      <c r="AU72" s="876" t="n"/>
      <c r="AV72" s="876" t="n"/>
      <c r="AW72" s="876" t="n"/>
      <c r="AX72" s="876" t="n"/>
      <c r="AY72" s="876" t="n"/>
      <c r="AZ72" s="877" t="n"/>
      <c r="BA72" s="897" t="n"/>
      <c r="BB72" s="876" t="n"/>
      <c r="BC72" s="876" t="n"/>
      <c r="BD72" s="876" t="n"/>
      <c r="BE72" s="876" t="n"/>
      <c r="BF72" s="876" t="n"/>
      <c r="BG72" s="876" t="n"/>
      <c r="BH72" s="876" t="n"/>
      <c r="BI72" s="876" t="n"/>
      <c r="BJ72" s="876" t="n"/>
      <c r="BK72" s="877" t="n"/>
      <c r="BL72" s="875" t="n"/>
      <c r="BM72" s="876" t="n"/>
      <c r="BN72" s="876" t="n"/>
      <c r="BO72" s="876" t="n"/>
      <c r="BP72" s="876" t="n"/>
      <c r="BQ72" s="876" t="n"/>
      <c r="BR72" s="876" t="n"/>
      <c r="BS72" s="876" t="n"/>
      <c r="BT72" s="876" t="n"/>
      <c r="BU72" s="876" t="n"/>
      <c r="BV72" s="877" t="n"/>
      <c r="BW72" s="876" t="n"/>
      <c r="BX72" s="876" t="n"/>
      <c r="BY72" s="876" t="n"/>
      <c r="BZ72" s="876" t="n"/>
      <c r="CA72" s="876" t="n"/>
      <c r="CB72" s="876" t="n"/>
      <c r="CC72" s="876" t="n"/>
      <c r="CD72" s="876" t="n"/>
      <c r="CE72" s="876" t="n"/>
      <c r="CF72" s="876" t="n"/>
      <c r="CG72" s="876" t="n"/>
      <c r="CH72" s="876" t="n"/>
      <c r="CI72" s="876" t="n"/>
      <c r="CJ72" s="876" t="n"/>
      <c r="CK72" s="876" t="n"/>
      <c r="CL72" s="876" t="n"/>
      <c r="CM72" s="876" t="n"/>
      <c r="CN72" s="876" t="n"/>
      <c r="CO72" s="876" t="n"/>
      <c r="CP72" s="876" t="n"/>
      <c r="CQ72" s="876" t="n"/>
      <c r="CR72" s="876" t="n"/>
      <c r="CS72" s="876" t="n"/>
      <c r="CT72" s="876" t="n"/>
      <c r="CU72" s="876" t="n"/>
      <c r="CV72" s="876" t="n"/>
      <c r="CW72" s="876" t="n"/>
      <c r="CX72" s="876" t="n"/>
      <c r="CY72" s="876" t="n"/>
      <c r="CZ72" s="876" t="n"/>
      <c r="DA72" s="876" t="n"/>
      <c r="DB72" s="876" t="n"/>
      <c r="DC72" s="876" t="n"/>
      <c r="DD72" s="876" t="n"/>
      <c r="DE72" s="876" t="n"/>
      <c r="DF72" s="876" t="n"/>
      <c r="DG72" s="876" t="n"/>
      <c r="DH72" s="876" t="n"/>
      <c r="DI72" s="876" t="n"/>
      <c r="DJ72" s="876" t="n"/>
      <c r="DK72" s="876" t="n"/>
      <c r="DL72" s="876" t="n"/>
      <c r="DM72" s="876" t="n"/>
      <c r="DN72" s="876" t="n"/>
      <c r="DO72" s="876" t="n"/>
      <c r="DP72" s="876" t="n"/>
      <c r="DQ72" s="876" t="n"/>
      <c r="DR72" s="876" t="n"/>
      <c r="DS72" s="876" t="n"/>
      <c r="DT72" s="876" t="n"/>
      <c r="DU72" s="876" t="n"/>
      <c r="DV72" s="877" t="n"/>
      <c r="DW72" s="1873" t="n"/>
      <c r="DY72" s="876" t="n"/>
      <c r="DZ72" s="876" t="n"/>
      <c r="EA72" s="876" t="n"/>
      <c r="EB72" s="876" t="n"/>
      <c r="EC72" s="876" t="n"/>
      <c r="ED72" s="876" t="n"/>
      <c r="EE72" s="876" t="n"/>
      <c r="EF72" s="876" t="n"/>
      <c r="EG72" s="876" t="n"/>
      <c r="EH72" s="876" t="n"/>
      <c r="EI72" s="876" t="n"/>
      <c r="EJ72" s="876" t="n"/>
      <c r="EK72" s="876" t="n"/>
      <c r="EL72" s="876" t="n"/>
      <c r="EM72" s="876" t="n"/>
      <c r="EN72" s="876" t="n"/>
      <c r="EO72" s="876" t="n"/>
      <c r="EP72" s="876" t="n"/>
      <c r="EQ72" s="876" t="n"/>
      <c r="ER72" s="876" t="n"/>
      <c r="ES72" s="876" t="n"/>
      <c r="ET72" s="876" t="n"/>
      <c r="EU72" s="876" t="n"/>
      <c r="EV72" s="876" t="n"/>
      <c r="EW72" s="876" t="n"/>
      <c r="EX72" s="876" t="n"/>
      <c r="EY72" s="876" t="n"/>
      <c r="EZ72" s="876" t="n"/>
      <c r="FA72" s="876" t="n"/>
      <c r="FB72" s="876" t="n"/>
      <c r="FC72" s="876" t="n"/>
      <c r="FD72" s="876" t="n"/>
      <c r="FE72" s="876" t="n"/>
      <c r="FF72" s="876" t="n"/>
      <c r="FG72" s="876" t="n"/>
      <c r="FH72" s="876" t="n"/>
      <c r="FI72" s="876" t="n"/>
      <c r="FJ72" s="876" t="n"/>
      <c r="FK72" s="876" t="n"/>
      <c r="FL72" s="876" t="n"/>
    </row>
    <row r="73" ht="6" customHeight="1" s="832">
      <c r="A73" s="24" t="n"/>
      <c r="B73" s="31" t="n"/>
      <c r="C73" s="923" t="n"/>
      <c r="D73" s="873" t="n"/>
      <c r="E73" s="873" t="n"/>
      <c r="F73" s="873" t="n"/>
      <c r="G73" s="873" t="n"/>
      <c r="H73" s="873" t="n"/>
      <c r="I73" s="873" t="n"/>
      <c r="J73" s="873" t="n"/>
      <c r="K73" s="873" t="n"/>
      <c r="L73" s="873" t="n"/>
      <c r="M73" s="873" t="n"/>
      <c r="N73" s="873" t="n"/>
      <c r="O73" s="873" t="n"/>
      <c r="P73" s="873" t="n"/>
      <c r="Q73" s="873" t="n"/>
      <c r="R73" s="873" t="n"/>
      <c r="S73" s="874" t="n"/>
      <c r="T73" s="1875" t="n"/>
      <c r="U73" s="873" t="n"/>
      <c r="V73" s="873" t="n"/>
      <c r="W73" s="873" t="n"/>
      <c r="X73" s="873" t="n"/>
      <c r="Y73" s="873" t="n"/>
      <c r="Z73" s="873" t="n"/>
      <c r="AA73" s="873" t="n"/>
      <c r="AB73" s="873" t="n"/>
      <c r="AC73" s="873" t="n"/>
      <c r="AD73" s="874" t="n"/>
      <c r="AE73" s="1876" t="n"/>
      <c r="AF73" s="873" t="n"/>
      <c r="AG73" s="873" t="n"/>
      <c r="AH73" s="873" t="n"/>
      <c r="AI73" s="873" t="n"/>
      <c r="AJ73" s="873" t="n"/>
      <c r="AK73" s="873" t="n"/>
      <c r="AL73" s="873" t="n"/>
      <c r="AM73" s="873" t="n"/>
      <c r="AN73" s="873" t="n"/>
      <c r="AO73" s="874" t="n"/>
      <c r="AP73" s="1875">
        <f>+T73+AE73</f>
        <v/>
      </c>
      <c r="AQ73" s="873" t="n"/>
      <c r="AR73" s="873" t="n"/>
      <c r="AS73" s="873" t="n"/>
      <c r="AT73" s="873" t="n"/>
      <c r="AU73" s="873" t="n"/>
      <c r="AV73" s="873" t="n"/>
      <c r="AW73" s="873" t="n"/>
      <c r="AX73" s="873" t="n"/>
      <c r="AY73" s="873" t="n"/>
      <c r="AZ73" s="874" t="n"/>
      <c r="BA73" s="1876" t="n"/>
      <c r="BB73" s="873" t="n"/>
      <c r="BC73" s="873" t="n"/>
      <c r="BD73" s="873" t="n"/>
      <c r="BE73" s="873" t="n"/>
      <c r="BF73" s="873" t="n"/>
      <c r="BG73" s="873" t="n"/>
      <c r="BH73" s="873" t="n"/>
      <c r="BI73" s="873" t="n"/>
      <c r="BJ73" s="873" t="n"/>
      <c r="BK73" s="874" t="n"/>
      <c r="BL73" s="1875">
        <f>+T73+BA73</f>
        <v/>
      </c>
      <c r="BM73" s="873" t="n"/>
      <c r="BN73" s="873" t="n"/>
      <c r="BO73" s="873" t="n"/>
      <c r="BP73" s="873" t="n"/>
      <c r="BQ73" s="873" t="n"/>
      <c r="BR73" s="873" t="n"/>
      <c r="BS73" s="873" t="n"/>
      <c r="BT73" s="873" t="n"/>
      <c r="BU73" s="873" t="n"/>
      <c r="BV73" s="874" t="n"/>
      <c r="BW73" s="915" t="n"/>
      <c r="BX73" s="873" t="n"/>
      <c r="BY73" s="873" t="n"/>
      <c r="BZ73" s="873" t="n"/>
      <c r="CA73" s="873" t="n"/>
      <c r="CB73" s="873" t="n"/>
      <c r="CC73" s="873" t="n"/>
      <c r="CD73" s="873" t="n"/>
      <c r="CE73" s="873" t="n"/>
      <c r="CF73" s="873" t="n"/>
      <c r="CG73" s="873" t="n"/>
      <c r="CH73" s="873" t="n"/>
      <c r="CI73" s="873" t="n"/>
      <c r="CJ73" s="873" t="n"/>
      <c r="CK73" s="873" t="n"/>
      <c r="CL73" s="873" t="n"/>
      <c r="CM73" s="873" t="n"/>
      <c r="CN73" s="873" t="n"/>
      <c r="CO73" s="873" t="n"/>
      <c r="CP73" s="873" t="n"/>
      <c r="CQ73" s="873" t="n"/>
      <c r="CR73" s="873" t="n"/>
      <c r="CS73" s="873" t="n"/>
      <c r="CT73" s="873" t="n"/>
      <c r="CU73" s="873" t="n"/>
      <c r="CV73" s="873" t="n"/>
      <c r="CW73" s="873" t="n"/>
      <c r="CX73" s="873" t="n"/>
      <c r="CY73" s="873" t="n"/>
      <c r="CZ73" s="873" t="n"/>
      <c r="DA73" s="873" t="n"/>
      <c r="DB73" s="873" t="n"/>
      <c r="DC73" s="873" t="n"/>
      <c r="DD73" s="873" t="n"/>
      <c r="DE73" s="873" t="n"/>
      <c r="DF73" s="873" t="n"/>
      <c r="DG73" s="873" t="n"/>
      <c r="DH73" s="873" t="n"/>
      <c r="DI73" s="873" t="n"/>
      <c r="DJ73" s="873" t="n"/>
      <c r="DK73" s="873" t="n"/>
      <c r="DL73" s="873" t="n"/>
      <c r="DM73" s="873" t="n"/>
      <c r="DN73" s="873" t="n"/>
      <c r="DO73" s="873" t="n"/>
      <c r="DP73" s="873" t="n"/>
      <c r="DQ73" s="873" t="n"/>
      <c r="DR73" s="873" t="n"/>
      <c r="DS73" s="873" t="n"/>
      <c r="DT73" s="873" t="n"/>
      <c r="DU73" s="873" t="n"/>
      <c r="DV73" s="874" t="n"/>
      <c r="DW73" s="1873" t="n"/>
      <c r="DY73" s="30" t="n"/>
      <c r="DZ73" s="938" t="inlineStr">
        <is>
          <t>▲unrealized amount of liabilities for retirement payrolls</t>
        </is>
      </c>
      <c r="EA73" s="873" t="n"/>
      <c r="EB73" s="873" t="n"/>
      <c r="EC73" s="873" t="n"/>
      <c r="ED73" s="873" t="n"/>
      <c r="EE73" s="873" t="n"/>
      <c r="EF73" s="873" t="n"/>
      <c r="EG73" s="873" t="n"/>
      <c r="EH73" s="873" t="n"/>
      <c r="EI73" s="873" t="n"/>
      <c r="EJ73" s="873" t="n"/>
      <c r="EK73" s="873" t="n"/>
      <c r="EL73" s="873" t="n"/>
      <c r="EM73" s="873" t="n"/>
      <c r="EN73" s="873" t="n"/>
      <c r="EO73" s="873" t="n"/>
      <c r="EP73" s="873" t="n"/>
      <c r="EQ73" s="873" t="n"/>
      <c r="ER73" s="873" t="n"/>
      <c r="ES73" s="873" t="n"/>
      <c r="ET73" s="873" t="n"/>
      <c r="EU73" s="873" t="n"/>
      <c r="EV73" s="873" t="n"/>
      <c r="EW73" s="873" t="n"/>
      <c r="EX73" s="873" t="n"/>
      <c r="EY73" s="874" t="n"/>
      <c r="EZ73" s="1884" t="n"/>
      <c r="FA73" s="873" t="n"/>
      <c r="FB73" s="873" t="n"/>
      <c r="FC73" s="873" t="n"/>
      <c r="FD73" s="873" t="n"/>
      <c r="FE73" s="873" t="n"/>
      <c r="FF73" s="873" t="n"/>
      <c r="FG73" s="873" t="n"/>
      <c r="FH73" s="873" t="n"/>
      <c r="FI73" s="873" t="n"/>
      <c r="FJ73" s="873" t="n"/>
      <c r="FK73" s="873" t="n"/>
      <c r="FL73" s="874" t="n"/>
    </row>
    <row r="74" ht="6" customHeight="1" s="832">
      <c r="A74" s="24" t="n"/>
      <c r="B74" s="29" t="n"/>
      <c r="C74" s="875" t="n"/>
      <c r="D74" s="876" t="n"/>
      <c r="E74" s="876" t="n"/>
      <c r="F74" s="876" t="n"/>
      <c r="G74" s="876" t="n"/>
      <c r="H74" s="876" t="n"/>
      <c r="I74" s="876" t="n"/>
      <c r="J74" s="876" t="n"/>
      <c r="K74" s="876" t="n"/>
      <c r="L74" s="876" t="n"/>
      <c r="M74" s="876" t="n"/>
      <c r="N74" s="876" t="n"/>
      <c r="O74" s="876" t="n"/>
      <c r="P74" s="876" t="n"/>
      <c r="Q74" s="876" t="n"/>
      <c r="R74" s="876" t="n"/>
      <c r="S74" s="877" t="n"/>
      <c r="T74" s="875" t="n"/>
      <c r="U74" s="876" t="n"/>
      <c r="V74" s="876" t="n"/>
      <c r="W74" s="876" t="n"/>
      <c r="X74" s="876" t="n"/>
      <c r="Y74" s="876" t="n"/>
      <c r="Z74" s="876" t="n"/>
      <c r="AA74" s="876" t="n"/>
      <c r="AB74" s="876" t="n"/>
      <c r="AC74" s="876" t="n"/>
      <c r="AD74" s="877" t="n"/>
      <c r="AE74" s="897" t="n"/>
      <c r="AF74" s="876" t="n"/>
      <c r="AG74" s="876" t="n"/>
      <c r="AH74" s="876" t="n"/>
      <c r="AI74" s="876" t="n"/>
      <c r="AJ74" s="876" t="n"/>
      <c r="AK74" s="876" t="n"/>
      <c r="AL74" s="876" t="n"/>
      <c r="AM74" s="876" t="n"/>
      <c r="AN74" s="876" t="n"/>
      <c r="AO74" s="877" t="n"/>
      <c r="AP74" s="875" t="n"/>
      <c r="AQ74" s="876" t="n"/>
      <c r="AR74" s="876" t="n"/>
      <c r="AS74" s="876" t="n"/>
      <c r="AT74" s="876" t="n"/>
      <c r="AU74" s="876" t="n"/>
      <c r="AV74" s="876" t="n"/>
      <c r="AW74" s="876" t="n"/>
      <c r="AX74" s="876" t="n"/>
      <c r="AY74" s="876" t="n"/>
      <c r="AZ74" s="877" t="n"/>
      <c r="BA74" s="897" t="n"/>
      <c r="BB74" s="876" t="n"/>
      <c r="BC74" s="876" t="n"/>
      <c r="BD74" s="876" t="n"/>
      <c r="BE74" s="876" t="n"/>
      <c r="BF74" s="876" t="n"/>
      <c r="BG74" s="876" t="n"/>
      <c r="BH74" s="876" t="n"/>
      <c r="BI74" s="876" t="n"/>
      <c r="BJ74" s="876" t="n"/>
      <c r="BK74" s="877" t="n"/>
      <c r="BL74" s="875" t="n"/>
      <c r="BM74" s="876" t="n"/>
      <c r="BN74" s="876" t="n"/>
      <c r="BO74" s="876" t="n"/>
      <c r="BP74" s="876" t="n"/>
      <c r="BQ74" s="876" t="n"/>
      <c r="BR74" s="876" t="n"/>
      <c r="BS74" s="876" t="n"/>
      <c r="BT74" s="876" t="n"/>
      <c r="BU74" s="876" t="n"/>
      <c r="BV74" s="877" t="n"/>
      <c r="BW74" s="876" t="n"/>
      <c r="BX74" s="876" t="n"/>
      <c r="BY74" s="876" t="n"/>
      <c r="BZ74" s="876" t="n"/>
      <c r="CA74" s="876" t="n"/>
      <c r="CB74" s="876" t="n"/>
      <c r="CC74" s="876" t="n"/>
      <c r="CD74" s="876" t="n"/>
      <c r="CE74" s="876" t="n"/>
      <c r="CF74" s="876" t="n"/>
      <c r="CG74" s="876" t="n"/>
      <c r="CH74" s="876" t="n"/>
      <c r="CI74" s="876" t="n"/>
      <c r="CJ74" s="876" t="n"/>
      <c r="CK74" s="876" t="n"/>
      <c r="CL74" s="876" t="n"/>
      <c r="CM74" s="876" t="n"/>
      <c r="CN74" s="876" t="n"/>
      <c r="CO74" s="876" t="n"/>
      <c r="CP74" s="876" t="n"/>
      <c r="CQ74" s="876" t="n"/>
      <c r="CR74" s="876" t="n"/>
      <c r="CS74" s="876" t="n"/>
      <c r="CT74" s="876" t="n"/>
      <c r="CU74" s="876" t="n"/>
      <c r="CV74" s="876" t="n"/>
      <c r="CW74" s="876" t="n"/>
      <c r="CX74" s="876" t="n"/>
      <c r="CY74" s="876" t="n"/>
      <c r="CZ74" s="876" t="n"/>
      <c r="DA74" s="876" t="n"/>
      <c r="DB74" s="876" t="n"/>
      <c r="DC74" s="876" t="n"/>
      <c r="DD74" s="876" t="n"/>
      <c r="DE74" s="876" t="n"/>
      <c r="DF74" s="876" t="n"/>
      <c r="DG74" s="876" t="n"/>
      <c r="DH74" s="876" t="n"/>
      <c r="DI74" s="876" t="n"/>
      <c r="DJ74" s="876" t="n"/>
      <c r="DK74" s="876" t="n"/>
      <c r="DL74" s="876" t="n"/>
      <c r="DM74" s="876" t="n"/>
      <c r="DN74" s="876" t="n"/>
      <c r="DO74" s="876" t="n"/>
      <c r="DP74" s="876" t="n"/>
      <c r="DQ74" s="876" t="n"/>
      <c r="DR74" s="876" t="n"/>
      <c r="DS74" s="876" t="n"/>
      <c r="DT74" s="876" t="n"/>
      <c r="DU74" s="876" t="n"/>
      <c r="DV74" s="877" t="n"/>
      <c r="DW74" s="1873" t="n"/>
      <c r="DY74" s="28" t="n"/>
      <c r="DZ74" s="875" t="n"/>
      <c r="EA74" s="876" t="n"/>
      <c r="EB74" s="876" t="n"/>
      <c r="EC74" s="876" t="n"/>
      <c r="ED74" s="876" t="n"/>
      <c r="EE74" s="876" t="n"/>
      <c r="EF74" s="876" t="n"/>
      <c r="EG74" s="876" t="n"/>
      <c r="EH74" s="876" t="n"/>
      <c r="EI74" s="876" t="n"/>
      <c r="EJ74" s="876" t="n"/>
      <c r="EK74" s="876" t="n"/>
      <c r="EL74" s="876" t="n"/>
      <c r="EM74" s="876" t="n"/>
      <c r="EN74" s="876" t="n"/>
      <c r="EO74" s="876" t="n"/>
      <c r="EP74" s="876" t="n"/>
      <c r="EQ74" s="876" t="n"/>
      <c r="ER74" s="876" t="n"/>
      <c r="ES74" s="876" t="n"/>
      <c r="ET74" s="876" t="n"/>
      <c r="EU74" s="876" t="n"/>
      <c r="EV74" s="876" t="n"/>
      <c r="EW74" s="876" t="n"/>
      <c r="EX74" s="876" t="n"/>
      <c r="EY74" s="877" t="n"/>
      <c r="EZ74" s="875" t="n"/>
      <c r="FA74" s="876" t="n"/>
      <c r="FB74" s="876" t="n"/>
      <c r="FC74" s="876" t="n"/>
      <c r="FD74" s="876" t="n"/>
      <c r="FE74" s="876" t="n"/>
      <c r="FF74" s="876" t="n"/>
      <c r="FG74" s="876" t="n"/>
      <c r="FH74" s="876" t="n"/>
      <c r="FI74" s="876" t="n"/>
      <c r="FJ74" s="876" t="n"/>
      <c r="FK74" s="876" t="n"/>
      <c r="FL74" s="877" t="n"/>
    </row>
    <row r="75" ht="6" customHeight="1" s="832">
      <c r="A75" s="24" t="n"/>
      <c r="B75" s="923" t="inlineStr">
        <is>
          <t>Other Assets</t>
        </is>
      </c>
      <c r="C75" s="873" t="n"/>
      <c r="D75" s="873" t="n"/>
      <c r="E75" s="873" t="n"/>
      <c r="F75" s="873" t="n"/>
      <c r="G75" s="873" t="n"/>
      <c r="H75" s="873" t="n"/>
      <c r="I75" s="873" t="n"/>
      <c r="J75" s="873" t="n"/>
      <c r="K75" s="873" t="n"/>
      <c r="L75" s="873" t="n"/>
      <c r="M75" s="873" t="n"/>
      <c r="N75" s="873" t="n"/>
      <c r="O75" s="873" t="n"/>
      <c r="P75" s="873" t="n"/>
      <c r="Q75" s="873" t="n"/>
      <c r="R75" s="873" t="n"/>
      <c r="S75" s="874" t="n"/>
      <c r="T75" s="1875">
        <f>SUM(T61:AD74)</f>
        <v/>
      </c>
      <c r="U75" s="873" t="n"/>
      <c r="V75" s="873" t="n"/>
      <c r="W75" s="873" t="n"/>
      <c r="X75" s="873" t="n"/>
      <c r="Y75" s="873" t="n"/>
      <c r="Z75" s="873" t="n"/>
      <c r="AA75" s="873" t="n"/>
      <c r="AB75" s="873" t="n"/>
      <c r="AC75" s="873" t="n"/>
      <c r="AD75" s="874" t="n"/>
      <c r="AE75" s="1876">
        <f>SUM(AE61:AO74)</f>
        <v/>
      </c>
      <c r="AF75" s="873" t="n"/>
      <c r="AG75" s="873" t="n"/>
      <c r="AH75" s="873" t="n"/>
      <c r="AI75" s="873" t="n"/>
      <c r="AJ75" s="873" t="n"/>
      <c r="AK75" s="873" t="n"/>
      <c r="AL75" s="873" t="n"/>
      <c r="AM75" s="873" t="n"/>
      <c r="AN75" s="873" t="n"/>
      <c r="AO75" s="874" t="n"/>
      <c r="AP75" s="1875">
        <f>+T75+AE75</f>
        <v/>
      </c>
      <c r="AQ75" s="873" t="n"/>
      <c r="AR75" s="873" t="n"/>
      <c r="AS75" s="873" t="n"/>
      <c r="AT75" s="873" t="n"/>
      <c r="AU75" s="873" t="n"/>
      <c r="AV75" s="873" t="n"/>
      <c r="AW75" s="873" t="n"/>
      <c r="AX75" s="873" t="n"/>
      <c r="AY75" s="873" t="n"/>
      <c r="AZ75" s="874" t="n"/>
      <c r="BA75" s="1876">
        <f>SUM(BA61:BK74)</f>
        <v/>
      </c>
      <c r="BB75" s="873" t="n"/>
      <c r="BC75" s="873" t="n"/>
      <c r="BD75" s="873" t="n"/>
      <c r="BE75" s="873" t="n"/>
      <c r="BF75" s="873" t="n"/>
      <c r="BG75" s="873" t="n"/>
      <c r="BH75" s="873" t="n"/>
      <c r="BI75" s="873" t="n"/>
      <c r="BJ75" s="873" t="n"/>
      <c r="BK75" s="874" t="n"/>
      <c r="BL75" s="1875">
        <f>+T75+BA75</f>
        <v/>
      </c>
      <c r="BM75" s="873" t="n"/>
      <c r="BN75" s="873" t="n"/>
      <c r="BO75" s="873" t="n"/>
      <c r="BP75" s="873" t="n"/>
      <c r="BQ75" s="873" t="n"/>
      <c r="BR75" s="873" t="n"/>
      <c r="BS75" s="873" t="n"/>
      <c r="BT75" s="873" t="n"/>
      <c r="BU75" s="873" t="n"/>
      <c r="BV75" s="874" t="n"/>
      <c r="BW75" s="915" t="n"/>
      <c r="BX75" s="873" t="n"/>
      <c r="BY75" s="873" t="n"/>
      <c r="BZ75" s="873" t="n"/>
      <c r="CA75" s="873" t="n"/>
      <c r="CB75" s="873" t="n"/>
      <c r="CC75" s="873" t="n"/>
      <c r="CD75" s="873" t="n"/>
      <c r="CE75" s="873" t="n"/>
      <c r="CF75" s="873" t="n"/>
      <c r="CG75" s="873" t="n"/>
      <c r="CH75" s="873" t="n"/>
      <c r="CI75" s="873" t="n"/>
      <c r="CJ75" s="873" t="n"/>
      <c r="CK75" s="873" t="n"/>
      <c r="CL75" s="873" t="n"/>
      <c r="CM75" s="873" t="n"/>
      <c r="CN75" s="873" t="n"/>
      <c r="CO75" s="873" t="n"/>
      <c r="CP75" s="873" t="n"/>
      <c r="CQ75" s="873" t="n"/>
      <c r="CR75" s="873" t="n"/>
      <c r="CS75" s="873" t="n"/>
      <c r="CT75" s="873" t="n"/>
      <c r="CU75" s="873" t="n"/>
      <c r="CV75" s="873" t="n"/>
      <c r="CW75" s="873" t="n"/>
      <c r="CX75" s="873" t="n"/>
      <c r="CY75" s="873" t="n"/>
      <c r="CZ75" s="873" t="n"/>
      <c r="DA75" s="873" t="n"/>
      <c r="DB75" s="873" t="n"/>
      <c r="DC75" s="873" t="n"/>
      <c r="DD75" s="873" t="n"/>
      <c r="DE75" s="873" t="n"/>
      <c r="DF75" s="873" t="n"/>
      <c r="DG75" s="873" t="n"/>
      <c r="DH75" s="873" t="n"/>
      <c r="DI75" s="873" t="n"/>
      <c r="DJ75" s="873" t="n"/>
      <c r="DK75" s="873" t="n"/>
      <c r="DL75" s="873" t="n"/>
      <c r="DM75" s="873" t="n"/>
      <c r="DN75" s="873" t="n"/>
      <c r="DO75" s="873" t="n"/>
      <c r="DP75" s="873" t="n"/>
      <c r="DQ75" s="873" t="n"/>
      <c r="DR75" s="873" t="n"/>
      <c r="DS75" s="873" t="n"/>
      <c r="DT75" s="873" t="n"/>
      <c r="DU75" s="873" t="n"/>
      <c r="DV75" s="874" t="n"/>
      <c r="DW75" s="1873" t="n"/>
      <c r="DY75" s="28" t="n"/>
      <c r="DZ75" s="923" t="n"/>
      <c r="EA75" s="873" t="n"/>
      <c r="EB75" s="873" t="n"/>
      <c r="EC75" s="873" t="n"/>
      <c r="ED75" s="873" t="n"/>
      <c r="EE75" s="873" t="n"/>
      <c r="EF75" s="873" t="n"/>
      <c r="EG75" s="873" t="n"/>
      <c r="EH75" s="873" t="n"/>
      <c r="EI75" s="873" t="n"/>
      <c r="EJ75" s="873" t="n"/>
      <c r="EK75" s="873" t="n"/>
      <c r="EL75" s="873" t="n"/>
      <c r="EM75" s="873" t="n"/>
      <c r="EN75" s="873" t="n"/>
      <c r="EO75" s="873" t="n"/>
      <c r="EP75" s="873" t="n"/>
      <c r="EQ75" s="873" t="n"/>
      <c r="ER75" s="873" t="n"/>
      <c r="ES75" s="873" t="n"/>
      <c r="ET75" s="873" t="n"/>
      <c r="EU75" s="873" t="n"/>
      <c r="EV75" s="873" t="n"/>
      <c r="EW75" s="873" t="n"/>
      <c r="EX75" s="873" t="n"/>
      <c r="EY75" s="874" t="n"/>
      <c r="EZ75" s="1884" t="n"/>
      <c r="FA75" s="873" t="n"/>
      <c r="FB75" s="873" t="n"/>
      <c r="FC75" s="873" t="n"/>
      <c r="FD75" s="873" t="n"/>
      <c r="FE75" s="873" t="n"/>
      <c r="FF75" s="873" t="n"/>
      <c r="FG75" s="873" t="n"/>
      <c r="FH75" s="873" t="n"/>
      <c r="FI75" s="873" t="n"/>
      <c r="FJ75" s="873" t="n"/>
      <c r="FK75" s="873" t="n"/>
      <c r="FL75" s="874" t="n"/>
    </row>
    <row r="76" ht="6" customHeight="1" s="832">
      <c r="A76" s="26" t="n"/>
      <c r="B76" s="875" t="n"/>
      <c r="C76" s="876" t="n"/>
      <c r="D76" s="876" t="n"/>
      <c r="E76" s="876" t="n"/>
      <c r="F76" s="876" t="n"/>
      <c r="G76" s="876" t="n"/>
      <c r="H76" s="876" t="n"/>
      <c r="I76" s="876" t="n"/>
      <c r="J76" s="876" t="n"/>
      <c r="K76" s="876" t="n"/>
      <c r="L76" s="876" t="n"/>
      <c r="M76" s="876" t="n"/>
      <c r="N76" s="876" t="n"/>
      <c r="O76" s="876" t="n"/>
      <c r="P76" s="876" t="n"/>
      <c r="Q76" s="876" t="n"/>
      <c r="R76" s="876" t="n"/>
      <c r="S76" s="877" t="n"/>
      <c r="T76" s="875" t="n"/>
      <c r="U76" s="876" t="n"/>
      <c r="V76" s="876" t="n"/>
      <c r="W76" s="876" t="n"/>
      <c r="X76" s="876" t="n"/>
      <c r="Y76" s="876" t="n"/>
      <c r="Z76" s="876" t="n"/>
      <c r="AA76" s="876" t="n"/>
      <c r="AB76" s="876" t="n"/>
      <c r="AC76" s="876" t="n"/>
      <c r="AD76" s="877" t="n"/>
      <c r="AE76" s="897" t="n"/>
      <c r="AF76" s="876" t="n"/>
      <c r="AG76" s="876" t="n"/>
      <c r="AH76" s="876" t="n"/>
      <c r="AI76" s="876" t="n"/>
      <c r="AJ76" s="876" t="n"/>
      <c r="AK76" s="876" t="n"/>
      <c r="AL76" s="876" t="n"/>
      <c r="AM76" s="876" t="n"/>
      <c r="AN76" s="876" t="n"/>
      <c r="AO76" s="877" t="n"/>
      <c r="AP76" s="875" t="n"/>
      <c r="AQ76" s="876" t="n"/>
      <c r="AR76" s="876" t="n"/>
      <c r="AS76" s="876" t="n"/>
      <c r="AT76" s="876" t="n"/>
      <c r="AU76" s="876" t="n"/>
      <c r="AV76" s="876" t="n"/>
      <c r="AW76" s="876" t="n"/>
      <c r="AX76" s="876" t="n"/>
      <c r="AY76" s="876" t="n"/>
      <c r="AZ76" s="877" t="n"/>
      <c r="BA76" s="897" t="n"/>
      <c r="BB76" s="876" t="n"/>
      <c r="BC76" s="876" t="n"/>
      <c r="BD76" s="876" t="n"/>
      <c r="BE76" s="876" t="n"/>
      <c r="BF76" s="876" t="n"/>
      <c r="BG76" s="876" t="n"/>
      <c r="BH76" s="876" t="n"/>
      <c r="BI76" s="876" t="n"/>
      <c r="BJ76" s="876" t="n"/>
      <c r="BK76" s="877" t="n"/>
      <c r="BL76" s="875" t="n"/>
      <c r="BM76" s="876" t="n"/>
      <c r="BN76" s="876" t="n"/>
      <c r="BO76" s="876" t="n"/>
      <c r="BP76" s="876" t="n"/>
      <c r="BQ76" s="876" t="n"/>
      <c r="BR76" s="876" t="n"/>
      <c r="BS76" s="876" t="n"/>
      <c r="BT76" s="876" t="n"/>
      <c r="BU76" s="876" t="n"/>
      <c r="BV76" s="877" t="n"/>
      <c r="BW76" s="876" t="n"/>
      <c r="BX76" s="876" t="n"/>
      <c r="BY76" s="876" t="n"/>
      <c r="BZ76" s="876" t="n"/>
      <c r="CA76" s="876" t="n"/>
      <c r="CB76" s="876" t="n"/>
      <c r="CC76" s="876" t="n"/>
      <c r="CD76" s="876" t="n"/>
      <c r="CE76" s="876" t="n"/>
      <c r="CF76" s="876" t="n"/>
      <c r="CG76" s="876" t="n"/>
      <c r="CH76" s="876" t="n"/>
      <c r="CI76" s="876" t="n"/>
      <c r="CJ76" s="876" t="n"/>
      <c r="CK76" s="876" t="n"/>
      <c r="CL76" s="876" t="n"/>
      <c r="CM76" s="876" t="n"/>
      <c r="CN76" s="876" t="n"/>
      <c r="CO76" s="876" t="n"/>
      <c r="CP76" s="876" t="n"/>
      <c r="CQ76" s="876" t="n"/>
      <c r="CR76" s="876" t="n"/>
      <c r="CS76" s="876" t="n"/>
      <c r="CT76" s="876" t="n"/>
      <c r="CU76" s="876" t="n"/>
      <c r="CV76" s="876" t="n"/>
      <c r="CW76" s="876" t="n"/>
      <c r="CX76" s="876" t="n"/>
      <c r="CY76" s="876" t="n"/>
      <c r="CZ76" s="876" t="n"/>
      <c r="DA76" s="876" t="n"/>
      <c r="DB76" s="876" t="n"/>
      <c r="DC76" s="876" t="n"/>
      <c r="DD76" s="876" t="n"/>
      <c r="DE76" s="876" t="n"/>
      <c r="DF76" s="876" t="n"/>
      <c r="DG76" s="876" t="n"/>
      <c r="DH76" s="876" t="n"/>
      <c r="DI76" s="876" t="n"/>
      <c r="DJ76" s="876" t="n"/>
      <c r="DK76" s="876" t="n"/>
      <c r="DL76" s="876" t="n"/>
      <c r="DM76" s="876" t="n"/>
      <c r="DN76" s="876" t="n"/>
      <c r="DO76" s="876" t="n"/>
      <c r="DP76" s="876" t="n"/>
      <c r="DQ76" s="876" t="n"/>
      <c r="DR76" s="876" t="n"/>
      <c r="DS76" s="876" t="n"/>
      <c r="DT76" s="876" t="n"/>
      <c r="DU76" s="876" t="n"/>
      <c r="DV76" s="877" t="n"/>
      <c r="DW76" s="1873" t="n"/>
      <c r="DY76" s="29" t="n"/>
      <c r="DZ76" s="875" t="n"/>
      <c r="EA76" s="876" t="n"/>
      <c r="EB76" s="876" t="n"/>
      <c r="EC76" s="876" t="n"/>
      <c r="ED76" s="876" t="n"/>
      <c r="EE76" s="876" t="n"/>
      <c r="EF76" s="876" t="n"/>
      <c r="EG76" s="876" t="n"/>
      <c r="EH76" s="876" t="n"/>
      <c r="EI76" s="876" t="n"/>
      <c r="EJ76" s="876" t="n"/>
      <c r="EK76" s="876" t="n"/>
      <c r="EL76" s="876" t="n"/>
      <c r="EM76" s="876" t="n"/>
      <c r="EN76" s="876" t="n"/>
      <c r="EO76" s="876" t="n"/>
      <c r="EP76" s="876" t="n"/>
      <c r="EQ76" s="876" t="n"/>
      <c r="ER76" s="876" t="n"/>
      <c r="ES76" s="876" t="n"/>
      <c r="ET76" s="876" t="n"/>
      <c r="EU76" s="876" t="n"/>
      <c r="EV76" s="876" t="n"/>
      <c r="EW76" s="876" t="n"/>
      <c r="EX76" s="876" t="n"/>
      <c r="EY76" s="877" t="n"/>
      <c r="EZ76" s="875" t="n"/>
      <c r="FA76" s="876" t="n"/>
      <c r="FB76" s="876" t="n"/>
      <c r="FC76" s="876" t="n"/>
      <c r="FD76" s="876" t="n"/>
      <c r="FE76" s="876" t="n"/>
      <c r="FF76" s="876" t="n"/>
      <c r="FG76" s="876" t="n"/>
      <c r="FH76" s="876" t="n"/>
      <c r="FI76" s="876" t="n"/>
      <c r="FJ76" s="876" t="n"/>
      <c r="FK76" s="876" t="n"/>
      <c r="FL76" s="877" t="n"/>
    </row>
    <row r="77" ht="6" customHeight="1" s="832">
      <c r="A77" s="993" t="inlineStr">
        <is>
          <t>Total Fixed Assets</t>
        </is>
      </c>
      <c r="B77" s="873" t="n"/>
      <c r="C77" s="873" t="n"/>
      <c r="D77" s="873" t="n"/>
      <c r="E77" s="873" t="n"/>
      <c r="F77" s="873" t="n"/>
      <c r="G77" s="873" t="n"/>
      <c r="H77" s="873" t="n"/>
      <c r="I77" s="873" t="n"/>
      <c r="J77" s="873" t="n"/>
      <c r="K77" s="873" t="n"/>
      <c r="L77" s="873" t="n"/>
      <c r="M77" s="873" t="n"/>
      <c r="N77" s="873" t="n"/>
      <c r="O77" s="873" t="n"/>
      <c r="P77" s="873" t="n"/>
      <c r="Q77" s="873" t="n"/>
      <c r="R77" s="873" t="n"/>
      <c r="S77" s="874" t="n"/>
      <c r="T77" s="1875">
        <f>T57+T59+T75</f>
        <v/>
      </c>
      <c r="U77" s="873" t="n"/>
      <c r="V77" s="873" t="n"/>
      <c r="W77" s="873" t="n"/>
      <c r="X77" s="873" t="n"/>
      <c r="Y77" s="873" t="n"/>
      <c r="Z77" s="873" t="n"/>
      <c r="AA77" s="873" t="n"/>
      <c r="AB77" s="873" t="n"/>
      <c r="AC77" s="873" t="n"/>
      <c r="AD77" s="874" t="n"/>
      <c r="AE77" s="1876">
        <f>AE57+AE59+AE75</f>
        <v/>
      </c>
      <c r="AF77" s="873" t="n"/>
      <c r="AG77" s="873" t="n"/>
      <c r="AH77" s="873" t="n"/>
      <c r="AI77" s="873" t="n"/>
      <c r="AJ77" s="873" t="n"/>
      <c r="AK77" s="873" t="n"/>
      <c r="AL77" s="873" t="n"/>
      <c r="AM77" s="873" t="n"/>
      <c r="AN77" s="873" t="n"/>
      <c r="AO77" s="874" t="n"/>
      <c r="AP77" s="1875">
        <f>+T77+AE77</f>
        <v/>
      </c>
      <c r="AQ77" s="873" t="n"/>
      <c r="AR77" s="873" t="n"/>
      <c r="AS77" s="873" t="n"/>
      <c r="AT77" s="873" t="n"/>
      <c r="AU77" s="873" t="n"/>
      <c r="AV77" s="873" t="n"/>
      <c r="AW77" s="873" t="n"/>
      <c r="AX77" s="873" t="n"/>
      <c r="AY77" s="873" t="n"/>
      <c r="AZ77" s="874" t="n"/>
      <c r="BA77" s="1876">
        <f>BA57+BA59+BA75</f>
        <v/>
      </c>
      <c r="BB77" s="873" t="n"/>
      <c r="BC77" s="873" t="n"/>
      <c r="BD77" s="873" t="n"/>
      <c r="BE77" s="873" t="n"/>
      <c r="BF77" s="873" t="n"/>
      <c r="BG77" s="873" t="n"/>
      <c r="BH77" s="873" t="n"/>
      <c r="BI77" s="873" t="n"/>
      <c r="BJ77" s="873" t="n"/>
      <c r="BK77" s="874" t="n"/>
      <c r="BL77" s="1875">
        <f>+T77+BA77</f>
        <v/>
      </c>
      <c r="BM77" s="873" t="n"/>
      <c r="BN77" s="873" t="n"/>
      <c r="BO77" s="873" t="n"/>
      <c r="BP77" s="873" t="n"/>
      <c r="BQ77" s="873" t="n"/>
      <c r="BR77" s="873" t="n"/>
      <c r="BS77" s="873" t="n"/>
      <c r="BT77" s="873" t="n"/>
      <c r="BU77" s="873" t="n"/>
      <c r="BV77" s="874" t="n"/>
      <c r="BW77" s="915" t="n"/>
      <c r="BX77" s="873" t="n"/>
      <c r="BY77" s="873" t="n"/>
      <c r="BZ77" s="873" t="n"/>
      <c r="CA77" s="873" t="n"/>
      <c r="CB77" s="873" t="n"/>
      <c r="CC77" s="873" t="n"/>
      <c r="CD77" s="873" t="n"/>
      <c r="CE77" s="873" t="n"/>
      <c r="CF77" s="873" t="n"/>
      <c r="CG77" s="873" t="n"/>
      <c r="CH77" s="873" t="n"/>
      <c r="CI77" s="873" t="n"/>
      <c r="CJ77" s="873" t="n"/>
      <c r="CK77" s="873" t="n"/>
      <c r="CL77" s="873" t="n"/>
      <c r="CM77" s="873" t="n"/>
      <c r="CN77" s="873" t="n"/>
      <c r="CO77" s="873" t="n"/>
      <c r="CP77" s="873" t="n"/>
      <c r="CQ77" s="873" t="n"/>
      <c r="CR77" s="873" t="n"/>
      <c r="CS77" s="873" t="n"/>
      <c r="CT77" s="873" t="n"/>
      <c r="CU77" s="873" t="n"/>
      <c r="CV77" s="873" t="n"/>
      <c r="CW77" s="873" t="n"/>
      <c r="CX77" s="873" t="n"/>
      <c r="CY77" s="873" t="n"/>
      <c r="CZ77" s="873" t="n"/>
      <c r="DA77" s="873" t="n"/>
      <c r="DB77" s="873" t="n"/>
      <c r="DC77" s="873" t="n"/>
      <c r="DD77" s="873" t="n"/>
      <c r="DE77" s="873" t="n"/>
      <c r="DF77" s="873" t="n"/>
      <c r="DG77" s="873" t="n"/>
      <c r="DH77" s="873" t="n"/>
      <c r="DI77" s="873" t="n"/>
      <c r="DJ77" s="873" t="n"/>
      <c r="DK77" s="873" t="n"/>
      <c r="DL77" s="873" t="n"/>
      <c r="DM77" s="873" t="n"/>
      <c r="DN77" s="873" t="n"/>
      <c r="DO77" s="873" t="n"/>
      <c r="DP77" s="873" t="n"/>
      <c r="DQ77" s="873" t="n"/>
      <c r="DR77" s="873" t="n"/>
      <c r="DS77" s="873" t="n"/>
      <c r="DT77" s="873" t="n"/>
      <c r="DU77" s="873" t="n"/>
      <c r="DV77" s="874" t="n"/>
      <c r="DW77" s="1873" t="n"/>
      <c r="DY77" s="923" t="inlineStr">
        <is>
          <t>Other Adjustment (B)</t>
        </is>
      </c>
      <c r="DZ77" s="873" t="n"/>
      <c r="EA77" s="873" t="n"/>
      <c r="EB77" s="873" t="n"/>
      <c r="EC77" s="873" t="n"/>
      <c r="ED77" s="873" t="n"/>
      <c r="EE77" s="873" t="n"/>
      <c r="EF77" s="873" t="n"/>
      <c r="EG77" s="873" t="n"/>
      <c r="EH77" s="873" t="n"/>
      <c r="EI77" s="873" t="n"/>
      <c r="EJ77" s="873" t="n"/>
      <c r="EK77" s="873" t="n"/>
      <c r="EL77" s="873" t="n"/>
      <c r="EM77" s="873" t="n"/>
      <c r="EN77" s="873" t="n"/>
      <c r="EO77" s="873" t="n"/>
      <c r="EP77" s="873" t="n"/>
      <c r="EQ77" s="873" t="n"/>
      <c r="ER77" s="873" t="n"/>
      <c r="ES77" s="873" t="n"/>
      <c r="ET77" s="873" t="n"/>
      <c r="EU77" s="873" t="n"/>
      <c r="EV77" s="873" t="n"/>
      <c r="EW77" s="873" t="n"/>
      <c r="EX77" s="873" t="n"/>
      <c r="EY77" s="874" t="n"/>
      <c r="EZ77" s="1885" t="inlineStr">
        <is>
          <t>⑮</t>
        </is>
      </c>
      <c r="FA77" s="874" t="n"/>
      <c r="FB77" s="1886">
        <f>EZ73+EZ75</f>
        <v/>
      </c>
      <c r="FC77" s="873" t="n"/>
      <c r="FD77" s="873" t="n"/>
      <c r="FE77" s="873" t="n"/>
      <c r="FF77" s="873" t="n"/>
      <c r="FG77" s="873" t="n"/>
      <c r="FH77" s="873" t="n"/>
      <c r="FI77" s="873" t="n"/>
      <c r="FJ77" s="873" t="n"/>
      <c r="FK77" s="873" t="n"/>
      <c r="FL77" s="874" t="n"/>
    </row>
    <row r="78" ht="6" customHeight="1" s="832">
      <c r="A78" s="897" t="n"/>
      <c r="B78" s="876" t="n"/>
      <c r="C78" s="876" t="n"/>
      <c r="D78" s="876" t="n"/>
      <c r="E78" s="876" t="n"/>
      <c r="F78" s="876" t="n"/>
      <c r="G78" s="876" t="n"/>
      <c r="H78" s="876" t="n"/>
      <c r="I78" s="876" t="n"/>
      <c r="J78" s="876" t="n"/>
      <c r="K78" s="876" t="n"/>
      <c r="L78" s="876" t="n"/>
      <c r="M78" s="876" t="n"/>
      <c r="N78" s="876" t="n"/>
      <c r="O78" s="876" t="n"/>
      <c r="P78" s="876" t="n"/>
      <c r="Q78" s="876" t="n"/>
      <c r="R78" s="876" t="n"/>
      <c r="S78" s="877" t="n"/>
      <c r="T78" s="875" t="n"/>
      <c r="U78" s="876" t="n"/>
      <c r="V78" s="876" t="n"/>
      <c r="W78" s="876" t="n"/>
      <c r="X78" s="876" t="n"/>
      <c r="Y78" s="876" t="n"/>
      <c r="Z78" s="876" t="n"/>
      <c r="AA78" s="876" t="n"/>
      <c r="AB78" s="876" t="n"/>
      <c r="AC78" s="876" t="n"/>
      <c r="AD78" s="877" t="n"/>
      <c r="AE78" s="897" t="n"/>
      <c r="AF78" s="876" t="n"/>
      <c r="AG78" s="876" t="n"/>
      <c r="AH78" s="876" t="n"/>
      <c r="AI78" s="876" t="n"/>
      <c r="AJ78" s="876" t="n"/>
      <c r="AK78" s="876" t="n"/>
      <c r="AL78" s="876" t="n"/>
      <c r="AM78" s="876" t="n"/>
      <c r="AN78" s="876" t="n"/>
      <c r="AO78" s="877" t="n"/>
      <c r="AP78" s="875" t="n"/>
      <c r="AQ78" s="876" t="n"/>
      <c r="AR78" s="876" t="n"/>
      <c r="AS78" s="876" t="n"/>
      <c r="AT78" s="876" t="n"/>
      <c r="AU78" s="876" t="n"/>
      <c r="AV78" s="876" t="n"/>
      <c r="AW78" s="876" t="n"/>
      <c r="AX78" s="876" t="n"/>
      <c r="AY78" s="876" t="n"/>
      <c r="AZ78" s="877" t="n"/>
      <c r="BA78" s="897" t="n"/>
      <c r="BB78" s="876" t="n"/>
      <c r="BC78" s="876" t="n"/>
      <c r="BD78" s="876" t="n"/>
      <c r="BE78" s="876" t="n"/>
      <c r="BF78" s="876" t="n"/>
      <c r="BG78" s="876" t="n"/>
      <c r="BH78" s="876" t="n"/>
      <c r="BI78" s="876" t="n"/>
      <c r="BJ78" s="876" t="n"/>
      <c r="BK78" s="877" t="n"/>
      <c r="BL78" s="875" t="n"/>
      <c r="BM78" s="876" t="n"/>
      <c r="BN78" s="876" t="n"/>
      <c r="BO78" s="876" t="n"/>
      <c r="BP78" s="876" t="n"/>
      <c r="BQ78" s="876" t="n"/>
      <c r="BR78" s="876" t="n"/>
      <c r="BS78" s="876" t="n"/>
      <c r="BT78" s="876" t="n"/>
      <c r="BU78" s="876" t="n"/>
      <c r="BV78" s="877" t="n"/>
      <c r="BW78" s="876" t="n"/>
      <c r="BX78" s="876" t="n"/>
      <c r="BY78" s="876" t="n"/>
      <c r="BZ78" s="876" t="n"/>
      <c r="CA78" s="876" t="n"/>
      <c r="CB78" s="876" t="n"/>
      <c r="CC78" s="876" t="n"/>
      <c r="CD78" s="876" t="n"/>
      <c r="CE78" s="876" t="n"/>
      <c r="CF78" s="876" t="n"/>
      <c r="CG78" s="876" t="n"/>
      <c r="CH78" s="876" t="n"/>
      <c r="CI78" s="876" t="n"/>
      <c r="CJ78" s="876" t="n"/>
      <c r="CK78" s="876" t="n"/>
      <c r="CL78" s="876" t="n"/>
      <c r="CM78" s="876" t="n"/>
      <c r="CN78" s="876" t="n"/>
      <c r="CO78" s="876" t="n"/>
      <c r="CP78" s="876" t="n"/>
      <c r="CQ78" s="876" t="n"/>
      <c r="CR78" s="876" t="n"/>
      <c r="CS78" s="876" t="n"/>
      <c r="CT78" s="876" t="n"/>
      <c r="CU78" s="876" t="n"/>
      <c r="CV78" s="876" t="n"/>
      <c r="CW78" s="876" t="n"/>
      <c r="CX78" s="876" t="n"/>
      <c r="CY78" s="876" t="n"/>
      <c r="CZ78" s="876" t="n"/>
      <c r="DA78" s="876" t="n"/>
      <c r="DB78" s="876" t="n"/>
      <c r="DC78" s="876" t="n"/>
      <c r="DD78" s="876" t="n"/>
      <c r="DE78" s="876" t="n"/>
      <c r="DF78" s="876" t="n"/>
      <c r="DG78" s="876" t="n"/>
      <c r="DH78" s="876" t="n"/>
      <c r="DI78" s="876" t="n"/>
      <c r="DJ78" s="876" t="n"/>
      <c r="DK78" s="876" t="n"/>
      <c r="DL78" s="876" t="n"/>
      <c r="DM78" s="876" t="n"/>
      <c r="DN78" s="876" t="n"/>
      <c r="DO78" s="876" t="n"/>
      <c r="DP78" s="876" t="n"/>
      <c r="DQ78" s="876" t="n"/>
      <c r="DR78" s="876" t="n"/>
      <c r="DS78" s="876" t="n"/>
      <c r="DT78" s="876" t="n"/>
      <c r="DU78" s="876" t="n"/>
      <c r="DV78" s="877" t="n"/>
      <c r="DW78" s="1873" t="n"/>
      <c r="DY78" s="875" t="n"/>
      <c r="DZ78" s="876" t="n"/>
      <c r="EA78" s="876" t="n"/>
      <c r="EB78" s="876" t="n"/>
      <c r="EC78" s="876" t="n"/>
      <c r="ED78" s="876" t="n"/>
      <c r="EE78" s="876" t="n"/>
      <c r="EF78" s="876" t="n"/>
      <c r="EG78" s="876" t="n"/>
      <c r="EH78" s="876" t="n"/>
      <c r="EI78" s="876" t="n"/>
      <c r="EJ78" s="876" t="n"/>
      <c r="EK78" s="876" t="n"/>
      <c r="EL78" s="876" t="n"/>
      <c r="EM78" s="876" t="n"/>
      <c r="EN78" s="876" t="n"/>
      <c r="EO78" s="876" t="n"/>
      <c r="EP78" s="876" t="n"/>
      <c r="EQ78" s="876" t="n"/>
      <c r="ER78" s="876" t="n"/>
      <c r="ES78" s="876" t="n"/>
      <c r="ET78" s="876" t="n"/>
      <c r="EU78" s="876" t="n"/>
      <c r="EV78" s="876" t="n"/>
      <c r="EW78" s="876" t="n"/>
      <c r="EX78" s="876" t="n"/>
      <c r="EY78" s="877" t="n"/>
      <c r="EZ78" s="875" t="n"/>
      <c r="FA78" s="877" t="n"/>
      <c r="FB78" s="876" t="n"/>
      <c r="FC78" s="876" t="n"/>
      <c r="FD78" s="876" t="n"/>
      <c r="FE78" s="876" t="n"/>
      <c r="FF78" s="876" t="n"/>
      <c r="FG78" s="876" t="n"/>
      <c r="FH78" s="876" t="n"/>
      <c r="FI78" s="876" t="n"/>
      <c r="FJ78" s="876" t="n"/>
      <c r="FK78" s="876" t="n"/>
      <c r="FL78" s="877" t="n"/>
    </row>
    <row r="79" ht="6" customHeight="1" s="832">
      <c r="A79" s="991" t="inlineStr">
        <is>
          <t>Total Deferred Assets</t>
        </is>
      </c>
      <c r="B79" s="899" t="n"/>
      <c r="C79" s="899" t="n"/>
      <c r="D79" s="899" t="n"/>
      <c r="E79" s="899" t="n"/>
      <c r="F79" s="899" t="n"/>
      <c r="G79" s="899" t="n"/>
      <c r="H79" s="899" t="n"/>
      <c r="I79" s="899" t="n"/>
      <c r="J79" s="899" t="n"/>
      <c r="K79" s="899" t="n"/>
      <c r="L79" s="899" t="n"/>
      <c r="M79" s="899" t="n"/>
      <c r="N79" s="899" t="n"/>
      <c r="O79" s="899" t="n"/>
      <c r="P79" s="899" t="n"/>
      <c r="Q79" s="899" t="n"/>
      <c r="R79" s="899" t="n"/>
      <c r="S79" s="900" t="n"/>
      <c r="T79" s="1871" t="n"/>
      <c r="U79" s="899" t="n"/>
      <c r="V79" s="899" t="n"/>
      <c r="W79" s="899" t="n"/>
      <c r="X79" s="899" t="n"/>
      <c r="Y79" s="899" t="n"/>
      <c r="Z79" s="899" t="n"/>
      <c r="AA79" s="899" t="n"/>
      <c r="AB79" s="899" t="n"/>
      <c r="AC79" s="899" t="n"/>
      <c r="AD79" s="900" t="n"/>
      <c r="AE79" s="1872" t="n"/>
      <c r="AF79" s="899" t="n"/>
      <c r="AG79" s="899" t="n"/>
      <c r="AH79" s="899" t="n"/>
      <c r="AI79" s="899" t="n"/>
      <c r="AJ79" s="899" t="n"/>
      <c r="AK79" s="899" t="n"/>
      <c r="AL79" s="899" t="n"/>
      <c r="AM79" s="899" t="n"/>
      <c r="AN79" s="899" t="n"/>
      <c r="AO79" s="900" t="n"/>
      <c r="AP79" s="1888">
        <f>+T79+AE79</f>
        <v/>
      </c>
      <c r="AQ79" s="899" t="n"/>
      <c r="AR79" s="899" t="n"/>
      <c r="AS79" s="899" t="n"/>
      <c r="AT79" s="899" t="n"/>
      <c r="AU79" s="899" t="n"/>
      <c r="AV79" s="899" t="n"/>
      <c r="AW79" s="899" t="n"/>
      <c r="AX79" s="899" t="n"/>
      <c r="AY79" s="899" t="n"/>
      <c r="AZ79" s="900" t="n"/>
      <c r="BA79" s="1872" t="n"/>
      <c r="BB79" s="899" t="n"/>
      <c r="BC79" s="899" t="n"/>
      <c r="BD79" s="899" t="n"/>
      <c r="BE79" s="899" t="n"/>
      <c r="BF79" s="899" t="n"/>
      <c r="BG79" s="899" t="n"/>
      <c r="BH79" s="899" t="n"/>
      <c r="BI79" s="899" t="n"/>
      <c r="BJ79" s="899" t="n"/>
      <c r="BK79" s="900" t="n"/>
      <c r="BL79" s="1875">
        <f>+T79+BA79</f>
        <v/>
      </c>
      <c r="BM79" s="873" t="n"/>
      <c r="BN79" s="873" t="n"/>
      <c r="BO79" s="873" t="n"/>
      <c r="BP79" s="873" t="n"/>
      <c r="BQ79" s="873" t="n"/>
      <c r="BR79" s="873" t="n"/>
      <c r="BS79" s="873" t="n"/>
      <c r="BT79" s="873" t="n"/>
      <c r="BU79" s="873" t="n"/>
      <c r="BV79" s="874" t="n"/>
      <c r="BW79" s="906" t="n"/>
      <c r="BX79" s="899" t="n"/>
      <c r="BY79" s="899" t="n"/>
      <c r="BZ79" s="899" t="n"/>
      <c r="CA79" s="899" t="n"/>
      <c r="CB79" s="899" t="n"/>
      <c r="CC79" s="899" t="n"/>
      <c r="CD79" s="899" t="n"/>
      <c r="CE79" s="899" t="n"/>
      <c r="CF79" s="899" t="n"/>
      <c r="CG79" s="899" t="n"/>
      <c r="CH79" s="899" t="n"/>
      <c r="CI79" s="899" t="n"/>
      <c r="CJ79" s="899" t="n"/>
      <c r="CK79" s="899" t="n"/>
      <c r="CL79" s="899" t="n"/>
      <c r="CM79" s="899" t="n"/>
      <c r="CN79" s="899" t="n"/>
      <c r="CO79" s="899" t="n"/>
      <c r="CP79" s="899" t="n"/>
      <c r="CQ79" s="899" t="n"/>
      <c r="CR79" s="899" t="n"/>
      <c r="CS79" s="899" t="n"/>
      <c r="CT79" s="899" t="n"/>
      <c r="CU79" s="899" t="n"/>
      <c r="CV79" s="899" t="n"/>
      <c r="CW79" s="899" t="n"/>
      <c r="CX79" s="899" t="n"/>
      <c r="CY79" s="899" t="n"/>
      <c r="CZ79" s="899" t="n"/>
      <c r="DA79" s="899" t="n"/>
      <c r="DB79" s="899" t="n"/>
      <c r="DC79" s="899" t="n"/>
      <c r="DD79" s="899" t="n"/>
      <c r="DE79" s="899" t="n"/>
      <c r="DF79" s="899" t="n"/>
      <c r="DG79" s="899" t="n"/>
      <c r="DH79" s="899" t="n"/>
      <c r="DI79" s="899" t="n"/>
      <c r="DJ79" s="899" t="n"/>
      <c r="DK79" s="899" t="n"/>
      <c r="DL79" s="899" t="n"/>
      <c r="DM79" s="899" t="n"/>
      <c r="DN79" s="899" t="n"/>
      <c r="DO79" s="899" t="n"/>
      <c r="DP79" s="899" t="n"/>
      <c r="DQ79" s="899" t="n"/>
      <c r="DR79" s="899" t="n"/>
      <c r="DS79" s="899" t="n"/>
      <c r="DT79" s="899" t="n"/>
      <c r="DU79" s="899" t="n"/>
      <c r="DV79" s="900" t="n"/>
      <c r="DW79" s="1873" t="n"/>
      <c r="DY79" s="67" t="n"/>
      <c r="DZ79" s="65" t="n"/>
      <c r="EA79" s="65" t="n"/>
      <c r="EB79" s="65" t="n"/>
      <c r="EX79" s="1877" t="n"/>
      <c r="EZ79" s="1889" t="n"/>
      <c r="FA79" s="1889" t="n"/>
      <c r="FB79" s="1889" t="n"/>
      <c r="FC79" s="1889" t="n"/>
      <c r="FD79" s="1889" t="n"/>
      <c r="FE79" s="1889" t="n"/>
      <c r="FF79" s="1889" t="n"/>
      <c r="FG79" s="1889" t="n"/>
      <c r="FH79" s="1889" t="n"/>
      <c r="FI79" s="1889" t="n"/>
      <c r="FJ79" s="1889" t="n"/>
      <c r="FK79" s="1889" t="n"/>
      <c r="FL79" s="1890" t="n"/>
      <c r="FO79" s="68" t="n"/>
      <c r="FP79" s="65" t="n"/>
      <c r="FQ79" s="65" t="n"/>
      <c r="FR79" s="65" t="n"/>
      <c r="FS79" s="65" t="n"/>
      <c r="FT79" s="65" t="n"/>
      <c r="FU79" s="65" t="n"/>
      <c r="FV79" s="65" t="n"/>
      <c r="FW79" s="65" t="n"/>
      <c r="FX79" s="65" t="n"/>
      <c r="FY79" s="65" t="n"/>
      <c r="FZ79" s="65" t="n"/>
      <c r="GA79" s="65" t="n"/>
      <c r="GB79" s="65" t="n"/>
      <c r="GC79" s="65" t="n"/>
      <c r="GD79" s="65" t="n"/>
      <c r="GE79" s="65" t="n"/>
      <c r="GF79" s="65" t="n"/>
      <c r="GG79" s="65" t="n"/>
      <c r="GH79" s="65" t="n"/>
      <c r="GI79" s="65" t="n"/>
      <c r="GJ79" s="65" t="n"/>
      <c r="GK79" s="65" t="n"/>
      <c r="GN79" s="1901" t="n"/>
      <c r="GO79" s="1901" t="n"/>
      <c r="GP79" s="1901" t="n"/>
      <c r="GQ79" s="1901" t="n"/>
      <c r="GR79" s="1901" t="n"/>
      <c r="GS79" s="1901" t="n"/>
      <c r="GT79" s="1901" t="n"/>
      <c r="GU79" s="1901" t="n"/>
      <c r="GV79" s="1901" t="n"/>
      <c r="GW79" s="1901" t="n"/>
      <c r="GX79" s="1901" t="n"/>
      <c r="GY79" s="1901" t="n"/>
      <c r="GZ79" s="1901" t="n"/>
    </row>
    <row r="80" ht="6" customHeight="1" s="832">
      <c r="A80" s="897" t="n"/>
      <c r="B80" s="876" t="n"/>
      <c r="C80" s="876" t="n"/>
      <c r="D80" s="876" t="n"/>
      <c r="E80" s="876" t="n"/>
      <c r="F80" s="876" t="n"/>
      <c r="G80" s="876" t="n"/>
      <c r="H80" s="876" t="n"/>
      <c r="I80" s="876" t="n"/>
      <c r="J80" s="876" t="n"/>
      <c r="K80" s="876" t="n"/>
      <c r="L80" s="876" t="n"/>
      <c r="M80" s="876" t="n"/>
      <c r="N80" s="876" t="n"/>
      <c r="O80" s="876" t="n"/>
      <c r="P80" s="876" t="n"/>
      <c r="Q80" s="876" t="n"/>
      <c r="R80" s="876" t="n"/>
      <c r="S80" s="877" t="n"/>
      <c r="T80" s="875" t="n"/>
      <c r="U80" s="876" t="n"/>
      <c r="V80" s="876" t="n"/>
      <c r="W80" s="876" t="n"/>
      <c r="X80" s="876" t="n"/>
      <c r="Y80" s="876" t="n"/>
      <c r="Z80" s="876" t="n"/>
      <c r="AA80" s="876" t="n"/>
      <c r="AB80" s="876" t="n"/>
      <c r="AC80" s="876" t="n"/>
      <c r="AD80" s="877" t="n"/>
      <c r="AE80" s="897" t="n"/>
      <c r="AF80" s="876" t="n"/>
      <c r="AG80" s="876" t="n"/>
      <c r="AH80" s="876" t="n"/>
      <c r="AI80" s="876" t="n"/>
      <c r="AJ80" s="876" t="n"/>
      <c r="AK80" s="876" t="n"/>
      <c r="AL80" s="876" t="n"/>
      <c r="AM80" s="876" t="n"/>
      <c r="AN80" s="876" t="n"/>
      <c r="AO80" s="877" t="n"/>
      <c r="AP80" s="901" t="n"/>
      <c r="AQ80" s="844" t="n"/>
      <c r="AR80" s="844" t="n"/>
      <c r="AS80" s="844" t="n"/>
      <c r="AT80" s="844" t="n"/>
      <c r="AU80" s="844" t="n"/>
      <c r="AV80" s="844" t="n"/>
      <c r="AW80" s="844" t="n"/>
      <c r="AX80" s="844" t="n"/>
      <c r="AY80" s="844" t="n"/>
      <c r="AZ80" s="902" t="n"/>
      <c r="BA80" s="897" t="n"/>
      <c r="BB80" s="876" t="n"/>
      <c r="BC80" s="876" t="n"/>
      <c r="BD80" s="876" t="n"/>
      <c r="BE80" s="876" t="n"/>
      <c r="BF80" s="876" t="n"/>
      <c r="BG80" s="876" t="n"/>
      <c r="BH80" s="876" t="n"/>
      <c r="BI80" s="876" t="n"/>
      <c r="BJ80" s="876" t="n"/>
      <c r="BK80" s="877" t="n"/>
      <c r="BL80" s="875" t="n"/>
      <c r="BM80" s="876" t="n"/>
      <c r="BN80" s="876" t="n"/>
      <c r="BO80" s="876" t="n"/>
      <c r="BP80" s="876" t="n"/>
      <c r="BQ80" s="876" t="n"/>
      <c r="BR80" s="876" t="n"/>
      <c r="BS80" s="876" t="n"/>
      <c r="BT80" s="876" t="n"/>
      <c r="BU80" s="876" t="n"/>
      <c r="BV80" s="877" t="n"/>
      <c r="BW80" s="876" t="n"/>
      <c r="BX80" s="876" t="n"/>
      <c r="BY80" s="876" t="n"/>
      <c r="BZ80" s="876" t="n"/>
      <c r="CA80" s="876" t="n"/>
      <c r="CB80" s="876" t="n"/>
      <c r="CC80" s="876" t="n"/>
      <c r="CD80" s="876" t="n"/>
      <c r="CE80" s="876" t="n"/>
      <c r="CF80" s="876" t="n"/>
      <c r="CG80" s="876" t="n"/>
      <c r="CH80" s="876" t="n"/>
      <c r="CI80" s="876" t="n"/>
      <c r="CJ80" s="876" t="n"/>
      <c r="CK80" s="876" t="n"/>
      <c r="CL80" s="876" t="n"/>
      <c r="CM80" s="876" t="n"/>
      <c r="CN80" s="876" t="n"/>
      <c r="CO80" s="876" t="n"/>
      <c r="CP80" s="876" t="n"/>
      <c r="CQ80" s="876" t="n"/>
      <c r="CR80" s="876" t="n"/>
      <c r="CS80" s="876" t="n"/>
      <c r="CT80" s="876" t="n"/>
      <c r="CU80" s="876" t="n"/>
      <c r="CV80" s="876" t="n"/>
      <c r="CW80" s="876" t="n"/>
      <c r="CX80" s="876" t="n"/>
      <c r="CY80" s="876" t="n"/>
      <c r="CZ80" s="876" t="n"/>
      <c r="DA80" s="876" t="n"/>
      <c r="DB80" s="876" t="n"/>
      <c r="DC80" s="876" t="n"/>
      <c r="DD80" s="876" t="n"/>
      <c r="DE80" s="876" t="n"/>
      <c r="DF80" s="876" t="n"/>
      <c r="DG80" s="876" t="n"/>
      <c r="DH80" s="876" t="n"/>
      <c r="DI80" s="876" t="n"/>
      <c r="DJ80" s="876" t="n"/>
      <c r="DK80" s="876" t="n"/>
      <c r="DL80" s="876" t="n"/>
      <c r="DM80" s="876" t="n"/>
      <c r="DN80" s="876" t="n"/>
      <c r="DO80" s="876" t="n"/>
      <c r="DP80" s="876" t="n"/>
      <c r="DQ80" s="876" t="n"/>
      <c r="DR80" s="876" t="n"/>
      <c r="DS80" s="876" t="n"/>
      <c r="DT80" s="876" t="n"/>
      <c r="DU80" s="876" t="n"/>
      <c r="DV80" s="877" t="n"/>
      <c r="DW80" s="1891" t="n"/>
      <c r="DY80" s="986" t="inlineStr">
        <is>
          <t>Shareholders' equity in substance (A) after considering retirement benefits (GC basis)</t>
        </is>
      </c>
      <c r="DZ80" s="873" t="n"/>
      <c r="EA80" s="873" t="n"/>
      <c r="EB80" s="873" t="n"/>
      <c r="EC80" s="873" t="n"/>
      <c r="ED80" s="873" t="n"/>
      <c r="EE80" s="873" t="n"/>
      <c r="EF80" s="873" t="n"/>
      <c r="EG80" s="873" t="n"/>
      <c r="EH80" s="873" t="n"/>
      <c r="EI80" s="873" t="n"/>
      <c r="EJ80" s="873" t="n"/>
      <c r="EK80" s="873" t="n"/>
      <c r="EL80" s="873" t="n"/>
      <c r="EM80" s="873" t="n"/>
      <c r="EN80" s="873" t="n"/>
      <c r="EO80" s="873" t="n"/>
      <c r="EP80" s="873" t="n"/>
      <c r="EQ80" s="873" t="n"/>
      <c r="ER80" s="873" t="n"/>
      <c r="ES80" s="873" t="n"/>
      <c r="ET80" s="873" t="n"/>
      <c r="EU80" s="873" t="n"/>
      <c r="EV80" s="873" t="n"/>
      <c r="EW80" s="873" t="n"/>
      <c r="EX80" s="873" t="n"/>
      <c r="EY80" s="987" t="n"/>
      <c r="EZ80" s="992">
        <f>FB24+FB42+FB66+FB77</f>
        <v/>
      </c>
      <c r="FA80" s="899" t="n"/>
      <c r="FB80" s="899" t="n"/>
      <c r="FC80" s="899" t="n"/>
      <c r="FD80" s="899" t="n"/>
      <c r="FE80" s="899" t="n"/>
      <c r="FF80" s="899" t="n"/>
      <c r="FG80" s="899" t="n"/>
      <c r="FH80" s="899" t="n"/>
      <c r="FI80" s="899" t="n"/>
      <c r="FJ80" s="899" t="n"/>
      <c r="FK80" s="899" t="n"/>
      <c r="FL80" s="910" t="n"/>
      <c r="FO80" s="68" t="n"/>
      <c r="FP80" s="65" t="n"/>
      <c r="FQ80" s="65" t="n"/>
      <c r="FR80" s="65" t="n"/>
      <c r="FS80" s="65" t="n"/>
      <c r="FT80" s="65" t="n"/>
      <c r="FU80" s="65" t="n"/>
      <c r="FV80" s="65" t="n"/>
      <c r="FW80" s="65" t="n"/>
      <c r="FX80" s="65" t="n"/>
      <c r="FY80" s="65" t="n"/>
      <c r="FZ80" s="65" t="n"/>
      <c r="GA80" s="65" t="n"/>
      <c r="GB80" s="65" t="n"/>
      <c r="GC80" s="65" t="n"/>
      <c r="GD80" s="65" t="n"/>
      <c r="GE80" s="65" t="n"/>
      <c r="GF80" s="65" t="n"/>
      <c r="GG80" s="65" t="n"/>
      <c r="GH80" s="65" t="n"/>
      <c r="GI80" s="65" t="n"/>
      <c r="GJ80" s="65" t="n"/>
      <c r="GK80" s="65" t="n"/>
      <c r="GN80" s="1901" t="n"/>
      <c r="GO80" s="1901" t="n"/>
      <c r="GP80" s="1901" t="n"/>
      <c r="GQ80" s="1901" t="n"/>
      <c r="GR80" s="1901" t="n"/>
      <c r="GS80" s="1901" t="n"/>
      <c r="GT80" s="1901" t="n"/>
      <c r="GU80" s="1901" t="n"/>
      <c r="GV80" s="1901" t="n"/>
      <c r="GW80" s="1901" t="n"/>
      <c r="GX80" s="1901" t="n"/>
      <c r="GY80" s="1901" t="n"/>
      <c r="GZ80" s="1901" t="n"/>
    </row>
    <row r="81" ht="6" customHeight="1" s="832">
      <c r="A81" s="989" t="inlineStr">
        <is>
          <t>Total Assets</t>
        </is>
      </c>
      <c r="S81" s="893" t="n"/>
      <c r="T81" s="1893" t="inlineStr">
        <is>
          <t>①</t>
        </is>
      </c>
      <c r="U81" s="893" t="n"/>
      <c r="V81" s="1894">
        <f>T39+T77+T79</f>
        <v/>
      </c>
      <c r="AD81" s="893" t="n"/>
      <c r="AE81" s="1895" t="inlineStr">
        <is>
          <t>②</t>
        </is>
      </c>
      <c r="AF81" s="893" t="n"/>
      <c r="AG81" s="1894">
        <f>AE39+AE77+AE79</f>
        <v/>
      </c>
      <c r="AO81" s="893" t="n"/>
      <c r="AP81" s="1888">
        <f>+V81+AG81</f>
        <v/>
      </c>
      <c r="AQ81" s="899" t="n"/>
      <c r="AR81" s="899" t="n"/>
      <c r="AS81" s="899" t="n"/>
      <c r="AT81" s="899" t="n"/>
      <c r="AU81" s="899" t="n"/>
      <c r="AV81" s="899" t="n"/>
      <c r="AW81" s="899" t="n"/>
      <c r="AX81" s="899" t="n"/>
      <c r="AY81" s="899" t="n"/>
      <c r="AZ81" s="900" t="n"/>
      <c r="BA81" s="1895" t="inlineStr">
        <is>
          <t>③</t>
        </is>
      </c>
      <c r="BB81" s="893" t="n"/>
      <c r="BC81" s="1894">
        <f>BA39+BA77+BA79</f>
        <v/>
      </c>
      <c r="BK81" s="893" t="n"/>
      <c r="BL81" s="1875">
        <f>+V81+BC81</f>
        <v/>
      </c>
      <c r="BM81" s="873" t="n"/>
      <c r="BN81" s="873" t="n"/>
      <c r="BO81" s="873" t="n"/>
      <c r="BP81" s="873" t="n"/>
      <c r="BQ81" s="873" t="n"/>
      <c r="BR81" s="873" t="n"/>
      <c r="BS81" s="873" t="n"/>
      <c r="BT81" s="873" t="n"/>
      <c r="BU81" s="873" t="n"/>
      <c r="BV81" s="874" t="n"/>
      <c r="BW81" s="878" t="n"/>
      <c r="DV81" s="893" t="n"/>
      <c r="DW81" s="1891" t="n"/>
      <c r="DY81" s="875" t="n"/>
      <c r="DZ81" s="876" t="n"/>
      <c r="EA81" s="876" t="n"/>
      <c r="EB81" s="876" t="n"/>
      <c r="EC81" s="876" t="n"/>
      <c r="ED81" s="876" t="n"/>
      <c r="EE81" s="876" t="n"/>
      <c r="EF81" s="876" t="n"/>
      <c r="EG81" s="876" t="n"/>
      <c r="EH81" s="876" t="n"/>
      <c r="EI81" s="876" t="n"/>
      <c r="EJ81" s="876" t="n"/>
      <c r="EK81" s="876" t="n"/>
      <c r="EL81" s="876" t="n"/>
      <c r="EM81" s="876" t="n"/>
      <c r="EN81" s="876" t="n"/>
      <c r="EO81" s="876" t="n"/>
      <c r="EP81" s="876" t="n"/>
      <c r="EQ81" s="876" t="n"/>
      <c r="ER81" s="876" t="n"/>
      <c r="ES81" s="876" t="n"/>
      <c r="ET81" s="876" t="n"/>
      <c r="EU81" s="876" t="n"/>
      <c r="EV81" s="876" t="n"/>
      <c r="EW81" s="876" t="n"/>
      <c r="EX81" s="876" t="n"/>
      <c r="EY81" s="988" t="n"/>
      <c r="EZ81" s="911" t="n"/>
      <c r="FA81" s="844" t="n"/>
      <c r="FB81" s="844" t="n"/>
      <c r="FC81" s="844" t="n"/>
      <c r="FD81" s="844" t="n"/>
      <c r="FE81" s="844" t="n"/>
      <c r="FF81" s="844" t="n"/>
      <c r="FG81" s="844" t="n"/>
      <c r="FH81" s="844" t="n"/>
      <c r="FI81" s="844" t="n"/>
      <c r="FJ81" s="844" t="n"/>
      <c r="FK81" s="844" t="n"/>
      <c r="FL81" s="912" t="n"/>
      <c r="FO81" s="65" t="n"/>
      <c r="FP81" s="65" t="n"/>
      <c r="FQ81" s="65" t="n"/>
      <c r="FR81" s="65" t="n"/>
      <c r="FS81" s="65" t="n"/>
      <c r="FT81" s="65" t="n"/>
      <c r="FU81" s="65" t="n"/>
      <c r="FV81" s="65" t="n"/>
      <c r="FW81" s="65" t="n"/>
      <c r="FX81" s="65" t="n"/>
      <c r="FY81" s="65" t="n"/>
      <c r="FZ81" s="65" t="n"/>
      <c r="GA81" s="65" t="n"/>
      <c r="GB81" s="65" t="n"/>
      <c r="GC81" s="65" t="n"/>
      <c r="GD81" s="65" t="n"/>
      <c r="GE81" s="65" t="n"/>
      <c r="GF81" s="65" t="n"/>
      <c r="GG81" s="65" t="n"/>
      <c r="GH81" s="65" t="n"/>
      <c r="GI81" s="65" t="n"/>
      <c r="GJ81" s="65" t="n"/>
      <c r="GK81" s="65" t="n"/>
      <c r="GN81" s="1901" t="n"/>
      <c r="GO81" s="1901" t="n"/>
      <c r="GP81" s="1901" t="n"/>
      <c r="GQ81" s="1901" t="n"/>
      <c r="GR81" s="1901" t="n"/>
      <c r="GS81" s="1901" t="n"/>
      <c r="GT81" s="1901" t="n"/>
      <c r="GU81" s="1901" t="n"/>
      <c r="GV81" s="1901" t="n"/>
      <c r="GW81" s="1901" t="n"/>
      <c r="GX81" s="1901" t="n"/>
      <c r="GY81" s="1901" t="n"/>
      <c r="GZ81" s="1901" t="n"/>
    </row>
    <row r="82" ht="6" customHeight="1" s="832">
      <c r="A82" s="897" t="n"/>
      <c r="B82" s="876" t="n"/>
      <c r="C82" s="876" t="n"/>
      <c r="D82" s="876" t="n"/>
      <c r="E82" s="876" t="n"/>
      <c r="F82" s="876" t="n"/>
      <c r="G82" s="876" t="n"/>
      <c r="H82" s="876" t="n"/>
      <c r="I82" s="876" t="n"/>
      <c r="J82" s="876" t="n"/>
      <c r="K82" s="876" t="n"/>
      <c r="L82" s="876" t="n"/>
      <c r="M82" s="876" t="n"/>
      <c r="N82" s="876" t="n"/>
      <c r="O82" s="876" t="n"/>
      <c r="P82" s="876" t="n"/>
      <c r="Q82" s="876" t="n"/>
      <c r="R82" s="876" t="n"/>
      <c r="S82" s="877" t="n"/>
      <c r="T82" s="875" t="n"/>
      <c r="U82" s="877" t="n"/>
      <c r="V82" s="875" t="n"/>
      <c r="W82" s="876" t="n"/>
      <c r="X82" s="876" t="n"/>
      <c r="Y82" s="876" t="n"/>
      <c r="Z82" s="876" t="n"/>
      <c r="AA82" s="876" t="n"/>
      <c r="AB82" s="876" t="n"/>
      <c r="AC82" s="876" t="n"/>
      <c r="AD82" s="877" t="n"/>
      <c r="AE82" s="897" t="n"/>
      <c r="AF82" s="877" t="n"/>
      <c r="AG82" s="875" t="n"/>
      <c r="AH82" s="876" t="n"/>
      <c r="AI82" s="876" t="n"/>
      <c r="AJ82" s="876" t="n"/>
      <c r="AK82" s="876" t="n"/>
      <c r="AL82" s="876" t="n"/>
      <c r="AM82" s="876" t="n"/>
      <c r="AN82" s="876" t="n"/>
      <c r="AO82" s="877" t="n"/>
      <c r="AP82" s="901" t="n"/>
      <c r="AQ82" s="844" t="n"/>
      <c r="AR82" s="844" t="n"/>
      <c r="AS82" s="844" t="n"/>
      <c r="AT82" s="844" t="n"/>
      <c r="AU82" s="844" t="n"/>
      <c r="AV82" s="844" t="n"/>
      <c r="AW82" s="844" t="n"/>
      <c r="AX82" s="844" t="n"/>
      <c r="AY82" s="844" t="n"/>
      <c r="AZ82" s="902" t="n"/>
      <c r="BA82" s="897" t="n"/>
      <c r="BB82" s="877" t="n"/>
      <c r="BC82" s="875" t="n"/>
      <c r="BD82" s="876" t="n"/>
      <c r="BE82" s="876" t="n"/>
      <c r="BF82" s="876" t="n"/>
      <c r="BG82" s="876" t="n"/>
      <c r="BH82" s="876" t="n"/>
      <c r="BI82" s="876" t="n"/>
      <c r="BJ82" s="876" t="n"/>
      <c r="BK82" s="877" t="n"/>
      <c r="BL82" s="875" t="n"/>
      <c r="BM82" s="876" t="n"/>
      <c r="BN82" s="876" t="n"/>
      <c r="BO82" s="876" t="n"/>
      <c r="BP82" s="876" t="n"/>
      <c r="BQ82" s="876" t="n"/>
      <c r="BR82" s="876" t="n"/>
      <c r="BS82" s="876" t="n"/>
      <c r="BT82" s="876" t="n"/>
      <c r="BU82" s="876" t="n"/>
      <c r="BV82" s="877" t="n"/>
      <c r="BW82" s="876" t="n"/>
      <c r="BX82" s="876" t="n"/>
      <c r="BY82" s="876" t="n"/>
      <c r="BZ82" s="876" t="n"/>
      <c r="CA82" s="876" t="n"/>
      <c r="CB82" s="876" t="n"/>
      <c r="CC82" s="876" t="n"/>
      <c r="CD82" s="876" t="n"/>
      <c r="CE82" s="876" t="n"/>
      <c r="CF82" s="876" t="n"/>
      <c r="CG82" s="876" t="n"/>
      <c r="CH82" s="876" t="n"/>
      <c r="CI82" s="876" t="n"/>
      <c r="CJ82" s="876" t="n"/>
      <c r="CK82" s="876" t="n"/>
      <c r="CL82" s="876" t="n"/>
      <c r="CM82" s="876" t="n"/>
      <c r="CN82" s="876" t="n"/>
      <c r="CO82" s="876" t="n"/>
      <c r="CP82" s="876" t="n"/>
      <c r="CQ82" s="876" t="n"/>
      <c r="CR82" s="876" t="n"/>
      <c r="CS82" s="876" t="n"/>
      <c r="CT82" s="876" t="n"/>
      <c r="CU82" s="876" t="n"/>
      <c r="CV82" s="876" t="n"/>
      <c r="CW82" s="876" t="n"/>
      <c r="CX82" s="876" t="n"/>
      <c r="CY82" s="876" t="n"/>
      <c r="CZ82" s="876" t="n"/>
      <c r="DA82" s="876" t="n"/>
      <c r="DB82" s="876" t="n"/>
      <c r="DC82" s="876" t="n"/>
      <c r="DD82" s="876" t="n"/>
      <c r="DE82" s="876" t="n"/>
      <c r="DF82" s="876" t="n"/>
      <c r="DG82" s="876" t="n"/>
      <c r="DH82" s="876" t="n"/>
      <c r="DI82" s="876" t="n"/>
      <c r="DJ82" s="876" t="n"/>
      <c r="DK82" s="876" t="n"/>
      <c r="DL82" s="876" t="n"/>
      <c r="DM82" s="876" t="n"/>
      <c r="DN82" s="876" t="n"/>
      <c r="DO82" s="876" t="n"/>
      <c r="DP82" s="876" t="n"/>
      <c r="DQ82" s="876" t="n"/>
      <c r="DR82" s="876" t="n"/>
      <c r="DS82" s="876" t="n"/>
      <c r="DT82" s="876" t="n"/>
      <c r="DU82" s="876" t="n"/>
      <c r="DV82" s="877" t="n"/>
      <c r="DW82" s="1891" t="n"/>
      <c r="DY82" s="884" t="inlineStr">
        <is>
          <t xml:space="preserve">　 = ④＋a＋⑭＋⑮</t>
        </is>
      </c>
      <c r="EZ82" s="1896" t="n"/>
      <c r="FA82" s="1896" t="n"/>
      <c r="FB82" s="1896" t="n"/>
      <c r="FC82" s="1896" t="n"/>
      <c r="FD82" s="1896" t="n"/>
      <c r="FE82" s="1896" t="n"/>
      <c r="FF82" s="1896" t="n"/>
      <c r="FG82" s="1896" t="n"/>
      <c r="FH82" s="1896" t="n"/>
      <c r="FI82" s="1896" t="n"/>
      <c r="FJ82" s="1896" t="n"/>
      <c r="FK82" s="1896" t="n"/>
      <c r="FL82" s="1896" t="n"/>
      <c r="FO82" s="65" t="n"/>
      <c r="FP82" s="65" t="n"/>
      <c r="FQ82" s="65" t="n"/>
      <c r="FR82" s="65" t="n"/>
      <c r="FS82" s="65" t="n"/>
      <c r="FT82" s="65" t="n"/>
      <c r="FU82" s="65" t="n"/>
      <c r="FV82" s="65" t="n"/>
      <c r="FW82" s="65" t="n"/>
      <c r="FX82" s="65" t="n"/>
      <c r="FY82" s="65" t="n"/>
      <c r="FZ82" s="65" t="n"/>
      <c r="GA82" s="65" t="n"/>
      <c r="GB82" s="65" t="n"/>
      <c r="GC82" s="65" t="n"/>
      <c r="GD82" s="65" t="n"/>
      <c r="GE82" s="65" t="n"/>
      <c r="GF82" s="65" t="n"/>
      <c r="GG82" s="65" t="n"/>
      <c r="GH82" s="65" t="n"/>
      <c r="GI82" s="65" t="n"/>
      <c r="GJ82" s="65" t="n"/>
      <c r="GK82" s="65" t="n"/>
      <c r="GN82" s="1901" t="n"/>
      <c r="GO82" s="1901" t="n"/>
      <c r="GP82" s="1901" t="n"/>
      <c r="GQ82" s="1901" t="n"/>
      <c r="GR82" s="1901" t="n"/>
      <c r="GS82" s="1901" t="n"/>
      <c r="GT82" s="1901" t="n"/>
      <c r="GU82" s="1901" t="n"/>
      <c r="GV82" s="1901" t="n"/>
      <c r="GW82" s="1901" t="n"/>
      <c r="GX82" s="1901" t="n"/>
      <c r="GY82" s="1901" t="n"/>
      <c r="GZ82" s="1901" t="n"/>
    </row>
    <row r="83" ht="6" customHeight="1" s="832">
      <c r="A83" s="65" t="n"/>
      <c r="C83" s="65" t="n"/>
      <c r="D83" s="65" t="n"/>
      <c r="E83" s="65" t="n"/>
      <c r="F83" s="65" t="n"/>
      <c r="G83" s="65" t="n"/>
      <c r="H83" s="65" t="n"/>
      <c r="I83" s="65" t="n"/>
      <c r="J83" s="65" t="n"/>
      <c r="K83" s="65" t="n"/>
      <c r="L83" s="65" t="n"/>
      <c r="M83" s="65" t="n"/>
      <c r="N83" s="65" t="n"/>
      <c r="O83" s="65" t="n"/>
      <c r="P83" s="65" t="n"/>
      <c r="Q83" s="65" t="n"/>
      <c r="R83" s="65" t="n"/>
      <c r="S83" s="65" t="n"/>
      <c r="T83" s="1901" t="n"/>
      <c r="U83" s="1901" t="n"/>
      <c r="V83" s="1901" t="n"/>
      <c r="W83" s="1901" t="n"/>
      <c r="X83" s="1901" t="n"/>
      <c r="Y83" s="1901" t="n"/>
      <c r="Z83" s="1901" t="n"/>
      <c r="AA83" s="1901" t="n"/>
      <c r="AB83" s="1901" t="n"/>
      <c r="AC83" s="1901" t="n"/>
      <c r="AD83" s="1901" t="n"/>
      <c r="AE83" s="1901" t="n"/>
      <c r="AF83" s="1901" t="n"/>
      <c r="AG83" s="1901" t="n"/>
      <c r="AH83" s="1901" t="n"/>
      <c r="AI83" s="1901" t="n"/>
      <c r="AJ83" s="1901" t="n"/>
      <c r="AK83" s="1901" t="n"/>
      <c r="AL83" s="1901" t="n"/>
      <c r="AM83" s="1901" t="n"/>
      <c r="AN83" s="1901" t="n"/>
      <c r="AO83" s="1901" t="n"/>
      <c r="AP83" s="1901" t="n"/>
      <c r="AQ83" s="1901" t="n"/>
      <c r="AR83" s="1901" t="n"/>
      <c r="AS83" s="1901" t="n"/>
      <c r="AT83" s="1901" t="n"/>
      <c r="AU83" s="1901" t="n"/>
      <c r="AV83" s="1901" t="n"/>
      <c r="AW83" s="1901" t="n"/>
      <c r="AX83" s="1901" t="n"/>
      <c r="AY83" s="1901" t="n"/>
      <c r="AZ83" s="1901" t="n"/>
      <c r="BA83" s="1901" t="n"/>
      <c r="BB83" s="1901" t="n"/>
      <c r="BC83" s="1901" t="n"/>
      <c r="BD83" s="1901" t="n"/>
      <c r="BE83" s="1901" t="n"/>
      <c r="BF83" s="1901" t="n"/>
      <c r="BG83" s="1901" t="n"/>
      <c r="BH83" s="1901" t="n"/>
      <c r="BI83" s="1901" t="n"/>
      <c r="BJ83" s="1901" t="n"/>
      <c r="BK83" s="1901" t="n"/>
      <c r="BL83" s="1901" t="n"/>
      <c r="BM83" s="1901" t="n"/>
      <c r="BN83" s="1901" t="n"/>
      <c r="BO83" s="1901" t="n"/>
      <c r="BP83" s="1901" t="n"/>
      <c r="BQ83" s="1901" t="n"/>
      <c r="BR83" s="1901" t="n"/>
      <c r="BS83" s="1901" t="n"/>
      <c r="BT83" s="1901" t="n"/>
      <c r="BU83" s="1901" t="n"/>
      <c r="BV83" s="1901" t="n"/>
      <c r="BW83" s="1873" t="n"/>
      <c r="BX83" s="1891" t="n"/>
      <c r="BY83" s="1891" t="n"/>
      <c r="BZ83" s="1891" t="n"/>
      <c r="CA83" s="1891" t="n"/>
      <c r="CB83" s="1891" t="n"/>
      <c r="CC83" s="1891" t="n"/>
      <c r="CD83" s="1891" t="n"/>
      <c r="CE83" s="1891" t="n"/>
      <c r="CF83" s="1891" t="n"/>
      <c r="CG83" s="1891" t="n"/>
      <c r="CH83" s="1891" t="n"/>
      <c r="CI83" s="1891" t="n"/>
      <c r="CJ83" s="1891" t="n"/>
      <c r="CK83" s="1891" t="n"/>
      <c r="CL83" s="1891" t="n"/>
      <c r="CM83" s="1891" t="n"/>
      <c r="CN83" s="1891" t="n"/>
      <c r="CO83" s="1891" t="n"/>
      <c r="CP83" s="1891" t="n"/>
      <c r="CQ83" s="1891" t="n"/>
      <c r="CR83" s="1891" t="n"/>
      <c r="CS83" s="1891" t="n"/>
      <c r="CT83" s="1891" t="n"/>
      <c r="CU83" s="1891" t="n"/>
      <c r="CV83" s="1891" t="n"/>
      <c r="CW83" s="1891" t="n"/>
      <c r="CX83" s="1891" t="n"/>
      <c r="CY83" s="1891" t="n"/>
      <c r="CZ83" s="1891" t="n"/>
      <c r="DA83" s="1891" t="n"/>
      <c r="DB83" s="1891" t="n"/>
      <c r="DC83" s="1891" t="n"/>
      <c r="DD83" s="1891" t="n"/>
      <c r="DE83" s="1891" t="n"/>
      <c r="DF83" s="1891" t="n"/>
      <c r="DG83" s="1891" t="n"/>
      <c r="DH83" s="1891" t="n"/>
      <c r="DI83" s="1891" t="n"/>
      <c r="DJ83" s="1891" t="n"/>
      <c r="DK83" s="1891" t="n"/>
      <c r="DL83" s="1891" t="n"/>
      <c r="DM83" s="1891" t="n"/>
      <c r="DN83" s="1891" t="n"/>
      <c r="DO83" s="1891" t="n"/>
      <c r="DP83" s="1891" t="n"/>
      <c r="DQ83" s="1891" t="n"/>
      <c r="DR83" s="1891" t="n"/>
      <c r="DS83" s="1891" t="n"/>
      <c r="DT83" s="1891" t="n"/>
      <c r="DU83" s="1891" t="n"/>
      <c r="DV83" s="1891" t="n"/>
      <c r="DW83" s="1891" t="n"/>
      <c r="EZ83" s="1889" t="n"/>
      <c r="FA83" s="1889" t="n"/>
      <c r="FB83" s="1889" t="n"/>
      <c r="FC83" s="1889" t="n"/>
      <c r="FD83" s="1889" t="n"/>
      <c r="FE83" s="1889" t="n"/>
      <c r="FF83" s="1889" t="n"/>
      <c r="FG83" s="1889" t="n"/>
      <c r="FH83" s="1889" t="n"/>
      <c r="FI83" s="1889" t="n"/>
      <c r="FJ83" s="1889" t="n"/>
      <c r="FK83" s="1889" t="n"/>
      <c r="FL83" s="1890" t="n"/>
      <c r="FO83" s="65" t="n"/>
      <c r="FP83" s="65" t="n"/>
      <c r="FQ83" s="65" t="n"/>
      <c r="FR83" s="65" t="n"/>
      <c r="FS83" s="65" t="n"/>
      <c r="FT83" s="65" t="n"/>
      <c r="FU83" s="65" t="n"/>
      <c r="FV83" s="65" t="n"/>
      <c r="FW83" s="65" t="n"/>
      <c r="FX83" s="65" t="n"/>
      <c r="FY83" s="65" t="n"/>
      <c r="FZ83" s="65" t="n"/>
      <c r="GA83" s="65" t="n"/>
      <c r="GB83" s="65" t="n"/>
      <c r="GC83" s="65" t="n"/>
      <c r="GD83" s="65" t="n"/>
      <c r="GE83" s="65" t="n"/>
      <c r="GF83" s="65" t="n"/>
      <c r="GG83" s="65" t="n"/>
      <c r="GH83" s="65" t="n"/>
      <c r="GI83" s="65" t="n"/>
      <c r="GJ83" s="65" t="n"/>
      <c r="GK83" s="65" t="n"/>
      <c r="GN83" s="1901" t="n"/>
      <c r="GO83" s="1901" t="n"/>
      <c r="GP83" s="1901" t="n"/>
      <c r="GQ83" s="1901" t="n"/>
      <c r="GR83" s="1901" t="n"/>
      <c r="GS83" s="1901" t="n"/>
      <c r="GT83" s="1901" t="n"/>
      <c r="GU83" s="1901" t="n"/>
      <c r="GV83" s="1901" t="n"/>
      <c r="GW83" s="1901" t="n"/>
      <c r="GX83" s="1901" t="n"/>
      <c r="GY83" s="1901" t="n"/>
      <c r="GZ83" s="1901" t="n"/>
    </row>
    <row r="84" ht="6" customHeight="1" s="832">
      <c r="A84" s="65" t="n"/>
      <c r="C84" s="65" t="n"/>
      <c r="D84" s="65" t="n"/>
      <c r="E84" s="65" t="n"/>
      <c r="F84" s="65" t="n"/>
      <c r="G84" s="65" t="n"/>
      <c r="H84" s="65" t="n"/>
      <c r="I84" s="65" t="n"/>
      <c r="J84" s="65" t="n"/>
      <c r="K84" s="65" t="n"/>
      <c r="L84" s="65" t="n"/>
      <c r="M84" s="65" t="n"/>
      <c r="N84" s="65" t="n"/>
      <c r="O84" s="65" t="n"/>
      <c r="P84" s="65" t="n"/>
      <c r="Q84" s="65" t="n"/>
      <c r="R84" s="65" t="n"/>
      <c r="S84" s="65" t="n"/>
      <c r="T84" s="1901" t="n"/>
      <c r="U84" s="1901" t="n"/>
      <c r="V84" s="1901" t="n"/>
      <c r="W84" s="1901" t="n"/>
      <c r="X84" s="1901" t="n"/>
      <c r="Y84" s="1901" t="n"/>
      <c r="Z84" s="1901" t="n"/>
      <c r="AA84" s="1901" t="n"/>
      <c r="AB84" s="1901" t="n"/>
      <c r="AC84" s="1901" t="n"/>
      <c r="AD84" s="1901" t="n"/>
      <c r="AE84" s="1901" t="n"/>
      <c r="AF84" s="1901" t="n"/>
      <c r="AG84" s="1901" t="n"/>
      <c r="AH84" s="1901" t="n"/>
      <c r="AI84" s="1901" t="n"/>
      <c r="AJ84" s="1901" t="n"/>
      <c r="AK84" s="1901" t="n"/>
      <c r="AL84" s="1901" t="n"/>
      <c r="AM84" s="1901" t="n"/>
      <c r="AN84" s="1901" t="n"/>
      <c r="AO84" s="1901" t="n"/>
      <c r="AP84" s="1901" t="n"/>
      <c r="AQ84" s="1901" t="n"/>
      <c r="AR84" s="1901" t="n"/>
      <c r="AS84" s="1901" t="n"/>
      <c r="AT84" s="1901" t="n"/>
      <c r="AU84" s="1901" t="n"/>
      <c r="AV84" s="1901" t="n"/>
      <c r="AW84" s="1901" t="n"/>
      <c r="AX84" s="1901" t="n"/>
      <c r="AY84" s="1901" t="n"/>
      <c r="AZ84" s="1901" t="n"/>
      <c r="BA84" s="1901" t="n"/>
      <c r="BB84" s="1901" t="n"/>
      <c r="BC84" s="1901" t="n"/>
      <c r="BD84" s="1901" t="n"/>
      <c r="BE84" s="1901" t="n"/>
      <c r="BF84" s="1901" t="n"/>
      <c r="BG84" s="1901" t="n"/>
      <c r="BH84" s="1901" t="n"/>
      <c r="BI84" s="1901" t="n"/>
      <c r="BJ84" s="1901" t="n"/>
      <c r="BK84" s="1901" t="n"/>
      <c r="BL84" s="1901" t="n"/>
      <c r="BM84" s="1901" t="n"/>
      <c r="BN84" s="1901" t="n"/>
      <c r="BO84" s="1901" t="n"/>
      <c r="BP84" s="1901" t="n"/>
      <c r="BQ84" s="1901" t="n"/>
      <c r="BR84" s="1901" t="n"/>
      <c r="BS84" s="1901" t="n"/>
      <c r="BT84" s="1901" t="n"/>
      <c r="BU84" s="1901" t="n"/>
      <c r="BV84" s="1901" t="n"/>
      <c r="BW84" s="1873" t="n"/>
      <c r="BX84" s="1891" t="n"/>
      <c r="BY84" s="1891" t="n"/>
      <c r="BZ84" s="1891" t="n"/>
      <c r="CA84" s="1891" t="n"/>
      <c r="CB84" s="1891" t="n"/>
      <c r="CC84" s="1891" t="n"/>
      <c r="CD84" s="1891" t="n"/>
      <c r="CE84" s="1891" t="n"/>
      <c r="CF84" s="1891" t="n"/>
      <c r="CG84" s="1891" t="n"/>
      <c r="CH84" s="1891" t="n"/>
      <c r="CI84" s="1891" t="n"/>
      <c r="CJ84" s="1891" t="n"/>
      <c r="CK84" s="1891" t="n"/>
      <c r="CL84" s="1891" t="n"/>
      <c r="CM84" s="1891" t="n"/>
      <c r="CN84" s="1891" t="n"/>
      <c r="CO84" s="1891" t="n"/>
      <c r="CP84" s="1891" t="n"/>
      <c r="CQ84" s="1891" t="n"/>
      <c r="CR84" s="1891" t="n"/>
      <c r="CS84" s="1891" t="n"/>
      <c r="CT84" s="1891" t="n"/>
      <c r="CU84" s="1891" t="n"/>
      <c r="CV84" s="1891" t="n"/>
      <c r="CW84" s="1891" t="n"/>
      <c r="CX84" s="1891" t="n"/>
      <c r="CY84" s="1891" t="n"/>
      <c r="CZ84" s="1891" t="n"/>
      <c r="DA84" s="1891" t="n"/>
      <c r="DB84" s="1891" t="n"/>
      <c r="DC84" s="1891" t="n"/>
      <c r="DD84" s="1891" t="n"/>
      <c r="DE84" s="1891" t="n"/>
      <c r="DF84" s="1891" t="n"/>
      <c r="DG84" s="1891" t="n"/>
      <c r="DH84" s="1891" t="n"/>
      <c r="DI84" s="1891" t="n"/>
      <c r="DJ84" s="1891" t="n"/>
      <c r="DK84" s="1891" t="n"/>
      <c r="DL84" s="1891" t="n"/>
      <c r="DM84" s="1891" t="n"/>
      <c r="DN84" s="1891" t="n"/>
      <c r="DO84" s="1891" t="n"/>
      <c r="DP84" s="1891" t="n"/>
      <c r="DQ84" s="1891" t="n"/>
      <c r="DR84" s="1891" t="n"/>
      <c r="DS84" s="1891" t="n"/>
      <c r="DT84" s="1891" t="n"/>
      <c r="DU84" s="1891" t="n"/>
      <c r="DV84" s="1891" t="n"/>
      <c r="DW84" s="1891" t="n"/>
      <c r="DY84" s="884" t="n"/>
      <c r="DZ84" s="884" t="n"/>
      <c r="EA84" s="884" t="n"/>
      <c r="EB84" s="884" t="n"/>
      <c r="EC84" s="884" t="n"/>
      <c r="ED84" s="884" t="n"/>
      <c r="EE84" s="884" t="n"/>
      <c r="EF84" s="884" t="n"/>
      <c r="EG84" s="884" t="n"/>
      <c r="EH84" s="884" t="n"/>
      <c r="EI84" s="884" t="n"/>
      <c r="EJ84" s="884" t="n"/>
      <c r="EK84" s="884" t="n"/>
      <c r="EL84" s="884" t="n"/>
      <c r="EM84" s="884" t="n"/>
      <c r="EN84" s="884" t="n"/>
      <c r="EO84" s="884" t="n"/>
      <c r="EP84" s="884" t="n"/>
      <c r="EQ84" s="884" t="n"/>
      <c r="ER84" s="884" t="n"/>
      <c r="ES84" s="884" t="n"/>
      <c r="ET84" s="884" t="n"/>
      <c r="EU84" s="884" t="n"/>
      <c r="EV84" s="884" t="n"/>
      <c r="EW84" s="884" t="n"/>
      <c r="EX84" s="884" t="n"/>
      <c r="EY84" s="884" t="n"/>
      <c r="EZ84" s="1889" t="n"/>
      <c r="FA84" s="1889" t="n"/>
      <c r="FB84" s="1889" t="n"/>
      <c r="FC84" s="1889" t="n"/>
      <c r="FD84" s="1889" t="n"/>
      <c r="FE84" s="1889" t="n"/>
      <c r="FF84" s="1889" t="n"/>
      <c r="FG84" s="1889" t="n"/>
      <c r="FH84" s="1889" t="n"/>
      <c r="FI84" s="1889" t="n"/>
      <c r="FJ84" s="1889" t="n"/>
      <c r="FK84" s="1889" t="n"/>
      <c r="FL84" s="1890" t="n"/>
      <c r="FO84" s="65" t="n"/>
      <c r="FP84" s="65" t="n"/>
      <c r="FQ84" s="65" t="n"/>
      <c r="FR84" s="65" t="n"/>
      <c r="FS84" s="65" t="n"/>
      <c r="FT84" s="65" t="n"/>
      <c r="FU84" s="65" t="n"/>
      <c r="FV84" s="65" t="n"/>
      <c r="FW84" s="65" t="n"/>
      <c r="FX84" s="65" t="n"/>
      <c r="FY84" s="65" t="n"/>
      <c r="FZ84" s="65" t="n"/>
      <c r="GA84" s="65" t="n"/>
      <c r="GB84" s="65" t="n"/>
      <c r="GC84" s="65" t="n"/>
      <c r="GD84" s="65" t="n"/>
      <c r="GE84" s="65" t="n"/>
      <c r="GF84" s="65" t="n"/>
      <c r="GG84" s="65" t="n"/>
      <c r="GH84" s="65" t="n"/>
      <c r="GI84" s="65" t="n"/>
      <c r="GJ84" s="65" t="n"/>
      <c r="GK84" s="65" t="n"/>
      <c r="GN84" s="1901" t="n"/>
      <c r="GO84" s="1901" t="n"/>
      <c r="GP84" s="1901" t="n"/>
      <c r="GQ84" s="1901" t="n"/>
      <c r="GR84" s="1901" t="n"/>
      <c r="GS84" s="1901" t="n"/>
      <c r="GT84" s="1901" t="n"/>
      <c r="GU84" s="1901" t="n"/>
      <c r="GV84" s="1901" t="n"/>
      <c r="GW84" s="1901" t="n"/>
      <c r="GX84" s="1901" t="n"/>
      <c r="GY84" s="1901" t="n"/>
      <c r="GZ84" s="1901" t="n"/>
    </row>
    <row r="85" ht="6" customHeight="1" s="832">
      <c r="A85" s="65" t="n"/>
      <c r="C85" s="65" t="n"/>
      <c r="D85" s="65" t="n"/>
      <c r="E85" s="65" t="n"/>
      <c r="F85" s="65" t="n"/>
      <c r="G85" s="65" t="n"/>
      <c r="H85" s="65" t="n"/>
      <c r="I85" s="65" t="n"/>
      <c r="J85" s="65" t="n"/>
      <c r="K85" s="65" t="n"/>
      <c r="L85" s="65" t="n"/>
      <c r="M85" s="65" t="n"/>
      <c r="N85" s="65" t="n"/>
      <c r="O85" s="65" t="n"/>
      <c r="P85" s="65" t="n"/>
      <c r="Q85" s="65" t="n"/>
      <c r="R85" s="65" t="n"/>
      <c r="S85" s="65" t="n"/>
      <c r="T85" s="1901" t="n"/>
      <c r="U85" s="1901" t="n"/>
      <c r="V85" s="1901" t="n"/>
      <c r="W85" s="1901" t="n"/>
      <c r="X85" s="1901" t="n"/>
      <c r="Y85" s="1901" t="n"/>
      <c r="Z85" s="1901" t="n"/>
      <c r="AA85" s="1901" t="n"/>
      <c r="AB85" s="1901" t="n"/>
      <c r="AC85" s="1901" t="n"/>
      <c r="AD85" s="1901" t="n"/>
      <c r="AE85" s="1901" t="n"/>
      <c r="AF85" s="1901" t="n"/>
      <c r="AG85" s="1901" t="n"/>
      <c r="AH85" s="1901" t="n"/>
      <c r="AI85" s="1901" t="n"/>
      <c r="AJ85" s="1901" t="n"/>
      <c r="AK85" s="1901" t="n"/>
      <c r="AL85" s="1901" t="n"/>
      <c r="AM85" s="1901" t="n"/>
      <c r="AN85" s="1901" t="n"/>
      <c r="AO85" s="1901" t="n"/>
      <c r="AP85" s="1901" t="n"/>
      <c r="AQ85" s="1901" t="n"/>
      <c r="AR85" s="1901" t="n"/>
      <c r="AS85" s="1901" t="n"/>
      <c r="AT85" s="1901" t="n"/>
      <c r="AU85" s="1901" t="n"/>
      <c r="AV85" s="1901" t="n"/>
      <c r="AW85" s="1901" t="n"/>
      <c r="AX85" s="1901" t="n"/>
      <c r="AY85" s="1901" t="n"/>
      <c r="AZ85" s="1901" t="n"/>
      <c r="BA85" s="1901" t="n"/>
      <c r="BB85" s="1901" t="n"/>
      <c r="BC85" s="1901" t="n"/>
      <c r="BD85" s="1901" t="n"/>
      <c r="BE85" s="1901" t="n"/>
      <c r="BF85" s="1901" t="n"/>
      <c r="BG85" s="1901" t="n"/>
      <c r="BH85" s="1901" t="n"/>
      <c r="BI85" s="1901" t="n"/>
      <c r="BJ85" s="1901" t="n"/>
      <c r="BK85" s="1901" t="n"/>
      <c r="BL85" s="1901" t="n"/>
      <c r="BM85" s="1901" t="n"/>
      <c r="BN85" s="1901" t="n"/>
      <c r="BO85" s="1901" t="n"/>
      <c r="BP85" s="1901" t="n"/>
      <c r="BQ85" s="1901" t="n"/>
      <c r="BR85" s="1901" t="n"/>
      <c r="BS85" s="1901" t="n"/>
      <c r="BT85" s="1901" t="n"/>
      <c r="BU85" s="1901" t="n"/>
      <c r="BV85" s="1901" t="n"/>
      <c r="BW85" s="1873" t="n"/>
      <c r="BX85" s="1891" t="n"/>
      <c r="BY85" s="1891" t="n"/>
      <c r="BZ85" s="1891" t="n"/>
      <c r="CA85" s="1891" t="n"/>
      <c r="CB85" s="1891" t="n"/>
      <c r="CC85" s="1891" t="n"/>
      <c r="CD85" s="1891" t="n"/>
      <c r="CE85" s="1891" t="n"/>
      <c r="CF85" s="1891" t="n"/>
      <c r="CG85" s="1891" t="n"/>
      <c r="CH85" s="1891" t="n"/>
      <c r="CI85" s="1891" t="n"/>
      <c r="CJ85" s="1891" t="n"/>
      <c r="CK85" s="1891" t="n"/>
      <c r="CL85" s="1891" t="n"/>
      <c r="CM85" s="1891" t="n"/>
      <c r="CN85" s="1891" t="n"/>
      <c r="CO85" s="1891" t="n"/>
      <c r="CP85" s="1891" t="n"/>
      <c r="CQ85" s="1891" t="n"/>
      <c r="CR85" s="1891" t="n"/>
      <c r="CS85" s="1891" t="n"/>
      <c r="CT85" s="1891" t="n"/>
      <c r="CU85" s="1891" t="n"/>
      <c r="CV85" s="1891" t="n"/>
      <c r="CW85" s="1891" t="n"/>
      <c r="CX85" s="1891" t="n"/>
      <c r="CY85" s="1891" t="n"/>
      <c r="CZ85" s="1891" t="n"/>
      <c r="DA85" s="1891" t="n"/>
      <c r="DB85" s="1891" t="n"/>
      <c r="DC85" s="1891" t="n"/>
      <c r="DD85" s="1891" t="n"/>
      <c r="DE85" s="1891" t="n"/>
      <c r="DF85" s="1891" t="n"/>
      <c r="DG85" s="1891" t="n"/>
      <c r="DH85" s="1891" t="n"/>
      <c r="DI85" s="1891" t="n"/>
      <c r="DJ85" s="1891" t="n"/>
      <c r="DK85" s="1891" t="n"/>
      <c r="DL85" s="1891" t="n"/>
      <c r="DM85" s="1891" t="n"/>
      <c r="DN85" s="1891" t="n"/>
      <c r="DO85" s="1891" t="n"/>
      <c r="DP85" s="1891" t="n"/>
      <c r="DQ85" s="1891" t="n"/>
      <c r="DR85" s="1891" t="n"/>
      <c r="DS85" s="1891" t="n"/>
      <c r="DT85" s="1891" t="n"/>
      <c r="DU85" s="1891" t="n"/>
      <c r="DV85" s="1891" t="n"/>
      <c r="DW85" s="1891" t="n"/>
      <c r="DY85" s="986" t="inlineStr">
        <is>
          <t>Shareholders' equity in substance (B) Total Assets Basis</t>
        </is>
      </c>
      <c r="DZ85" s="873" t="n"/>
      <c r="EA85" s="873" t="n"/>
      <c r="EB85" s="873" t="n"/>
      <c r="EC85" s="873" t="n"/>
      <c r="ED85" s="873" t="n"/>
      <c r="EE85" s="873" t="n"/>
      <c r="EF85" s="873" t="n"/>
      <c r="EG85" s="873" t="n"/>
      <c r="EH85" s="873" t="n"/>
      <c r="EI85" s="873" t="n"/>
      <c r="EJ85" s="873" t="n"/>
      <c r="EK85" s="873" t="n"/>
      <c r="EL85" s="873" t="n"/>
      <c r="EM85" s="873" t="n"/>
      <c r="EN85" s="873" t="n"/>
      <c r="EO85" s="873" t="n"/>
      <c r="EP85" s="873" t="n"/>
      <c r="EQ85" s="873" t="n"/>
      <c r="ER85" s="873" t="n"/>
      <c r="ES85" s="873" t="n"/>
      <c r="ET85" s="873" t="n"/>
      <c r="EU85" s="873" t="n"/>
      <c r="EV85" s="873" t="n"/>
      <c r="EW85" s="873" t="n"/>
      <c r="EX85" s="873" t="n"/>
      <c r="EY85" s="987" t="n"/>
      <c r="EZ85" s="992">
        <f>FB24+FB49+FB66+FB77</f>
        <v/>
      </c>
      <c r="FA85" s="899" t="n"/>
      <c r="FB85" s="899" t="n"/>
      <c r="FC85" s="899" t="n"/>
      <c r="FD85" s="899" t="n"/>
      <c r="FE85" s="899" t="n"/>
      <c r="FF85" s="899" t="n"/>
      <c r="FG85" s="899" t="n"/>
      <c r="FH85" s="899" t="n"/>
      <c r="FI85" s="899" t="n"/>
      <c r="FJ85" s="899" t="n"/>
      <c r="FK85" s="899" t="n"/>
      <c r="FL85" s="910" t="n"/>
      <c r="FO85" s="65" t="n"/>
      <c r="FP85" s="65" t="n"/>
      <c r="FQ85" s="65" t="n"/>
      <c r="FR85" s="65" t="n"/>
      <c r="FS85" s="65" t="n"/>
      <c r="FT85" s="65" t="n"/>
      <c r="FU85" s="65" t="n"/>
      <c r="FV85" s="65" t="n"/>
      <c r="FW85" s="65" t="n"/>
      <c r="FX85" s="65" t="n"/>
      <c r="FY85" s="65" t="n"/>
      <c r="FZ85" s="65" t="n"/>
      <c r="GA85" s="65" t="n"/>
      <c r="GB85" s="65" t="n"/>
      <c r="GC85" s="65" t="n"/>
      <c r="GD85" s="65" t="n"/>
      <c r="GE85" s="65" t="n"/>
      <c r="GF85" s="65" t="n"/>
      <c r="GG85" s="65" t="n"/>
      <c r="GH85" s="65" t="n"/>
      <c r="GI85" s="65" t="n"/>
      <c r="GJ85" s="65" t="n"/>
      <c r="GK85" s="65" t="n"/>
      <c r="GN85" s="1901" t="n"/>
      <c r="GO85" s="1901" t="n"/>
      <c r="GP85" s="1901" t="n"/>
      <c r="GQ85" s="1901" t="n"/>
      <c r="GR85" s="1901" t="n"/>
      <c r="GS85" s="1901" t="n"/>
      <c r="GT85" s="1901" t="n"/>
      <c r="GU85" s="1901" t="n"/>
      <c r="GV85" s="1901" t="n"/>
      <c r="GW85" s="1901" t="n"/>
      <c r="GX85" s="1901" t="n"/>
      <c r="GY85" s="1901" t="n"/>
      <c r="GZ85" s="1901" t="n"/>
    </row>
    <row r="86" ht="6" customHeight="1" s="832">
      <c r="A86" s="65" t="n"/>
      <c r="C86" s="65" t="n"/>
      <c r="D86" s="65" t="n"/>
      <c r="E86" s="65" t="n"/>
      <c r="F86" s="65" t="n"/>
      <c r="G86" s="65" t="n"/>
      <c r="H86" s="65" t="n"/>
      <c r="I86" s="65" t="n"/>
      <c r="J86" s="65" t="n"/>
      <c r="K86" s="65" t="n"/>
      <c r="L86" s="65" t="n"/>
      <c r="M86" s="65" t="n"/>
      <c r="N86" s="65" t="n"/>
      <c r="O86" s="65" t="n"/>
      <c r="P86" s="65" t="n"/>
      <c r="Q86" s="65" t="n"/>
      <c r="R86" s="65" t="n"/>
      <c r="S86" s="65" t="n"/>
      <c r="T86" s="1901" t="n"/>
      <c r="U86" s="1901" t="n"/>
      <c r="V86" s="1901" t="n"/>
      <c r="W86" s="1901" t="n"/>
      <c r="X86" s="1901" t="n"/>
      <c r="Y86" s="1901" t="n"/>
      <c r="Z86" s="1901" t="n"/>
      <c r="AA86" s="1901" t="n"/>
      <c r="AB86" s="1901" t="n"/>
      <c r="AC86" s="1901" t="n"/>
      <c r="AD86" s="1901" t="n"/>
      <c r="AE86" s="1901" t="n"/>
      <c r="AF86" s="1901" t="n"/>
      <c r="AG86" s="1901" t="n"/>
      <c r="AH86" s="1901" t="n"/>
      <c r="AI86" s="1901" t="n"/>
      <c r="AJ86" s="1901" t="n"/>
      <c r="AK86" s="1901" t="n"/>
      <c r="AL86" s="1901" t="n"/>
      <c r="AM86" s="1901" t="n"/>
      <c r="AN86" s="1901" t="n"/>
      <c r="AO86" s="1901" t="n"/>
      <c r="AP86" s="1901" t="n"/>
      <c r="AQ86" s="1901" t="n"/>
      <c r="AR86" s="1901" t="n"/>
      <c r="AS86" s="1901" t="n"/>
      <c r="AT86" s="1901" t="n"/>
      <c r="AU86" s="1901" t="n"/>
      <c r="AV86" s="1901" t="n"/>
      <c r="AW86" s="1901" t="n"/>
      <c r="AX86" s="1901" t="n"/>
      <c r="AY86" s="1901" t="n"/>
      <c r="AZ86" s="1901" t="n"/>
      <c r="BA86" s="1901" t="n"/>
      <c r="BB86" s="1901" t="n"/>
      <c r="BC86" s="1901" t="n"/>
      <c r="BD86" s="1901" t="n"/>
      <c r="BE86" s="1901" t="n"/>
      <c r="BF86" s="1901" t="n"/>
      <c r="BG86" s="1901" t="n"/>
      <c r="BH86" s="1901" t="n"/>
      <c r="BI86" s="1901" t="n"/>
      <c r="BJ86" s="1901" t="n"/>
      <c r="BK86" s="1901" t="n"/>
      <c r="BL86" s="1901" t="n"/>
      <c r="BM86" s="1901" t="n"/>
      <c r="BN86" s="1901" t="n"/>
      <c r="BO86" s="1901" t="n"/>
      <c r="BP86" s="1901" t="n"/>
      <c r="BQ86" s="1901" t="n"/>
      <c r="BR86" s="1901" t="n"/>
      <c r="BS86" s="1901" t="n"/>
      <c r="BT86" s="1901" t="n"/>
      <c r="BU86" s="1901" t="n"/>
      <c r="BV86" s="1901" t="n"/>
      <c r="BW86" s="1873" t="n"/>
      <c r="BX86" s="1891" t="n"/>
      <c r="BY86" s="1891" t="n"/>
      <c r="BZ86" s="1891" t="n"/>
      <c r="CA86" s="1891" t="n"/>
      <c r="CB86" s="1891" t="n"/>
      <c r="CC86" s="1891" t="n"/>
      <c r="CD86" s="1891" t="n"/>
      <c r="CE86" s="1891" t="n"/>
      <c r="CF86" s="1891" t="n"/>
      <c r="CG86" s="1891" t="n"/>
      <c r="CH86" s="1891" t="n"/>
      <c r="CI86" s="1891" t="n"/>
      <c r="CJ86" s="1891" t="n"/>
      <c r="CK86" s="1891" t="n"/>
      <c r="CL86" s="1891" t="n"/>
      <c r="CM86" s="1891" t="n"/>
      <c r="CN86" s="1891" t="n"/>
      <c r="CO86" s="1891" t="n"/>
      <c r="CP86" s="1891" t="n"/>
      <c r="CQ86" s="1891" t="n"/>
      <c r="CR86" s="1891" t="n"/>
      <c r="CS86" s="1891" t="n"/>
      <c r="CT86" s="1891" t="n"/>
      <c r="CU86" s="1891" t="n"/>
      <c r="CV86" s="1891" t="n"/>
      <c r="CW86" s="1891" t="n"/>
      <c r="CX86" s="1891" t="n"/>
      <c r="CY86" s="1891" t="n"/>
      <c r="CZ86" s="1891" t="n"/>
      <c r="DA86" s="1891" t="n"/>
      <c r="DB86" s="1891" t="n"/>
      <c r="DC86" s="1891" t="n"/>
      <c r="DD86" s="1891" t="n"/>
      <c r="DE86" s="1891" t="n"/>
      <c r="DF86" s="1891" t="n"/>
      <c r="DG86" s="1891" t="n"/>
      <c r="DH86" s="1891" t="n"/>
      <c r="DI86" s="1891" t="n"/>
      <c r="DJ86" s="1891" t="n"/>
      <c r="DK86" s="1891" t="n"/>
      <c r="DL86" s="1891" t="n"/>
      <c r="DM86" s="1891" t="n"/>
      <c r="DN86" s="1891" t="n"/>
      <c r="DO86" s="1891" t="n"/>
      <c r="DP86" s="1891" t="n"/>
      <c r="DQ86" s="1891" t="n"/>
      <c r="DR86" s="1891" t="n"/>
      <c r="DS86" s="1891" t="n"/>
      <c r="DT86" s="1891" t="n"/>
      <c r="DU86" s="1891" t="n"/>
      <c r="DV86" s="1891" t="n"/>
      <c r="DW86" s="1891" t="n"/>
      <c r="DY86" s="875" t="n"/>
      <c r="DZ86" s="876" t="n"/>
      <c r="EA86" s="876" t="n"/>
      <c r="EB86" s="876" t="n"/>
      <c r="EC86" s="876" t="n"/>
      <c r="ED86" s="876" t="n"/>
      <c r="EE86" s="876" t="n"/>
      <c r="EF86" s="876" t="n"/>
      <c r="EG86" s="876" t="n"/>
      <c r="EH86" s="876" t="n"/>
      <c r="EI86" s="876" t="n"/>
      <c r="EJ86" s="876" t="n"/>
      <c r="EK86" s="876" t="n"/>
      <c r="EL86" s="876" t="n"/>
      <c r="EM86" s="876" t="n"/>
      <c r="EN86" s="876" t="n"/>
      <c r="EO86" s="876" t="n"/>
      <c r="EP86" s="876" t="n"/>
      <c r="EQ86" s="876" t="n"/>
      <c r="ER86" s="876" t="n"/>
      <c r="ES86" s="876" t="n"/>
      <c r="ET86" s="876" t="n"/>
      <c r="EU86" s="876" t="n"/>
      <c r="EV86" s="876" t="n"/>
      <c r="EW86" s="876" t="n"/>
      <c r="EX86" s="876" t="n"/>
      <c r="EY86" s="988" t="n"/>
      <c r="EZ86" s="911" t="n"/>
      <c r="FA86" s="844" t="n"/>
      <c r="FB86" s="844" t="n"/>
      <c r="FC86" s="844" t="n"/>
      <c r="FD86" s="844" t="n"/>
      <c r="FE86" s="844" t="n"/>
      <c r="FF86" s="844" t="n"/>
      <c r="FG86" s="844" t="n"/>
      <c r="FH86" s="844" t="n"/>
      <c r="FI86" s="844" t="n"/>
      <c r="FJ86" s="844" t="n"/>
      <c r="FK86" s="844" t="n"/>
      <c r="FL86" s="912" t="n"/>
      <c r="FO86" s="65" t="n"/>
      <c r="FP86" s="65" t="n"/>
      <c r="FQ86" s="65" t="n"/>
      <c r="FR86" s="65" t="n"/>
      <c r="FS86" s="65" t="n"/>
      <c r="FT86" s="65" t="n"/>
      <c r="FU86" s="65" t="n"/>
      <c r="FV86" s="65" t="n"/>
      <c r="FW86" s="65" t="n"/>
      <c r="FX86" s="65" t="n"/>
      <c r="FY86" s="65" t="n"/>
      <c r="FZ86" s="65" t="n"/>
      <c r="GA86" s="65" t="n"/>
      <c r="GB86" s="65" t="n"/>
      <c r="GC86" s="65" t="n"/>
      <c r="GD86" s="65" t="n"/>
      <c r="GE86" s="65" t="n"/>
      <c r="GF86" s="65" t="n"/>
      <c r="GG86" s="65" t="n"/>
      <c r="GH86" s="65" t="n"/>
      <c r="GI86" s="65" t="n"/>
      <c r="GJ86" s="65" t="n"/>
      <c r="GK86" s="65" t="n"/>
      <c r="GN86" s="1901" t="n"/>
      <c r="GO86" s="1901" t="n"/>
      <c r="GP86" s="1901" t="n"/>
      <c r="GQ86" s="1901" t="n"/>
      <c r="GR86" s="1901" t="n"/>
      <c r="GS86" s="1901" t="n"/>
      <c r="GT86" s="1901" t="n"/>
      <c r="GU86" s="1901" t="n"/>
      <c r="GV86" s="1901" t="n"/>
      <c r="GW86" s="1901" t="n"/>
      <c r="GX86" s="1901" t="n"/>
      <c r="GY86" s="1901" t="n"/>
      <c r="GZ86" s="1901" t="n"/>
    </row>
    <row r="87" ht="6" customHeight="1" s="832">
      <c r="A87" s="65" t="n"/>
      <c r="C87" s="65" t="n"/>
      <c r="D87" s="65" t="n"/>
      <c r="E87" s="65" t="n"/>
      <c r="F87" s="65" t="n"/>
      <c r="G87" s="65" t="n"/>
      <c r="H87" s="65" t="n"/>
      <c r="I87" s="65" t="n"/>
      <c r="J87" s="65" t="n"/>
      <c r="K87" s="65" t="n"/>
      <c r="L87" s="65" t="n"/>
      <c r="M87" s="65" t="n"/>
      <c r="N87" s="65" t="n"/>
      <c r="O87" s="65" t="n"/>
      <c r="P87" s="65" t="n"/>
      <c r="Q87" s="65" t="n"/>
      <c r="R87" s="65" t="n"/>
      <c r="S87" s="65" t="n"/>
      <c r="T87" s="1901" t="n"/>
      <c r="U87" s="1902">
        <f>121637-V81</f>
        <v/>
      </c>
      <c r="AE87" s="1901" t="n"/>
      <c r="AF87" s="1901" t="n"/>
      <c r="AG87" s="1901" t="n"/>
      <c r="AH87" s="1901" t="n"/>
      <c r="AI87" s="1901" t="n"/>
      <c r="AJ87" s="1901" t="n"/>
      <c r="AK87" s="1901" t="n"/>
      <c r="AL87" s="1901" t="n"/>
      <c r="AM87" s="1901" t="n"/>
      <c r="AN87" s="1901" t="n"/>
      <c r="AO87" s="1901" t="n"/>
      <c r="AP87" s="1901" t="n"/>
      <c r="AQ87" s="1901" t="n"/>
      <c r="AR87" s="1901" t="n"/>
      <c r="AS87" s="1901" t="n"/>
      <c r="AT87" s="1901" t="n"/>
      <c r="AU87" s="1901" t="n"/>
      <c r="AV87" s="1901" t="n"/>
      <c r="AW87" s="1901" t="n"/>
      <c r="AX87" s="1901" t="n"/>
      <c r="AY87" s="1901" t="n"/>
      <c r="AZ87" s="1901" t="n"/>
      <c r="BA87" s="1901" t="n"/>
      <c r="BB87" s="1901" t="n"/>
      <c r="BC87" s="1901" t="n"/>
      <c r="BD87" s="1901" t="n"/>
      <c r="BE87" s="1901" t="n"/>
      <c r="BF87" s="1901" t="n"/>
      <c r="BG87" s="1901" t="n"/>
      <c r="BH87" s="1901" t="n"/>
      <c r="BI87" s="1901" t="n"/>
      <c r="BJ87" s="1901" t="n"/>
      <c r="BK87" s="1901" t="n"/>
      <c r="BL87" s="1901" t="n"/>
      <c r="BM87" s="1901" t="n"/>
      <c r="BN87" s="1901" t="n"/>
      <c r="BO87" s="1901" t="n"/>
      <c r="BP87" s="1901" t="n"/>
      <c r="BQ87" s="1901" t="n"/>
      <c r="BR87" s="1901" t="n"/>
      <c r="BS87" s="1901" t="n"/>
      <c r="BT87" s="1901" t="n"/>
      <c r="BU87" s="1901" t="n"/>
      <c r="BV87" s="1901" t="n"/>
      <c r="BW87" s="1873" t="n"/>
      <c r="BX87" s="1891" t="n"/>
      <c r="BY87" s="1891" t="n"/>
      <c r="BZ87" s="1891" t="n"/>
      <c r="CA87" s="1891" t="n"/>
      <c r="CB87" s="1891" t="n"/>
      <c r="CC87" s="1891" t="n"/>
      <c r="CD87" s="1891" t="n"/>
      <c r="CE87" s="1891" t="n"/>
      <c r="CF87" s="1891" t="n"/>
      <c r="CG87" s="1891" t="n"/>
      <c r="CH87" s="1891" t="n"/>
      <c r="CI87" s="1891" t="n"/>
      <c r="CJ87" s="1891" t="n"/>
      <c r="CK87" s="1891" t="n"/>
      <c r="CL87" s="1891" t="n"/>
      <c r="CM87" s="1891" t="n"/>
      <c r="CN87" s="1891" t="n"/>
      <c r="CO87" s="1891" t="n"/>
      <c r="CP87" s="1891" t="n"/>
      <c r="CQ87" s="1891" t="n"/>
      <c r="CR87" s="1891" t="n"/>
      <c r="CS87" s="1891" t="n"/>
      <c r="CT87" s="1891" t="n"/>
      <c r="CU87" s="1891" t="n"/>
      <c r="CV87" s="1891" t="n"/>
      <c r="CW87" s="1891" t="n"/>
      <c r="CX87" s="1891" t="n"/>
      <c r="CY87" s="1891" t="n"/>
      <c r="CZ87" s="1891" t="n"/>
      <c r="DA87" s="1891" t="n"/>
      <c r="DB87" s="1891" t="n"/>
      <c r="DC87" s="1891" t="n"/>
      <c r="DD87" s="1891" t="n"/>
      <c r="DE87" s="1891" t="n"/>
      <c r="DF87" s="1891" t="n"/>
      <c r="DG87" s="1891" t="n"/>
      <c r="DH87" s="1891" t="n"/>
      <c r="DI87" s="1891" t="n"/>
      <c r="DJ87" s="1891" t="n"/>
      <c r="DK87" s="1891" t="n"/>
      <c r="DL87" s="1891" t="n"/>
      <c r="DM87" s="1891" t="n"/>
      <c r="DN87" s="1891" t="n"/>
      <c r="DO87" s="1891" t="n"/>
      <c r="DP87" s="1891" t="n"/>
      <c r="DQ87" s="1891" t="n"/>
      <c r="DR87" s="1891" t="n"/>
      <c r="DS87" s="1891" t="n"/>
      <c r="DT87" s="1891" t="n"/>
      <c r="DU87" s="1891" t="n"/>
      <c r="DV87" s="1891" t="n"/>
      <c r="DW87" s="1891" t="n"/>
      <c r="DY87" s="864" t="inlineStr">
        <is>
          <t xml:space="preserve">　 = ④＋b＋⑭＋⑮</t>
        </is>
      </c>
      <c r="DZ87" s="873" t="n"/>
      <c r="EA87" s="873" t="n"/>
      <c r="EB87" s="873" t="n"/>
      <c r="EC87" s="873" t="n"/>
      <c r="ED87" s="873" t="n"/>
      <c r="EE87" s="873" t="n"/>
      <c r="EF87" s="873" t="n"/>
      <c r="EG87" s="873" t="n"/>
      <c r="EH87" s="873" t="n"/>
      <c r="EI87" s="873" t="n"/>
      <c r="EJ87" s="873" t="n"/>
      <c r="EK87" s="873" t="n"/>
      <c r="EL87" s="873" t="n"/>
      <c r="EM87" s="873" t="n"/>
      <c r="EN87" s="873" t="n"/>
      <c r="EO87" s="873" t="n"/>
      <c r="EP87" s="873" t="n"/>
      <c r="EQ87" s="873" t="n"/>
      <c r="ER87" s="873" t="n"/>
      <c r="ES87" s="873" t="n"/>
      <c r="ET87" s="873" t="n"/>
      <c r="EU87" s="873" t="n"/>
      <c r="EV87" s="873" t="n"/>
      <c r="EW87" s="873" t="n"/>
      <c r="EX87" s="873" t="n"/>
      <c r="EY87" s="873" t="n"/>
      <c r="EZ87" s="1890" t="n"/>
      <c r="FA87" s="1890" t="n"/>
      <c r="FB87" s="1890" t="n"/>
      <c r="FC87" s="1890" t="n"/>
      <c r="FD87" s="1890" t="n"/>
      <c r="FE87" s="1890" t="n"/>
      <c r="FF87" s="1890" t="n"/>
      <c r="FG87" s="1890" t="n"/>
      <c r="FH87" s="1890" t="n"/>
      <c r="FI87" s="1890" t="n"/>
      <c r="FJ87" s="1890" t="n"/>
      <c r="FK87" s="1890" t="n"/>
      <c r="FL87" s="1890" t="n"/>
      <c r="FO87" s="65" t="n"/>
      <c r="FP87" s="65" t="n"/>
      <c r="FQ87" s="65" t="n"/>
      <c r="FR87" s="65" t="n"/>
      <c r="FS87" s="65" t="n"/>
      <c r="FT87" s="65" t="n"/>
      <c r="FU87" s="65" t="n"/>
      <c r="FV87" s="65" t="n"/>
      <c r="FW87" s="65" t="n"/>
      <c r="FX87" s="65" t="n"/>
      <c r="FY87" s="65" t="n"/>
      <c r="FZ87" s="65" t="n"/>
      <c r="GA87" s="65" t="n"/>
      <c r="GB87" s="65" t="n"/>
      <c r="GC87" s="65" t="n"/>
      <c r="GD87" s="65" t="n"/>
      <c r="GE87" s="65" t="n"/>
      <c r="GF87" s="65" t="n"/>
      <c r="GG87" s="65" t="n"/>
      <c r="GH87" s="65" t="n"/>
      <c r="GI87" s="65" t="n"/>
      <c r="GJ87" s="65" t="n"/>
      <c r="GK87" s="65" t="n"/>
      <c r="GN87" s="1901" t="n"/>
      <c r="GO87" s="1901" t="n"/>
      <c r="GP87" s="1901" t="n"/>
      <c r="GQ87" s="1901" t="n"/>
      <c r="GR87" s="1901" t="n"/>
      <c r="GS87" s="1901" t="n"/>
      <c r="GT87" s="1901" t="n"/>
      <c r="GU87" s="1901" t="n"/>
      <c r="GV87" s="1901" t="n"/>
      <c r="GW87" s="1901" t="n"/>
      <c r="GX87" s="1901" t="n"/>
      <c r="GY87" s="1901" t="n"/>
      <c r="GZ87" s="1901" t="n"/>
    </row>
    <row r="88" ht="6" customHeight="1" s="832">
      <c r="A88" s="65" t="n"/>
      <c r="C88" s="65" t="n"/>
      <c r="D88" s="65" t="n"/>
      <c r="E88" s="65" t="n"/>
      <c r="F88" s="65" t="n"/>
      <c r="G88" s="65" t="n"/>
      <c r="H88" s="65" t="n"/>
      <c r="I88" s="65" t="n"/>
      <c r="J88" s="65" t="n"/>
      <c r="K88" s="65" t="n"/>
      <c r="L88" s="65" t="n"/>
      <c r="M88" s="65" t="n"/>
      <c r="N88" s="65" t="n"/>
      <c r="O88" s="65" t="n"/>
      <c r="P88" s="65" t="n"/>
      <c r="Q88" s="65" t="n"/>
      <c r="R88" s="65" t="n"/>
      <c r="S88" s="65" t="n"/>
      <c r="T88" s="1901" t="n"/>
      <c r="AE88" s="1901" t="n"/>
      <c r="AF88" s="1901" t="n"/>
      <c r="AG88" s="1901" t="n"/>
      <c r="AH88" s="1901" t="n"/>
      <c r="AI88" s="1901" t="n"/>
      <c r="AJ88" s="1901" t="n"/>
      <c r="AK88" s="1901" t="n"/>
      <c r="AL88" s="1901" t="n"/>
      <c r="AM88" s="1901" t="n"/>
      <c r="AN88" s="1901" t="n"/>
      <c r="AO88" s="1901" t="n"/>
      <c r="AP88" s="1901" t="n"/>
      <c r="AQ88" s="1901" t="n"/>
      <c r="AR88" s="1901" t="n"/>
      <c r="AS88" s="1901" t="n"/>
      <c r="AT88" s="1901" t="n"/>
      <c r="AU88" s="1901" t="n"/>
      <c r="AV88" s="1901" t="n"/>
      <c r="AW88" s="1901" t="n"/>
      <c r="AX88" s="1901" t="n"/>
      <c r="AY88" s="1901" t="n"/>
      <c r="AZ88" s="1901" t="n"/>
      <c r="BA88" s="1901" t="n"/>
      <c r="BB88" s="1901" t="n"/>
      <c r="BC88" s="1901" t="n"/>
      <c r="BD88" s="1901" t="n"/>
      <c r="BE88" s="1901" t="n"/>
      <c r="BF88" s="1901" t="n"/>
      <c r="BG88" s="1901" t="n"/>
      <c r="BH88" s="1901" t="n"/>
      <c r="BI88" s="1901" t="n"/>
      <c r="BJ88" s="1901" t="n"/>
      <c r="BK88" s="1901" t="n"/>
      <c r="BL88" s="1901" t="n"/>
      <c r="BM88" s="1901" t="n"/>
      <c r="BN88" s="1901" t="n"/>
      <c r="BO88" s="1901" t="n"/>
      <c r="BP88" s="1901" t="n"/>
      <c r="BQ88" s="1901" t="n"/>
      <c r="BR88" s="1901" t="n"/>
      <c r="BS88" s="1901" t="n"/>
      <c r="BT88" s="1901" t="n"/>
      <c r="BU88" s="1901" t="n"/>
      <c r="BV88" s="1901" t="n"/>
      <c r="BW88" s="1873" t="n"/>
      <c r="BX88" s="1891" t="n"/>
      <c r="BY88" s="1891" t="n"/>
      <c r="BZ88" s="1891" t="n"/>
      <c r="CA88" s="1891" t="n"/>
      <c r="CB88" s="1891" t="n"/>
      <c r="CC88" s="1891" t="n"/>
      <c r="CD88" s="1891" t="n"/>
      <c r="CE88" s="1891" t="n"/>
      <c r="CF88" s="1891" t="n"/>
      <c r="CG88" s="1891" t="n"/>
      <c r="CH88" s="1891" t="n"/>
      <c r="CI88" s="1891" t="n"/>
      <c r="CJ88" s="1891" t="n"/>
      <c r="CK88" s="1891" t="n"/>
      <c r="CL88" s="1891" t="n"/>
      <c r="CM88" s="1891" t="n"/>
      <c r="CN88" s="1891" t="n"/>
      <c r="CO88" s="1891" t="n"/>
      <c r="CP88" s="1891" t="n"/>
      <c r="CQ88" s="1891" t="n"/>
      <c r="CR88" s="1891" t="n"/>
      <c r="CS88" s="1891" t="n"/>
      <c r="CT88" s="1891" t="n"/>
      <c r="CU88" s="1891" t="n"/>
      <c r="CV88" s="1891" t="n"/>
      <c r="CW88" s="1891" t="n"/>
      <c r="CX88" s="1891" t="n"/>
      <c r="CY88" s="1891" t="n"/>
      <c r="CZ88" s="1891" t="n"/>
      <c r="DA88" s="1891" t="n"/>
      <c r="DB88" s="1891" t="n"/>
      <c r="DC88" s="1891" t="n"/>
      <c r="DD88" s="1891" t="n"/>
      <c r="DE88" s="1891" t="n"/>
      <c r="DF88" s="1891" t="n"/>
      <c r="DG88" s="1891" t="n"/>
      <c r="DH88" s="1891" t="n"/>
      <c r="DI88" s="1891" t="n"/>
      <c r="DJ88" s="1891" t="n"/>
      <c r="DK88" s="1891" t="n"/>
      <c r="DL88" s="1891" t="n"/>
      <c r="DM88" s="1891" t="n"/>
      <c r="DN88" s="1891" t="n"/>
      <c r="DO88" s="1891" t="n"/>
      <c r="DP88" s="1891" t="n"/>
      <c r="DQ88" s="1891" t="n"/>
      <c r="DR88" s="1891" t="n"/>
      <c r="DS88" s="1891" t="n"/>
      <c r="DT88" s="1891" t="n"/>
      <c r="DU88" s="1891" t="n"/>
      <c r="DV88" s="1891" t="n"/>
      <c r="DW88" s="1891" t="n"/>
      <c r="EZ88" s="1890" t="n"/>
      <c r="FA88" s="1890" t="n"/>
      <c r="FB88" s="1890" t="n"/>
      <c r="FC88" s="1890" t="n"/>
      <c r="FD88" s="1890" t="n"/>
      <c r="FE88" s="1890" t="n"/>
      <c r="FF88" s="1890" t="n"/>
      <c r="FG88" s="1890" t="n"/>
      <c r="FH88" s="1890" t="n"/>
      <c r="FI88" s="1890" t="n"/>
      <c r="FJ88" s="1890" t="n"/>
      <c r="FK88" s="1890" t="n"/>
      <c r="FL88" s="1890" t="n"/>
      <c r="FO88" s="65" t="n"/>
      <c r="FP88" s="65" t="n"/>
      <c r="FQ88" s="65" t="n"/>
      <c r="FR88" s="65" t="n"/>
      <c r="FS88" s="65" t="n"/>
      <c r="FT88" s="65" t="n"/>
      <c r="FU88" s="65" t="n"/>
      <c r="FV88" s="65" t="n"/>
      <c r="FW88" s="65" t="n"/>
      <c r="FX88" s="65" t="n"/>
      <c r="FY88" s="65" t="n"/>
      <c r="FZ88" s="65" t="n"/>
      <c r="GA88" s="65" t="n"/>
      <c r="GB88" s="65" t="n"/>
      <c r="GC88" s="65" t="n"/>
      <c r="GD88" s="65" t="n"/>
      <c r="GE88" s="65" t="n"/>
      <c r="GF88" s="65" t="n"/>
      <c r="GG88" s="65" t="n"/>
      <c r="GH88" s="65" t="n"/>
      <c r="GI88" s="65" t="n"/>
      <c r="GJ88" s="65" t="n"/>
      <c r="GK88" s="65" t="n"/>
      <c r="GN88" s="1901" t="n"/>
      <c r="GO88" s="1901" t="n"/>
      <c r="GP88" s="1901" t="n"/>
      <c r="GQ88" s="1901" t="n"/>
      <c r="GR88" s="1901" t="n"/>
      <c r="GS88" s="1901" t="n"/>
      <c r="GT88" s="1901" t="n"/>
      <c r="GU88" s="1901" t="n"/>
      <c r="GV88" s="1901" t="n"/>
      <c r="GW88" s="1901" t="n"/>
      <c r="GX88" s="1901" t="n"/>
      <c r="GY88" s="1901" t="n"/>
      <c r="GZ88" s="1901" t="n"/>
    </row>
    <row r="89" ht="6" customHeight="1" s="832">
      <c r="A89" s="65" t="n"/>
      <c r="C89" s="65" t="n"/>
      <c r="D89" s="65" t="n"/>
      <c r="E89" s="65" t="n"/>
      <c r="F89" s="65" t="n"/>
      <c r="G89" s="65" t="n"/>
      <c r="H89" s="65" t="n"/>
      <c r="I89" s="65" t="n"/>
      <c r="J89" s="65" t="n"/>
      <c r="K89" s="65" t="n"/>
      <c r="L89" s="65" t="n"/>
      <c r="M89" s="65" t="n"/>
      <c r="N89" s="65" t="n"/>
      <c r="O89" s="65" t="n"/>
      <c r="P89" s="65" t="n"/>
      <c r="Q89" s="65" t="n"/>
      <c r="R89" s="65" t="n"/>
      <c r="S89" s="65" t="n"/>
      <c r="T89" s="1901" t="n"/>
      <c r="U89" s="1901" t="n"/>
      <c r="V89" s="1901" t="n"/>
      <c r="W89" s="1901" t="n"/>
      <c r="X89" s="1901" t="n"/>
      <c r="Y89" s="1901" t="n"/>
      <c r="Z89" s="1901" t="n"/>
      <c r="AA89" s="1901" t="n"/>
      <c r="AB89" s="1901" t="n"/>
      <c r="AC89" s="1901" t="n"/>
      <c r="AD89" s="1901" t="n"/>
      <c r="AE89" s="1901" t="n"/>
      <c r="AF89" s="1901" t="n"/>
      <c r="AG89" s="1901" t="n"/>
      <c r="AH89" s="1901" t="n"/>
      <c r="AI89" s="1901" t="n"/>
      <c r="AJ89" s="1901" t="n"/>
      <c r="AK89" s="1901" t="n"/>
      <c r="AL89" s="1901" t="n"/>
      <c r="AM89" s="1901" t="n"/>
      <c r="AN89" s="1901" t="n"/>
      <c r="AO89" s="1901" t="n"/>
      <c r="AP89" s="1901" t="n"/>
      <c r="AQ89" s="1901" t="n"/>
      <c r="AR89" s="1901" t="n"/>
      <c r="AS89" s="1901" t="n"/>
      <c r="AT89" s="1901" t="n"/>
      <c r="AU89" s="1901" t="n"/>
      <c r="AV89" s="1901" t="n"/>
      <c r="AW89" s="1901" t="n"/>
      <c r="AX89" s="1901" t="n"/>
      <c r="AY89" s="1901" t="n"/>
      <c r="AZ89" s="1901" t="n"/>
      <c r="BA89" s="1901" t="n"/>
      <c r="BB89" s="1901" t="n"/>
      <c r="BC89" s="1901" t="n"/>
      <c r="BD89" s="1901" t="n"/>
      <c r="BE89" s="1901" t="n"/>
      <c r="BF89" s="1901" t="n"/>
      <c r="BG89" s="1901" t="n"/>
      <c r="BH89" s="1901" t="n"/>
      <c r="BI89" s="1901" t="n"/>
      <c r="BJ89" s="1901" t="n"/>
      <c r="BK89" s="1901" t="n"/>
      <c r="BL89" s="1901" t="n"/>
      <c r="BM89" s="1901" t="n"/>
      <c r="BN89" s="1901" t="n"/>
      <c r="BO89" s="1901" t="n"/>
      <c r="BP89" s="1901" t="n"/>
      <c r="BQ89" s="1901" t="n"/>
      <c r="BR89" s="1901" t="n"/>
      <c r="BS89" s="1901" t="n"/>
      <c r="BT89" s="1901" t="n"/>
      <c r="BU89" s="1901" t="n"/>
      <c r="BV89" s="1901" t="n"/>
      <c r="BW89" s="1873" t="n"/>
      <c r="BX89" s="1891" t="n"/>
      <c r="BY89" s="1891" t="n"/>
      <c r="BZ89" s="1891" t="n"/>
      <c r="CA89" s="1891" t="n"/>
      <c r="CB89" s="1891" t="n"/>
      <c r="CC89" s="1891" t="n"/>
      <c r="CD89" s="1891" t="n"/>
      <c r="CE89" s="1891" t="n"/>
      <c r="CF89" s="1891" t="n"/>
      <c r="CG89" s="1891" t="n"/>
      <c r="CH89" s="1891" t="n"/>
      <c r="CI89" s="1891" t="n"/>
      <c r="CJ89" s="1891" t="n"/>
      <c r="CK89" s="1891" t="n"/>
      <c r="CL89" s="1891" t="n"/>
      <c r="CM89" s="1891" t="n"/>
      <c r="CN89" s="1891" t="n"/>
      <c r="CO89" s="1891" t="n"/>
      <c r="CP89" s="1891" t="n"/>
      <c r="CQ89" s="1891" t="n"/>
      <c r="CR89" s="1891" t="n"/>
      <c r="CS89" s="1891" t="n"/>
      <c r="CT89" s="1891" t="n"/>
      <c r="CU89" s="1891" t="n"/>
      <c r="CV89" s="1891" t="n"/>
      <c r="CW89" s="1891" t="n"/>
      <c r="CX89" s="1891" t="n"/>
      <c r="CY89" s="1891" t="n"/>
      <c r="CZ89" s="1891" t="n"/>
      <c r="DA89" s="1891" t="n"/>
      <c r="DB89" s="1891" t="n"/>
      <c r="DC89" s="1891" t="n"/>
      <c r="DD89" s="1891" t="n"/>
      <c r="DE89" s="1891" t="n"/>
      <c r="DF89" s="1891" t="n"/>
      <c r="DG89" s="1891" t="n"/>
      <c r="DH89" s="1891" t="n"/>
      <c r="DI89" s="1891" t="n"/>
      <c r="DJ89" s="1891" t="n"/>
      <c r="DK89" s="1891" t="n"/>
      <c r="DL89" s="1891" t="n"/>
      <c r="DM89" s="1891" t="n"/>
      <c r="DN89" s="1891" t="n"/>
      <c r="DO89" s="1891" t="n"/>
      <c r="DP89" s="1891" t="n"/>
      <c r="DQ89" s="1891" t="n"/>
      <c r="DR89" s="1891" t="n"/>
      <c r="DS89" s="1891" t="n"/>
      <c r="DT89" s="1891" t="n"/>
      <c r="DU89" s="1891" t="n"/>
      <c r="DV89" s="1891" t="n"/>
      <c r="DW89" s="1891" t="n"/>
      <c r="DY89" s="891" t="n"/>
      <c r="DZ89" s="891" t="n"/>
      <c r="EA89" s="891" t="n"/>
      <c r="EB89" s="891" t="n"/>
      <c r="EC89" s="891" t="n"/>
      <c r="ED89" s="891" t="n"/>
      <c r="EE89" s="891" t="n"/>
      <c r="EF89" s="891" t="n"/>
      <c r="EG89" s="891" t="n"/>
      <c r="EH89" s="891" t="n"/>
      <c r="EI89" s="891" t="n"/>
      <c r="EJ89" s="891" t="n"/>
      <c r="EK89" s="891" t="n"/>
      <c r="EL89" s="891" t="n"/>
      <c r="EM89" s="891" t="n"/>
      <c r="EN89" s="891" t="n"/>
      <c r="EO89" s="891" t="n"/>
      <c r="EP89" s="891" t="n"/>
      <c r="EQ89" s="891" t="n"/>
      <c r="ER89" s="891" t="n"/>
      <c r="ES89" s="891" t="n"/>
      <c r="ET89" s="891" t="n"/>
      <c r="EU89" s="891" t="n"/>
      <c r="EV89" s="891" t="n"/>
      <c r="EW89" s="891" t="n"/>
      <c r="EX89" s="891" t="n"/>
      <c r="EY89" s="891" t="n"/>
      <c r="EZ89" s="1890" t="n"/>
      <c r="FA89" s="1890" t="n"/>
      <c r="FB89" s="1890" t="n"/>
      <c r="FC89" s="1890" t="n"/>
      <c r="FD89" s="1890" t="n"/>
      <c r="FE89" s="1890" t="n"/>
      <c r="FF89" s="1890" t="n"/>
      <c r="FG89" s="1890" t="n"/>
      <c r="FH89" s="1890" t="n"/>
      <c r="FI89" s="1890" t="n"/>
      <c r="FJ89" s="1890" t="n"/>
      <c r="FK89" s="1890" t="n"/>
      <c r="FL89" s="1890" t="n"/>
      <c r="FO89" s="65" t="n"/>
      <c r="FP89" s="65" t="n"/>
      <c r="FQ89" s="65" t="n"/>
      <c r="FR89" s="65" t="n"/>
      <c r="FS89" s="65" t="n"/>
      <c r="FT89" s="65" t="n"/>
      <c r="FU89" s="65" t="n"/>
      <c r="FV89" s="65" t="n"/>
      <c r="FW89" s="65" t="n"/>
      <c r="FX89" s="65" t="n"/>
      <c r="FY89" s="65" t="n"/>
      <c r="FZ89" s="65" t="n"/>
      <c r="GA89" s="65" t="n"/>
      <c r="GB89" s="65" t="n"/>
      <c r="GC89" s="65" t="n"/>
      <c r="GD89" s="65" t="n"/>
      <c r="GE89" s="65" t="n"/>
      <c r="GF89" s="65" t="n"/>
      <c r="GG89" s="65" t="n"/>
      <c r="GH89" s="65" t="n"/>
      <c r="GI89" s="65" t="n"/>
      <c r="GJ89" s="65" t="n"/>
      <c r="GK89" s="65" t="n"/>
      <c r="GN89" s="1901" t="n"/>
      <c r="GO89" s="1901" t="n"/>
      <c r="GP89" s="1901" t="n"/>
      <c r="GQ89" s="1901" t="n"/>
      <c r="GR89" s="1901" t="n"/>
      <c r="GS89" s="1901" t="n"/>
      <c r="GT89" s="1901" t="n"/>
      <c r="GU89" s="1901" t="n"/>
      <c r="GV89" s="1901" t="n"/>
      <c r="GW89" s="1901" t="n"/>
      <c r="GX89" s="1901" t="n"/>
      <c r="GY89" s="1901" t="n"/>
      <c r="GZ89" s="1901" t="n"/>
    </row>
    <row r="90" ht="6" customHeight="1" s="832">
      <c r="A90" s="65" t="n"/>
      <c r="C90" s="65" t="n"/>
      <c r="D90" s="65" t="n"/>
      <c r="E90" s="65" t="n"/>
      <c r="F90" s="65" t="n"/>
      <c r="G90" s="65" t="n"/>
      <c r="H90" s="65" t="n"/>
      <c r="I90" s="65" t="n"/>
      <c r="J90" s="65" t="n"/>
      <c r="K90" s="65" t="n"/>
      <c r="L90" s="65" t="n"/>
      <c r="M90" s="65" t="n"/>
      <c r="N90" s="65" t="n"/>
      <c r="O90" s="65" t="n"/>
      <c r="P90" s="65" t="n"/>
      <c r="Q90" s="65" t="n"/>
      <c r="R90" s="65" t="n"/>
      <c r="S90" s="65" t="n"/>
      <c r="T90" s="1901" t="n"/>
      <c r="U90" s="1901" t="n"/>
      <c r="V90" s="1901" t="n"/>
      <c r="W90" s="1901" t="n"/>
      <c r="X90" s="1901" t="n"/>
      <c r="Y90" s="1901" t="n"/>
      <c r="Z90" s="1901" t="n"/>
      <c r="AA90" s="1901" t="n"/>
      <c r="AB90" s="1901" t="n"/>
      <c r="AC90" s="1901" t="n"/>
      <c r="AD90" s="1901" t="n"/>
      <c r="AE90" s="1901" t="n"/>
      <c r="AF90" s="1901" t="n"/>
      <c r="AG90" s="1901" t="n"/>
      <c r="AH90" s="1901" t="n"/>
      <c r="AI90" s="1901" t="n"/>
      <c r="AJ90" s="1901" t="n"/>
      <c r="AK90" s="1901" t="n"/>
      <c r="AL90" s="1901" t="n"/>
      <c r="AM90" s="1901" t="n"/>
      <c r="AN90" s="1901" t="n"/>
      <c r="AO90" s="1901" t="n"/>
      <c r="AP90" s="1901" t="n"/>
      <c r="AQ90" s="1901" t="n"/>
      <c r="AR90" s="1901" t="n"/>
      <c r="AS90" s="1901" t="n"/>
      <c r="AT90" s="1901" t="n"/>
      <c r="AU90" s="1901" t="n"/>
      <c r="AV90" s="1901" t="n"/>
      <c r="AW90" s="1901" t="n"/>
      <c r="AX90" s="1901" t="n"/>
      <c r="AY90" s="1901" t="n"/>
      <c r="AZ90" s="1901" t="n"/>
      <c r="BA90" s="1901" t="n"/>
      <c r="BB90" s="1901" t="n"/>
      <c r="BC90" s="1901" t="n"/>
      <c r="BD90" s="1901" t="n"/>
      <c r="BE90" s="1901" t="n"/>
      <c r="BF90" s="1901" t="n"/>
      <c r="BG90" s="1901" t="n"/>
      <c r="BH90" s="1901" t="n"/>
      <c r="BI90" s="1901" t="n"/>
      <c r="BJ90" s="1901" t="n"/>
      <c r="BK90" s="1901" t="n"/>
      <c r="BL90" s="1901" t="n"/>
      <c r="BM90" s="1901" t="n"/>
      <c r="BN90" s="1901" t="n"/>
      <c r="BO90" s="1901" t="n"/>
      <c r="BP90" s="1901" t="n"/>
      <c r="BQ90" s="1901" t="n"/>
      <c r="BR90" s="1901" t="n"/>
      <c r="BS90" s="1901" t="n"/>
      <c r="BT90" s="1901" t="n"/>
      <c r="BU90" s="1901" t="n"/>
      <c r="BV90" s="1901" t="n"/>
      <c r="BW90" s="1873" t="n"/>
      <c r="BX90" s="1891" t="n"/>
      <c r="BY90" s="1891" t="n"/>
      <c r="BZ90" s="1891" t="n"/>
      <c r="CA90" s="1891" t="n"/>
      <c r="CB90" s="1891" t="n"/>
      <c r="CC90" s="1891" t="n"/>
      <c r="CD90" s="1891" t="n"/>
      <c r="CE90" s="1891" t="n"/>
      <c r="CF90" s="1891" t="n"/>
      <c r="CG90" s="1891" t="n"/>
      <c r="CH90" s="1891" t="n"/>
      <c r="CI90" s="1891" t="n"/>
      <c r="CJ90" s="1891" t="n"/>
      <c r="CK90" s="1891" t="n"/>
      <c r="CL90" s="1891" t="n"/>
      <c r="CM90" s="1891" t="n"/>
      <c r="CN90" s="1891" t="n"/>
      <c r="CO90" s="1891" t="n"/>
      <c r="CP90" s="1891" t="n"/>
      <c r="CQ90" s="1891" t="n"/>
      <c r="CR90" s="1891" t="n"/>
      <c r="CS90" s="1891" t="n"/>
      <c r="CT90" s="1891" t="n"/>
      <c r="CU90" s="1891" t="n"/>
      <c r="CV90" s="1891" t="n"/>
      <c r="CW90" s="1891" t="n"/>
      <c r="CX90" s="1891" t="n"/>
      <c r="CY90" s="1891" t="n"/>
      <c r="CZ90" s="1891" t="n"/>
      <c r="DA90" s="1891" t="n"/>
      <c r="DB90" s="1891" t="n"/>
      <c r="DC90" s="1891" t="n"/>
      <c r="DD90" s="1891" t="n"/>
      <c r="DE90" s="1891" t="n"/>
      <c r="DF90" s="1891" t="n"/>
      <c r="DG90" s="1891" t="n"/>
      <c r="DH90" s="1891" t="n"/>
      <c r="DI90" s="1891" t="n"/>
      <c r="DJ90" s="1891" t="n"/>
      <c r="DK90" s="1891" t="n"/>
      <c r="DL90" s="1891" t="n"/>
      <c r="DM90" s="1891" t="n"/>
      <c r="DN90" s="1891" t="n"/>
      <c r="DO90" s="1891" t="n"/>
      <c r="DP90" s="1891" t="n"/>
      <c r="DQ90" s="1891" t="n"/>
      <c r="DR90" s="1891" t="n"/>
      <c r="DS90" s="1891" t="n"/>
      <c r="DT90" s="1891" t="n"/>
      <c r="DU90" s="1891" t="n"/>
      <c r="DV90" s="1891" t="n"/>
      <c r="DW90" s="1891" t="n"/>
      <c r="DY90" s="986" t="inlineStr">
        <is>
          <t>Unrealized gain/loss used for quantitative analysis</t>
        </is>
      </c>
      <c r="DZ90" s="873" t="n"/>
      <c r="EA90" s="873" t="n"/>
      <c r="EB90" s="873" t="n"/>
      <c r="EC90" s="873" t="n"/>
      <c r="ED90" s="873" t="n"/>
      <c r="EE90" s="873" t="n"/>
      <c r="EF90" s="873" t="n"/>
      <c r="EG90" s="873" t="n"/>
      <c r="EH90" s="873" t="n"/>
      <c r="EI90" s="873" t="n"/>
      <c r="EJ90" s="873" t="n"/>
      <c r="EK90" s="873" t="n"/>
      <c r="EL90" s="873" t="n"/>
      <c r="EM90" s="873" t="n"/>
      <c r="EN90" s="873" t="n"/>
      <c r="EO90" s="873" t="n"/>
      <c r="EP90" s="873" t="n"/>
      <c r="EQ90" s="873" t="n"/>
      <c r="ER90" s="873" t="n"/>
      <c r="ES90" s="873" t="n"/>
      <c r="ET90" s="873" t="n"/>
      <c r="EU90" s="873" t="n"/>
      <c r="EV90" s="873" t="n"/>
      <c r="EW90" s="873" t="n"/>
      <c r="EX90" s="873" t="n"/>
      <c r="EY90" s="987" t="n"/>
      <c r="EZ90" s="1874">
        <f>FB42+FB77</f>
        <v/>
      </c>
      <c r="FA90" s="873" t="n"/>
      <c r="FB90" s="873" t="n"/>
      <c r="FC90" s="873" t="n"/>
      <c r="FD90" s="873" t="n"/>
      <c r="FE90" s="873" t="n"/>
      <c r="FF90" s="873" t="n"/>
      <c r="FG90" s="873" t="n"/>
      <c r="FH90" s="873" t="n"/>
      <c r="FI90" s="873" t="n"/>
      <c r="FJ90" s="873" t="n"/>
      <c r="FK90" s="873" t="n"/>
      <c r="FL90" s="874" t="n"/>
      <c r="FO90" s="65" t="n"/>
      <c r="FP90" s="65" t="n"/>
      <c r="FQ90" s="65" t="n"/>
      <c r="FR90" s="65" t="n"/>
      <c r="FS90" s="65" t="n"/>
      <c r="FT90" s="65" t="n"/>
      <c r="FU90" s="65" t="n"/>
      <c r="FV90" s="65" t="n"/>
      <c r="FW90" s="65" t="n"/>
      <c r="FX90" s="65" t="n"/>
      <c r="FY90" s="65" t="n"/>
      <c r="FZ90" s="65" t="n"/>
      <c r="GA90" s="65" t="n"/>
      <c r="GB90" s="65" t="n"/>
      <c r="GC90" s="65" t="n"/>
      <c r="GD90" s="65" t="n"/>
      <c r="GE90" s="65" t="n"/>
      <c r="GF90" s="65" t="n"/>
      <c r="GG90" s="65" t="n"/>
      <c r="GH90" s="65" t="n"/>
      <c r="GI90" s="65" t="n"/>
      <c r="GJ90" s="65" t="n"/>
      <c r="GK90" s="65" t="n"/>
      <c r="GN90" s="1901" t="n"/>
      <c r="GO90" s="1901" t="n"/>
      <c r="GP90" s="1901" t="n"/>
      <c r="GQ90" s="1901" t="n"/>
      <c r="GR90" s="1901" t="n"/>
      <c r="GS90" s="1901" t="n"/>
      <c r="GT90" s="1901" t="n"/>
      <c r="GU90" s="1901" t="n"/>
      <c r="GV90" s="1901" t="n"/>
      <c r="GW90" s="1901" t="n"/>
      <c r="GX90" s="1901" t="n"/>
      <c r="GY90" s="1901" t="n"/>
      <c r="GZ90" s="1901" t="n"/>
    </row>
    <row r="91" ht="6" customHeight="1" s="832">
      <c r="A91" s="65" t="n"/>
      <c r="B91" s="65" t="n"/>
      <c r="C91" s="65" t="n"/>
      <c r="D91" s="65" t="n"/>
      <c r="E91" s="65" t="n"/>
      <c r="F91" s="65" t="n"/>
      <c r="G91" s="65" t="n"/>
      <c r="H91" s="65" t="n"/>
      <c r="I91" s="65" t="n"/>
      <c r="J91" s="65" t="n"/>
      <c r="K91" s="65" t="n"/>
      <c r="L91" s="65" t="n"/>
      <c r="M91" s="65" t="n"/>
      <c r="N91" s="65" t="n"/>
      <c r="O91" s="65" t="n"/>
      <c r="P91" s="65" t="n"/>
      <c r="Q91" s="65" t="n"/>
      <c r="R91" s="65" t="n"/>
      <c r="S91" s="65" t="n"/>
      <c r="T91" s="1901" t="n"/>
      <c r="U91" s="1901" t="n"/>
      <c r="V91" s="1901" t="n"/>
      <c r="W91" s="1901" t="n"/>
      <c r="X91" s="1901" t="n"/>
      <c r="Y91" s="1901" t="n"/>
      <c r="Z91" s="1901" t="n"/>
      <c r="AA91" s="1901" t="n"/>
      <c r="AB91" s="1901" t="n"/>
      <c r="AC91" s="1901" t="n"/>
      <c r="AD91" s="1901" t="n"/>
      <c r="AE91" s="1901" t="n"/>
      <c r="AF91" s="1901" t="n"/>
      <c r="AG91" s="1901" t="n"/>
      <c r="AH91" s="1901" t="n"/>
      <c r="AI91" s="1901" t="n"/>
      <c r="AJ91" s="1901" t="n"/>
      <c r="AK91" s="1901" t="n"/>
      <c r="AL91" s="1901" t="n"/>
      <c r="AM91" s="1901" t="n"/>
      <c r="AN91" s="1901" t="n"/>
      <c r="AO91" s="1901" t="n"/>
      <c r="AP91" s="1901" t="n"/>
      <c r="AQ91" s="1901" t="n"/>
      <c r="AR91" s="1901" t="n"/>
      <c r="AS91" s="1901" t="n"/>
      <c r="AT91" s="1901" t="n"/>
      <c r="AU91" s="1901" t="n"/>
      <c r="AV91" s="1901" t="n"/>
      <c r="AW91" s="1901" t="n"/>
      <c r="AX91" s="1901" t="n"/>
      <c r="AY91" s="1901" t="n"/>
      <c r="AZ91" s="1901" t="n"/>
      <c r="BA91" s="1901" t="n"/>
      <c r="BB91" s="1901" t="n"/>
      <c r="BC91" s="1901" t="n"/>
      <c r="BD91" s="1901" t="n"/>
      <c r="BE91" s="1901" t="n"/>
      <c r="BF91" s="1901" t="n"/>
      <c r="BG91" s="1901" t="n"/>
      <c r="BH91" s="1901" t="n"/>
      <c r="BI91" s="1901" t="n"/>
      <c r="BJ91" s="1901" t="n"/>
      <c r="BK91" s="1901" t="n"/>
      <c r="BL91" s="1901" t="n"/>
      <c r="BM91" s="1901" t="n"/>
      <c r="BN91" s="1901" t="n"/>
      <c r="BO91" s="1901" t="n"/>
      <c r="BP91" s="1901" t="n"/>
      <c r="BQ91" s="1901" t="n"/>
      <c r="BR91" s="1901" t="n"/>
      <c r="BS91" s="1901" t="n"/>
      <c r="BT91" s="1901" t="n"/>
      <c r="BU91" s="1901" t="n"/>
      <c r="BV91" s="1901" t="n"/>
      <c r="BW91" s="1873" t="n"/>
      <c r="BX91" s="1891" t="n"/>
      <c r="BY91" s="1891" t="n"/>
      <c r="BZ91" s="1891" t="n"/>
      <c r="CA91" s="1891" t="n"/>
      <c r="CB91" s="1891" t="n"/>
      <c r="CC91" s="1891" t="n"/>
      <c r="CD91" s="1891" t="n"/>
      <c r="CE91" s="1891" t="n"/>
      <c r="CF91" s="1891" t="n"/>
      <c r="CG91" s="1891" t="n"/>
      <c r="CH91" s="1891" t="n"/>
      <c r="CI91" s="1891" t="n"/>
      <c r="CJ91" s="1891" t="n"/>
      <c r="CK91" s="1891" t="n"/>
      <c r="CL91" s="1891" t="n"/>
      <c r="CM91" s="1891" t="n"/>
      <c r="CN91" s="1891" t="n"/>
      <c r="CO91" s="1891" t="n"/>
      <c r="CP91" s="1891" t="n"/>
      <c r="CQ91" s="1891" t="n"/>
      <c r="CR91" s="1891" t="n"/>
      <c r="CS91" s="1891" t="n"/>
      <c r="CT91" s="1891" t="n"/>
      <c r="CU91" s="1891" t="n"/>
      <c r="CV91" s="1891" t="n"/>
      <c r="CW91" s="1891" t="n"/>
      <c r="CX91" s="1891" t="n"/>
      <c r="CY91" s="1891" t="n"/>
      <c r="CZ91" s="1891" t="n"/>
      <c r="DA91" s="1891" t="n"/>
      <c r="DB91" s="1891" t="n"/>
      <c r="DC91" s="1891" t="n"/>
      <c r="DD91" s="1891" t="n"/>
      <c r="DE91" s="1891" t="n"/>
      <c r="DF91" s="1891" t="n"/>
      <c r="DG91" s="1891" t="n"/>
      <c r="DH91" s="1891" t="n"/>
      <c r="DI91" s="1891" t="n"/>
      <c r="DJ91" s="1891" t="n"/>
      <c r="DK91" s="1891" t="n"/>
      <c r="DL91" s="1891" t="n"/>
      <c r="DM91" s="1891" t="n"/>
      <c r="DN91" s="1891" t="n"/>
      <c r="DO91" s="1891" t="n"/>
      <c r="DP91" s="1891" t="n"/>
      <c r="DQ91" s="1891" t="n"/>
      <c r="DR91" s="1891" t="n"/>
      <c r="DS91" s="1891" t="n"/>
      <c r="DT91" s="1891" t="n"/>
      <c r="DU91" s="1891" t="n"/>
      <c r="DV91" s="1891" t="n"/>
      <c r="DW91" s="1891" t="n"/>
      <c r="DY91" s="875" t="n"/>
      <c r="DZ91" s="876" t="n"/>
      <c r="EA91" s="876" t="n"/>
      <c r="EB91" s="876" t="n"/>
      <c r="EC91" s="876" t="n"/>
      <c r="ED91" s="876" t="n"/>
      <c r="EE91" s="876" t="n"/>
      <c r="EF91" s="876" t="n"/>
      <c r="EG91" s="876" t="n"/>
      <c r="EH91" s="876" t="n"/>
      <c r="EI91" s="876" t="n"/>
      <c r="EJ91" s="876" t="n"/>
      <c r="EK91" s="876" t="n"/>
      <c r="EL91" s="876" t="n"/>
      <c r="EM91" s="876" t="n"/>
      <c r="EN91" s="876" t="n"/>
      <c r="EO91" s="876" t="n"/>
      <c r="EP91" s="876" t="n"/>
      <c r="EQ91" s="876" t="n"/>
      <c r="ER91" s="876" t="n"/>
      <c r="ES91" s="876" t="n"/>
      <c r="ET91" s="876" t="n"/>
      <c r="EU91" s="876" t="n"/>
      <c r="EV91" s="876" t="n"/>
      <c r="EW91" s="876" t="n"/>
      <c r="EX91" s="876" t="n"/>
      <c r="EY91" s="988" t="n"/>
      <c r="EZ91" s="875" t="n"/>
      <c r="FA91" s="876" t="n"/>
      <c r="FB91" s="876" t="n"/>
      <c r="FC91" s="876" t="n"/>
      <c r="FD91" s="876" t="n"/>
      <c r="FE91" s="876" t="n"/>
      <c r="FF91" s="876" t="n"/>
      <c r="FG91" s="876" t="n"/>
      <c r="FH91" s="876" t="n"/>
      <c r="FI91" s="876" t="n"/>
      <c r="FJ91" s="876" t="n"/>
      <c r="FK91" s="876" t="n"/>
      <c r="FL91" s="877" t="n"/>
      <c r="FO91" s="891" t="n"/>
      <c r="FP91" s="891" t="n"/>
      <c r="FQ91" s="891" t="n"/>
      <c r="FR91" s="891" t="n"/>
      <c r="FS91" s="891" t="n"/>
      <c r="FT91" s="891" t="n"/>
      <c r="FU91" s="891" t="n"/>
      <c r="FV91" s="891" t="n"/>
      <c r="FW91" s="891" t="n"/>
      <c r="FX91" s="891" t="n"/>
      <c r="FY91" s="891" t="n"/>
      <c r="FZ91" s="891" t="n"/>
      <c r="GA91" s="891" t="n"/>
      <c r="GB91" s="891" t="n"/>
      <c r="GC91" s="891" t="n"/>
      <c r="GD91" s="891" t="n"/>
      <c r="GE91" s="891" t="n"/>
      <c r="GF91" s="891" t="n"/>
      <c r="GG91" s="891" t="n"/>
      <c r="GH91" s="891" t="n"/>
      <c r="GI91" s="891" t="n"/>
      <c r="GJ91" s="891" t="n"/>
      <c r="GK91" s="891" t="n"/>
      <c r="GL91" s="956" t="n"/>
      <c r="GM91" s="956" t="n"/>
      <c r="GN91" s="1903" t="n"/>
      <c r="GO91" s="1903" t="n"/>
      <c r="GP91" s="1903" t="n"/>
      <c r="GQ91" s="1903" t="n"/>
      <c r="GR91" s="1903" t="n"/>
      <c r="GS91" s="1903" t="n"/>
      <c r="GT91" s="1903" t="n"/>
      <c r="GU91" s="1903" t="n"/>
      <c r="GV91" s="1903" t="n"/>
      <c r="GW91" s="1903" t="n"/>
      <c r="GX91" s="1903" t="n"/>
      <c r="GY91" s="1903" t="n"/>
      <c r="GZ91" s="1903" t="n"/>
    </row>
    <row r="92" ht="6" customHeight="1" s="832">
      <c r="A92" s="65" t="n"/>
      <c r="B92" s="65" t="n"/>
      <c r="C92" s="65" t="n"/>
      <c r="D92" s="65" t="n"/>
      <c r="E92" s="65" t="n"/>
      <c r="F92" s="65" t="n"/>
      <c r="G92" s="65" t="n"/>
      <c r="H92" s="65" t="n"/>
      <c r="I92" s="65" t="n"/>
      <c r="J92" s="65" t="n"/>
      <c r="K92" s="65" t="n"/>
      <c r="L92" s="65" t="n"/>
      <c r="M92" s="65" t="n"/>
      <c r="N92" s="65" t="n"/>
      <c r="O92" s="65" t="n"/>
      <c r="P92" s="65" t="n"/>
      <c r="Q92" s="65" t="n"/>
      <c r="R92" s="65" t="n"/>
      <c r="S92" s="65" t="n"/>
      <c r="T92" s="1901" t="n"/>
      <c r="U92" s="1901" t="n"/>
      <c r="V92" s="1901" t="n"/>
      <c r="W92" s="1901" t="n"/>
      <c r="X92" s="1901" t="n"/>
      <c r="Y92" s="1901" t="n"/>
      <c r="Z92" s="1901" t="n"/>
      <c r="AA92" s="1901" t="n"/>
      <c r="AB92" s="1901" t="n"/>
      <c r="AC92" s="1901" t="n"/>
      <c r="AD92" s="1901" t="n"/>
      <c r="AE92" s="1901" t="n"/>
      <c r="AF92" s="1901" t="n"/>
      <c r="AG92" s="1901" t="n"/>
      <c r="AH92" s="1901" t="n"/>
      <c r="AI92" s="1901" t="n"/>
      <c r="AJ92" s="1901" t="n"/>
      <c r="AK92" s="1901" t="n"/>
      <c r="AL92" s="1901" t="n"/>
      <c r="AM92" s="1901" t="n"/>
      <c r="AN92" s="1901" t="n"/>
      <c r="AO92" s="1901" t="n"/>
      <c r="AP92" s="1901" t="n"/>
      <c r="AQ92" s="1901" t="n"/>
      <c r="AR92" s="1901" t="n"/>
      <c r="AS92" s="1901" t="n"/>
      <c r="AT92" s="1901" t="n"/>
      <c r="AU92" s="1901" t="n"/>
      <c r="AV92" s="1901" t="n"/>
      <c r="AW92" s="1901" t="n"/>
      <c r="AX92" s="1901" t="n"/>
      <c r="AY92" s="1901" t="n"/>
      <c r="AZ92" s="1901" t="n"/>
      <c r="BA92" s="1901" t="n"/>
      <c r="BB92" s="1901" t="n"/>
      <c r="BC92" s="1901" t="n"/>
      <c r="BD92" s="1901" t="n"/>
      <c r="BE92" s="1901" t="n"/>
      <c r="BF92" s="1901" t="n"/>
      <c r="BG92" s="1901" t="n"/>
      <c r="BH92" s="1901" t="n"/>
      <c r="BI92" s="1901" t="n"/>
      <c r="BJ92" s="1901" t="n"/>
      <c r="BK92" s="1901" t="n"/>
      <c r="BL92" s="1901" t="n"/>
      <c r="BM92" s="1901" t="n"/>
      <c r="BN92" s="1901" t="n"/>
      <c r="BO92" s="1901" t="n"/>
      <c r="BP92" s="1901" t="n"/>
      <c r="BQ92" s="1901" t="n"/>
      <c r="BR92" s="1901" t="n"/>
      <c r="BS92" s="1901" t="n"/>
      <c r="BT92" s="1901" t="n"/>
      <c r="BU92" s="1901" t="n"/>
      <c r="BV92" s="1901" t="n"/>
      <c r="BW92" s="1873" t="n"/>
      <c r="BX92" s="1891" t="n"/>
      <c r="BY92" s="1891" t="n"/>
      <c r="BZ92" s="1891" t="n"/>
      <c r="CA92" s="1891" t="n"/>
      <c r="CB92" s="1891" t="n"/>
      <c r="CC92" s="1891" t="n"/>
      <c r="CD92" s="1891" t="n"/>
      <c r="CE92" s="1891" t="n"/>
      <c r="CF92" s="1891" t="n"/>
      <c r="CG92" s="1891" t="n"/>
      <c r="CH92" s="1891" t="n"/>
      <c r="CI92" s="1891" t="n"/>
      <c r="CJ92" s="1891" t="n"/>
      <c r="CK92" s="1891" t="n"/>
      <c r="CL92" s="1891" t="n"/>
      <c r="CM92" s="1891" t="n"/>
      <c r="CN92" s="1891" t="n"/>
      <c r="CO92" s="1891" t="n"/>
      <c r="CP92" s="1891" t="n"/>
      <c r="CQ92" s="1891" t="n"/>
      <c r="CR92" s="1891" t="n"/>
      <c r="CS92" s="1891" t="n"/>
      <c r="CT92" s="1891" t="n"/>
      <c r="CU92" s="1891" t="n"/>
      <c r="CV92" s="1891" t="n"/>
      <c r="CW92" s="1891" t="n"/>
      <c r="CX92" s="1891" t="n"/>
      <c r="CY92" s="1891" t="n"/>
      <c r="CZ92" s="1891" t="n"/>
      <c r="DA92" s="1891" t="n"/>
      <c r="DB92" s="1891" t="n"/>
      <c r="DC92" s="1891" t="n"/>
      <c r="DD92" s="1891" t="n"/>
      <c r="DE92" s="1891" t="n"/>
      <c r="DF92" s="1891" t="n"/>
      <c r="DG92" s="1891" t="n"/>
      <c r="DH92" s="1891" t="n"/>
      <c r="DI92" s="1891" t="n"/>
      <c r="DJ92" s="1891" t="n"/>
      <c r="DK92" s="1891" t="n"/>
      <c r="DL92" s="1891" t="n"/>
      <c r="DM92" s="1891" t="n"/>
      <c r="DN92" s="1891" t="n"/>
      <c r="DO92" s="1891" t="n"/>
      <c r="DP92" s="1891" t="n"/>
      <c r="DQ92" s="1891" t="n"/>
      <c r="DR92" s="1891" t="n"/>
      <c r="DS92" s="1891" t="n"/>
      <c r="DT92" s="1891" t="n"/>
      <c r="DU92" s="1891" t="n"/>
      <c r="DV92" s="1891" t="n"/>
      <c r="DW92" s="1891" t="n"/>
      <c r="DY92" s="866" t="inlineStr">
        <is>
          <t xml:space="preserve">　 = a＋⑮</t>
        </is>
      </c>
      <c r="DZ92" s="873" t="n"/>
      <c r="EA92" s="873" t="n"/>
      <c r="EB92" s="873" t="n"/>
      <c r="EC92" s="873" t="n"/>
      <c r="ED92" s="873" t="n"/>
      <c r="EE92" s="873" t="n"/>
      <c r="EF92" s="873" t="n"/>
      <c r="EG92" s="873" t="n"/>
      <c r="EH92" s="873" t="n"/>
      <c r="EI92" s="873" t="n"/>
      <c r="EJ92" s="873" t="n"/>
      <c r="EK92" s="873" t="n"/>
      <c r="EL92" s="873" t="n"/>
      <c r="EM92" s="873" t="n"/>
      <c r="EN92" s="873" t="n"/>
      <c r="EO92" s="873" t="n"/>
      <c r="EP92" s="873" t="n"/>
      <c r="EQ92" s="873" t="n"/>
      <c r="ER92" s="873" t="n"/>
      <c r="ES92" s="873" t="n"/>
      <c r="ET92" s="873" t="n"/>
      <c r="EU92" s="873" t="n"/>
      <c r="EV92" s="873" t="n"/>
      <c r="EW92" s="873" t="n"/>
      <c r="EX92" s="873" t="n"/>
      <c r="EY92" s="873" t="n"/>
      <c r="EZ92" s="1896" t="n"/>
      <c r="FA92" s="1896" t="n"/>
      <c r="FB92" s="1896" t="n"/>
      <c r="FC92" s="1896" t="n"/>
      <c r="FD92" s="1896" t="n"/>
      <c r="FE92" s="1896" t="n"/>
      <c r="FF92" s="1896" t="n"/>
      <c r="FG92" s="1896" t="n"/>
      <c r="FH92" s="1896" t="n"/>
      <c r="FI92" s="1896" t="n"/>
      <c r="FJ92" s="1896" t="n"/>
      <c r="FK92" s="1896" t="n"/>
      <c r="FL92" s="1896" t="n"/>
      <c r="FN92" s="69" t="n"/>
      <c r="FO92" s="70" t="n"/>
      <c r="FP92" s="70" t="n"/>
      <c r="FQ92" s="70" t="n"/>
      <c r="FR92" s="70" t="n"/>
      <c r="FS92" s="70" t="n"/>
      <c r="FT92" s="70" t="n"/>
      <c r="FU92" s="70" t="n"/>
      <c r="FV92" s="70" t="n"/>
      <c r="FW92" s="70" t="n"/>
      <c r="FX92" s="70" t="n"/>
      <c r="FY92" s="70" t="n"/>
      <c r="FZ92" s="70" t="n"/>
      <c r="GA92" s="70" t="n"/>
      <c r="GB92" s="70" t="n"/>
      <c r="GC92" s="70" t="n"/>
      <c r="GD92" s="70" t="n"/>
      <c r="GE92" s="70" t="n"/>
      <c r="GF92" s="70" t="n"/>
      <c r="GG92" s="70" t="n"/>
      <c r="GH92" s="70" t="n"/>
      <c r="GI92" s="70" t="n"/>
      <c r="GJ92" s="70" t="n"/>
      <c r="GM92" s="1901" t="n"/>
      <c r="GN92" s="1901" t="n"/>
      <c r="GO92" s="1901" t="n"/>
      <c r="GP92" s="1901" t="n"/>
      <c r="GQ92" s="1901" t="n"/>
      <c r="GR92" s="1901" t="n"/>
      <c r="GS92" s="1901" t="n"/>
      <c r="GT92" s="1901" t="n"/>
      <c r="GU92" s="1901" t="n"/>
      <c r="GV92" s="1901" t="n"/>
      <c r="GW92" s="1901" t="n"/>
      <c r="GX92" s="1901" t="n"/>
      <c r="GY92" s="1901" t="n"/>
    </row>
    <row r="93" ht="6" customHeight="1" s="832">
      <c r="A93" s="65" t="n"/>
      <c r="B93" s="65" t="n"/>
      <c r="C93" s="65" t="n"/>
      <c r="D93" s="65" t="n"/>
      <c r="E93" s="65" t="n"/>
      <c r="F93" s="65" t="n"/>
      <c r="G93" s="65" t="n"/>
      <c r="H93" s="65" t="n"/>
      <c r="I93" s="65" t="n"/>
      <c r="J93" s="65" t="n"/>
      <c r="K93" s="65" t="n"/>
      <c r="L93" s="65" t="n"/>
      <c r="M93" s="65" t="n"/>
      <c r="N93" s="65" t="n"/>
      <c r="O93" s="65" t="n"/>
      <c r="P93" s="65" t="n"/>
      <c r="Q93" s="65" t="n"/>
      <c r="R93" s="65" t="n"/>
      <c r="S93" s="65" t="n"/>
      <c r="T93" s="1901" t="n"/>
      <c r="U93" s="1901" t="n"/>
      <c r="V93" s="1901" t="n"/>
      <c r="W93" s="1901" t="n"/>
      <c r="X93" s="1901" t="n"/>
      <c r="Y93" s="1901" t="n"/>
      <c r="Z93" s="1901" t="n"/>
      <c r="AA93" s="1901" t="n"/>
      <c r="AB93" s="1901" t="n"/>
      <c r="AC93" s="1901" t="n"/>
      <c r="AD93" s="1901" t="n"/>
      <c r="AE93" s="1901" t="n"/>
      <c r="AF93" s="1901" t="n"/>
      <c r="AG93" s="1901" t="n"/>
      <c r="AH93" s="1901" t="n"/>
      <c r="AI93" s="1901" t="n"/>
      <c r="AJ93" s="1901" t="n"/>
      <c r="AK93" s="1901" t="n"/>
      <c r="AL93" s="1901" t="n"/>
      <c r="AM93" s="1901" t="n"/>
      <c r="AN93" s="1901" t="n"/>
      <c r="AO93" s="1901" t="n"/>
      <c r="AP93" s="1901" t="n"/>
      <c r="AQ93" s="1901" t="n"/>
      <c r="AR93" s="1901" t="n"/>
      <c r="AS93" s="1901" t="n"/>
      <c r="AT93" s="1901" t="n"/>
      <c r="AU93" s="1901" t="n"/>
      <c r="AV93" s="1901" t="n"/>
      <c r="AW93" s="1901" t="n"/>
      <c r="AX93" s="1901" t="n"/>
      <c r="AY93" s="1901" t="n"/>
      <c r="AZ93" s="1901" t="n"/>
      <c r="BA93" s="1901" t="n"/>
      <c r="BB93" s="1901" t="n"/>
      <c r="BC93" s="1901" t="n"/>
      <c r="BD93" s="1901" t="n"/>
      <c r="BE93" s="1901" t="n"/>
      <c r="BF93" s="1901" t="n"/>
      <c r="BG93" s="1901" t="n"/>
      <c r="BH93" s="1901" t="n"/>
      <c r="BI93" s="1901" t="n"/>
      <c r="BJ93" s="1901" t="n"/>
      <c r="BK93" s="1901" t="n"/>
      <c r="BL93" s="1901" t="n"/>
      <c r="BM93" s="1901" t="n"/>
      <c r="BN93" s="1901" t="n"/>
      <c r="BO93" s="1901" t="n"/>
      <c r="BP93" s="1901" t="n"/>
      <c r="BQ93" s="1901" t="n"/>
      <c r="BR93" s="1901" t="n"/>
      <c r="BS93" s="1901" t="n"/>
      <c r="BT93" s="1901" t="n"/>
      <c r="BU93" s="1901" t="n"/>
      <c r="BV93" s="1901" t="n"/>
      <c r="BW93" s="1873" t="n"/>
      <c r="BX93" s="1891" t="n"/>
      <c r="BY93" s="1891" t="n"/>
      <c r="BZ93" s="1891" t="n"/>
      <c r="CA93" s="1891" t="n"/>
      <c r="CB93" s="1891" t="n"/>
      <c r="CC93" s="1891" t="n"/>
      <c r="CD93" s="1891" t="n"/>
      <c r="CE93" s="1891" t="n"/>
      <c r="CF93" s="1891" t="n"/>
      <c r="CG93" s="1891" t="n"/>
      <c r="CH93" s="1891" t="n"/>
      <c r="CI93" s="1891" t="n"/>
      <c r="CJ93" s="1891" t="n"/>
      <c r="CK93" s="1891" t="n"/>
      <c r="CL93" s="1891" t="n"/>
      <c r="CM93" s="1891" t="n"/>
      <c r="CN93" s="1891" t="n"/>
      <c r="CO93" s="1891" t="n"/>
      <c r="CP93" s="1891" t="n"/>
      <c r="CQ93" s="1891" t="n"/>
      <c r="CR93" s="1891" t="n"/>
      <c r="CS93" s="1891" t="n"/>
      <c r="CT93" s="1891" t="n"/>
      <c r="CU93" s="1891" t="n"/>
      <c r="CV93" s="1891" t="n"/>
      <c r="CW93" s="1891" t="n"/>
      <c r="CX93" s="1891" t="n"/>
      <c r="CY93" s="1891" t="n"/>
      <c r="CZ93" s="1891" t="n"/>
      <c r="DA93" s="1891" t="n"/>
      <c r="DB93" s="1891" t="n"/>
      <c r="DC93" s="1891" t="n"/>
      <c r="DD93" s="1891" t="n"/>
      <c r="DE93" s="1891" t="n"/>
      <c r="DF93" s="1891" t="n"/>
      <c r="DG93" s="1891" t="n"/>
      <c r="DH93" s="1891" t="n"/>
      <c r="DI93" s="1891" t="n"/>
      <c r="DJ93" s="1891" t="n"/>
      <c r="DK93" s="1891" t="n"/>
      <c r="DL93" s="1891" t="n"/>
      <c r="DM93" s="1891" t="n"/>
      <c r="DN93" s="1891" t="n"/>
      <c r="DO93" s="1891" t="n"/>
      <c r="DP93" s="1891" t="n"/>
      <c r="DQ93" s="1891" t="n"/>
      <c r="DR93" s="1891" t="n"/>
      <c r="DS93" s="1891" t="n"/>
      <c r="DT93" s="1891" t="n"/>
      <c r="DU93" s="1891" t="n"/>
      <c r="DV93" s="1891" t="n"/>
      <c r="DW93" s="1891" t="n"/>
      <c r="EZ93" s="1896" t="n"/>
      <c r="FA93" s="1896" t="n"/>
      <c r="FB93" s="1896" t="n"/>
      <c r="FC93" s="1896" t="n"/>
      <c r="FD93" s="1896" t="n"/>
      <c r="FE93" s="1896" t="n"/>
      <c r="FF93" s="1896" t="n"/>
      <c r="FG93" s="1896" t="n"/>
      <c r="FH93" s="1896" t="n"/>
      <c r="FI93" s="1896" t="n"/>
      <c r="FJ93" s="1896" t="n"/>
      <c r="FK93" s="1896" t="n"/>
      <c r="FL93" s="1896" t="n"/>
      <c r="FN93" s="69" t="n"/>
      <c r="FO93" s="70" t="n"/>
      <c r="FP93" s="70" t="n"/>
      <c r="FQ93" s="70" t="n"/>
      <c r="FR93" s="70" t="n"/>
      <c r="FS93" s="70" t="n"/>
      <c r="FT93" s="70" t="n"/>
      <c r="FU93" s="70" t="n"/>
      <c r="FV93" s="70" t="n"/>
      <c r="FW93" s="70" t="n"/>
      <c r="FX93" s="70" t="n"/>
      <c r="FY93" s="70" t="n"/>
      <c r="FZ93" s="70" t="n"/>
      <c r="GA93" s="70" t="n"/>
      <c r="GB93" s="70" t="n"/>
      <c r="GC93" s="70" t="n"/>
      <c r="GD93" s="70" t="n"/>
      <c r="GE93" s="70" t="n"/>
      <c r="GF93" s="70" t="n"/>
      <c r="GG93" s="70" t="n"/>
      <c r="GH93" s="70" t="n"/>
      <c r="GI93" s="70" t="n"/>
      <c r="GJ93" s="70" t="n"/>
      <c r="GM93" s="1901" t="n"/>
      <c r="GN93" s="1901" t="n"/>
      <c r="GO93" s="1901" t="n"/>
      <c r="GP93" s="1901" t="n"/>
      <c r="GQ93" s="1901" t="n"/>
      <c r="GR93" s="1901" t="n"/>
      <c r="GS93" s="1901" t="n"/>
      <c r="GT93" s="1901" t="n"/>
      <c r="GU93" s="1901" t="n"/>
      <c r="GV93" s="1901" t="n"/>
      <c r="GW93" s="1901" t="n"/>
      <c r="GX93" s="1901" t="n"/>
      <c r="GY93" s="1901" t="n"/>
    </row>
    <row r="94" ht="6" customHeight="1" s="832">
      <c r="A94" s="65" t="n"/>
      <c r="B94" s="65" t="n"/>
      <c r="C94" s="65" t="n"/>
      <c r="D94" s="65" t="n"/>
      <c r="E94" s="65" t="n"/>
      <c r="F94" s="65" t="n"/>
      <c r="G94" s="65" t="n"/>
      <c r="H94" s="65" t="n"/>
      <c r="I94" s="65" t="n"/>
      <c r="J94" s="65" t="n"/>
      <c r="K94" s="65" t="n"/>
      <c r="L94" s="65" t="n"/>
      <c r="M94" s="65" t="n"/>
      <c r="N94" s="65" t="n"/>
      <c r="O94" s="65" t="n"/>
      <c r="P94" s="65" t="n"/>
      <c r="Q94" s="65" t="n"/>
      <c r="R94" s="65" t="n"/>
      <c r="S94" s="65" t="n"/>
      <c r="T94" s="1901" t="n"/>
      <c r="U94" s="1901" t="n"/>
      <c r="V94" s="1901" t="n"/>
      <c r="W94" s="1901" t="n"/>
      <c r="X94" s="1901" t="n"/>
      <c r="Y94" s="1901" t="n"/>
      <c r="Z94" s="1901" t="n"/>
      <c r="AA94" s="1901" t="n"/>
      <c r="AB94" s="1901" t="n"/>
      <c r="AC94" s="1901" t="n"/>
      <c r="AD94" s="1901" t="n"/>
      <c r="AE94" s="1901" t="n"/>
      <c r="AF94" s="1901" t="n"/>
      <c r="AG94" s="1901" t="n"/>
      <c r="AH94" s="1901" t="n"/>
      <c r="AI94" s="1901" t="n"/>
      <c r="AJ94" s="1901" t="n"/>
      <c r="AK94" s="1901" t="n"/>
      <c r="AL94" s="1901" t="n"/>
      <c r="AM94" s="1901" t="n"/>
      <c r="AN94" s="1901" t="n"/>
      <c r="AO94" s="1901" t="n"/>
      <c r="AP94" s="1901" t="n"/>
      <c r="AQ94" s="1901" t="n"/>
      <c r="AR94" s="1901" t="n"/>
      <c r="AS94" s="1901" t="n"/>
      <c r="AT94" s="1901" t="n"/>
      <c r="AU94" s="1901" t="n"/>
      <c r="AV94" s="1901" t="n"/>
      <c r="AW94" s="1901" t="n"/>
      <c r="AX94" s="1901" t="n"/>
      <c r="AY94" s="1901" t="n"/>
      <c r="AZ94" s="1901" t="n"/>
      <c r="BA94" s="1901" t="n"/>
      <c r="BB94" s="1901" t="n"/>
      <c r="BC94" s="1901" t="n"/>
      <c r="BD94" s="1901" t="n"/>
      <c r="BE94" s="1901" t="n"/>
      <c r="BF94" s="1901" t="n"/>
      <c r="BG94" s="1901" t="n"/>
      <c r="BH94" s="1901" t="n"/>
      <c r="BI94" s="1901" t="n"/>
      <c r="BJ94" s="1901" t="n"/>
      <c r="BK94" s="1901" t="n"/>
      <c r="BL94" s="1901" t="n"/>
      <c r="BM94" s="1901" t="n"/>
      <c r="BN94" s="1901" t="n"/>
      <c r="BO94" s="1901" t="n"/>
      <c r="BP94" s="1901" t="n"/>
      <c r="BQ94" s="1901" t="n"/>
      <c r="BR94" s="1901" t="n"/>
      <c r="BS94" s="1901" t="n"/>
      <c r="BT94" s="1901" t="n"/>
      <c r="BU94" s="1901" t="n"/>
      <c r="BV94" s="1901" t="n"/>
      <c r="BW94" s="1873" t="n"/>
      <c r="BX94" s="1891" t="n"/>
      <c r="BY94" s="1891" t="n"/>
      <c r="BZ94" s="1891" t="n"/>
      <c r="CA94" s="1891" t="n"/>
      <c r="CB94" s="1891" t="n"/>
      <c r="CC94" s="1891" t="n"/>
      <c r="CD94" s="1891" t="n"/>
      <c r="CE94" s="1891" t="n"/>
      <c r="CF94" s="1891" t="n"/>
      <c r="CG94" s="1891" t="n"/>
      <c r="CH94" s="1891" t="n"/>
      <c r="CI94" s="1891" t="n"/>
      <c r="CJ94" s="1891" t="n"/>
      <c r="CK94" s="1891" t="n"/>
      <c r="CL94" s="1891" t="n"/>
      <c r="CM94" s="1891" t="n"/>
      <c r="CN94" s="1891" t="n"/>
      <c r="CO94" s="1891" t="n"/>
      <c r="CP94" s="1891" t="n"/>
      <c r="CQ94" s="1891" t="n"/>
      <c r="CR94" s="1891" t="n"/>
      <c r="CS94" s="1891" t="n"/>
      <c r="CT94" s="1891" t="n"/>
      <c r="CU94" s="1891" t="n"/>
      <c r="CV94" s="1891" t="n"/>
      <c r="CW94" s="1891" t="n"/>
      <c r="CX94" s="1891" t="n"/>
      <c r="CY94" s="1891" t="n"/>
      <c r="CZ94" s="1891" t="n"/>
      <c r="DA94" s="1891" t="n"/>
      <c r="DB94" s="1891" t="n"/>
      <c r="DC94" s="1891" t="n"/>
      <c r="DD94" s="1891" t="n"/>
      <c r="DE94" s="1891" t="n"/>
      <c r="DF94" s="1891" t="n"/>
      <c r="DG94" s="1891" t="n"/>
      <c r="DH94" s="1891" t="n"/>
      <c r="DI94" s="1891" t="n"/>
      <c r="DJ94" s="1891" t="n"/>
      <c r="DK94" s="1891" t="n"/>
      <c r="DL94" s="1891" t="n"/>
      <c r="DM94" s="1891" t="n"/>
      <c r="DN94" s="1891" t="n"/>
      <c r="DO94" s="1891" t="n"/>
      <c r="DP94" s="1891" t="n"/>
      <c r="DQ94" s="1891" t="n"/>
      <c r="DR94" s="1891" t="n"/>
      <c r="DS94" s="1891" t="n"/>
      <c r="DT94" s="1891" t="n"/>
      <c r="DU94" s="1891" t="n"/>
      <c r="DV94" s="1891" t="n"/>
      <c r="DW94" s="1891" t="n"/>
      <c r="DY94" s="867" t="n"/>
      <c r="DZ94" s="867" t="n"/>
      <c r="EA94" s="867" t="n"/>
      <c r="EB94" s="867" t="n"/>
      <c r="EC94" s="867" t="n"/>
      <c r="ED94" s="867" t="n"/>
      <c r="EE94" s="867" t="n"/>
      <c r="EF94" s="867" t="n"/>
      <c r="EG94" s="867" t="n"/>
      <c r="EH94" s="867" t="n"/>
      <c r="EI94" s="867" t="n"/>
      <c r="EJ94" s="867" t="n"/>
      <c r="EK94" s="867" t="n"/>
      <c r="EL94" s="867" t="n"/>
      <c r="EM94" s="867" t="n"/>
      <c r="EN94" s="867" t="n"/>
      <c r="EO94" s="867" t="n"/>
      <c r="EP94" s="867" t="n"/>
      <c r="EQ94" s="867" t="n"/>
      <c r="ER94" s="867" t="n"/>
      <c r="ES94" s="867" t="n"/>
      <c r="ET94" s="867" t="n"/>
      <c r="EU94" s="867" t="n"/>
      <c r="EV94" s="867" t="n"/>
      <c r="EW94" s="867" t="n"/>
      <c r="EX94" s="867" t="n"/>
      <c r="EY94" s="867" t="n"/>
      <c r="EZ94" s="1896" t="n"/>
      <c r="FA94" s="1896" t="n"/>
      <c r="FB94" s="1896" t="n"/>
      <c r="FC94" s="1896" t="n"/>
      <c r="FD94" s="1896" t="n"/>
      <c r="FE94" s="1896" t="n"/>
      <c r="FF94" s="1896" t="n"/>
      <c r="FG94" s="1896" t="n"/>
      <c r="FH94" s="1896" t="n"/>
      <c r="FI94" s="1896" t="n"/>
      <c r="FJ94" s="1896" t="n"/>
      <c r="FK94" s="1896" t="n"/>
      <c r="FL94" s="1896" t="n"/>
      <c r="FN94" s="69" t="n"/>
      <c r="FO94" s="70" t="n"/>
      <c r="FP94" s="70" t="n"/>
      <c r="FQ94" s="70" t="n"/>
      <c r="FR94" s="70" t="n"/>
      <c r="FS94" s="70" t="n"/>
      <c r="FT94" s="70" t="n"/>
      <c r="FU94" s="70" t="n"/>
      <c r="FV94" s="70" t="n"/>
      <c r="FW94" s="70" t="n"/>
      <c r="FX94" s="70" t="n"/>
      <c r="FY94" s="70" t="n"/>
      <c r="FZ94" s="70" t="n"/>
      <c r="GA94" s="70" t="n"/>
      <c r="GB94" s="70" t="n"/>
      <c r="GC94" s="70" t="n"/>
      <c r="GD94" s="70" t="n"/>
      <c r="GE94" s="70" t="n"/>
      <c r="GF94" s="70" t="n"/>
      <c r="GG94" s="70" t="n"/>
      <c r="GH94" s="70" t="n"/>
      <c r="GI94" s="70" t="n"/>
      <c r="GJ94" s="70" t="n"/>
      <c r="GM94" s="1901" t="n"/>
      <c r="GN94" s="1901" t="n"/>
      <c r="GO94" s="1901" t="n"/>
      <c r="GP94" s="1901" t="n"/>
      <c r="GQ94" s="1901" t="n"/>
      <c r="GR94" s="1901" t="n"/>
      <c r="GS94" s="1901" t="n"/>
      <c r="GT94" s="1901" t="n"/>
      <c r="GU94" s="1901" t="n"/>
      <c r="GV94" s="1901" t="n"/>
      <c r="GW94" s="1901" t="n"/>
      <c r="GX94" s="1901" t="n"/>
      <c r="GY94" s="1901" t="n"/>
    </row>
    <row r="95" ht="6" customHeight="1" s="832">
      <c r="A95" s="65" t="n"/>
      <c r="B95" s="65" t="n"/>
      <c r="C95" s="65" t="n"/>
      <c r="D95" s="65" t="n"/>
      <c r="E95" s="65" t="n"/>
      <c r="F95" s="65" t="n"/>
      <c r="G95" s="65" t="n"/>
      <c r="H95" s="65" t="n"/>
      <c r="I95" s="65" t="n"/>
      <c r="J95" s="65" t="n"/>
      <c r="K95" s="65" t="n"/>
      <c r="L95" s="65" t="n"/>
      <c r="M95" s="65" t="n"/>
      <c r="N95" s="65" t="n"/>
      <c r="O95" s="65" t="n"/>
      <c r="P95" s="65" t="n"/>
      <c r="Q95" s="65" t="n"/>
      <c r="R95" s="65" t="n"/>
      <c r="S95" s="65" t="n"/>
      <c r="T95" s="1901" t="n"/>
      <c r="U95" s="1901" t="n"/>
      <c r="V95" s="1901" t="n"/>
      <c r="W95" s="1901" t="n"/>
      <c r="X95" s="1901" t="n"/>
      <c r="Y95" s="1901" t="n"/>
      <c r="Z95" s="1901" t="n"/>
      <c r="AA95" s="1901" t="n"/>
      <c r="AB95" s="1901" t="n"/>
      <c r="AC95" s="1901" t="n"/>
      <c r="AD95" s="1901" t="n"/>
      <c r="AE95" s="1901" t="n"/>
      <c r="AF95" s="1901" t="n"/>
      <c r="AG95" s="1901" t="n"/>
      <c r="AH95" s="1901" t="n"/>
      <c r="AI95" s="1901" t="n"/>
      <c r="AJ95" s="1901" t="n"/>
      <c r="AK95" s="1901" t="n"/>
      <c r="AL95" s="1901" t="n"/>
      <c r="AM95" s="1901" t="n"/>
      <c r="AN95" s="1901" t="n"/>
      <c r="AO95" s="1901" t="n"/>
      <c r="AP95" s="1901" t="n"/>
      <c r="AQ95" s="1901" t="n"/>
      <c r="AR95" s="1901" t="n"/>
      <c r="AS95" s="1901" t="n"/>
      <c r="AT95" s="1901" t="n"/>
      <c r="AU95" s="1901" t="n"/>
      <c r="AV95" s="1901" t="n"/>
      <c r="AW95" s="1901" t="n"/>
      <c r="AX95" s="1901" t="n"/>
      <c r="AY95" s="1901" t="n"/>
      <c r="AZ95" s="1901" t="n"/>
      <c r="BA95" s="1901" t="n"/>
      <c r="BB95" s="1901" t="n"/>
      <c r="BC95" s="1901" t="n"/>
      <c r="BD95" s="1901" t="n"/>
      <c r="BE95" s="1901" t="n"/>
      <c r="BF95" s="1901" t="n"/>
      <c r="BG95" s="1901" t="n"/>
      <c r="BH95" s="1901" t="n"/>
      <c r="BI95" s="1901" t="n"/>
      <c r="BJ95" s="1901" t="n"/>
      <c r="BK95" s="1901" t="n"/>
      <c r="BL95" s="1901" t="n"/>
      <c r="BM95" s="1901" t="n"/>
      <c r="BN95" s="1901" t="n"/>
      <c r="BO95" s="1901" t="n"/>
      <c r="BP95" s="1901" t="n"/>
      <c r="BQ95" s="1901" t="n"/>
      <c r="BR95" s="1901" t="n"/>
      <c r="BS95" s="1901" t="n"/>
      <c r="BT95" s="1901" t="n"/>
      <c r="BU95" s="1901" t="n"/>
      <c r="BV95" s="1901" t="n"/>
      <c r="BW95" s="1873" t="n"/>
      <c r="BX95" s="1891" t="n"/>
      <c r="BY95" s="1891" t="n"/>
      <c r="BZ95" s="1891" t="n"/>
      <c r="CA95" s="1891" t="n"/>
      <c r="CB95" s="1891" t="n"/>
      <c r="CC95" s="1891" t="n"/>
      <c r="CD95" s="1891" t="n"/>
      <c r="CE95" s="1891" t="n"/>
      <c r="CF95" s="1891" t="n"/>
      <c r="CG95" s="1891" t="n"/>
      <c r="CH95" s="1891" t="n"/>
      <c r="CI95" s="1891" t="n"/>
      <c r="CJ95" s="1891" t="n"/>
      <c r="CK95" s="1891" t="n"/>
      <c r="CL95" s="1891" t="n"/>
      <c r="CM95" s="1891" t="n"/>
      <c r="CN95" s="1891" t="n"/>
      <c r="CO95" s="1891" t="n"/>
      <c r="CP95" s="1891" t="n"/>
      <c r="CQ95" s="1891" t="n"/>
      <c r="CR95" s="1891" t="n"/>
      <c r="CS95" s="1891" t="n"/>
      <c r="CT95" s="1891" t="n"/>
      <c r="CU95" s="1891" t="n"/>
      <c r="CV95" s="1891" t="n"/>
      <c r="CW95" s="1891" t="n"/>
      <c r="CX95" s="1891" t="n"/>
      <c r="CY95" s="1891" t="n"/>
      <c r="CZ95" s="1891" t="n"/>
      <c r="DA95" s="1891" t="n"/>
      <c r="DB95" s="1891" t="n"/>
      <c r="DC95" s="1891" t="n"/>
      <c r="DD95" s="1891" t="n"/>
      <c r="DE95" s="1891" t="n"/>
      <c r="DF95" s="1891" t="n"/>
      <c r="DG95" s="1891" t="n"/>
      <c r="DH95" s="1891" t="n"/>
      <c r="DI95" s="1891" t="n"/>
      <c r="DJ95" s="1891" t="n"/>
      <c r="DK95" s="1891" t="n"/>
      <c r="DL95" s="1891" t="n"/>
      <c r="DM95" s="1891" t="n"/>
      <c r="DN95" s="1891" t="n"/>
      <c r="DO95" s="1891" t="n"/>
      <c r="DP95" s="1891" t="n"/>
      <c r="DQ95" s="1891" t="n"/>
      <c r="DR95" s="1891" t="n"/>
      <c r="DS95" s="1891" t="n"/>
      <c r="DT95" s="1891" t="n"/>
      <c r="DU95" s="1891" t="n"/>
      <c r="DV95" s="1891" t="n"/>
      <c r="DW95" s="1891" t="n"/>
      <c r="DY95" s="867" t="n"/>
      <c r="DZ95" s="867" t="n"/>
      <c r="EA95" s="867" t="n"/>
      <c r="EB95" s="867" t="n"/>
      <c r="EC95" s="867" t="n"/>
      <c r="ED95" s="867" t="n"/>
      <c r="EE95" s="867" t="n"/>
      <c r="EF95" s="867" t="n"/>
      <c r="EG95" s="867" t="n"/>
      <c r="EH95" s="867" t="n"/>
      <c r="EI95" s="867" t="n"/>
      <c r="EJ95" s="867" t="n"/>
      <c r="EK95" s="867" t="n"/>
      <c r="EL95" s="867" t="n"/>
      <c r="EM95" s="867" t="n"/>
      <c r="EN95" s="867" t="n"/>
      <c r="EO95" s="867" t="n"/>
      <c r="EP95" s="867" t="n"/>
      <c r="EQ95" s="867" t="n"/>
      <c r="ER95" s="867" t="n"/>
      <c r="ES95" s="867" t="n"/>
      <c r="ET95" s="867" t="n"/>
      <c r="EU95" s="867" t="n"/>
      <c r="EV95" s="867" t="n"/>
      <c r="EW95" s="867" t="n"/>
      <c r="EX95" s="867" t="n"/>
      <c r="EY95" s="867" t="n"/>
      <c r="EZ95" s="1896" t="n"/>
      <c r="FA95" s="1896" t="n"/>
      <c r="FB95" s="1896" t="n"/>
      <c r="FC95" s="1896" t="n"/>
      <c r="FD95" s="1896" t="n"/>
      <c r="FE95" s="1896" t="n"/>
      <c r="FF95" s="1896" t="n"/>
      <c r="FG95" s="1896" t="n"/>
      <c r="FH95" s="1896" t="n"/>
      <c r="FI95" s="1896" t="n"/>
      <c r="FJ95" s="1896" t="n"/>
      <c r="FK95" s="1896" t="n"/>
      <c r="FL95" s="1896" t="n"/>
      <c r="FN95" s="69" t="n"/>
      <c r="FO95" s="70" t="n"/>
      <c r="FP95" s="70" t="n"/>
      <c r="FQ95" s="70" t="n"/>
      <c r="FR95" s="70" t="n"/>
      <c r="FS95" s="70" t="n"/>
      <c r="FT95" s="70" t="n"/>
      <c r="FU95" s="70" t="n"/>
      <c r="FV95" s="70" t="n"/>
      <c r="FW95" s="70" t="n"/>
      <c r="FX95" s="70" t="n"/>
      <c r="FY95" s="70" t="n"/>
      <c r="FZ95" s="70" t="n"/>
      <c r="GA95" s="70" t="n"/>
      <c r="GB95" s="70" t="n"/>
      <c r="GC95" s="70" t="n"/>
      <c r="GD95" s="70" t="n"/>
      <c r="GE95" s="70" t="n"/>
      <c r="GF95" s="70" t="n"/>
      <c r="GG95" s="70" t="n"/>
      <c r="GH95" s="70" t="n"/>
      <c r="GI95" s="70" t="n"/>
      <c r="GJ95" s="70" t="n"/>
      <c r="GM95" s="1901" t="n"/>
      <c r="GN95" s="1901" t="n"/>
      <c r="GO95" s="1901" t="n"/>
      <c r="GP95" s="1901" t="n"/>
      <c r="GQ95" s="1901" t="n"/>
      <c r="GR95" s="1901" t="n"/>
      <c r="GS95" s="1901" t="n"/>
      <c r="GT95" s="1901" t="n"/>
      <c r="GU95" s="1901" t="n"/>
      <c r="GV95" s="1901" t="n"/>
      <c r="GW95" s="1901" t="n"/>
      <c r="GX95" s="1901" t="n"/>
      <c r="GY95" s="1901" t="n"/>
    </row>
    <row r="96" ht="12" customHeight="1" s="832">
      <c r="A96" s="984" t="inlineStr">
        <is>
          <t>Classification</t>
        </is>
      </c>
      <c r="B96" s="870" t="n"/>
      <c r="C96" s="870" t="n"/>
      <c r="D96" s="870" t="n"/>
      <c r="E96" s="870" t="n"/>
      <c r="F96" s="870" t="n"/>
      <c r="G96" s="870" t="n"/>
      <c r="H96" s="870" t="n"/>
      <c r="I96" s="870" t="n"/>
      <c r="J96" s="870" t="n"/>
      <c r="K96" s="870" t="n"/>
      <c r="L96" s="870" t="n"/>
      <c r="M96" s="871" t="n"/>
      <c r="N96" s="868" t="inlineStr">
        <is>
          <t>ＭＢ</t>
        </is>
      </c>
      <c r="O96" s="870" t="n"/>
      <c r="P96" s="870" t="n"/>
      <c r="Q96" s="870" t="n"/>
      <c r="R96" s="870" t="n"/>
      <c r="S96" s="871" t="n"/>
      <c r="T96" s="100" t="n"/>
      <c r="U96" s="100" t="n"/>
      <c r="V96" s="984" t="inlineStr">
        <is>
          <t>Retention Period</t>
        </is>
      </c>
      <c r="W96" s="870" t="n"/>
      <c r="X96" s="870" t="n"/>
      <c r="Y96" s="870" t="n"/>
      <c r="Z96" s="870" t="n"/>
      <c r="AA96" s="870" t="n"/>
      <c r="AB96" s="870" t="n"/>
      <c r="AC96" s="870" t="n"/>
      <c r="AD96" s="870" t="n"/>
      <c r="AE96" s="870" t="n"/>
      <c r="AF96" s="870" t="n"/>
      <c r="AG96" s="870" t="n"/>
      <c r="AH96" s="870" t="n"/>
      <c r="AI96" s="870" t="n"/>
      <c r="AJ96" s="870" t="n"/>
      <c r="AK96" s="870" t="n"/>
      <c r="AL96" s="871" t="n"/>
      <c r="AM96" s="985" t="inlineStr">
        <is>
          <t>2025/03/31</t>
        </is>
      </c>
      <c r="AN96" s="870" t="n"/>
      <c r="AO96" s="870" t="n"/>
      <c r="AP96" s="870" t="n"/>
      <c r="AQ96" s="870" t="n"/>
      <c r="AR96" s="870" t="n"/>
      <c r="AS96" s="870" t="n"/>
      <c r="AT96" s="870" t="n"/>
      <c r="AU96" s="870" t="n"/>
      <c r="AV96" s="870" t="n"/>
      <c r="AW96" s="870" t="n"/>
      <c r="AX96" s="870" t="n"/>
      <c r="AY96" s="870" t="n"/>
      <c r="AZ96" s="871" t="n"/>
      <c r="BA96" s="1901" t="n"/>
      <c r="BB96" s="1901" t="n"/>
      <c r="BC96" s="1901" t="n"/>
      <c r="BD96" s="1901" t="n"/>
      <c r="BE96" s="1901" t="n"/>
      <c r="BF96" s="1901" t="n"/>
      <c r="BG96" s="1901" t="n"/>
      <c r="BH96" s="1901" t="n"/>
      <c r="BI96" s="1901" t="n"/>
      <c r="BJ96" s="1901" t="n"/>
      <c r="EZ96" s="71" t="n"/>
      <c r="FA96" s="1904">
        <f>+FB66+EZ21-V81</f>
        <v/>
      </c>
    </row>
    <row r="97" ht="6" customHeight="1" s="832">
      <c r="A97" s="65" t="n"/>
      <c r="B97" s="65" t="n"/>
      <c r="C97" s="65" t="n"/>
      <c r="D97" s="65" t="n"/>
      <c r="E97" s="65" t="n"/>
      <c r="F97" s="65" t="n"/>
      <c r="G97" s="65" t="n"/>
      <c r="H97" s="65" t="n"/>
      <c r="I97" s="65" t="n"/>
      <c r="J97" s="65" t="n"/>
      <c r="K97" s="65" t="n"/>
      <c r="L97" s="65" t="n"/>
      <c r="M97" s="65" t="n"/>
      <c r="N97" s="65" t="n"/>
      <c r="O97" s="65" t="n"/>
      <c r="P97" s="65" t="n"/>
      <c r="Q97" s="65" t="n"/>
      <c r="R97" s="65" t="n"/>
      <c r="S97" s="65" t="n"/>
      <c r="T97" s="1901" t="n"/>
      <c r="U97" s="1901" t="n"/>
      <c r="V97" s="1901" t="n"/>
      <c r="W97" s="1901" t="n"/>
      <c r="X97" s="1901" t="n"/>
      <c r="Y97" s="1901" t="n"/>
      <c r="AB97" s="1901" t="n"/>
      <c r="AC97" s="1901" t="n"/>
      <c r="AD97" s="1901" t="n"/>
      <c r="AE97" s="1901" t="n"/>
      <c r="AF97" s="1901" t="n"/>
      <c r="AG97" s="1901" t="n"/>
      <c r="AH97" s="1901" t="n"/>
      <c r="AI97" s="1901" t="n"/>
      <c r="AJ97" s="1901" t="n"/>
      <c r="AK97" s="1901" t="n"/>
      <c r="AL97" s="1901" t="n"/>
      <c r="AM97" s="1901" t="n"/>
      <c r="AN97" s="1901" t="n"/>
      <c r="AO97" s="1901" t="n"/>
      <c r="AP97" s="1901" t="n"/>
      <c r="AQ97" s="1901" t="n"/>
      <c r="AR97" s="1901" t="n"/>
      <c r="AS97" s="1901" t="n"/>
      <c r="AT97" s="1901" t="n"/>
      <c r="AU97" s="1901" t="n"/>
      <c r="AV97" s="1901" t="n"/>
      <c r="AW97" s="1901" t="n"/>
      <c r="AX97" s="1901" t="n"/>
      <c r="AY97" s="1901" t="n"/>
      <c r="AZ97" s="1901" t="n"/>
      <c r="BA97" s="1901" t="n"/>
      <c r="BB97" s="1901" t="n"/>
      <c r="BC97" s="1901" t="n"/>
      <c r="BD97" s="1901" t="n"/>
      <c r="BE97" s="1901" t="n"/>
      <c r="BF97" s="1901" t="n"/>
      <c r="BG97" s="1901" t="n"/>
      <c r="BH97" s="1901" t="n"/>
      <c r="BI97" s="1901" t="n"/>
      <c r="BJ97" s="1901" t="n"/>
      <c r="EZ97" s="71" t="n"/>
      <c r="FA97" s="71" t="n"/>
      <c r="FB97" s="71" t="n"/>
      <c r="FC97" s="71" t="n"/>
      <c r="FD97" s="71" t="n"/>
      <c r="FE97" s="71" t="n"/>
      <c r="FF97" s="71" t="n"/>
      <c r="FG97" s="71" t="n"/>
      <c r="FH97" s="71" t="n"/>
      <c r="FI97" s="71" t="n"/>
      <c r="FJ97" s="71" t="n"/>
      <c r="FK97" s="71" t="n"/>
      <c r="FL97" s="71" t="n"/>
    </row>
    <row r="98" ht="6" customHeight="1" s="832">
      <c r="A98" s="65" t="n"/>
      <c r="B98" s="65" t="n"/>
      <c r="C98" s="65" t="n"/>
      <c r="D98" s="65" t="n"/>
      <c r="E98" s="65" t="n"/>
      <c r="F98" s="65" t="n"/>
      <c r="G98" s="65" t="n"/>
      <c r="H98" s="65" t="n"/>
      <c r="I98" s="65" t="n"/>
      <c r="J98" s="65" t="n"/>
      <c r="K98" s="65" t="n"/>
      <c r="L98" s="65" t="n"/>
      <c r="M98" s="65" t="n"/>
      <c r="N98" s="65" t="n"/>
      <c r="O98" s="65" t="n"/>
      <c r="P98" s="65" t="n"/>
      <c r="Q98" s="65" t="n"/>
      <c r="R98" s="65" t="n"/>
      <c r="S98" s="65" t="n"/>
      <c r="T98" s="1901" t="n"/>
      <c r="U98" s="1901" t="n"/>
      <c r="V98" s="1901" t="n"/>
      <c r="W98" s="1901" t="n"/>
      <c r="X98" s="1901" t="n"/>
      <c r="Y98" s="1901" t="n"/>
      <c r="AA98" s="1901" t="n"/>
      <c r="AB98" s="1901" t="n"/>
      <c r="AC98" s="1901" t="n"/>
      <c r="AD98" s="1901" t="n"/>
      <c r="AE98" s="1901" t="n"/>
      <c r="AF98" s="1901" t="n"/>
      <c r="AG98" s="1901" t="n"/>
      <c r="AH98" s="1901" t="n"/>
      <c r="AI98" s="1901" t="n"/>
      <c r="AJ98" s="1901" t="n"/>
      <c r="AK98" s="1901" t="n"/>
      <c r="AL98" s="1901" t="n"/>
      <c r="AM98" s="1901" t="n"/>
      <c r="AN98" s="1901" t="n"/>
      <c r="AO98" s="1901" t="n"/>
      <c r="AP98" s="1901" t="n"/>
      <c r="AQ98" s="1901" t="n"/>
      <c r="AR98" s="1901" t="n"/>
      <c r="AS98" s="1901" t="n"/>
      <c r="AT98" s="1901" t="n"/>
      <c r="AU98" s="1901" t="n"/>
      <c r="AV98" s="1901" t="n"/>
      <c r="AW98" s="1901" t="n"/>
      <c r="AX98" s="1901" t="n"/>
      <c r="AY98" s="1901" t="n"/>
      <c r="AZ98" s="1901" t="n"/>
      <c r="BA98" s="1901" t="n"/>
      <c r="BB98" s="1901" t="n"/>
      <c r="BC98" s="1901" t="n"/>
      <c r="BD98" s="1901" t="n"/>
      <c r="BE98" s="1901" t="n"/>
      <c r="BF98" s="1901" t="n"/>
      <c r="BG98" s="1901" t="n"/>
      <c r="BH98" s="1901" t="n"/>
      <c r="BI98" s="1901" t="n"/>
      <c r="BJ98" s="1901" t="n"/>
      <c r="EZ98" s="71" t="n"/>
      <c r="FA98" s="71" t="n"/>
      <c r="FB98" s="71" t="n"/>
      <c r="FC98" s="71" t="n"/>
      <c r="FD98" s="71" t="n"/>
      <c r="FE98" s="71" t="n"/>
      <c r="FF98" s="71" t="n"/>
      <c r="FG98" s="71" t="n"/>
      <c r="FH98" s="71" t="n"/>
      <c r="FI98" s="71" t="n"/>
      <c r="FJ98" s="71" t="n"/>
      <c r="FK98" s="71" t="n"/>
      <c r="FL98" s="71" t="n"/>
    </row>
    <row r="99" ht="6" customHeight="1" s="832">
      <c r="A99" s="65" t="n"/>
      <c r="B99" s="65" t="n"/>
      <c r="C99" s="65" t="n"/>
      <c r="D99" s="65" t="n"/>
      <c r="E99" s="65" t="n"/>
      <c r="F99" s="65" t="n"/>
      <c r="G99" s="65" t="n"/>
      <c r="H99" s="65" t="n"/>
      <c r="I99" s="65" t="n"/>
      <c r="J99" s="65" t="n"/>
      <c r="K99" s="65" t="n"/>
      <c r="L99" s="65" t="n"/>
      <c r="M99" s="65" t="n"/>
      <c r="N99" s="65" t="n"/>
      <c r="O99" s="65" t="n"/>
      <c r="P99" s="65" t="n"/>
      <c r="Q99" s="65" t="n"/>
      <c r="R99" s="65" t="n"/>
      <c r="S99" s="65" t="n"/>
      <c r="T99" s="1901" t="n"/>
      <c r="U99" s="1901" t="n"/>
      <c r="V99" s="1901" t="n"/>
      <c r="W99" s="1901" t="n"/>
      <c r="AA99" s="1901" t="n"/>
      <c r="AB99" s="1901" t="n"/>
      <c r="AC99" s="1901" t="n"/>
      <c r="AD99" s="1901" t="n"/>
      <c r="AE99" s="1901" t="n"/>
      <c r="AF99" s="1901" t="n"/>
      <c r="AG99" s="1901" t="n"/>
      <c r="AH99" s="1901" t="n"/>
      <c r="AI99" s="1901" t="n"/>
      <c r="AJ99" s="1901" t="n"/>
      <c r="AK99" s="1901" t="n"/>
      <c r="AL99" s="1901" t="n"/>
      <c r="AM99" s="1901" t="n"/>
      <c r="AN99" s="1901" t="n"/>
      <c r="AO99" s="1901" t="n"/>
      <c r="AP99" s="1901" t="n"/>
      <c r="AQ99" s="1901" t="n"/>
      <c r="AR99" s="1901" t="n"/>
      <c r="AS99" s="1901" t="n"/>
      <c r="AT99" s="1901" t="n"/>
      <c r="AU99" s="1901" t="n"/>
      <c r="AV99" s="1901" t="n"/>
      <c r="AW99" s="1901" t="n"/>
      <c r="AX99" s="1901" t="n"/>
      <c r="AY99" s="1901" t="n"/>
      <c r="AZ99" s="1901" t="n"/>
      <c r="BA99" s="1901" t="n"/>
      <c r="BB99" s="1901" t="n"/>
      <c r="BC99" s="1901" t="n"/>
      <c r="BD99" s="1901" t="n"/>
      <c r="BE99" s="1901" t="n"/>
      <c r="BF99" s="1901" t="n"/>
      <c r="BG99" s="1901" t="n"/>
      <c r="BH99" s="1901" t="n"/>
      <c r="BI99" s="1901" t="n"/>
      <c r="BJ99" s="1901" t="n"/>
      <c r="EZ99" s="71" t="n"/>
      <c r="FA99" s="71" t="n"/>
      <c r="FB99" s="71" t="n"/>
      <c r="FC99" s="71" t="n"/>
      <c r="FD99" s="71" t="n"/>
      <c r="FE99" s="71" t="n"/>
      <c r="FF99" s="71" t="n"/>
      <c r="FG99" s="71" t="n"/>
      <c r="FH99" s="71" t="n"/>
      <c r="FI99" s="71" t="n"/>
      <c r="FJ99" s="71" t="n"/>
      <c r="FK99" s="71" t="n"/>
      <c r="FL99" s="71" t="n"/>
    </row>
    <row r="100" ht="6" customHeight="1" s="832">
      <c r="A100" s="65" t="n"/>
      <c r="B100" s="65" t="n"/>
      <c r="C100" s="65" t="n"/>
      <c r="D100" s="65" t="n"/>
      <c r="E100" s="65" t="n"/>
      <c r="F100" s="65" t="n"/>
      <c r="G100" s="65" t="n"/>
      <c r="H100" s="65" t="n"/>
      <c r="I100" s="65" t="n"/>
      <c r="J100" s="65" t="n"/>
      <c r="K100" s="65" t="n"/>
      <c r="L100" s="65" t="n"/>
      <c r="M100" s="65" t="n"/>
      <c r="N100" s="65" t="n"/>
      <c r="O100" s="65" t="n"/>
      <c r="P100" s="65" t="n"/>
      <c r="Q100" s="65" t="n"/>
      <c r="R100" s="65" t="n"/>
      <c r="S100" s="65" t="n"/>
      <c r="T100" s="1901" t="n"/>
      <c r="U100" s="1901" t="n"/>
      <c r="V100" s="1901" t="n"/>
      <c r="W100" s="1901" t="n"/>
      <c r="AA100" s="1901" t="n"/>
      <c r="AB100" s="1901" t="n"/>
      <c r="AC100" s="1901" t="n"/>
      <c r="AD100" s="1901" t="n"/>
      <c r="AE100" s="1901" t="n"/>
      <c r="AF100" s="1901" t="n"/>
      <c r="AG100" s="1901" t="n"/>
      <c r="AH100" s="1901" t="n"/>
      <c r="AI100" s="1901" t="n"/>
      <c r="AJ100" s="1901" t="n"/>
      <c r="AK100" s="1901" t="n"/>
      <c r="AL100" s="1901" t="n"/>
      <c r="AM100" s="1901" t="n"/>
      <c r="AN100" s="1901" t="n"/>
      <c r="AO100" s="1901" t="n"/>
      <c r="AP100" s="1901" t="n"/>
      <c r="AQ100" s="1901" t="n"/>
      <c r="AR100" s="1901" t="n"/>
      <c r="AS100" s="1901" t="n"/>
      <c r="AT100" s="1901" t="n"/>
      <c r="AU100" s="1901" t="n"/>
      <c r="AV100" s="1901" t="n"/>
      <c r="AW100" s="1901" t="n"/>
      <c r="AX100" s="1901" t="n"/>
      <c r="AY100" s="1901" t="n"/>
      <c r="AZ100" s="1901" t="n"/>
      <c r="BA100" s="1901" t="n"/>
      <c r="BB100" s="1901" t="n"/>
      <c r="BC100" s="1901" t="n"/>
      <c r="BD100" s="1901" t="n"/>
      <c r="BE100" s="1901" t="n"/>
      <c r="BF100" s="1901" t="n"/>
      <c r="BG100" s="1901" t="n"/>
      <c r="BH100" s="1901" t="n"/>
      <c r="BI100" s="1901" t="n"/>
      <c r="BJ100" s="1901" t="n"/>
      <c r="EZ100" s="71" t="n"/>
      <c r="FA100" s="71" t="n"/>
      <c r="FB100" s="71" t="n"/>
      <c r="FC100" s="71" t="n"/>
      <c r="FD100" s="71" t="n"/>
      <c r="FE100" s="71" t="n"/>
      <c r="FF100" s="71" t="n"/>
      <c r="FG100" s="71" t="n"/>
      <c r="FH100" s="71" t="n"/>
      <c r="FI100" s="71" t="n"/>
      <c r="FJ100" s="71" t="n"/>
      <c r="FK100" s="71" t="n"/>
      <c r="FL100" s="71" t="n"/>
    </row>
    <row r="101" ht="6" customHeight="1" s="832">
      <c r="A101" s="65" t="n"/>
      <c r="B101" s="65" t="n"/>
      <c r="C101" s="65" t="n"/>
      <c r="D101" s="65" t="n"/>
      <c r="E101" s="65" t="n"/>
      <c r="F101" s="65" t="n"/>
      <c r="G101" s="65" t="n"/>
      <c r="H101" s="65" t="n"/>
      <c r="I101" s="65" t="n"/>
      <c r="J101" s="65" t="n"/>
      <c r="K101" s="65" t="n"/>
      <c r="L101" s="65" t="n"/>
      <c r="M101" s="65" t="n"/>
      <c r="N101" s="65" t="n"/>
      <c r="O101" s="65" t="n"/>
      <c r="P101" s="65" t="n"/>
      <c r="Q101" s="65" t="n"/>
      <c r="R101" s="65" t="n"/>
      <c r="S101" s="65" t="n"/>
      <c r="T101" s="1901" t="n"/>
      <c r="U101" s="1901" t="n"/>
      <c r="V101" s="1901" t="n"/>
      <c r="W101" s="1901" t="n"/>
      <c r="AA101" s="1901" t="n"/>
      <c r="AB101" s="1901" t="n"/>
      <c r="AC101" s="1901" t="n"/>
      <c r="AD101" s="1901" t="n"/>
      <c r="AE101" s="1901" t="n"/>
      <c r="AF101" s="1901" t="n"/>
      <c r="AG101" s="1901" t="n"/>
      <c r="AH101" s="1901" t="n"/>
      <c r="AI101" s="1901" t="n"/>
      <c r="AJ101" s="1901" t="n"/>
      <c r="AK101" s="1901" t="n"/>
      <c r="AL101" s="1901" t="n"/>
      <c r="AM101" s="1901" t="n"/>
      <c r="AN101" s="1901" t="n"/>
      <c r="AO101" s="1901" t="n"/>
      <c r="AP101" s="1901" t="n"/>
      <c r="AQ101" s="1901" t="n"/>
      <c r="AR101" s="1901" t="n"/>
      <c r="AS101" s="1901" t="n"/>
      <c r="AT101" s="1901" t="n"/>
      <c r="AU101" s="1901" t="n"/>
      <c r="AV101" s="1901" t="n"/>
      <c r="AW101" s="1901" t="n"/>
      <c r="AX101" s="1901" t="n"/>
      <c r="AY101" s="1901" t="n"/>
      <c r="AZ101" s="1901" t="n"/>
      <c r="BA101" s="1901" t="n"/>
      <c r="BB101" s="1901" t="n"/>
      <c r="BC101" s="1901" t="n"/>
      <c r="BD101" s="1901" t="n"/>
      <c r="BE101" s="1901" t="n"/>
      <c r="BF101" s="1901" t="n"/>
      <c r="BG101" s="1901" t="n"/>
      <c r="BH101" s="1901" t="n"/>
      <c r="BI101" s="1901" t="n"/>
      <c r="BJ101" s="1901" t="n"/>
    </row>
    <row r="102" ht="6" customHeight="1" s="832">
      <c r="A102" s="65" t="n"/>
      <c r="B102" s="65" t="n"/>
      <c r="C102" s="65" t="n"/>
      <c r="D102" s="65" t="n"/>
      <c r="E102" s="65" t="n"/>
      <c r="F102" s="65" t="n"/>
      <c r="G102" s="65" t="n"/>
      <c r="H102" s="65" t="n"/>
      <c r="I102" s="65" t="n"/>
      <c r="J102" s="65" t="n"/>
      <c r="K102" s="65" t="n"/>
      <c r="L102" s="65" t="n"/>
      <c r="M102" s="65" t="n"/>
      <c r="N102" s="65" t="n"/>
      <c r="O102" s="65" t="n"/>
      <c r="P102" s="65" t="n"/>
      <c r="Q102" s="65" t="n"/>
      <c r="R102" s="65" t="n"/>
      <c r="S102" s="65" t="n"/>
      <c r="T102" s="1901" t="n"/>
      <c r="U102" s="1901" t="n"/>
      <c r="V102" s="1901" t="n"/>
      <c r="W102" s="1901" t="n"/>
      <c r="Z102" s="1901" t="n"/>
      <c r="AA102" s="1901" t="n"/>
      <c r="AB102" s="1901" t="n"/>
      <c r="AC102" s="1901" t="n"/>
      <c r="AD102" s="1901" t="n"/>
      <c r="AE102" s="1901" t="n"/>
      <c r="AF102" s="1901" t="n"/>
      <c r="AG102" s="1901" t="n"/>
      <c r="AH102" s="1901" t="n"/>
      <c r="AI102" s="1901" t="n"/>
      <c r="AJ102" s="1901" t="n"/>
      <c r="AK102" s="1901" t="n"/>
      <c r="AL102" s="1901" t="n"/>
      <c r="AM102" s="1901" t="n"/>
      <c r="AN102" s="1901" t="n"/>
      <c r="AO102" s="1901" t="n"/>
      <c r="AP102" s="1901" t="n"/>
      <c r="AQ102" s="1901" t="n"/>
      <c r="AR102" s="1901" t="n"/>
      <c r="AS102" s="1901" t="n"/>
      <c r="AT102" s="1901" t="n"/>
      <c r="AU102" s="1901" t="n"/>
      <c r="AV102" s="1901" t="n"/>
      <c r="AW102" s="1901" t="n"/>
      <c r="AX102" s="1901" t="n"/>
      <c r="AY102" s="1901" t="n"/>
      <c r="AZ102" s="1901" t="n"/>
      <c r="BA102" s="1901" t="n"/>
      <c r="BB102" s="1901" t="n"/>
      <c r="BC102" s="1901" t="n"/>
      <c r="BD102" s="1901" t="n"/>
      <c r="BE102" s="1901" t="n"/>
      <c r="BF102" s="1901" t="n"/>
      <c r="BG102" s="1901" t="n"/>
      <c r="BH102" s="1901" t="n"/>
      <c r="BI102" s="1901" t="n"/>
      <c r="BJ102" s="1901" t="n"/>
    </row>
    <row r="103" ht="6" customHeight="1" s="832">
      <c r="A103" s="65" t="n"/>
      <c r="B103" s="65" t="n"/>
      <c r="C103" s="65" t="n"/>
      <c r="D103" s="65" t="n"/>
      <c r="E103" s="65" t="n"/>
      <c r="F103" s="65" t="n"/>
      <c r="G103" s="65" t="n"/>
      <c r="H103" s="65" t="n"/>
      <c r="I103" s="65" t="n"/>
      <c r="J103" s="65" t="n"/>
      <c r="K103" s="65" t="n"/>
      <c r="L103" s="65" t="n"/>
      <c r="M103" s="65" t="n"/>
      <c r="N103" s="65" t="n"/>
      <c r="O103" s="65" t="n"/>
      <c r="P103" s="65" t="n"/>
      <c r="Q103" s="65" t="n"/>
      <c r="R103" s="65" t="n"/>
      <c r="S103" s="65" t="n"/>
      <c r="T103" s="1901" t="n"/>
      <c r="U103" s="1901" t="n"/>
      <c r="V103" s="1901" t="n"/>
      <c r="W103" s="1901" t="n"/>
      <c r="Z103" s="1901" t="n"/>
      <c r="AA103" s="1901" t="n"/>
      <c r="AB103" s="1901" t="n"/>
      <c r="AC103" s="1901" t="n"/>
      <c r="AD103" s="1901" t="n"/>
      <c r="AE103" s="1901" t="n"/>
      <c r="AF103" s="1901" t="n"/>
      <c r="AG103" s="1901" t="n"/>
      <c r="AH103" s="1901" t="n"/>
      <c r="AI103" s="1901" t="n"/>
      <c r="AJ103" s="1901" t="n"/>
      <c r="AK103" s="1901" t="n"/>
      <c r="AL103" s="1901" t="n"/>
      <c r="AM103" s="1901" t="n"/>
      <c r="AN103" s="1901" t="n"/>
      <c r="AO103" s="1901" t="n"/>
      <c r="AP103" s="1901" t="n"/>
      <c r="AQ103" s="1901" t="n"/>
      <c r="AR103" s="1901" t="n"/>
      <c r="AS103" s="1901" t="n"/>
      <c r="AT103" s="1901" t="n"/>
      <c r="AU103" s="1901" t="n"/>
      <c r="AV103" s="1901" t="n"/>
      <c r="AW103" s="1901" t="n"/>
      <c r="AX103" s="1901" t="n"/>
      <c r="AY103" s="1901" t="n"/>
      <c r="AZ103" s="1901" t="n"/>
      <c r="BA103" s="1901" t="n"/>
      <c r="BB103" s="1901" t="n"/>
      <c r="BC103" s="1901" t="n"/>
      <c r="BD103" s="1901" t="n"/>
      <c r="BE103" s="1901" t="n"/>
      <c r="BF103" s="1901" t="n"/>
      <c r="BG103" s="1901" t="n"/>
      <c r="BH103" s="1901" t="n"/>
      <c r="BI103" s="1901" t="n"/>
      <c r="BJ103" s="1901" t="n"/>
    </row>
    <row r="104" ht="6" customHeight="1" s="832">
      <c r="A104" s="65" t="n"/>
      <c r="B104" s="65" t="n"/>
      <c r="C104" s="65" t="n"/>
      <c r="D104" s="65" t="n"/>
      <c r="E104" s="65" t="n"/>
      <c r="F104" s="65" t="n"/>
      <c r="G104" s="65" t="n"/>
      <c r="H104" s="65" t="n"/>
      <c r="I104" s="65" t="n"/>
      <c r="J104" s="65" t="n"/>
      <c r="K104" s="65" t="n"/>
      <c r="L104" s="65" t="n"/>
      <c r="M104" s="65" t="n"/>
      <c r="N104" s="65" t="n"/>
      <c r="O104" s="65" t="n"/>
      <c r="P104" s="65" t="n"/>
      <c r="Q104" s="65" t="n"/>
      <c r="R104" s="65" t="n"/>
      <c r="S104" s="65" t="n"/>
      <c r="T104" s="1901" t="n"/>
      <c r="U104" s="1901" t="n"/>
      <c r="V104" s="1901" t="n"/>
      <c r="W104" s="1901" t="n"/>
      <c r="Z104" s="1901" t="n"/>
      <c r="AA104" s="1901" t="n"/>
      <c r="AB104" s="1901" t="n"/>
      <c r="AC104" s="1901" t="n"/>
      <c r="AD104" s="1901" t="n"/>
      <c r="AE104" s="1901" t="n"/>
      <c r="AF104" s="1901" t="n"/>
      <c r="AG104" s="1901" t="n"/>
      <c r="AH104" s="1901" t="n"/>
      <c r="AI104" s="1901" t="n"/>
      <c r="AJ104" s="1901" t="n"/>
      <c r="AK104" s="1901" t="n"/>
      <c r="AL104" s="1901" t="n"/>
      <c r="AM104" s="1901" t="n"/>
      <c r="AN104" s="1901" t="n"/>
      <c r="AO104" s="1901" t="n"/>
      <c r="AP104" s="1901" t="n"/>
      <c r="AQ104" s="1901" t="n"/>
      <c r="AR104" s="1901" t="n"/>
      <c r="AS104" s="1901" t="n"/>
      <c r="AT104" s="1901" t="n"/>
      <c r="AU104" s="1901" t="n"/>
      <c r="AV104" s="1901" t="n"/>
      <c r="AW104" s="1901" t="n"/>
      <c r="AX104" s="1901" t="n"/>
      <c r="AY104" s="1901" t="n"/>
      <c r="AZ104" s="1901" t="n"/>
      <c r="BA104" s="1901" t="n"/>
      <c r="BB104" s="1901" t="n"/>
      <c r="BC104" s="1901" t="n"/>
      <c r="BD104" s="1901" t="n"/>
      <c r="BE104" s="1901" t="n"/>
      <c r="BF104" s="1901" t="n"/>
      <c r="BG104" s="1901" t="n"/>
      <c r="BH104" s="1901" t="n"/>
      <c r="BI104" s="1901" t="n"/>
      <c r="BJ104" s="1901" t="n"/>
    </row>
    <row r="105" ht="6" customHeight="1" s="832">
      <c r="A105" s="72" t="n"/>
      <c r="B105" s="65" t="n"/>
      <c r="C105" s="65" t="n"/>
      <c r="D105" s="65" t="n"/>
      <c r="E105" s="65" t="n"/>
      <c r="F105" s="65" t="n"/>
      <c r="G105" s="65" t="n"/>
      <c r="H105" s="65" t="n"/>
      <c r="I105" s="65" t="n"/>
      <c r="J105" s="65" t="n"/>
      <c r="K105" s="65" t="n"/>
      <c r="L105" s="65" t="n"/>
      <c r="M105" s="65" t="n"/>
      <c r="N105" s="65" t="n"/>
      <c r="O105" s="65" t="n"/>
      <c r="P105" s="65" t="n"/>
      <c r="Q105" s="65" t="n"/>
      <c r="R105" s="65" t="n"/>
      <c r="S105" s="65" t="n"/>
      <c r="T105" s="1901" t="n"/>
      <c r="U105" s="1901" t="n"/>
      <c r="V105" s="1901" t="n"/>
      <c r="Z105" s="1901" t="n"/>
      <c r="AA105" s="1901" t="n"/>
      <c r="AB105" s="1901" t="n"/>
      <c r="AC105" s="1901" t="n"/>
      <c r="AD105" s="1901" t="n"/>
      <c r="AE105" s="1901" t="n"/>
      <c r="AF105" s="1901" t="n"/>
      <c r="AG105" s="1901" t="n"/>
      <c r="AH105" s="1901" t="n"/>
      <c r="AI105" s="1901" t="n"/>
      <c r="AJ105" s="1901" t="n"/>
      <c r="AK105" s="1901" t="n"/>
      <c r="AL105" s="1901" t="n"/>
      <c r="AM105" s="1901" t="n"/>
      <c r="AN105" s="1901" t="n"/>
      <c r="AO105" s="1901" t="n"/>
      <c r="AP105" s="1901" t="n"/>
      <c r="AQ105" s="1901" t="n"/>
      <c r="AR105" s="1901" t="n"/>
      <c r="AS105" s="1901" t="n"/>
      <c r="AT105" s="1901" t="n"/>
      <c r="AU105" s="1901" t="n"/>
      <c r="AV105" s="1901" t="n"/>
      <c r="AW105" s="1901" t="n"/>
      <c r="AX105" s="1901" t="n"/>
      <c r="AY105" s="1901" t="n"/>
      <c r="AZ105" s="1901" t="n"/>
      <c r="BA105" s="1901" t="n"/>
      <c r="BB105" s="1901" t="n"/>
      <c r="BC105" s="1901" t="n"/>
      <c r="BD105" s="1901" t="n"/>
      <c r="BE105" s="1901" t="n"/>
      <c r="BF105" s="1901" t="n"/>
      <c r="BG105" s="1901" t="n"/>
      <c r="BH105" s="1901" t="n"/>
      <c r="BI105" s="1901" t="n"/>
      <c r="BJ105" s="1901" t="n"/>
    </row>
    <row r="106" ht="6" customHeight="1" s="832">
      <c r="A106" s="72" t="n"/>
      <c r="B106" s="65" t="n"/>
      <c r="C106" s="65" t="n"/>
      <c r="D106" s="65" t="n"/>
      <c r="E106" s="65" t="n"/>
      <c r="F106" s="65" t="n"/>
      <c r="G106" s="65" t="n"/>
      <c r="H106" s="65" t="n"/>
      <c r="I106" s="65" t="n"/>
      <c r="J106" s="65" t="n"/>
      <c r="K106" s="65" t="n"/>
      <c r="L106" s="65" t="n"/>
      <c r="M106" s="65" t="n"/>
      <c r="N106" s="65" t="n"/>
      <c r="O106" s="65" t="n"/>
      <c r="P106" s="65" t="n"/>
      <c r="Q106" s="65" t="n"/>
      <c r="R106" s="65" t="n"/>
      <c r="S106" s="65" t="n"/>
      <c r="T106" s="1901" t="n"/>
      <c r="U106" s="1901" t="n"/>
      <c r="V106" s="1901" t="n"/>
      <c r="Z106" s="1901" t="n"/>
      <c r="AA106" s="1901" t="n"/>
      <c r="AB106" s="1901" t="n"/>
      <c r="AC106" s="1901" t="n"/>
      <c r="AD106" s="1901" t="n"/>
      <c r="AE106" s="1901" t="n"/>
      <c r="AF106" s="1901" t="n"/>
      <c r="AG106" s="1901" t="n"/>
      <c r="AH106" s="1901" t="n"/>
      <c r="AI106" s="1901" t="n"/>
      <c r="AJ106" s="1901" t="n"/>
      <c r="AK106" s="1901" t="n"/>
      <c r="AL106" s="1901" t="n"/>
      <c r="AM106" s="1901" t="n"/>
      <c r="AN106" s="1901" t="n"/>
      <c r="AO106" s="1901" t="n"/>
      <c r="AP106" s="1901" t="n"/>
      <c r="AQ106" s="1901" t="n"/>
      <c r="AR106" s="1901" t="n"/>
      <c r="AS106" s="1901" t="n"/>
      <c r="AT106" s="1901" t="n"/>
      <c r="AU106" s="1901" t="n"/>
      <c r="AV106" s="1901" t="n"/>
      <c r="AW106" s="1901" t="n"/>
      <c r="AX106" s="1901" t="n"/>
      <c r="AY106" s="1901" t="n"/>
      <c r="AZ106" s="1901" t="n"/>
      <c r="BA106" s="1901" t="n"/>
      <c r="BB106" s="1901" t="n"/>
      <c r="BC106" s="1901" t="n"/>
      <c r="BD106" s="1901" t="n"/>
      <c r="BE106" s="1901" t="n"/>
      <c r="BF106" s="1901" t="n"/>
      <c r="BG106" s="1901" t="n"/>
      <c r="BH106" s="1901" t="n"/>
      <c r="BI106" s="1901" t="n"/>
      <c r="BJ106" s="1901" t="n"/>
    </row>
    <row r="107" ht="6" customHeight="1" s="832">
      <c r="A107" s="72" t="n"/>
      <c r="B107" s="65" t="n"/>
      <c r="C107" s="65" t="n"/>
      <c r="D107" s="65" t="n"/>
      <c r="E107" s="65" t="n"/>
      <c r="F107" s="65" t="n"/>
      <c r="G107" s="65" t="n"/>
      <c r="H107" s="65" t="n"/>
      <c r="I107" s="65" t="n"/>
      <c r="J107" s="65" t="n"/>
      <c r="K107" s="65" t="n"/>
      <c r="L107" s="65" t="n"/>
      <c r="M107" s="65" t="n"/>
      <c r="N107" s="65" t="n"/>
      <c r="O107" s="65" t="n"/>
      <c r="P107" s="65" t="n"/>
      <c r="Q107" s="65" t="n"/>
      <c r="R107" s="65" t="n"/>
      <c r="S107" s="65" t="n"/>
      <c r="T107" s="1901" t="n"/>
      <c r="U107" s="1901" t="n"/>
      <c r="V107" s="1901" t="n"/>
      <c r="Z107" s="1901" t="n"/>
      <c r="AA107" s="1901" t="n"/>
      <c r="AB107" s="1901" t="n"/>
      <c r="AC107" s="1901" t="n"/>
      <c r="AD107" s="1901" t="n"/>
      <c r="AE107" s="1901" t="n"/>
      <c r="AF107" s="1901" t="n"/>
      <c r="AG107" s="1901" t="n"/>
      <c r="AH107" s="1901" t="n"/>
      <c r="AI107" s="1901" t="n"/>
      <c r="AJ107" s="1901" t="n"/>
      <c r="AK107" s="1901" t="n"/>
      <c r="AL107" s="1901" t="n"/>
      <c r="AM107" s="1901" t="n"/>
      <c r="AN107" s="1901" t="n"/>
      <c r="AO107" s="1901" t="n"/>
      <c r="AP107" s="1901" t="n"/>
      <c r="AQ107" s="1901" t="n"/>
      <c r="AR107" s="1901" t="n"/>
      <c r="AS107" s="1901" t="n"/>
      <c r="AT107" s="1901" t="n"/>
      <c r="AU107" s="1901" t="n"/>
      <c r="AV107" s="1901" t="n"/>
      <c r="AW107" s="1901" t="n"/>
      <c r="AX107" s="1901" t="n"/>
      <c r="AY107" s="1901" t="n"/>
      <c r="AZ107" s="1901" t="n"/>
      <c r="BA107" s="1901" t="n"/>
      <c r="BB107" s="1901" t="n"/>
      <c r="BC107" s="1901" t="n"/>
      <c r="BD107" s="1901" t="n"/>
      <c r="BE107" s="1901" t="n"/>
      <c r="BF107" s="1901" t="n"/>
      <c r="BG107" s="1901" t="n"/>
      <c r="BH107" s="1901" t="n"/>
      <c r="BI107" s="1901" t="n"/>
      <c r="BJ107" s="1901" t="n"/>
    </row>
    <row r="108" ht="6" customHeight="1" s="832">
      <c r="A108" s="72" t="n"/>
      <c r="B108" s="65" t="n"/>
      <c r="C108" s="65" t="n"/>
      <c r="D108" s="65" t="n"/>
      <c r="E108" s="65" t="n"/>
      <c r="F108" s="65" t="n"/>
      <c r="G108" s="65" t="n"/>
      <c r="H108" s="65" t="n"/>
      <c r="I108" s="65" t="n"/>
      <c r="J108" s="65" t="n"/>
      <c r="K108" s="65" t="n"/>
      <c r="L108" s="65" t="n"/>
      <c r="M108" s="65" t="n"/>
      <c r="N108" s="65" t="n"/>
      <c r="O108" s="65" t="n"/>
      <c r="P108" s="65" t="n"/>
      <c r="Q108" s="65" t="n"/>
      <c r="R108" s="65" t="n"/>
      <c r="S108" s="72" t="n"/>
      <c r="T108" s="1901" t="n"/>
      <c r="U108" s="1901" t="n"/>
      <c r="X108" s="1901" t="n"/>
      <c r="Y108" s="1901" t="n"/>
      <c r="Z108" s="1901" t="n"/>
      <c r="AA108" s="1901" t="n"/>
      <c r="AB108" s="1901" t="n"/>
      <c r="AC108" s="1901" t="n"/>
      <c r="AD108" s="1901" t="n"/>
      <c r="AE108" s="1901" t="n"/>
      <c r="AF108" s="1901" t="n"/>
      <c r="AG108" s="1901" t="n"/>
      <c r="AH108" s="1901" t="n"/>
      <c r="AI108" s="1901" t="n"/>
      <c r="AJ108" s="1901" t="n"/>
      <c r="AK108" s="1901" t="n"/>
      <c r="AL108" s="1901" t="n"/>
      <c r="AM108" s="1901" t="n"/>
      <c r="AN108" s="1901" t="n"/>
      <c r="AO108" s="1901" t="n"/>
      <c r="AP108" s="1901" t="n"/>
      <c r="AQ108" s="1901" t="n"/>
      <c r="AR108" s="1901" t="n"/>
      <c r="AS108" s="1901" t="n"/>
      <c r="AT108" s="1901" t="n"/>
      <c r="AU108" s="1901" t="n"/>
      <c r="AV108" s="1901" t="n"/>
      <c r="AW108" s="1901" t="n"/>
      <c r="AX108" s="1901" t="n"/>
      <c r="AY108" s="1901" t="n"/>
      <c r="AZ108" s="1901" t="n"/>
      <c r="BA108" s="1901" t="n"/>
      <c r="BB108" s="1901" t="n"/>
      <c r="BC108" s="1901" t="n"/>
      <c r="BD108" s="1901" t="n"/>
      <c r="BE108" s="1901" t="n"/>
      <c r="BF108" s="1901" t="n"/>
      <c r="BG108" s="1901" t="n"/>
      <c r="BH108" s="1901" t="n"/>
      <c r="BI108" s="1901" t="n"/>
      <c r="BJ108" s="1901" t="n"/>
    </row>
    <row r="109" ht="6" customHeight="1" s="832">
      <c r="A109" s="72" t="n"/>
      <c r="B109" s="65" t="n"/>
      <c r="C109" s="65" t="n"/>
      <c r="D109" s="65" t="n"/>
      <c r="E109" s="65" t="n"/>
      <c r="F109" s="65" t="n"/>
      <c r="G109" s="65" t="n"/>
      <c r="H109" s="65" t="n"/>
      <c r="I109" s="65" t="n"/>
      <c r="J109" s="65" t="n"/>
      <c r="K109" s="65" t="n"/>
      <c r="L109" s="65" t="n"/>
      <c r="M109" s="65" t="n"/>
      <c r="N109" s="65" t="n"/>
      <c r="O109" s="65" t="n"/>
      <c r="P109" s="65" t="n"/>
      <c r="Q109" s="65" t="n"/>
      <c r="R109" s="65" t="n"/>
      <c r="S109" s="72" t="n"/>
      <c r="T109" s="1901" t="n"/>
      <c r="X109" s="1901" t="n"/>
      <c r="Y109" s="1901" t="n"/>
      <c r="Z109" s="1901" t="n"/>
      <c r="AA109" s="1901" t="n"/>
      <c r="AB109" s="1901" t="n"/>
      <c r="AC109" s="1901" t="n"/>
      <c r="AD109" s="1901" t="n"/>
      <c r="AE109" s="1901" t="n"/>
      <c r="AF109" s="1901" t="n"/>
      <c r="AG109" s="1901" t="n"/>
      <c r="AH109" s="1901" t="n"/>
      <c r="AI109" s="1901" t="n"/>
      <c r="AJ109" s="1901" t="n"/>
      <c r="AK109" s="1901" t="n"/>
      <c r="AL109" s="1901" t="n"/>
      <c r="AM109" s="1901" t="n"/>
      <c r="AN109" s="1901" t="n"/>
      <c r="AO109" s="1901" t="n"/>
      <c r="AP109" s="1901" t="n"/>
      <c r="AQ109" s="1901" t="n"/>
      <c r="AR109" s="1901" t="n"/>
      <c r="AS109" s="1901" t="n"/>
      <c r="AT109" s="1901" t="n"/>
      <c r="AU109" s="1901" t="n"/>
      <c r="AV109" s="1901" t="n"/>
      <c r="AW109" s="1901" t="n"/>
      <c r="AX109" s="1901" t="n"/>
      <c r="AY109" s="1901" t="n"/>
      <c r="AZ109" s="1901" t="n"/>
      <c r="BA109" s="1901" t="n"/>
      <c r="BB109" s="1901" t="n"/>
      <c r="BC109" s="1901" t="n"/>
      <c r="BD109" s="1901" t="n"/>
      <c r="BE109" s="1901" t="n"/>
      <c r="BF109" s="1901" t="n"/>
      <c r="BG109" s="1901" t="n"/>
      <c r="BH109" s="1901" t="n"/>
      <c r="BI109" s="1901" t="n"/>
      <c r="BJ109" s="1901" t="n"/>
    </row>
    <row r="110" ht="6" customHeight="1" s="832">
      <c r="A110" s="72" t="n"/>
      <c r="B110" s="65" t="n"/>
      <c r="C110" s="65" t="n"/>
      <c r="D110" s="65" t="n"/>
      <c r="E110" s="65" t="n"/>
      <c r="F110" s="65" t="n"/>
      <c r="G110" s="65" t="n"/>
      <c r="H110" s="65" t="n"/>
      <c r="I110" s="65" t="n"/>
      <c r="J110" s="65" t="n"/>
      <c r="K110" s="65" t="n"/>
      <c r="L110" s="65" t="n"/>
      <c r="M110" s="65" t="n"/>
      <c r="N110" s="65" t="n"/>
      <c r="O110" s="65" t="n"/>
      <c r="P110" s="65" t="n"/>
      <c r="Q110" s="65" t="n"/>
      <c r="R110" s="72" t="n"/>
      <c r="S110" s="65" t="n"/>
      <c r="T110" s="1901" t="n"/>
      <c r="X110" s="1901" t="n"/>
      <c r="Y110" s="1901" t="n"/>
      <c r="Z110" s="1901" t="n"/>
      <c r="AA110" s="1901" t="n"/>
      <c r="AB110" s="1901" t="n"/>
      <c r="AC110" s="1901" t="n"/>
      <c r="AD110" s="1901" t="n"/>
      <c r="AE110" s="1901" t="n"/>
      <c r="AF110" s="1901" t="n"/>
      <c r="AG110" s="1901" t="n"/>
      <c r="AH110" s="1901" t="n"/>
      <c r="AI110" s="1901" t="n"/>
      <c r="AJ110" s="1901" t="n"/>
      <c r="AK110" s="1901" t="n"/>
      <c r="AL110" s="1901" t="n"/>
      <c r="AM110" s="1901" t="n"/>
      <c r="AN110" s="1901" t="n"/>
      <c r="AO110" s="1901" t="n"/>
      <c r="AP110" s="1901" t="n"/>
      <c r="AQ110" s="1901" t="n"/>
      <c r="AR110" s="1901" t="n"/>
      <c r="AS110" s="1901" t="n"/>
      <c r="AT110" s="1901" t="n"/>
      <c r="AU110" s="1901" t="n"/>
      <c r="AV110" s="1901" t="n"/>
      <c r="AW110" s="1901" t="n"/>
      <c r="AX110" s="1901" t="n"/>
      <c r="AY110" s="1901" t="n"/>
      <c r="AZ110" s="1901" t="n"/>
      <c r="BA110" s="1901" t="n"/>
      <c r="BB110" s="1901" t="n"/>
      <c r="BC110" s="1901" t="n"/>
      <c r="BD110" s="1901" t="n"/>
      <c r="BE110" s="1901" t="n"/>
      <c r="BF110" s="1901" t="n"/>
      <c r="BG110" s="1901" t="n"/>
      <c r="BH110" s="1901" t="n"/>
      <c r="BI110" s="1901" t="n"/>
      <c r="BJ110" s="1901" t="n"/>
    </row>
    <row r="111" ht="6" customHeight="1" s="832">
      <c r="A111" s="72" t="n"/>
      <c r="B111" s="65" t="n"/>
      <c r="C111" s="65" t="n"/>
      <c r="D111" s="65" t="n"/>
      <c r="E111" s="65" t="n"/>
      <c r="F111" s="65" t="n"/>
      <c r="G111" s="65" t="n"/>
      <c r="H111" s="65" t="n"/>
      <c r="I111" s="65" t="n"/>
      <c r="J111" s="65" t="n"/>
      <c r="K111" s="65" t="n"/>
      <c r="L111" s="65" t="n"/>
      <c r="M111" s="65" t="n"/>
      <c r="N111" s="65" t="n"/>
      <c r="O111" s="65" t="n"/>
      <c r="P111" s="65" t="n"/>
      <c r="Q111" s="65" t="n"/>
      <c r="R111" s="72" t="n"/>
      <c r="S111" s="65" t="n"/>
      <c r="T111" s="1901" t="n"/>
      <c r="X111" s="1901" t="n"/>
      <c r="Y111" s="1901" t="n"/>
      <c r="Z111" s="1901" t="n"/>
      <c r="AA111" s="1901" t="n"/>
      <c r="AB111" s="1901" t="n"/>
      <c r="AC111" s="1901" t="n"/>
      <c r="AD111" s="1901" t="n"/>
      <c r="AE111" s="1901" t="n"/>
      <c r="AF111" s="1901" t="n"/>
      <c r="AG111" s="1901" t="n"/>
      <c r="AH111" s="1901" t="n"/>
      <c r="AI111" s="1901" t="n"/>
      <c r="AJ111" s="1901" t="n"/>
      <c r="AK111" s="1901" t="n"/>
      <c r="AL111" s="1901" t="n"/>
      <c r="AM111" s="1901" t="n"/>
      <c r="AN111" s="1901" t="n"/>
      <c r="AO111" s="1901" t="n"/>
      <c r="AP111" s="1901" t="n"/>
      <c r="AQ111" s="1901" t="n"/>
      <c r="AR111" s="1901" t="n"/>
      <c r="AS111" s="1901" t="n"/>
      <c r="AT111" s="1901" t="n"/>
      <c r="AU111" s="1901" t="n"/>
      <c r="AV111" s="1901" t="n"/>
      <c r="AW111" s="1901" t="n"/>
      <c r="AX111" s="1901" t="n"/>
      <c r="AY111" s="1901" t="n"/>
      <c r="AZ111" s="1901" t="n"/>
      <c r="BA111" s="1901" t="n"/>
      <c r="BB111" s="1901" t="n"/>
      <c r="BC111" s="1901" t="n"/>
      <c r="BD111" s="1901" t="n"/>
      <c r="BE111" s="1901" t="n"/>
      <c r="BF111" s="1901" t="n"/>
      <c r="BG111" s="1901" t="n"/>
      <c r="BH111" s="1901" t="n"/>
      <c r="BI111" s="1901" t="n"/>
      <c r="BJ111" s="1901" t="n"/>
    </row>
    <row r="112" ht="6" customHeight="1" s="832">
      <c r="A112" s="72" t="n"/>
      <c r="B112" s="72" t="n"/>
      <c r="C112" s="65" t="n"/>
      <c r="D112" s="65" t="n"/>
      <c r="E112" s="65" t="n"/>
      <c r="F112" s="65" t="n"/>
      <c r="G112" s="65" t="n"/>
      <c r="H112" s="65" t="n"/>
      <c r="I112" s="65" t="n"/>
      <c r="J112" s="65" t="n"/>
      <c r="K112" s="65" t="n"/>
      <c r="L112" s="65" t="n"/>
      <c r="M112" s="65" t="n"/>
      <c r="N112" s="65" t="n"/>
      <c r="O112" s="65" t="n"/>
      <c r="P112" s="65" t="n"/>
      <c r="Q112" s="72" t="n"/>
      <c r="R112" s="65" t="n"/>
      <c r="X112" s="1901" t="n"/>
      <c r="Y112" s="1901" t="n"/>
      <c r="Z112" s="1901" t="n"/>
      <c r="AA112" s="1901" t="n"/>
      <c r="AB112" s="1901" t="n"/>
      <c r="AC112" s="1901" t="n"/>
      <c r="AD112" s="1901" t="n"/>
      <c r="AE112" s="1901" t="n"/>
      <c r="AF112" s="1901" t="n"/>
      <c r="AG112" s="1901" t="n"/>
      <c r="AH112" s="1901" t="n"/>
      <c r="AI112" s="1901" t="n"/>
      <c r="AJ112" s="1901" t="n"/>
      <c r="AK112" s="1901" t="n"/>
      <c r="AL112" s="1901" t="n"/>
      <c r="AM112" s="1901" t="n"/>
      <c r="AN112" s="1901" t="n"/>
      <c r="AO112" s="1901" t="n"/>
      <c r="AP112" s="1901" t="n"/>
      <c r="AQ112" s="1901" t="n"/>
      <c r="AR112" s="1901" t="n"/>
      <c r="AS112" s="1901" t="n"/>
      <c r="AT112" s="1901" t="n"/>
      <c r="AU112" s="1901" t="n"/>
      <c r="AV112" s="1901" t="n"/>
      <c r="AW112" s="1901" t="n"/>
      <c r="AX112" s="1901" t="n"/>
      <c r="AY112" s="1901" t="n"/>
      <c r="AZ112" s="1901" t="n"/>
      <c r="BA112" s="1901" t="n"/>
      <c r="BB112" s="1901" t="n"/>
      <c r="BC112" s="1901" t="n"/>
      <c r="BD112" s="1901" t="n"/>
      <c r="BE112" s="1901" t="n"/>
      <c r="BF112" s="1901" t="n"/>
      <c r="BG112" s="1901" t="n"/>
      <c r="BH112" s="1901" t="n"/>
      <c r="BI112" s="1901" t="n"/>
      <c r="BJ112" s="1901" t="n"/>
    </row>
    <row r="113" ht="6" customHeight="1" s="832">
      <c r="A113" s="72" t="n"/>
      <c r="B113" s="72" t="n"/>
      <c r="C113" s="65" t="n"/>
      <c r="D113" s="65" t="n"/>
      <c r="E113" s="65" t="n"/>
      <c r="F113" s="65" t="n"/>
      <c r="G113" s="65" t="n"/>
      <c r="H113" s="65" t="n"/>
      <c r="I113" s="65" t="n"/>
      <c r="J113" s="65" t="n"/>
      <c r="K113" s="65" t="n"/>
      <c r="L113" s="65" t="n"/>
      <c r="M113" s="65" t="n"/>
      <c r="N113" s="65" t="n"/>
      <c r="O113" s="65" t="n"/>
      <c r="P113" s="65" t="n"/>
      <c r="Q113" s="72" t="n"/>
      <c r="R113" s="65" t="n"/>
      <c r="X113" s="1901" t="n"/>
      <c r="Y113" s="1901" t="n"/>
      <c r="Z113" s="1901" t="n"/>
      <c r="AA113" s="1901" t="n"/>
      <c r="AB113" s="1901" t="n"/>
      <c r="AC113" s="1901" t="n"/>
      <c r="AD113" s="1901" t="n"/>
      <c r="AE113" s="1901" t="n"/>
      <c r="AF113" s="1901" t="n"/>
      <c r="AG113" s="1901" t="n"/>
      <c r="AH113" s="1901" t="n"/>
      <c r="AI113" s="1901" t="n"/>
      <c r="AJ113" s="1901" t="n"/>
      <c r="AK113" s="1901" t="n"/>
      <c r="AL113" s="1901" t="n"/>
      <c r="AM113" s="1901" t="n"/>
      <c r="AN113" s="1901" t="n"/>
      <c r="AO113" s="1901" t="n"/>
      <c r="AP113" s="1901" t="n"/>
      <c r="AQ113" s="1901" t="n"/>
      <c r="AR113" s="1901" t="n"/>
      <c r="AS113" s="1901" t="n"/>
      <c r="AT113" s="1901" t="n"/>
      <c r="AU113" s="1901" t="n"/>
      <c r="AV113" s="1901" t="n"/>
      <c r="AW113" s="1901" t="n"/>
      <c r="AX113" s="1901" t="n"/>
      <c r="AY113" s="1901" t="n"/>
      <c r="AZ113" s="1901" t="n"/>
      <c r="BA113" s="1901" t="n"/>
      <c r="BB113" s="1901" t="n"/>
      <c r="BC113" s="1901" t="n"/>
      <c r="BD113" s="1901" t="n"/>
      <c r="BE113" s="1901" t="n"/>
      <c r="BF113" s="1901" t="n"/>
      <c r="BG113" s="1901" t="n"/>
      <c r="BH113" s="1901" t="n"/>
      <c r="BI113" s="1901" t="n"/>
      <c r="BJ113" s="1901" t="n"/>
    </row>
    <row r="114" ht="6" customHeight="1" s="832">
      <c r="A114" s="72" t="n"/>
      <c r="B114" s="72" t="n"/>
      <c r="C114" s="65" t="n"/>
      <c r="D114" s="65" t="n"/>
      <c r="E114" s="65" t="n"/>
      <c r="F114" s="65" t="n"/>
      <c r="G114" s="65" t="n"/>
      <c r="H114" s="65" t="n"/>
      <c r="I114" s="65" t="n"/>
      <c r="J114" s="65" t="n"/>
      <c r="K114" s="65" t="n"/>
      <c r="L114" s="65" t="n"/>
      <c r="M114" s="65" t="n"/>
      <c r="N114" s="65" t="n"/>
      <c r="O114" s="65" t="n"/>
      <c r="P114" s="72" t="n"/>
      <c r="Q114" s="65" t="n"/>
      <c r="W114" s="1901" t="n"/>
      <c r="X114" s="1901" t="n"/>
      <c r="Y114" s="1901" t="n"/>
      <c r="Z114" s="1901" t="n"/>
      <c r="AA114" s="1901" t="n"/>
      <c r="AB114" s="1901" t="n"/>
      <c r="AC114" s="1901" t="n"/>
      <c r="AD114" s="1901" t="n"/>
      <c r="AE114" s="1901" t="n"/>
      <c r="AF114" s="1901" t="n"/>
      <c r="AG114" s="1901" t="n"/>
      <c r="AH114" s="1901" t="n"/>
      <c r="AI114" s="1901" t="n"/>
      <c r="AJ114" s="1901" t="n"/>
      <c r="AK114" s="1901" t="n"/>
      <c r="AL114" s="1901" t="n"/>
      <c r="AM114" s="1901" t="n"/>
      <c r="AN114" s="1901" t="n"/>
      <c r="AO114" s="1901" t="n"/>
      <c r="AP114" s="1901" t="n"/>
      <c r="AQ114" s="1901" t="n"/>
      <c r="AR114" s="1901" t="n"/>
      <c r="AS114" s="1901" t="n"/>
      <c r="AT114" s="1901" t="n"/>
      <c r="AU114" s="1901" t="n"/>
      <c r="AV114" s="1901" t="n"/>
      <c r="AW114" s="1901" t="n"/>
      <c r="AX114" s="1901" t="n"/>
      <c r="AY114" s="1901" t="n"/>
      <c r="AZ114" s="1901" t="n"/>
      <c r="BA114" s="1901" t="n"/>
      <c r="BB114" s="1901" t="n"/>
      <c r="BC114" s="1901" t="n"/>
      <c r="BD114" s="1901" t="n"/>
      <c r="BE114" s="1901" t="n"/>
      <c r="BF114" s="1901" t="n"/>
      <c r="BG114" s="1901" t="n"/>
      <c r="BH114" s="1901" t="n"/>
      <c r="BI114" s="1901" t="n"/>
      <c r="BJ114" s="1901" t="n"/>
    </row>
    <row r="115" ht="6" customHeight="1" s="832">
      <c r="A115" s="65" t="n"/>
      <c r="B115" s="72" t="n"/>
      <c r="C115" s="65" t="n"/>
      <c r="D115" s="65" t="n"/>
      <c r="E115" s="65" t="n"/>
      <c r="F115" s="65" t="n"/>
      <c r="G115" s="65" t="n"/>
      <c r="H115" s="65" t="n"/>
      <c r="I115" s="65" t="n"/>
      <c r="J115" s="65" t="n"/>
      <c r="K115" s="65" t="n"/>
      <c r="L115" s="65" t="n"/>
      <c r="M115" s="65" t="n"/>
      <c r="N115" s="65" t="n"/>
      <c r="O115" s="72" t="n"/>
      <c r="P115" s="72" t="n"/>
      <c r="Q115" s="65" t="n"/>
      <c r="W115" s="1901" t="n"/>
      <c r="X115" s="1901" t="n"/>
      <c r="Y115" s="1901" t="n"/>
      <c r="Z115" s="1901" t="n"/>
      <c r="AA115" s="1901" t="n"/>
      <c r="AB115" s="1901" t="n"/>
      <c r="AC115" s="1901" t="n"/>
      <c r="AD115" s="1901" t="n"/>
      <c r="AE115" s="1901" t="n"/>
      <c r="AF115" s="1901" t="n"/>
      <c r="AG115" s="1901" t="n"/>
      <c r="AH115" s="1901" t="n"/>
      <c r="AI115" s="1901" t="n"/>
      <c r="AJ115" s="1901" t="n"/>
      <c r="AK115" s="1901" t="n"/>
      <c r="AL115" s="1901" t="n"/>
      <c r="AM115" s="1901" t="n"/>
      <c r="AN115" s="1901" t="n"/>
      <c r="AO115" s="1901" t="n"/>
      <c r="AP115" s="1901" t="n"/>
      <c r="AQ115" s="1901" t="n"/>
      <c r="AR115" s="1901" t="n"/>
      <c r="AS115" s="1901" t="n"/>
      <c r="AT115" s="1901" t="n"/>
      <c r="AU115" s="1901" t="n"/>
      <c r="AV115" s="1901" t="n"/>
      <c r="AW115" s="1901" t="n"/>
      <c r="AX115" s="1901" t="n"/>
      <c r="AY115" s="1901" t="n"/>
      <c r="AZ115" s="1901" t="n"/>
      <c r="BA115" s="1901" t="n"/>
      <c r="BB115" s="1901" t="n"/>
      <c r="BC115" s="1901" t="n"/>
      <c r="BD115" s="1901" t="n"/>
      <c r="BE115" s="1901" t="n"/>
      <c r="BF115" s="1901" t="n"/>
      <c r="BG115" s="1901" t="n"/>
      <c r="BH115" s="1901" t="n"/>
      <c r="BI115" s="1901" t="n"/>
      <c r="BJ115" s="1901" t="n"/>
    </row>
    <row r="116" ht="6" customHeight="1" s="832">
      <c r="A116" s="65" t="n"/>
      <c r="B116" s="72" t="n"/>
      <c r="C116" s="65" t="n"/>
      <c r="D116" s="65" t="n"/>
      <c r="E116" s="65" t="n"/>
      <c r="F116" s="65" t="n"/>
      <c r="G116" s="65" t="n"/>
      <c r="H116" s="65" t="n"/>
      <c r="I116" s="65" t="n"/>
      <c r="J116" s="65" t="n"/>
      <c r="K116" s="65" t="n"/>
      <c r="L116" s="65" t="n"/>
      <c r="M116" s="65" t="n"/>
      <c r="N116" s="65" t="n"/>
      <c r="O116" s="72" t="n"/>
      <c r="P116" s="65" t="n"/>
      <c r="W116" s="1901" t="n"/>
      <c r="X116" s="1901" t="n"/>
      <c r="Y116" s="1901" t="n"/>
      <c r="Z116" s="1901" t="n"/>
      <c r="AA116" s="1901" t="n"/>
      <c r="AB116" s="1901" t="n"/>
      <c r="AC116" s="1901" t="n"/>
      <c r="AD116" s="1901" t="n"/>
      <c r="AE116" s="1901" t="n"/>
      <c r="AF116" s="1901" t="n"/>
      <c r="AG116" s="1901" t="n"/>
      <c r="AH116" s="1901" t="n"/>
      <c r="AI116" s="1901" t="n"/>
      <c r="AJ116" s="1901" t="n"/>
      <c r="AK116" s="1901" t="n"/>
      <c r="AL116" s="1901" t="n"/>
      <c r="AM116" s="1901" t="n"/>
      <c r="AN116" s="1901" t="n"/>
      <c r="AO116" s="1901" t="n"/>
      <c r="AP116" s="1901" t="n"/>
      <c r="AQ116" s="1901" t="n"/>
      <c r="AR116" s="1901" t="n"/>
      <c r="AS116" s="1901" t="n"/>
      <c r="AT116" s="1901" t="n"/>
      <c r="AU116" s="1901" t="n"/>
      <c r="AV116" s="1901" t="n"/>
      <c r="AW116" s="1901" t="n"/>
      <c r="AX116" s="1901" t="n"/>
      <c r="AY116" s="1901" t="n"/>
      <c r="AZ116" s="1901" t="n"/>
      <c r="BA116" s="1901" t="n"/>
      <c r="BB116" s="1901" t="n"/>
      <c r="BC116" s="1901" t="n"/>
      <c r="BD116" s="1901" t="n"/>
      <c r="BE116" s="1901" t="n"/>
      <c r="BF116" s="1901" t="n"/>
      <c r="BG116" s="1901" t="n"/>
      <c r="BH116" s="1901" t="n"/>
      <c r="BI116" s="1901" t="n"/>
      <c r="BJ116" s="1901" t="n"/>
    </row>
    <row r="117" ht="6" customHeight="1" s="832">
      <c r="A117" s="72" t="n"/>
      <c r="B117" s="72" t="n"/>
      <c r="C117" s="65" t="n"/>
      <c r="D117" s="65" t="n"/>
      <c r="E117" s="65" t="n"/>
      <c r="F117" s="65" t="n"/>
      <c r="G117" s="65" t="n"/>
      <c r="H117" s="65" t="n"/>
      <c r="I117" s="65" t="n"/>
      <c r="J117" s="65" t="n"/>
      <c r="K117" s="65" t="n"/>
      <c r="L117" s="65" t="n"/>
      <c r="M117" s="65" t="n"/>
      <c r="N117" s="65" t="n"/>
      <c r="O117" s="65" t="n"/>
      <c r="P117" s="65" t="n"/>
      <c r="V117" s="1901" t="n"/>
      <c r="W117" s="1901" t="n"/>
      <c r="X117" s="1901" t="n"/>
      <c r="Y117" s="1901" t="n"/>
      <c r="Z117" s="1901" t="n"/>
      <c r="AA117" s="1901" t="n"/>
      <c r="AB117" s="1901" t="n"/>
      <c r="AC117" s="1901" t="n"/>
      <c r="AD117" s="1901" t="n"/>
      <c r="AE117" s="1901" t="n"/>
      <c r="AF117" s="1901" t="n"/>
      <c r="AG117" s="1901" t="n"/>
      <c r="AH117" s="1901" t="n"/>
      <c r="AI117" s="1901" t="n"/>
      <c r="AJ117" s="1901" t="n"/>
      <c r="AK117" s="1901" t="n"/>
      <c r="AL117" s="1901" t="n"/>
      <c r="AM117" s="1901" t="n"/>
      <c r="AN117" s="1901" t="n"/>
      <c r="AO117" s="1901" t="n"/>
      <c r="AP117" s="1901" t="n"/>
      <c r="AQ117" s="1901" t="n"/>
      <c r="AR117" s="1901" t="n"/>
      <c r="AS117" s="1901" t="n"/>
      <c r="AT117" s="1901" t="n"/>
      <c r="AU117" s="1901" t="n"/>
      <c r="AV117" s="1901" t="n"/>
      <c r="AW117" s="1901" t="n"/>
      <c r="AX117" s="1901" t="n"/>
      <c r="AY117" s="1901" t="n"/>
      <c r="AZ117" s="1901" t="n"/>
      <c r="BA117" s="1901" t="n"/>
      <c r="BB117" s="1901" t="n"/>
      <c r="BC117" s="1901" t="n"/>
      <c r="BD117" s="1901" t="n"/>
      <c r="BE117" s="1901" t="n"/>
      <c r="BF117" s="1901" t="n"/>
      <c r="BG117" s="1901" t="n"/>
      <c r="BH117" s="1901" t="n"/>
      <c r="BI117" s="1901" t="n"/>
      <c r="BJ117" s="1901" t="n"/>
    </row>
    <row r="118" ht="6" customHeight="1" s="832">
      <c r="A118" s="72" t="n"/>
      <c r="B118" s="65" t="n"/>
      <c r="C118" s="65" t="n"/>
      <c r="D118" s="65" t="n"/>
      <c r="E118" s="65" t="n"/>
      <c r="F118" s="65" t="n"/>
      <c r="G118" s="65" t="n"/>
      <c r="H118" s="65" t="n"/>
      <c r="I118" s="65" t="n"/>
      <c r="J118" s="65" t="n"/>
      <c r="K118" s="65" t="n"/>
      <c r="L118" s="65" t="n"/>
      <c r="M118" s="65" t="n"/>
      <c r="N118" s="72" t="n"/>
      <c r="O118" s="65" t="n"/>
      <c r="U118" s="1901" t="n"/>
      <c r="V118" s="1901" t="n"/>
      <c r="W118" s="1901" t="n"/>
      <c r="X118" s="1901" t="n"/>
      <c r="Y118" s="1901" t="n"/>
      <c r="Z118" s="1901" t="n"/>
      <c r="AA118" s="1901" t="n"/>
      <c r="AB118" s="1901" t="n"/>
      <c r="AC118" s="1901" t="n"/>
      <c r="AD118" s="1901" t="n"/>
      <c r="AE118" s="1901" t="n"/>
      <c r="AF118" s="1901" t="n"/>
      <c r="AG118" s="1901" t="n"/>
      <c r="AH118" s="1901" t="n"/>
      <c r="AI118" s="1901" t="n"/>
      <c r="AJ118" s="1901" t="n"/>
      <c r="AK118" s="1901" t="n"/>
      <c r="AL118" s="1901" t="n"/>
      <c r="AM118" s="1901" t="n"/>
      <c r="AN118" s="1901" t="n"/>
      <c r="AO118" s="1901" t="n"/>
      <c r="AP118" s="1901" t="n"/>
      <c r="AQ118" s="1901" t="n"/>
      <c r="AR118" s="1901" t="n"/>
      <c r="AS118" s="1901" t="n"/>
      <c r="AT118" s="1901" t="n"/>
      <c r="AU118" s="1901" t="n"/>
      <c r="AV118" s="1901" t="n"/>
      <c r="AW118" s="1901" t="n"/>
      <c r="AX118" s="1901" t="n"/>
      <c r="AY118" s="1901" t="n"/>
      <c r="AZ118" s="1901" t="n"/>
      <c r="BA118" s="1901" t="n"/>
      <c r="BB118" s="1901" t="n"/>
      <c r="BC118" s="1901" t="n"/>
      <c r="BD118" s="1901" t="n"/>
      <c r="BE118" s="1901" t="n"/>
      <c r="BF118" s="1901" t="n"/>
      <c r="BG118" s="1901" t="n"/>
      <c r="BH118" s="1901" t="n"/>
      <c r="BI118" s="1901" t="n"/>
      <c r="BJ118" s="1901" t="n"/>
    </row>
    <row r="119" ht="6" customHeight="1" s="832">
      <c r="A119" s="65" t="n"/>
      <c r="B119" s="65" t="n"/>
      <c r="C119" s="65" t="n"/>
      <c r="D119" s="65" t="n"/>
      <c r="E119" s="65" t="n"/>
      <c r="F119" s="65" t="n"/>
      <c r="G119" s="65" t="n"/>
      <c r="H119" s="65" t="n"/>
      <c r="I119" s="65" t="n"/>
      <c r="J119" s="65" t="n"/>
      <c r="K119" s="65" t="n"/>
      <c r="L119" s="65" t="n"/>
      <c r="M119" s="72" t="n"/>
      <c r="N119" s="72" t="n"/>
      <c r="U119" s="1901" t="n"/>
      <c r="V119" s="1901" t="n"/>
      <c r="W119" s="1901" t="n"/>
      <c r="X119" s="1901" t="n"/>
      <c r="Y119" s="1901" t="n"/>
      <c r="Z119" s="1901" t="n"/>
      <c r="AA119" s="1901" t="n"/>
      <c r="AB119" s="1901" t="n"/>
      <c r="AC119" s="1901" t="n"/>
      <c r="AD119" s="1901" t="n"/>
      <c r="AE119" s="1901" t="n"/>
      <c r="AF119" s="1901" t="n"/>
      <c r="AG119" s="1901" t="n"/>
      <c r="AH119" s="1901" t="n"/>
      <c r="AI119" s="1901" t="n"/>
      <c r="AJ119" s="1901" t="n"/>
      <c r="AK119" s="1901" t="n"/>
      <c r="AL119" s="1901" t="n"/>
      <c r="AM119" s="1901" t="n"/>
      <c r="AN119" s="1901" t="n"/>
      <c r="AO119" s="1901" t="n"/>
      <c r="AP119" s="1901" t="n"/>
      <c r="AQ119" s="1901" t="n"/>
      <c r="AR119" s="1901" t="n"/>
      <c r="AS119" s="1901" t="n"/>
      <c r="AT119" s="1901" t="n"/>
      <c r="AU119" s="1901" t="n"/>
      <c r="AV119" s="1901" t="n"/>
      <c r="AW119" s="1901" t="n"/>
      <c r="AX119" s="1901" t="n"/>
      <c r="AY119" s="1901" t="n"/>
      <c r="AZ119" s="1901" t="n"/>
      <c r="BA119" s="1901" t="n"/>
      <c r="BB119" s="1901" t="n"/>
      <c r="BC119" s="1901" t="n"/>
      <c r="BD119" s="1901" t="n"/>
      <c r="BE119" s="1901" t="n"/>
      <c r="BF119" s="1901" t="n"/>
      <c r="BG119" s="1901" t="n"/>
      <c r="BH119" s="1901" t="n"/>
      <c r="BI119" s="1901" t="n"/>
      <c r="BJ119" s="1901" t="n"/>
    </row>
    <row r="120" ht="6" customHeight="1" s="832">
      <c r="A120" s="65" t="n"/>
      <c r="B120" s="65" t="n"/>
      <c r="C120" s="65" t="n"/>
      <c r="D120" s="65" t="n"/>
      <c r="E120" s="65" t="n"/>
      <c r="F120" s="65" t="n"/>
      <c r="G120" s="65" t="n"/>
      <c r="H120" s="65" t="n"/>
      <c r="I120" s="65" t="n"/>
      <c r="J120" s="65" t="n"/>
      <c r="K120" s="65" t="n"/>
      <c r="L120" s="65" t="n"/>
      <c r="M120" s="72" t="n"/>
      <c r="N120" s="65" t="n"/>
      <c r="U120" s="1901" t="n"/>
      <c r="V120" s="1901" t="n"/>
      <c r="W120" s="1901" t="n"/>
      <c r="X120" s="1901" t="n"/>
      <c r="Y120" s="1901" t="n"/>
      <c r="Z120" s="1901" t="n"/>
      <c r="AA120" s="1901" t="n"/>
      <c r="AB120" s="1901" t="n"/>
      <c r="AC120" s="1901" t="n"/>
      <c r="AD120" s="1901" t="n"/>
      <c r="AE120" s="1901" t="n"/>
      <c r="AF120" s="1901" t="n"/>
      <c r="AG120" s="1901" t="n"/>
      <c r="AH120" s="1901" t="n"/>
      <c r="AI120" s="1901" t="n"/>
      <c r="AJ120" s="1901" t="n"/>
      <c r="AK120" s="1901" t="n"/>
      <c r="AL120" s="1901" t="n"/>
      <c r="AM120" s="1901" t="n"/>
      <c r="AN120" s="1901" t="n"/>
      <c r="AO120" s="1901" t="n"/>
      <c r="AP120" s="1901" t="n"/>
      <c r="AQ120" s="1901" t="n"/>
      <c r="AR120" s="1901" t="n"/>
      <c r="AS120" s="1901" t="n"/>
      <c r="AT120" s="1901" t="n"/>
      <c r="AU120" s="1901" t="n"/>
      <c r="AV120" s="1901" t="n"/>
      <c r="AW120" s="1901" t="n"/>
      <c r="AX120" s="1901" t="n"/>
      <c r="AY120" s="1901" t="n"/>
      <c r="AZ120" s="1901" t="n"/>
      <c r="BA120" s="1901" t="n"/>
      <c r="BB120" s="1901" t="n"/>
      <c r="BC120" s="1901" t="n"/>
      <c r="BD120" s="1901" t="n"/>
      <c r="BE120" s="1901" t="n"/>
      <c r="BF120" s="1901" t="n"/>
      <c r="BG120" s="1901" t="n"/>
      <c r="BH120" s="1901" t="n"/>
      <c r="BI120" s="1901" t="n"/>
      <c r="BJ120" s="1901" t="n"/>
    </row>
    <row r="121" ht="6" customHeight="1" s="832">
      <c r="B121" s="65" t="n"/>
      <c r="C121" s="65" t="n"/>
      <c r="D121" s="65" t="n"/>
      <c r="E121" s="65" t="n"/>
      <c r="F121" s="65" t="n"/>
      <c r="G121" s="65" t="n"/>
      <c r="H121" s="65" t="n"/>
      <c r="I121" s="65" t="n"/>
      <c r="J121" s="65" t="n"/>
      <c r="K121" s="65" t="n"/>
      <c r="L121" s="72" t="n"/>
      <c r="M121" s="65" t="n"/>
      <c r="N121" s="65" t="n"/>
      <c r="S121" s="65" t="n"/>
      <c r="T121" s="1901" t="n"/>
      <c r="U121" s="1901" t="n"/>
      <c r="V121" s="1901" t="n"/>
      <c r="W121" s="1901" t="n"/>
      <c r="X121" s="1901" t="n"/>
      <c r="Y121" s="1901" t="n"/>
      <c r="Z121" s="1901" t="n"/>
      <c r="AA121" s="1901" t="n"/>
      <c r="AB121" s="1901" t="n"/>
      <c r="AC121" s="1901" t="n"/>
      <c r="AD121" s="1901" t="n"/>
      <c r="AE121" s="1901" t="n"/>
      <c r="AF121" s="1901" t="n"/>
      <c r="AG121" s="1901" t="n"/>
      <c r="AH121" s="1901" t="n"/>
      <c r="AI121" s="1901" t="n"/>
      <c r="AJ121" s="1901" t="n"/>
      <c r="AK121" s="1901" t="n"/>
      <c r="AL121" s="1901" t="n"/>
      <c r="AM121" s="1901" t="n"/>
      <c r="AN121" s="1901" t="n"/>
      <c r="AO121" s="1901" t="n"/>
      <c r="AP121" s="1901" t="n"/>
      <c r="AQ121" s="1901" t="n"/>
      <c r="AR121" s="1901" t="n"/>
      <c r="AS121" s="1901" t="n"/>
      <c r="AT121" s="1901" t="n"/>
      <c r="AU121" s="1901" t="n"/>
      <c r="AV121" s="1901" t="n"/>
      <c r="AW121" s="1901" t="n"/>
      <c r="AX121" s="1901" t="n"/>
      <c r="AY121" s="1901" t="n"/>
      <c r="AZ121" s="1901" t="n"/>
      <c r="BA121" s="1901" t="n"/>
      <c r="BB121" s="1901" t="n"/>
      <c r="BC121" s="1901" t="n"/>
      <c r="BD121" s="1901" t="n"/>
      <c r="BE121" s="1901" t="n"/>
      <c r="BF121" s="1901" t="n"/>
      <c r="BG121" s="1901" t="n"/>
      <c r="BH121" s="1901" t="n"/>
      <c r="BI121" s="1901" t="n"/>
      <c r="BJ121" s="1901" t="n"/>
    </row>
    <row r="122" ht="6" customHeight="1" s="832">
      <c r="B122" s="65" t="n"/>
      <c r="C122" s="65" t="n"/>
      <c r="D122" s="65" t="n"/>
      <c r="E122" s="65" t="n"/>
      <c r="F122" s="65" t="n"/>
      <c r="G122" s="65" t="n"/>
      <c r="H122" s="65" t="n"/>
      <c r="I122" s="65" t="n"/>
      <c r="J122" s="65" t="n"/>
      <c r="K122" s="72" t="n"/>
      <c r="L122" s="72" t="n"/>
      <c r="M122" s="65" t="n"/>
      <c r="S122" s="65" t="n"/>
      <c r="T122" s="1901" t="n"/>
      <c r="U122" s="1901" t="n"/>
      <c r="V122" s="1901" t="n"/>
      <c r="W122" s="1901" t="n"/>
      <c r="X122" s="1901" t="n"/>
      <c r="Y122" s="1901" t="n"/>
      <c r="Z122" s="1901" t="n"/>
      <c r="AA122" s="1901" t="n"/>
      <c r="AB122" s="1901" t="n"/>
      <c r="AC122" s="1901" t="n"/>
      <c r="AD122" s="1901" t="n"/>
      <c r="AE122" s="1901" t="n"/>
      <c r="AF122" s="1901" t="n"/>
      <c r="AG122" s="1901" t="n"/>
      <c r="AH122" s="1901" t="n"/>
      <c r="AI122" s="1901" t="n"/>
      <c r="AJ122" s="1901" t="n"/>
      <c r="AK122" s="1901" t="n"/>
      <c r="AL122" s="1901" t="n"/>
      <c r="AM122" s="1901" t="n"/>
      <c r="AN122" s="1901" t="n"/>
      <c r="AO122" s="1901" t="n"/>
      <c r="AP122" s="1901" t="n"/>
      <c r="AQ122" s="1901" t="n"/>
      <c r="AR122" s="1901" t="n"/>
      <c r="AS122" s="1901" t="n"/>
      <c r="AT122" s="1901" t="n"/>
      <c r="AU122" s="1901" t="n"/>
      <c r="AV122" s="1901" t="n"/>
      <c r="AW122" s="1901" t="n"/>
      <c r="AX122" s="1901" t="n"/>
      <c r="AY122" s="1901" t="n"/>
      <c r="AZ122" s="1901" t="n"/>
      <c r="BA122" s="1901" t="n"/>
      <c r="BB122" s="1901" t="n"/>
      <c r="BC122" s="1901" t="n"/>
      <c r="BD122" s="1901" t="n"/>
      <c r="BE122" s="1901" t="n"/>
      <c r="BF122" s="1901" t="n"/>
      <c r="BG122" s="1901" t="n"/>
      <c r="BH122" s="1901" t="n"/>
      <c r="BI122" s="1901" t="n"/>
      <c r="BJ122" s="1901" t="n"/>
    </row>
    <row r="123" ht="6" customHeight="1" s="832">
      <c r="B123" s="65" t="n"/>
      <c r="C123" s="65" t="n"/>
      <c r="D123" s="65" t="n"/>
      <c r="E123" s="65" t="n"/>
      <c r="F123" s="65" t="n"/>
      <c r="G123" s="65" t="n"/>
      <c r="H123" s="65" t="n"/>
      <c r="I123" s="65" t="n"/>
      <c r="J123" s="65" t="n"/>
      <c r="K123" s="72" t="n"/>
      <c r="L123" s="65" t="n"/>
      <c r="R123" s="65" t="n"/>
      <c r="S123" s="65" t="n"/>
      <c r="T123" s="1901" t="n"/>
      <c r="U123" s="1901" t="n"/>
      <c r="V123" s="1901" t="n"/>
      <c r="W123" s="1901" t="n"/>
      <c r="X123" s="1901" t="n"/>
      <c r="Y123" s="1901" t="n"/>
      <c r="Z123" s="1901" t="n"/>
      <c r="AA123" s="1901" t="n"/>
      <c r="AB123" s="1901" t="n"/>
      <c r="AC123" s="1901" t="n"/>
      <c r="AD123" s="1901" t="n"/>
      <c r="AE123" s="1901" t="n"/>
      <c r="AF123" s="1901" t="n"/>
      <c r="AG123" s="1901" t="n"/>
      <c r="AH123" s="1901" t="n"/>
      <c r="AI123" s="1901" t="n"/>
      <c r="AJ123" s="1901" t="n"/>
      <c r="AK123" s="1901" t="n"/>
      <c r="AL123" s="1901" t="n"/>
      <c r="AM123" s="1901" t="n"/>
      <c r="AN123" s="1901" t="n"/>
      <c r="AO123" s="1901" t="n"/>
      <c r="AP123" s="1901" t="n"/>
      <c r="AQ123" s="1901" t="n"/>
      <c r="AR123" s="1901" t="n"/>
      <c r="AS123" s="1901" t="n"/>
      <c r="AT123" s="1901" t="n"/>
      <c r="AU123" s="1901" t="n"/>
      <c r="AV123" s="1901" t="n"/>
      <c r="AW123" s="1901" t="n"/>
      <c r="AX123" s="1901" t="n"/>
      <c r="AY123" s="1901" t="n"/>
      <c r="AZ123" s="1901" t="n"/>
      <c r="BA123" s="1901" t="n"/>
      <c r="BB123" s="1901" t="n"/>
      <c r="BC123" s="1901" t="n"/>
      <c r="BD123" s="1901" t="n"/>
      <c r="BE123" s="1901" t="n"/>
      <c r="BF123" s="1901" t="n"/>
      <c r="BG123" s="1901" t="n"/>
      <c r="BH123" s="1901" t="n"/>
      <c r="BI123" s="1901" t="n"/>
      <c r="BJ123" s="1901" t="n"/>
    </row>
    <row r="124" ht="6" customHeight="1" s="832">
      <c r="B124" s="72" t="n"/>
      <c r="C124" s="72" t="n"/>
      <c r="D124" s="72" t="n"/>
      <c r="E124" s="72" t="n"/>
      <c r="F124" s="72" t="n"/>
      <c r="G124" s="72" t="n"/>
      <c r="H124" s="72" t="n"/>
      <c r="I124" s="72" t="n"/>
      <c r="J124" s="72" t="n"/>
      <c r="K124" s="65" t="n"/>
      <c r="L124" s="65" t="n"/>
      <c r="R124" s="65" t="n"/>
      <c r="S124" s="65" t="n"/>
      <c r="T124" s="1901" t="n"/>
      <c r="U124" s="1901" t="n"/>
      <c r="V124" s="1901" t="n"/>
      <c r="W124" s="1901" t="n"/>
      <c r="X124" s="1901" t="n"/>
      <c r="Y124" s="1901" t="n"/>
      <c r="Z124" s="1901" t="n"/>
      <c r="AA124" s="1901" t="n"/>
      <c r="AB124" s="1901" t="n"/>
      <c r="AC124" s="1901" t="n"/>
      <c r="AD124" s="1901" t="n"/>
      <c r="AE124" s="1901" t="n"/>
      <c r="AF124" s="1901" t="n"/>
      <c r="AG124" s="1901" t="n"/>
      <c r="AH124" s="1901" t="n"/>
      <c r="AI124" s="1901" t="n"/>
      <c r="AJ124" s="1901" t="n"/>
      <c r="AK124" s="1901" t="n"/>
      <c r="AL124" s="1901" t="n"/>
      <c r="AM124" s="1901" t="n"/>
      <c r="AN124" s="1901" t="n"/>
      <c r="AO124" s="1901" t="n"/>
      <c r="AP124" s="1901" t="n"/>
      <c r="AQ124" s="1901" t="n"/>
      <c r="AR124" s="1901" t="n"/>
      <c r="AS124" s="1901" t="n"/>
      <c r="AT124" s="1901" t="n"/>
      <c r="AU124" s="1901" t="n"/>
      <c r="AV124" s="1901" t="n"/>
      <c r="AW124" s="1901" t="n"/>
      <c r="AX124" s="1901" t="n"/>
      <c r="AY124" s="1901" t="n"/>
      <c r="AZ124" s="1901" t="n"/>
      <c r="BA124" s="1901" t="n"/>
      <c r="BB124" s="1901" t="n"/>
      <c r="BC124" s="1901" t="n"/>
      <c r="BD124" s="1901" t="n"/>
      <c r="BE124" s="1901" t="n"/>
      <c r="BF124" s="1901" t="n"/>
      <c r="BG124" s="1901" t="n"/>
      <c r="BH124" s="1901" t="n"/>
      <c r="BI124" s="1901" t="n"/>
      <c r="BJ124" s="1901" t="n"/>
    </row>
    <row r="125" ht="6" customHeight="1" s="832">
      <c r="B125" s="72" t="n"/>
      <c r="C125" s="72" t="n"/>
      <c r="D125" s="72" t="n"/>
      <c r="E125" s="72" t="n"/>
      <c r="F125" s="72" t="n"/>
      <c r="G125" s="72" t="n"/>
      <c r="H125" s="72" t="n"/>
      <c r="I125" s="72" t="n"/>
      <c r="J125" s="72" t="n"/>
      <c r="K125" s="65" t="n"/>
      <c r="Q125" s="65" t="n"/>
      <c r="R125" s="65" t="n"/>
      <c r="S125" s="65" t="n"/>
      <c r="T125" s="1901" t="n"/>
      <c r="U125" s="1901" t="n"/>
      <c r="V125" s="1901" t="n"/>
      <c r="W125" s="1901" t="n"/>
      <c r="X125" s="1901" t="n"/>
      <c r="Y125" s="1901" t="n"/>
      <c r="Z125" s="1901" t="n"/>
      <c r="AA125" s="1901" t="n"/>
      <c r="AB125" s="1901" t="n"/>
      <c r="AC125" s="1901" t="n"/>
      <c r="AD125" s="1901" t="n"/>
      <c r="AE125" s="1901" t="n"/>
      <c r="AF125" s="1901" t="n"/>
      <c r="AG125" s="1901" t="n"/>
      <c r="AH125" s="1901" t="n"/>
      <c r="AI125" s="1901" t="n"/>
      <c r="AJ125" s="1901" t="n"/>
      <c r="AK125" s="1901" t="n"/>
      <c r="AL125" s="1901" t="n"/>
      <c r="AM125" s="1901" t="n"/>
      <c r="AN125" s="1901" t="n"/>
      <c r="AO125" s="1901" t="n"/>
      <c r="AP125" s="1901" t="n"/>
      <c r="AQ125" s="1901" t="n"/>
      <c r="AR125" s="1901" t="n"/>
      <c r="AS125" s="1901" t="n"/>
      <c r="AT125" s="1901" t="n"/>
      <c r="AU125" s="1901" t="n"/>
      <c r="AV125" s="1901" t="n"/>
      <c r="AW125" s="1901" t="n"/>
      <c r="AX125" s="1901" t="n"/>
      <c r="AY125" s="1901" t="n"/>
      <c r="AZ125" s="1901" t="n"/>
      <c r="BA125" s="1901" t="n"/>
      <c r="BB125" s="1901" t="n"/>
      <c r="BC125" s="1901" t="n"/>
      <c r="BD125" s="1901" t="n"/>
      <c r="BE125" s="1901" t="n"/>
      <c r="BF125" s="1901" t="n"/>
      <c r="BG125" s="1901" t="n"/>
      <c r="BH125" s="1901" t="n"/>
      <c r="BI125" s="1901" t="n"/>
      <c r="BJ125" s="1901" t="n"/>
    </row>
    <row r="126" ht="6" customHeight="1" s="832">
      <c r="B126" s="65" t="n"/>
      <c r="C126" s="65" t="n"/>
      <c r="D126" s="65" t="n"/>
      <c r="E126" s="65" t="n"/>
      <c r="F126" s="65" t="n"/>
      <c r="G126" s="65" t="n"/>
      <c r="H126" s="65" t="n"/>
      <c r="I126" s="65" t="n"/>
      <c r="J126" s="65" t="n"/>
      <c r="Q126" s="65" t="n"/>
      <c r="R126" s="65" t="n"/>
      <c r="S126" s="65" t="n"/>
      <c r="T126" s="1901" t="n"/>
      <c r="U126" s="1901" t="n"/>
      <c r="V126" s="1901" t="n"/>
      <c r="W126" s="1901" t="n"/>
      <c r="X126" s="1901" t="n"/>
      <c r="Y126" s="1901" t="n"/>
      <c r="Z126" s="1901" t="n"/>
      <c r="AA126" s="1901" t="n"/>
      <c r="AB126" s="1901" t="n"/>
      <c r="AC126" s="1901" t="n"/>
      <c r="AD126" s="1901" t="n"/>
      <c r="AE126" s="1901" t="n"/>
      <c r="AF126" s="1901" t="n"/>
      <c r="AG126" s="1901" t="n"/>
      <c r="AH126" s="1901" t="n"/>
      <c r="AI126" s="1901" t="n"/>
      <c r="AJ126" s="1901" t="n"/>
      <c r="AK126" s="1901" t="n"/>
      <c r="AL126" s="1901" t="n"/>
      <c r="AM126" s="1901" t="n"/>
      <c r="AN126" s="1901" t="n"/>
      <c r="AO126" s="1901" t="n"/>
      <c r="AP126" s="1901" t="n"/>
      <c r="AQ126" s="1901" t="n"/>
      <c r="AR126" s="1901" t="n"/>
      <c r="AS126" s="1901" t="n"/>
      <c r="AT126" s="1901" t="n"/>
      <c r="AU126" s="1901" t="n"/>
      <c r="AV126" s="1901" t="n"/>
      <c r="AW126" s="1901" t="n"/>
      <c r="AX126" s="1901" t="n"/>
      <c r="AY126" s="1901" t="n"/>
      <c r="AZ126" s="1901" t="n"/>
      <c r="BA126" s="1901" t="n"/>
      <c r="BB126" s="1901" t="n"/>
      <c r="BC126" s="1901" t="n"/>
      <c r="BD126" s="1901" t="n"/>
      <c r="BE126" s="1901" t="n"/>
      <c r="BF126" s="1901" t="n"/>
      <c r="BG126" s="1901" t="n"/>
      <c r="BH126" s="1901" t="n"/>
      <c r="BI126" s="1901" t="n"/>
      <c r="BJ126" s="1901" t="n"/>
    </row>
    <row r="127" ht="6" customHeight="1" s="832">
      <c r="B127" s="65" t="n"/>
      <c r="C127" s="65" t="n"/>
      <c r="D127" s="65" t="n"/>
      <c r="E127" s="65" t="n"/>
      <c r="F127" s="65" t="n"/>
      <c r="G127" s="65" t="n"/>
      <c r="H127" s="65" t="n"/>
      <c r="I127" s="65" t="n"/>
      <c r="J127" s="65" t="n"/>
      <c r="P127" s="65" t="n"/>
      <c r="Q127" s="65" t="n"/>
      <c r="R127" s="65" t="n"/>
      <c r="S127" s="65" t="n"/>
      <c r="T127" s="1901" t="n"/>
      <c r="U127" s="1901" t="n"/>
      <c r="V127" s="1901" t="n"/>
      <c r="W127" s="1901" t="n"/>
      <c r="X127" s="1901" t="n"/>
      <c r="Y127" s="1901" t="n"/>
      <c r="Z127" s="1901" t="n"/>
      <c r="AA127" s="1901" t="n"/>
      <c r="AB127" s="1901" t="n"/>
      <c r="AC127" s="1901" t="n"/>
      <c r="AD127" s="1901" t="n"/>
      <c r="AE127" s="1901" t="n"/>
      <c r="AF127" s="1901" t="n"/>
      <c r="AG127" s="1901" t="n"/>
      <c r="AH127" s="1901" t="n"/>
      <c r="AI127" s="1901" t="n"/>
      <c r="AJ127" s="1901" t="n"/>
      <c r="AK127" s="1901" t="n"/>
      <c r="AL127" s="1901" t="n"/>
      <c r="AM127" s="1901" t="n"/>
      <c r="AN127" s="1901" t="n"/>
      <c r="AO127" s="1901" t="n"/>
      <c r="AP127" s="1901" t="n"/>
      <c r="AQ127" s="1901" t="n"/>
      <c r="AR127" s="1901" t="n"/>
      <c r="AS127" s="1901" t="n"/>
      <c r="AT127" s="1901" t="n"/>
      <c r="AU127" s="1901" t="n"/>
      <c r="AV127" s="1901" t="n"/>
      <c r="AW127" s="1901" t="n"/>
      <c r="AX127" s="1901" t="n"/>
      <c r="AY127" s="1901" t="n"/>
      <c r="AZ127" s="1901" t="n"/>
      <c r="BA127" s="1901" t="n"/>
      <c r="BB127" s="1901" t="n"/>
      <c r="BC127" s="1901" t="n"/>
      <c r="BD127" s="1901" t="n"/>
      <c r="BE127" s="1901" t="n"/>
      <c r="BF127" s="1901" t="n"/>
      <c r="BG127" s="1901" t="n"/>
      <c r="BH127" s="1901" t="n"/>
      <c r="BI127" s="1901" t="n"/>
      <c r="BJ127" s="1901" t="n"/>
    </row>
    <row r="128" ht="6" customHeight="1" s="832">
      <c r="O128" s="65" t="n"/>
      <c r="P128" s="65" t="n"/>
      <c r="Q128" s="65" t="n"/>
      <c r="R128" s="65" t="n"/>
      <c r="S128" s="65" t="n"/>
      <c r="T128" s="1901" t="n"/>
      <c r="U128" s="1901" t="n"/>
      <c r="V128" s="1901" t="n"/>
      <c r="W128" s="1901" t="n"/>
      <c r="X128" s="1901" t="n"/>
      <c r="Y128" s="1901" t="n"/>
      <c r="Z128" s="1901" t="n"/>
      <c r="AA128" s="1901" t="n"/>
      <c r="AB128" s="1901" t="n"/>
      <c r="AC128" s="1901" t="n"/>
      <c r="AD128" s="1901" t="n"/>
      <c r="AE128" s="1901" t="n"/>
      <c r="AF128" s="1901" t="n"/>
      <c r="AG128" s="1901" t="n"/>
      <c r="AH128" s="1901" t="n"/>
      <c r="AI128" s="1901" t="n"/>
      <c r="AJ128" s="1901" t="n"/>
      <c r="AK128" s="1901" t="n"/>
      <c r="AL128" s="1901" t="n"/>
      <c r="AM128" s="1901" t="n"/>
      <c r="AN128" s="1901" t="n"/>
      <c r="AO128" s="1901" t="n"/>
      <c r="AP128" s="1901" t="n"/>
      <c r="AQ128" s="1901" t="n"/>
      <c r="AR128" s="1901" t="n"/>
      <c r="AS128" s="1901" t="n"/>
      <c r="AT128" s="1901" t="n"/>
      <c r="AU128" s="1901" t="n"/>
      <c r="AV128" s="1901" t="n"/>
      <c r="AW128" s="1901" t="n"/>
      <c r="AX128" s="1901" t="n"/>
      <c r="AY128" s="1901" t="n"/>
      <c r="AZ128" s="1901" t="n"/>
      <c r="BA128" s="1901" t="n"/>
      <c r="BB128" s="1901" t="n"/>
      <c r="BC128" s="1901" t="n"/>
      <c r="BD128" s="1901" t="n"/>
      <c r="BE128" s="1901" t="n"/>
      <c r="BF128" s="1901" t="n"/>
      <c r="BG128" s="1901" t="n"/>
      <c r="BH128" s="1901" t="n"/>
      <c r="BI128" s="1901" t="n"/>
      <c r="BJ128" s="1901" t="n"/>
    </row>
    <row r="129" ht="6" customHeight="1" s="832">
      <c r="O129" s="65" t="n"/>
      <c r="P129" s="65" t="n"/>
      <c r="Q129" s="65" t="n"/>
      <c r="R129" s="65" t="n"/>
      <c r="S129" s="65" t="n"/>
      <c r="T129" s="1901" t="n"/>
      <c r="U129" s="1901" t="n"/>
      <c r="V129" s="1901" t="n"/>
      <c r="W129" s="1901" t="n"/>
      <c r="X129" s="1901" t="n"/>
      <c r="Y129" s="1901" t="n"/>
      <c r="Z129" s="1901" t="n"/>
      <c r="AA129" s="1901" t="n"/>
      <c r="AB129" s="1901" t="n"/>
      <c r="AC129" s="1901" t="n"/>
      <c r="AD129" s="1901" t="n"/>
      <c r="AE129" s="1901" t="n"/>
      <c r="AF129" s="1901" t="n"/>
      <c r="AG129" s="1901" t="n"/>
      <c r="AH129" s="1901" t="n"/>
      <c r="AI129" s="1901" t="n"/>
      <c r="AJ129" s="1901" t="n"/>
      <c r="AK129" s="1901" t="n"/>
      <c r="AL129" s="1901" t="n"/>
      <c r="AM129" s="1901" t="n"/>
      <c r="AN129" s="1901" t="n"/>
      <c r="AO129" s="1901" t="n"/>
      <c r="AP129" s="1901" t="n"/>
      <c r="AQ129" s="1901" t="n"/>
      <c r="AR129" s="1901" t="n"/>
      <c r="AS129" s="1901" t="n"/>
      <c r="AT129" s="1901" t="n"/>
      <c r="AU129" s="1901" t="n"/>
      <c r="AV129" s="1901" t="n"/>
      <c r="AW129" s="1901" t="n"/>
      <c r="AX129" s="1901" t="n"/>
      <c r="AY129" s="1901" t="n"/>
      <c r="AZ129" s="1901" t="n"/>
      <c r="BA129" s="1901" t="n"/>
      <c r="BB129" s="1901" t="n"/>
      <c r="BC129" s="1901" t="n"/>
      <c r="BD129" s="1901" t="n"/>
      <c r="BE129" s="1901" t="n"/>
      <c r="BF129" s="1901" t="n"/>
      <c r="BG129" s="1901" t="n"/>
      <c r="BH129" s="1901" t="n"/>
      <c r="BI129" s="1901" t="n"/>
      <c r="BJ129" s="1901" t="n"/>
    </row>
    <row r="130" ht="6" customHeight="1" s="832">
      <c r="A130" s="65" t="n"/>
      <c r="O130" s="65" t="n"/>
      <c r="P130" s="65" t="n"/>
      <c r="Q130" s="65" t="n"/>
      <c r="R130" s="65" t="n"/>
      <c r="S130" s="65" t="n"/>
      <c r="T130" s="1901" t="n"/>
      <c r="U130" s="1901" t="n"/>
      <c r="V130" s="1901" t="n"/>
      <c r="W130" s="1901" t="n"/>
      <c r="X130" s="1901" t="n"/>
      <c r="Y130" s="1901" t="n"/>
      <c r="Z130" s="1901" t="n"/>
      <c r="AA130" s="1901" t="n"/>
      <c r="AB130" s="1901" t="n"/>
      <c r="AC130" s="1901" t="n"/>
      <c r="AD130" s="1901" t="n"/>
      <c r="AE130" s="1901" t="n"/>
      <c r="AF130" s="1901" t="n"/>
      <c r="AG130" s="1901" t="n"/>
      <c r="AH130" s="1901" t="n"/>
      <c r="AI130" s="1901" t="n"/>
      <c r="AJ130" s="1901" t="n"/>
      <c r="AK130" s="1901" t="n"/>
      <c r="AL130" s="1901" t="n"/>
      <c r="AM130" s="1901" t="n"/>
      <c r="AN130" s="1901" t="n"/>
      <c r="AO130" s="1901" t="n"/>
      <c r="AP130" s="1901" t="n"/>
      <c r="AQ130" s="1901" t="n"/>
      <c r="AR130" s="1901" t="n"/>
      <c r="AS130" s="1901" t="n"/>
      <c r="AT130" s="1901" t="n"/>
      <c r="AU130" s="1901" t="n"/>
      <c r="AV130" s="1901" t="n"/>
      <c r="AW130" s="1901" t="n"/>
      <c r="AX130" s="1901" t="n"/>
      <c r="AY130" s="1901" t="n"/>
      <c r="AZ130" s="1901" t="n"/>
      <c r="BA130" s="1901" t="n"/>
      <c r="BB130" s="1901" t="n"/>
      <c r="BC130" s="1901" t="n"/>
      <c r="BD130" s="1901" t="n"/>
      <c r="BE130" s="1901" t="n"/>
      <c r="BF130" s="1901" t="n"/>
      <c r="BG130" s="1901" t="n"/>
      <c r="BH130" s="1901" t="n"/>
      <c r="BI130" s="1901" t="n"/>
      <c r="BJ130" s="1901" t="n"/>
    </row>
    <row r="131" ht="6" customHeight="1" s="832">
      <c r="A131" s="65" t="n"/>
      <c r="N131" s="65" t="n"/>
      <c r="O131" s="65" t="n"/>
      <c r="P131" s="65" t="n"/>
      <c r="Q131" s="65" t="n"/>
      <c r="R131" s="65" t="n"/>
      <c r="S131" s="65" t="n"/>
      <c r="T131" s="1901" t="n"/>
      <c r="U131" s="1901" t="n"/>
      <c r="V131" s="1901" t="n"/>
      <c r="W131" s="1901" t="n"/>
      <c r="X131" s="1901" t="n"/>
      <c r="Y131" s="1901" t="n"/>
      <c r="Z131" s="1901" t="n"/>
      <c r="AA131" s="1901" t="n"/>
      <c r="AB131" s="1901" t="n"/>
      <c r="AC131" s="1901" t="n"/>
      <c r="AD131" s="1901" t="n"/>
      <c r="AE131" s="1901" t="n"/>
      <c r="AF131" s="1901" t="n"/>
      <c r="AG131" s="1901" t="n"/>
      <c r="AH131" s="1901" t="n"/>
      <c r="AI131" s="1901" t="n"/>
      <c r="AJ131" s="1901" t="n"/>
      <c r="AK131" s="1901" t="n"/>
      <c r="AL131" s="1901" t="n"/>
      <c r="AM131" s="1901" t="n"/>
      <c r="AN131" s="1901" t="n"/>
      <c r="AO131" s="1901" t="n"/>
      <c r="AP131" s="1901" t="n"/>
      <c r="AQ131" s="1901" t="n"/>
      <c r="AR131" s="1901" t="n"/>
      <c r="AS131" s="1901" t="n"/>
      <c r="AT131" s="1901" t="n"/>
      <c r="AU131" s="1901" t="n"/>
      <c r="AV131" s="1901" t="n"/>
      <c r="AW131" s="1901" t="n"/>
      <c r="AX131" s="1901" t="n"/>
      <c r="AY131" s="1901" t="n"/>
      <c r="AZ131" s="1901" t="n"/>
      <c r="BA131" s="1901" t="n"/>
      <c r="BB131" s="1901" t="n"/>
      <c r="BC131" s="1901" t="n"/>
      <c r="BD131" s="1901" t="n"/>
      <c r="BE131" s="1901" t="n"/>
      <c r="BF131" s="1901" t="n"/>
      <c r="BG131" s="1901" t="n"/>
      <c r="BH131" s="1901" t="n"/>
      <c r="BI131" s="1901" t="n"/>
      <c r="BJ131" s="1901" t="n"/>
    </row>
    <row r="132" ht="6" customHeight="1" s="832">
      <c r="A132" s="65" t="n"/>
      <c r="M132" s="65" t="n"/>
      <c r="N132" s="65" t="n"/>
      <c r="O132" s="65" t="n"/>
      <c r="P132" s="65" t="n"/>
      <c r="Q132" s="65" t="n"/>
      <c r="R132" s="65" t="n"/>
      <c r="S132" s="65" t="n"/>
      <c r="T132" s="1901" t="n"/>
      <c r="U132" s="1901" t="n"/>
      <c r="V132" s="1901" t="n"/>
      <c r="W132" s="1901" t="n"/>
      <c r="X132" s="1901" t="n"/>
      <c r="Y132" s="1901" t="n"/>
      <c r="Z132" s="1901" t="n"/>
      <c r="AA132" s="1901" t="n"/>
      <c r="AB132" s="1901" t="n"/>
      <c r="AC132" s="1901" t="n"/>
      <c r="AD132" s="1901" t="n"/>
      <c r="AE132" s="1901" t="n"/>
      <c r="AF132" s="1901" t="n"/>
      <c r="AG132" s="1901" t="n"/>
      <c r="AH132" s="1901" t="n"/>
      <c r="AI132" s="1901" t="n"/>
      <c r="AJ132" s="1901" t="n"/>
      <c r="AK132" s="1901" t="n"/>
      <c r="AL132" s="1901" t="n"/>
      <c r="AM132" s="1901" t="n"/>
      <c r="AN132" s="1901" t="n"/>
      <c r="AO132" s="1901" t="n"/>
      <c r="AP132" s="1901" t="n"/>
      <c r="AQ132" s="1901" t="n"/>
      <c r="AR132" s="1901" t="n"/>
      <c r="AS132" s="1901" t="n"/>
      <c r="AT132" s="1901" t="n"/>
      <c r="AU132" s="1901" t="n"/>
      <c r="AV132" s="1901" t="n"/>
      <c r="AW132" s="1901" t="n"/>
      <c r="AX132" s="1901" t="n"/>
      <c r="AY132" s="1901" t="n"/>
      <c r="AZ132" s="1901" t="n"/>
      <c r="BA132" s="1901" t="n"/>
      <c r="BB132" s="1901" t="n"/>
      <c r="BC132" s="1901" t="n"/>
      <c r="BD132" s="1901" t="n"/>
      <c r="BE132" s="1901" t="n"/>
      <c r="BF132" s="1901" t="n"/>
      <c r="BG132" s="1901" t="n"/>
      <c r="BH132" s="1901" t="n"/>
      <c r="BI132" s="1901" t="n"/>
      <c r="BJ132" s="1901" t="n"/>
    </row>
    <row r="133" ht="6" customHeight="1" s="832">
      <c r="A133" s="65" t="n"/>
      <c r="M133" s="65" t="n"/>
      <c r="N133" s="65" t="n"/>
      <c r="O133" s="65" t="n"/>
      <c r="P133" s="65" t="n"/>
      <c r="Q133" s="65" t="n"/>
      <c r="R133" s="65" t="n"/>
      <c r="S133" s="65" t="n"/>
      <c r="T133" s="1901" t="n"/>
      <c r="U133" s="1901" t="n"/>
      <c r="V133" s="1901" t="n"/>
      <c r="W133" s="1901" t="n"/>
      <c r="X133" s="1901" t="n"/>
      <c r="Y133" s="1901" t="n"/>
      <c r="Z133" s="1901" t="n"/>
      <c r="AA133" s="1901" t="n"/>
      <c r="AB133" s="1901" t="n"/>
      <c r="AC133" s="1901" t="n"/>
      <c r="AD133" s="1901" t="n"/>
      <c r="AE133" s="1901" t="n"/>
      <c r="AF133" s="1901" t="n"/>
      <c r="AG133" s="1901" t="n"/>
      <c r="AH133" s="1901" t="n"/>
      <c r="AI133" s="1901" t="n"/>
      <c r="AJ133" s="1901" t="n"/>
      <c r="AK133" s="1901" t="n"/>
      <c r="AL133" s="1901" t="n"/>
      <c r="AM133" s="1901" t="n"/>
      <c r="AN133" s="1901" t="n"/>
      <c r="AO133" s="1901" t="n"/>
      <c r="AP133" s="1901" t="n"/>
      <c r="AQ133" s="1901" t="n"/>
      <c r="AR133" s="1901" t="n"/>
      <c r="AS133" s="1901" t="n"/>
      <c r="AT133" s="1901" t="n"/>
      <c r="AU133" s="1901" t="n"/>
      <c r="AV133" s="1901" t="n"/>
      <c r="AW133" s="1901" t="n"/>
      <c r="AX133" s="1901" t="n"/>
      <c r="AY133" s="1901" t="n"/>
      <c r="AZ133" s="1901" t="n"/>
      <c r="BA133" s="1901" t="n"/>
      <c r="BB133" s="1901" t="n"/>
      <c r="BC133" s="1901" t="n"/>
      <c r="BD133" s="1901" t="n"/>
      <c r="BE133" s="1901" t="n"/>
      <c r="BF133" s="1901" t="n"/>
      <c r="BG133" s="1901" t="n"/>
      <c r="BH133" s="1901" t="n"/>
      <c r="BI133" s="1901" t="n"/>
      <c r="BJ133" s="1901" t="n"/>
    </row>
    <row r="134" ht="6" customHeight="1" s="832">
      <c r="A134" s="65" t="n"/>
      <c r="L134" s="65" t="n"/>
      <c r="M134" s="65" t="n"/>
      <c r="N134" s="65" t="n"/>
      <c r="O134" s="65" t="n"/>
      <c r="P134" s="65" t="n"/>
      <c r="Q134" s="65" t="n"/>
      <c r="R134" s="65" t="n"/>
      <c r="S134" s="65" t="n"/>
      <c r="T134" s="1901" t="n"/>
      <c r="U134" s="1901" t="n"/>
      <c r="V134" s="1901" t="n"/>
      <c r="W134" s="1901" t="n"/>
      <c r="X134" s="1901" t="n"/>
      <c r="Y134" s="1901" t="n"/>
      <c r="Z134" s="1901" t="n"/>
      <c r="AA134" s="1901" t="n"/>
      <c r="AB134" s="1901" t="n"/>
      <c r="AC134" s="1901" t="n"/>
      <c r="AD134" s="1901" t="n"/>
      <c r="AE134" s="1901" t="n"/>
      <c r="AF134" s="1901" t="n"/>
      <c r="AG134" s="1901" t="n"/>
      <c r="AH134" s="1901" t="n"/>
      <c r="AI134" s="1901" t="n"/>
      <c r="AJ134" s="1901" t="n"/>
      <c r="AK134" s="1901" t="n"/>
      <c r="AL134" s="1901" t="n"/>
      <c r="AM134" s="1901" t="n"/>
      <c r="AN134" s="1901" t="n"/>
      <c r="AO134" s="1901" t="n"/>
      <c r="AP134" s="1901" t="n"/>
      <c r="AQ134" s="1901" t="n"/>
      <c r="AR134" s="1901" t="n"/>
      <c r="AS134" s="1901" t="n"/>
      <c r="AT134" s="1901" t="n"/>
      <c r="AU134" s="1901" t="n"/>
      <c r="AV134" s="1901" t="n"/>
      <c r="AW134" s="1901" t="n"/>
      <c r="AX134" s="1901" t="n"/>
      <c r="AY134" s="1901" t="n"/>
      <c r="AZ134" s="1901" t="n"/>
      <c r="BA134" s="1901" t="n"/>
      <c r="BB134" s="1901" t="n"/>
      <c r="BC134" s="1901" t="n"/>
      <c r="BD134" s="1901" t="n"/>
      <c r="BE134" s="1901" t="n"/>
      <c r="BF134" s="1901" t="n"/>
      <c r="BG134" s="1901" t="n"/>
      <c r="BH134" s="1901" t="n"/>
      <c r="BI134" s="1901" t="n"/>
      <c r="BJ134" s="1901" t="n"/>
    </row>
    <row r="135" ht="6" customHeight="1" s="832">
      <c r="A135" s="65" t="n"/>
      <c r="K135" s="65" t="n"/>
      <c r="L135" s="65" t="n"/>
      <c r="M135" s="65" t="n"/>
      <c r="N135" s="65" t="n"/>
      <c r="O135" s="65" t="n"/>
      <c r="P135" s="65" t="n"/>
      <c r="Q135" s="65" t="n"/>
      <c r="R135" s="65" t="n"/>
      <c r="S135" s="65" t="n"/>
      <c r="T135" s="1901" t="n"/>
      <c r="U135" s="1901" t="n"/>
      <c r="V135" s="1901" t="n"/>
      <c r="W135" s="1901" t="n"/>
      <c r="X135" s="1901" t="n"/>
      <c r="Y135" s="1901" t="n"/>
      <c r="Z135" s="1901" t="n"/>
      <c r="AA135" s="1901" t="n"/>
      <c r="AB135" s="1901" t="n"/>
      <c r="AC135" s="1901" t="n"/>
      <c r="AD135" s="1901" t="n"/>
      <c r="AE135" s="1901" t="n"/>
      <c r="AF135" s="1901" t="n"/>
      <c r="AG135" s="1901" t="n"/>
      <c r="AH135" s="1901" t="n"/>
      <c r="AI135" s="1901" t="n"/>
      <c r="AJ135" s="1901" t="n"/>
      <c r="AK135" s="1901" t="n"/>
      <c r="AL135" s="1901" t="n"/>
      <c r="AM135" s="1901" t="n"/>
      <c r="AN135" s="1901" t="n"/>
      <c r="AO135" s="1901" t="n"/>
      <c r="AP135" s="1901" t="n"/>
      <c r="AQ135" s="1901" t="n"/>
      <c r="AR135" s="1901" t="n"/>
      <c r="AS135" s="1901" t="n"/>
      <c r="AT135" s="1901" t="n"/>
      <c r="AU135" s="1901" t="n"/>
      <c r="AV135" s="1901" t="n"/>
      <c r="AW135" s="1901" t="n"/>
      <c r="AX135" s="1901" t="n"/>
      <c r="AY135" s="1901" t="n"/>
      <c r="AZ135" s="1901" t="n"/>
      <c r="BA135" s="1901" t="n"/>
      <c r="BB135" s="1901" t="n"/>
      <c r="BC135" s="1901" t="n"/>
      <c r="BD135" s="1901" t="n"/>
      <c r="BE135" s="1901" t="n"/>
      <c r="BF135" s="1901" t="n"/>
      <c r="BG135" s="1901" t="n"/>
      <c r="BH135" s="1901" t="n"/>
      <c r="BI135" s="1901" t="n"/>
      <c r="BJ135" s="1901" t="n"/>
    </row>
    <row r="136" ht="6" customHeight="1" s="832">
      <c r="A136" s="65" t="n"/>
      <c r="K136" s="65" t="n"/>
      <c r="L136" s="65" t="n"/>
      <c r="M136" s="65" t="n"/>
      <c r="N136" s="65" t="n"/>
      <c r="O136" s="65" t="n"/>
      <c r="P136" s="65" t="n"/>
      <c r="Q136" s="65" t="n"/>
      <c r="R136" s="65" t="n"/>
      <c r="S136" s="65" t="n"/>
      <c r="T136" s="1901" t="n"/>
      <c r="U136" s="1901" t="n"/>
      <c r="V136" s="1901" t="n"/>
      <c r="W136" s="1901" t="n"/>
      <c r="X136" s="1901" t="n"/>
      <c r="Y136" s="1901" t="n"/>
      <c r="Z136" s="1901" t="n"/>
      <c r="AA136" s="1901" t="n"/>
      <c r="AB136" s="1901" t="n"/>
      <c r="AC136" s="1901" t="n"/>
      <c r="AD136" s="1901" t="n"/>
      <c r="AE136" s="1901" t="n"/>
      <c r="AF136" s="1901" t="n"/>
      <c r="AG136" s="1901" t="n"/>
      <c r="AH136" s="1901" t="n"/>
      <c r="AI136" s="1901" t="n"/>
      <c r="AJ136" s="1901" t="n"/>
      <c r="AK136" s="1901" t="n"/>
      <c r="AL136" s="1901" t="n"/>
      <c r="AM136" s="1901" t="n"/>
      <c r="AN136" s="1901" t="n"/>
      <c r="AO136" s="1901" t="n"/>
      <c r="AP136" s="1901" t="n"/>
      <c r="AQ136" s="1901" t="n"/>
      <c r="AR136" s="1901" t="n"/>
      <c r="AS136" s="1901" t="n"/>
      <c r="AT136" s="1901" t="n"/>
      <c r="AU136" s="1901" t="n"/>
      <c r="AV136" s="1901" t="n"/>
      <c r="AW136" s="1901" t="n"/>
      <c r="AX136" s="1901" t="n"/>
      <c r="AY136" s="1901" t="n"/>
      <c r="AZ136" s="1901" t="n"/>
      <c r="BA136" s="1901" t="n"/>
      <c r="BB136" s="1901" t="n"/>
      <c r="BC136" s="1901" t="n"/>
      <c r="BD136" s="1901" t="n"/>
      <c r="BE136" s="1901" t="n"/>
      <c r="BF136" s="1901" t="n"/>
      <c r="BG136" s="1901" t="n"/>
      <c r="BH136" s="1901" t="n"/>
      <c r="BI136" s="1901" t="n"/>
      <c r="BJ136" s="1901" t="n"/>
    </row>
    <row r="137" ht="6" customHeight="1" s="832">
      <c r="O137" s="65" t="n"/>
      <c r="P137" s="65" t="n"/>
      <c r="Q137" s="65" t="n"/>
      <c r="R137" s="65" t="n"/>
      <c r="S137" s="65" t="n"/>
      <c r="T137" s="1901" t="n"/>
      <c r="U137" s="1901" t="n"/>
      <c r="V137" s="1901" t="n"/>
      <c r="W137" s="1901" t="n"/>
      <c r="X137" s="1901" t="n"/>
      <c r="Y137" s="1901" t="n"/>
      <c r="Z137" s="1901" t="n"/>
      <c r="AA137" s="1901" t="n"/>
      <c r="AB137" s="1901" t="n"/>
      <c r="AC137" s="1901" t="n"/>
      <c r="AD137" s="1901" t="n"/>
      <c r="AE137" s="1901" t="n"/>
      <c r="AF137" s="1901" t="n"/>
      <c r="AG137" s="1901" t="n"/>
      <c r="AH137" s="1901" t="n"/>
      <c r="AI137" s="1901" t="n"/>
      <c r="AJ137" s="1901" t="n"/>
      <c r="AK137" s="1901" t="n"/>
      <c r="AL137" s="1901" t="n"/>
      <c r="AM137" s="1901" t="n"/>
      <c r="AN137" s="1901" t="n"/>
      <c r="AO137" s="1901" t="n"/>
      <c r="AP137" s="1901" t="n"/>
      <c r="AQ137" s="1901" t="n"/>
      <c r="AR137" s="1901" t="n"/>
      <c r="AS137" s="1901" t="n"/>
      <c r="AT137" s="1901" t="n"/>
      <c r="AU137" s="1901" t="n"/>
      <c r="AV137" s="1901" t="n"/>
      <c r="AW137" s="1901" t="n"/>
      <c r="AX137" s="1901" t="n"/>
      <c r="AY137" s="1901" t="n"/>
      <c r="AZ137" s="1901" t="n"/>
      <c r="BA137" s="1901" t="n"/>
      <c r="BB137" s="1901" t="n"/>
      <c r="BC137" s="1901" t="n"/>
      <c r="BD137" s="1901" t="n"/>
      <c r="BE137" s="1901" t="n"/>
      <c r="BF137" s="1901" t="n"/>
      <c r="BG137" s="1901" t="n"/>
      <c r="BH137" s="1901" t="n"/>
      <c r="BI137" s="1901" t="n"/>
      <c r="BJ137" s="1901" t="n"/>
    </row>
    <row r="138" ht="6" customHeight="1" s="832">
      <c r="O138" s="65" t="n"/>
      <c r="P138" s="65" t="n"/>
      <c r="Q138" s="65" t="n"/>
      <c r="R138" s="65" t="n"/>
      <c r="S138" s="65" t="n"/>
      <c r="T138" s="1901" t="n"/>
      <c r="U138" s="1901" t="n"/>
      <c r="V138" s="1901" t="n"/>
      <c r="W138" s="1901" t="n"/>
      <c r="X138" s="1901" t="n"/>
      <c r="Y138" s="1901" t="n"/>
      <c r="Z138" s="1901" t="n"/>
      <c r="AA138" s="1901" t="n"/>
      <c r="AB138" s="1901" t="n"/>
      <c r="AC138" s="1901" t="n"/>
      <c r="AD138" s="1901" t="n"/>
      <c r="AE138" s="1901" t="n"/>
      <c r="AF138" s="1901" t="n"/>
      <c r="AG138" s="1901" t="n"/>
      <c r="AH138" s="1901" t="n"/>
      <c r="AI138" s="1901" t="n"/>
      <c r="AJ138" s="1901" t="n"/>
      <c r="AK138" s="1901" t="n"/>
      <c r="AL138" s="1901" t="n"/>
      <c r="AM138" s="1901" t="n"/>
      <c r="AN138" s="1901" t="n"/>
      <c r="AO138" s="1901" t="n"/>
      <c r="AP138" s="1901" t="n"/>
      <c r="AQ138" s="1901" t="n"/>
      <c r="AR138" s="1901" t="n"/>
      <c r="AS138" s="1901" t="n"/>
      <c r="AT138" s="1901" t="n"/>
      <c r="AU138" s="1901" t="n"/>
      <c r="AV138" s="1901" t="n"/>
      <c r="AW138" s="1901" t="n"/>
      <c r="AX138" s="1901" t="n"/>
      <c r="AY138" s="1901" t="n"/>
      <c r="AZ138" s="1901" t="n"/>
      <c r="BA138" s="1901" t="n"/>
      <c r="BB138" s="1901" t="n"/>
      <c r="BC138" s="1901" t="n"/>
      <c r="BD138" s="1901" t="n"/>
      <c r="BE138" s="1901" t="n"/>
      <c r="BF138" s="1901" t="n"/>
      <c r="BG138" s="1901" t="n"/>
      <c r="BH138" s="1901" t="n"/>
      <c r="BI138" s="1901" t="n"/>
      <c r="BJ138" s="1901" t="n"/>
    </row>
    <row r="139" ht="6" customHeight="1" s="832">
      <c r="O139" s="65" t="n"/>
      <c r="P139" s="65" t="n"/>
      <c r="Q139" s="65" t="n"/>
      <c r="R139" s="65" t="n"/>
      <c r="S139" s="65" t="n"/>
      <c r="T139" s="1901" t="n"/>
      <c r="U139" s="1901" t="n"/>
      <c r="V139" s="1901" t="n"/>
      <c r="W139" s="1901" t="n"/>
      <c r="X139" s="1901" t="n"/>
      <c r="Y139" s="1901" t="n"/>
      <c r="Z139" s="1901" t="n"/>
      <c r="AA139" s="1901" t="n"/>
      <c r="AB139" s="1901" t="n"/>
      <c r="AC139" s="1901" t="n"/>
      <c r="AD139" s="1901" t="n"/>
      <c r="AE139" s="1901" t="n"/>
      <c r="AF139" s="1901" t="n"/>
      <c r="AG139" s="1901" t="n"/>
      <c r="AH139" s="1901" t="n"/>
      <c r="AI139" s="1901" t="n"/>
      <c r="AJ139" s="1901" t="n"/>
      <c r="AK139" s="1901" t="n"/>
      <c r="AL139" s="1901" t="n"/>
      <c r="AM139" s="1901" t="n"/>
      <c r="AN139" s="1901" t="n"/>
      <c r="AO139" s="1901" t="n"/>
      <c r="AP139" s="1901" t="n"/>
      <c r="AQ139" s="1901" t="n"/>
      <c r="AR139" s="1901" t="n"/>
      <c r="AS139" s="1901" t="n"/>
      <c r="AT139" s="1901" t="n"/>
      <c r="AU139" s="1901" t="n"/>
      <c r="AV139" s="1901" t="n"/>
      <c r="AW139" s="1901" t="n"/>
      <c r="AX139" s="1901" t="n"/>
      <c r="AY139" s="1901" t="n"/>
      <c r="AZ139" s="1901" t="n"/>
      <c r="BA139" s="1901" t="n"/>
      <c r="BB139" s="1901" t="n"/>
      <c r="BC139" s="1901" t="n"/>
      <c r="BD139" s="1901" t="n"/>
      <c r="BE139" s="1901" t="n"/>
      <c r="BF139" s="1901" t="n"/>
      <c r="BG139" s="1901" t="n"/>
      <c r="BH139" s="1901" t="n"/>
      <c r="BI139" s="1901" t="n"/>
      <c r="BJ139" s="1901" t="n"/>
    </row>
    <row r="140" ht="6" customHeight="1" s="832">
      <c r="O140" s="65" t="n"/>
      <c r="P140" s="65" t="n"/>
      <c r="Q140" s="65" t="n"/>
      <c r="R140" s="65" t="n"/>
      <c r="S140" s="65" t="n"/>
      <c r="T140" s="1901" t="n"/>
      <c r="U140" s="1901" t="n"/>
      <c r="V140" s="1901" t="n"/>
      <c r="W140" s="1901" t="n"/>
      <c r="X140" s="1901" t="n"/>
      <c r="Y140" s="1901" t="n"/>
      <c r="Z140" s="1901" t="n"/>
      <c r="AA140" s="1901" t="n"/>
      <c r="AB140" s="1901" t="n"/>
      <c r="AC140" s="1901" t="n"/>
      <c r="AD140" s="1901" t="n"/>
      <c r="AE140" s="1901" t="n"/>
      <c r="AF140" s="1901" t="n"/>
      <c r="AG140" s="1901" t="n"/>
      <c r="AH140" s="1901" t="n"/>
      <c r="AI140" s="1901" t="n"/>
      <c r="AJ140" s="1901" t="n"/>
      <c r="AK140" s="1901" t="n"/>
      <c r="AL140" s="1901" t="n"/>
      <c r="AM140" s="1901" t="n"/>
      <c r="AN140" s="1901" t="n"/>
      <c r="AO140" s="1901" t="n"/>
      <c r="AP140" s="1901" t="n"/>
      <c r="AQ140" s="1901" t="n"/>
      <c r="AR140" s="1901" t="n"/>
      <c r="AS140" s="1901" t="n"/>
      <c r="AT140" s="1901" t="n"/>
      <c r="AU140" s="1901" t="n"/>
      <c r="AV140" s="1901" t="n"/>
      <c r="AW140" s="1901" t="n"/>
      <c r="AX140" s="1901" t="n"/>
      <c r="AY140" s="1901" t="n"/>
      <c r="AZ140" s="1901" t="n"/>
      <c r="BA140" s="1901" t="n"/>
      <c r="BB140" s="1901" t="n"/>
      <c r="BC140" s="1901" t="n"/>
      <c r="BD140" s="1901" t="n"/>
      <c r="BE140" s="1901" t="n"/>
      <c r="BF140" s="1901" t="n"/>
      <c r="BG140" s="1901" t="n"/>
      <c r="BH140" s="1901" t="n"/>
      <c r="BI140" s="1901" t="n"/>
      <c r="BJ140" s="1901" t="n"/>
    </row>
    <row r="141" ht="6" customHeight="1" s="832">
      <c r="O141" s="65" t="n"/>
      <c r="P141" s="65" t="n"/>
      <c r="Q141" s="65" t="n"/>
      <c r="R141" s="65" t="n"/>
      <c r="S141" s="65" t="n"/>
      <c r="T141" s="1901" t="n"/>
      <c r="U141" s="1901" t="n"/>
      <c r="V141" s="1901" t="n"/>
      <c r="W141" s="1901" t="n"/>
      <c r="X141" s="1901" t="n"/>
      <c r="Y141" s="1901" t="n"/>
      <c r="Z141" s="1901" t="n"/>
      <c r="AA141" s="1901" t="n"/>
      <c r="AB141" s="1901" t="n"/>
      <c r="AC141" s="1901" t="n"/>
      <c r="AD141" s="1901" t="n"/>
      <c r="AE141" s="1901" t="n"/>
      <c r="AF141" s="1901" t="n"/>
      <c r="AG141" s="1901" t="n"/>
      <c r="AH141" s="1901" t="n"/>
      <c r="AI141" s="1901" t="n"/>
      <c r="AJ141" s="1901" t="n"/>
      <c r="AK141" s="1901" t="n"/>
      <c r="AL141" s="1901" t="n"/>
      <c r="AM141" s="1901" t="n"/>
      <c r="AN141" s="1901" t="n"/>
      <c r="AO141" s="1901" t="n"/>
      <c r="AP141" s="1901" t="n"/>
      <c r="AQ141" s="1901" t="n"/>
      <c r="AR141" s="1901" t="n"/>
      <c r="AS141" s="1901" t="n"/>
      <c r="AT141" s="1901" t="n"/>
      <c r="AU141" s="1901" t="n"/>
      <c r="AV141" s="1901" t="n"/>
      <c r="AW141" s="1901" t="n"/>
      <c r="AX141" s="1901" t="n"/>
      <c r="AY141" s="1901" t="n"/>
      <c r="AZ141" s="1901" t="n"/>
      <c r="BA141" s="1901" t="n"/>
      <c r="BB141" s="1901" t="n"/>
      <c r="BC141" s="1901" t="n"/>
      <c r="BD141" s="1901" t="n"/>
      <c r="BE141" s="1901" t="n"/>
      <c r="BF141" s="1901" t="n"/>
      <c r="BG141" s="1901" t="n"/>
      <c r="BH141" s="1901" t="n"/>
      <c r="BI141" s="1901" t="n"/>
      <c r="BJ141" s="1901" t="n"/>
    </row>
    <row r="142" ht="6" customHeight="1" s="832">
      <c r="O142" s="65" t="n"/>
      <c r="P142" s="65" t="n"/>
      <c r="Q142" s="65" t="n"/>
      <c r="R142" s="65" t="n"/>
      <c r="S142" s="65" t="n"/>
      <c r="T142" s="1901" t="n"/>
      <c r="U142" s="1901" t="n"/>
      <c r="V142" s="1901" t="n"/>
      <c r="W142" s="1901" t="n"/>
      <c r="X142" s="1901" t="n"/>
      <c r="Y142" s="1901" t="n"/>
      <c r="Z142" s="1901" t="n"/>
      <c r="AA142" s="1901" t="n"/>
      <c r="AB142" s="1901" t="n"/>
      <c r="AC142" s="1901" t="n"/>
      <c r="AD142" s="1901" t="n"/>
      <c r="AE142" s="1901" t="n"/>
      <c r="AF142" s="1901" t="n"/>
      <c r="AG142" s="1901" t="n"/>
      <c r="AH142" s="1901" t="n"/>
      <c r="AI142" s="1901" t="n"/>
      <c r="AJ142" s="1901" t="n"/>
      <c r="AK142" s="1901" t="n"/>
      <c r="AL142" s="1901" t="n"/>
      <c r="AM142" s="1901" t="n"/>
      <c r="AN142" s="1901" t="n"/>
      <c r="AO142" s="1901" t="n"/>
      <c r="AP142" s="1901" t="n"/>
      <c r="AQ142" s="1901" t="n"/>
      <c r="AR142" s="1901" t="n"/>
      <c r="AS142" s="1901" t="n"/>
      <c r="AT142" s="1901" t="n"/>
      <c r="AU142" s="1901" t="n"/>
      <c r="AV142" s="1901" t="n"/>
      <c r="AW142" s="1901" t="n"/>
      <c r="AX142" s="1901" t="n"/>
      <c r="AY142" s="1901" t="n"/>
      <c r="AZ142" s="1901" t="n"/>
      <c r="BA142" s="1901" t="n"/>
      <c r="BB142" s="1901" t="n"/>
      <c r="BC142" s="1901" t="n"/>
      <c r="BD142" s="1901" t="n"/>
      <c r="BE142" s="1901" t="n"/>
      <c r="BF142" s="1901" t="n"/>
      <c r="BG142" s="1901" t="n"/>
      <c r="BH142" s="1901" t="n"/>
      <c r="BI142" s="1901" t="n"/>
      <c r="BJ142" s="1901" t="n"/>
    </row>
    <row r="143" ht="6" customHeight="1" s="832">
      <c r="O143" s="65" t="n"/>
      <c r="P143" s="65" t="n"/>
      <c r="Q143" s="65" t="n"/>
      <c r="R143" s="65" t="n"/>
      <c r="S143" s="65" t="n"/>
      <c r="T143" s="1901" t="n"/>
      <c r="U143" s="1901" t="n"/>
      <c r="V143" s="1901" t="n"/>
      <c r="W143" s="1901" t="n"/>
      <c r="X143" s="1901" t="n"/>
      <c r="Y143" s="1901" t="n"/>
      <c r="Z143" s="1901" t="n"/>
      <c r="AA143" s="1901" t="n"/>
      <c r="AB143" s="1901" t="n"/>
      <c r="AC143" s="1901" t="n"/>
      <c r="AD143" s="1901" t="n"/>
      <c r="AE143" s="1901" t="n"/>
      <c r="AF143" s="1901" t="n"/>
      <c r="AG143" s="1901" t="n"/>
      <c r="AH143" s="1901" t="n"/>
      <c r="AI143" s="1901" t="n"/>
      <c r="AJ143" s="1901" t="n"/>
      <c r="AK143" s="1901" t="n"/>
      <c r="AL143" s="1901" t="n"/>
      <c r="AM143" s="1901" t="n"/>
      <c r="AN143" s="1901" t="n"/>
      <c r="AO143" s="1901" t="n"/>
      <c r="AP143" s="1901" t="n"/>
      <c r="AQ143" s="1901" t="n"/>
      <c r="AR143" s="1901" t="n"/>
      <c r="AS143" s="1901" t="n"/>
      <c r="AT143" s="1901" t="n"/>
      <c r="AU143" s="1901" t="n"/>
      <c r="AV143" s="1901" t="n"/>
      <c r="AW143" s="1901" t="n"/>
      <c r="AX143" s="1901" t="n"/>
      <c r="AY143" s="1901" t="n"/>
      <c r="AZ143" s="1901" t="n"/>
      <c r="BA143" s="1901" t="n"/>
      <c r="BB143" s="1901" t="n"/>
      <c r="BC143" s="1901" t="n"/>
      <c r="BD143" s="1901" t="n"/>
      <c r="BE143" s="1901" t="n"/>
      <c r="BF143" s="1901" t="n"/>
      <c r="BG143" s="1901" t="n"/>
      <c r="BH143" s="1901" t="n"/>
      <c r="BI143" s="1901" t="n"/>
      <c r="BJ143" s="1901" t="n"/>
    </row>
    <row r="144" ht="6" customHeight="1" s="832">
      <c r="O144" s="65" t="n"/>
      <c r="P144" s="65" t="n"/>
      <c r="Q144" s="65" t="n"/>
      <c r="R144" s="65" t="n"/>
      <c r="S144" s="65" t="n"/>
      <c r="T144" s="1901" t="n"/>
      <c r="U144" s="1901" t="n"/>
      <c r="V144" s="1901" t="n"/>
      <c r="W144" s="1901" t="n"/>
      <c r="X144" s="1901" t="n"/>
      <c r="Y144" s="1901" t="n"/>
      <c r="Z144" s="1901" t="n"/>
      <c r="AA144" s="1901" t="n"/>
      <c r="AB144" s="1901" t="n"/>
      <c r="AC144" s="1901" t="n"/>
      <c r="AD144" s="1901" t="n"/>
      <c r="AE144" s="1901" t="n"/>
      <c r="AF144" s="1901" t="n"/>
      <c r="AG144" s="1901" t="n"/>
      <c r="AH144" s="1901" t="n"/>
      <c r="AI144" s="1901" t="n"/>
      <c r="AJ144" s="1901" t="n"/>
      <c r="AK144" s="1901" t="n"/>
      <c r="AL144" s="1901" t="n"/>
      <c r="AM144" s="1901" t="n"/>
      <c r="AN144" s="1901" t="n"/>
      <c r="AO144" s="1901" t="n"/>
      <c r="AP144" s="1901" t="n"/>
      <c r="AQ144" s="1901" t="n"/>
      <c r="AR144" s="1901" t="n"/>
      <c r="AS144" s="1901" t="n"/>
      <c r="AT144" s="1901" t="n"/>
      <c r="AU144" s="1901" t="n"/>
      <c r="AV144" s="1901" t="n"/>
      <c r="AW144" s="1901" t="n"/>
      <c r="AX144" s="1901" t="n"/>
      <c r="AY144" s="1901" t="n"/>
      <c r="AZ144" s="1901" t="n"/>
      <c r="BA144" s="1901" t="n"/>
      <c r="BB144" s="1901" t="n"/>
      <c r="BC144" s="1901" t="n"/>
      <c r="BD144" s="1901" t="n"/>
      <c r="BE144" s="1901" t="n"/>
      <c r="BF144" s="1901" t="n"/>
      <c r="BG144" s="1901" t="n"/>
      <c r="BH144" s="1901" t="n"/>
      <c r="BI144" s="1901" t="n"/>
      <c r="BJ144" s="1901" t="n"/>
    </row>
    <row r="145" ht="6" customHeight="1" s="832">
      <c r="O145" s="65" t="n"/>
      <c r="P145" s="65" t="n"/>
      <c r="Q145" s="65" t="n"/>
      <c r="R145" s="65" t="n"/>
      <c r="S145" s="65" t="n"/>
      <c r="T145" s="1901" t="n"/>
      <c r="U145" s="1901" t="n"/>
      <c r="V145" s="1901" t="n"/>
      <c r="W145" s="1901" t="n"/>
      <c r="X145" s="1901" t="n"/>
      <c r="Y145" s="1901" t="n"/>
      <c r="Z145" s="1901" t="n"/>
      <c r="AA145" s="1901" t="n"/>
      <c r="AB145" s="1901" t="n"/>
      <c r="AC145" s="1901" t="n"/>
      <c r="AD145" s="1901" t="n"/>
      <c r="AE145" s="1901" t="n"/>
      <c r="AF145" s="1901" t="n"/>
      <c r="AG145" s="1901" t="n"/>
      <c r="AH145" s="1901" t="n"/>
      <c r="AI145" s="1901" t="n"/>
      <c r="AJ145" s="1901" t="n"/>
      <c r="AK145" s="1901" t="n"/>
      <c r="AL145" s="1901" t="n"/>
      <c r="AM145" s="1901" t="n"/>
      <c r="AN145" s="1901" t="n"/>
      <c r="AO145" s="1901" t="n"/>
      <c r="AP145" s="1901" t="n"/>
      <c r="AQ145" s="1901" t="n"/>
      <c r="AR145" s="1901" t="n"/>
      <c r="AS145" s="1901" t="n"/>
      <c r="AT145" s="1901" t="n"/>
      <c r="AU145" s="1901" t="n"/>
      <c r="AV145" s="1901" t="n"/>
      <c r="AW145" s="1901" t="n"/>
      <c r="AX145" s="1901" t="n"/>
      <c r="AY145" s="1901" t="n"/>
      <c r="AZ145" s="1901" t="n"/>
      <c r="BA145" s="1901" t="n"/>
      <c r="BB145" s="1901" t="n"/>
      <c r="BC145" s="1901" t="n"/>
      <c r="BD145" s="1901" t="n"/>
      <c r="BE145" s="1901" t="n"/>
      <c r="BF145" s="1901" t="n"/>
      <c r="BG145" s="1901" t="n"/>
      <c r="BH145" s="1901" t="n"/>
      <c r="BI145" s="1901" t="n"/>
      <c r="BJ145" s="1901" t="n"/>
    </row>
    <row r="146" ht="6" customHeight="1" s="832">
      <c r="O146" s="65" t="n"/>
      <c r="P146" s="65" t="n"/>
      <c r="Q146" s="65" t="n"/>
      <c r="R146" s="65" t="n"/>
      <c r="S146" s="65" t="n"/>
      <c r="T146" s="1901" t="n"/>
      <c r="U146" s="1901" t="n"/>
      <c r="V146" s="1901" t="n"/>
      <c r="W146" s="1901" t="n"/>
      <c r="X146" s="1901" t="n"/>
      <c r="Y146" s="1901" t="n"/>
      <c r="Z146" s="1901" t="n"/>
      <c r="AA146" s="1901" t="n"/>
      <c r="AB146" s="1901" t="n"/>
      <c r="AC146" s="1901" t="n"/>
      <c r="AD146" s="1901" t="n"/>
      <c r="AE146" s="1901" t="n"/>
      <c r="AF146" s="1901" t="n"/>
      <c r="AG146" s="1901" t="n"/>
      <c r="AH146" s="1901" t="n"/>
      <c r="AI146" s="1901" t="n"/>
      <c r="AJ146" s="1901" t="n"/>
      <c r="AK146" s="1901" t="n"/>
      <c r="AL146" s="1901" t="n"/>
      <c r="AM146" s="1901" t="n"/>
      <c r="AN146" s="1901" t="n"/>
      <c r="AO146" s="1901" t="n"/>
      <c r="AP146" s="1901" t="n"/>
      <c r="AQ146" s="1901" t="n"/>
      <c r="AR146" s="1901" t="n"/>
      <c r="AS146" s="1901" t="n"/>
      <c r="AT146" s="1901" t="n"/>
      <c r="AU146" s="1901" t="n"/>
      <c r="AV146" s="1901" t="n"/>
      <c r="AW146" s="1901" t="n"/>
      <c r="AX146" s="1901" t="n"/>
      <c r="AY146" s="1901" t="n"/>
      <c r="AZ146" s="1901" t="n"/>
      <c r="BA146" s="1901" t="n"/>
      <c r="BB146" s="1901" t="n"/>
      <c r="BC146" s="1901" t="n"/>
      <c r="BD146" s="1901" t="n"/>
      <c r="BE146" s="1901" t="n"/>
      <c r="BF146" s="1901" t="n"/>
      <c r="BG146" s="1901" t="n"/>
      <c r="BH146" s="1901" t="n"/>
      <c r="BI146" s="1901" t="n"/>
      <c r="BJ146" s="1901" t="n"/>
    </row>
    <row r="147" ht="6" customHeight="1" s="832">
      <c r="O147" s="65" t="n"/>
      <c r="P147" s="65" t="n"/>
      <c r="Q147" s="65" t="n"/>
      <c r="R147" s="65" t="n"/>
      <c r="S147" s="65" t="n"/>
      <c r="T147" s="1901" t="n"/>
      <c r="U147" s="1901" t="n"/>
      <c r="V147" s="1901" t="n"/>
      <c r="W147" s="1901" t="n"/>
      <c r="X147" s="1901" t="n"/>
      <c r="Y147" s="1901" t="n"/>
      <c r="Z147" s="1901" t="n"/>
      <c r="AA147" s="1901" t="n"/>
      <c r="AB147" s="1901" t="n"/>
      <c r="AC147" s="1901" t="n"/>
      <c r="AD147" s="1901" t="n"/>
      <c r="AE147" s="1901" t="n"/>
      <c r="AF147" s="1901" t="n"/>
      <c r="AG147" s="1901" t="n"/>
      <c r="AH147" s="1901" t="n"/>
      <c r="AI147" s="1901" t="n"/>
      <c r="AJ147" s="1901" t="n"/>
      <c r="AK147" s="1901" t="n"/>
      <c r="AL147" s="1901" t="n"/>
      <c r="AM147" s="1901" t="n"/>
      <c r="AN147" s="1901" t="n"/>
      <c r="AO147" s="1901" t="n"/>
      <c r="AP147" s="1901" t="n"/>
      <c r="AQ147" s="1901" t="n"/>
      <c r="AR147" s="1901" t="n"/>
      <c r="AS147" s="1901" t="n"/>
      <c r="AT147" s="1901" t="n"/>
      <c r="AU147" s="1901" t="n"/>
      <c r="AV147" s="1901" t="n"/>
      <c r="AW147" s="1901" t="n"/>
      <c r="AX147" s="1901" t="n"/>
      <c r="AY147" s="1901" t="n"/>
      <c r="AZ147" s="1901" t="n"/>
      <c r="BA147" s="1901" t="n"/>
      <c r="BB147" s="1901" t="n"/>
      <c r="BC147" s="1901" t="n"/>
      <c r="BD147" s="1901" t="n"/>
      <c r="BE147" s="1901" t="n"/>
      <c r="BF147" s="1901" t="n"/>
      <c r="BG147" s="1901" t="n"/>
      <c r="BH147" s="1901" t="n"/>
      <c r="BI147" s="1901" t="n"/>
      <c r="BJ147" s="1901" t="n"/>
    </row>
    <row r="148" ht="6" customHeight="1" s="832">
      <c r="O148" s="65" t="n"/>
      <c r="P148" s="65" t="n"/>
      <c r="Q148" s="65" t="n"/>
      <c r="R148" s="65" t="n"/>
      <c r="S148" s="65" t="n"/>
      <c r="T148" s="1901" t="n"/>
      <c r="U148" s="1901" t="n"/>
      <c r="V148" s="1901" t="n"/>
      <c r="W148" s="1901" t="n"/>
      <c r="X148" s="1901" t="n"/>
      <c r="Y148" s="1901" t="n"/>
      <c r="Z148" s="1901" t="n"/>
      <c r="AA148" s="1901" t="n"/>
      <c r="AB148" s="1901" t="n"/>
      <c r="AC148" s="1901" t="n"/>
      <c r="AD148" s="1901" t="n"/>
      <c r="AE148" s="1901" t="n"/>
      <c r="AF148" s="1901" t="n"/>
      <c r="AG148" s="1901" t="n"/>
      <c r="AH148" s="1901" t="n"/>
      <c r="AI148" s="1901" t="n"/>
      <c r="AJ148" s="1901" t="n"/>
      <c r="AK148" s="1901" t="n"/>
      <c r="AL148" s="1901" t="n"/>
      <c r="AM148" s="1901" t="n"/>
      <c r="AN148" s="1901" t="n"/>
      <c r="AO148" s="1901" t="n"/>
      <c r="AP148" s="1901" t="n"/>
      <c r="AQ148" s="1901" t="n"/>
      <c r="AR148" s="1901" t="n"/>
      <c r="AS148" s="1901" t="n"/>
      <c r="AT148" s="1901" t="n"/>
      <c r="AU148" s="1901" t="n"/>
      <c r="AV148" s="1901" t="n"/>
      <c r="AW148" s="1901" t="n"/>
      <c r="AX148" s="1901" t="n"/>
      <c r="AY148" s="1901" t="n"/>
      <c r="AZ148" s="1901" t="n"/>
      <c r="BA148" s="1901" t="n"/>
      <c r="BB148" s="1901" t="n"/>
      <c r="BC148" s="1901" t="n"/>
      <c r="BD148" s="1901" t="n"/>
      <c r="BE148" s="1901" t="n"/>
      <c r="BF148" s="1901" t="n"/>
      <c r="BG148" s="1901" t="n"/>
      <c r="BH148" s="1901" t="n"/>
      <c r="BI148" s="1901" t="n"/>
      <c r="BJ148" s="1901" t="n"/>
    </row>
    <row r="149" ht="6" customHeight="1" s="832">
      <c r="O149" s="65" t="n"/>
      <c r="P149" s="65" t="n"/>
      <c r="Q149" s="65" t="n"/>
      <c r="R149" s="65" t="n"/>
      <c r="S149" s="65" t="n"/>
      <c r="T149" s="1901" t="n"/>
      <c r="U149" s="1901" t="n"/>
      <c r="V149" s="1901" t="n"/>
      <c r="W149" s="1901" t="n"/>
      <c r="X149" s="1901" t="n"/>
      <c r="Y149" s="1901" t="n"/>
      <c r="Z149" s="1901" t="n"/>
      <c r="AA149" s="1901" t="n"/>
      <c r="AB149" s="1901" t="n"/>
      <c r="AC149" s="1901" t="n"/>
      <c r="AD149" s="1901" t="n"/>
      <c r="AE149" s="1901" t="n"/>
      <c r="AF149" s="1901" t="n"/>
      <c r="AG149" s="1901" t="n"/>
      <c r="AH149" s="1901" t="n"/>
      <c r="AI149" s="1901" t="n"/>
      <c r="AJ149" s="1901" t="n"/>
      <c r="AK149" s="1901" t="n"/>
      <c r="AL149" s="1901" t="n"/>
      <c r="AM149" s="1901" t="n"/>
      <c r="AN149" s="1901" t="n"/>
      <c r="AO149" s="1901" t="n"/>
      <c r="AP149" s="1901" t="n"/>
      <c r="AQ149" s="1901" t="n"/>
      <c r="AR149" s="1901" t="n"/>
      <c r="AS149" s="1901" t="n"/>
      <c r="AT149" s="1901" t="n"/>
      <c r="AU149" s="1901" t="n"/>
      <c r="AV149" s="1901" t="n"/>
      <c r="AW149" s="1901" t="n"/>
      <c r="AX149" s="1901" t="n"/>
      <c r="AY149" s="1901" t="n"/>
      <c r="AZ149" s="1901" t="n"/>
      <c r="BA149" s="1901" t="n"/>
      <c r="BB149" s="1901" t="n"/>
      <c r="BC149" s="1901" t="n"/>
      <c r="BD149" s="1901" t="n"/>
      <c r="BE149" s="1901" t="n"/>
      <c r="BF149" s="1901" t="n"/>
      <c r="BG149" s="1901" t="n"/>
      <c r="BH149" s="1901" t="n"/>
      <c r="BI149" s="1901" t="n"/>
      <c r="BJ149" s="1901" t="n"/>
    </row>
    <row r="150" ht="6" customHeight="1" s="832">
      <c r="O150" s="65" t="n"/>
      <c r="P150" s="65" t="n"/>
      <c r="Q150" s="65" t="n"/>
      <c r="R150" s="65" t="n"/>
      <c r="S150" s="65" t="n"/>
      <c r="T150" s="1901" t="n"/>
      <c r="U150" s="1901" t="n"/>
      <c r="V150" s="1901" t="n"/>
      <c r="W150" s="1901" t="n"/>
      <c r="X150" s="1901" t="n"/>
      <c r="Y150" s="1901" t="n"/>
      <c r="Z150" s="1901" t="n"/>
      <c r="AA150" s="1901" t="n"/>
      <c r="AB150" s="1901" t="n"/>
      <c r="AC150" s="1901" t="n"/>
      <c r="AD150" s="1901" t="n"/>
      <c r="AE150" s="1901" t="n"/>
      <c r="AF150" s="1901" t="n"/>
      <c r="AG150" s="1901" t="n"/>
      <c r="AH150" s="1901" t="n"/>
      <c r="AI150" s="1901" t="n"/>
      <c r="AJ150" s="1901" t="n"/>
      <c r="AK150" s="1901" t="n"/>
      <c r="AL150" s="1901" t="n"/>
      <c r="AM150" s="1901" t="n"/>
      <c r="AN150" s="1901" t="n"/>
      <c r="AO150" s="1901" t="n"/>
      <c r="AP150" s="1901" t="n"/>
      <c r="AQ150" s="1901" t="n"/>
      <c r="AR150" s="1901" t="n"/>
      <c r="AS150" s="1901" t="n"/>
      <c r="AT150" s="1901" t="n"/>
      <c r="AU150" s="1901" t="n"/>
      <c r="AV150" s="1901" t="n"/>
      <c r="AW150" s="1901" t="n"/>
      <c r="AX150" s="1901" t="n"/>
      <c r="AY150" s="1901" t="n"/>
      <c r="AZ150" s="1901" t="n"/>
      <c r="BA150" s="1901" t="n"/>
      <c r="BB150" s="1901" t="n"/>
      <c r="BC150" s="1901" t="n"/>
      <c r="BD150" s="1901" t="n"/>
      <c r="BE150" s="1901" t="n"/>
      <c r="BF150" s="1901" t="n"/>
      <c r="BG150" s="1901" t="n"/>
      <c r="BH150" s="1901" t="n"/>
      <c r="BI150" s="1901" t="n"/>
      <c r="BJ150" s="1901" t="n"/>
    </row>
    <row r="151" ht="6" customHeight="1" s="832">
      <c r="O151" s="65" t="n"/>
      <c r="P151" s="65" t="n"/>
      <c r="Q151" s="65" t="n"/>
      <c r="R151" s="65" t="n"/>
      <c r="S151" s="65" t="n"/>
      <c r="T151" s="1901" t="n"/>
      <c r="U151" s="1901" t="n"/>
      <c r="V151" s="1901" t="n"/>
      <c r="W151" s="1901" t="n"/>
      <c r="X151" s="1901" t="n"/>
      <c r="Y151" s="1901" t="n"/>
      <c r="Z151" s="1901" t="n"/>
      <c r="AA151" s="1901" t="n"/>
      <c r="AB151" s="1901" t="n"/>
      <c r="AC151" s="1901" t="n"/>
      <c r="AD151" s="1901" t="n"/>
      <c r="AE151" s="1901" t="n"/>
      <c r="AF151" s="1901" t="n"/>
      <c r="AG151" s="1901" t="n"/>
      <c r="AH151" s="1901" t="n"/>
      <c r="AI151" s="1901" t="n"/>
      <c r="AJ151" s="1901" t="n"/>
      <c r="AK151" s="1901" t="n"/>
      <c r="AL151" s="1901" t="n"/>
      <c r="AM151" s="1901" t="n"/>
      <c r="AN151" s="1901" t="n"/>
      <c r="AO151" s="1901" t="n"/>
      <c r="AP151" s="1901" t="n"/>
      <c r="AQ151" s="1901" t="n"/>
      <c r="AR151" s="1901" t="n"/>
      <c r="AS151" s="1901" t="n"/>
      <c r="AT151" s="1901" t="n"/>
      <c r="AU151" s="1901" t="n"/>
      <c r="AV151" s="1901" t="n"/>
      <c r="AW151" s="1901" t="n"/>
      <c r="AX151" s="1901" t="n"/>
      <c r="AY151" s="1901" t="n"/>
      <c r="AZ151" s="1901" t="n"/>
      <c r="BA151" s="1901" t="n"/>
      <c r="BB151" s="1901" t="n"/>
      <c r="BC151" s="1901" t="n"/>
      <c r="BD151" s="1901" t="n"/>
      <c r="BE151" s="1901" t="n"/>
      <c r="BF151" s="1901" t="n"/>
      <c r="BG151" s="1901" t="n"/>
      <c r="BH151" s="1901" t="n"/>
      <c r="BI151" s="1901" t="n"/>
      <c r="BJ151" s="1901" t="n"/>
    </row>
    <row r="152" ht="6" customHeight="1" s="832">
      <c r="O152" s="65" t="n"/>
      <c r="P152" s="65" t="n"/>
      <c r="Q152" s="65" t="n"/>
      <c r="R152" s="65" t="n"/>
      <c r="S152" s="65" t="n"/>
      <c r="T152" s="1901" t="n"/>
      <c r="U152" s="1901" t="n"/>
      <c r="V152" s="1901" t="n"/>
      <c r="W152" s="1901" t="n"/>
      <c r="X152" s="1901" t="n"/>
      <c r="Y152" s="1901" t="n"/>
      <c r="Z152" s="1901" t="n"/>
      <c r="AA152" s="1901" t="n"/>
      <c r="AB152" s="1901" t="n"/>
      <c r="AC152" s="1901" t="n"/>
      <c r="AD152" s="1901" t="n"/>
      <c r="AE152" s="1901" t="n"/>
      <c r="AF152" s="1901" t="n"/>
      <c r="AG152" s="1901" t="n"/>
      <c r="AH152" s="1901" t="n"/>
      <c r="AI152" s="1901" t="n"/>
      <c r="AJ152" s="1901" t="n"/>
      <c r="AK152" s="1901" t="n"/>
      <c r="AL152" s="1901" t="n"/>
      <c r="AM152" s="1901" t="n"/>
      <c r="AN152" s="1901" t="n"/>
      <c r="AO152" s="1901" t="n"/>
      <c r="AP152" s="1901" t="n"/>
      <c r="AQ152" s="1901" t="n"/>
      <c r="AR152" s="1901" t="n"/>
      <c r="AS152" s="1901" t="n"/>
      <c r="AT152" s="1901" t="n"/>
      <c r="AU152" s="1901" t="n"/>
      <c r="AV152" s="1901" t="n"/>
      <c r="AW152" s="1901" t="n"/>
      <c r="AX152" s="1901" t="n"/>
      <c r="AY152" s="1901" t="n"/>
      <c r="AZ152" s="1901" t="n"/>
      <c r="BA152" s="1901" t="n"/>
      <c r="BB152" s="1901" t="n"/>
      <c r="BC152" s="1901" t="n"/>
      <c r="BD152" s="1901" t="n"/>
      <c r="BE152" s="1901" t="n"/>
      <c r="BF152" s="1901" t="n"/>
      <c r="BG152" s="1901" t="n"/>
      <c r="BH152" s="1901" t="n"/>
      <c r="BI152" s="1901" t="n"/>
      <c r="BJ152" s="1901" t="n"/>
    </row>
    <row r="153" ht="6" customHeight="1" s="832">
      <c r="O153" s="65" t="n"/>
      <c r="P153" s="65" t="n"/>
      <c r="Q153" s="65" t="n"/>
      <c r="R153" s="65" t="n"/>
      <c r="S153" s="65" t="n"/>
      <c r="T153" s="1901" t="n"/>
      <c r="U153" s="1901" t="n"/>
      <c r="V153" s="1901" t="n"/>
      <c r="W153" s="1901" t="n"/>
      <c r="X153" s="1901" t="n"/>
      <c r="Y153" s="1901" t="n"/>
      <c r="Z153" s="1901" t="n"/>
      <c r="AA153" s="1901" t="n"/>
      <c r="AB153" s="1901" t="n"/>
      <c r="AC153" s="1901" t="n"/>
      <c r="AD153" s="1901" t="n"/>
      <c r="AE153" s="1901" t="n"/>
      <c r="AF153" s="1901" t="n"/>
      <c r="AG153" s="1901" t="n"/>
      <c r="AH153" s="1901" t="n"/>
      <c r="AI153" s="1901" t="n"/>
      <c r="AJ153" s="1901" t="n"/>
      <c r="AK153" s="1901" t="n"/>
      <c r="AL153" s="1901" t="n"/>
      <c r="AM153" s="1901" t="n"/>
      <c r="AN153" s="1901" t="n"/>
      <c r="AO153" s="1901" t="n"/>
      <c r="AP153" s="1901" t="n"/>
      <c r="AQ153" s="1901" t="n"/>
      <c r="AR153" s="1901" t="n"/>
      <c r="AS153" s="1901" t="n"/>
      <c r="AT153" s="1901" t="n"/>
      <c r="AU153" s="1901" t="n"/>
      <c r="AV153" s="1901" t="n"/>
      <c r="AW153" s="1901" t="n"/>
      <c r="AX153" s="1901" t="n"/>
      <c r="AY153" s="1901" t="n"/>
      <c r="AZ153" s="1901" t="n"/>
      <c r="BA153" s="1901" t="n"/>
      <c r="BB153" s="1901" t="n"/>
      <c r="BC153" s="1901" t="n"/>
      <c r="BD153" s="1901" t="n"/>
      <c r="BE153" s="1901" t="n"/>
      <c r="BF153" s="1901" t="n"/>
      <c r="BG153" s="1901" t="n"/>
      <c r="BH153" s="1901" t="n"/>
      <c r="BI153" s="1901" t="n"/>
      <c r="BJ153" s="1901" t="n"/>
    </row>
    <row r="154" ht="6" customHeight="1" s="832">
      <c r="O154" s="65" t="n"/>
      <c r="P154" s="65" t="n"/>
      <c r="Q154" s="65" t="n"/>
      <c r="R154" s="65" t="n"/>
      <c r="S154" s="65" t="n"/>
      <c r="T154" s="1901" t="n"/>
      <c r="U154" s="1901" t="n"/>
      <c r="V154" s="1901" t="n"/>
      <c r="W154" s="1901" t="n"/>
      <c r="X154" s="1901" t="n"/>
      <c r="Y154" s="1901" t="n"/>
      <c r="Z154" s="1901" t="n"/>
      <c r="AA154" s="1901" t="n"/>
      <c r="AB154" s="1901" t="n"/>
      <c r="AC154" s="1901" t="n"/>
      <c r="AD154" s="1901" t="n"/>
      <c r="AE154" s="1901" t="n"/>
      <c r="AF154" s="1901" t="n"/>
      <c r="AG154" s="1901" t="n"/>
      <c r="AH154" s="1901" t="n"/>
      <c r="AI154" s="1901" t="n"/>
      <c r="AJ154" s="1901" t="n"/>
      <c r="AK154" s="1901" t="n"/>
      <c r="AL154" s="1901" t="n"/>
      <c r="AM154" s="1901" t="n"/>
      <c r="AN154" s="1901" t="n"/>
      <c r="AO154" s="1901" t="n"/>
      <c r="AP154" s="1901" t="n"/>
      <c r="AQ154" s="1901" t="n"/>
      <c r="AR154" s="1901" t="n"/>
      <c r="AS154" s="1901" t="n"/>
      <c r="AT154" s="1901" t="n"/>
      <c r="AU154" s="1901" t="n"/>
      <c r="AV154" s="1901" t="n"/>
      <c r="AW154" s="1901" t="n"/>
      <c r="AX154" s="1901" t="n"/>
      <c r="AY154" s="1901" t="n"/>
      <c r="AZ154" s="1901" t="n"/>
      <c r="BA154" s="1901" t="n"/>
      <c r="BB154" s="1901" t="n"/>
      <c r="BC154" s="1901" t="n"/>
      <c r="BD154" s="1901" t="n"/>
      <c r="BE154" s="1901" t="n"/>
      <c r="BF154" s="1901" t="n"/>
      <c r="BG154" s="1901" t="n"/>
      <c r="BH154" s="1901" t="n"/>
      <c r="BI154" s="1901" t="n"/>
      <c r="BJ154" s="1901" t="n"/>
    </row>
    <row r="155" ht="6" customHeight="1" s="832">
      <c r="O155" s="65" t="n"/>
      <c r="P155" s="65" t="n"/>
      <c r="Q155" s="65" t="n"/>
      <c r="R155" s="65" t="n"/>
      <c r="S155" s="65" t="n"/>
      <c r="T155" s="1901" t="n"/>
      <c r="U155" s="1901" t="n"/>
      <c r="V155" s="1901" t="n"/>
      <c r="W155" s="1901" t="n"/>
      <c r="X155" s="1901" t="n"/>
      <c r="Y155" s="1901" t="n"/>
      <c r="Z155" s="1901" t="n"/>
      <c r="AA155" s="1901" t="n"/>
      <c r="AB155" s="1901" t="n"/>
      <c r="AC155" s="1901" t="n"/>
      <c r="AD155" s="1901" t="n"/>
      <c r="AE155" s="1901" t="n"/>
      <c r="AF155" s="1901" t="n"/>
      <c r="AG155" s="1901" t="n"/>
      <c r="AH155" s="1901" t="n"/>
      <c r="AI155" s="1901" t="n"/>
      <c r="AJ155" s="1901" t="n"/>
      <c r="AK155" s="1901" t="n"/>
      <c r="AL155" s="1901" t="n"/>
      <c r="AM155" s="1901" t="n"/>
      <c r="AN155" s="1901" t="n"/>
      <c r="AO155" s="1901" t="n"/>
      <c r="AP155" s="1901" t="n"/>
      <c r="AQ155" s="1901" t="n"/>
      <c r="AR155" s="1901" t="n"/>
      <c r="AS155" s="1901" t="n"/>
      <c r="AT155" s="1901" t="n"/>
      <c r="AU155" s="1901" t="n"/>
      <c r="AV155" s="1901" t="n"/>
      <c r="AW155" s="1901" t="n"/>
      <c r="AX155" s="1901" t="n"/>
      <c r="AY155" s="1901" t="n"/>
      <c r="AZ155" s="1901" t="n"/>
      <c r="BA155" s="1901" t="n"/>
      <c r="BB155" s="1901" t="n"/>
      <c r="BC155" s="1901" t="n"/>
      <c r="BD155" s="1901" t="n"/>
      <c r="BE155" s="1901" t="n"/>
      <c r="BF155" s="1901" t="n"/>
      <c r="BG155" s="1901" t="n"/>
      <c r="BH155" s="1901" t="n"/>
      <c r="BI155" s="1901" t="n"/>
      <c r="BJ155" s="1901" t="n"/>
    </row>
    <row r="156" ht="6" customHeight="1" s="832">
      <c r="O156" s="65" t="n"/>
      <c r="P156" s="65" t="n"/>
      <c r="Q156" s="65" t="n"/>
      <c r="R156" s="65" t="n"/>
      <c r="S156" s="65" t="n"/>
      <c r="T156" s="1901" t="n"/>
      <c r="U156" s="1901" t="n"/>
      <c r="V156" s="1901" t="n"/>
      <c r="W156" s="1901" t="n"/>
      <c r="X156" s="1901" t="n"/>
      <c r="Y156" s="1901" t="n"/>
      <c r="Z156" s="1901" t="n"/>
      <c r="AA156" s="1901" t="n"/>
      <c r="AB156" s="1901" t="n"/>
      <c r="AC156" s="1901" t="n"/>
      <c r="AD156" s="1901" t="n"/>
      <c r="AE156" s="1901" t="n"/>
      <c r="AF156" s="1901" t="n"/>
      <c r="AG156" s="1901" t="n"/>
      <c r="AH156" s="1901" t="n"/>
      <c r="AI156" s="1901" t="n"/>
      <c r="AJ156" s="1901" t="n"/>
      <c r="AK156" s="1901" t="n"/>
      <c r="AL156" s="1901" t="n"/>
      <c r="AM156" s="1901" t="n"/>
      <c r="AN156" s="1901" t="n"/>
      <c r="AO156" s="1901" t="n"/>
      <c r="AP156" s="1901" t="n"/>
      <c r="AQ156" s="1901" t="n"/>
      <c r="AR156" s="1901" t="n"/>
      <c r="AS156" s="1901" t="n"/>
      <c r="AT156" s="1901" t="n"/>
      <c r="AU156" s="1901" t="n"/>
      <c r="AV156" s="1901" t="n"/>
      <c r="AW156" s="1901" t="n"/>
      <c r="AX156" s="1901" t="n"/>
      <c r="AY156" s="1901" t="n"/>
      <c r="AZ156" s="1901" t="n"/>
      <c r="BA156" s="1901" t="n"/>
      <c r="BB156" s="1901" t="n"/>
      <c r="BC156" s="1901" t="n"/>
      <c r="BD156" s="1901" t="n"/>
      <c r="BE156" s="1901" t="n"/>
      <c r="BF156" s="1901" t="n"/>
      <c r="BG156" s="1901" t="n"/>
      <c r="BH156" s="1901" t="n"/>
      <c r="BI156" s="1901" t="n"/>
      <c r="BJ156" s="1901" t="n"/>
    </row>
    <row r="157" ht="6" customHeight="1" s="832">
      <c r="O157" s="65" t="n"/>
      <c r="P157" s="65" t="n"/>
      <c r="Q157" s="65" t="n"/>
      <c r="R157" s="65" t="n"/>
      <c r="S157" s="65" t="n"/>
      <c r="T157" s="1901" t="n"/>
      <c r="U157" s="1901" t="n"/>
      <c r="V157" s="1901" t="n"/>
      <c r="W157" s="1901" t="n"/>
      <c r="X157" s="1901" t="n"/>
      <c r="Y157" s="1901" t="n"/>
      <c r="Z157" s="1901" t="n"/>
      <c r="AA157" s="1901" t="n"/>
      <c r="AB157" s="1901" t="n"/>
      <c r="AC157" s="1901" t="n"/>
      <c r="AD157" s="1901" t="n"/>
      <c r="AE157" s="1901" t="n"/>
      <c r="AF157" s="1901" t="n"/>
      <c r="AG157" s="1901" t="n"/>
      <c r="AH157" s="1901" t="n"/>
      <c r="AI157" s="1901" t="n"/>
      <c r="AJ157" s="1901" t="n"/>
      <c r="AK157" s="1901" t="n"/>
      <c r="AL157" s="1901" t="n"/>
      <c r="AM157" s="1901" t="n"/>
      <c r="AN157" s="1901" t="n"/>
      <c r="AO157" s="1901" t="n"/>
      <c r="AP157" s="1901" t="n"/>
      <c r="AQ157" s="1901" t="n"/>
      <c r="AR157" s="1901" t="n"/>
      <c r="AS157" s="1901" t="n"/>
      <c r="AT157" s="1901" t="n"/>
      <c r="AU157" s="1901" t="n"/>
      <c r="AV157" s="1901" t="n"/>
      <c r="AW157" s="1901" t="n"/>
      <c r="AX157" s="1901" t="n"/>
      <c r="AY157" s="1901" t="n"/>
      <c r="AZ157" s="1901" t="n"/>
      <c r="BA157" s="1901" t="n"/>
      <c r="BB157" s="1901" t="n"/>
      <c r="BC157" s="1901" t="n"/>
      <c r="BD157" s="1901" t="n"/>
      <c r="BE157" s="1901" t="n"/>
      <c r="BF157" s="1901" t="n"/>
      <c r="BG157" s="1901" t="n"/>
      <c r="BH157" s="1901" t="n"/>
      <c r="BI157" s="1901" t="n"/>
      <c r="BJ157" s="1901" t="n"/>
    </row>
    <row r="158" ht="6" customHeight="1" s="832">
      <c r="O158" s="65" t="n"/>
      <c r="P158" s="65" t="n"/>
      <c r="Q158" s="65" t="n"/>
      <c r="R158" s="65" t="n"/>
      <c r="S158" s="65" t="n"/>
      <c r="T158" s="1901" t="n"/>
      <c r="U158" s="1901" t="n"/>
      <c r="V158" s="1901" t="n"/>
      <c r="W158" s="1901" t="n"/>
      <c r="X158" s="1901" t="n"/>
      <c r="Y158" s="1901" t="n"/>
      <c r="Z158" s="1901" t="n"/>
      <c r="AA158" s="1901" t="n"/>
      <c r="AB158" s="1901" t="n"/>
      <c r="AC158" s="1901" t="n"/>
      <c r="AD158" s="1901" t="n"/>
      <c r="AE158" s="1901" t="n"/>
      <c r="AF158" s="1901" t="n"/>
      <c r="AG158" s="1901" t="n"/>
      <c r="AH158" s="1901" t="n"/>
      <c r="AI158" s="1901" t="n"/>
      <c r="AJ158" s="1901" t="n"/>
      <c r="AK158" s="1901" t="n"/>
      <c r="AL158" s="1901" t="n"/>
      <c r="AM158" s="1901" t="n"/>
      <c r="AN158" s="1901" t="n"/>
      <c r="AO158" s="1901" t="n"/>
      <c r="AP158" s="1901" t="n"/>
      <c r="AQ158" s="1901" t="n"/>
      <c r="AR158" s="1901" t="n"/>
      <c r="AS158" s="1901" t="n"/>
      <c r="AT158" s="1901" t="n"/>
      <c r="AU158" s="1901" t="n"/>
      <c r="AV158" s="1901" t="n"/>
      <c r="AW158" s="1901" t="n"/>
      <c r="AX158" s="1901" t="n"/>
      <c r="AY158" s="1901" t="n"/>
      <c r="AZ158" s="1901" t="n"/>
      <c r="BA158" s="1901" t="n"/>
      <c r="BB158" s="1901" t="n"/>
      <c r="BC158" s="1901" t="n"/>
      <c r="BD158" s="1901" t="n"/>
      <c r="BE158" s="1901" t="n"/>
      <c r="BF158" s="1901" t="n"/>
      <c r="BG158" s="1901" t="n"/>
      <c r="BH158" s="1901" t="n"/>
      <c r="BI158" s="1901" t="n"/>
      <c r="BJ158" s="1901" t="n"/>
    </row>
    <row r="159" ht="6" customHeight="1" s="832">
      <c r="O159" s="65" t="n"/>
      <c r="P159" s="65" t="n"/>
      <c r="Q159" s="65" t="n"/>
      <c r="R159" s="65" t="n"/>
      <c r="S159" s="65" t="n"/>
      <c r="T159" s="1901" t="n"/>
      <c r="U159" s="1901" t="n"/>
      <c r="V159" s="1901" t="n"/>
      <c r="W159" s="1901" t="n"/>
      <c r="X159" s="1901" t="n"/>
      <c r="Y159" s="1901" t="n"/>
      <c r="Z159" s="1901" t="n"/>
      <c r="AA159" s="1901" t="n"/>
      <c r="AB159" s="1901" t="n"/>
      <c r="AC159" s="1901" t="n"/>
      <c r="AD159" s="1901" t="n"/>
      <c r="AE159" s="1901" t="n"/>
      <c r="AF159" s="1901" t="n"/>
      <c r="AG159" s="1901" t="n"/>
      <c r="AH159" s="1901" t="n"/>
      <c r="AI159" s="1901" t="n"/>
      <c r="AJ159" s="1901" t="n"/>
      <c r="AK159" s="1901" t="n"/>
      <c r="AL159" s="1901" t="n"/>
      <c r="AM159" s="1901" t="n"/>
      <c r="AN159" s="1901" t="n"/>
      <c r="AO159" s="1901" t="n"/>
      <c r="AP159" s="1901" t="n"/>
      <c r="AQ159" s="1901" t="n"/>
      <c r="AR159" s="1901" t="n"/>
      <c r="AS159" s="1901" t="n"/>
      <c r="AT159" s="1901" t="n"/>
      <c r="AU159" s="1901" t="n"/>
      <c r="AV159" s="1901" t="n"/>
      <c r="AW159" s="1901" t="n"/>
      <c r="AX159" s="1901" t="n"/>
      <c r="AY159" s="1901" t="n"/>
      <c r="AZ159" s="1901" t="n"/>
      <c r="BA159" s="1901" t="n"/>
      <c r="BB159" s="1901" t="n"/>
      <c r="BC159" s="1901" t="n"/>
      <c r="BD159" s="1901" t="n"/>
      <c r="BE159" s="1901" t="n"/>
      <c r="BF159" s="1901" t="n"/>
      <c r="BG159" s="1901" t="n"/>
      <c r="BH159" s="1901" t="n"/>
      <c r="BI159" s="1901" t="n"/>
      <c r="BJ159" s="1901" t="n"/>
    </row>
    <row r="160" ht="6" customHeight="1" s="832">
      <c r="O160" s="65" t="n"/>
      <c r="P160" s="65" t="n"/>
      <c r="Q160" s="65" t="n"/>
      <c r="R160" s="65" t="n"/>
      <c r="S160" s="65" t="n"/>
      <c r="T160" s="1901" t="n"/>
      <c r="U160" s="1901" t="n"/>
      <c r="V160" s="1901" t="n"/>
      <c r="W160" s="1901" t="n"/>
      <c r="X160" s="1901" t="n"/>
      <c r="Y160" s="1901" t="n"/>
      <c r="Z160" s="1901" t="n"/>
      <c r="AA160" s="1901" t="n"/>
      <c r="AB160" s="1901" t="n"/>
      <c r="AC160" s="1901" t="n"/>
      <c r="AD160" s="1901" t="n"/>
      <c r="AE160" s="1901" t="n"/>
      <c r="AF160" s="1901" t="n"/>
      <c r="AG160" s="1901" t="n"/>
      <c r="AH160" s="1901" t="n"/>
      <c r="AI160" s="1901" t="n"/>
      <c r="AJ160" s="1901" t="n"/>
      <c r="AK160" s="1901" t="n"/>
      <c r="AL160" s="1901" t="n"/>
      <c r="AM160" s="1901" t="n"/>
      <c r="AN160" s="1901" t="n"/>
      <c r="AO160" s="1901" t="n"/>
      <c r="AP160" s="1901" t="n"/>
      <c r="AQ160" s="1901" t="n"/>
      <c r="AR160" s="1901" t="n"/>
      <c r="AS160" s="1901" t="n"/>
      <c r="AT160" s="1901" t="n"/>
      <c r="AU160" s="1901" t="n"/>
      <c r="AV160" s="1901" t="n"/>
      <c r="AW160" s="1901" t="n"/>
      <c r="AX160" s="1901" t="n"/>
      <c r="AY160" s="1901" t="n"/>
      <c r="AZ160" s="1901" t="n"/>
      <c r="BA160" s="1901" t="n"/>
      <c r="BB160" s="1901" t="n"/>
      <c r="BC160" s="1901" t="n"/>
      <c r="BD160" s="1901" t="n"/>
      <c r="BE160" s="1901" t="n"/>
      <c r="BF160" s="1901" t="n"/>
      <c r="BG160" s="1901" t="n"/>
      <c r="BH160" s="1901" t="n"/>
      <c r="BI160" s="1901" t="n"/>
      <c r="BJ160" s="1901" t="n"/>
    </row>
    <row r="161" ht="6" customHeight="1" s="832">
      <c r="O161" s="65" t="n"/>
      <c r="P161" s="65" t="n"/>
      <c r="Q161" s="65" t="n"/>
      <c r="R161" s="65" t="n"/>
      <c r="S161" s="65" t="n"/>
      <c r="T161" s="1901" t="n"/>
      <c r="U161" s="1901" t="n"/>
      <c r="V161" s="1901" t="n"/>
      <c r="W161" s="1901" t="n"/>
      <c r="X161" s="1901" t="n"/>
      <c r="Y161" s="1901" t="n"/>
      <c r="Z161" s="1901" t="n"/>
      <c r="AA161" s="1901" t="n"/>
      <c r="AB161" s="1901" t="n"/>
      <c r="AC161" s="1901" t="n"/>
      <c r="AD161" s="1901" t="n"/>
      <c r="AE161" s="1901" t="n"/>
      <c r="AF161" s="1901" t="n"/>
      <c r="AG161" s="1901" t="n"/>
      <c r="AH161" s="1901" t="n"/>
      <c r="AI161" s="1901" t="n"/>
      <c r="AJ161" s="1901" t="n"/>
      <c r="AK161" s="1901" t="n"/>
      <c r="AL161" s="1901" t="n"/>
      <c r="AM161" s="1901" t="n"/>
      <c r="AN161" s="1901" t="n"/>
      <c r="AO161" s="1901" t="n"/>
      <c r="AP161" s="1901" t="n"/>
      <c r="AQ161" s="1901" t="n"/>
      <c r="AR161" s="1901" t="n"/>
      <c r="AS161" s="1901" t="n"/>
      <c r="AT161" s="1901" t="n"/>
      <c r="AU161" s="1901" t="n"/>
      <c r="AV161" s="1901" t="n"/>
      <c r="AW161" s="1901" t="n"/>
      <c r="AX161" s="1901" t="n"/>
      <c r="AY161" s="1901" t="n"/>
      <c r="AZ161" s="1901" t="n"/>
      <c r="BA161" s="1901" t="n"/>
      <c r="BB161" s="1901" t="n"/>
      <c r="BC161" s="1901" t="n"/>
      <c r="BD161" s="1901" t="n"/>
      <c r="BE161" s="1901" t="n"/>
      <c r="BF161" s="1901" t="n"/>
      <c r="BG161" s="1901" t="n"/>
      <c r="BH161" s="1901" t="n"/>
      <c r="BI161" s="1901" t="n"/>
      <c r="BJ161" s="1901" t="n"/>
    </row>
    <row r="162" ht="6" customHeight="1" s="832">
      <c r="O162" s="65" t="n"/>
      <c r="P162" s="65" t="n"/>
      <c r="Q162" s="65" t="n"/>
      <c r="R162" s="65" t="n"/>
      <c r="S162" s="65" t="n"/>
      <c r="T162" s="1901" t="n"/>
      <c r="U162" s="1901" t="n"/>
      <c r="V162" s="1901" t="n"/>
      <c r="W162" s="1901" t="n"/>
      <c r="X162" s="1901" t="n"/>
      <c r="Y162" s="1901" t="n"/>
      <c r="Z162" s="1901" t="n"/>
      <c r="AA162" s="1901" t="n"/>
      <c r="AB162" s="1901" t="n"/>
      <c r="AC162" s="1901" t="n"/>
      <c r="AD162" s="1901" t="n"/>
      <c r="AE162" s="1901" t="n"/>
      <c r="AF162" s="1901" t="n"/>
      <c r="AG162" s="1901" t="n"/>
      <c r="AH162" s="1901" t="n"/>
      <c r="AI162" s="1901" t="n"/>
      <c r="AJ162" s="1901" t="n"/>
      <c r="AK162" s="1901" t="n"/>
      <c r="AL162" s="1901" t="n"/>
      <c r="AM162" s="1901" t="n"/>
      <c r="AN162" s="1901" t="n"/>
      <c r="AO162" s="1901" t="n"/>
      <c r="AP162" s="1901" t="n"/>
      <c r="AQ162" s="1901" t="n"/>
      <c r="AR162" s="1901" t="n"/>
      <c r="AS162" s="1901" t="n"/>
      <c r="AT162" s="1901" t="n"/>
      <c r="AU162" s="1901" t="n"/>
      <c r="AV162" s="1901" t="n"/>
      <c r="AW162" s="1901" t="n"/>
      <c r="AX162" s="1901" t="n"/>
      <c r="AY162" s="1901" t="n"/>
      <c r="AZ162" s="1901" t="n"/>
      <c r="BA162" s="1901" t="n"/>
      <c r="BB162" s="1901" t="n"/>
      <c r="BC162" s="1901" t="n"/>
      <c r="BD162" s="1901" t="n"/>
      <c r="BE162" s="1901" t="n"/>
      <c r="BF162" s="1901" t="n"/>
      <c r="BG162" s="1901" t="n"/>
      <c r="BH162" s="1901" t="n"/>
      <c r="BI162" s="1901" t="n"/>
      <c r="BJ162" s="1901" t="n"/>
    </row>
    <row r="163" ht="6" customHeight="1" s="832">
      <c r="O163" s="65" t="n"/>
      <c r="P163" s="65" t="n"/>
      <c r="Q163" s="65" t="n"/>
      <c r="R163" s="65" t="n"/>
      <c r="S163" s="65" t="n"/>
      <c r="T163" s="1901" t="n"/>
      <c r="U163" s="1901" t="n"/>
      <c r="V163" s="1901" t="n"/>
      <c r="W163" s="1901" t="n"/>
      <c r="X163" s="1901" t="n"/>
      <c r="Y163" s="1901" t="n"/>
      <c r="Z163" s="1901" t="n"/>
      <c r="AA163" s="1901" t="n"/>
      <c r="AB163" s="1901" t="n"/>
      <c r="AC163" s="1901" t="n"/>
      <c r="AD163" s="1901" t="n"/>
      <c r="AE163" s="1901" t="n"/>
      <c r="AF163" s="1901" t="n"/>
      <c r="AG163" s="1901" t="n"/>
      <c r="AH163" s="1901" t="n"/>
      <c r="AI163" s="1901" t="n"/>
      <c r="AJ163" s="1901" t="n"/>
      <c r="AK163" s="1901" t="n"/>
      <c r="AL163" s="1901" t="n"/>
      <c r="AM163" s="1901" t="n"/>
      <c r="AN163" s="1901" t="n"/>
      <c r="AO163" s="1901" t="n"/>
      <c r="AP163" s="1901" t="n"/>
      <c r="AQ163" s="1901" t="n"/>
      <c r="AR163" s="1901" t="n"/>
      <c r="AS163" s="1901" t="n"/>
      <c r="AT163" s="1901" t="n"/>
      <c r="AU163" s="1901" t="n"/>
      <c r="AV163" s="1901" t="n"/>
      <c r="AW163" s="1901" t="n"/>
      <c r="AX163" s="1901" t="n"/>
      <c r="AY163" s="1901" t="n"/>
      <c r="AZ163" s="1901" t="n"/>
      <c r="BA163" s="1901" t="n"/>
      <c r="BB163" s="1901" t="n"/>
      <c r="BC163" s="1901" t="n"/>
      <c r="BD163" s="1901" t="n"/>
      <c r="BE163" s="1901" t="n"/>
      <c r="BF163" s="1901" t="n"/>
      <c r="BG163" s="1901" t="n"/>
      <c r="BH163" s="1901" t="n"/>
      <c r="BI163" s="1901" t="n"/>
      <c r="BJ163" s="1901" t="n"/>
    </row>
    <row r="164" ht="6" customHeight="1" s="832">
      <c r="O164" s="65" t="n"/>
      <c r="P164" s="65" t="n"/>
      <c r="Q164" s="65" t="n"/>
      <c r="R164" s="65" t="n"/>
      <c r="S164" s="65" t="n"/>
      <c r="T164" s="1901" t="n"/>
      <c r="U164" s="1901" t="n"/>
      <c r="V164" s="1901" t="n"/>
      <c r="W164" s="1901" t="n"/>
      <c r="X164" s="1901" t="n"/>
      <c r="Y164" s="1901" t="n"/>
      <c r="Z164" s="1901" t="n"/>
      <c r="AA164" s="1901" t="n"/>
      <c r="AB164" s="1901" t="n"/>
      <c r="AC164" s="1901" t="n"/>
      <c r="AD164" s="1901" t="n"/>
      <c r="AE164" s="1901" t="n"/>
      <c r="AF164" s="1901" t="n"/>
      <c r="AG164" s="1901" t="n"/>
      <c r="AH164" s="1901" t="n"/>
      <c r="AI164" s="1901" t="n"/>
      <c r="AJ164" s="1901" t="n"/>
      <c r="AK164" s="1901" t="n"/>
      <c r="AL164" s="1901" t="n"/>
      <c r="AM164" s="1901" t="n"/>
      <c r="AN164" s="1901" t="n"/>
      <c r="AO164" s="1901" t="n"/>
      <c r="AP164" s="1901" t="n"/>
      <c r="AQ164" s="1901" t="n"/>
      <c r="AR164" s="1901" t="n"/>
      <c r="AS164" s="1901" t="n"/>
      <c r="AT164" s="1901" t="n"/>
      <c r="AU164" s="1901" t="n"/>
      <c r="AV164" s="1901" t="n"/>
      <c r="AW164" s="1901" t="n"/>
      <c r="AX164" s="1901" t="n"/>
      <c r="AY164" s="1901" t="n"/>
      <c r="AZ164" s="1901" t="n"/>
      <c r="BA164" s="1901" t="n"/>
      <c r="BB164" s="1901" t="n"/>
      <c r="BC164" s="1901" t="n"/>
      <c r="BD164" s="1901" t="n"/>
      <c r="BE164" s="1901" t="n"/>
      <c r="BF164" s="1901" t="n"/>
      <c r="BG164" s="1901" t="n"/>
      <c r="BH164" s="1901" t="n"/>
      <c r="BI164" s="1901" t="n"/>
      <c r="BJ164" s="1901" t="n"/>
    </row>
    <row r="165" ht="6" customHeight="1" s="832">
      <c r="O165" s="65" t="n"/>
      <c r="P165" s="65" t="n"/>
      <c r="Q165" s="65" t="n"/>
      <c r="R165" s="65" t="n"/>
      <c r="S165" s="65" t="n"/>
      <c r="T165" s="1901" t="n"/>
      <c r="U165" s="1901" t="n"/>
      <c r="V165" s="1901" t="n"/>
      <c r="W165" s="1901" t="n"/>
      <c r="X165" s="1901" t="n"/>
      <c r="Y165" s="1901" t="n"/>
      <c r="Z165" s="1901" t="n"/>
      <c r="AA165" s="1901" t="n"/>
      <c r="AB165" s="1901" t="n"/>
      <c r="AC165" s="1901" t="n"/>
      <c r="AD165" s="1901" t="n"/>
      <c r="AE165" s="1901" t="n"/>
      <c r="AF165" s="1901" t="n"/>
      <c r="AG165" s="1901" t="n"/>
      <c r="AH165" s="1901" t="n"/>
      <c r="AI165" s="1901" t="n"/>
      <c r="AJ165" s="1901" t="n"/>
      <c r="AK165" s="1901" t="n"/>
      <c r="AL165" s="1901" t="n"/>
      <c r="AM165" s="1901" t="n"/>
      <c r="AN165" s="1901" t="n"/>
      <c r="AO165" s="1901" t="n"/>
      <c r="AP165" s="1901" t="n"/>
      <c r="AQ165" s="1901" t="n"/>
      <c r="AR165" s="1901" t="n"/>
      <c r="AS165" s="1901" t="n"/>
      <c r="AT165" s="1901" t="n"/>
      <c r="AU165" s="1901" t="n"/>
      <c r="AV165" s="1901" t="n"/>
      <c r="AW165" s="1901" t="n"/>
      <c r="AX165" s="1901" t="n"/>
      <c r="AY165" s="1901" t="n"/>
      <c r="AZ165" s="1901" t="n"/>
      <c r="BA165" s="1901" t="n"/>
      <c r="BB165" s="1901" t="n"/>
      <c r="BC165" s="1901" t="n"/>
      <c r="BD165" s="1901" t="n"/>
      <c r="BE165" s="1901" t="n"/>
      <c r="BF165" s="1901" t="n"/>
      <c r="BG165" s="1901" t="n"/>
      <c r="BH165" s="1901" t="n"/>
      <c r="BI165" s="1901" t="n"/>
      <c r="BJ165" s="1901" t="n"/>
    </row>
    <row r="166" ht="6" customHeight="1" s="832">
      <c r="O166" s="65" t="n"/>
      <c r="P166" s="65" t="n"/>
      <c r="Q166" s="65" t="n"/>
      <c r="R166" s="65" t="n"/>
      <c r="S166" s="65" t="n"/>
      <c r="T166" s="1901" t="n"/>
      <c r="U166" s="1901" t="n"/>
      <c r="V166" s="1901" t="n"/>
      <c r="W166" s="1901" t="n"/>
      <c r="X166" s="1901" t="n"/>
      <c r="Y166" s="1901" t="n"/>
      <c r="Z166" s="1901" t="n"/>
      <c r="AA166" s="1901" t="n"/>
      <c r="AB166" s="1901" t="n"/>
      <c r="AC166" s="1901" t="n"/>
      <c r="AD166" s="1901" t="n"/>
      <c r="AE166" s="1901" t="n"/>
      <c r="AF166" s="1901" t="n"/>
      <c r="AG166" s="1901" t="n"/>
      <c r="AH166" s="1901" t="n"/>
      <c r="AI166" s="1901" t="n"/>
      <c r="AJ166" s="1901" t="n"/>
      <c r="AK166" s="1901" t="n"/>
      <c r="AL166" s="1901" t="n"/>
      <c r="AM166" s="1901" t="n"/>
      <c r="AN166" s="1901" t="n"/>
      <c r="AO166" s="1901" t="n"/>
      <c r="AP166" s="1901" t="n"/>
      <c r="AQ166" s="1901" t="n"/>
      <c r="AR166" s="1901" t="n"/>
      <c r="AS166" s="1901" t="n"/>
      <c r="AT166" s="1901" t="n"/>
      <c r="AU166" s="1901" t="n"/>
      <c r="AV166" s="1901" t="n"/>
      <c r="AW166" s="1901" t="n"/>
      <c r="AX166" s="1901" t="n"/>
      <c r="AY166" s="1901" t="n"/>
      <c r="AZ166" s="1901" t="n"/>
      <c r="BA166" s="1901" t="n"/>
      <c r="BB166" s="1901" t="n"/>
      <c r="BC166" s="1901" t="n"/>
      <c r="BD166" s="1901" t="n"/>
      <c r="BE166" s="1901" t="n"/>
      <c r="BF166" s="1901" t="n"/>
      <c r="BG166" s="1901" t="n"/>
      <c r="BH166" s="1901" t="n"/>
      <c r="BI166" s="1901" t="n"/>
      <c r="BJ166" s="1901" t="n"/>
    </row>
    <row r="167" ht="6" customHeight="1" s="832">
      <c r="O167" s="65" t="n"/>
      <c r="P167" s="65" t="n"/>
      <c r="Q167" s="65" t="n"/>
      <c r="R167" s="65" t="n"/>
      <c r="S167" s="65" t="n"/>
      <c r="T167" s="1901" t="n"/>
      <c r="U167" s="1901" t="n"/>
      <c r="V167" s="1901" t="n"/>
      <c r="W167" s="1901" t="n"/>
      <c r="X167" s="1901" t="n"/>
      <c r="Y167" s="1901" t="n"/>
      <c r="Z167" s="1901" t="n"/>
      <c r="AA167" s="1901" t="n"/>
      <c r="AB167" s="1901" t="n"/>
      <c r="AC167" s="1901" t="n"/>
      <c r="AD167" s="1901" t="n"/>
      <c r="AE167" s="1901" t="n"/>
      <c r="AF167" s="1901" t="n"/>
      <c r="AG167" s="1901" t="n"/>
      <c r="AH167" s="1901" t="n"/>
      <c r="AI167" s="1901" t="n"/>
      <c r="AJ167" s="1901" t="n"/>
      <c r="AK167" s="1901" t="n"/>
      <c r="AL167" s="1901" t="n"/>
      <c r="AM167" s="1901" t="n"/>
      <c r="AN167" s="1901" t="n"/>
      <c r="AO167" s="1901" t="n"/>
      <c r="AP167" s="1901" t="n"/>
      <c r="AQ167" s="1901" t="n"/>
      <c r="AR167" s="1901" t="n"/>
      <c r="AS167" s="1901" t="n"/>
      <c r="AT167" s="1901" t="n"/>
      <c r="AU167" s="1901" t="n"/>
      <c r="AV167" s="1901" t="n"/>
      <c r="AW167" s="1901" t="n"/>
      <c r="AX167" s="1901" t="n"/>
      <c r="AY167" s="1901" t="n"/>
      <c r="AZ167" s="1901" t="n"/>
      <c r="BA167" s="1901" t="n"/>
      <c r="BB167" s="1901" t="n"/>
      <c r="BC167" s="1901" t="n"/>
      <c r="BD167" s="1901" t="n"/>
      <c r="BE167" s="1901" t="n"/>
      <c r="BF167" s="1901" t="n"/>
      <c r="BG167" s="1901" t="n"/>
      <c r="BH167" s="1901" t="n"/>
      <c r="BI167" s="1901" t="n"/>
      <c r="BJ167" s="1901" t="n"/>
    </row>
    <row r="168" ht="6" customHeight="1" s="832">
      <c r="O168" s="65" t="n"/>
      <c r="P168" s="65" t="n"/>
      <c r="Q168" s="65" t="n"/>
      <c r="R168" s="65" t="n"/>
      <c r="S168" s="65" t="n"/>
      <c r="T168" s="1901" t="n"/>
      <c r="U168" s="1901" t="n"/>
      <c r="V168" s="1901" t="n"/>
      <c r="W168" s="1901" t="n"/>
      <c r="X168" s="1901" t="n"/>
      <c r="Y168" s="1901" t="n"/>
      <c r="Z168" s="1901" t="n"/>
      <c r="AA168" s="1901" t="n"/>
      <c r="AB168" s="1901" t="n"/>
      <c r="AC168" s="1901" t="n"/>
      <c r="AD168" s="1901" t="n"/>
      <c r="AE168" s="1901" t="n"/>
      <c r="AF168" s="1901" t="n"/>
      <c r="AG168" s="1901" t="n"/>
      <c r="AH168" s="1901" t="n"/>
      <c r="AI168" s="1901" t="n"/>
      <c r="AJ168" s="1901" t="n"/>
      <c r="AK168" s="1901" t="n"/>
      <c r="AL168" s="1901" t="n"/>
      <c r="AM168" s="1901" t="n"/>
      <c r="AN168" s="1901" t="n"/>
      <c r="AO168" s="1901" t="n"/>
      <c r="AP168" s="1901" t="n"/>
      <c r="AQ168" s="1901" t="n"/>
      <c r="AR168" s="1901" t="n"/>
      <c r="AS168" s="1901" t="n"/>
      <c r="AT168" s="1901" t="n"/>
      <c r="AU168" s="1901" t="n"/>
      <c r="AV168" s="1901" t="n"/>
      <c r="AW168" s="1901" t="n"/>
      <c r="AX168" s="1901" t="n"/>
      <c r="AY168" s="1901" t="n"/>
      <c r="AZ168" s="1901" t="n"/>
      <c r="BA168" s="1901" t="n"/>
      <c r="BB168" s="1901" t="n"/>
      <c r="BC168" s="1901" t="n"/>
      <c r="BD168" s="1901" t="n"/>
      <c r="BE168" s="1901" t="n"/>
      <c r="BF168" s="1901" t="n"/>
      <c r="BG168" s="1901" t="n"/>
      <c r="BH168" s="1901" t="n"/>
      <c r="BI168" s="1901" t="n"/>
      <c r="BJ168" s="1901" t="n"/>
    </row>
    <row r="169" ht="6" customHeight="1" s="832">
      <c r="O169" s="65" t="n"/>
      <c r="P169" s="65" t="n"/>
      <c r="Q169" s="65" t="n"/>
      <c r="R169" s="65" t="n"/>
      <c r="S169" s="65" t="n"/>
      <c r="T169" s="1901" t="n"/>
      <c r="U169" s="1901" t="n"/>
      <c r="V169" s="1901" t="n"/>
      <c r="W169" s="1901" t="n"/>
      <c r="X169" s="1901" t="n"/>
      <c r="Y169" s="1901" t="n"/>
      <c r="Z169" s="1901" t="n"/>
      <c r="AA169" s="1901" t="n"/>
      <c r="AB169" s="1901" t="n"/>
      <c r="AC169" s="1901" t="n"/>
      <c r="AD169" s="1901" t="n"/>
      <c r="AE169" s="1901" t="n"/>
      <c r="AF169" s="1901" t="n"/>
      <c r="AG169" s="1901" t="n"/>
      <c r="AH169" s="1901" t="n"/>
      <c r="AI169" s="1901" t="n"/>
      <c r="AJ169" s="1901" t="n"/>
      <c r="AK169" s="1901" t="n"/>
      <c r="AL169" s="1901" t="n"/>
      <c r="AM169" s="1901" t="n"/>
      <c r="AN169" s="1901" t="n"/>
      <c r="AO169" s="1901" t="n"/>
      <c r="AP169" s="1901" t="n"/>
      <c r="AQ169" s="1901" t="n"/>
      <c r="AR169" s="1901" t="n"/>
      <c r="AS169" s="1901" t="n"/>
      <c r="AT169" s="1901" t="n"/>
      <c r="AU169" s="1901" t="n"/>
      <c r="AV169" s="1901" t="n"/>
      <c r="AW169" s="1901" t="n"/>
      <c r="AX169" s="1901" t="n"/>
      <c r="AY169" s="1901" t="n"/>
      <c r="AZ169" s="1901" t="n"/>
      <c r="BA169" s="1901" t="n"/>
      <c r="BB169" s="1901" t="n"/>
      <c r="BC169" s="1901" t="n"/>
      <c r="BD169" s="1901" t="n"/>
      <c r="BE169" s="1901" t="n"/>
      <c r="BF169" s="1901" t="n"/>
      <c r="BG169" s="1901" t="n"/>
      <c r="BH169" s="1901" t="n"/>
      <c r="BI169" s="1901" t="n"/>
      <c r="BJ169" s="1901" t="n"/>
    </row>
    <row r="170" ht="6" customHeight="1" s="832">
      <c r="O170" s="65" t="n"/>
      <c r="P170" s="65" t="n"/>
      <c r="Q170" s="65" t="n"/>
      <c r="R170" s="65" t="n"/>
      <c r="S170" s="65" t="n"/>
      <c r="T170" s="1901" t="n"/>
      <c r="U170" s="1901" t="n"/>
      <c r="V170" s="1901" t="n"/>
      <c r="W170" s="1901" t="n"/>
      <c r="X170" s="1901" t="n"/>
      <c r="Y170" s="1901" t="n"/>
      <c r="Z170" s="1901" t="n"/>
      <c r="AA170" s="1901" t="n"/>
      <c r="AB170" s="1901" t="n"/>
      <c r="AC170" s="1901" t="n"/>
      <c r="AD170" s="1901" t="n"/>
      <c r="AE170" s="1901" t="n"/>
      <c r="AF170" s="1901" t="n"/>
      <c r="AG170" s="1901" t="n"/>
      <c r="AH170" s="1901" t="n"/>
      <c r="AI170" s="1901" t="n"/>
      <c r="AJ170" s="1901" t="n"/>
      <c r="AK170" s="1901" t="n"/>
      <c r="AL170" s="1901" t="n"/>
      <c r="AM170" s="1901" t="n"/>
      <c r="AN170" s="1901" t="n"/>
      <c r="AO170" s="1901" t="n"/>
      <c r="AP170" s="1901" t="n"/>
      <c r="AQ170" s="1901" t="n"/>
      <c r="AR170" s="1901" t="n"/>
      <c r="AS170" s="1901" t="n"/>
      <c r="AT170" s="1901" t="n"/>
      <c r="AU170" s="1901" t="n"/>
      <c r="AV170" s="1901" t="n"/>
      <c r="AW170" s="1901" t="n"/>
      <c r="AX170" s="1901" t="n"/>
      <c r="AY170" s="1901" t="n"/>
      <c r="AZ170" s="1901" t="n"/>
      <c r="BA170" s="1901" t="n"/>
      <c r="BB170" s="1901" t="n"/>
      <c r="BC170" s="1901" t="n"/>
      <c r="BD170" s="1901" t="n"/>
      <c r="BE170" s="1901" t="n"/>
      <c r="BF170" s="1901" t="n"/>
      <c r="BG170" s="1901" t="n"/>
      <c r="BH170" s="1901" t="n"/>
      <c r="BI170" s="1901" t="n"/>
      <c r="BJ170" s="1901" t="n"/>
    </row>
    <row r="171" ht="6" customHeight="1" s="832">
      <c r="O171" s="65" t="n"/>
      <c r="P171" s="65" t="n"/>
      <c r="Q171" s="65" t="n"/>
      <c r="R171" s="65" t="n"/>
      <c r="S171" s="65" t="n"/>
      <c r="T171" s="1901" t="n"/>
      <c r="U171" s="1901" t="n"/>
      <c r="V171" s="1901" t="n"/>
      <c r="W171" s="1901" t="n"/>
      <c r="X171" s="1901" t="n"/>
      <c r="Y171" s="1901" t="n"/>
      <c r="Z171" s="1901" t="n"/>
      <c r="AA171" s="1901" t="n"/>
      <c r="AB171" s="1901" t="n"/>
      <c r="AC171" s="1901" t="n"/>
      <c r="AD171" s="1901" t="n"/>
      <c r="AE171" s="1901" t="n"/>
      <c r="AF171" s="1901" t="n"/>
      <c r="AG171" s="1901" t="n"/>
      <c r="AH171" s="1901" t="n"/>
      <c r="AI171" s="1901" t="n"/>
      <c r="AJ171" s="1901" t="n"/>
      <c r="AK171" s="1901" t="n"/>
      <c r="AL171" s="1901" t="n"/>
      <c r="AM171" s="1901" t="n"/>
      <c r="AN171" s="1901" t="n"/>
      <c r="AO171" s="1901" t="n"/>
      <c r="AP171" s="1901" t="n"/>
      <c r="AQ171" s="1901" t="n"/>
      <c r="AR171" s="1901" t="n"/>
      <c r="AS171" s="1901" t="n"/>
      <c r="AT171" s="1901" t="n"/>
      <c r="AU171" s="1901" t="n"/>
      <c r="AV171" s="1901" t="n"/>
      <c r="AW171" s="1901" t="n"/>
      <c r="AX171" s="1901" t="n"/>
      <c r="AY171" s="1901" t="n"/>
      <c r="AZ171" s="1901" t="n"/>
      <c r="BA171" s="1901" t="n"/>
      <c r="BB171" s="1901" t="n"/>
      <c r="BC171" s="1901" t="n"/>
      <c r="BD171" s="1901" t="n"/>
      <c r="BE171" s="1901" t="n"/>
      <c r="BF171" s="1901" t="n"/>
      <c r="BG171" s="1901" t="n"/>
      <c r="BH171" s="1901" t="n"/>
      <c r="BI171" s="1901" t="n"/>
      <c r="BJ171" s="1901" t="n"/>
    </row>
    <row r="172" ht="6" customHeight="1" s="832">
      <c r="O172" s="65" t="n"/>
      <c r="P172" s="65" t="n"/>
      <c r="Q172" s="65" t="n"/>
      <c r="R172" s="65" t="n"/>
      <c r="S172" s="65" t="n"/>
      <c r="T172" s="1901" t="n"/>
      <c r="U172" s="1901" t="n"/>
      <c r="V172" s="1901" t="n"/>
      <c r="W172" s="1901" t="n"/>
      <c r="X172" s="1901" t="n"/>
      <c r="Y172" s="1901" t="n"/>
      <c r="Z172" s="1901" t="n"/>
      <c r="AA172" s="1901" t="n"/>
      <c r="AB172" s="1901" t="n"/>
      <c r="AC172" s="1901" t="n"/>
      <c r="AD172" s="1901" t="n"/>
      <c r="AE172" s="1901" t="n"/>
      <c r="AF172" s="1901" t="n"/>
      <c r="AG172" s="1901" t="n"/>
      <c r="AH172" s="1901" t="n"/>
      <c r="AI172" s="1901" t="n"/>
      <c r="AJ172" s="1901" t="n"/>
      <c r="AK172" s="1901" t="n"/>
      <c r="AL172" s="1901" t="n"/>
      <c r="AM172" s="1901" t="n"/>
      <c r="AN172" s="1901" t="n"/>
      <c r="AO172" s="1901" t="n"/>
      <c r="AP172" s="1901" t="n"/>
      <c r="AQ172" s="1901" t="n"/>
      <c r="AR172" s="1901" t="n"/>
      <c r="AS172" s="1901" t="n"/>
      <c r="AT172" s="1901" t="n"/>
      <c r="AU172" s="1901" t="n"/>
      <c r="AV172" s="1901" t="n"/>
      <c r="AW172" s="1901" t="n"/>
      <c r="AX172" s="1901" t="n"/>
      <c r="AY172" s="1901" t="n"/>
      <c r="AZ172" s="1901" t="n"/>
      <c r="BA172" s="1901" t="n"/>
      <c r="BB172" s="1901" t="n"/>
      <c r="BC172" s="1901" t="n"/>
      <c r="BD172" s="1901" t="n"/>
      <c r="BE172" s="1901" t="n"/>
      <c r="BF172" s="1901" t="n"/>
      <c r="BG172" s="1901" t="n"/>
      <c r="BH172" s="1901" t="n"/>
      <c r="BI172" s="1901" t="n"/>
      <c r="BJ172" s="1901" t="n"/>
    </row>
    <row r="173" ht="6" customHeight="1" s="832">
      <c r="O173" s="65" t="n"/>
      <c r="P173" s="65" t="n"/>
      <c r="Q173" s="65" t="n"/>
      <c r="R173" s="65" t="n"/>
      <c r="S173" s="65" t="n"/>
      <c r="T173" s="1901" t="n"/>
      <c r="U173" s="1901" t="n"/>
      <c r="V173" s="1901" t="n"/>
      <c r="W173" s="1901" t="n"/>
      <c r="X173" s="1901" t="n"/>
      <c r="Y173" s="1901" t="n"/>
      <c r="Z173" s="1901" t="n"/>
      <c r="AA173" s="1901" t="n"/>
    </row>
    <row r="174" ht="6" customHeight="1" s="832">
      <c r="O174" s="65" t="n"/>
      <c r="P174" s="65" t="n"/>
      <c r="Q174" s="65" t="n"/>
      <c r="R174" s="65" t="n"/>
      <c r="S174" s="65" t="n"/>
      <c r="T174" s="1901" t="n"/>
      <c r="U174" s="1901" t="n"/>
      <c r="V174" s="1901" t="n"/>
      <c r="W174" s="1901" t="n"/>
      <c r="X174" s="1901" t="n"/>
      <c r="Y174" s="1901" t="n"/>
      <c r="Z174" s="1901" t="n"/>
      <c r="AA174" s="1901" t="n"/>
    </row>
    <row r="175" ht="6" customHeight="1" s="832">
      <c r="O175" s="65" t="n"/>
      <c r="P175" s="65" t="n"/>
      <c r="Q175" s="65" t="n"/>
      <c r="R175" s="65" t="n"/>
      <c r="S175" s="65" t="n"/>
      <c r="T175" s="1901" t="n"/>
      <c r="U175" s="1901" t="n"/>
      <c r="V175" s="1901" t="n"/>
      <c r="W175" s="1901" t="n"/>
      <c r="X175" s="1901" t="n"/>
      <c r="Y175" s="1901" t="n"/>
      <c r="Z175" s="1901" t="n"/>
    </row>
    <row r="176" ht="6" customHeight="1" s="832">
      <c r="O176" s="65" t="n"/>
      <c r="P176" s="65" t="n"/>
      <c r="Q176" s="65" t="n"/>
      <c r="R176" s="65" t="n"/>
      <c r="S176" s="65" t="n"/>
      <c r="T176" s="1901" t="n"/>
      <c r="U176" s="1901" t="n"/>
      <c r="V176" s="1901" t="n"/>
      <c r="W176" s="1901" t="n"/>
      <c r="X176" s="1901" t="n"/>
      <c r="Y176" s="1901" t="n"/>
      <c r="Z176" s="1901" t="n"/>
    </row>
    <row r="177" ht="6" customHeight="1" s="832">
      <c r="O177" s="65" t="n"/>
      <c r="P177" s="65" t="n"/>
      <c r="Q177" s="65" t="n"/>
      <c r="R177" s="65" t="n"/>
      <c r="S177" s="65" t="n"/>
      <c r="T177" s="1901" t="n"/>
      <c r="U177" s="1901" t="n"/>
      <c r="V177" s="1901" t="n"/>
      <c r="W177" s="1901" t="n"/>
      <c r="X177" s="1901" t="n"/>
      <c r="Y177" s="1901" t="n"/>
      <c r="Z177" s="1901" t="n"/>
    </row>
    <row r="178" ht="6" customHeight="1" s="832">
      <c r="O178" s="65" t="n"/>
      <c r="P178" s="65" t="n"/>
      <c r="Q178" s="65" t="n"/>
      <c r="R178" s="65" t="n"/>
      <c r="S178" s="65" t="n"/>
      <c r="T178" s="1901" t="n"/>
      <c r="U178" s="1901" t="n"/>
      <c r="V178" s="1901" t="n"/>
      <c r="W178" s="1901" t="n"/>
      <c r="X178" s="1901" t="n"/>
      <c r="Y178" s="1901" t="n"/>
      <c r="Z178" s="1901" t="n"/>
    </row>
    <row r="179" ht="6" customHeight="1" s="832">
      <c r="O179" s="65" t="n"/>
      <c r="P179" s="65" t="n"/>
      <c r="Q179" s="65" t="n"/>
      <c r="R179" s="65" t="n"/>
      <c r="S179" s="65" t="n"/>
      <c r="T179" s="1901" t="n"/>
      <c r="U179" s="1901" t="n"/>
      <c r="V179" s="1901" t="n"/>
      <c r="W179" s="1901" t="n"/>
      <c r="X179" s="1901" t="n"/>
      <c r="Y179" s="1901" t="n"/>
    </row>
    <row r="180" ht="6" customHeight="1" s="832">
      <c r="O180" s="65" t="n"/>
      <c r="P180" s="65" t="n"/>
      <c r="Q180" s="65" t="n"/>
      <c r="R180" s="65" t="n"/>
      <c r="S180" s="65" t="n"/>
      <c r="T180" s="1901" t="n"/>
      <c r="U180" s="1901" t="n"/>
      <c r="V180" s="1901" t="n"/>
      <c r="W180" s="1901" t="n"/>
      <c r="X180" s="1901" t="n"/>
      <c r="Y180" s="1901" t="n"/>
    </row>
    <row r="181" ht="6" customHeight="1" s="832">
      <c r="O181" s="65" t="n"/>
      <c r="P181" s="65" t="n"/>
      <c r="Q181" s="65" t="n"/>
      <c r="R181" s="65" t="n"/>
      <c r="S181" s="65" t="n"/>
      <c r="T181" s="1901" t="n"/>
      <c r="U181" s="1901" t="n"/>
      <c r="V181" s="1901" t="n"/>
      <c r="W181" s="1901" t="n"/>
      <c r="X181" s="1901" t="n"/>
      <c r="Y181" s="1901" t="n"/>
    </row>
    <row r="182" ht="6" customHeight="1" s="832">
      <c r="O182" s="65" t="n"/>
      <c r="P182" s="65" t="n"/>
      <c r="Q182" s="65" t="n"/>
      <c r="R182" s="65" t="n"/>
      <c r="S182" s="65" t="n"/>
      <c r="T182" s="1901" t="n"/>
      <c r="U182" s="1901" t="n"/>
      <c r="V182" s="1901" t="n"/>
      <c r="W182" s="1901" t="n"/>
      <c r="X182" s="1901" t="n"/>
      <c r="Y182" s="1901" t="n"/>
    </row>
    <row r="183" ht="6" customHeight="1" s="832">
      <c r="O183" s="65" t="n"/>
      <c r="P183" s="65" t="n"/>
      <c r="Q183" s="65" t="n"/>
      <c r="R183" s="65" t="n"/>
      <c r="S183" s="65" t="n"/>
      <c r="T183" s="1901" t="n"/>
      <c r="U183" s="1901" t="n"/>
      <c r="V183" s="1901" t="n"/>
      <c r="W183" s="1901" t="n"/>
      <c r="X183" s="1901" t="n"/>
      <c r="Y183" s="1901" t="n"/>
    </row>
    <row r="184" ht="6" customHeight="1" s="832">
      <c r="O184" s="65" t="n"/>
      <c r="P184" s="65" t="n"/>
      <c r="Q184" s="65" t="n"/>
      <c r="R184" s="65" t="n"/>
      <c r="S184" s="65" t="n"/>
      <c r="T184" s="1901" t="n"/>
      <c r="U184" s="1901" t="n"/>
      <c r="V184" s="1901" t="n"/>
      <c r="W184" s="1901" t="n"/>
      <c r="X184" s="1901" t="n"/>
      <c r="Y184" s="1901" t="n"/>
    </row>
    <row r="185" ht="6" customHeight="1" s="832">
      <c r="O185" s="65" t="n"/>
      <c r="P185" s="65" t="n"/>
      <c r="Q185" s="65" t="n"/>
      <c r="R185" s="65" t="n"/>
      <c r="S185" s="65" t="n"/>
      <c r="T185" s="1901" t="n"/>
      <c r="U185" s="1901" t="n"/>
      <c r="V185" s="1901" t="n"/>
      <c r="W185" s="1901" t="n"/>
    </row>
    <row r="186" ht="6" customHeight="1" s="832">
      <c r="O186" s="65" t="n"/>
      <c r="P186" s="65" t="n"/>
      <c r="Q186" s="65" t="n"/>
      <c r="R186" s="65" t="n"/>
      <c r="S186" s="65" t="n"/>
      <c r="T186" s="1901" t="n"/>
      <c r="U186" s="1901" t="n"/>
      <c r="V186" s="1901" t="n"/>
      <c r="W186" s="1901" t="n"/>
    </row>
    <row r="187" ht="6" customHeight="1" s="832">
      <c r="O187" s="65" t="n"/>
      <c r="P187" s="65" t="n"/>
      <c r="Q187" s="65" t="n"/>
      <c r="R187" s="65" t="n"/>
      <c r="S187" s="65" t="n"/>
      <c r="T187" s="1901" t="n"/>
      <c r="U187" s="1901" t="n"/>
      <c r="V187" s="1901" t="n"/>
      <c r="W187" s="1901" t="n"/>
    </row>
    <row r="188" ht="6" customHeight="1" s="832">
      <c r="O188" s="65" t="n"/>
      <c r="P188" s="65" t="n"/>
      <c r="Q188" s="65" t="n"/>
      <c r="R188" s="65" t="n"/>
      <c r="S188" s="65" t="n"/>
      <c r="T188" s="1901" t="n"/>
      <c r="U188" s="1901" t="n"/>
      <c r="V188" s="1901" t="n"/>
      <c r="W188" s="1901" t="n"/>
    </row>
    <row r="189" ht="6" customHeight="1" s="832">
      <c r="O189" s="65" t="n"/>
      <c r="P189" s="65" t="n"/>
      <c r="Q189" s="65" t="n"/>
      <c r="R189" s="65" t="n"/>
      <c r="S189" s="65" t="n"/>
      <c r="T189" s="1901" t="n"/>
      <c r="U189" s="1901" t="n"/>
      <c r="V189" s="1901" t="n"/>
      <c r="W189" s="1901" t="n"/>
    </row>
    <row r="190" ht="6" customHeight="1" s="832">
      <c r="O190" s="65" t="n"/>
      <c r="P190" s="65" t="n"/>
      <c r="Q190" s="65" t="n"/>
      <c r="R190" s="65" t="n"/>
      <c r="S190" s="65" t="n"/>
      <c r="T190" s="1901" t="n"/>
      <c r="U190" s="1901" t="n"/>
      <c r="V190" s="1901" t="n"/>
      <c r="W190" s="1901" t="n"/>
    </row>
    <row r="191" ht="6" customHeight="1" s="832">
      <c r="O191" s="65" t="n"/>
      <c r="P191" s="65" t="n"/>
      <c r="Q191" s="65" t="n"/>
      <c r="R191" s="65" t="n"/>
      <c r="S191" s="65" t="n"/>
      <c r="T191" s="1901" t="n"/>
      <c r="U191" s="1901" t="n"/>
      <c r="V191" s="1901" t="n"/>
    </row>
    <row r="192" ht="6" customHeight="1" s="832">
      <c r="O192" s="65" t="n"/>
      <c r="P192" s="65" t="n"/>
      <c r="Q192" s="65" t="n"/>
      <c r="R192" s="65" t="n"/>
      <c r="S192" s="65" t="n"/>
      <c r="T192" s="1901" t="n"/>
      <c r="U192" s="1901" t="n"/>
      <c r="V192" s="1901" t="n"/>
    </row>
    <row r="193" ht="6" customHeight="1" s="832">
      <c r="O193" s="65" t="n"/>
      <c r="P193" s="65" t="n"/>
      <c r="Q193" s="65" t="n"/>
      <c r="R193" s="65" t="n"/>
      <c r="S193" s="65" t="n"/>
      <c r="T193" s="1901" t="n"/>
      <c r="U193" s="1901" t="n"/>
      <c r="V193" s="1901" t="n"/>
    </row>
    <row r="194" ht="6" customHeight="1" s="832">
      <c r="O194" s="65" t="n"/>
      <c r="P194" s="65" t="n"/>
      <c r="Q194" s="65" t="n"/>
      <c r="R194" s="65" t="n"/>
      <c r="S194" s="65" t="n"/>
      <c r="T194" s="1901" t="n"/>
      <c r="U194" s="1901" t="n"/>
    </row>
    <row r="195" ht="6" customHeight="1" s="832">
      <c r="O195" s="65" t="n"/>
      <c r="P195" s="65" t="n"/>
      <c r="Q195" s="65" t="n"/>
      <c r="R195" s="65" t="n"/>
      <c r="S195" s="65" t="n"/>
      <c r="T195" s="1901" t="n"/>
    </row>
    <row r="196" ht="6" customHeight="1" s="832">
      <c r="A196" s="72" t="n"/>
      <c r="B196" s="65" t="n"/>
      <c r="C196" s="65" t="n"/>
      <c r="D196" s="65" t="n"/>
      <c r="E196" s="65" t="n"/>
      <c r="F196" s="65" t="n"/>
      <c r="G196" s="65" t="n"/>
      <c r="H196" s="65" t="n"/>
      <c r="I196" s="65" t="n"/>
      <c r="J196" s="65" t="n"/>
      <c r="K196" s="65" t="n"/>
      <c r="L196" s="65" t="n"/>
      <c r="M196" s="65" t="n"/>
      <c r="N196" s="65" t="n"/>
      <c r="O196" s="65" t="n"/>
      <c r="P196" s="65" t="n"/>
      <c r="Q196" s="65" t="n"/>
      <c r="R196" s="65" t="n"/>
      <c r="S196" s="65" t="n"/>
      <c r="T196" s="1901" t="n"/>
    </row>
    <row r="197" ht="6" customHeight="1" s="832">
      <c r="A197" s="72" t="n"/>
      <c r="B197" s="65" t="n"/>
      <c r="C197" s="65" t="n"/>
      <c r="D197" s="65" t="n"/>
      <c r="E197" s="65" t="n"/>
      <c r="F197" s="65" t="n"/>
      <c r="G197" s="65" t="n"/>
      <c r="H197" s="65" t="n"/>
      <c r="I197" s="65" t="n"/>
      <c r="J197" s="65" t="n"/>
      <c r="K197" s="65" t="n"/>
      <c r="L197" s="65" t="n"/>
      <c r="M197" s="65" t="n"/>
      <c r="N197" s="65" t="n"/>
      <c r="O197" s="65" t="n"/>
      <c r="P197" s="65" t="n"/>
      <c r="Q197" s="65" t="n"/>
      <c r="R197" s="65" t="n"/>
      <c r="S197" s="65" t="n"/>
      <c r="T197" s="1901" t="n"/>
    </row>
    <row r="198" ht="6" customHeight="1" s="832">
      <c r="A198" s="72" t="n"/>
      <c r="B198" s="65" t="n"/>
      <c r="C198" s="65" t="n"/>
      <c r="D198" s="65" t="n"/>
      <c r="E198" s="65" t="n"/>
      <c r="F198" s="65" t="n"/>
      <c r="G198" s="65" t="n"/>
      <c r="H198" s="65" t="n"/>
      <c r="I198" s="65" t="n"/>
      <c r="J198" s="65" t="n"/>
      <c r="K198" s="65" t="n"/>
      <c r="L198" s="65" t="n"/>
      <c r="M198" s="65" t="n"/>
      <c r="N198" s="65" t="n"/>
      <c r="O198" s="65" t="n"/>
      <c r="P198" s="65" t="n"/>
      <c r="Q198" s="65" t="n"/>
      <c r="R198" s="65" t="n"/>
    </row>
    <row r="199" ht="6" customHeight="1" s="832">
      <c r="A199" s="72" t="n"/>
      <c r="B199" s="65" t="n"/>
      <c r="C199" s="65" t="n"/>
      <c r="D199" s="65" t="n"/>
      <c r="E199" s="65" t="n"/>
      <c r="F199" s="65" t="n"/>
      <c r="G199" s="65" t="n"/>
      <c r="H199" s="65" t="n"/>
      <c r="I199" s="65" t="n"/>
      <c r="J199" s="65" t="n"/>
      <c r="K199" s="65" t="n"/>
      <c r="L199" s="65" t="n"/>
      <c r="M199" s="65" t="n"/>
      <c r="N199" s="65" t="n"/>
      <c r="O199" s="65" t="n"/>
      <c r="P199" s="65" t="n"/>
      <c r="Q199" s="65" t="n"/>
      <c r="R199" s="65" t="n"/>
    </row>
    <row r="200" ht="6" customHeight="1" s="832">
      <c r="A200" s="72" t="n"/>
      <c r="B200" s="65" t="n"/>
      <c r="C200" s="65" t="n"/>
      <c r="D200" s="65" t="n"/>
      <c r="E200" s="65" t="n"/>
      <c r="F200" s="65" t="n"/>
      <c r="G200" s="65" t="n"/>
      <c r="H200" s="65" t="n"/>
      <c r="I200" s="65" t="n"/>
      <c r="J200" s="65" t="n"/>
      <c r="K200" s="65" t="n"/>
      <c r="L200" s="65" t="n"/>
      <c r="M200" s="65" t="n"/>
      <c r="N200" s="65" t="n"/>
      <c r="O200" s="65" t="n"/>
      <c r="P200" s="65" t="n"/>
      <c r="Q200" s="65" t="n"/>
    </row>
    <row r="201" ht="6" customHeight="1" s="832">
      <c r="A201" s="72" t="n"/>
      <c r="B201" s="65" t="n"/>
      <c r="C201" s="65" t="n"/>
      <c r="D201" s="65" t="n"/>
      <c r="E201" s="65" t="n"/>
      <c r="F201" s="65" t="n"/>
      <c r="G201" s="65" t="n"/>
      <c r="H201" s="65" t="n"/>
      <c r="I201" s="65" t="n"/>
      <c r="J201" s="65" t="n"/>
      <c r="K201" s="65" t="n"/>
      <c r="L201" s="65" t="n"/>
      <c r="M201" s="65" t="n"/>
      <c r="N201" s="65" t="n"/>
      <c r="O201" s="65" t="n"/>
      <c r="P201" s="65" t="n"/>
      <c r="Q201" s="65" t="n"/>
    </row>
    <row r="202" ht="6" customHeight="1" s="832">
      <c r="A202" s="72" t="n"/>
      <c r="B202" s="65" t="n"/>
      <c r="C202" s="65" t="n"/>
      <c r="D202" s="65" t="n"/>
      <c r="E202" s="65" t="n"/>
      <c r="F202" s="65" t="n"/>
      <c r="G202" s="65" t="n"/>
      <c r="H202" s="65" t="n"/>
      <c r="I202" s="65" t="n"/>
      <c r="J202" s="65" t="n"/>
      <c r="K202" s="65" t="n"/>
      <c r="L202" s="65" t="n"/>
      <c r="M202" s="65" t="n"/>
      <c r="N202" s="65" t="n"/>
      <c r="O202" s="65" t="n"/>
      <c r="P202" s="65" t="n"/>
    </row>
    <row r="203" ht="6" customHeight="1" s="832">
      <c r="A203" s="72" t="n"/>
      <c r="B203" s="72" t="n"/>
      <c r="C203" s="65" t="n"/>
      <c r="D203" s="65" t="n"/>
      <c r="E203" s="65" t="n"/>
      <c r="F203" s="65" t="n"/>
      <c r="G203" s="65" t="n"/>
      <c r="H203" s="65" t="n"/>
      <c r="I203" s="65" t="n"/>
      <c r="J203" s="65" t="n"/>
      <c r="K203" s="65" t="n"/>
      <c r="L203" s="65" t="n"/>
      <c r="M203" s="65" t="n"/>
      <c r="N203" s="65" t="n"/>
      <c r="O203" s="65" t="n"/>
      <c r="P203" s="65" t="n"/>
    </row>
    <row r="204" ht="6" customHeight="1" s="832">
      <c r="A204" s="72" t="n"/>
      <c r="B204" s="72" t="n"/>
      <c r="C204" s="65" t="n"/>
      <c r="D204" s="65" t="n"/>
      <c r="E204" s="65" t="n"/>
      <c r="F204" s="65" t="n"/>
      <c r="G204" s="65" t="n"/>
      <c r="H204" s="65" t="n"/>
      <c r="I204" s="65" t="n"/>
      <c r="J204" s="65" t="n"/>
      <c r="K204" s="65" t="n"/>
      <c r="L204" s="65" t="n"/>
      <c r="M204" s="65" t="n"/>
      <c r="N204" s="65" t="n"/>
      <c r="O204" s="65" t="n"/>
    </row>
    <row r="205" ht="6" customHeight="1" s="832">
      <c r="A205" s="72" t="n"/>
      <c r="B205" s="72" t="n"/>
      <c r="C205" s="65" t="n"/>
      <c r="D205" s="65" t="n"/>
      <c r="E205" s="65" t="n"/>
      <c r="F205" s="65" t="n"/>
      <c r="G205" s="65" t="n"/>
      <c r="H205" s="65" t="n"/>
      <c r="I205" s="65" t="n"/>
      <c r="J205" s="65" t="n"/>
      <c r="K205" s="65" t="n"/>
      <c r="L205" s="65" t="n"/>
      <c r="M205" s="65" t="n"/>
      <c r="N205" s="65" t="n"/>
    </row>
    <row r="206" ht="6" customHeight="1" s="832">
      <c r="A206" s="72" t="n"/>
      <c r="B206" s="72" t="n"/>
      <c r="C206" s="65" t="n"/>
      <c r="D206" s="65" t="n"/>
      <c r="E206" s="65" t="n"/>
      <c r="F206" s="65" t="n"/>
      <c r="G206" s="65" t="n"/>
      <c r="H206" s="65" t="n"/>
      <c r="I206" s="65" t="n"/>
      <c r="J206" s="65" t="n"/>
      <c r="K206" s="65" t="n"/>
      <c r="L206" s="65" t="n"/>
      <c r="M206" s="65" t="n"/>
      <c r="N206" s="65" t="n"/>
    </row>
    <row r="207" ht="6" customHeight="1" s="832">
      <c r="B207" s="72" t="n"/>
      <c r="C207" s="65" t="n"/>
      <c r="D207" s="65" t="n"/>
      <c r="E207" s="65" t="n"/>
      <c r="F207" s="65" t="n"/>
      <c r="G207" s="65" t="n"/>
      <c r="H207" s="65" t="n"/>
      <c r="I207" s="65" t="n"/>
      <c r="J207" s="65" t="n"/>
      <c r="K207" s="65" t="n"/>
      <c r="L207" s="65" t="n"/>
      <c r="M207" s="65" t="n"/>
      <c r="N207" s="65" t="n"/>
    </row>
    <row r="208" ht="6" customHeight="1" s="832">
      <c r="B208" s="72" t="n"/>
      <c r="C208" s="65" t="n"/>
      <c r="D208" s="65" t="n"/>
      <c r="E208" s="65" t="n"/>
      <c r="F208" s="65" t="n"/>
      <c r="G208" s="65" t="n"/>
      <c r="H208" s="65" t="n"/>
      <c r="I208" s="65" t="n"/>
      <c r="J208" s="65" t="n"/>
      <c r="K208" s="65" t="n"/>
      <c r="L208" s="65" t="n"/>
      <c r="M208" s="65" t="n"/>
    </row>
    <row r="209" ht="6" customHeight="1" s="832">
      <c r="B209" s="72" t="n"/>
      <c r="C209" s="65" t="n"/>
      <c r="D209" s="65" t="n"/>
      <c r="E209" s="65" t="n"/>
      <c r="F209" s="65" t="n"/>
      <c r="G209" s="65" t="n"/>
      <c r="H209" s="65" t="n"/>
      <c r="I209" s="65" t="n"/>
      <c r="J209" s="65" t="n"/>
      <c r="K209" s="65" t="n"/>
      <c r="L209" s="65" t="n"/>
    </row>
    <row r="210" ht="6" customHeight="1" s="832">
      <c r="B210" s="72" t="n"/>
      <c r="C210" s="65" t="n"/>
      <c r="D210" s="65" t="n"/>
      <c r="E210" s="65" t="n"/>
      <c r="F210" s="65" t="n"/>
      <c r="G210" s="65" t="n"/>
      <c r="H210" s="65" t="n"/>
      <c r="I210" s="65" t="n"/>
      <c r="J210" s="65" t="n"/>
      <c r="K210" s="65" t="n"/>
      <c r="L210" s="65" t="n"/>
    </row>
    <row r="211" ht="6" customHeight="1" s="832">
      <c r="B211" s="72" t="n"/>
      <c r="C211" s="65" t="n"/>
      <c r="D211" s="65" t="n"/>
      <c r="E211" s="65" t="n"/>
      <c r="F211" s="65" t="n"/>
      <c r="G211" s="65" t="n"/>
      <c r="H211" s="65" t="n"/>
      <c r="I211" s="65" t="n"/>
      <c r="J211" s="65" t="n"/>
      <c r="K211" s="65" t="n"/>
    </row>
    <row r="212" ht="6" customHeight="1" s="832">
      <c r="B212" s="72" t="n"/>
      <c r="C212" s="65" t="n"/>
      <c r="D212" s="65" t="n"/>
      <c r="E212" s="65" t="n"/>
      <c r="F212" s="65" t="n"/>
      <c r="G212" s="65" t="n"/>
      <c r="H212" s="65" t="n"/>
      <c r="I212" s="65" t="n"/>
      <c r="J212" s="65" t="n"/>
    </row>
    <row r="213" ht="6" customHeight="1" s="832">
      <c r="B213" s="65" t="n"/>
      <c r="C213" s="65" t="n"/>
      <c r="D213" s="65" t="n"/>
      <c r="E213" s="65" t="n"/>
      <c r="F213" s="65" t="n"/>
      <c r="G213" s="65" t="n"/>
      <c r="H213" s="65" t="n"/>
      <c r="I213" s="65" t="n"/>
      <c r="J213" s="65" t="n"/>
    </row>
  </sheetData>
  <mergeCells count="374">
    <mergeCell ref="BW8:DV8"/>
    <mergeCell ref="DY8:EY10"/>
    <mergeCell ref="AP11:AZ12"/>
    <mergeCell ref="BA11:BK12"/>
    <mergeCell ref="BL11:BV12"/>
    <mergeCell ref="DZ11:EY12"/>
    <mergeCell ref="A9:S10"/>
    <mergeCell ref="T9:AD10"/>
    <mergeCell ref="AE9:AO10"/>
    <mergeCell ref="AP9:AZ10"/>
    <mergeCell ref="BA9:BK10"/>
    <mergeCell ref="B11:S12"/>
    <mergeCell ref="T11:AD12"/>
    <mergeCell ref="AE11:AO12"/>
    <mergeCell ref="EZ8:FL10"/>
    <mergeCell ref="BW9:DV10"/>
    <mergeCell ref="BW11:DV12"/>
    <mergeCell ref="BL9:BV10"/>
    <mergeCell ref="EE1:FL1"/>
    <mergeCell ref="DV2:ED5"/>
    <mergeCell ref="EE2:FL5"/>
    <mergeCell ref="A3:L3"/>
    <mergeCell ref="M3:AS3"/>
    <mergeCell ref="AT3:DR3"/>
    <mergeCell ref="A4:L4"/>
    <mergeCell ref="M4:AS4"/>
    <mergeCell ref="A1:I1"/>
    <mergeCell ref="J1:V1"/>
    <mergeCell ref="Y1:AJ1"/>
    <mergeCell ref="AK1:AT1"/>
    <mergeCell ref="BH1:BT1"/>
    <mergeCell ref="CD1:CK1"/>
    <mergeCell ref="AT4:DR4"/>
    <mergeCell ref="CS1:DE1"/>
    <mergeCell ref="DV1:ED1"/>
    <mergeCell ref="EZ11:FL12"/>
    <mergeCell ref="AE6:AZ7"/>
    <mergeCell ref="BA6:BV7"/>
    <mergeCell ref="AP15:AZ16"/>
    <mergeCell ref="BA15:BK16"/>
    <mergeCell ref="BL15:BV16"/>
    <mergeCell ref="DZ13:EY14"/>
    <mergeCell ref="EZ13:FL14"/>
    <mergeCell ref="B17:S18"/>
    <mergeCell ref="T17:AD18"/>
    <mergeCell ref="AE17:AO18"/>
    <mergeCell ref="AP17:AZ18"/>
    <mergeCell ref="BA17:BK18"/>
    <mergeCell ref="BL17:BV18"/>
    <mergeCell ref="BW17:DV18"/>
    <mergeCell ref="DY17:EY18"/>
    <mergeCell ref="EZ17:FL18"/>
    <mergeCell ref="B13:S14"/>
    <mergeCell ref="T13:AD14"/>
    <mergeCell ref="AE13:AO14"/>
    <mergeCell ref="AP13:AZ14"/>
    <mergeCell ref="BA13:BK14"/>
    <mergeCell ref="BL13:BV14"/>
    <mergeCell ref="BW13:DV14"/>
    <mergeCell ref="BW15:DV16"/>
    <mergeCell ref="DZ15:EY16"/>
    <mergeCell ref="EZ15:FL16"/>
    <mergeCell ref="BW19:DV20"/>
    <mergeCell ref="DY19:EY20"/>
    <mergeCell ref="EZ19:FL20"/>
    <mergeCell ref="B21:S22"/>
    <mergeCell ref="T21:AD22"/>
    <mergeCell ref="AE21:AO22"/>
    <mergeCell ref="AP21:AZ22"/>
    <mergeCell ref="BA21:BK22"/>
    <mergeCell ref="BL21:BV22"/>
    <mergeCell ref="BW21:DV22"/>
    <mergeCell ref="B19:S20"/>
    <mergeCell ref="T19:AD20"/>
    <mergeCell ref="AE19:AO20"/>
    <mergeCell ref="AP19:AZ20"/>
    <mergeCell ref="BA19:BK20"/>
    <mergeCell ref="BL19:BV20"/>
    <mergeCell ref="DY21:EY22"/>
    <mergeCell ref="EZ21:FL22"/>
    <mergeCell ref="B15:S16"/>
    <mergeCell ref="T15:AD16"/>
    <mergeCell ref="AE15:AO16"/>
    <mergeCell ref="FB24:FL25"/>
    <mergeCell ref="B25:S26"/>
    <mergeCell ref="T25:AD26"/>
    <mergeCell ref="AE25:AO26"/>
    <mergeCell ref="AP25:AZ26"/>
    <mergeCell ref="BA25:BK26"/>
    <mergeCell ref="BL25:BV26"/>
    <mergeCell ref="BW25:DV26"/>
    <mergeCell ref="DZ26:EY27"/>
    <mergeCell ref="B23:S24"/>
    <mergeCell ref="T23:AD24"/>
    <mergeCell ref="AE23:AO24"/>
    <mergeCell ref="AP23:AZ24"/>
    <mergeCell ref="BA23:BK24"/>
    <mergeCell ref="BL23:BV24"/>
    <mergeCell ref="BW23:DV24"/>
    <mergeCell ref="DZ24:EY25"/>
    <mergeCell ref="EZ24:FA25"/>
    <mergeCell ref="EZ26:FA27"/>
    <mergeCell ref="FB26:FL27"/>
    <mergeCell ref="B27:S28"/>
    <mergeCell ref="B29:S30"/>
    <mergeCell ref="T29:AD30"/>
    <mergeCell ref="AE29:AO30"/>
    <mergeCell ref="AP29:AZ30"/>
    <mergeCell ref="BA29:BK30"/>
    <mergeCell ref="BL29:BV30"/>
    <mergeCell ref="BW29:DV30"/>
    <mergeCell ref="T35:AD36"/>
    <mergeCell ref="AE35:AO36"/>
    <mergeCell ref="AP35:AZ36"/>
    <mergeCell ref="BA35:BK36"/>
    <mergeCell ref="BL35:BV36"/>
    <mergeCell ref="BW35:DV36"/>
    <mergeCell ref="BW31:DV32"/>
    <mergeCell ref="B31:S32"/>
    <mergeCell ref="B33:S34"/>
    <mergeCell ref="BW37:DV38"/>
    <mergeCell ref="DZ38:EY39"/>
    <mergeCell ref="EZ38:FA39"/>
    <mergeCell ref="AP31:AZ32"/>
    <mergeCell ref="BA31:BK32"/>
    <mergeCell ref="BL31:BV32"/>
    <mergeCell ref="BA37:BK38"/>
    <mergeCell ref="BL37:BV38"/>
    <mergeCell ref="B35:S36"/>
    <mergeCell ref="DY35:EY36"/>
    <mergeCell ref="EZ35:FA36"/>
    <mergeCell ref="DZ31:EY32"/>
    <mergeCell ref="EZ31:FL32"/>
    <mergeCell ref="AP37:AZ38"/>
    <mergeCell ref="BA27:BK28"/>
    <mergeCell ref="BL27:BV28"/>
    <mergeCell ref="BW27:DV28"/>
    <mergeCell ref="DZ33:EY34"/>
    <mergeCell ref="EZ33:FL34"/>
    <mergeCell ref="FB35:FL36"/>
    <mergeCell ref="DY28:EY29"/>
    <mergeCell ref="T33:AD34"/>
    <mergeCell ref="AE33:AO34"/>
    <mergeCell ref="AP33:AZ34"/>
    <mergeCell ref="BA33:BK34"/>
    <mergeCell ref="BL33:BV34"/>
    <mergeCell ref="BW33:DV34"/>
    <mergeCell ref="T31:AD32"/>
    <mergeCell ref="AE31:AO32"/>
    <mergeCell ref="T27:AD28"/>
    <mergeCell ref="AE27:AO28"/>
    <mergeCell ref="AP27:AZ28"/>
    <mergeCell ref="EZ28:FL29"/>
    <mergeCell ref="T43:AD44"/>
    <mergeCell ref="EZ40:FL41"/>
    <mergeCell ref="C41:S42"/>
    <mergeCell ref="T41:AD42"/>
    <mergeCell ref="AE41:AO42"/>
    <mergeCell ref="AP41:AZ42"/>
    <mergeCell ref="BA41:BK42"/>
    <mergeCell ref="BL41:BV42"/>
    <mergeCell ref="BW41:DV42"/>
    <mergeCell ref="DY42:EY43"/>
    <mergeCell ref="EZ42:FA43"/>
    <mergeCell ref="T39:AD40"/>
    <mergeCell ref="AE39:AO40"/>
    <mergeCell ref="AP39:AZ40"/>
    <mergeCell ref="BA39:BK40"/>
    <mergeCell ref="BL39:BV40"/>
    <mergeCell ref="BW39:DV40"/>
    <mergeCell ref="DZ40:EY41"/>
    <mergeCell ref="FB38:FL39"/>
    <mergeCell ref="A39:S40"/>
    <mergeCell ref="C43:S44"/>
    <mergeCell ref="B37:S38"/>
    <mergeCell ref="T37:AD38"/>
    <mergeCell ref="AE37:AO38"/>
    <mergeCell ref="BA45:BK46"/>
    <mergeCell ref="BL45:BV46"/>
    <mergeCell ref="BW47:DV48"/>
    <mergeCell ref="DZ47:EY48"/>
    <mergeCell ref="EZ47:FL48"/>
    <mergeCell ref="AE43:AO44"/>
    <mergeCell ref="AP43:AZ44"/>
    <mergeCell ref="BA43:BK44"/>
    <mergeCell ref="BL43:BV44"/>
    <mergeCell ref="BW43:DV44"/>
    <mergeCell ref="FB42:FL43"/>
    <mergeCell ref="FB49:FL50"/>
    <mergeCell ref="BW45:DV46"/>
    <mergeCell ref="DZ45:EY46"/>
    <mergeCell ref="EZ45:FA46"/>
    <mergeCell ref="FB45:FL46"/>
    <mergeCell ref="C47:S48"/>
    <mergeCell ref="T47:AD48"/>
    <mergeCell ref="AE47:AO48"/>
    <mergeCell ref="AP47:AZ48"/>
    <mergeCell ref="BA47:BK48"/>
    <mergeCell ref="BL47:BV48"/>
    <mergeCell ref="C45:S46"/>
    <mergeCell ref="C49:S50"/>
    <mergeCell ref="T49:AD50"/>
    <mergeCell ref="AE49:AO50"/>
    <mergeCell ref="AP49:AZ50"/>
    <mergeCell ref="BA49:BK50"/>
    <mergeCell ref="BL49:BV50"/>
    <mergeCell ref="BW49:DV50"/>
    <mergeCell ref="DY49:EY50"/>
    <mergeCell ref="EZ49:FA50"/>
    <mergeCell ref="T45:AD46"/>
    <mergeCell ref="AE45:AO46"/>
    <mergeCell ref="AP45:AZ46"/>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B75:S76"/>
    <mergeCell ref="T75:AD76"/>
    <mergeCell ref="AE75:AO76"/>
    <mergeCell ref="AP75:AZ76"/>
    <mergeCell ref="BA75:BK76"/>
    <mergeCell ref="BL75:BV76"/>
    <mergeCell ref="BW75:DV76"/>
    <mergeCell ref="DZ75:EY76"/>
    <mergeCell ref="EZ75:FL76"/>
    <mergeCell ref="FB77:FL78"/>
    <mergeCell ref="A79:S80"/>
    <mergeCell ref="T79:AD80"/>
    <mergeCell ref="AE79:AO80"/>
    <mergeCell ref="AP79:AZ80"/>
    <mergeCell ref="BA79:BK80"/>
    <mergeCell ref="BL79:BV80"/>
    <mergeCell ref="BW79:DV80"/>
    <mergeCell ref="DY90:EY91"/>
    <mergeCell ref="EZ90:FL91"/>
    <mergeCell ref="EZ85:FL86"/>
    <mergeCell ref="EZ80:FL81"/>
    <mergeCell ref="A77:S78"/>
    <mergeCell ref="T77:AD78"/>
    <mergeCell ref="AE77:AO78"/>
    <mergeCell ref="AP77:AZ78"/>
    <mergeCell ref="BA77:BK78"/>
    <mergeCell ref="BL77:BV78"/>
    <mergeCell ref="BW77:DV78"/>
    <mergeCell ref="DY77:EY78"/>
    <mergeCell ref="EZ77:FA78"/>
    <mergeCell ref="FA96:FL96"/>
    <mergeCell ref="DY92:EY93"/>
    <mergeCell ref="A96:M96"/>
    <mergeCell ref="N96:S96"/>
    <mergeCell ref="V96:AL96"/>
    <mergeCell ref="AM96:AZ96"/>
    <mergeCell ref="BL81:BV82"/>
    <mergeCell ref="BW81:DV82"/>
    <mergeCell ref="DY82:EY83"/>
    <mergeCell ref="DY85:EY86"/>
    <mergeCell ref="DY87:EY88"/>
    <mergeCell ref="DY80:EY81"/>
    <mergeCell ref="A81:S82"/>
    <mergeCell ref="T81:U82"/>
    <mergeCell ref="V81:AD82"/>
    <mergeCell ref="AE81:AF82"/>
    <mergeCell ref="AG81:AO82"/>
    <mergeCell ref="AP81:AZ82"/>
    <mergeCell ref="BA81:BB82"/>
    <mergeCell ref="BC81:BK82"/>
    <mergeCell ref="U87:AD88"/>
  </mergeCells>
  <dataValidations count="2">
    <dataValidation sqref="N96:S96" showErrorMessage="1" showInputMessage="1" allowBlank="0" type="list">
      <formula1>"　,ＭＢ,ＭＡ"</formula1>
    </dataValidation>
    <dataValidation sqref="EZ73:FL76 EZ31:FL34" showErrorMessage="1" showInputMessage="1" allowBlank="0" operator="greaterThan"/>
  </dataValidations>
  <pageMargins left="0.1968503937007874" right="0.1968503937007874" top="0.53" bottom="0" header="0" footer="0"/>
  <pageSetup orientation="landscape" paperSize="9" scale="83"/>
  <headerFooter alignWithMargins="0">
    <oddHeader>&amp;C&amp;"ＭＳ ゴシック,太字"Check Sheet for Unrealized Gains/Losses（General Corporate）&amp;R&amp;10 Form3-1</oddHeader>
    <oddFooter>&amp;RNov 2015</oddFooter>
    <evenHeader/>
    <evenFooter/>
    <firstHeader/>
    <firstFooter/>
  </headerFooter>
</worksheet>
</file>

<file path=xl/worksheets/sheet21.xml><?xml version="1.0" encoding="utf-8"?>
<worksheet xmlns="http://schemas.openxmlformats.org/spreadsheetml/2006/main">
  <sheetPr>
    <outlinePr summaryBelow="1" summaryRight="1"/>
    <pageSetUpPr/>
  </sheetPr>
  <dimension ref="A1:FQ63"/>
  <sheetViews>
    <sheetView topLeftCell="A34" zoomScale="130" zoomScaleNormal="130" workbookViewId="0">
      <selection activeCell="A3" sqref="A3:J4"/>
    </sheetView>
  </sheetViews>
  <sheetFormatPr baseColWidth="8" defaultColWidth="0.90625" defaultRowHeight="12" customHeight="1"/>
  <cols>
    <col width="0.90625" customWidth="1" style="1065" min="1" max="16384"/>
  </cols>
  <sheetData>
    <row r="1" ht="15" customFormat="1" customHeight="1" s="74">
      <c r="AU1" s="73" t="n"/>
      <c r="BQ1" s="73" t="inlineStr">
        <is>
          <t>&lt;Control Office&gt;</t>
        </is>
      </c>
      <c r="BZ1" s="73" t="n"/>
    </row>
    <row r="2" ht="13.5" customHeight="1" s="832">
      <c r="A2" s="1082" t="inlineStr">
        <is>
          <t xml:space="preserve"> Date</t>
        </is>
      </c>
      <c r="B2" s="870" t="n"/>
      <c r="C2" s="870" t="n"/>
      <c r="D2" s="870" t="n"/>
      <c r="E2" s="870" t="n"/>
      <c r="F2" s="870" t="n"/>
      <c r="G2" s="870" t="n"/>
      <c r="H2" s="870" t="n"/>
      <c r="I2" s="870" t="n"/>
      <c r="J2" s="871" t="n"/>
      <c r="K2" s="1905">
        <f>TODAY()</f>
        <v/>
      </c>
      <c r="L2" s="870" t="n"/>
      <c r="M2" s="870" t="n"/>
      <c r="N2" s="870" t="n"/>
      <c r="O2" s="870" t="n"/>
      <c r="P2" s="870" t="n"/>
      <c r="Q2" s="870" t="n"/>
      <c r="R2" s="870" t="n"/>
      <c r="S2" s="870" t="n"/>
      <c r="T2" s="870" t="n"/>
      <c r="U2" s="870" t="n"/>
      <c r="V2" s="870" t="n"/>
      <c r="W2" s="870" t="n"/>
      <c r="X2" s="870" t="n"/>
      <c r="Y2" s="871" t="n"/>
      <c r="AC2" s="93" t="inlineStr">
        <is>
          <t>Accounts Type</t>
        </is>
      </c>
      <c r="AD2" s="94" t="n"/>
      <c r="AE2" s="94" t="n"/>
      <c r="AF2" s="94" t="n"/>
      <c r="AG2" s="94" t="n"/>
      <c r="AH2" s="94" t="n"/>
      <c r="AI2" s="94" t="n"/>
      <c r="AJ2" s="94" t="n"/>
      <c r="AK2" s="94" t="n"/>
      <c r="AL2" s="94" t="n"/>
      <c r="AM2" s="94" t="n"/>
      <c r="AN2" s="94" t="n"/>
      <c r="AO2" s="94" t="n"/>
      <c r="AP2" s="94" t="n"/>
      <c r="AQ2" s="94" t="n"/>
      <c r="AR2" s="1081">
        <f>'Unrealised loss (Consol) form3'!BH1</f>
        <v/>
      </c>
      <c r="AS2" s="870" t="n"/>
      <c r="AT2" s="870" t="n"/>
      <c r="AU2" s="870" t="n"/>
      <c r="AV2" s="870" t="n"/>
      <c r="AW2" s="870" t="n"/>
      <c r="AX2" s="870" t="n"/>
      <c r="AY2" s="870" t="n"/>
      <c r="AZ2" s="870" t="n"/>
      <c r="BA2" s="870" t="n"/>
      <c r="BB2" s="870" t="n"/>
      <c r="BC2" s="870" t="n"/>
      <c r="BD2" s="870" t="n"/>
      <c r="BE2" s="870" t="n"/>
      <c r="BF2" s="871" t="n"/>
      <c r="BM2" s="75" t="n"/>
      <c r="BN2" s="75" t="n"/>
      <c r="BO2" s="75" t="n"/>
      <c r="BP2" s="75" t="n"/>
      <c r="BQ2" s="1012" t="n"/>
      <c r="BZ2" s="1084" t="n"/>
    </row>
    <row r="3" ht="6.75" customHeight="1" s="832">
      <c r="A3" s="1082" t="inlineStr">
        <is>
          <t xml:space="preserve"> Currency</t>
        </is>
      </c>
      <c r="B3" s="873" t="n"/>
      <c r="C3" s="873" t="n"/>
      <c r="D3" s="873" t="n"/>
      <c r="E3" s="873" t="n"/>
      <c r="F3" s="873" t="n"/>
      <c r="G3" s="873" t="n"/>
      <c r="H3" s="873" t="n"/>
      <c r="I3" s="873" t="n"/>
      <c r="J3" s="874" t="n"/>
      <c r="K3" s="1072">
        <f>BS!B7</f>
        <v/>
      </c>
      <c r="L3" s="873" t="n"/>
      <c r="M3" s="873" t="n"/>
      <c r="N3" s="873" t="n"/>
      <c r="O3" s="873" t="n"/>
      <c r="P3" s="873" t="n"/>
      <c r="Q3" s="873" t="n"/>
      <c r="R3" s="873" t="n"/>
      <c r="S3" s="873" t="n"/>
      <c r="T3" s="873" t="n"/>
      <c r="U3" s="873" t="n"/>
      <c r="V3" s="873" t="n"/>
      <c r="W3" s="873" t="n"/>
      <c r="X3" s="873" t="n"/>
      <c r="Y3" s="874" t="n"/>
      <c r="AC3" s="1080" t="inlineStr">
        <is>
          <t>The latest period</t>
        </is>
      </c>
      <c r="AD3" s="873" t="n"/>
      <c r="AE3" s="873" t="n"/>
      <c r="AF3" s="873" t="n"/>
      <c r="AG3" s="873" t="n"/>
      <c r="AH3" s="873" t="n"/>
      <c r="AI3" s="873" t="n"/>
      <c r="AJ3" s="873" t="n"/>
      <c r="AK3" s="873" t="n"/>
      <c r="AL3" s="873" t="n"/>
      <c r="AM3" s="873" t="n"/>
      <c r="AN3" s="873" t="n"/>
      <c r="AO3" s="873" t="n"/>
      <c r="AP3" s="873" t="n"/>
      <c r="AQ3" s="874" t="n"/>
      <c r="AR3" s="1081">
        <f>BS!B11</f>
        <v/>
      </c>
      <c r="AS3" s="873" t="n"/>
      <c r="AT3" s="873" t="n"/>
      <c r="AU3" s="873" t="n"/>
      <c r="AV3" s="873" t="n"/>
      <c r="AW3" s="873" t="n"/>
      <c r="AX3" s="873" t="n"/>
      <c r="AY3" s="873" t="n"/>
      <c r="AZ3" s="873" t="n"/>
      <c r="BA3" s="873" t="n"/>
      <c r="BB3" s="873" t="n"/>
      <c r="BC3" s="873" t="n"/>
      <c r="BD3" s="873" t="n"/>
      <c r="BE3" s="873" t="n"/>
      <c r="BF3" s="874" t="n"/>
      <c r="BM3" s="75" t="n"/>
      <c r="BN3" s="75" t="n"/>
      <c r="BO3" s="75" t="n"/>
      <c r="BP3" s="75" t="n"/>
      <c r="BQ3" s="1012" t="n"/>
      <c r="BZ3" s="1012" t="n"/>
    </row>
    <row r="4" ht="6.75" customHeight="1" s="832">
      <c r="A4" s="875" t="n"/>
      <c r="B4" s="876" t="n"/>
      <c r="C4" s="876" t="n"/>
      <c r="D4" s="876" t="n"/>
      <c r="E4" s="876" t="n"/>
      <c r="F4" s="876" t="n"/>
      <c r="G4" s="876" t="n"/>
      <c r="H4" s="876" t="n"/>
      <c r="I4" s="876" t="n"/>
      <c r="J4" s="877" t="n"/>
      <c r="K4" s="875" t="n"/>
      <c r="L4" s="876" t="n"/>
      <c r="M4" s="876" t="n"/>
      <c r="N4" s="876" t="n"/>
      <c r="O4" s="876" t="n"/>
      <c r="P4" s="876" t="n"/>
      <c r="Q4" s="876" t="n"/>
      <c r="R4" s="876" t="n"/>
      <c r="S4" s="876" t="n"/>
      <c r="T4" s="876" t="n"/>
      <c r="U4" s="876" t="n"/>
      <c r="V4" s="876" t="n"/>
      <c r="W4" s="876" t="n"/>
      <c r="X4" s="876" t="n"/>
      <c r="Y4" s="877" t="n"/>
      <c r="AC4" s="875" t="n"/>
      <c r="AD4" s="876" t="n"/>
      <c r="AE4" s="876" t="n"/>
      <c r="AF4" s="876" t="n"/>
      <c r="AG4" s="876" t="n"/>
      <c r="AH4" s="876" t="n"/>
      <c r="AI4" s="876" t="n"/>
      <c r="AJ4" s="876" t="n"/>
      <c r="AK4" s="876" t="n"/>
      <c r="AL4" s="876" t="n"/>
      <c r="AM4" s="876" t="n"/>
      <c r="AN4" s="876" t="n"/>
      <c r="AO4" s="876" t="n"/>
      <c r="AP4" s="876" t="n"/>
      <c r="AQ4" s="877" t="n"/>
      <c r="AR4" s="875" t="n"/>
      <c r="AS4" s="876" t="n"/>
      <c r="AT4" s="876" t="n"/>
      <c r="AU4" s="876" t="n"/>
      <c r="AV4" s="876" t="n"/>
      <c r="AW4" s="876" t="n"/>
      <c r="AX4" s="876" t="n"/>
      <c r="AY4" s="876" t="n"/>
      <c r="AZ4" s="876" t="n"/>
      <c r="BA4" s="876" t="n"/>
      <c r="BB4" s="876" t="n"/>
      <c r="BC4" s="876" t="n"/>
      <c r="BD4" s="876" t="n"/>
      <c r="BE4" s="876" t="n"/>
      <c r="BF4" s="877" t="n"/>
      <c r="BM4" s="75" t="n"/>
      <c r="BN4" s="75" t="n"/>
      <c r="BO4" s="75" t="n"/>
      <c r="BP4" s="75" t="n"/>
    </row>
    <row r="5" ht="6.75" customHeight="1" s="832">
      <c r="A5" s="1082" t="inlineStr">
        <is>
          <t xml:space="preserve"> Unit</t>
        </is>
      </c>
      <c r="B5" s="873" t="n"/>
      <c r="C5" s="873" t="n"/>
      <c r="D5" s="873" t="n"/>
      <c r="E5" s="873" t="n"/>
      <c r="F5" s="873" t="n"/>
      <c r="G5" s="873" t="n"/>
      <c r="H5" s="873" t="n"/>
      <c r="I5" s="873" t="n"/>
      <c r="J5" s="874" t="n"/>
      <c r="K5" s="1072">
        <f>BS!B10</f>
        <v/>
      </c>
      <c r="L5" s="873" t="n"/>
      <c r="M5" s="873" t="n"/>
      <c r="N5" s="873" t="n"/>
      <c r="O5" s="873" t="n"/>
      <c r="P5" s="873" t="n"/>
      <c r="Q5" s="873" t="n"/>
      <c r="R5" s="873" t="n"/>
      <c r="S5" s="873" t="n"/>
      <c r="T5" s="873" t="n"/>
      <c r="U5" s="873" t="n"/>
      <c r="V5" s="873" t="n"/>
      <c r="W5" s="873" t="n"/>
      <c r="X5" s="873" t="n"/>
      <c r="Y5" s="874" t="n"/>
      <c r="AJ5" s="76" t="n"/>
      <c r="AK5" s="76" t="n"/>
      <c r="AL5" s="76" t="n"/>
      <c r="AM5" s="76" t="n"/>
      <c r="AN5" s="76" t="n"/>
      <c r="AO5" s="76" t="n"/>
      <c r="AP5" s="76" t="n"/>
      <c r="AQ5" s="76" t="n"/>
      <c r="AR5" s="76" t="n"/>
      <c r="AS5" s="76" t="n"/>
      <c r="BM5" s="75" t="n"/>
      <c r="BN5" s="75" t="n"/>
      <c r="BO5" s="75" t="n"/>
      <c r="BP5" s="75" t="n"/>
    </row>
    <row r="6" ht="6.75" customHeight="1" s="832">
      <c r="A6" s="875" t="n"/>
      <c r="B6" s="876" t="n"/>
      <c r="C6" s="876" t="n"/>
      <c r="D6" s="876" t="n"/>
      <c r="E6" s="876" t="n"/>
      <c r="F6" s="876" t="n"/>
      <c r="G6" s="876" t="n"/>
      <c r="H6" s="876" t="n"/>
      <c r="I6" s="876" t="n"/>
      <c r="J6" s="877" t="n"/>
      <c r="K6" s="875" t="n"/>
      <c r="L6" s="876" t="n"/>
      <c r="M6" s="876" t="n"/>
      <c r="N6" s="876" t="n"/>
      <c r="O6" s="876" t="n"/>
      <c r="P6" s="876" t="n"/>
      <c r="Q6" s="876" t="n"/>
      <c r="R6" s="876" t="n"/>
      <c r="S6" s="876" t="n"/>
      <c r="T6" s="876" t="n"/>
      <c r="U6" s="876" t="n"/>
      <c r="V6" s="876" t="n"/>
      <c r="W6" s="876" t="n"/>
      <c r="X6" s="876" t="n"/>
      <c r="Y6" s="877" t="n"/>
      <c r="AJ6" s="76" t="n"/>
      <c r="AK6" s="76" t="n"/>
      <c r="AL6" s="76" t="n"/>
      <c r="AM6" s="76" t="n"/>
      <c r="AN6" s="76" t="n"/>
      <c r="AO6" s="76" t="n"/>
      <c r="AP6" s="76" t="n"/>
      <c r="AQ6" s="76" t="n"/>
      <c r="AR6" s="76" t="n"/>
      <c r="AS6" s="76" t="n"/>
      <c r="BM6" s="75" t="n"/>
      <c r="BN6" s="75" t="n"/>
      <c r="BO6" s="75" t="n"/>
      <c r="BP6" s="75" t="n"/>
    </row>
    <row r="7" ht="9" customHeight="1" s="832">
      <c r="L7" s="75" t="n"/>
      <c r="M7" s="75" t="n"/>
      <c r="N7" s="75" t="n"/>
      <c r="O7" s="75" t="n"/>
      <c r="P7" s="75" t="n"/>
      <c r="Q7" s="75" t="n"/>
      <c r="R7" s="75" t="n"/>
      <c r="S7" s="75" t="n"/>
      <c r="T7" s="75" t="n"/>
      <c r="U7" s="75" t="n"/>
      <c r="V7" s="75" t="n"/>
      <c r="W7" s="75" t="n"/>
      <c r="X7" s="75" t="n"/>
      <c r="Y7" s="75" t="n"/>
      <c r="Z7" s="75" t="n"/>
      <c r="BM7" s="75" t="n"/>
      <c r="BN7" s="75" t="n"/>
      <c r="BO7" s="75" t="n"/>
      <c r="BP7" s="75" t="n"/>
    </row>
    <row r="8" ht="5.15" customHeight="1" s="832"/>
    <row r="9" ht="15" customHeight="1" s="832">
      <c r="A9" s="1108" t="inlineStr">
        <is>
          <t>MIZUHO C-CIF Number</t>
        </is>
      </c>
      <c r="B9" s="870" t="n"/>
      <c r="C9" s="870" t="n"/>
      <c r="D9" s="870" t="n"/>
      <c r="E9" s="870" t="n"/>
      <c r="F9" s="870" t="n"/>
      <c r="G9" s="870" t="n"/>
      <c r="H9" s="870" t="n"/>
      <c r="I9" s="870" t="n"/>
      <c r="J9" s="870" t="n"/>
      <c r="K9" s="870" t="n"/>
      <c r="L9" s="871" t="n"/>
      <c r="M9" s="1076" t="inlineStr">
        <is>
          <t>Branch/Office Name</t>
        </is>
      </c>
      <c r="N9" s="870" t="n"/>
      <c r="O9" s="870" t="n"/>
      <c r="P9" s="870" t="n"/>
      <c r="Q9" s="870" t="n"/>
      <c r="R9" s="870" t="n"/>
      <c r="S9" s="870" t="n"/>
      <c r="T9" s="870" t="n"/>
      <c r="U9" s="870" t="n"/>
      <c r="V9" s="870" t="n"/>
      <c r="W9" s="870" t="n"/>
      <c r="X9" s="870" t="n"/>
      <c r="Y9" s="870" t="n"/>
      <c r="Z9" s="870" t="n"/>
      <c r="AA9" s="870" t="n"/>
      <c r="AB9" s="870" t="n"/>
      <c r="AC9" s="870" t="n"/>
      <c r="AD9" s="870" t="n"/>
      <c r="AE9" s="870" t="n"/>
      <c r="AF9" s="870" t="n"/>
      <c r="AG9" s="870" t="n"/>
      <c r="AH9" s="870" t="n"/>
      <c r="AI9" s="870" t="n"/>
      <c r="AJ9" s="870" t="n"/>
      <c r="AK9" s="870" t="n"/>
      <c r="AL9" s="870" t="n"/>
      <c r="AM9" s="870" t="n"/>
      <c r="AN9" s="870" t="n"/>
      <c r="AO9" s="870" t="n"/>
      <c r="AP9" s="870" t="n"/>
      <c r="AQ9" s="870" t="n"/>
      <c r="AR9" s="870" t="n"/>
      <c r="AS9" s="871" t="n"/>
      <c r="AT9" s="1076" t="inlineStr">
        <is>
          <t>Customer Name</t>
        </is>
      </c>
      <c r="AU9" s="870" t="n"/>
      <c r="AV9" s="870" t="n"/>
      <c r="AW9" s="870" t="n"/>
      <c r="AX9" s="870" t="n"/>
      <c r="AY9" s="870" t="n"/>
      <c r="AZ9" s="870" t="n"/>
      <c r="BA9" s="870" t="n"/>
      <c r="BB9" s="870" t="n"/>
      <c r="BC9" s="870" t="n"/>
      <c r="BD9" s="870" t="n"/>
      <c r="BE9" s="870" t="n"/>
      <c r="BF9" s="870" t="n"/>
      <c r="BG9" s="870" t="n"/>
      <c r="BH9" s="870" t="n"/>
      <c r="BI9" s="870" t="n"/>
      <c r="BJ9" s="870" t="n"/>
      <c r="BK9" s="870" t="n"/>
      <c r="BL9" s="870" t="n"/>
      <c r="BM9" s="870" t="n"/>
      <c r="BN9" s="870" t="n"/>
      <c r="BO9" s="870" t="n"/>
      <c r="BP9" s="870" t="n"/>
      <c r="BQ9" s="870" t="n"/>
      <c r="BR9" s="870" t="n"/>
      <c r="BS9" s="870" t="n"/>
      <c r="BT9" s="870" t="n"/>
      <c r="BU9" s="870" t="n"/>
      <c r="BV9" s="870" t="n"/>
      <c r="BW9" s="870" t="n"/>
      <c r="BX9" s="870" t="n"/>
      <c r="BY9" s="870" t="n"/>
      <c r="BZ9" s="870" t="n"/>
      <c r="CA9" s="870" t="n"/>
      <c r="CB9" s="870" t="n"/>
      <c r="CC9" s="870" t="n"/>
      <c r="CD9" s="870" t="n"/>
      <c r="CE9" s="870" t="n"/>
      <c r="CF9" s="870" t="n"/>
      <c r="CG9" s="870" t="n"/>
      <c r="CH9" s="870" t="n"/>
      <c r="CI9" s="870" t="n"/>
      <c r="CJ9" s="870" t="n"/>
      <c r="CK9" s="870" t="n"/>
      <c r="CL9" s="870" t="n"/>
      <c r="CM9" s="870" t="n"/>
      <c r="CN9" s="870" t="n"/>
      <c r="CO9" s="870" t="n"/>
      <c r="CP9" s="870" t="n"/>
      <c r="CQ9" s="870" t="n"/>
      <c r="CR9" s="870" t="n"/>
      <c r="CS9" s="870" t="n"/>
      <c r="CT9" s="870" t="n"/>
      <c r="CU9" s="870" t="n"/>
      <c r="CV9" s="870" t="n"/>
      <c r="CW9" s="870" t="n"/>
      <c r="CX9" s="870" t="n"/>
      <c r="CY9" s="870" t="n"/>
      <c r="CZ9" s="870" t="n"/>
      <c r="DA9" s="870" t="n"/>
      <c r="DB9" s="870" t="n"/>
      <c r="DC9" s="870" t="n"/>
      <c r="DD9" s="870" t="n"/>
      <c r="DE9" s="870" t="n"/>
      <c r="DF9" s="870" t="n"/>
      <c r="DG9" s="871" t="n"/>
    </row>
    <row r="10" ht="16" customHeight="1" s="832">
      <c r="A10" s="1063">
        <f>BS!B3</f>
        <v/>
      </c>
      <c r="B10" s="870" t="n"/>
      <c r="C10" s="870" t="n"/>
      <c r="D10" s="870" t="n"/>
      <c r="E10" s="870" t="n"/>
      <c r="F10" s="870" t="n"/>
      <c r="G10" s="870" t="n"/>
      <c r="H10" s="870" t="n"/>
      <c r="I10" s="870" t="n"/>
      <c r="J10" s="870" t="n"/>
      <c r="K10" s="870" t="n"/>
      <c r="L10" s="871" t="n"/>
      <c r="M10" s="1063">
        <f>BS!H5</f>
        <v/>
      </c>
      <c r="N10" s="870" t="n"/>
      <c r="O10" s="870" t="n"/>
      <c r="P10" s="870" t="n"/>
      <c r="Q10" s="870" t="n"/>
      <c r="R10" s="870" t="n"/>
      <c r="S10" s="870" t="n"/>
      <c r="T10" s="870" t="n"/>
      <c r="U10" s="870" t="n"/>
      <c r="V10" s="870" t="n"/>
      <c r="W10" s="870" t="n"/>
      <c r="X10" s="870" t="n"/>
      <c r="Y10" s="870" t="n"/>
      <c r="Z10" s="870" t="n"/>
      <c r="AA10" s="870" t="n"/>
      <c r="AB10" s="870" t="n"/>
      <c r="AC10" s="870" t="n"/>
      <c r="AD10" s="870" t="n"/>
      <c r="AE10" s="870" t="n"/>
      <c r="AF10" s="870" t="n"/>
      <c r="AG10" s="870" t="n"/>
      <c r="AH10" s="870" t="n"/>
      <c r="AI10" s="870" t="n"/>
      <c r="AJ10" s="870" t="n"/>
      <c r="AK10" s="870" t="n"/>
      <c r="AL10" s="870" t="n"/>
      <c r="AM10" s="870" t="n"/>
      <c r="AN10" s="870" t="n"/>
      <c r="AO10" s="870" t="n"/>
      <c r="AP10" s="870" t="n"/>
      <c r="AQ10" s="870" t="n"/>
      <c r="AR10" s="870" t="n"/>
      <c r="AS10" s="871" t="n"/>
      <c r="AT10" s="1063">
        <f>BS!B2</f>
        <v/>
      </c>
      <c r="AU10" s="870" t="n"/>
      <c r="AV10" s="870" t="n"/>
      <c r="AW10" s="870" t="n"/>
      <c r="AX10" s="870" t="n"/>
      <c r="AY10" s="870" t="n"/>
      <c r="AZ10" s="870" t="n"/>
      <c r="BA10" s="870" t="n"/>
      <c r="BB10" s="870" t="n"/>
      <c r="BC10" s="870" t="n"/>
      <c r="BD10" s="870" t="n"/>
      <c r="BE10" s="870" t="n"/>
      <c r="BF10" s="870" t="n"/>
      <c r="BG10" s="870" t="n"/>
      <c r="BH10" s="870" t="n"/>
      <c r="BI10" s="870" t="n"/>
      <c r="BJ10" s="870" t="n"/>
      <c r="BK10" s="870" t="n"/>
      <c r="BL10" s="870" t="n"/>
      <c r="BM10" s="870" t="n"/>
      <c r="BN10" s="870" t="n"/>
      <c r="BO10" s="870" t="n"/>
      <c r="BP10" s="870" t="n"/>
      <c r="BQ10" s="870" t="n"/>
      <c r="BR10" s="870" t="n"/>
      <c r="BS10" s="870" t="n"/>
      <c r="BT10" s="870" t="n"/>
      <c r="BU10" s="870" t="n"/>
      <c r="BV10" s="870" t="n"/>
      <c r="BW10" s="870" t="n"/>
      <c r="BX10" s="870" t="n"/>
      <c r="BY10" s="870" t="n"/>
      <c r="BZ10" s="870" t="n"/>
      <c r="CA10" s="870" t="n"/>
      <c r="CB10" s="870" t="n"/>
      <c r="CC10" s="870" t="n"/>
      <c r="CD10" s="870" t="n"/>
      <c r="CE10" s="870" t="n"/>
      <c r="CF10" s="870" t="n"/>
      <c r="CG10" s="870" t="n"/>
      <c r="CH10" s="870" t="n"/>
      <c r="CI10" s="870" t="n"/>
      <c r="CJ10" s="870" t="n"/>
      <c r="CK10" s="870" t="n"/>
      <c r="CL10" s="870" t="n"/>
      <c r="CM10" s="870" t="n"/>
      <c r="CN10" s="870" t="n"/>
      <c r="CO10" s="870" t="n"/>
      <c r="CP10" s="870" t="n"/>
      <c r="CQ10" s="870" t="n"/>
      <c r="CR10" s="870" t="n"/>
      <c r="CS10" s="870" t="n"/>
      <c r="CT10" s="870" t="n"/>
      <c r="CU10" s="870" t="n"/>
      <c r="CV10" s="870" t="n"/>
      <c r="CW10" s="870" t="n"/>
      <c r="CX10" s="870" t="n"/>
      <c r="CY10" s="870" t="n"/>
      <c r="CZ10" s="870" t="n"/>
      <c r="DA10" s="870" t="n"/>
      <c r="DB10" s="870" t="n"/>
      <c r="DC10" s="870" t="n"/>
      <c r="DD10" s="870" t="n"/>
      <c r="DE10" s="870" t="n"/>
      <c r="DF10" s="870" t="n"/>
      <c r="DG10" s="871" t="n"/>
    </row>
    <row r="11" ht="10" customHeight="1" s="832"/>
    <row r="12" ht="20.15" customHeight="1" s="832">
      <c r="A12" s="1037" t="inlineStr">
        <is>
          <t>1.</t>
        </is>
      </c>
      <c r="B12" s="844" t="n"/>
      <c r="C12" s="844" t="n"/>
      <c r="D12" s="77" t="inlineStr">
        <is>
          <t>Interest Bearing Liabilities</t>
        </is>
      </c>
      <c r="E12" s="78" t="n"/>
      <c r="F12" s="78" t="n"/>
      <c r="G12" s="78" t="n"/>
      <c r="H12" s="78" t="n"/>
      <c r="I12" s="78" t="n"/>
      <c r="J12" s="78" t="n"/>
      <c r="K12" s="78" t="n"/>
      <c r="L12" s="78" t="n"/>
      <c r="M12" s="78" t="n"/>
      <c r="N12" s="78" t="n"/>
      <c r="O12" s="78" t="n"/>
      <c r="P12" s="78" t="n"/>
      <c r="Q12" s="78" t="n"/>
      <c r="R12" s="78" t="n"/>
      <c r="S12" s="78" t="n"/>
      <c r="T12" s="78" t="n"/>
      <c r="U12" s="78" t="n"/>
      <c r="V12" s="78" t="n"/>
      <c r="W12" s="78" t="n"/>
      <c r="X12" s="78" t="n"/>
      <c r="Y12" s="78" t="n"/>
      <c r="Z12" s="78" t="n"/>
      <c r="AA12" s="78" t="n"/>
      <c r="AB12" s="78" t="n"/>
      <c r="AC12" s="78" t="n"/>
      <c r="AD12" s="78" t="n"/>
      <c r="AE12" s="78" t="n"/>
      <c r="AF12" s="78" t="n"/>
      <c r="AG12" s="78" t="n"/>
      <c r="AH12" s="78" t="n"/>
      <c r="AI12" s="78" t="n"/>
      <c r="AJ12" s="78" t="n"/>
      <c r="AK12" s="78" t="n"/>
      <c r="AL12" s="78" t="n"/>
      <c r="AM12" s="78" t="n"/>
      <c r="AN12" s="78" t="n"/>
      <c r="AO12" s="78" t="n"/>
      <c r="AP12" s="78" t="n"/>
      <c r="AQ12" s="78" t="n"/>
      <c r="AR12" s="78" t="n"/>
      <c r="AS12" s="78" t="n"/>
      <c r="AT12" s="78" t="n"/>
      <c r="AU12" s="78" t="n"/>
      <c r="AV12" s="78" t="n"/>
      <c r="AW12" s="78" t="n"/>
      <c r="AX12" s="78" t="n"/>
      <c r="AY12" s="78" t="n"/>
      <c r="AZ12" s="78" t="n"/>
      <c r="BA12" s="78" t="n"/>
      <c r="BB12" s="78" t="n"/>
      <c r="BC12" s="78" t="n"/>
      <c r="BD12" s="78" t="n"/>
      <c r="BE12" s="78" t="n"/>
      <c r="BF12" s="78" t="n"/>
      <c r="BG12" s="78" t="n"/>
      <c r="BH12" s="78" t="n"/>
      <c r="BI12" s="78" t="n"/>
      <c r="BJ12" s="78" t="n"/>
      <c r="BK12" s="78" t="n"/>
      <c r="BL12" s="78" t="n"/>
      <c r="BM12" s="78" t="n"/>
      <c r="BN12" s="78" t="n"/>
      <c r="BO12" s="78" t="n"/>
      <c r="BP12" s="78" t="n"/>
      <c r="BQ12" s="78" t="n"/>
      <c r="BR12" s="78" t="n"/>
      <c r="BS12" s="78" t="n"/>
      <c r="BT12" s="78" t="n"/>
      <c r="BU12" s="78" t="n"/>
      <c r="BV12" s="78" t="n"/>
      <c r="BW12" s="78" t="n"/>
      <c r="BX12" s="78" t="n"/>
      <c r="BY12" s="78" t="n"/>
      <c r="BZ12" s="78" t="n"/>
      <c r="CA12" s="78" t="n"/>
      <c r="CB12" s="78" t="n"/>
      <c r="CC12" s="78" t="n"/>
      <c r="CD12" s="78" t="n"/>
      <c r="CE12" s="78" t="n"/>
      <c r="CF12" s="78" t="n"/>
      <c r="CG12" s="78" t="n"/>
      <c r="CH12" s="78" t="n"/>
      <c r="CI12" s="78" t="n"/>
      <c r="CJ12" s="78" t="n"/>
      <c r="CK12" s="78" t="n"/>
      <c r="CL12" s="78" t="n"/>
      <c r="CM12" s="78" t="n"/>
      <c r="CN12" s="78" t="n"/>
      <c r="CO12" s="78" t="n"/>
      <c r="CP12" s="78" t="n"/>
      <c r="CQ12" s="78" t="n"/>
      <c r="CR12" s="78" t="n"/>
      <c r="CS12" s="78" t="n"/>
      <c r="CT12" s="78" t="n"/>
      <c r="CU12" s="78" t="n"/>
      <c r="CV12" s="78" t="n"/>
      <c r="CW12" s="78" t="n"/>
      <c r="CX12" s="78" t="n"/>
      <c r="CY12" s="78" t="n"/>
      <c r="CZ12" s="78" t="n"/>
      <c r="DA12" s="78" t="n"/>
      <c r="DB12" s="78" t="n"/>
      <c r="DC12" s="78" t="n"/>
      <c r="DD12" s="78" t="n"/>
      <c r="DE12" s="78" t="n"/>
      <c r="DF12" s="78" t="n"/>
      <c r="DG12" s="78" t="n"/>
    </row>
    <row r="13" ht="5.15" customHeight="1" s="832"/>
    <row r="14" ht="27" customHeight="1" s="832">
      <c r="C14" s="79" t="inlineStr">
        <is>
          <t>Short Term Debt</t>
        </is>
      </c>
      <c r="D14" s="79" t="n"/>
      <c r="E14" s="79" t="n"/>
      <c r="F14" s="79" t="n"/>
      <c r="G14" s="79" t="n"/>
      <c r="H14" s="79" t="n"/>
      <c r="I14" s="79" t="n"/>
      <c r="J14" s="79" t="n"/>
      <c r="K14" s="79" t="n"/>
      <c r="L14" s="79" t="n"/>
      <c r="M14" s="79" t="n"/>
      <c r="N14" s="79" t="n"/>
      <c r="R14" s="80" t="inlineStr">
        <is>
          <t>Long Term Debt
due in one year</t>
        </is>
      </c>
      <c r="S14" s="79" t="n"/>
      <c r="T14" s="79" t="n"/>
      <c r="U14" s="79" t="n"/>
      <c r="V14" s="79" t="n"/>
      <c r="W14" s="79" t="n"/>
      <c r="X14" s="80" t="n"/>
      <c r="Y14" s="80" t="n"/>
      <c r="Z14" s="80" t="n"/>
      <c r="AA14" s="80" t="n"/>
      <c r="AB14" s="80" t="n"/>
      <c r="AC14" s="80" t="n"/>
      <c r="AD14" s="81" t="n"/>
      <c r="AE14" s="81" t="n"/>
      <c r="AF14" s="81" t="n"/>
      <c r="AG14" s="80" t="inlineStr">
        <is>
          <t>Long Term Debt</t>
        </is>
      </c>
      <c r="AH14" s="80" t="n"/>
      <c r="AI14" s="80" t="n"/>
      <c r="AJ14" s="80" t="n"/>
      <c r="AK14" s="79" t="n"/>
      <c r="AL14" s="80" t="n"/>
      <c r="AM14" s="79" t="n"/>
      <c r="AN14" s="80" t="n"/>
      <c r="AO14" s="80" t="n"/>
      <c r="AP14" s="79" t="n"/>
      <c r="AQ14" s="79" t="n"/>
      <c r="AR14" s="79" t="n"/>
      <c r="AV14" s="79" t="inlineStr">
        <is>
          <t>Bond</t>
        </is>
      </c>
      <c r="AW14" s="79" t="n"/>
      <c r="AX14" s="79" t="n"/>
      <c r="AY14" s="79" t="n"/>
      <c r="AZ14" s="79" t="n"/>
      <c r="BA14" s="79" t="n"/>
      <c r="BB14" s="79" t="n"/>
      <c r="BC14" s="79" t="n"/>
      <c r="BD14" s="79" t="n"/>
      <c r="BE14" s="79" t="n"/>
      <c r="BF14" s="79" t="n"/>
      <c r="BG14" s="79" t="n"/>
      <c r="BK14" s="79" t="inlineStr">
        <is>
          <t>Lease Obligations</t>
        </is>
      </c>
      <c r="BL14" s="79" t="n"/>
      <c r="BM14" s="79" t="n"/>
      <c r="BN14" s="79" t="n"/>
      <c r="BO14" s="79" t="n"/>
      <c r="BP14" s="79" t="n"/>
      <c r="BQ14" s="79" t="n"/>
      <c r="BR14" s="79" t="n"/>
      <c r="BS14" s="79" t="n"/>
      <c r="BT14" s="79" t="n"/>
      <c r="BU14" s="79" t="n"/>
      <c r="BZ14" s="79" t="inlineStr">
        <is>
          <t>Other Related Items</t>
        </is>
      </c>
      <c r="CA14" s="79" t="n"/>
      <c r="CB14" s="79" t="n"/>
      <c r="CC14" s="79" t="n"/>
      <c r="CD14" s="79" t="n"/>
      <c r="CE14" s="79" t="n"/>
      <c r="CF14" s="79" t="n"/>
      <c r="CG14" s="79" t="n"/>
      <c r="CH14" s="79" t="n"/>
      <c r="CI14" s="79" t="n"/>
      <c r="CJ14" s="79" t="n"/>
      <c r="CK14" s="79" t="n"/>
      <c r="CO14" s="80" t="inlineStr">
        <is>
          <t>Interest Bearing
Liabilities</t>
        </is>
      </c>
      <c r="CP14" s="79" t="n"/>
      <c r="CQ14" s="79" t="n"/>
      <c r="CR14" s="79" t="n"/>
      <c r="CS14" s="79" t="n"/>
      <c r="CT14" s="79" t="n"/>
      <c r="CU14" s="79" t="n"/>
      <c r="CV14" s="79" t="n"/>
      <c r="CW14" s="79" t="n"/>
      <c r="CX14" s="79" t="n"/>
      <c r="CY14" s="79" t="n"/>
      <c r="CZ14" s="79" t="n"/>
    </row>
    <row r="15" ht="4.5" customHeight="1" s="832">
      <c r="C15" s="1012" t="n"/>
      <c r="D15" s="1012" t="n"/>
      <c r="E15" s="1012" t="n"/>
      <c r="F15" s="1012" t="n"/>
      <c r="G15" s="1012" t="n"/>
      <c r="H15" s="1012" t="n"/>
      <c r="I15" s="1012" t="n"/>
      <c r="J15" s="1012" t="n"/>
      <c r="K15" s="1012" t="n"/>
      <c r="L15" s="1012" t="n"/>
      <c r="M15" s="1012" t="n"/>
      <c r="N15" s="1012" t="n"/>
      <c r="O15" s="1012" t="n"/>
      <c r="P15" s="1012" t="n"/>
      <c r="Q15" s="1012" t="n"/>
      <c r="R15" s="1012" t="n"/>
      <c r="S15" s="1012" t="n"/>
      <c r="T15" s="1012" t="n"/>
      <c r="U15" s="1012" t="n"/>
      <c r="V15" s="1012" t="n"/>
      <c r="W15" s="1012" t="n"/>
      <c r="X15" s="1012" t="n"/>
      <c r="Y15" s="1012" t="n"/>
      <c r="Z15" s="1012" t="n"/>
      <c r="AA15" s="1012" t="n"/>
      <c r="AB15" s="1012" t="n"/>
      <c r="AC15" s="1012" t="n"/>
      <c r="AD15" s="1012" t="n"/>
      <c r="AE15" s="1012" t="n"/>
      <c r="AF15" s="1012" t="n"/>
      <c r="AG15" s="1012" t="n"/>
      <c r="AH15" s="1012" t="n"/>
      <c r="AI15" s="1012" t="n"/>
      <c r="AJ15" s="1012" t="n"/>
      <c r="AK15" s="1012" t="n"/>
      <c r="AL15" s="1012" t="n"/>
      <c r="AM15" s="1012" t="n"/>
      <c r="AN15" s="1012" t="n"/>
      <c r="AO15" s="1012" t="n"/>
      <c r="AP15" s="1012" t="n"/>
      <c r="AQ15" s="1012" t="n"/>
      <c r="AR15" s="1012" t="n"/>
      <c r="AS15" s="1012" t="n"/>
      <c r="AT15" s="1012" t="n"/>
      <c r="AU15" s="1012" t="n"/>
      <c r="AV15" s="1012" t="n"/>
      <c r="AW15" s="1012" t="n"/>
      <c r="AX15" s="1012" t="n"/>
      <c r="AY15" s="1012" t="n"/>
      <c r="AZ15" s="1012" t="n"/>
      <c r="BA15" s="1012" t="n"/>
      <c r="BB15" s="1012" t="n"/>
      <c r="BC15" s="1012" t="n"/>
      <c r="BD15" s="1012" t="n"/>
      <c r="BE15" s="1012" t="n"/>
      <c r="BF15" s="1012" t="n"/>
      <c r="BG15" s="1012" t="n"/>
      <c r="BH15" s="1012" t="n"/>
      <c r="BI15" s="1012" t="n"/>
      <c r="BJ15" s="1012" t="n"/>
      <c r="BK15" s="1012" t="n"/>
      <c r="BL15" s="1012" t="n"/>
      <c r="BM15" s="1012" t="n"/>
      <c r="BN15" s="1012" t="n"/>
      <c r="BO15" s="1012" t="n"/>
      <c r="BP15" s="1012" t="n"/>
      <c r="BQ15" s="1012" t="n"/>
      <c r="BR15" s="1012" t="n"/>
      <c r="BS15" s="1012" t="n"/>
      <c r="BT15" s="1012" t="n"/>
      <c r="BU15" s="1012" t="n"/>
      <c r="BV15" s="1012" t="n"/>
      <c r="BW15" s="1012" t="n"/>
      <c r="BX15" s="1012" t="n"/>
      <c r="BY15" s="1012" t="n"/>
      <c r="BZ15" s="1012" t="n"/>
      <c r="CA15" s="1012" t="n"/>
      <c r="CB15" s="1012" t="n"/>
      <c r="CC15" s="1012" t="n"/>
      <c r="CD15" s="1012" t="n"/>
      <c r="CE15" s="1012" t="n"/>
      <c r="CF15" s="1012" t="n"/>
      <c r="CG15" s="1012" t="n"/>
      <c r="CH15" s="1012" t="n"/>
      <c r="CI15" s="1012" t="n"/>
      <c r="CJ15" s="1012" t="n"/>
      <c r="CK15" s="1012" t="n"/>
    </row>
    <row r="16" ht="14.15" customHeight="1" s="832">
      <c r="C16" s="1906">
        <f>BS!S50</f>
        <v/>
      </c>
      <c r="D16" s="870" t="n"/>
      <c r="E16" s="870" t="n"/>
      <c r="F16" s="870" t="n"/>
      <c r="G16" s="870" t="n"/>
      <c r="H16" s="870" t="n"/>
      <c r="I16" s="870" t="n"/>
      <c r="J16" s="870" t="n"/>
      <c r="K16" s="870" t="n"/>
      <c r="L16" s="870" t="n"/>
      <c r="M16" s="870" t="n"/>
      <c r="N16" s="871" t="n"/>
      <c r="O16" s="1064" t="inlineStr">
        <is>
          <t>+</t>
        </is>
      </c>
      <c r="R16" s="1906">
        <f>BS!S51</f>
        <v/>
      </c>
      <c r="S16" s="870" t="n"/>
      <c r="T16" s="870" t="n"/>
      <c r="U16" s="870" t="n"/>
      <c r="V16" s="870" t="n"/>
      <c r="W16" s="870" t="n"/>
      <c r="X16" s="870" t="n"/>
      <c r="Y16" s="870" t="n"/>
      <c r="Z16" s="870" t="n"/>
      <c r="AA16" s="870" t="n"/>
      <c r="AB16" s="870" t="n"/>
      <c r="AC16" s="871" t="n"/>
      <c r="AD16" s="1064" t="inlineStr">
        <is>
          <t>+</t>
        </is>
      </c>
      <c r="AG16" s="1906">
        <f>BS!S60</f>
        <v/>
      </c>
      <c r="AH16" s="870" t="n"/>
      <c r="AI16" s="870" t="n"/>
      <c r="AJ16" s="870" t="n"/>
      <c r="AK16" s="870" t="n"/>
      <c r="AL16" s="870" t="n"/>
      <c r="AM16" s="870" t="n"/>
      <c r="AN16" s="870" t="n"/>
      <c r="AO16" s="870" t="n"/>
      <c r="AP16" s="870" t="n"/>
      <c r="AQ16" s="870" t="n"/>
      <c r="AR16" s="871" t="n"/>
      <c r="AS16" s="1064" t="inlineStr">
        <is>
          <t>+</t>
        </is>
      </c>
      <c r="AV16" s="1906">
        <f>BS!S61</f>
        <v/>
      </c>
      <c r="AW16" s="870" t="n"/>
      <c r="AX16" s="870" t="n"/>
      <c r="AY16" s="870" t="n"/>
      <c r="AZ16" s="870" t="n"/>
      <c r="BA16" s="870" t="n"/>
      <c r="BB16" s="870" t="n"/>
      <c r="BC16" s="870" t="n"/>
      <c r="BD16" s="870" t="n"/>
      <c r="BE16" s="870" t="n"/>
      <c r="BF16" s="870" t="n"/>
      <c r="BG16" s="871" t="n"/>
      <c r="BH16" s="1064" t="inlineStr">
        <is>
          <t>+</t>
        </is>
      </c>
      <c r="BK16" s="1906">
        <f>BS!S62</f>
        <v/>
      </c>
      <c r="BL16" s="870" t="n"/>
      <c r="BM16" s="870" t="n"/>
      <c r="BN16" s="870" t="n"/>
      <c r="BO16" s="870" t="n"/>
      <c r="BP16" s="870" t="n"/>
      <c r="BQ16" s="870" t="n"/>
      <c r="BR16" s="870" t="n"/>
      <c r="BS16" s="870" t="n"/>
      <c r="BT16" s="870" t="n"/>
      <c r="BU16" s="870" t="n"/>
      <c r="BV16" s="871" t="n"/>
      <c r="BW16" s="1064" t="inlineStr">
        <is>
          <t>+</t>
        </is>
      </c>
      <c r="BZ16" s="1906" t="n"/>
      <c r="CA16" s="870" t="n"/>
      <c r="CB16" s="870" t="n"/>
      <c r="CC16" s="870" t="n"/>
      <c r="CD16" s="870" t="n"/>
      <c r="CE16" s="870" t="n"/>
      <c r="CF16" s="870" t="n"/>
      <c r="CG16" s="870" t="n"/>
      <c r="CH16" s="870" t="n"/>
      <c r="CI16" s="870" t="n"/>
      <c r="CJ16" s="870" t="n"/>
      <c r="CK16" s="871" t="n"/>
      <c r="CL16" s="1057" t="inlineStr">
        <is>
          <t>=</t>
        </is>
      </c>
      <c r="CO16" s="1907">
        <f>C16+R16+AG16+AV16+BK16+BZ16</f>
        <v/>
      </c>
      <c r="CP16" s="1102" t="n"/>
      <c r="CQ16" s="1102" t="n"/>
      <c r="CR16" s="1102" t="n"/>
      <c r="CS16" s="1102" t="n"/>
      <c r="CT16" s="1102" t="n"/>
      <c r="CU16" s="1102" t="n"/>
      <c r="CV16" s="1102" t="n"/>
      <c r="CW16" s="1102" t="n"/>
      <c r="CX16" s="1102" t="n"/>
      <c r="CY16" s="1102" t="n"/>
      <c r="CZ16" s="1103" t="n"/>
      <c r="DA16" s="84" t="n"/>
      <c r="DR16" s="82" t="n"/>
      <c r="DS16" s="82" t="n"/>
      <c r="DT16" s="82" t="n"/>
      <c r="DU16" s="82" t="n"/>
      <c r="DV16" s="82" t="n"/>
      <c r="DW16" s="82" t="n"/>
    </row>
    <row r="17" ht="15" customHeight="1" s="832"/>
    <row r="18" ht="20.15" customHeight="1" s="832">
      <c r="A18" s="1037" t="inlineStr">
        <is>
          <t>2.</t>
        </is>
      </c>
      <c r="B18" s="844" t="n"/>
      <c r="C18" s="844" t="n"/>
      <c r="D18" s="77" t="inlineStr">
        <is>
          <t>Ordinary Working Capital     * If "Ordinary Working Capital" turns negative, this shall be zero.</t>
        </is>
      </c>
      <c r="E18" s="78" t="n"/>
      <c r="F18" s="78" t="n"/>
      <c r="G18" s="78" t="n"/>
      <c r="H18" s="78" t="n"/>
      <c r="I18" s="78" t="n"/>
      <c r="J18" s="78" t="n"/>
      <c r="K18" s="78" t="n"/>
      <c r="L18" s="78" t="n"/>
      <c r="M18" s="78" t="n"/>
      <c r="N18" s="78" t="n"/>
      <c r="O18" s="78" t="n"/>
      <c r="P18" s="78" t="n"/>
      <c r="Q18" s="78" t="n"/>
      <c r="R18" s="78" t="n"/>
      <c r="S18" s="78" t="n"/>
      <c r="T18" s="78" t="n"/>
      <c r="U18" s="78" t="n"/>
      <c r="V18" s="78" t="n"/>
      <c r="W18" s="78" t="n"/>
      <c r="X18" s="78" t="n"/>
      <c r="Y18" s="78" t="n"/>
      <c r="Z18" s="78" t="n"/>
      <c r="AA18" s="78" t="n"/>
      <c r="AB18" s="78" t="n"/>
      <c r="AC18" s="78" t="n"/>
      <c r="AD18" s="78" t="n"/>
      <c r="AE18" s="78" t="n"/>
      <c r="AF18" s="78" t="n"/>
      <c r="AG18" s="78" t="n"/>
      <c r="AH18" s="78" t="n"/>
      <c r="AI18" s="78" t="n"/>
      <c r="AJ18" s="78" t="n"/>
      <c r="AK18" s="78" t="n"/>
      <c r="AL18" s="78" t="n"/>
      <c r="AM18" s="78" t="n"/>
      <c r="AN18" s="78" t="n"/>
      <c r="AO18" s="78" t="n"/>
      <c r="AP18" s="78" t="n"/>
      <c r="AQ18" s="78" t="n"/>
      <c r="AR18" s="78" t="n"/>
      <c r="AS18" s="78" t="n"/>
      <c r="AT18" s="78" t="n"/>
      <c r="AU18" s="78" t="n"/>
      <c r="AV18" s="78" t="n"/>
      <c r="AW18" s="78" t="n"/>
      <c r="AX18" s="78" t="n"/>
      <c r="AY18" s="78" t="n"/>
      <c r="AZ18" s="78" t="n"/>
      <c r="BA18" s="78" t="n"/>
      <c r="BB18" s="78" t="n"/>
      <c r="BC18" s="78" t="n"/>
      <c r="BD18" s="78" t="n"/>
      <c r="BE18" s="78" t="n"/>
      <c r="BF18" s="78" t="n"/>
      <c r="BG18" s="78" t="n"/>
      <c r="BH18" s="78" t="n"/>
      <c r="BI18" s="78" t="n"/>
      <c r="BJ18" s="78" t="n"/>
      <c r="BK18" s="78" t="n"/>
      <c r="BL18" s="78" t="n"/>
      <c r="BM18" s="78" t="n"/>
      <c r="BN18" s="78" t="n"/>
      <c r="BO18" s="78" t="n"/>
      <c r="BP18" s="78" t="n"/>
      <c r="BQ18" s="78" t="n"/>
      <c r="BR18" s="78" t="n"/>
      <c r="BS18" s="78" t="n"/>
      <c r="BT18" s="78" t="n"/>
      <c r="BU18" s="78" t="n"/>
      <c r="BV18" s="78" t="n"/>
      <c r="BW18" s="78" t="n"/>
      <c r="BX18" s="78" t="n"/>
      <c r="BY18" s="78" t="n"/>
      <c r="BZ18" s="78" t="n"/>
      <c r="CA18" s="78" t="n"/>
      <c r="CB18" s="78" t="n"/>
      <c r="CC18" s="78" t="n"/>
      <c r="CD18" s="78" t="n"/>
      <c r="CE18" s="78" t="n"/>
      <c r="CF18" s="78" t="n"/>
      <c r="CG18" s="78" t="n"/>
      <c r="CH18" s="78" t="n"/>
      <c r="CI18" s="78" t="n"/>
      <c r="CJ18" s="78" t="n"/>
      <c r="CK18" s="78" t="n"/>
      <c r="CL18" s="78" t="n"/>
      <c r="CM18" s="78" t="n"/>
      <c r="CN18" s="78" t="n"/>
      <c r="CO18" s="78" t="n"/>
      <c r="CP18" s="78" t="n"/>
      <c r="CQ18" s="78" t="n"/>
      <c r="CR18" s="78" t="n"/>
      <c r="CS18" s="78" t="n"/>
      <c r="CT18" s="78" t="n"/>
      <c r="CU18" s="78" t="n"/>
      <c r="CV18" s="78" t="n"/>
      <c r="CW18" s="78" t="n"/>
      <c r="CX18" s="78" t="n"/>
      <c r="CY18" s="78" t="n"/>
      <c r="CZ18" s="78" t="n"/>
      <c r="DA18" s="78" t="n"/>
      <c r="DB18" s="78" t="n"/>
      <c r="DC18" s="78" t="n"/>
      <c r="DD18" s="78" t="n"/>
      <c r="DE18" s="78" t="n"/>
      <c r="DF18" s="78" t="n"/>
      <c r="DG18" s="78" t="n"/>
    </row>
    <row r="19" ht="5.15" customHeight="1" s="832"/>
    <row r="20" ht="30" customHeight="1" s="832">
      <c r="C20" s="79" t="inlineStr">
        <is>
          <t>Acconts Receivables</t>
        </is>
      </c>
      <c r="D20" s="79" t="n"/>
      <c r="E20" s="79" t="n"/>
      <c r="F20" s="79" t="n"/>
      <c r="G20" s="79" t="n"/>
      <c r="H20" s="79" t="n"/>
      <c r="I20" s="79" t="n"/>
      <c r="J20" s="79" t="n"/>
      <c r="K20" s="79" t="n"/>
      <c r="L20" s="79" t="n"/>
      <c r="M20" s="79" t="n"/>
      <c r="N20" s="79" t="n"/>
      <c r="O20" s="79" t="n"/>
      <c r="P20" s="79" t="n"/>
      <c r="T20" s="80" t="inlineStr">
        <is>
          <t>Inventories</t>
        </is>
      </c>
      <c r="U20" s="79" t="n"/>
      <c r="V20" s="79" t="n"/>
      <c r="W20" s="79" t="n"/>
      <c r="X20" s="80" t="n"/>
      <c r="Y20" s="80" t="n"/>
      <c r="Z20" s="80" t="n"/>
      <c r="AA20" s="80" t="n"/>
      <c r="AB20" s="80" t="n"/>
      <c r="AC20" s="80" t="n"/>
      <c r="AD20" s="80" t="n"/>
      <c r="AE20" s="80" t="n"/>
      <c r="AF20" s="80" t="n"/>
      <c r="AG20" s="80" t="n"/>
      <c r="AH20" s="80" t="n"/>
      <c r="AI20" s="80" t="n"/>
      <c r="AJ20" s="81" t="n"/>
      <c r="AK20" s="81" t="n"/>
      <c r="AL20" s="81" t="n"/>
      <c r="AM20" s="79" t="inlineStr">
        <is>
          <t>Note Payable</t>
        </is>
      </c>
      <c r="AN20" s="80" t="n"/>
      <c r="AO20" s="79" t="n"/>
      <c r="AP20" s="79" t="n"/>
      <c r="AQ20" s="79" t="n"/>
      <c r="AR20" s="79" t="n"/>
      <c r="AS20" s="79" t="n"/>
      <c r="AT20" s="79" t="n"/>
      <c r="AU20" s="79" t="n"/>
      <c r="AV20" s="79" t="n"/>
      <c r="AW20" s="79" t="n"/>
      <c r="AX20" s="79" t="n"/>
      <c r="AY20" s="79" t="n"/>
      <c r="AZ20" s="79" t="n"/>
      <c r="BA20" s="79" t="n"/>
      <c r="BE20" s="79" t="inlineStr">
        <is>
          <t>Accounts Payable</t>
        </is>
      </c>
      <c r="BF20" s="79" t="n"/>
      <c r="BG20" s="79" t="n"/>
      <c r="BH20" s="79" t="n"/>
      <c r="BI20" s="79" t="n"/>
      <c r="BJ20" s="79" t="n"/>
      <c r="BK20" s="79" t="n"/>
      <c r="BL20" s="79" t="n"/>
      <c r="BM20" s="79" t="n"/>
      <c r="BN20" s="79" t="n"/>
      <c r="BO20" s="79" t="n"/>
      <c r="BP20" s="79" t="n"/>
      <c r="BQ20" s="79" t="n"/>
      <c r="BR20" s="79" t="n"/>
      <c r="BV20" s="83" t="inlineStr">
        <is>
          <t>Dead Stock and Bad Debt
relation to Acconts Receivables and Inventories</t>
        </is>
      </c>
      <c r="BW20" s="79" t="n"/>
      <c r="BX20" s="79" t="n"/>
      <c r="BY20" s="79" t="n"/>
      <c r="BZ20" s="79" t="n"/>
      <c r="CA20" s="79" t="n"/>
      <c r="CB20" s="79" t="n"/>
      <c r="CC20" s="79" t="n"/>
      <c r="CD20" s="79" t="n"/>
      <c r="CE20" s="79" t="n"/>
      <c r="CF20" s="79" t="n"/>
      <c r="CG20" s="79" t="n"/>
      <c r="CH20" s="79" t="n"/>
      <c r="CI20" s="79" t="n"/>
      <c r="CJ20" s="79" t="n"/>
      <c r="CK20" s="79" t="n"/>
      <c r="CL20" s="79" t="n"/>
      <c r="CM20" s="79" t="n"/>
      <c r="CN20" s="79" t="n"/>
      <c r="CR20" s="79" t="inlineStr">
        <is>
          <t>Ordinary Working Capital</t>
        </is>
      </c>
      <c r="CS20" s="79" t="n"/>
      <c r="CT20" s="79" t="n"/>
      <c r="CU20" s="79" t="n"/>
      <c r="CV20" s="79" t="n"/>
      <c r="CW20" s="79" t="n"/>
      <c r="CX20" s="79" t="n"/>
      <c r="CY20" s="79" t="n"/>
      <c r="CZ20" s="79" t="n"/>
      <c r="DA20" s="79" t="n"/>
      <c r="DB20" s="79" t="n"/>
      <c r="DC20" s="79" t="n"/>
      <c r="DD20" s="79" t="n"/>
      <c r="DE20" s="79" t="n"/>
    </row>
    <row r="21" ht="5.15" customHeight="1" s="832">
      <c r="B21" s="1012" t="n"/>
      <c r="C21" s="1012" t="n"/>
      <c r="D21" s="1012" t="n"/>
      <c r="E21" s="1012" t="n"/>
      <c r="F21" s="1012" t="n"/>
      <c r="G21" s="1012" t="n"/>
      <c r="H21" s="1012" t="n"/>
      <c r="I21" s="1012" t="n"/>
      <c r="J21" s="1012" t="n"/>
      <c r="K21" s="1012" t="n"/>
      <c r="L21" s="1012" t="n"/>
      <c r="M21" s="1012" t="n"/>
      <c r="N21" s="1012" t="n"/>
      <c r="O21" s="1012" t="n"/>
      <c r="P21" s="1012" t="n"/>
      <c r="Q21" s="1012" t="n"/>
      <c r="R21" s="1012" t="n"/>
      <c r="S21" s="1012" t="n"/>
      <c r="T21" s="1012" t="n"/>
      <c r="U21" s="1012" t="n"/>
      <c r="V21" s="1012" t="n"/>
      <c r="W21" s="1012" t="n"/>
      <c r="X21" s="1012" t="n"/>
      <c r="Y21" s="1012" t="n"/>
      <c r="Z21" s="1012" t="n"/>
      <c r="AA21" s="1012" t="n"/>
      <c r="AB21" s="1012" t="n"/>
      <c r="AC21" s="1012" t="n"/>
      <c r="AD21" s="1012" t="n"/>
      <c r="AE21" s="1012" t="n"/>
      <c r="AF21" s="1012" t="n"/>
      <c r="AG21" s="1012" t="n"/>
      <c r="AH21" s="1012" t="n"/>
      <c r="AI21" s="1012" t="n"/>
      <c r="AJ21" s="1012" t="n"/>
      <c r="AK21" s="1012" t="n"/>
      <c r="AL21" s="1012" t="n"/>
      <c r="AM21" s="1012" t="n"/>
      <c r="AN21" s="1012" t="n"/>
      <c r="AO21" s="1012" t="n"/>
      <c r="AP21" s="1012" t="n"/>
      <c r="AQ21" s="1012" t="n"/>
      <c r="AR21" s="1012" t="n"/>
      <c r="AS21" s="1012" t="n"/>
      <c r="AT21" s="1012" t="n"/>
      <c r="AU21" s="1012" t="n"/>
      <c r="AV21" s="1012" t="n"/>
      <c r="AW21" s="1012" t="n"/>
      <c r="AX21" s="1012" t="n"/>
      <c r="AY21" s="1012" t="n"/>
      <c r="AZ21" s="1012" t="n"/>
      <c r="BA21" s="1012" t="n"/>
      <c r="BB21" s="1012" t="n"/>
      <c r="BC21" s="1012" t="n"/>
      <c r="BD21" s="1012" t="n"/>
      <c r="BE21" s="1012" t="n"/>
      <c r="BF21" s="1012" t="n"/>
      <c r="BG21" s="1012" t="n"/>
      <c r="BH21" s="1012" t="n"/>
      <c r="BI21" s="1012" t="n"/>
      <c r="BJ21" s="1012" t="n"/>
      <c r="BK21" s="1012" t="n"/>
      <c r="BL21" s="1012" t="n"/>
      <c r="BM21" s="1012" t="n"/>
      <c r="BN21" s="1012" t="n"/>
      <c r="BO21" s="1012" t="n"/>
      <c r="BP21" s="1012" t="n"/>
      <c r="BQ21" s="1012" t="n"/>
      <c r="BR21" s="1012" t="n"/>
      <c r="BS21" s="1012" t="n"/>
      <c r="BT21" s="1012" t="n"/>
      <c r="BU21" s="1012" t="n"/>
      <c r="BV21" s="1012" t="n"/>
      <c r="BW21" s="1012" t="n"/>
      <c r="BX21" s="1012" t="n"/>
      <c r="BY21" s="1012" t="n"/>
      <c r="BZ21" s="1012" t="n"/>
      <c r="CA21" s="1012" t="n"/>
      <c r="CB21" s="1012" t="n"/>
      <c r="CC21" s="1012" t="n"/>
      <c r="CD21" s="1012" t="n"/>
      <c r="CE21" s="1012" t="n"/>
      <c r="CF21" s="1012" t="n"/>
      <c r="CG21" s="1012" t="n"/>
      <c r="CH21" s="1012" t="n"/>
      <c r="CI21" s="1012" t="n"/>
      <c r="CJ21" s="1012" t="n"/>
      <c r="CK21" s="1012" t="n"/>
      <c r="CL21" s="1012" t="n"/>
      <c r="CM21" s="1012" t="n"/>
      <c r="CN21" s="1012" t="n"/>
      <c r="CO21" s="1012" t="n"/>
      <c r="CP21" s="1012" t="n"/>
      <c r="CQ21" s="1012" t="n"/>
      <c r="CR21" s="1012" t="n"/>
    </row>
    <row r="22" ht="14.15" customHeight="1" s="832">
      <c r="B22" s="84" t="n"/>
      <c r="C22" s="1908">
        <f>BS!S24</f>
        <v/>
      </c>
      <c r="D22" s="870" t="n"/>
      <c r="E22" s="870" t="n"/>
      <c r="F22" s="870" t="n"/>
      <c r="G22" s="870" t="n"/>
      <c r="H22" s="870" t="n"/>
      <c r="I22" s="870" t="n"/>
      <c r="J22" s="870" t="n"/>
      <c r="K22" s="870" t="n"/>
      <c r="L22" s="870" t="n"/>
      <c r="M22" s="870" t="n"/>
      <c r="N22" s="870" t="n"/>
      <c r="O22" s="870" t="n"/>
      <c r="P22" s="871" t="n"/>
      <c r="Q22" s="1909" t="inlineStr">
        <is>
          <t>+</t>
        </is>
      </c>
      <c r="T22" s="1908">
        <f>BS!S25</f>
        <v/>
      </c>
      <c r="U22" s="870" t="n"/>
      <c r="V22" s="870" t="n"/>
      <c r="W22" s="870" t="n"/>
      <c r="X22" s="870" t="n"/>
      <c r="Y22" s="870" t="n"/>
      <c r="Z22" s="870" t="n"/>
      <c r="AA22" s="870" t="n"/>
      <c r="AB22" s="870" t="n"/>
      <c r="AC22" s="870" t="n"/>
      <c r="AD22" s="870" t="n"/>
      <c r="AE22" s="870" t="n"/>
      <c r="AF22" s="870" t="n"/>
      <c r="AG22" s="870" t="n"/>
      <c r="AH22" s="870" t="n"/>
      <c r="AI22" s="871" t="n"/>
      <c r="AJ22" s="1909" t="inlineStr">
        <is>
          <t>-</t>
        </is>
      </c>
      <c r="AM22" s="1908">
        <f>+BS!S52</f>
        <v/>
      </c>
      <c r="AN22" s="870" t="n"/>
      <c r="AO22" s="870" t="n"/>
      <c r="AP22" s="870" t="n"/>
      <c r="AQ22" s="870" t="n"/>
      <c r="AR22" s="870" t="n"/>
      <c r="AS22" s="870" t="n"/>
      <c r="AT22" s="870" t="n"/>
      <c r="AU22" s="870" t="n"/>
      <c r="AV22" s="870" t="n"/>
      <c r="AW22" s="870" t="n"/>
      <c r="AX22" s="870" t="n"/>
      <c r="AY22" s="870" t="n"/>
      <c r="AZ22" s="870" t="n"/>
      <c r="BA22" s="871" t="n"/>
      <c r="BB22" s="1909" t="inlineStr">
        <is>
          <t>-</t>
        </is>
      </c>
      <c r="BE22" s="1908">
        <f>BS!S53</f>
        <v/>
      </c>
      <c r="BF22" s="870" t="n"/>
      <c r="BG22" s="870" t="n"/>
      <c r="BH22" s="870" t="n"/>
      <c r="BI22" s="870" t="n"/>
      <c r="BJ22" s="870" t="n"/>
      <c r="BK22" s="870" t="n"/>
      <c r="BL22" s="870" t="n"/>
      <c r="BM22" s="870" t="n"/>
      <c r="BN22" s="870" t="n"/>
      <c r="BO22" s="870" t="n"/>
      <c r="BP22" s="870" t="n"/>
      <c r="BQ22" s="870" t="n"/>
      <c r="BR22" s="871" t="n"/>
      <c r="BS22" s="1909" t="inlineStr">
        <is>
          <t>-</t>
        </is>
      </c>
      <c r="BV22" s="1908">
        <f>'Unrealised loss working'!G9</f>
        <v/>
      </c>
      <c r="BW22" s="870" t="n"/>
      <c r="BX22" s="870" t="n"/>
      <c r="BY22" s="870" t="n"/>
      <c r="BZ22" s="870" t="n"/>
      <c r="CA22" s="870" t="n"/>
      <c r="CB22" s="870" t="n"/>
      <c r="CC22" s="870" t="n"/>
      <c r="CD22" s="870" t="n"/>
      <c r="CE22" s="870" t="n"/>
      <c r="CF22" s="870" t="n"/>
      <c r="CG22" s="870" t="n"/>
      <c r="CH22" s="870" t="n"/>
      <c r="CI22" s="870" t="n"/>
      <c r="CJ22" s="870" t="n"/>
      <c r="CK22" s="870" t="n"/>
      <c r="CL22" s="870" t="n"/>
      <c r="CM22" s="870" t="n"/>
      <c r="CN22" s="871" t="n"/>
      <c r="CO22" s="1057" t="inlineStr">
        <is>
          <t>=</t>
        </is>
      </c>
      <c r="CR22" s="1907">
        <f>C22+T22-AM22-BE22-BV22</f>
        <v/>
      </c>
      <c r="CS22" s="1102" t="n"/>
      <c r="CT22" s="1102" t="n"/>
      <c r="CU22" s="1102" t="n"/>
      <c r="CV22" s="1102" t="n"/>
      <c r="CW22" s="1102" t="n"/>
      <c r="CX22" s="1102" t="n"/>
      <c r="CY22" s="1102" t="n"/>
      <c r="CZ22" s="1102" t="n"/>
      <c r="DA22" s="1102" t="n"/>
      <c r="DB22" s="1102" t="n"/>
      <c r="DC22" s="1102" t="n"/>
      <c r="DD22" s="1102" t="n"/>
      <c r="DE22" s="1103" t="n"/>
      <c r="DF22" s="84" t="n"/>
      <c r="DW22" s="82" t="n"/>
      <c r="DX22" s="82" t="n"/>
      <c r="DY22" s="82" t="n"/>
      <c r="DZ22" s="82" t="n"/>
      <c r="EA22" s="82" t="n"/>
      <c r="EB22" s="82" t="n"/>
    </row>
    <row r="23" ht="15" customHeight="1" s="832"/>
    <row r="24" ht="20.15" customHeight="1" s="832">
      <c r="A24" s="1037" t="inlineStr">
        <is>
          <t>3.</t>
        </is>
      </c>
      <c r="B24" s="844" t="n"/>
      <c r="C24" s="844" t="n"/>
      <c r="D24" s="77" t="inlineStr">
        <is>
          <t>Disposable Amount, Other Deductible Items</t>
        </is>
      </c>
      <c r="E24" s="78" t="n"/>
      <c r="F24" s="78" t="n"/>
      <c r="G24" s="78" t="n"/>
      <c r="H24" s="78" t="n"/>
      <c r="I24" s="78" t="n"/>
      <c r="J24" s="78" t="n"/>
      <c r="K24" s="78" t="n"/>
      <c r="L24" s="78" t="n"/>
      <c r="M24" s="78" t="n"/>
      <c r="N24" s="78" t="n"/>
      <c r="O24" s="78" t="n"/>
      <c r="P24" s="78" t="n"/>
      <c r="Q24" s="78" t="n"/>
      <c r="R24" s="78" t="n"/>
      <c r="S24" s="78" t="n"/>
      <c r="T24" s="78" t="n"/>
      <c r="U24" s="78" t="n"/>
      <c r="V24" s="78" t="n"/>
      <c r="W24" s="78" t="n"/>
      <c r="X24" s="78" t="n"/>
      <c r="Y24" s="78" t="n"/>
      <c r="Z24" s="78" t="n"/>
      <c r="AA24" s="78" t="n"/>
      <c r="AB24" s="78" t="n"/>
      <c r="AC24" s="78" t="n"/>
      <c r="AD24" s="78" t="n"/>
      <c r="AE24" s="78" t="n"/>
      <c r="AF24" s="78" t="n"/>
      <c r="AG24" s="78" t="n"/>
      <c r="AH24" s="78" t="n"/>
      <c r="AI24" s="78" t="n"/>
      <c r="AJ24" s="78" t="n"/>
      <c r="AK24" s="78" t="n"/>
      <c r="AL24" s="78" t="n"/>
      <c r="AM24" s="78" t="n"/>
      <c r="AN24" s="78" t="n"/>
      <c r="AO24" s="78" t="n"/>
      <c r="AP24" s="78" t="n"/>
      <c r="AQ24" s="78" t="n"/>
      <c r="AR24" s="78" t="n"/>
      <c r="AS24" s="78" t="n"/>
      <c r="AT24" s="78" t="n"/>
      <c r="AU24" s="78" t="n"/>
      <c r="AV24" s="78" t="n"/>
      <c r="AW24" s="78" t="n"/>
      <c r="AX24" s="78" t="n"/>
      <c r="AY24" s="78" t="n"/>
      <c r="AZ24" s="78" t="n"/>
      <c r="BA24" s="78" t="n"/>
      <c r="BB24" s="78" t="n"/>
      <c r="BC24" s="78" t="n"/>
      <c r="BD24" s="78" t="n"/>
      <c r="BE24" s="78" t="n"/>
      <c r="BF24" s="78" t="n"/>
      <c r="BG24" s="78" t="n"/>
      <c r="BH24" s="78" t="n"/>
      <c r="BI24" s="78" t="n"/>
      <c r="BJ24" s="78" t="n"/>
      <c r="BK24" s="78" t="n"/>
      <c r="BL24" s="78" t="n"/>
      <c r="BM24" s="78" t="n"/>
      <c r="BN24" s="78" t="n"/>
      <c r="BO24" s="78" t="n"/>
      <c r="BP24" s="78" t="n"/>
      <c r="BQ24" s="78" t="n"/>
      <c r="BR24" s="78" t="n"/>
      <c r="BS24" s="78" t="n"/>
      <c r="BT24" s="78" t="n"/>
      <c r="BU24" s="78" t="n"/>
      <c r="BV24" s="78" t="n"/>
      <c r="BW24" s="78" t="n"/>
      <c r="BX24" s="78" t="n"/>
      <c r="BY24" s="78" t="n"/>
      <c r="BZ24" s="78" t="n"/>
      <c r="CA24" s="78" t="n"/>
      <c r="CB24" s="78" t="n"/>
      <c r="CC24" s="78" t="n"/>
      <c r="CD24" s="78" t="n"/>
      <c r="CE24" s="78" t="n"/>
      <c r="CF24" s="78" t="n"/>
      <c r="CG24" s="78" t="n"/>
      <c r="CH24" s="78" t="n"/>
      <c r="CI24" s="78" t="n"/>
      <c r="CJ24" s="78" t="n"/>
      <c r="CK24" s="78" t="n"/>
      <c r="CL24" s="78" t="n"/>
      <c r="CM24" s="78" t="n"/>
      <c r="CN24" s="78" t="n"/>
      <c r="CO24" s="78" t="n"/>
      <c r="CP24" s="78" t="n"/>
      <c r="CQ24" s="78" t="n"/>
      <c r="CR24" s="78" t="n"/>
      <c r="CS24" s="78" t="n"/>
      <c r="CT24" s="78" t="n"/>
      <c r="CU24" s="78" t="n"/>
      <c r="CV24" s="78" t="n"/>
      <c r="CW24" s="78" t="n"/>
      <c r="CX24" s="78" t="n"/>
      <c r="CY24" s="78" t="n"/>
      <c r="CZ24" s="78" t="n"/>
      <c r="DA24" s="78" t="n"/>
      <c r="DB24" s="78" t="n"/>
      <c r="DC24" s="78" t="n"/>
      <c r="DD24" s="78" t="n"/>
      <c r="DE24" s="78" t="n"/>
      <c r="DF24" s="78" t="n"/>
      <c r="DG24" s="78" t="n"/>
    </row>
    <row r="25" ht="5.15" customHeight="1" s="832"/>
    <row r="26" ht="30" customHeight="1" s="832">
      <c r="C26" s="80" t="inlineStr">
        <is>
          <t>Cash and
Cash Equivalents</t>
        </is>
      </c>
      <c r="D26" s="79" t="n"/>
      <c r="E26" s="79" t="n"/>
      <c r="F26" s="79" t="n"/>
      <c r="G26" s="79" t="n"/>
      <c r="H26" s="79" t="n"/>
      <c r="I26" s="79" t="n"/>
      <c r="J26" s="79" t="n"/>
      <c r="K26" s="79" t="n"/>
      <c r="L26" s="79" t="n"/>
      <c r="M26" s="79" t="n"/>
      <c r="N26" s="79" t="n"/>
      <c r="O26" s="79" t="n"/>
      <c r="P26" s="79" t="n"/>
      <c r="Q26" s="79" t="n"/>
      <c r="R26" s="79" t="n"/>
      <c r="S26" s="79" t="n"/>
      <c r="T26" s="79" t="n"/>
      <c r="V26" s="80" t="n"/>
      <c r="W26" s="80" t="n"/>
      <c r="X26" s="79" t="inlineStr">
        <is>
          <t>Securities for Sale</t>
        </is>
      </c>
      <c r="Y26" s="80" t="n"/>
      <c r="Z26" s="80" t="n"/>
      <c r="AA26" s="80" t="n"/>
      <c r="AB26" s="80" t="n"/>
      <c r="AC26" s="80" t="n"/>
      <c r="AD26" s="80" t="n"/>
      <c r="AE26" s="80" t="n"/>
      <c r="AF26" s="80" t="n"/>
      <c r="AG26" s="80" t="n"/>
      <c r="AH26" s="80" t="n"/>
      <c r="AI26" s="80" t="n"/>
      <c r="AJ26" s="80" t="n"/>
      <c r="AK26" s="80" t="n"/>
      <c r="AL26" s="80" t="n"/>
      <c r="AM26" s="80" t="n"/>
      <c r="AN26" s="80" t="n"/>
      <c r="AO26" s="80" t="n"/>
      <c r="AP26" s="79" t="n"/>
      <c r="AQ26" s="79" t="n"/>
      <c r="AS26" s="80" t="inlineStr">
        <is>
          <t>Negative
Working Capital</t>
        </is>
      </c>
      <c r="AT26" s="79" t="n"/>
      <c r="AU26" s="79" t="n"/>
      <c r="AV26" s="79" t="n"/>
      <c r="AW26" s="79" t="n"/>
      <c r="AX26" s="79" t="n"/>
      <c r="AY26" s="79" t="n"/>
      <c r="AZ26" s="79" t="n"/>
      <c r="BA26" s="79" t="n"/>
      <c r="BB26" s="79" t="n"/>
      <c r="BC26" s="79" t="n"/>
      <c r="BD26" s="79" t="n"/>
      <c r="BE26" s="79" t="n"/>
      <c r="BF26" s="79" t="n"/>
      <c r="BG26" s="79" t="n"/>
      <c r="BH26" s="79" t="n"/>
      <c r="BI26" s="79" t="n"/>
      <c r="BJ26" s="79" t="n"/>
      <c r="BN26" s="79" t="inlineStr">
        <is>
          <t>Other Related Items</t>
        </is>
      </c>
      <c r="BO26" s="79" t="n"/>
      <c r="BP26" s="79" t="n"/>
      <c r="BQ26" s="79" t="n"/>
      <c r="BR26" s="79" t="n"/>
      <c r="BS26" s="79" t="n"/>
      <c r="BT26" s="79" t="n"/>
      <c r="BU26" s="79" t="n"/>
      <c r="BV26" s="79" t="n"/>
      <c r="BW26" s="79" t="n"/>
      <c r="BX26" s="79" t="n"/>
      <c r="BY26" s="79" t="n"/>
      <c r="BZ26" s="79" t="n"/>
      <c r="CA26" s="79" t="n"/>
      <c r="CB26" s="79" t="n"/>
      <c r="CC26" s="79" t="n"/>
      <c r="CD26" s="79" t="n"/>
      <c r="CE26" s="79" t="n"/>
      <c r="CI26" s="80" t="inlineStr">
        <is>
          <t>Disposable Amount,
Other Deductible Items</t>
        </is>
      </c>
      <c r="CJ26" s="79" t="n"/>
      <c r="CK26" s="79" t="n"/>
      <c r="CL26" s="79" t="n"/>
      <c r="CM26" s="79" t="n"/>
      <c r="CN26" s="79" t="n"/>
      <c r="CO26" s="79" t="n"/>
      <c r="CP26" s="79" t="n"/>
      <c r="CQ26" s="79" t="n"/>
      <c r="CR26" s="79" t="n"/>
      <c r="CS26" s="79" t="n"/>
      <c r="CT26" s="79" t="n"/>
      <c r="CU26" s="79" t="n"/>
      <c r="CV26" s="79" t="n"/>
      <c r="CW26" s="79" t="n"/>
      <c r="CX26" s="79" t="n"/>
      <c r="CY26" s="79" t="n"/>
      <c r="CZ26" s="79" t="n"/>
    </row>
    <row r="27" ht="5.15" customHeight="1" s="832">
      <c r="C27" s="1012" t="n"/>
      <c r="D27" s="1012" t="n"/>
      <c r="E27" s="1012" t="n"/>
      <c r="F27" s="1012" t="n"/>
      <c r="G27" s="1012" t="n"/>
      <c r="H27" s="1012" t="n"/>
      <c r="I27" s="1012" t="n"/>
      <c r="J27" s="1012" t="n"/>
      <c r="K27" s="1012" t="n"/>
      <c r="L27" s="1012" t="n"/>
      <c r="M27" s="1012" t="n"/>
      <c r="N27" s="1012" t="n"/>
      <c r="O27" s="1012" t="n"/>
      <c r="P27" s="1012" t="n"/>
      <c r="Q27" s="1012" t="n"/>
      <c r="R27" s="1012" t="n"/>
      <c r="S27" s="1012" t="n"/>
      <c r="T27" s="1012" t="n"/>
      <c r="U27" s="1012" t="n"/>
      <c r="V27" s="1012" t="n"/>
      <c r="W27" s="1012" t="n"/>
      <c r="X27" s="1012" t="n"/>
      <c r="Y27" s="1012" t="n"/>
      <c r="Z27" s="1012" t="n"/>
      <c r="AA27" s="1012" t="n"/>
      <c r="AB27" s="1012" t="n"/>
      <c r="AC27" s="1012" t="n"/>
      <c r="AD27" s="1012" t="n"/>
      <c r="AE27" s="1012" t="n"/>
      <c r="AF27" s="1012" t="n"/>
      <c r="AG27" s="1012" t="n"/>
      <c r="AH27" s="1012" t="n"/>
      <c r="AI27" s="1012" t="n"/>
      <c r="AJ27" s="1012" t="n"/>
      <c r="AK27" s="1012" t="n"/>
      <c r="AL27" s="1012" t="n"/>
      <c r="AM27" s="1012" t="n"/>
      <c r="AN27" s="1012" t="n"/>
      <c r="AO27" s="1012" t="n"/>
      <c r="AP27" s="1012" t="n"/>
      <c r="AQ27" s="1012" t="n"/>
      <c r="AR27" s="1012" t="n"/>
      <c r="AS27" s="1012" t="n"/>
      <c r="AT27" s="1012" t="n"/>
      <c r="AU27" s="1012" t="n"/>
      <c r="AV27" s="1012" t="n"/>
      <c r="AW27" s="1012" t="n"/>
      <c r="AX27" s="1012" t="n"/>
      <c r="AY27" s="1012" t="n"/>
      <c r="AZ27" s="1012" t="n"/>
      <c r="BA27" s="1012" t="n"/>
      <c r="BB27" s="1012" t="n"/>
      <c r="BC27" s="1012" t="n"/>
      <c r="BD27" s="1012" t="n"/>
      <c r="BE27" s="1012" t="n"/>
      <c r="BF27" s="1012" t="n"/>
      <c r="BG27" s="1012" t="n"/>
      <c r="BH27" s="1012" t="n"/>
      <c r="BI27" s="1012" t="n"/>
      <c r="BJ27" s="1012" t="n"/>
      <c r="BK27" s="1012" t="n"/>
      <c r="BL27" s="1012" t="n"/>
      <c r="BM27" s="1012" t="n"/>
      <c r="BN27" s="1012" t="n"/>
      <c r="BO27" s="1012" t="n"/>
      <c r="BP27" s="1012" t="n"/>
      <c r="BQ27" s="1012" t="n"/>
      <c r="BR27" s="1012" t="n"/>
      <c r="BS27" s="1012" t="n"/>
      <c r="BT27" s="1012" t="n"/>
      <c r="BU27" s="1012" t="n"/>
      <c r="BV27" s="1012" t="n"/>
      <c r="BW27" s="1012" t="n"/>
      <c r="BX27" s="1012" t="n"/>
      <c r="BY27" s="1012" t="n"/>
      <c r="BZ27" s="1012" t="n"/>
      <c r="CA27" s="1012" t="n"/>
      <c r="CB27" s="1012" t="n"/>
      <c r="CC27" s="1012" t="n"/>
      <c r="CD27" s="1012" t="n"/>
      <c r="CE27" s="1012" t="n"/>
      <c r="CF27" s="1012" t="n"/>
      <c r="CG27" s="1012" t="n"/>
      <c r="CH27" s="1012" t="n"/>
      <c r="CI27" s="1012" t="n"/>
      <c r="CJ27" s="1012" t="n"/>
      <c r="CK27" s="1012" t="n"/>
    </row>
    <row r="28" ht="14.15" customHeight="1" s="832">
      <c r="B28" s="84" t="n"/>
      <c r="C28" s="1908">
        <f>BS!S23</f>
        <v/>
      </c>
      <c r="D28" s="870" t="n"/>
      <c r="E28" s="870" t="n"/>
      <c r="F28" s="870" t="n"/>
      <c r="G28" s="870" t="n"/>
      <c r="H28" s="870" t="n"/>
      <c r="I28" s="870" t="n"/>
      <c r="J28" s="870" t="n"/>
      <c r="K28" s="870" t="n"/>
      <c r="L28" s="870" t="n"/>
      <c r="M28" s="870" t="n"/>
      <c r="N28" s="870" t="n"/>
      <c r="O28" s="870" t="n"/>
      <c r="P28" s="870" t="n"/>
      <c r="Q28" s="870" t="n"/>
      <c r="R28" s="870" t="n"/>
      <c r="S28" s="870" t="n"/>
      <c r="T28" s="871" t="n"/>
      <c r="U28" s="1910" t="inlineStr">
        <is>
          <t>+</t>
        </is>
      </c>
      <c r="X28" s="1908" t="n"/>
      <c r="Y28" s="870" t="n"/>
      <c r="Z28" s="870" t="n"/>
      <c r="AA28" s="870" t="n"/>
      <c r="AB28" s="870" t="n"/>
      <c r="AC28" s="870" t="n"/>
      <c r="AD28" s="870" t="n"/>
      <c r="AE28" s="870" t="n"/>
      <c r="AF28" s="870" t="n"/>
      <c r="AG28" s="870" t="n"/>
      <c r="AH28" s="870" t="n"/>
      <c r="AI28" s="870" t="n"/>
      <c r="AJ28" s="870" t="n"/>
      <c r="AK28" s="870" t="n"/>
      <c r="AL28" s="870" t="n"/>
      <c r="AM28" s="870" t="n"/>
      <c r="AN28" s="870" t="n"/>
      <c r="AO28" s="871" t="n"/>
      <c r="AP28" s="1910" t="inlineStr">
        <is>
          <t>+</t>
        </is>
      </c>
      <c r="AS28" s="1911">
        <f>IF(CR22&lt;0,CR22,0)</f>
        <v/>
      </c>
      <c r="AT28" s="870" t="n"/>
      <c r="AU28" s="870" t="n"/>
      <c r="AV28" s="870" t="n"/>
      <c r="AW28" s="870" t="n"/>
      <c r="AX28" s="870" t="n"/>
      <c r="AY28" s="870" t="n"/>
      <c r="AZ28" s="870" t="n"/>
      <c r="BA28" s="870" t="n"/>
      <c r="BB28" s="870" t="n"/>
      <c r="BC28" s="870" t="n"/>
      <c r="BD28" s="870" t="n"/>
      <c r="BE28" s="870" t="n"/>
      <c r="BF28" s="870" t="n"/>
      <c r="BG28" s="870" t="n"/>
      <c r="BH28" s="870" t="n"/>
      <c r="BI28" s="870" t="n"/>
      <c r="BJ28" s="871" t="n"/>
      <c r="BK28" s="1910" t="inlineStr">
        <is>
          <t>+</t>
        </is>
      </c>
      <c r="BN28" s="1908" t="n"/>
      <c r="BO28" s="870" t="n"/>
      <c r="BP28" s="870" t="n"/>
      <c r="BQ28" s="870" t="n"/>
      <c r="BR28" s="870" t="n"/>
      <c r="BS28" s="870" t="n"/>
      <c r="BT28" s="870" t="n"/>
      <c r="BU28" s="870" t="n"/>
      <c r="BV28" s="870" t="n"/>
      <c r="BW28" s="870" t="n"/>
      <c r="BX28" s="870" t="n"/>
      <c r="BY28" s="870" t="n"/>
      <c r="BZ28" s="870" t="n"/>
      <c r="CA28" s="870" t="n"/>
      <c r="CB28" s="870" t="n"/>
      <c r="CC28" s="870" t="n"/>
      <c r="CD28" s="870" t="n"/>
      <c r="CE28" s="871" t="n"/>
      <c r="CF28" s="1053" t="inlineStr">
        <is>
          <t>=</t>
        </is>
      </c>
      <c r="CI28" s="1907">
        <f>C28+X28+AS28+BN28</f>
        <v/>
      </c>
      <c r="CJ28" s="1102" t="n"/>
      <c r="CK28" s="1102" t="n"/>
      <c r="CL28" s="1102" t="n"/>
      <c r="CM28" s="1102" t="n"/>
      <c r="CN28" s="1102" t="n"/>
      <c r="CO28" s="1102" t="n"/>
      <c r="CP28" s="1102" t="n"/>
      <c r="CQ28" s="1102" t="n"/>
      <c r="CR28" s="1102" t="n"/>
      <c r="CS28" s="1102" t="n"/>
      <c r="CT28" s="1102" t="n"/>
      <c r="CU28" s="1102" t="n"/>
      <c r="CV28" s="1102" t="n"/>
      <c r="CW28" s="1102" t="n"/>
      <c r="CX28" s="1102" t="n"/>
      <c r="CY28" s="1102" t="n"/>
      <c r="CZ28" s="1103" t="n"/>
      <c r="DA28" s="84" t="n"/>
    </row>
    <row r="29" ht="15" customHeight="1" s="832"/>
    <row r="30" ht="27" customHeight="1" s="832">
      <c r="A30" s="1037" t="inlineStr">
        <is>
          <t>4.</t>
        </is>
      </c>
      <c r="B30" s="844" t="n"/>
      <c r="C30" s="844" t="n"/>
      <c r="D30" s="77" t="inlineStr">
        <is>
          <t>Profit from Core Business Operations</t>
        </is>
      </c>
      <c r="E30" s="32" t="n"/>
      <c r="F30" s="32" t="n"/>
      <c r="G30" s="32" t="n"/>
      <c r="H30" s="32" t="n"/>
      <c r="I30" s="32" t="n"/>
      <c r="J30" s="32" t="n"/>
      <c r="K30" s="32" t="n"/>
      <c r="L30" s="32" t="n"/>
      <c r="M30" s="32" t="n"/>
      <c r="N30" s="32" t="n"/>
      <c r="O30" s="32" t="n"/>
      <c r="P30" s="32" t="n"/>
      <c r="Q30" s="32" t="n"/>
      <c r="R30" s="32" t="n"/>
      <c r="S30" s="32" t="n"/>
      <c r="T30" s="32" t="n"/>
      <c r="U30" s="32" t="n"/>
      <c r="V30" s="32" t="n"/>
      <c r="W30" s="32" t="n"/>
      <c r="X30" s="32" t="n"/>
      <c r="Y30" s="32" t="n"/>
      <c r="Z30" s="32" t="n"/>
      <c r="AA30" s="32" t="n"/>
      <c r="AB30" s="32" t="n"/>
      <c r="AC30" s="32" t="n"/>
      <c r="AD30" s="32" t="n"/>
      <c r="AE30" s="32" t="n"/>
      <c r="AF30" s="32" t="n"/>
      <c r="AG30" s="32" t="n"/>
      <c r="AH30" s="32" t="n"/>
      <c r="AI30" s="32" t="n"/>
      <c r="AJ30" s="32" t="n"/>
      <c r="AK30" s="1047" t="n"/>
      <c r="AL30" s="844" t="n"/>
      <c r="AM30" s="844" t="n"/>
      <c r="AN30" s="844" t="n"/>
      <c r="AO30" s="844" t="n"/>
      <c r="AP30" s="844" t="n"/>
      <c r="AQ30" s="844" t="n"/>
      <c r="AR30" s="844" t="n"/>
      <c r="AS30" s="844" t="n"/>
      <c r="AT30" s="844" t="n"/>
      <c r="AU30" s="844" t="n"/>
      <c r="AV30" s="844" t="n"/>
      <c r="AW30" s="844" t="n"/>
      <c r="AX30" s="844" t="n"/>
      <c r="AY30" s="844" t="n"/>
      <c r="AZ30" s="844" t="n"/>
      <c r="BA30" s="844" t="n"/>
      <c r="BB30" s="844" t="n"/>
      <c r="BC30" s="844" t="n"/>
      <c r="BD30" s="844" t="n"/>
      <c r="BE30" s="844" t="n"/>
      <c r="BF30" s="844" t="n"/>
      <c r="BG30" s="844" t="n"/>
      <c r="BH30" s="844" t="n"/>
      <c r="BI30" s="844" t="n"/>
      <c r="BJ30" s="844" t="n"/>
      <c r="BK30" s="844" t="n"/>
      <c r="BL30" s="844" t="n"/>
      <c r="BM30" s="844" t="n"/>
      <c r="BN30" s="844" t="n"/>
      <c r="BO30" s="844" t="n"/>
      <c r="BP30" s="844" t="n"/>
      <c r="BQ30" s="844" t="n"/>
      <c r="BR30" s="844" t="n"/>
      <c r="BS30" s="844" t="n"/>
      <c r="BT30" s="844" t="n"/>
      <c r="BU30" s="844" t="n"/>
      <c r="BV30" s="844" t="n"/>
      <c r="BW30" s="844" t="n"/>
      <c r="BX30" s="844" t="n"/>
      <c r="BY30" s="844" t="n"/>
      <c r="BZ30" s="844" t="n"/>
      <c r="CA30" s="844" t="n"/>
      <c r="CB30" s="844" t="n"/>
      <c r="CC30" s="844" t="n"/>
      <c r="CD30" s="844" t="n"/>
      <c r="CE30" s="844" t="n"/>
      <c r="CF30" s="844" t="n"/>
      <c r="CG30" s="844" t="n"/>
      <c r="CH30" s="844" t="n"/>
      <c r="CI30" s="844" t="n"/>
      <c r="CJ30" s="844" t="n"/>
      <c r="CK30" s="844" t="n"/>
      <c r="CL30" s="844" t="n"/>
      <c r="CM30" s="844" t="n"/>
      <c r="CN30" s="844" t="n"/>
      <c r="CO30" s="844" t="n"/>
      <c r="CP30" s="844" t="n"/>
      <c r="CQ30" s="844" t="n"/>
      <c r="CR30" s="844" t="n"/>
      <c r="CS30" s="844" t="n"/>
      <c r="CT30" s="844" t="n"/>
      <c r="CU30" s="844" t="n"/>
      <c r="CV30" s="844" t="n"/>
      <c r="CW30" s="844" t="n"/>
      <c r="CX30" s="844" t="n"/>
      <c r="CY30" s="844" t="n"/>
      <c r="CZ30" s="844" t="n"/>
      <c r="DA30" s="844" t="n"/>
      <c r="DB30" s="844" t="n"/>
      <c r="DC30" s="844" t="n"/>
      <c r="DD30" s="844" t="n"/>
      <c r="DE30" s="844" t="n"/>
      <c r="DF30" s="844" t="n"/>
      <c r="DG30" s="844" t="n"/>
    </row>
    <row r="31" ht="5.15" customHeight="1" s="832">
      <c r="A31" s="85" t="n"/>
      <c r="B31" s="33" t="n"/>
    </row>
    <row r="32" ht="3" customHeight="1" s="832">
      <c r="D32" s="85" t="n"/>
      <c r="E32" s="33" t="n"/>
    </row>
    <row r="33" ht="12" customHeight="1" s="832">
      <c r="E33" s="93" t="inlineStr">
        <is>
          <t xml:space="preserve">　Settlement Period</t>
        </is>
      </c>
      <c r="F33" s="94" t="n"/>
      <c r="G33" s="94" t="n"/>
      <c r="H33" s="94" t="n"/>
      <c r="I33" s="94" t="n"/>
      <c r="J33" s="94" t="n"/>
      <c r="K33" s="94" t="n"/>
      <c r="L33" s="94" t="n"/>
      <c r="M33" s="94" t="n"/>
      <c r="N33" s="94" t="n"/>
      <c r="O33" s="94" t="n"/>
      <c r="P33" s="94" t="n"/>
      <c r="Q33" s="94" t="n"/>
      <c r="R33" s="94" t="n"/>
      <c r="S33" s="94" t="n"/>
      <c r="T33" s="94" t="n"/>
      <c r="U33" s="94" t="n"/>
      <c r="V33" s="94" t="n"/>
      <c r="W33" s="94" t="n"/>
      <c r="X33" s="94" t="n"/>
      <c r="Y33" s="94" t="n"/>
      <c r="Z33" s="94" t="n"/>
      <c r="AA33" s="94" t="n"/>
      <c r="AB33" s="94" t="n"/>
      <c r="AC33" s="94" t="n"/>
      <c r="AD33" s="94" t="n"/>
      <c r="AE33" s="1048">
        <f>LEFT(AR33,4)-1&amp;RIGHT(AR33,3)</f>
        <v/>
      </c>
      <c r="AF33" s="870" t="n"/>
      <c r="AG33" s="870" t="n"/>
      <c r="AH33" s="870" t="n"/>
      <c r="AI33" s="870" t="n"/>
      <c r="AJ33" s="870" t="n"/>
      <c r="AK33" s="870" t="n"/>
      <c r="AL33" s="870" t="n"/>
      <c r="AM33" s="870" t="n"/>
      <c r="AN33" s="870" t="n"/>
      <c r="AO33" s="870" t="n"/>
      <c r="AP33" s="870" t="n"/>
      <c r="AQ33" s="871" t="n"/>
      <c r="AR33" s="1048">
        <f>LEFT(BE33,4)-1&amp;RIGHT(BE33,3)</f>
        <v/>
      </c>
      <c r="AS33" s="870" t="n"/>
      <c r="AT33" s="870" t="n"/>
      <c r="AU33" s="870" t="n"/>
      <c r="AV33" s="870" t="n"/>
      <c r="AW33" s="870" t="n"/>
      <c r="AX33" s="870" t="n"/>
      <c r="AY33" s="870" t="n"/>
      <c r="AZ33" s="870" t="n"/>
      <c r="BA33" s="870" t="n"/>
      <c r="BB33" s="870" t="n"/>
      <c r="BC33" s="870" t="n"/>
      <c r="BD33" s="871" t="n"/>
      <c r="BE33" s="1048">
        <f>+AR3</f>
        <v/>
      </c>
      <c r="BF33" s="870" t="n"/>
      <c r="BG33" s="870" t="n"/>
      <c r="BH33" s="870" t="n"/>
      <c r="BI33" s="870" t="n"/>
      <c r="BJ33" s="870" t="n"/>
      <c r="BK33" s="870" t="n"/>
      <c r="BL33" s="870" t="n"/>
      <c r="BM33" s="870" t="n"/>
      <c r="BN33" s="870" t="n"/>
      <c r="BO33" s="870" t="n"/>
      <c r="BP33" s="870" t="n"/>
      <c r="BQ33" s="871" t="n"/>
      <c r="BR33" s="1052" t="inlineStr">
        <is>
          <t>Average</t>
        </is>
      </c>
      <c r="BS33" s="870" t="n"/>
      <c r="BT33" s="870" t="n"/>
      <c r="BU33" s="870" t="n"/>
      <c r="BV33" s="870" t="n"/>
      <c r="BW33" s="870" t="n"/>
      <c r="BX33" s="870" t="n"/>
      <c r="BY33" s="870" t="n"/>
      <c r="BZ33" s="870" t="n"/>
      <c r="CA33" s="870" t="n"/>
      <c r="CB33" s="871" t="n"/>
      <c r="CC33" s="86" t="n"/>
      <c r="CD33" s="86" t="n"/>
      <c r="CE33" s="86" t="n"/>
      <c r="CF33" s="87" t="n"/>
      <c r="CG33" s="87" t="n"/>
      <c r="CH33" s="87" t="n"/>
      <c r="CI33" s="87" t="n"/>
      <c r="CJ33" s="87" t="n"/>
      <c r="CK33" s="87" t="n"/>
      <c r="CL33" s="87" t="n"/>
      <c r="CM33" s="87" t="n"/>
      <c r="CN33" s="87" t="n"/>
      <c r="CO33" s="87" t="n"/>
      <c r="CP33" s="87" t="n"/>
      <c r="CQ33" s="87" t="n"/>
      <c r="CR33" s="87" t="n"/>
      <c r="CS33" s="87" t="n"/>
      <c r="CT33" s="87" t="n"/>
      <c r="CU33" s="87" t="n"/>
      <c r="CV33" s="87" t="n"/>
      <c r="CW33" s="87" t="n"/>
      <c r="CX33" s="87" t="n"/>
      <c r="CY33" s="87" t="n"/>
      <c r="CZ33" s="87" t="n"/>
      <c r="DA33" s="87" t="n"/>
      <c r="DB33" s="87" t="n"/>
      <c r="DC33" s="87" t="n"/>
      <c r="DD33" s="87" t="n"/>
      <c r="DE33" s="87" t="n"/>
      <c r="DF33" s="87" t="n"/>
      <c r="DG33" s="87" t="n"/>
      <c r="DH33" s="87" t="n"/>
      <c r="DI33" s="87" t="n"/>
      <c r="DJ33" s="87" t="n"/>
      <c r="DK33" s="87" t="n"/>
      <c r="DL33" s="87" t="n"/>
      <c r="EF33" s="88" t="n"/>
      <c r="EG33" s="88" t="n"/>
      <c r="EH33" s="89" t="n"/>
      <c r="EI33" s="88" t="n"/>
      <c r="EJ33" s="88" t="n"/>
      <c r="EK33" s="88" t="n"/>
      <c r="EL33" s="88" t="n"/>
      <c r="EM33" s="88" t="n"/>
      <c r="EN33" s="88" t="n"/>
      <c r="EO33" s="88" t="n"/>
      <c r="EP33" s="88" t="n"/>
      <c r="EQ33" s="88" t="n"/>
      <c r="ER33" s="88" t="n"/>
      <c r="ES33" s="88" t="n"/>
      <c r="ET33" s="88" t="n"/>
      <c r="EU33" s="88" t="n"/>
      <c r="EV33" s="88" t="n"/>
      <c r="EW33" s="88" t="n"/>
      <c r="EX33" s="88" t="n"/>
      <c r="EY33" s="88" t="n"/>
      <c r="EZ33" s="88" t="n"/>
      <c r="FA33" s="88" t="n"/>
      <c r="FB33" s="88" t="n"/>
      <c r="FC33" s="88" t="n"/>
      <c r="FD33" s="88" t="n"/>
      <c r="FE33" s="88" t="n"/>
      <c r="FF33" s="88" t="n"/>
      <c r="FG33" s="88" t="n"/>
      <c r="FH33" s="88" t="n"/>
      <c r="FI33" s="88" t="n"/>
      <c r="FJ33" s="88" t="n"/>
      <c r="FK33" s="88" t="n"/>
      <c r="FQ33" s="90" t="n"/>
    </row>
    <row r="34" ht="12" customHeight="1" s="832">
      <c r="E34" s="93" t="inlineStr">
        <is>
          <t xml:space="preserve">　Operating Income</t>
        </is>
      </c>
      <c r="F34" s="94" t="n"/>
      <c r="G34" s="94" t="n"/>
      <c r="H34" s="94" t="n"/>
      <c r="I34" s="94" t="n"/>
      <c r="J34" s="94" t="n"/>
      <c r="K34" s="94" t="n"/>
      <c r="L34" s="94" t="n"/>
      <c r="M34" s="94" t="n"/>
      <c r="N34" s="94" t="n"/>
      <c r="O34" s="94" t="n"/>
      <c r="P34" s="94" t="n"/>
      <c r="Q34" s="94" t="n"/>
      <c r="R34" s="94" t="n"/>
      <c r="S34" s="94" t="n"/>
      <c r="T34" s="94" t="n"/>
      <c r="U34" s="94" t="n"/>
      <c r="V34" s="94" t="n"/>
      <c r="W34" s="94" t="n"/>
      <c r="X34" s="94" t="n"/>
      <c r="Y34" s="94" t="n"/>
      <c r="Z34" s="94" t="n"/>
      <c r="AA34" s="94" t="n"/>
      <c r="AB34" s="94" t="n"/>
      <c r="AC34" s="94" t="n"/>
      <c r="AD34" s="94" t="n"/>
      <c r="AE34" s="1908">
        <f>+PL!K13</f>
        <v/>
      </c>
      <c r="AF34" s="870" t="n"/>
      <c r="AG34" s="870" t="n"/>
      <c r="AH34" s="870" t="n"/>
      <c r="AI34" s="870" t="n"/>
      <c r="AJ34" s="870" t="n"/>
      <c r="AK34" s="870" t="n"/>
      <c r="AL34" s="870" t="n"/>
      <c r="AM34" s="870" t="n"/>
      <c r="AN34" s="870" t="n"/>
      <c r="AO34" s="870" t="n"/>
      <c r="AP34" s="870" t="n"/>
      <c r="AQ34" s="871" t="n"/>
      <c r="AR34" s="1908">
        <f>+PL!L13</f>
        <v/>
      </c>
      <c r="AS34" s="870" t="n"/>
      <c r="AT34" s="870" t="n"/>
      <c r="AU34" s="870" t="n"/>
      <c r="AV34" s="870" t="n"/>
      <c r="AW34" s="870" t="n"/>
      <c r="AX34" s="870" t="n"/>
      <c r="AY34" s="870" t="n"/>
      <c r="AZ34" s="870" t="n"/>
      <c r="BA34" s="870" t="n"/>
      <c r="BB34" s="870" t="n"/>
      <c r="BC34" s="870" t="n"/>
      <c r="BD34" s="871" t="n"/>
      <c r="BE34" s="1908">
        <f>+PL!M13</f>
        <v/>
      </c>
      <c r="BF34" s="870" t="n"/>
      <c r="BG34" s="870" t="n"/>
      <c r="BH34" s="870" t="n"/>
      <c r="BI34" s="870" t="n"/>
      <c r="BJ34" s="870" t="n"/>
      <c r="BK34" s="870" t="n"/>
      <c r="BL34" s="870" t="n"/>
      <c r="BM34" s="870" t="n"/>
      <c r="BN34" s="870" t="n"/>
      <c r="BO34" s="870" t="n"/>
      <c r="BP34" s="870" t="n"/>
      <c r="BQ34" s="871" t="n"/>
      <c r="BR34" s="1045">
        <f>IF(ISBLANK(AE34),IF(ISBLANK(AR34),BE34,AVERAGE(AR34:BE34)),AVERAGE(AE34:BE34))</f>
        <v/>
      </c>
      <c r="BS34" s="870" t="n"/>
      <c r="BT34" s="870" t="n"/>
      <c r="BU34" s="870" t="n"/>
      <c r="BV34" s="870" t="n"/>
      <c r="BW34" s="870" t="n"/>
      <c r="BX34" s="870" t="n"/>
      <c r="BY34" s="870" t="n"/>
      <c r="BZ34" s="870" t="n"/>
      <c r="CA34" s="870" t="n"/>
      <c r="CB34" s="871" t="n"/>
      <c r="CC34" s="91" t="n"/>
      <c r="CD34" s="91" t="n"/>
      <c r="CE34" s="91" t="n"/>
      <c r="CF34" s="266" t="n"/>
      <c r="CG34" s="266" t="n"/>
      <c r="CH34" s="266" t="n"/>
      <c r="CI34" s="266" t="n"/>
      <c r="CJ34" s="266" t="n"/>
      <c r="CK34" s="266" t="n"/>
      <c r="CL34" s="266" t="n"/>
      <c r="CM34" s="266" t="n"/>
      <c r="CN34" s="266" t="n"/>
      <c r="CO34" s="266" t="n"/>
      <c r="CP34" s="266" t="n"/>
      <c r="CQ34" s="266" t="n"/>
      <c r="CR34" s="266" t="n"/>
      <c r="CS34" s="266" t="n"/>
      <c r="CT34" s="266" t="n"/>
      <c r="CU34" s="266" t="n"/>
      <c r="CV34" s="266" t="n"/>
      <c r="CW34" s="266" t="n"/>
      <c r="CX34" s="266" t="n"/>
      <c r="CY34" s="266" t="n"/>
      <c r="CZ34" s="266" t="n"/>
      <c r="DA34" s="266" t="n"/>
      <c r="DB34" s="266" t="n"/>
      <c r="DC34" s="266" t="n"/>
      <c r="DD34" s="266" t="n"/>
      <c r="DE34" s="266" t="n"/>
      <c r="DF34" s="266" t="n"/>
      <c r="DG34" s="266" t="n"/>
      <c r="DH34" s="266" t="n"/>
      <c r="DI34" s="266" t="n"/>
      <c r="DJ34" s="266" t="n"/>
      <c r="DK34" s="266" t="n"/>
      <c r="DL34" s="266" t="n"/>
      <c r="DM34" s="267" t="n"/>
      <c r="DN34" s="266" t="n"/>
      <c r="DO34" s="266" t="n"/>
      <c r="DP34" s="266" t="n"/>
      <c r="DQ34" s="266" t="n"/>
      <c r="DR34" s="266" t="n"/>
      <c r="DS34" s="266" t="n"/>
      <c r="DT34" s="266" t="n"/>
      <c r="DU34" s="266" t="n"/>
      <c r="DV34" s="266" t="n"/>
      <c r="DW34" s="266" t="n"/>
      <c r="EF34" s="88" t="n"/>
      <c r="EG34" s="88" t="n"/>
      <c r="EH34" s="89" t="n"/>
      <c r="EI34" s="88" t="n"/>
      <c r="EJ34" s="88" t="n"/>
      <c r="EK34" s="88" t="n"/>
      <c r="EL34" s="88" t="n"/>
      <c r="EM34" s="88" t="n"/>
      <c r="EN34" s="88" t="n"/>
      <c r="EO34" s="88" t="n"/>
      <c r="EP34" s="88" t="n"/>
      <c r="EQ34" s="88" t="n"/>
      <c r="ER34" s="88" t="n"/>
      <c r="ES34" s="88" t="n"/>
      <c r="ET34" s="88" t="n"/>
      <c r="EU34" s="88" t="n"/>
      <c r="EV34" s="88" t="n"/>
      <c r="EW34" s="88" t="n"/>
      <c r="EX34" s="88" t="n"/>
      <c r="EY34" s="88" t="n"/>
      <c r="EZ34" s="88" t="n"/>
      <c r="FA34" s="88" t="n"/>
      <c r="FB34" s="88" t="n"/>
      <c r="FC34" s="88" t="n"/>
      <c r="FD34" s="88" t="n"/>
      <c r="FE34" s="88" t="n"/>
      <c r="FF34" s="88" t="n"/>
      <c r="FG34" s="88" t="n"/>
      <c r="FH34" s="88" t="n"/>
      <c r="FI34" s="88" t="n"/>
      <c r="FJ34" s="88" t="n"/>
      <c r="FK34" s="88" t="n"/>
      <c r="FQ34" s="90" t="n"/>
    </row>
    <row r="35" ht="12" customHeight="1" s="832">
      <c r="E35" s="1097" t="inlineStr">
        <is>
          <t>A</t>
        </is>
      </c>
      <c r="F35" s="870" t="n"/>
      <c r="G35" s="871" t="n"/>
      <c r="H35" s="93" t="inlineStr">
        <is>
          <t xml:space="preserve"> Net Income</t>
        </is>
      </c>
      <c r="I35" s="94" t="n"/>
      <c r="J35" s="94" t="n"/>
      <c r="K35" s="94" t="n"/>
      <c r="L35" s="94" t="n"/>
      <c r="M35" s="94" t="n"/>
      <c r="N35" s="94" t="n"/>
      <c r="O35" s="94" t="n"/>
      <c r="P35" s="94" t="n"/>
      <c r="Q35" s="94" t="n"/>
      <c r="R35" s="94" t="n"/>
      <c r="S35" s="94" t="n"/>
      <c r="T35" s="94" t="n"/>
      <c r="U35" s="94" t="n"/>
      <c r="V35" s="94" t="n"/>
      <c r="W35" s="94" t="n"/>
      <c r="X35" s="94" t="n"/>
      <c r="Y35" s="94" t="n"/>
      <c r="Z35" s="94" t="n"/>
      <c r="AA35" s="94" t="n"/>
      <c r="AB35" s="94" t="n"/>
      <c r="AC35" s="94" t="n"/>
      <c r="AD35" s="94" t="n"/>
      <c r="AE35" s="1908">
        <f>+PL!K23</f>
        <v/>
      </c>
      <c r="AF35" s="870" t="n"/>
      <c r="AG35" s="870" t="n"/>
      <c r="AH35" s="870" t="n"/>
      <c r="AI35" s="870" t="n"/>
      <c r="AJ35" s="870" t="n"/>
      <c r="AK35" s="870" t="n"/>
      <c r="AL35" s="870" t="n"/>
      <c r="AM35" s="870" t="n"/>
      <c r="AN35" s="870" t="n"/>
      <c r="AO35" s="870" t="n"/>
      <c r="AP35" s="870" t="n"/>
      <c r="AQ35" s="871" t="n"/>
      <c r="AR35" s="1908">
        <f>+PL!L23</f>
        <v/>
      </c>
      <c r="AS35" s="870" t="n"/>
      <c r="AT35" s="870" t="n"/>
      <c r="AU35" s="870" t="n"/>
      <c r="AV35" s="870" t="n"/>
      <c r="AW35" s="870" t="n"/>
      <c r="AX35" s="870" t="n"/>
      <c r="AY35" s="870" t="n"/>
      <c r="AZ35" s="870" t="n"/>
      <c r="BA35" s="870" t="n"/>
      <c r="BB35" s="870" t="n"/>
      <c r="BC35" s="870" t="n"/>
      <c r="BD35" s="871" t="n"/>
      <c r="BE35" s="1908">
        <f>+PL!M23</f>
        <v/>
      </c>
      <c r="BF35" s="870" t="n"/>
      <c r="BG35" s="870" t="n"/>
      <c r="BH35" s="870" t="n"/>
      <c r="BI35" s="870" t="n"/>
      <c r="BJ35" s="870" t="n"/>
      <c r="BK35" s="870" t="n"/>
      <c r="BL35" s="870" t="n"/>
      <c r="BM35" s="870" t="n"/>
      <c r="BN35" s="870" t="n"/>
      <c r="BO35" s="870" t="n"/>
      <c r="BP35" s="870" t="n"/>
      <c r="BQ35" s="871" t="n"/>
      <c r="BR35" s="1045">
        <f>IF(ISBLANK(AE35),IF(ISBLANK(AR35),BE35,AVERAGE(AR35:BE35)),AVERAGE(AE35:BE35))</f>
        <v/>
      </c>
      <c r="BS35" s="870" t="n"/>
      <c r="BT35" s="870" t="n"/>
      <c r="BU35" s="870" t="n"/>
      <c r="BV35" s="870" t="n"/>
      <c r="BW35" s="870" t="n"/>
      <c r="BX35" s="870" t="n"/>
      <c r="BY35" s="870" t="n"/>
      <c r="BZ35" s="870" t="n"/>
      <c r="CA35" s="870" t="n"/>
      <c r="CB35" s="871" t="n"/>
      <c r="CC35" s="267" t="n"/>
      <c r="CD35" s="92" t="n"/>
      <c r="CE35" s="92" t="n"/>
      <c r="CF35" s="266" t="n"/>
      <c r="CG35" s="266" t="n"/>
      <c r="CH35" s="266" t="n"/>
      <c r="CI35" s="266" t="n"/>
      <c r="CJ35" s="266" t="n"/>
      <c r="CK35" s="266" t="n"/>
      <c r="CL35" s="266" t="n"/>
      <c r="CM35" s="266" t="n"/>
      <c r="CN35" s="266" t="n"/>
      <c r="CO35" s="266" t="n"/>
      <c r="CP35" s="266" t="n"/>
      <c r="CQ35" s="266" t="n"/>
      <c r="CR35" s="266" t="n"/>
      <c r="CS35" s="266" t="n"/>
      <c r="CT35" s="266" t="n"/>
      <c r="CU35" s="266" t="n"/>
      <c r="CV35" s="266" t="n"/>
      <c r="CW35" s="266" t="n"/>
      <c r="CX35" s="266" t="n"/>
      <c r="CY35" s="266" t="n"/>
      <c r="CZ35" s="266" t="n"/>
      <c r="DA35" s="266" t="n"/>
      <c r="DB35" s="266" t="n"/>
      <c r="DC35" s="266" t="n"/>
      <c r="DD35" s="266" t="n"/>
      <c r="DE35" s="266" t="n"/>
      <c r="DF35" s="266" t="n"/>
      <c r="DG35" s="266" t="n"/>
      <c r="DH35" s="266" t="n"/>
      <c r="DI35" s="266" t="n"/>
      <c r="DJ35" s="266" t="n"/>
      <c r="DK35" s="266" t="n"/>
      <c r="DL35" s="266" t="n"/>
      <c r="DM35" s="267" t="n"/>
      <c r="DN35" s="266" t="n"/>
      <c r="DO35" s="266" t="n"/>
      <c r="DP35" s="266" t="n"/>
      <c r="DQ35" s="266" t="n"/>
      <c r="DR35" s="266" t="n"/>
      <c r="DS35" s="266" t="n"/>
      <c r="DT35" s="266" t="n"/>
      <c r="DU35" s="266" t="n"/>
      <c r="DV35" s="266" t="n"/>
      <c r="DW35" s="266" t="n"/>
      <c r="EF35" s="88" t="n"/>
      <c r="EG35" s="88" t="n"/>
      <c r="EH35" s="89" t="n"/>
      <c r="EI35" s="88" t="n"/>
      <c r="EJ35" s="88" t="n"/>
      <c r="EK35" s="88" t="n"/>
      <c r="EL35" s="88" t="n"/>
      <c r="EM35" s="88" t="n"/>
      <c r="EN35" s="88" t="n"/>
      <c r="EO35" s="88" t="n"/>
      <c r="EP35" s="88" t="n"/>
      <c r="EQ35" s="88" t="n"/>
      <c r="ER35" s="88" t="n"/>
      <c r="ES35" s="88" t="n"/>
      <c r="ET35" s="88" t="n"/>
      <c r="EU35" s="88" t="n"/>
      <c r="EV35" s="88" t="n"/>
      <c r="EW35" s="88" t="n"/>
      <c r="EX35" s="88" t="n"/>
      <c r="EY35" s="88" t="n"/>
      <c r="EZ35" s="88" t="n"/>
      <c r="FA35" s="88" t="n"/>
      <c r="FB35" s="88" t="n"/>
      <c r="FC35" s="88" t="n"/>
      <c r="FD35" s="88" t="n"/>
      <c r="FE35" s="88" t="n"/>
      <c r="FF35" s="88" t="n"/>
      <c r="FG35" s="88" t="n"/>
      <c r="FH35" s="88" t="n"/>
      <c r="FI35" s="88" t="n"/>
      <c r="FJ35" s="88" t="n"/>
      <c r="FK35" s="88" t="n"/>
      <c r="FQ35" s="90" t="n"/>
    </row>
    <row r="36" ht="12" customHeight="1" s="832">
      <c r="E36" s="1097" t="inlineStr">
        <is>
          <t>B</t>
        </is>
      </c>
      <c r="F36" s="870" t="n"/>
      <c r="G36" s="871" t="n"/>
      <c r="H36" s="1912" t="inlineStr">
        <is>
          <t xml:space="preserve"> Depreciation and Amortisation</t>
        </is>
      </c>
      <c r="I36" s="1913" t="n"/>
      <c r="J36" s="1913" t="n"/>
      <c r="K36" s="1913" t="n"/>
      <c r="L36" s="1913" t="n"/>
      <c r="M36" s="1913" t="n"/>
      <c r="N36" s="1913" t="n"/>
      <c r="O36" s="1913" t="n"/>
      <c r="P36" s="1913" t="n"/>
      <c r="Q36" s="1913" t="n"/>
      <c r="R36" s="1913" t="n"/>
      <c r="S36" s="1913" t="n"/>
      <c r="T36" s="1913" t="n"/>
      <c r="U36" s="1913" t="n"/>
      <c r="V36" s="1913" t="n"/>
      <c r="W36" s="1913" t="n"/>
      <c r="X36" s="1913" t="n"/>
      <c r="Y36" s="1913" t="n"/>
      <c r="Z36" s="1913" t="n"/>
      <c r="AA36" s="1913" t="n"/>
      <c r="AB36" s="1913" t="n"/>
      <c r="AC36" s="1913" t="n"/>
      <c r="AD36" s="1913" t="n"/>
      <c r="AE36" s="1908">
        <f>+PL!K25</f>
        <v/>
      </c>
      <c r="AF36" s="870" t="n"/>
      <c r="AG36" s="870" t="n"/>
      <c r="AH36" s="870" t="n"/>
      <c r="AI36" s="870" t="n"/>
      <c r="AJ36" s="870" t="n"/>
      <c r="AK36" s="870" t="n"/>
      <c r="AL36" s="870" t="n"/>
      <c r="AM36" s="870" t="n"/>
      <c r="AN36" s="870" t="n"/>
      <c r="AO36" s="870" t="n"/>
      <c r="AP36" s="870" t="n"/>
      <c r="AQ36" s="871" t="n"/>
      <c r="AR36" s="1908">
        <f>+PL!L25</f>
        <v/>
      </c>
      <c r="AS36" s="870" t="n"/>
      <c r="AT36" s="870" t="n"/>
      <c r="AU36" s="870" t="n"/>
      <c r="AV36" s="870" t="n"/>
      <c r="AW36" s="870" t="n"/>
      <c r="AX36" s="870" t="n"/>
      <c r="AY36" s="870" t="n"/>
      <c r="AZ36" s="870" t="n"/>
      <c r="BA36" s="870" t="n"/>
      <c r="BB36" s="870" t="n"/>
      <c r="BC36" s="870" t="n"/>
      <c r="BD36" s="871" t="n"/>
      <c r="BE36" s="1908">
        <f>+PL!M25</f>
        <v/>
      </c>
      <c r="BF36" s="870" t="n"/>
      <c r="BG36" s="870" t="n"/>
      <c r="BH36" s="870" t="n"/>
      <c r="BI36" s="870" t="n"/>
      <c r="BJ36" s="870" t="n"/>
      <c r="BK36" s="870" t="n"/>
      <c r="BL36" s="870" t="n"/>
      <c r="BM36" s="870" t="n"/>
      <c r="BN36" s="870" t="n"/>
      <c r="BO36" s="870" t="n"/>
      <c r="BP36" s="870" t="n"/>
      <c r="BQ36" s="871" t="n"/>
      <c r="BR36" s="1045">
        <f>IF(ISBLANK(AE36),IF(ISBLANK(AR36),BE36,AVERAGE(AR36:BE36)),AVERAGE(AE36:BE36))</f>
        <v/>
      </c>
      <c r="BS36" s="870" t="n"/>
      <c r="BT36" s="870" t="n"/>
      <c r="BU36" s="870" t="n"/>
      <c r="BV36" s="870" t="n"/>
      <c r="BW36" s="870" t="n"/>
      <c r="BX36" s="870" t="n"/>
      <c r="BY36" s="870" t="n"/>
      <c r="BZ36" s="870" t="n"/>
      <c r="CA36" s="870" t="n"/>
      <c r="CB36" s="871" t="n"/>
      <c r="CC36" s="267" t="n"/>
      <c r="CD36" s="92" t="n"/>
      <c r="CE36" s="92" t="n"/>
      <c r="DM36" s="266" t="n"/>
      <c r="DN36" s="266" t="n"/>
      <c r="DO36" s="266" t="n"/>
      <c r="DP36" s="266" t="n"/>
      <c r="DQ36" s="266" t="n"/>
      <c r="DR36" s="266" t="n"/>
      <c r="DS36" s="266" t="n"/>
      <c r="DT36" s="266" t="n"/>
      <c r="DU36" s="266" t="n"/>
      <c r="DV36" s="266" t="n"/>
      <c r="DW36" s="266" t="n"/>
      <c r="DX36" s="266" t="n"/>
      <c r="EF36" s="88" t="n"/>
      <c r="EG36" s="89" t="n"/>
      <c r="EH36" s="88" t="n"/>
      <c r="EI36" s="88" t="n"/>
      <c r="EJ36" s="88" t="n"/>
      <c r="EK36" s="88" t="n"/>
      <c r="EL36" s="88" t="n"/>
      <c r="EM36" s="88" t="n"/>
      <c r="EN36" s="88" t="n"/>
      <c r="EO36" s="88" t="n"/>
      <c r="EP36" s="88" t="n"/>
      <c r="EQ36" s="88" t="n"/>
      <c r="ER36" s="88" t="n"/>
      <c r="ES36" s="88" t="n"/>
      <c r="ET36" s="88" t="n"/>
      <c r="EU36" s="88" t="n"/>
      <c r="EV36" s="88" t="n"/>
      <c r="EW36" s="88" t="n"/>
      <c r="EX36" s="88" t="n"/>
      <c r="EY36" s="88" t="n"/>
      <c r="EZ36" s="88" t="n"/>
      <c r="FA36" s="88" t="n"/>
      <c r="FB36" s="88" t="n"/>
      <c r="FC36" s="88" t="n"/>
      <c r="FD36" s="88" t="n"/>
      <c r="FE36" s="88" t="n"/>
      <c r="FF36" s="88" t="n"/>
      <c r="FG36" s="88" t="n"/>
      <c r="FH36" s="88" t="n"/>
      <c r="FI36" s="88" t="n"/>
      <c r="FJ36" s="88" t="n"/>
      <c r="FP36" s="90" t="n"/>
    </row>
    <row r="37" ht="12" customHeight="1" s="832">
      <c r="E37" s="93" t="inlineStr">
        <is>
          <t xml:space="preserve">　A＋B</t>
        </is>
      </c>
      <c r="F37" s="94" t="n"/>
      <c r="G37" s="94" t="n"/>
      <c r="H37" s="94" t="n"/>
      <c r="I37" s="94" t="n"/>
      <c r="J37" s="94" t="n"/>
      <c r="K37" s="94" t="n"/>
      <c r="L37" s="94" t="n"/>
      <c r="M37" s="94" t="n"/>
      <c r="N37" s="94" t="n"/>
      <c r="O37" s="94" t="n"/>
      <c r="P37" s="94" t="n"/>
      <c r="Q37" s="94" t="n"/>
      <c r="R37" s="94" t="n"/>
      <c r="S37" s="94" t="n"/>
      <c r="T37" s="94" t="n"/>
      <c r="U37" s="94" t="n"/>
      <c r="V37" s="94" t="n"/>
      <c r="W37" s="94" t="n"/>
      <c r="X37" s="94" t="n"/>
      <c r="Y37" s="94" t="n"/>
      <c r="Z37" s="94" t="n"/>
      <c r="AA37" s="94" t="n"/>
      <c r="AB37" s="94" t="n"/>
      <c r="AC37" s="94" t="n"/>
      <c r="AD37" s="94" t="n"/>
      <c r="AE37" s="1908">
        <f>IF(AE35="","",SUM(AE35:AE36))</f>
        <v/>
      </c>
      <c r="AF37" s="870" t="n"/>
      <c r="AG37" s="870" t="n"/>
      <c r="AH37" s="870" t="n"/>
      <c r="AI37" s="870" t="n"/>
      <c r="AJ37" s="870" t="n"/>
      <c r="AK37" s="870" t="n"/>
      <c r="AL37" s="870" t="n"/>
      <c r="AM37" s="870" t="n"/>
      <c r="AN37" s="870" t="n"/>
      <c r="AO37" s="870" t="n"/>
      <c r="AP37" s="870" t="n"/>
      <c r="AQ37" s="871" t="n"/>
      <c r="AR37" s="1908">
        <f>IF(AR35="","",SUM(AR35:AR36))</f>
        <v/>
      </c>
      <c r="AS37" s="870" t="n"/>
      <c r="AT37" s="870" t="n"/>
      <c r="AU37" s="870" t="n"/>
      <c r="AV37" s="870" t="n"/>
      <c r="AW37" s="870" t="n"/>
      <c r="AX37" s="870" t="n"/>
      <c r="AY37" s="870" t="n"/>
      <c r="AZ37" s="870" t="n"/>
      <c r="BA37" s="870" t="n"/>
      <c r="BB37" s="870" t="n"/>
      <c r="BC37" s="870" t="n"/>
      <c r="BD37" s="871" t="n"/>
      <c r="BE37" s="1908">
        <f>IF(BE35="","",SUM(BE35:BE36))</f>
        <v/>
      </c>
      <c r="BF37" s="870" t="n"/>
      <c r="BG37" s="870" t="n"/>
      <c r="BH37" s="870" t="n"/>
      <c r="BI37" s="870" t="n"/>
      <c r="BJ37" s="870" t="n"/>
      <c r="BK37" s="870" t="n"/>
      <c r="BL37" s="870" t="n"/>
      <c r="BM37" s="870" t="n"/>
      <c r="BN37" s="870" t="n"/>
      <c r="BO37" s="870" t="n"/>
      <c r="BP37" s="870" t="n"/>
      <c r="BQ37" s="871" t="n"/>
      <c r="BR37" s="1045">
        <f>IF(ISBLANK(AE37),IF(ISBLANK(AR37),BE37,AVERAGE(AR37:BE37)),AVERAGE(AE37:BE37))</f>
        <v/>
      </c>
      <c r="BS37" s="870" t="n"/>
      <c r="BT37" s="870" t="n"/>
      <c r="BU37" s="870" t="n"/>
      <c r="BV37" s="870" t="n"/>
      <c r="BW37" s="870" t="n"/>
      <c r="BX37" s="870" t="n"/>
      <c r="BY37" s="870" t="n"/>
      <c r="BZ37" s="870" t="n"/>
      <c r="CA37" s="870" t="n"/>
      <c r="CB37" s="871" t="n"/>
      <c r="CC37" s="267" t="n"/>
      <c r="CD37" s="92" t="n"/>
      <c r="CE37" s="92" t="n"/>
      <c r="DM37" s="266" t="n"/>
      <c r="DN37" s="266" t="n"/>
      <c r="DO37" s="266" t="n"/>
      <c r="DP37" s="266" t="n"/>
      <c r="DQ37" s="266" t="n"/>
      <c r="DR37" s="266" t="n"/>
      <c r="DS37" s="266" t="n"/>
      <c r="DT37" s="266" t="n"/>
      <c r="DU37" s="266" t="n"/>
      <c r="DV37" s="266" t="n"/>
      <c r="DW37" s="266" t="n"/>
      <c r="DX37" s="266" t="n"/>
      <c r="DY37" s="266" t="n"/>
      <c r="DZ37" s="266" t="n"/>
      <c r="EA37" s="266" t="n"/>
      <c r="EF37" s="88" t="n"/>
      <c r="EG37" s="89" t="n"/>
      <c r="EH37" s="88" t="n"/>
      <c r="EI37" s="88" t="n"/>
      <c r="EJ37" s="88" t="n"/>
      <c r="EK37" s="88" t="n"/>
      <c r="EL37" s="88" t="n"/>
      <c r="EM37" s="88" t="n"/>
      <c r="EN37" s="88" t="n"/>
      <c r="EO37" s="88" t="n"/>
      <c r="EP37" s="88" t="n"/>
      <c r="EQ37" s="88" t="n"/>
      <c r="ER37" s="88" t="n"/>
      <c r="ES37" s="88" t="n"/>
      <c r="ET37" s="88" t="n"/>
      <c r="EU37" s="88" t="n"/>
      <c r="EV37" s="88" t="n"/>
      <c r="EW37" s="88" t="n"/>
      <c r="EX37" s="88" t="n"/>
      <c r="EY37" s="88" t="n"/>
      <c r="EZ37" s="88" t="n"/>
      <c r="FA37" s="88" t="n"/>
      <c r="FB37" s="88" t="n"/>
      <c r="FC37" s="88" t="n"/>
      <c r="FD37" s="88" t="n"/>
      <c r="FE37" s="88" t="n"/>
      <c r="FF37" s="88" t="n"/>
      <c r="FG37" s="88" t="n"/>
      <c r="FH37" s="88" t="n"/>
      <c r="FI37" s="88" t="n"/>
      <c r="FJ37" s="88" t="n"/>
    </row>
    <row r="38" ht="10" customHeight="1" s="832"/>
    <row r="39" ht="20.15" customHeight="1" s="832">
      <c r="E39" s="93" t="inlineStr">
        <is>
          <t xml:space="preserve">　Core Business Operations</t>
        </is>
      </c>
      <c r="F39" s="94" t="n"/>
      <c r="G39" s="94" t="n"/>
      <c r="H39" s="94" t="n"/>
      <c r="I39" s="94" t="n"/>
      <c r="J39" s="94" t="n"/>
      <c r="K39" s="94" t="n"/>
      <c r="L39" s="94" t="n"/>
      <c r="M39" s="94" t="n"/>
      <c r="N39" s="94" t="n"/>
      <c r="O39" s="94" t="n"/>
      <c r="P39" s="94" t="n"/>
      <c r="Q39" s="94" t="n"/>
      <c r="R39" s="94" t="n"/>
      <c r="S39" s="94" t="n"/>
      <c r="T39" s="94" t="n"/>
      <c r="U39" s="94" t="n"/>
      <c r="V39" s="94" t="n"/>
      <c r="W39" s="94" t="n"/>
      <c r="X39" s="94" t="n"/>
      <c r="Y39" s="94" t="n"/>
      <c r="Z39" s="94" t="n"/>
      <c r="AA39" s="94" t="n"/>
      <c r="AB39" s="94" t="n"/>
      <c r="AC39" s="94" t="n"/>
      <c r="AD39" s="94" t="n"/>
      <c r="AE39" s="1032">
        <f>MIN(BE37,BR37)</f>
        <v/>
      </c>
      <c r="AF39" s="870" t="n"/>
      <c r="AG39" s="870" t="n"/>
      <c r="AH39" s="870" t="n"/>
      <c r="AI39" s="870" t="n"/>
      <c r="AJ39" s="870" t="n"/>
      <c r="AK39" s="870" t="n"/>
      <c r="AL39" s="870" t="n"/>
      <c r="AM39" s="870" t="n"/>
      <c r="AN39" s="870" t="n"/>
      <c r="AO39" s="870" t="n"/>
      <c r="AP39" s="870" t="n"/>
      <c r="AQ39" s="870" t="n"/>
      <c r="AR39" s="870" t="n"/>
      <c r="AS39" s="870" t="n"/>
      <c r="AT39" s="870" t="n"/>
      <c r="AU39" s="870" t="n"/>
      <c r="AV39" s="870" t="n"/>
      <c r="AW39" s="870" t="n"/>
      <c r="AX39" s="870" t="n"/>
      <c r="AY39" s="870" t="n"/>
      <c r="AZ39" s="871" t="n"/>
    </row>
    <row r="40" ht="10" customHeight="1" s="832"/>
    <row r="41" ht="12" customHeight="1" s="832">
      <c r="E41" s="36" t="inlineStr">
        <is>
          <t>･</t>
        </is>
      </c>
      <c r="F41" s="79" t="n"/>
      <c r="G41" s="1033"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832">
      <c r="E42" s="79" t="n"/>
      <c r="F42" s="79" t="n"/>
    </row>
    <row r="43" ht="12" customHeight="1" s="832"/>
    <row r="44" ht="12" customHeight="1" s="832"/>
    <row r="45" ht="12" customHeight="1" s="832">
      <c r="E45" s="36" t="inlineStr">
        <is>
          <t>･</t>
        </is>
      </c>
      <c r="F45" s="79" t="n"/>
      <c r="G45" s="1017"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20.15" customHeight="1" s="832">
      <c r="E46" s="36" t="n"/>
      <c r="F46" s="79" t="n"/>
    </row>
    <row r="47" ht="5.15" customHeight="1" s="832"/>
    <row r="48" ht="12" customHeight="1" s="832">
      <c r="A48" s="95" t="inlineStr">
        <is>
          <t>《Remarks column》</t>
        </is>
      </c>
    </row>
    <row r="49" ht="2.15" customHeight="1" s="832"/>
    <row r="50" ht="70" customHeight="1" s="832">
      <c r="A50" s="1096" t="n"/>
      <c r="B50" s="870" t="n"/>
      <c r="C50" s="870" t="n"/>
      <c r="D50" s="870" t="n"/>
      <c r="E50" s="870" t="n"/>
      <c r="F50" s="870" t="n"/>
      <c r="G50" s="870" t="n"/>
      <c r="H50" s="870" t="n"/>
      <c r="I50" s="870" t="n"/>
      <c r="J50" s="870" t="n"/>
      <c r="K50" s="870" t="n"/>
      <c r="L50" s="870" t="n"/>
      <c r="M50" s="870" t="n"/>
      <c r="N50" s="870" t="n"/>
      <c r="O50" s="870" t="n"/>
      <c r="P50" s="870" t="n"/>
      <c r="Q50" s="870" t="n"/>
      <c r="R50" s="870" t="n"/>
      <c r="S50" s="870" t="n"/>
      <c r="T50" s="870" t="n"/>
      <c r="U50" s="870" t="n"/>
      <c r="V50" s="870" t="n"/>
      <c r="W50" s="870" t="n"/>
      <c r="X50" s="870" t="n"/>
      <c r="Y50" s="870" t="n"/>
      <c r="Z50" s="870" t="n"/>
      <c r="AA50" s="870" t="n"/>
      <c r="AB50" s="870" t="n"/>
      <c r="AC50" s="870" t="n"/>
      <c r="AD50" s="870" t="n"/>
      <c r="AE50" s="870" t="n"/>
      <c r="AF50" s="870" t="n"/>
      <c r="AG50" s="870" t="n"/>
      <c r="AH50" s="870" t="n"/>
      <c r="AI50" s="870" t="n"/>
      <c r="AJ50" s="870" t="n"/>
      <c r="AK50" s="870" t="n"/>
      <c r="AL50" s="870" t="n"/>
      <c r="AM50" s="870" t="n"/>
      <c r="AN50" s="870" t="n"/>
      <c r="AO50" s="870" t="n"/>
      <c r="AP50" s="870" t="n"/>
      <c r="AQ50" s="870" t="n"/>
      <c r="AR50" s="870" t="n"/>
      <c r="AS50" s="870" t="n"/>
      <c r="AT50" s="870" t="n"/>
      <c r="AU50" s="870" t="n"/>
      <c r="AV50" s="870" t="n"/>
      <c r="AW50" s="870" t="n"/>
      <c r="AX50" s="870" t="n"/>
      <c r="AY50" s="870" t="n"/>
      <c r="AZ50" s="870" t="n"/>
      <c r="BA50" s="870" t="n"/>
      <c r="BB50" s="870" t="n"/>
      <c r="BC50" s="870" t="n"/>
      <c r="BD50" s="870" t="n"/>
      <c r="BE50" s="870" t="n"/>
      <c r="BF50" s="870" t="n"/>
      <c r="BG50" s="870" t="n"/>
      <c r="BH50" s="870" t="n"/>
      <c r="BI50" s="870" t="n"/>
      <c r="BJ50" s="870" t="n"/>
      <c r="BK50" s="870" t="n"/>
      <c r="BL50" s="870" t="n"/>
      <c r="BM50" s="870" t="n"/>
      <c r="BN50" s="870" t="n"/>
      <c r="BO50" s="870" t="n"/>
      <c r="BP50" s="870" t="n"/>
      <c r="BQ50" s="870" t="n"/>
      <c r="BR50" s="870" t="n"/>
      <c r="BS50" s="870" t="n"/>
      <c r="BT50" s="870" t="n"/>
      <c r="BU50" s="870" t="n"/>
      <c r="BV50" s="870" t="n"/>
      <c r="BW50" s="870" t="n"/>
      <c r="BX50" s="870" t="n"/>
      <c r="BY50" s="870" t="n"/>
      <c r="BZ50" s="870" t="n"/>
      <c r="CA50" s="870" t="n"/>
      <c r="CB50" s="870" t="n"/>
      <c r="CC50" s="870" t="n"/>
      <c r="CD50" s="870" t="n"/>
      <c r="CE50" s="870" t="n"/>
      <c r="CF50" s="870" t="n"/>
      <c r="CG50" s="870" t="n"/>
      <c r="CH50" s="870" t="n"/>
      <c r="CI50" s="870" t="n"/>
      <c r="CJ50" s="870" t="n"/>
      <c r="CK50" s="870" t="n"/>
      <c r="CL50" s="870" t="n"/>
      <c r="CM50" s="870" t="n"/>
      <c r="CN50" s="870" t="n"/>
      <c r="CO50" s="870" t="n"/>
      <c r="CP50" s="870" t="n"/>
      <c r="CQ50" s="870" t="n"/>
      <c r="CR50" s="870" t="n"/>
      <c r="CS50" s="870" t="n"/>
      <c r="CT50" s="870" t="n"/>
      <c r="CU50" s="870" t="n"/>
      <c r="CV50" s="870" t="n"/>
      <c r="CW50" s="870" t="n"/>
      <c r="CX50" s="870" t="n"/>
      <c r="CY50" s="870" t="n"/>
      <c r="CZ50" s="870" t="n"/>
      <c r="DA50" s="870" t="n"/>
      <c r="DB50" s="870" t="n"/>
      <c r="DC50" s="870" t="n"/>
      <c r="DD50" s="870" t="n"/>
      <c r="DE50" s="870" t="n"/>
      <c r="DF50" s="870" t="n"/>
      <c r="DG50" s="871" t="n"/>
    </row>
    <row r="51" ht="10" customHeight="1" s="832"/>
    <row r="52" ht="20.15" customHeight="1" s="832">
      <c r="A52" s="1037" t="inlineStr">
        <is>
          <t>5.</t>
        </is>
      </c>
      <c r="B52" s="844" t="n"/>
      <c r="C52" s="844" t="n"/>
      <c r="D52" s="77" t="inlineStr">
        <is>
          <t>Calculation of the number of years required to fully repay debts</t>
        </is>
      </c>
      <c r="E52" s="78" t="n"/>
      <c r="F52" s="78" t="n"/>
      <c r="G52" s="78" t="n"/>
      <c r="H52" s="78" t="n"/>
      <c r="I52" s="78" t="n"/>
      <c r="J52" s="78" t="n"/>
      <c r="K52" s="78" t="n"/>
      <c r="L52" s="78" t="n"/>
      <c r="M52" s="78" t="n"/>
      <c r="N52" s="78" t="n"/>
      <c r="O52" s="78" t="n"/>
      <c r="P52" s="78" t="n"/>
      <c r="Q52" s="78" t="n"/>
      <c r="R52" s="78" t="n"/>
      <c r="S52" s="78" t="n"/>
      <c r="T52" s="78" t="n"/>
      <c r="U52" s="78" t="n"/>
      <c r="V52" s="78" t="n"/>
      <c r="W52" s="78" t="n"/>
      <c r="X52" s="78" t="n"/>
      <c r="Y52" s="78" t="n"/>
      <c r="Z52" s="78" t="n"/>
      <c r="AA52" s="78" t="n"/>
      <c r="AB52" s="78" t="n"/>
      <c r="AC52" s="78" t="n"/>
      <c r="AD52" s="78" t="n"/>
      <c r="AE52" s="78" t="n"/>
      <c r="AF52" s="78" t="n"/>
      <c r="AG52" s="78" t="n"/>
      <c r="AH52" s="78" t="n"/>
      <c r="AI52" s="78" t="n"/>
      <c r="AJ52" s="78" t="n"/>
      <c r="AK52" s="78" t="n"/>
      <c r="AL52" s="78" t="n"/>
      <c r="AM52" s="78" t="n"/>
      <c r="AN52" s="78" t="n"/>
      <c r="AO52" s="78" t="n"/>
      <c r="AP52" s="78" t="n"/>
      <c r="AQ52" s="78" t="n"/>
      <c r="AR52" s="78" t="n"/>
      <c r="AS52" s="78" t="n"/>
      <c r="AT52" s="78" t="n"/>
      <c r="AU52" s="78" t="n"/>
      <c r="AV52" s="78" t="n"/>
      <c r="AW52" s="78" t="n"/>
      <c r="AX52" s="78" t="n"/>
      <c r="AY52" s="78" t="n"/>
      <c r="AZ52" s="78" t="n"/>
      <c r="BA52" s="78" t="n"/>
      <c r="BB52" s="78" t="n"/>
      <c r="BC52" s="78" t="n"/>
      <c r="BD52" s="78" t="n"/>
      <c r="BE52" s="78" t="n"/>
      <c r="BF52" s="78" t="n"/>
      <c r="BG52" s="78" t="n"/>
      <c r="BH52" s="78" t="n"/>
      <c r="BI52" s="78" t="n"/>
      <c r="BJ52" s="78" t="n"/>
      <c r="BK52" s="78" t="n"/>
      <c r="BL52" s="78" t="n"/>
      <c r="BM52" s="78" t="n"/>
      <c r="BN52" s="78" t="n"/>
      <c r="BO52" s="78" t="n"/>
      <c r="BP52" s="78" t="n"/>
      <c r="BQ52" s="78" t="n"/>
      <c r="BR52" s="78" t="n"/>
      <c r="BS52" s="78" t="n"/>
      <c r="BT52" s="78" t="n"/>
      <c r="BU52" s="78" t="n"/>
      <c r="BV52" s="78" t="n"/>
      <c r="BW52" s="78" t="n"/>
      <c r="BX52" s="78" t="n"/>
      <c r="BY52" s="78" t="n"/>
      <c r="BZ52" s="78" t="n"/>
      <c r="CA52" s="78" t="n"/>
      <c r="CB52" s="78" t="n"/>
      <c r="CC52" s="78" t="n"/>
      <c r="CD52" s="78" t="n"/>
      <c r="CE52" s="78" t="n"/>
      <c r="CF52" s="78" t="n"/>
      <c r="CG52" s="78" t="n"/>
      <c r="CH52" s="78" t="n"/>
      <c r="CI52" s="78" t="n"/>
      <c r="CJ52" s="78" t="n"/>
      <c r="CK52" s="78" t="n"/>
      <c r="CL52" s="78" t="n"/>
      <c r="CM52" s="78" t="n"/>
      <c r="CN52" s="78" t="n"/>
      <c r="CO52" s="78" t="n"/>
      <c r="CP52" s="78" t="n"/>
      <c r="CQ52" s="78" t="n"/>
      <c r="CR52" s="78" t="n"/>
      <c r="CS52" s="78" t="n"/>
      <c r="CT52" s="78" t="n"/>
      <c r="CU52" s="78" t="n"/>
      <c r="CV52" s="78" t="n"/>
      <c r="CW52" s="78" t="n"/>
      <c r="CX52" s="78" t="n"/>
      <c r="CY52" s="78" t="n"/>
      <c r="CZ52" s="78" t="n"/>
      <c r="DA52" s="78" t="n"/>
      <c r="DB52" s="78" t="n"/>
      <c r="DC52" s="78" t="n"/>
      <c r="DD52" s="78" t="n"/>
      <c r="DE52" s="78" t="n"/>
      <c r="DF52" s="78" t="n"/>
      <c r="DG52" s="78" t="n"/>
    </row>
    <row r="53" ht="10" customHeight="1" s="832">
      <c r="A53" s="95" t="n"/>
      <c r="B53" s="96" t="n"/>
    </row>
    <row r="54" ht="30" customHeight="1" s="832">
      <c r="G54" s="95" t="n"/>
      <c r="H54" s="96" t="n"/>
      <c r="I54" s="79" t="inlineStr">
        <is>
          <t>Interest Bearing Liabilities</t>
        </is>
      </c>
      <c r="J54" s="79" t="n"/>
      <c r="K54" s="79" t="n"/>
      <c r="L54" s="79" t="n"/>
      <c r="M54" s="79" t="n"/>
      <c r="N54" s="79" t="n"/>
      <c r="O54" s="79" t="n"/>
      <c r="P54" s="79" t="n"/>
      <c r="Q54" s="79" t="n"/>
      <c r="R54" s="79" t="n"/>
      <c r="S54" s="79" t="n"/>
      <c r="T54" s="79" t="n"/>
      <c r="U54" s="79" t="n"/>
      <c r="V54" s="79" t="n"/>
      <c r="W54" s="79" t="n"/>
      <c r="X54" s="79" t="n"/>
      <c r="Y54" s="79" t="n"/>
      <c r="Z54" s="79" t="n"/>
      <c r="AA54" s="79" t="n"/>
      <c r="AE54" s="79" t="inlineStr">
        <is>
          <t>Ordinary Working Capital</t>
        </is>
      </c>
      <c r="AF54" s="79" t="n"/>
      <c r="AG54" s="79" t="n"/>
      <c r="AH54" s="79" t="n"/>
      <c r="AI54" s="79" t="n"/>
      <c r="AJ54" s="79" t="n"/>
      <c r="AK54" s="79" t="n"/>
      <c r="AL54" s="79" t="n"/>
      <c r="AM54" s="79" t="n"/>
      <c r="AN54" s="79" t="n"/>
      <c r="AO54" s="79" t="n"/>
      <c r="AP54" s="79" t="n"/>
      <c r="AQ54" s="79" t="n"/>
      <c r="AR54" s="79" t="n"/>
      <c r="AS54" s="79" t="n"/>
      <c r="AT54" s="79" t="n"/>
      <c r="AU54" s="79" t="n"/>
      <c r="AV54" s="79" t="n"/>
      <c r="AW54" s="79" t="n"/>
      <c r="BA54" s="80" t="inlineStr">
        <is>
          <t>Disposable Amount,
Other Deductible Items</t>
        </is>
      </c>
      <c r="BB54" s="79" t="n"/>
      <c r="BC54" s="79" t="n"/>
      <c r="BD54" s="79" t="n"/>
      <c r="BE54" s="79" t="n"/>
      <c r="BF54" s="79" t="n"/>
      <c r="BG54" s="79" t="n"/>
      <c r="BH54" s="79" t="n"/>
      <c r="BI54" s="79" t="n"/>
      <c r="BJ54" s="79" t="n"/>
      <c r="BK54" s="79" t="n"/>
      <c r="BL54" s="79" t="n"/>
      <c r="BM54" s="79" t="n"/>
      <c r="BN54" s="79" t="n"/>
      <c r="BO54" s="79" t="n"/>
      <c r="BP54" s="79" t="n"/>
      <c r="BQ54" s="79" t="n"/>
      <c r="BR54" s="79" t="n"/>
      <c r="BS54" s="79" t="n"/>
      <c r="BW54" s="80" t="inlineStr">
        <is>
          <t>Interest Bearing Liabilities
that should be Repaid out of Profits</t>
        </is>
      </c>
      <c r="BX54" s="79" t="n"/>
      <c r="BY54" s="79" t="n"/>
      <c r="BZ54" s="79" t="n"/>
      <c r="CA54" s="79" t="n"/>
      <c r="CB54" s="79" t="n"/>
      <c r="CC54" s="79" t="n"/>
      <c r="CD54" s="79" t="n"/>
      <c r="CE54" s="79" t="n"/>
      <c r="CF54" s="79" t="n"/>
      <c r="CG54" s="79" t="n"/>
      <c r="CH54" s="79" t="n"/>
      <c r="CI54" s="79" t="n"/>
      <c r="CJ54" s="79" t="n"/>
      <c r="CK54" s="79" t="n"/>
      <c r="CL54" s="79" t="n"/>
      <c r="CM54" s="79" t="n"/>
      <c r="CN54" s="79" t="n"/>
      <c r="CO54" s="79" t="n"/>
      <c r="CP54" s="79" t="n"/>
      <c r="CQ54" s="79" t="n"/>
      <c r="CR54" s="79" t="n"/>
      <c r="CS54" s="79" t="n"/>
      <c r="CT54" s="79" t="n"/>
      <c r="DI54" s="79" t="n"/>
      <c r="DJ54" s="79" t="n"/>
      <c r="DK54" s="79" t="n"/>
    </row>
    <row r="55" ht="3" customHeight="1" s="832">
      <c r="G55" s="95" t="n"/>
    </row>
    <row r="56" ht="20.15" customHeight="1" s="832">
      <c r="I56" s="1026">
        <f>CO16</f>
        <v/>
      </c>
      <c r="J56" s="870" t="n"/>
      <c r="K56" s="870" t="n"/>
      <c r="L56" s="870" t="n"/>
      <c r="M56" s="870" t="n"/>
      <c r="N56" s="870" t="n"/>
      <c r="O56" s="870" t="n"/>
      <c r="P56" s="870" t="n"/>
      <c r="Q56" s="870" t="n"/>
      <c r="R56" s="870" t="n"/>
      <c r="S56" s="870" t="n"/>
      <c r="T56" s="870" t="n"/>
      <c r="U56" s="870" t="n"/>
      <c r="V56" s="870" t="n"/>
      <c r="W56" s="870" t="n"/>
      <c r="X56" s="870" t="n"/>
      <c r="Y56" s="870" t="n"/>
      <c r="Z56" s="870" t="n"/>
      <c r="AA56" s="1093" t="n"/>
      <c r="AB56" s="1012" t="inlineStr">
        <is>
          <t>-</t>
        </is>
      </c>
      <c r="AE56" s="1029">
        <f>IF(CR22&gt;=0,CR22,0)</f>
        <v/>
      </c>
      <c r="AF56" s="870" t="n"/>
      <c r="AG56" s="870" t="n"/>
      <c r="AH56" s="870" t="n"/>
      <c r="AI56" s="870" t="n"/>
      <c r="AJ56" s="870" t="n"/>
      <c r="AK56" s="870" t="n"/>
      <c r="AL56" s="870" t="n"/>
      <c r="AM56" s="870" t="n"/>
      <c r="AN56" s="870" t="n"/>
      <c r="AO56" s="870" t="n"/>
      <c r="AP56" s="870" t="n"/>
      <c r="AQ56" s="870" t="n"/>
      <c r="AR56" s="870" t="n"/>
      <c r="AS56" s="870" t="n"/>
      <c r="AT56" s="870" t="n"/>
      <c r="AU56" s="870" t="n"/>
      <c r="AV56" s="870" t="n"/>
      <c r="AW56" s="1093" t="n"/>
      <c r="AX56" s="1012" t="inlineStr">
        <is>
          <t>-</t>
        </is>
      </c>
      <c r="BA56" s="1026">
        <f>IF(CI28&gt;=0,CI28,0)</f>
        <v/>
      </c>
      <c r="BB56" s="870" t="n"/>
      <c r="BC56" s="870" t="n"/>
      <c r="BD56" s="870" t="n"/>
      <c r="BE56" s="870" t="n"/>
      <c r="BF56" s="870" t="n"/>
      <c r="BG56" s="870" t="n"/>
      <c r="BH56" s="870" t="n"/>
      <c r="BI56" s="870" t="n"/>
      <c r="BJ56" s="870" t="n"/>
      <c r="BK56" s="870" t="n"/>
      <c r="BL56" s="870" t="n"/>
      <c r="BM56" s="870" t="n"/>
      <c r="BN56" s="870" t="n"/>
      <c r="BO56" s="870" t="n"/>
      <c r="BP56" s="870" t="n"/>
      <c r="BQ56" s="870" t="n"/>
      <c r="BR56" s="870" t="n"/>
      <c r="BS56" s="1093" t="n"/>
      <c r="BT56" s="1012" t="inlineStr">
        <is>
          <t>=</t>
        </is>
      </c>
      <c r="BW56" s="1914">
        <f>I56-AE56-BA56</f>
        <v/>
      </c>
      <c r="BX56" s="870" t="n"/>
      <c r="BY56" s="870" t="n"/>
      <c r="BZ56" s="870" t="n"/>
      <c r="CA56" s="870" t="n"/>
      <c r="CB56" s="870" t="n"/>
      <c r="CC56" s="870" t="n"/>
      <c r="CD56" s="870" t="n"/>
      <c r="CE56" s="870" t="n"/>
      <c r="CF56" s="870" t="n"/>
      <c r="CG56" s="870" t="n"/>
      <c r="CH56" s="870" t="n"/>
      <c r="CI56" s="870" t="n"/>
      <c r="CJ56" s="870" t="n"/>
      <c r="CK56" s="870" t="n"/>
      <c r="CL56" s="870" t="n"/>
      <c r="CM56" s="870" t="n"/>
      <c r="CN56" s="870" t="n"/>
      <c r="CO56" s="870" t="n"/>
      <c r="CP56" s="870" t="n"/>
      <c r="CQ56" s="870" t="n"/>
      <c r="CR56" s="870" t="n"/>
      <c r="CS56" s="871" t="n"/>
      <c r="CT56" s="82" t="n"/>
      <c r="CU56" s="82" t="n"/>
      <c r="CV56" s="82" t="n"/>
      <c r="CW56" s="82" t="n"/>
      <c r="CX56" s="82" t="n"/>
      <c r="CY56" s="82" t="n"/>
      <c r="CZ56" s="82" t="n"/>
      <c r="DA56" s="82" t="n"/>
      <c r="DB56" s="82" t="n"/>
      <c r="DC56" s="82" t="n"/>
      <c r="DD56" s="82" t="n"/>
      <c r="DE56" s="82" t="n"/>
      <c r="DF56" s="82" t="n"/>
      <c r="DG56" s="82" t="n"/>
      <c r="DH56" s="82" t="n"/>
      <c r="DI56" s="82" t="n"/>
      <c r="DJ56" s="82" t="n"/>
    </row>
    <row r="57" ht="10" customHeight="1" s="832"/>
    <row r="58" ht="25" customHeight="1" s="832">
      <c r="C58" s="80" t="n"/>
      <c r="D58" s="79" t="n"/>
      <c r="E58" s="79" t="n"/>
      <c r="F58" s="79" t="n"/>
      <c r="G58" s="79" t="n"/>
      <c r="H58" s="79" t="n"/>
      <c r="I58" s="1016" t="inlineStr">
        <is>
          <t>Interest Bearing Liabilities
that should be Repaid out of Profits</t>
        </is>
      </c>
      <c r="AB58" s="79" t="n"/>
      <c r="AC58" s="79" t="n"/>
      <c r="AD58" s="79" t="n"/>
      <c r="AE58" s="79" t="n"/>
      <c r="AF58" s="79" t="n"/>
      <c r="AG58" s="79" t="n"/>
      <c r="AH58" s="79" t="n"/>
      <c r="AL58" s="1016" t="inlineStr">
        <is>
          <t>Profit from Core Business Operations</t>
        </is>
      </c>
      <c r="BE58" s="1016" t="n"/>
      <c r="BF58" s="1016" t="n"/>
      <c r="BG58" s="1016" t="n"/>
      <c r="BH58" s="81" t="n"/>
      <c r="BI58" s="81" t="n"/>
      <c r="BJ58" s="81" t="n"/>
      <c r="BK58" s="1017" t="inlineStr">
        <is>
          <t>The number of years required to fully repay debts</t>
        </is>
      </c>
    </row>
    <row r="59" ht="12" customHeight="1" s="832">
      <c r="D59" s="79" t="n"/>
      <c r="E59" s="79" t="n"/>
      <c r="F59" s="79" t="n"/>
      <c r="G59" s="79" t="n"/>
      <c r="H59" s="79" t="n"/>
      <c r="AB59" s="97" t="n"/>
      <c r="AC59" s="97" t="n"/>
      <c r="AD59" s="97" t="n"/>
      <c r="AE59" s="97" t="n"/>
      <c r="AF59" s="97" t="n"/>
      <c r="AG59" s="97" t="n"/>
      <c r="AH59" s="97" t="n"/>
      <c r="BE59" s="1016" t="n"/>
      <c r="BF59" s="1016" t="n"/>
      <c r="BG59" s="1016" t="n"/>
      <c r="BH59" s="81" t="n"/>
      <c r="BI59" s="81" t="n"/>
      <c r="BJ59" s="81" t="n"/>
    </row>
    <row r="60" ht="3" customHeight="1" s="832" thickBot="1"/>
    <row r="61" ht="20.15" customHeight="1" s="832" thickBot="1">
      <c r="I61" s="1914">
        <f>IF(I56-AE56-BA56&gt;=0,I56-AE56-BA56,0)</f>
        <v/>
      </c>
      <c r="J61" s="870" t="n"/>
      <c r="K61" s="870" t="n"/>
      <c r="L61" s="870" t="n"/>
      <c r="M61" s="870" t="n"/>
      <c r="N61" s="870" t="n"/>
      <c r="O61" s="870" t="n"/>
      <c r="P61" s="870" t="n"/>
      <c r="Q61" s="870" t="n"/>
      <c r="R61" s="870" t="n"/>
      <c r="S61" s="870" t="n"/>
      <c r="T61" s="870" t="n"/>
      <c r="U61" s="870" t="n"/>
      <c r="V61" s="870" t="n"/>
      <c r="W61" s="870" t="n"/>
      <c r="X61" s="870" t="n"/>
      <c r="Y61" s="870" t="n"/>
      <c r="Z61" s="870" t="n"/>
      <c r="AA61" s="871" t="n"/>
      <c r="AB61" s="1086" t="inlineStr">
        <is>
          <t>÷</t>
        </is>
      </c>
      <c r="AK61" s="893" t="n"/>
      <c r="AL61" s="1914">
        <f>AE39</f>
        <v/>
      </c>
      <c r="AM61" s="870" t="n"/>
      <c r="AN61" s="870" t="n"/>
      <c r="AO61" s="870" t="n"/>
      <c r="AP61" s="870" t="n"/>
      <c r="AQ61" s="870" t="n"/>
      <c r="AR61" s="870" t="n"/>
      <c r="AS61" s="870" t="n"/>
      <c r="AT61" s="870" t="n"/>
      <c r="AU61" s="870" t="n"/>
      <c r="AV61" s="870" t="n"/>
      <c r="AW61" s="870" t="n"/>
      <c r="AX61" s="870" t="n"/>
      <c r="AY61" s="870" t="n"/>
      <c r="AZ61" s="870" t="n"/>
      <c r="BA61" s="870" t="n"/>
      <c r="BB61" s="870" t="n"/>
      <c r="BC61" s="870" t="n"/>
      <c r="BD61" s="871" t="n"/>
      <c r="BE61" s="1087" t="inlineStr">
        <is>
          <t>=</t>
        </is>
      </c>
      <c r="BJ61" s="1088" t="n"/>
      <c r="BK61" s="1915">
        <f>IF(AE39&lt;=0,999.9,I61/AL61)</f>
        <v/>
      </c>
      <c r="BL61" s="1090" t="n"/>
      <c r="BM61" s="1090" t="n"/>
      <c r="BN61" s="1090" t="n"/>
      <c r="BO61" s="1090" t="n"/>
      <c r="BP61" s="1090" t="n"/>
      <c r="BQ61" s="1090" t="n"/>
      <c r="BR61" s="1090" t="n"/>
      <c r="BS61" s="1090" t="n"/>
      <c r="BT61" s="1090" t="n"/>
      <c r="BU61" s="1090" t="n"/>
      <c r="BV61" s="1090" t="n"/>
      <c r="BW61" s="1090" t="n"/>
      <c r="BX61" s="1090" t="n"/>
      <c r="BY61" s="1090" t="n"/>
      <c r="BZ61" s="1090" t="n"/>
      <c r="CA61" s="1090" t="n"/>
      <c r="CB61" s="1090" t="n"/>
      <c r="CC61" s="1091" t="n"/>
      <c r="CD61" s="1011" t="inlineStr">
        <is>
          <t>years</t>
        </is>
      </c>
    </row>
    <row r="62" ht="5.15" customHeight="1" s="832"/>
    <row r="63" ht="10" customHeight="1" s="832">
      <c r="A63" s="95" t="n"/>
      <c r="B63" s="96" t="n"/>
    </row>
  </sheetData>
  <mergeCells count="100">
    <mergeCell ref="A2:J2"/>
    <mergeCell ref="K2:Y2"/>
    <mergeCell ref="AR2:BF2"/>
    <mergeCell ref="BQ2:BY2"/>
    <mergeCell ref="BZ2:DG2"/>
    <mergeCell ref="BZ3:DG7"/>
    <mergeCell ref="A5:J6"/>
    <mergeCell ref="K5:Y6"/>
    <mergeCell ref="A9:L9"/>
    <mergeCell ref="M9:AS9"/>
    <mergeCell ref="AT9:DG9"/>
    <mergeCell ref="A3:J4"/>
    <mergeCell ref="K3:Y4"/>
    <mergeCell ref="AC3:AQ4"/>
    <mergeCell ref="AR3:BF4"/>
    <mergeCell ref="BQ3:BY7"/>
    <mergeCell ref="A10:L10"/>
    <mergeCell ref="M10:AS10"/>
    <mergeCell ref="AT10:DG10"/>
    <mergeCell ref="A12:C12"/>
    <mergeCell ref="C16:N16"/>
    <mergeCell ref="O16:Q16"/>
    <mergeCell ref="R16:AC16"/>
    <mergeCell ref="AD16:AF16"/>
    <mergeCell ref="AG16:AR16"/>
    <mergeCell ref="AS16:AU16"/>
    <mergeCell ref="CO16:CZ16"/>
    <mergeCell ref="BW16:BY16"/>
    <mergeCell ref="BZ16:CK16"/>
    <mergeCell ref="CL16:CN16"/>
    <mergeCell ref="AV16:BG16"/>
    <mergeCell ref="BH16:BJ16"/>
    <mergeCell ref="BK16:BV16"/>
    <mergeCell ref="A18:C18"/>
    <mergeCell ref="C22:P22"/>
    <mergeCell ref="Q22:S22"/>
    <mergeCell ref="T22:AI22"/>
    <mergeCell ref="AJ22:AL22"/>
    <mergeCell ref="BV22:CN22"/>
    <mergeCell ref="AS28:BJ28"/>
    <mergeCell ref="BK28:BM28"/>
    <mergeCell ref="AM22:BA22"/>
    <mergeCell ref="BB22:BD22"/>
    <mergeCell ref="BE22:BR22"/>
    <mergeCell ref="BN28:CE28"/>
    <mergeCell ref="A24:C24"/>
    <mergeCell ref="C28:T28"/>
    <mergeCell ref="U28:W28"/>
    <mergeCell ref="X28:AO28"/>
    <mergeCell ref="AP28:AR28"/>
    <mergeCell ref="CF28:CH28"/>
    <mergeCell ref="CI28:CZ28"/>
    <mergeCell ref="CO22:CQ22"/>
    <mergeCell ref="CR22:DE22"/>
    <mergeCell ref="BS22:BU22"/>
    <mergeCell ref="A30:C30"/>
    <mergeCell ref="AK30:DG30"/>
    <mergeCell ref="E35:G35"/>
    <mergeCell ref="AE35:AQ35"/>
    <mergeCell ref="AR35:BD35"/>
    <mergeCell ref="BE35:BQ35"/>
    <mergeCell ref="BR35:CB35"/>
    <mergeCell ref="AE33:AQ33"/>
    <mergeCell ref="AR33:BD33"/>
    <mergeCell ref="BE33:BQ33"/>
    <mergeCell ref="BR33:CB33"/>
    <mergeCell ref="AE37:AQ37"/>
    <mergeCell ref="AR37:BD37"/>
    <mergeCell ref="BE37:BQ37"/>
    <mergeCell ref="BR37:CB37"/>
    <mergeCell ref="AE34:AQ34"/>
    <mergeCell ref="AR34:BD34"/>
    <mergeCell ref="BE34:BQ34"/>
    <mergeCell ref="BR34:CB34"/>
    <mergeCell ref="E36:G36"/>
    <mergeCell ref="AE36:AQ36"/>
    <mergeCell ref="AR36:BD36"/>
    <mergeCell ref="BE36:BQ36"/>
    <mergeCell ref="BR36:CB36"/>
    <mergeCell ref="AE39:AZ39"/>
    <mergeCell ref="G41:DG44"/>
    <mergeCell ref="G45:DG46"/>
    <mergeCell ref="A50:DG50"/>
    <mergeCell ref="A52:C52"/>
    <mergeCell ref="CD61:CK61"/>
    <mergeCell ref="BT56:BV56"/>
    <mergeCell ref="BW56:CS56"/>
    <mergeCell ref="I58:AA59"/>
    <mergeCell ref="AL58:BD59"/>
    <mergeCell ref="BK58:CK59"/>
    <mergeCell ref="I61:AA61"/>
    <mergeCell ref="AB61:AK61"/>
    <mergeCell ref="AL61:BD61"/>
    <mergeCell ref="BE61:BJ61"/>
    <mergeCell ref="BK61:CC61"/>
    <mergeCell ref="I56:AA56"/>
    <mergeCell ref="AB56:AD56"/>
    <mergeCell ref="AE56:AW56"/>
    <mergeCell ref="AX56:AZ56"/>
    <mergeCell ref="BA56:BS56"/>
  </mergeCells>
  <pageMargins left="0.5905511811023623" right="0.1968503937007874" top="0.3937007874015748" bottom="0.03937007874015748" header="0" footer="0"/>
  <pageSetup orientation="portrait" paperSize="9" verticalDpi="1200"/>
  <headerFooter alignWithMargins="0">
    <oddHeader>&amp;C&amp;"ＭＳ ゴシック,太字"&amp;13 Worksheet for Estimating the Number of Years to Fully Repay Debts&amp;R&amp;10 Form4</oddHeader>
    <oddFooter>&amp;RMar 2018</oddFooter>
    <evenHeader/>
    <evenFooter/>
    <firstHeader/>
    <firstFooter/>
  </headerFooter>
</worksheet>
</file>

<file path=xl/worksheets/sheet22.xml><?xml version="1.0" encoding="utf-8"?>
<worksheet xmlns="http://schemas.openxmlformats.org/spreadsheetml/2006/main">
  <sheetPr>
    <outlinePr summaryBelow="1" summaryRight="1"/>
    <pageSetUpPr/>
  </sheetPr>
  <dimension ref="A1:FQ63"/>
  <sheetViews>
    <sheetView zoomScale="140" zoomScaleNormal="140" workbookViewId="0">
      <selection activeCell="EH28" sqref="EH28"/>
    </sheetView>
  </sheetViews>
  <sheetFormatPr baseColWidth="8" defaultColWidth="0.90625" defaultRowHeight="12" customHeight="1"/>
  <cols>
    <col width="0.90625" customWidth="1" style="1065" min="1" max="137"/>
    <col width="3.90625" bestFit="1" customWidth="1" style="1065" min="138" max="138"/>
    <col width="0.90625" customWidth="1" style="1065" min="139" max="140"/>
    <col width="0.90625" customWidth="1" style="1065" min="141" max="16384"/>
  </cols>
  <sheetData>
    <row r="1" ht="15" customFormat="1" customHeight="1" s="74">
      <c r="AU1" s="73" t="n"/>
      <c r="BQ1" s="73" t="inlineStr">
        <is>
          <t>&lt;Control Office&gt;</t>
        </is>
      </c>
      <c r="BZ1" s="73" t="n"/>
    </row>
    <row r="2" ht="13.5" customHeight="1" s="832">
      <c r="A2" s="1082" t="inlineStr">
        <is>
          <t xml:space="preserve"> Date</t>
        </is>
      </c>
      <c r="B2" s="870" t="n"/>
      <c r="C2" s="870" t="n"/>
      <c r="D2" s="870" t="n"/>
      <c r="E2" s="870" t="n"/>
      <c r="F2" s="870" t="n"/>
      <c r="G2" s="870" t="n"/>
      <c r="H2" s="870" t="n"/>
      <c r="I2" s="870" t="n"/>
      <c r="J2" s="871" t="n"/>
      <c r="K2" s="1905">
        <f>TODAY()</f>
        <v/>
      </c>
      <c r="L2" s="870" t="n"/>
      <c r="M2" s="870" t="n"/>
      <c r="N2" s="870" t="n"/>
      <c r="O2" s="870" t="n"/>
      <c r="P2" s="870" t="n"/>
      <c r="Q2" s="870" t="n"/>
      <c r="R2" s="870" t="n"/>
      <c r="S2" s="870" t="n"/>
      <c r="T2" s="870" t="n"/>
      <c r="U2" s="870" t="n"/>
      <c r="V2" s="870" t="n"/>
      <c r="W2" s="870" t="n"/>
      <c r="X2" s="870" t="n"/>
      <c r="Y2" s="871" t="n"/>
      <c r="AC2" s="93" t="inlineStr">
        <is>
          <t>Accounts Type</t>
        </is>
      </c>
      <c r="AD2" s="94" t="n"/>
      <c r="AE2" s="94" t="n"/>
      <c r="AF2" s="94" t="n"/>
      <c r="AG2" s="94" t="n"/>
      <c r="AH2" s="94" t="n"/>
      <c r="AI2" s="94" t="n"/>
      <c r="AJ2" s="94" t="n"/>
      <c r="AK2" s="94" t="n"/>
      <c r="AL2" s="94" t="n"/>
      <c r="AM2" s="94" t="n"/>
      <c r="AN2" s="94" t="n"/>
      <c r="AO2" s="94" t="n"/>
      <c r="AP2" s="94" t="n"/>
      <c r="AQ2" s="94" t="n"/>
      <c r="AR2" s="1109" t="inlineStr">
        <is>
          <t>Standalone</t>
        </is>
      </c>
      <c r="AS2" s="870" t="n"/>
      <c r="AT2" s="870" t="n"/>
      <c r="AU2" s="870" t="n"/>
      <c r="AV2" s="870" t="n"/>
      <c r="AW2" s="870" t="n"/>
      <c r="AX2" s="870" t="n"/>
      <c r="AY2" s="870" t="n"/>
      <c r="AZ2" s="870" t="n"/>
      <c r="BA2" s="870" t="n"/>
      <c r="BB2" s="870" t="n"/>
      <c r="BC2" s="870" t="n"/>
      <c r="BD2" s="870" t="n"/>
      <c r="BE2" s="870" t="n"/>
      <c r="BF2" s="871" t="n"/>
      <c r="BM2" s="75" t="n"/>
      <c r="BN2" s="75" t="n"/>
      <c r="BO2" s="75" t="n"/>
      <c r="BP2" s="75" t="n"/>
      <c r="BQ2" s="1012" t="n"/>
      <c r="BZ2" s="1084" t="n"/>
    </row>
    <row r="3" ht="6.75" customHeight="1" s="832">
      <c r="A3" s="1082" t="inlineStr">
        <is>
          <t xml:space="preserve"> Currency</t>
        </is>
      </c>
      <c r="B3" s="873" t="n"/>
      <c r="C3" s="873" t="n"/>
      <c r="D3" s="873" t="n"/>
      <c r="E3" s="873" t="n"/>
      <c r="F3" s="873" t="n"/>
      <c r="G3" s="873" t="n"/>
      <c r="H3" s="873" t="n"/>
      <c r="I3" s="873" t="n"/>
      <c r="J3" s="874" t="n"/>
      <c r="K3" s="1072">
        <f>+#REF!</f>
        <v/>
      </c>
      <c r="L3" s="873" t="n"/>
      <c r="M3" s="873" t="n"/>
      <c r="N3" s="873" t="n"/>
      <c r="O3" s="873" t="n"/>
      <c r="P3" s="873" t="n"/>
      <c r="Q3" s="873" t="n"/>
      <c r="R3" s="873" t="n"/>
      <c r="S3" s="873" t="n"/>
      <c r="T3" s="873" t="n"/>
      <c r="U3" s="873" t="n"/>
      <c r="V3" s="873" t="n"/>
      <c r="W3" s="873" t="n"/>
      <c r="X3" s="873" t="n"/>
      <c r="Y3" s="874" t="n"/>
      <c r="AC3" s="1080" t="inlineStr">
        <is>
          <t>The latest period</t>
        </is>
      </c>
      <c r="AD3" s="873" t="n"/>
      <c r="AE3" s="873" t="n"/>
      <c r="AF3" s="873" t="n"/>
      <c r="AG3" s="873" t="n"/>
      <c r="AH3" s="873" t="n"/>
      <c r="AI3" s="873" t="n"/>
      <c r="AJ3" s="873" t="n"/>
      <c r="AK3" s="873" t="n"/>
      <c r="AL3" s="873" t="n"/>
      <c r="AM3" s="873" t="n"/>
      <c r="AN3" s="873" t="n"/>
      <c r="AO3" s="873" t="n"/>
      <c r="AP3" s="873" t="n"/>
      <c r="AQ3" s="874" t="n"/>
      <c r="AR3" s="1072">
        <f>+#REF!</f>
        <v/>
      </c>
      <c r="AS3" s="873" t="n"/>
      <c r="AT3" s="873" t="n"/>
      <c r="AU3" s="873" t="n"/>
      <c r="AV3" s="873" t="n"/>
      <c r="AW3" s="873" t="n"/>
      <c r="AX3" s="873" t="n"/>
      <c r="AY3" s="873" t="n"/>
      <c r="AZ3" s="873" t="n"/>
      <c r="BA3" s="873" t="n"/>
      <c r="BB3" s="873" t="n"/>
      <c r="BC3" s="873" t="n"/>
      <c r="BD3" s="873" t="n"/>
      <c r="BE3" s="873" t="n"/>
      <c r="BF3" s="874" t="n"/>
      <c r="BM3" s="75" t="n"/>
      <c r="BN3" s="75" t="n"/>
      <c r="BO3" s="75" t="n"/>
      <c r="BP3" s="75" t="n"/>
      <c r="BQ3" s="1012" t="n"/>
      <c r="BZ3" s="1012" t="n"/>
    </row>
    <row r="4" ht="6.75" customHeight="1" s="832">
      <c r="A4" s="875" t="n"/>
      <c r="B4" s="876" t="n"/>
      <c r="C4" s="876" t="n"/>
      <c r="D4" s="876" t="n"/>
      <c r="E4" s="876" t="n"/>
      <c r="F4" s="876" t="n"/>
      <c r="G4" s="876" t="n"/>
      <c r="H4" s="876" t="n"/>
      <c r="I4" s="876" t="n"/>
      <c r="J4" s="877" t="n"/>
      <c r="K4" s="875" t="n"/>
      <c r="L4" s="876" t="n"/>
      <c r="M4" s="876" t="n"/>
      <c r="N4" s="876" t="n"/>
      <c r="O4" s="876" t="n"/>
      <c r="P4" s="876" t="n"/>
      <c r="Q4" s="876" t="n"/>
      <c r="R4" s="876" t="n"/>
      <c r="S4" s="876" t="n"/>
      <c r="T4" s="876" t="n"/>
      <c r="U4" s="876" t="n"/>
      <c r="V4" s="876" t="n"/>
      <c r="W4" s="876" t="n"/>
      <c r="X4" s="876" t="n"/>
      <c r="Y4" s="877" t="n"/>
      <c r="AC4" s="875" t="n"/>
      <c r="AD4" s="876" t="n"/>
      <c r="AE4" s="876" t="n"/>
      <c r="AF4" s="876" t="n"/>
      <c r="AG4" s="876" t="n"/>
      <c r="AH4" s="876" t="n"/>
      <c r="AI4" s="876" t="n"/>
      <c r="AJ4" s="876" t="n"/>
      <c r="AK4" s="876" t="n"/>
      <c r="AL4" s="876" t="n"/>
      <c r="AM4" s="876" t="n"/>
      <c r="AN4" s="876" t="n"/>
      <c r="AO4" s="876" t="n"/>
      <c r="AP4" s="876" t="n"/>
      <c r="AQ4" s="877" t="n"/>
      <c r="AR4" s="875" t="n"/>
      <c r="AS4" s="876" t="n"/>
      <c r="AT4" s="876" t="n"/>
      <c r="AU4" s="876" t="n"/>
      <c r="AV4" s="876" t="n"/>
      <c r="AW4" s="876" t="n"/>
      <c r="AX4" s="876" t="n"/>
      <c r="AY4" s="876" t="n"/>
      <c r="AZ4" s="876" t="n"/>
      <c r="BA4" s="876" t="n"/>
      <c r="BB4" s="876" t="n"/>
      <c r="BC4" s="876" t="n"/>
      <c r="BD4" s="876" t="n"/>
      <c r="BE4" s="876" t="n"/>
      <c r="BF4" s="877" t="n"/>
      <c r="BM4" s="75" t="n"/>
      <c r="BN4" s="75" t="n"/>
      <c r="BO4" s="75" t="n"/>
      <c r="BP4" s="75" t="n"/>
    </row>
    <row r="5" ht="6.75" customHeight="1" s="832">
      <c r="A5" s="1082" t="inlineStr">
        <is>
          <t xml:space="preserve"> Unit</t>
        </is>
      </c>
      <c r="B5" s="873" t="n"/>
      <c r="C5" s="873" t="n"/>
      <c r="D5" s="873" t="n"/>
      <c r="E5" s="873" t="n"/>
      <c r="F5" s="873" t="n"/>
      <c r="G5" s="873" t="n"/>
      <c r="H5" s="873" t="n"/>
      <c r="I5" s="873" t="n"/>
      <c r="J5" s="874" t="n"/>
      <c r="K5" s="1072">
        <f>+#REF!</f>
        <v/>
      </c>
      <c r="L5" s="873" t="n"/>
      <c r="M5" s="873" t="n"/>
      <c r="N5" s="873" t="n"/>
      <c r="O5" s="873" t="n"/>
      <c r="P5" s="873" t="n"/>
      <c r="Q5" s="873" t="n"/>
      <c r="R5" s="873" t="n"/>
      <c r="S5" s="873" t="n"/>
      <c r="T5" s="873" t="n"/>
      <c r="U5" s="873" t="n"/>
      <c r="V5" s="873" t="n"/>
      <c r="W5" s="873" t="n"/>
      <c r="X5" s="873" t="n"/>
      <c r="Y5" s="874" t="n"/>
      <c r="AJ5" s="76" t="n"/>
      <c r="AK5" s="76" t="n"/>
      <c r="AL5" s="76" t="n"/>
      <c r="AM5" s="76" t="n"/>
      <c r="AN5" s="76" t="n"/>
      <c r="AO5" s="76" t="n"/>
      <c r="AP5" s="76" t="n"/>
      <c r="AQ5" s="76" t="n"/>
      <c r="AR5" s="76" t="n"/>
      <c r="AS5" s="76" t="n"/>
      <c r="BM5" s="75" t="n"/>
      <c r="BN5" s="75" t="n"/>
      <c r="BO5" s="75" t="n"/>
      <c r="BP5" s="75" t="n"/>
    </row>
    <row r="6" ht="6.75" customHeight="1" s="832">
      <c r="A6" s="875" t="n"/>
      <c r="B6" s="876" t="n"/>
      <c r="C6" s="876" t="n"/>
      <c r="D6" s="876" t="n"/>
      <c r="E6" s="876" t="n"/>
      <c r="F6" s="876" t="n"/>
      <c r="G6" s="876" t="n"/>
      <c r="H6" s="876" t="n"/>
      <c r="I6" s="876" t="n"/>
      <c r="J6" s="877" t="n"/>
      <c r="K6" s="875" t="n"/>
      <c r="L6" s="876" t="n"/>
      <c r="M6" s="876" t="n"/>
      <c r="N6" s="876" t="n"/>
      <c r="O6" s="876" t="n"/>
      <c r="P6" s="876" t="n"/>
      <c r="Q6" s="876" t="n"/>
      <c r="R6" s="876" t="n"/>
      <c r="S6" s="876" t="n"/>
      <c r="T6" s="876" t="n"/>
      <c r="U6" s="876" t="n"/>
      <c r="V6" s="876" t="n"/>
      <c r="W6" s="876" t="n"/>
      <c r="X6" s="876" t="n"/>
      <c r="Y6" s="877" t="n"/>
      <c r="AJ6" s="76" t="n"/>
      <c r="AK6" s="76" t="n"/>
      <c r="AL6" s="76" t="n"/>
      <c r="AM6" s="76" t="n"/>
      <c r="AN6" s="76" t="n"/>
      <c r="AO6" s="76" t="n"/>
      <c r="AP6" s="76" t="n"/>
      <c r="AQ6" s="76" t="n"/>
      <c r="AR6" s="76" t="n"/>
      <c r="AS6" s="76" t="n"/>
      <c r="BM6" s="75" t="n"/>
      <c r="BN6" s="75" t="n"/>
      <c r="BO6" s="75" t="n"/>
      <c r="BP6" s="75" t="n"/>
    </row>
    <row r="7" ht="9" customHeight="1" s="832">
      <c r="L7" s="75" t="n"/>
      <c r="M7" s="75" t="n"/>
      <c r="N7" s="75" t="n"/>
      <c r="O7" s="75" t="n"/>
      <c r="P7" s="75" t="n"/>
      <c r="Q7" s="75" t="n"/>
      <c r="R7" s="75" t="n"/>
      <c r="S7" s="75" t="n"/>
      <c r="T7" s="75" t="n"/>
      <c r="U7" s="75" t="n"/>
      <c r="V7" s="75" t="n"/>
      <c r="W7" s="75" t="n"/>
      <c r="X7" s="75" t="n"/>
      <c r="Y7" s="75" t="n"/>
      <c r="Z7" s="75" t="n"/>
      <c r="BM7" s="75" t="n"/>
      <c r="BN7" s="75" t="n"/>
      <c r="BO7" s="75" t="n"/>
      <c r="BP7" s="75" t="n"/>
    </row>
    <row r="8" ht="5.15" customHeight="1" s="832"/>
    <row r="9" ht="15" customHeight="1" s="832">
      <c r="A9" s="1108" t="inlineStr">
        <is>
          <t>MIZUHO C-CIF Number</t>
        </is>
      </c>
      <c r="B9" s="870" t="n"/>
      <c r="C9" s="870" t="n"/>
      <c r="D9" s="870" t="n"/>
      <c r="E9" s="870" t="n"/>
      <c r="F9" s="870" t="n"/>
      <c r="G9" s="870" t="n"/>
      <c r="H9" s="870" t="n"/>
      <c r="I9" s="870" t="n"/>
      <c r="J9" s="870" t="n"/>
      <c r="K9" s="870" t="n"/>
      <c r="L9" s="871" t="n"/>
      <c r="M9" s="1076" t="inlineStr">
        <is>
          <t>Branch/Office Name</t>
        </is>
      </c>
      <c r="N9" s="870" t="n"/>
      <c r="O9" s="870" t="n"/>
      <c r="P9" s="870" t="n"/>
      <c r="Q9" s="870" t="n"/>
      <c r="R9" s="870" t="n"/>
      <c r="S9" s="870" t="n"/>
      <c r="T9" s="870" t="n"/>
      <c r="U9" s="870" t="n"/>
      <c r="V9" s="870" t="n"/>
      <c r="W9" s="870" t="n"/>
      <c r="X9" s="870" t="n"/>
      <c r="Y9" s="870" t="n"/>
      <c r="Z9" s="870" t="n"/>
      <c r="AA9" s="870" t="n"/>
      <c r="AB9" s="870" t="n"/>
      <c r="AC9" s="870" t="n"/>
      <c r="AD9" s="870" t="n"/>
      <c r="AE9" s="870" t="n"/>
      <c r="AF9" s="870" t="n"/>
      <c r="AG9" s="870" t="n"/>
      <c r="AH9" s="870" t="n"/>
      <c r="AI9" s="870" t="n"/>
      <c r="AJ9" s="870" t="n"/>
      <c r="AK9" s="870" t="n"/>
      <c r="AL9" s="870" t="n"/>
      <c r="AM9" s="870" t="n"/>
      <c r="AN9" s="870" t="n"/>
      <c r="AO9" s="870" t="n"/>
      <c r="AP9" s="870" t="n"/>
      <c r="AQ9" s="870" t="n"/>
      <c r="AR9" s="870" t="n"/>
      <c r="AS9" s="871" t="n"/>
      <c r="AT9" s="1076" t="inlineStr">
        <is>
          <t>Customer Name</t>
        </is>
      </c>
      <c r="AU9" s="870" t="n"/>
      <c r="AV9" s="870" t="n"/>
      <c r="AW9" s="870" t="n"/>
      <c r="AX9" s="870" t="n"/>
      <c r="AY9" s="870" t="n"/>
      <c r="AZ9" s="870" t="n"/>
      <c r="BA9" s="870" t="n"/>
      <c r="BB9" s="870" t="n"/>
      <c r="BC9" s="870" t="n"/>
      <c r="BD9" s="870" t="n"/>
      <c r="BE9" s="870" t="n"/>
      <c r="BF9" s="870" t="n"/>
      <c r="BG9" s="870" t="n"/>
      <c r="BH9" s="870" t="n"/>
      <c r="BI9" s="870" t="n"/>
      <c r="BJ9" s="870" t="n"/>
      <c r="BK9" s="870" t="n"/>
      <c r="BL9" s="870" t="n"/>
      <c r="BM9" s="870" t="n"/>
      <c r="BN9" s="870" t="n"/>
      <c r="BO9" s="870" t="n"/>
      <c r="BP9" s="870" t="n"/>
      <c r="BQ9" s="870" t="n"/>
      <c r="BR9" s="870" t="n"/>
      <c r="BS9" s="870" t="n"/>
      <c r="BT9" s="870" t="n"/>
      <c r="BU9" s="870" t="n"/>
      <c r="BV9" s="870" t="n"/>
      <c r="BW9" s="870" t="n"/>
      <c r="BX9" s="870" t="n"/>
      <c r="BY9" s="870" t="n"/>
      <c r="BZ9" s="870" t="n"/>
      <c r="CA9" s="870" t="n"/>
      <c r="CB9" s="870" t="n"/>
      <c r="CC9" s="870" t="n"/>
      <c r="CD9" s="870" t="n"/>
      <c r="CE9" s="870" t="n"/>
      <c r="CF9" s="870" t="n"/>
      <c r="CG9" s="870" t="n"/>
      <c r="CH9" s="870" t="n"/>
      <c r="CI9" s="870" t="n"/>
      <c r="CJ9" s="870" t="n"/>
      <c r="CK9" s="870" t="n"/>
      <c r="CL9" s="870" t="n"/>
      <c r="CM9" s="870" t="n"/>
      <c r="CN9" s="870" t="n"/>
      <c r="CO9" s="870" t="n"/>
      <c r="CP9" s="870" t="n"/>
      <c r="CQ9" s="870" t="n"/>
      <c r="CR9" s="870" t="n"/>
      <c r="CS9" s="870" t="n"/>
      <c r="CT9" s="870" t="n"/>
      <c r="CU9" s="870" t="n"/>
      <c r="CV9" s="870" t="n"/>
      <c r="CW9" s="870" t="n"/>
      <c r="CX9" s="870" t="n"/>
      <c r="CY9" s="870" t="n"/>
      <c r="CZ9" s="870" t="n"/>
      <c r="DA9" s="870" t="n"/>
      <c r="DB9" s="870" t="n"/>
      <c r="DC9" s="870" t="n"/>
      <c r="DD9" s="870" t="n"/>
      <c r="DE9" s="870" t="n"/>
      <c r="DF9" s="870" t="n"/>
      <c r="DG9" s="871" t="n"/>
    </row>
    <row r="10" ht="16" customHeight="1" s="832">
      <c r="A10" s="1063">
        <f>+#REF!</f>
        <v/>
      </c>
      <c r="B10" s="870" t="n"/>
      <c r="C10" s="870" t="n"/>
      <c r="D10" s="870" t="n"/>
      <c r="E10" s="870" t="n"/>
      <c r="F10" s="870" t="n"/>
      <c r="G10" s="870" t="n"/>
      <c r="H10" s="870" t="n"/>
      <c r="I10" s="870" t="n"/>
      <c r="J10" s="870" t="n"/>
      <c r="K10" s="870" t="n"/>
      <c r="L10" s="871" t="n"/>
      <c r="M10" s="1063">
        <f>+#REF!</f>
        <v/>
      </c>
      <c r="N10" s="870" t="n"/>
      <c r="O10" s="870" t="n"/>
      <c r="P10" s="870" t="n"/>
      <c r="Q10" s="870" t="n"/>
      <c r="R10" s="870" t="n"/>
      <c r="S10" s="870" t="n"/>
      <c r="T10" s="870" t="n"/>
      <c r="U10" s="870" t="n"/>
      <c r="V10" s="870" t="n"/>
      <c r="W10" s="870" t="n"/>
      <c r="X10" s="870" t="n"/>
      <c r="Y10" s="870" t="n"/>
      <c r="Z10" s="870" t="n"/>
      <c r="AA10" s="870" t="n"/>
      <c r="AB10" s="870" t="n"/>
      <c r="AC10" s="870" t="n"/>
      <c r="AD10" s="870" t="n"/>
      <c r="AE10" s="870" t="n"/>
      <c r="AF10" s="870" t="n"/>
      <c r="AG10" s="870" t="n"/>
      <c r="AH10" s="870" t="n"/>
      <c r="AI10" s="870" t="n"/>
      <c r="AJ10" s="870" t="n"/>
      <c r="AK10" s="870" t="n"/>
      <c r="AL10" s="870" t="n"/>
      <c r="AM10" s="870" t="n"/>
      <c r="AN10" s="870" t="n"/>
      <c r="AO10" s="870" t="n"/>
      <c r="AP10" s="870" t="n"/>
      <c r="AQ10" s="870" t="n"/>
      <c r="AR10" s="870" t="n"/>
      <c r="AS10" s="871" t="n"/>
      <c r="AT10" s="1063">
        <f>+#REF!</f>
        <v/>
      </c>
      <c r="AU10" s="870" t="n"/>
      <c r="AV10" s="870" t="n"/>
      <c r="AW10" s="870" t="n"/>
      <c r="AX10" s="870" t="n"/>
      <c r="AY10" s="870" t="n"/>
      <c r="AZ10" s="870" t="n"/>
      <c r="BA10" s="870" t="n"/>
      <c r="BB10" s="870" t="n"/>
      <c r="BC10" s="870" t="n"/>
      <c r="BD10" s="870" t="n"/>
      <c r="BE10" s="870" t="n"/>
      <c r="BF10" s="870" t="n"/>
      <c r="BG10" s="870" t="n"/>
      <c r="BH10" s="870" t="n"/>
      <c r="BI10" s="870" t="n"/>
      <c r="BJ10" s="870" t="n"/>
      <c r="BK10" s="870" t="n"/>
      <c r="BL10" s="870" t="n"/>
      <c r="BM10" s="870" t="n"/>
      <c r="BN10" s="870" t="n"/>
      <c r="BO10" s="870" t="n"/>
      <c r="BP10" s="870" t="n"/>
      <c r="BQ10" s="870" t="n"/>
      <c r="BR10" s="870" t="n"/>
      <c r="BS10" s="870" t="n"/>
      <c r="BT10" s="870" t="n"/>
      <c r="BU10" s="870" t="n"/>
      <c r="BV10" s="870" t="n"/>
      <c r="BW10" s="870" t="n"/>
      <c r="BX10" s="870" t="n"/>
      <c r="BY10" s="870" t="n"/>
      <c r="BZ10" s="870" t="n"/>
      <c r="CA10" s="870" t="n"/>
      <c r="CB10" s="870" t="n"/>
      <c r="CC10" s="870" t="n"/>
      <c r="CD10" s="870" t="n"/>
      <c r="CE10" s="870" t="n"/>
      <c r="CF10" s="870" t="n"/>
      <c r="CG10" s="870" t="n"/>
      <c r="CH10" s="870" t="n"/>
      <c r="CI10" s="870" t="n"/>
      <c r="CJ10" s="870" t="n"/>
      <c r="CK10" s="870" t="n"/>
      <c r="CL10" s="870" t="n"/>
      <c r="CM10" s="870" t="n"/>
      <c r="CN10" s="870" t="n"/>
      <c r="CO10" s="870" t="n"/>
      <c r="CP10" s="870" t="n"/>
      <c r="CQ10" s="870" t="n"/>
      <c r="CR10" s="870" t="n"/>
      <c r="CS10" s="870" t="n"/>
      <c r="CT10" s="870" t="n"/>
      <c r="CU10" s="870" t="n"/>
      <c r="CV10" s="870" t="n"/>
      <c r="CW10" s="870" t="n"/>
      <c r="CX10" s="870" t="n"/>
      <c r="CY10" s="870" t="n"/>
      <c r="CZ10" s="870" t="n"/>
      <c r="DA10" s="870" t="n"/>
      <c r="DB10" s="870" t="n"/>
      <c r="DC10" s="870" t="n"/>
      <c r="DD10" s="870" t="n"/>
      <c r="DE10" s="870" t="n"/>
      <c r="DF10" s="870" t="n"/>
      <c r="DG10" s="871" t="n"/>
    </row>
    <row r="11" ht="10" customHeight="1" s="832"/>
    <row r="12" ht="20.15" customHeight="1" s="832">
      <c r="A12" s="1037" t="inlineStr">
        <is>
          <t>1.</t>
        </is>
      </c>
      <c r="B12" s="844" t="n"/>
      <c r="C12" s="844" t="n"/>
      <c r="D12" s="77" t="inlineStr">
        <is>
          <t>Interest Bearing Liabilities</t>
        </is>
      </c>
      <c r="E12" s="78" t="n"/>
      <c r="F12" s="78" t="n"/>
      <c r="G12" s="78" t="n"/>
      <c r="H12" s="78" t="n"/>
      <c r="I12" s="78" t="n"/>
      <c r="J12" s="78" t="n"/>
      <c r="K12" s="78" t="n"/>
      <c r="L12" s="78" t="n"/>
      <c r="M12" s="78" t="n"/>
      <c r="N12" s="78" t="n"/>
      <c r="O12" s="78" t="n"/>
      <c r="P12" s="78" t="n"/>
      <c r="Q12" s="78" t="n"/>
      <c r="R12" s="78" t="n"/>
      <c r="S12" s="78" t="n"/>
      <c r="T12" s="78" t="n"/>
      <c r="U12" s="78" t="n"/>
      <c r="V12" s="78" t="n"/>
      <c r="W12" s="78" t="n"/>
      <c r="X12" s="78" t="n"/>
      <c r="Y12" s="78" t="n"/>
      <c r="Z12" s="78" t="n"/>
      <c r="AA12" s="78" t="n"/>
      <c r="AB12" s="78" t="n"/>
      <c r="AC12" s="78" t="n"/>
      <c r="AD12" s="78" t="n"/>
      <c r="AE12" s="78" t="n"/>
      <c r="AF12" s="78" t="n"/>
      <c r="AG12" s="78" t="n"/>
      <c r="AH12" s="78" t="n"/>
      <c r="AI12" s="78" t="n"/>
      <c r="AJ12" s="78" t="n"/>
      <c r="AK12" s="78" t="n"/>
      <c r="AL12" s="78" t="n"/>
      <c r="AM12" s="78" t="n"/>
      <c r="AN12" s="78" t="n"/>
      <c r="AO12" s="78" t="n"/>
      <c r="AP12" s="78" t="n"/>
      <c r="AQ12" s="78" t="n"/>
      <c r="AR12" s="78" t="n"/>
      <c r="AS12" s="78" t="n"/>
      <c r="AT12" s="78" t="n"/>
      <c r="AU12" s="78" t="n"/>
      <c r="AV12" s="78" t="n"/>
      <c r="AW12" s="78" t="n"/>
      <c r="AX12" s="78" t="n"/>
      <c r="AY12" s="78" t="n"/>
      <c r="AZ12" s="78" t="n"/>
      <c r="BA12" s="78" t="n"/>
      <c r="BB12" s="78" t="n"/>
      <c r="BC12" s="78" t="n"/>
      <c r="BD12" s="78" t="n"/>
      <c r="BE12" s="78" t="n"/>
      <c r="BF12" s="78" t="n"/>
      <c r="BG12" s="78" t="n"/>
      <c r="BH12" s="78" t="n"/>
      <c r="BI12" s="78" t="n"/>
      <c r="BJ12" s="78" t="n"/>
      <c r="BK12" s="78" t="n"/>
      <c r="BL12" s="78" t="n"/>
      <c r="BM12" s="78" t="n"/>
      <c r="BN12" s="78" t="n"/>
      <c r="BO12" s="78" t="n"/>
      <c r="BP12" s="78" t="n"/>
      <c r="BQ12" s="78" t="n"/>
      <c r="BR12" s="78" t="n"/>
      <c r="BS12" s="78" t="n"/>
      <c r="BT12" s="78" t="n"/>
      <c r="BU12" s="78" t="n"/>
      <c r="BV12" s="78" t="n"/>
      <c r="BW12" s="78" t="n"/>
      <c r="BX12" s="78" t="n"/>
      <c r="BY12" s="78" t="n"/>
      <c r="BZ12" s="78" t="n"/>
      <c r="CA12" s="78" t="n"/>
      <c r="CB12" s="78" t="n"/>
      <c r="CC12" s="78" t="n"/>
      <c r="CD12" s="78" t="n"/>
      <c r="CE12" s="78" t="n"/>
      <c r="CF12" s="78" t="n"/>
      <c r="CG12" s="78" t="n"/>
      <c r="CH12" s="78" t="n"/>
      <c r="CI12" s="78" t="n"/>
      <c r="CJ12" s="78" t="n"/>
      <c r="CK12" s="78" t="n"/>
      <c r="CL12" s="78" t="n"/>
      <c r="CM12" s="78" t="n"/>
      <c r="CN12" s="78" t="n"/>
      <c r="CO12" s="78" t="n"/>
      <c r="CP12" s="78" t="n"/>
      <c r="CQ12" s="78" t="n"/>
      <c r="CR12" s="78" t="n"/>
      <c r="CS12" s="78" t="n"/>
      <c r="CT12" s="78" t="n"/>
      <c r="CU12" s="78" t="n"/>
      <c r="CV12" s="78" t="n"/>
      <c r="CW12" s="78" t="n"/>
      <c r="CX12" s="78" t="n"/>
      <c r="CY12" s="78" t="n"/>
      <c r="CZ12" s="78" t="n"/>
      <c r="DA12" s="78" t="n"/>
      <c r="DB12" s="78" t="n"/>
      <c r="DC12" s="78" t="n"/>
      <c r="DD12" s="78" t="n"/>
      <c r="DE12" s="78" t="n"/>
      <c r="DF12" s="78" t="n"/>
      <c r="DG12" s="78" t="n"/>
    </row>
    <row r="13" ht="5.15" customHeight="1" s="832"/>
    <row r="14" ht="27" customHeight="1" s="832">
      <c r="C14" s="79" t="inlineStr">
        <is>
          <t>Short Term Debt</t>
        </is>
      </c>
      <c r="D14" s="79" t="n"/>
      <c r="E14" s="79" t="n"/>
      <c r="F14" s="79" t="n"/>
      <c r="G14" s="79" t="n"/>
      <c r="H14" s="79" t="n"/>
      <c r="I14" s="79" t="n"/>
      <c r="J14" s="79" t="n"/>
      <c r="K14" s="79" t="n"/>
      <c r="L14" s="79" t="n"/>
      <c r="M14" s="79" t="n"/>
      <c r="N14" s="79" t="n"/>
      <c r="R14" s="80" t="inlineStr">
        <is>
          <t>Long Term Debt
due in one year</t>
        </is>
      </c>
      <c r="S14" s="79" t="n"/>
      <c r="T14" s="79" t="n"/>
      <c r="U14" s="79" t="n"/>
      <c r="V14" s="79" t="n"/>
      <c r="W14" s="79" t="n"/>
      <c r="X14" s="80" t="n"/>
      <c r="Y14" s="80" t="n"/>
      <c r="Z14" s="80" t="n"/>
      <c r="AA14" s="80" t="n"/>
      <c r="AB14" s="80" t="n"/>
      <c r="AC14" s="80" t="n"/>
      <c r="AD14" s="81" t="n"/>
      <c r="AE14" s="81" t="n"/>
      <c r="AF14" s="81" t="n"/>
      <c r="AG14" s="80" t="inlineStr">
        <is>
          <t>Long Term Debt</t>
        </is>
      </c>
      <c r="AH14" s="80" t="n"/>
      <c r="AI14" s="80" t="n"/>
      <c r="AJ14" s="80" t="n"/>
      <c r="AK14" s="79" t="n"/>
      <c r="AL14" s="80" t="n"/>
      <c r="AM14" s="79" t="n"/>
      <c r="AN14" s="80" t="n"/>
      <c r="AO14" s="80" t="n"/>
      <c r="AP14" s="79" t="n"/>
      <c r="AQ14" s="79" t="n"/>
      <c r="AR14" s="79" t="n"/>
      <c r="AV14" s="79" t="inlineStr">
        <is>
          <t>Bond</t>
        </is>
      </c>
      <c r="AW14" s="79" t="n"/>
      <c r="AX14" s="79" t="n"/>
      <c r="AY14" s="79" t="n"/>
      <c r="AZ14" s="79" t="n"/>
      <c r="BA14" s="79" t="n"/>
      <c r="BB14" s="79" t="n"/>
      <c r="BC14" s="79" t="n"/>
      <c r="BD14" s="79" t="n"/>
      <c r="BE14" s="79" t="n"/>
      <c r="BF14" s="79" t="n"/>
      <c r="BG14" s="79" t="n"/>
      <c r="BK14" s="79" t="inlineStr">
        <is>
          <t>Lease Obligations</t>
        </is>
      </c>
      <c r="BL14" s="79" t="n"/>
      <c r="BM14" s="79" t="n"/>
      <c r="BN14" s="79" t="n"/>
      <c r="BO14" s="79" t="n"/>
      <c r="BP14" s="79" t="n"/>
      <c r="BQ14" s="79" t="n"/>
      <c r="BR14" s="79" t="n"/>
      <c r="BS14" s="79" t="n"/>
      <c r="BT14" s="79" t="n"/>
      <c r="BU14" s="79" t="n"/>
      <c r="BZ14" s="79" t="inlineStr">
        <is>
          <t>Other Related Items</t>
        </is>
      </c>
      <c r="CA14" s="79" t="n"/>
      <c r="CB14" s="79" t="n"/>
      <c r="CC14" s="79" t="n"/>
      <c r="CD14" s="79" t="n"/>
      <c r="CE14" s="79" t="n"/>
      <c r="CF14" s="79" t="n"/>
      <c r="CG14" s="79" t="n"/>
      <c r="CH14" s="79" t="n"/>
      <c r="CI14" s="79" t="n"/>
      <c r="CJ14" s="79" t="n"/>
      <c r="CK14" s="79" t="n"/>
      <c r="CO14" s="80" t="inlineStr">
        <is>
          <t>Interest Bearing
Liabilities</t>
        </is>
      </c>
      <c r="CP14" s="79" t="n"/>
      <c r="CQ14" s="79" t="n"/>
      <c r="CR14" s="79" t="n"/>
      <c r="CS14" s="79" t="n"/>
      <c r="CT14" s="79" t="n"/>
      <c r="CU14" s="79" t="n"/>
      <c r="CV14" s="79" t="n"/>
      <c r="CW14" s="79" t="n"/>
      <c r="CX14" s="79" t="n"/>
      <c r="CY14" s="79" t="n"/>
      <c r="CZ14" s="79" t="n"/>
    </row>
    <row r="15" ht="4.5" customHeight="1" s="832">
      <c r="C15" s="1012" t="n"/>
      <c r="D15" s="1012" t="n"/>
      <c r="E15" s="1012" t="n"/>
      <c r="F15" s="1012" t="n"/>
      <c r="G15" s="1012" t="n"/>
      <c r="H15" s="1012" t="n"/>
      <c r="I15" s="1012" t="n"/>
      <c r="J15" s="1012" t="n"/>
      <c r="K15" s="1012" t="n"/>
      <c r="L15" s="1012" t="n"/>
      <c r="M15" s="1012" t="n"/>
      <c r="N15" s="1012" t="n"/>
      <c r="O15" s="1012" t="n"/>
      <c r="P15" s="1012" t="n"/>
      <c r="Q15" s="1012" t="n"/>
      <c r="R15" s="1012" t="n"/>
      <c r="S15" s="1012" t="n"/>
      <c r="T15" s="1012" t="n"/>
      <c r="U15" s="1012" t="n"/>
      <c r="V15" s="1012" t="n"/>
      <c r="W15" s="1012" t="n"/>
      <c r="X15" s="1012" t="n"/>
      <c r="Y15" s="1012" t="n"/>
      <c r="Z15" s="1012" t="n"/>
      <c r="AA15" s="1012" t="n"/>
      <c r="AB15" s="1012" t="n"/>
      <c r="AC15" s="1012" t="n"/>
      <c r="AD15" s="1012" t="n"/>
      <c r="AE15" s="1012" t="n"/>
      <c r="AF15" s="1012" t="n"/>
      <c r="AG15" s="1012" t="n"/>
      <c r="AH15" s="1012" t="n"/>
      <c r="AI15" s="1012" t="n"/>
      <c r="AJ15" s="1012" t="n"/>
      <c r="AK15" s="1012" t="n"/>
      <c r="AL15" s="1012" t="n"/>
      <c r="AM15" s="1012" t="n"/>
      <c r="AN15" s="1012" t="n"/>
      <c r="AO15" s="1012" t="n"/>
      <c r="AP15" s="1012" t="n"/>
      <c r="AQ15" s="1012" t="n"/>
      <c r="AR15" s="1012" t="n"/>
      <c r="AS15" s="1012" t="n"/>
      <c r="AT15" s="1012" t="n"/>
      <c r="AU15" s="1012" t="n"/>
      <c r="AV15" s="1012" t="n"/>
      <c r="AW15" s="1012" t="n"/>
      <c r="AX15" s="1012" t="n"/>
      <c r="AY15" s="1012" t="n"/>
      <c r="AZ15" s="1012" t="n"/>
      <c r="BA15" s="1012" t="n"/>
      <c r="BB15" s="1012" t="n"/>
      <c r="BC15" s="1012" t="n"/>
      <c r="BD15" s="1012" t="n"/>
      <c r="BE15" s="1012" t="n"/>
      <c r="BF15" s="1012" t="n"/>
      <c r="BG15" s="1012" t="n"/>
      <c r="BH15" s="1012" t="n"/>
      <c r="BI15" s="1012" t="n"/>
      <c r="BJ15" s="1012" t="n"/>
      <c r="BK15" s="1012" t="n"/>
      <c r="BL15" s="1012" t="n"/>
      <c r="BM15" s="1012" t="n"/>
      <c r="BN15" s="1012" t="n"/>
      <c r="BO15" s="1012" t="n"/>
      <c r="BP15" s="1012" t="n"/>
      <c r="BQ15" s="1012" t="n"/>
      <c r="BR15" s="1012" t="n"/>
      <c r="BS15" s="1012" t="n"/>
      <c r="BT15" s="1012" t="n"/>
      <c r="BU15" s="1012" t="n"/>
      <c r="BV15" s="1012" t="n"/>
      <c r="BW15" s="1012" t="n"/>
      <c r="BX15" s="1012" t="n"/>
      <c r="BY15" s="1012" t="n"/>
      <c r="BZ15" s="1012" t="n"/>
      <c r="CA15" s="1012" t="n"/>
      <c r="CB15" s="1012" t="n"/>
      <c r="CC15" s="1012" t="n"/>
      <c r="CD15" s="1012" t="n"/>
      <c r="CE15" s="1012" t="n"/>
      <c r="CF15" s="1012" t="n"/>
      <c r="CG15" s="1012" t="n"/>
      <c r="CH15" s="1012" t="n"/>
      <c r="CI15" s="1012" t="n"/>
      <c r="CJ15" s="1012" t="n"/>
      <c r="CK15" s="1012" t="n"/>
    </row>
    <row r="16" ht="14.15" customHeight="1" s="832">
      <c r="C16" s="1107" t="n">
        <v>53680</v>
      </c>
      <c r="D16" s="870" t="n"/>
      <c r="E16" s="870" t="n"/>
      <c r="F16" s="870" t="n"/>
      <c r="G16" s="870" t="n"/>
      <c r="H16" s="870" t="n"/>
      <c r="I16" s="870" t="n"/>
      <c r="J16" s="870" t="n"/>
      <c r="K16" s="870" t="n"/>
      <c r="L16" s="870" t="n"/>
      <c r="M16" s="870" t="n"/>
      <c r="N16" s="871" t="n"/>
      <c r="O16" s="1104" t="inlineStr">
        <is>
          <t>+</t>
        </is>
      </c>
      <c r="R16" s="1107" t="n">
        <v>98210</v>
      </c>
      <c r="S16" s="870" t="n"/>
      <c r="T16" s="870" t="n"/>
      <c r="U16" s="870" t="n"/>
      <c r="V16" s="870" t="n"/>
      <c r="W16" s="870" t="n"/>
      <c r="X16" s="870" t="n"/>
      <c r="Y16" s="870" t="n"/>
      <c r="Z16" s="870" t="n"/>
      <c r="AA16" s="870" t="n"/>
      <c r="AB16" s="870" t="n"/>
      <c r="AC16" s="871" t="n"/>
      <c r="AD16" s="1104" t="inlineStr">
        <is>
          <t>+</t>
        </is>
      </c>
      <c r="AG16" s="1107" t="n">
        <v>267480</v>
      </c>
      <c r="AH16" s="870" t="n"/>
      <c r="AI16" s="870" t="n"/>
      <c r="AJ16" s="870" t="n"/>
      <c r="AK16" s="870" t="n"/>
      <c r="AL16" s="870" t="n"/>
      <c r="AM16" s="870" t="n"/>
      <c r="AN16" s="870" t="n"/>
      <c r="AO16" s="870" t="n"/>
      <c r="AP16" s="870" t="n"/>
      <c r="AQ16" s="870" t="n"/>
      <c r="AR16" s="871" t="n"/>
      <c r="AS16" s="1104" t="inlineStr">
        <is>
          <t>+</t>
        </is>
      </c>
      <c r="AV16" s="1107" t="n"/>
      <c r="AW16" s="870" t="n"/>
      <c r="AX16" s="870" t="n"/>
      <c r="AY16" s="870" t="n"/>
      <c r="AZ16" s="870" t="n"/>
      <c r="BA16" s="870" t="n"/>
      <c r="BB16" s="870" t="n"/>
      <c r="BC16" s="870" t="n"/>
      <c r="BD16" s="870" t="n"/>
      <c r="BE16" s="870" t="n"/>
      <c r="BF16" s="870" t="n"/>
      <c r="BG16" s="871" t="n"/>
      <c r="BH16" s="1104" t="inlineStr">
        <is>
          <t>+</t>
        </is>
      </c>
      <c r="BK16" s="1107" t="n"/>
      <c r="BL16" s="870" t="n"/>
      <c r="BM16" s="870" t="n"/>
      <c r="BN16" s="870" t="n"/>
      <c r="BO16" s="870" t="n"/>
      <c r="BP16" s="870" t="n"/>
      <c r="BQ16" s="870" t="n"/>
      <c r="BR16" s="870" t="n"/>
      <c r="BS16" s="870" t="n"/>
      <c r="BT16" s="870" t="n"/>
      <c r="BU16" s="870" t="n"/>
      <c r="BV16" s="871" t="n"/>
      <c r="BW16" s="1104" t="inlineStr">
        <is>
          <t>+</t>
        </is>
      </c>
      <c r="BZ16" s="1107" t="n"/>
      <c r="CA16" s="870" t="n"/>
      <c r="CB16" s="870" t="n"/>
      <c r="CC16" s="870" t="n"/>
      <c r="CD16" s="870" t="n"/>
      <c r="CE16" s="870" t="n"/>
      <c r="CF16" s="870" t="n"/>
      <c r="CG16" s="870" t="n"/>
      <c r="CH16" s="870" t="n"/>
      <c r="CI16" s="870" t="n"/>
      <c r="CJ16" s="870" t="n"/>
      <c r="CK16" s="871" t="n"/>
      <c r="CL16" s="1104" t="inlineStr">
        <is>
          <t>=</t>
        </is>
      </c>
      <c r="CO16" s="1101">
        <f>C16+R16+AG16+AV16+BK16+BZ16</f>
        <v/>
      </c>
      <c r="CP16" s="1102" t="n"/>
      <c r="CQ16" s="1102" t="n"/>
      <c r="CR16" s="1102" t="n"/>
      <c r="CS16" s="1102" t="n"/>
      <c r="CT16" s="1102" t="n"/>
      <c r="CU16" s="1102" t="n"/>
      <c r="CV16" s="1102" t="n"/>
      <c r="CW16" s="1102" t="n"/>
      <c r="CX16" s="1102" t="n"/>
      <c r="CY16" s="1102" t="n"/>
      <c r="CZ16" s="1103" t="n"/>
      <c r="DA16" s="84" t="n"/>
      <c r="DR16" s="82" t="n"/>
      <c r="DS16" s="82" t="n"/>
      <c r="DT16" s="82" t="n"/>
      <c r="DU16" s="82" t="n"/>
      <c r="DV16" s="82" t="n"/>
      <c r="DW16" s="82" t="n"/>
    </row>
    <row r="17" ht="15" customHeight="1" s="832"/>
    <row r="18" ht="20.15" customHeight="1" s="832">
      <c r="A18" s="1037" t="inlineStr">
        <is>
          <t>2.</t>
        </is>
      </c>
      <c r="B18" s="844" t="n"/>
      <c r="C18" s="844" t="n"/>
      <c r="D18" s="77" t="inlineStr">
        <is>
          <t>Ordinary Working Capital     * If "Ordinary Working Capital" turns negative, this shall be zero.</t>
        </is>
      </c>
      <c r="E18" s="78" t="n"/>
      <c r="F18" s="78" t="n"/>
      <c r="G18" s="78" t="n"/>
      <c r="H18" s="78" t="n"/>
      <c r="I18" s="78" t="n"/>
      <c r="J18" s="78" t="n"/>
      <c r="K18" s="78" t="n"/>
      <c r="L18" s="78" t="n"/>
      <c r="M18" s="78" t="n"/>
      <c r="N18" s="78" t="n"/>
      <c r="O18" s="78" t="n"/>
      <c r="P18" s="78" t="n"/>
      <c r="Q18" s="78" t="n"/>
      <c r="R18" s="78" t="n"/>
      <c r="S18" s="78" t="n"/>
      <c r="T18" s="78" t="n"/>
      <c r="U18" s="78" t="n"/>
      <c r="V18" s="78" t="n"/>
      <c r="W18" s="78" t="n"/>
      <c r="X18" s="78" t="n"/>
      <c r="Y18" s="78" t="n"/>
      <c r="Z18" s="78" t="n"/>
      <c r="AA18" s="78" t="n"/>
      <c r="AB18" s="78" t="n"/>
      <c r="AC18" s="78" t="n"/>
      <c r="AD18" s="78" t="n"/>
      <c r="AE18" s="78" t="n"/>
      <c r="AF18" s="78" t="n"/>
      <c r="AG18" s="78" t="n"/>
      <c r="AH18" s="78" t="n"/>
      <c r="AI18" s="78" t="n"/>
      <c r="AJ18" s="78" t="n"/>
      <c r="AK18" s="78" t="n"/>
      <c r="AL18" s="78" t="n"/>
      <c r="AM18" s="78" t="n"/>
      <c r="AN18" s="78" t="n"/>
      <c r="AO18" s="78" t="n"/>
      <c r="AP18" s="78" t="n"/>
      <c r="AQ18" s="78" t="n"/>
      <c r="AR18" s="78" t="n"/>
      <c r="AS18" s="78" t="n"/>
      <c r="AT18" s="78" t="n"/>
      <c r="AU18" s="78" t="n"/>
      <c r="AV18" s="78" t="n"/>
      <c r="AW18" s="78" t="n"/>
      <c r="AX18" s="78" t="n"/>
      <c r="AY18" s="78" t="n"/>
      <c r="AZ18" s="78" t="n"/>
      <c r="BA18" s="78" t="n"/>
      <c r="BB18" s="78" t="n"/>
      <c r="BC18" s="78" t="n"/>
      <c r="BD18" s="78" t="n"/>
      <c r="BE18" s="78" t="n"/>
      <c r="BF18" s="78" t="n"/>
      <c r="BG18" s="78" t="n"/>
      <c r="BH18" s="78" t="n"/>
      <c r="BI18" s="78" t="n"/>
      <c r="BJ18" s="78" t="n"/>
      <c r="BK18" s="78" t="n"/>
      <c r="BL18" s="78" t="n"/>
      <c r="BM18" s="78" t="n"/>
      <c r="BN18" s="78" t="n"/>
      <c r="BO18" s="78" t="n"/>
      <c r="BP18" s="78" t="n"/>
      <c r="BQ18" s="78" t="n"/>
      <c r="BR18" s="78" t="n"/>
      <c r="BS18" s="78" t="n"/>
      <c r="BT18" s="78" t="n"/>
      <c r="BU18" s="78" t="n"/>
      <c r="BV18" s="78" t="n"/>
      <c r="BW18" s="78" t="n"/>
      <c r="BX18" s="78" t="n"/>
      <c r="BY18" s="78" t="n"/>
      <c r="BZ18" s="78" t="n"/>
      <c r="CA18" s="78" t="n"/>
      <c r="CB18" s="78" t="n"/>
      <c r="CC18" s="78" t="n"/>
      <c r="CD18" s="78" t="n"/>
      <c r="CE18" s="78" t="n"/>
      <c r="CF18" s="78" t="n"/>
      <c r="CG18" s="78" t="n"/>
      <c r="CH18" s="78" t="n"/>
      <c r="CI18" s="78" t="n"/>
      <c r="CJ18" s="78" t="n"/>
      <c r="CK18" s="78" t="n"/>
      <c r="CL18" s="78" t="n"/>
      <c r="CM18" s="78" t="n"/>
      <c r="CN18" s="78" t="n"/>
      <c r="CO18" s="78" t="n"/>
      <c r="CP18" s="78" t="n"/>
      <c r="CQ18" s="78" t="n"/>
      <c r="CR18" s="78" t="n"/>
      <c r="CS18" s="78" t="n"/>
      <c r="CT18" s="78" t="n"/>
      <c r="CU18" s="78" t="n"/>
      <c r="CV18" s="78" t="n"/>
      <c r="CW18" s="78" t="n"/>
      <c r="CX18" s="78" t="n"/>
      <c r="CY18" s="78" t="n"/>
      <c r="CZ18" s="78" t="n"/>
      <c r="DA18" s="78" t="n"/>
      <c r="DB18" s="78" t="n"/>
      <c r="DC18" s="78" t="n"/>
      <c r="DD18" s="78" t="n"/>
      <c r="DE18" s="78" t="n"/>
      <c r="DF18" s="78" t="n"/>
      <c r="DG18" s="78" t="n"/>
    </row>
    <row r="19" ht="5.15" customHeight="1" s="832"/>
    <row r="20" ht="30" customHeight="1" s="832">
      <c r="C20" s="79" t="inlineStr">
        <is>
          <t>Acconts Receivables</t>
        </is>
      </c>
      <c r="D20" s="79" t="n"/>
      <c r="E20" s="79" t="n"/>
      <c r="F20" s="79" t="n"/>
      <c r="G20" s="79" t="n"/>
      <c r="H20" s="79" t="n"/>
      <c r="I20" s="79" t="n"/>
      <c r="J20" s="79" t="n"/>
      <c r="K20" s="79" t="n"/>
      <c r="L20" s="79" t="n"/>
      <c r="M20" s="79" t="n"/>
      <c r="N20" s="79" t="n"/>
      <c r="O20" s="79" t="n"/>
      <c r="P20" s="79" t="n"/>
      <c r="T20" s="80" t="inlineStr">
        <is>
          <t>Inventories</t>
        </is>
      </c>
      <c r="U20" s="79" t="n"/>
      <c r="V20" s="79" t="n"/>
      <c r="W20" s="79" t="n"/>
      <c r="X20" s="80" t="n"/>
      <c r="Y20" s="80" t="n"/>
      <c r="Z20" s="80" t="n"/>
      <c r="AA20" s="80" t="n"/>
      <c r="AB20" s="80" t="n"/>
      <c r="AC20" s="80" t="n"/>
      <c r="AD20" s="80" t="n"/>
      <c r="AE20" s="80" t="n"/>
      <c r="AF20" s="80" t="n"/>
      <c r="AG20" s="80" t="n"/>
      <c r="AH20" s="80" t="n"/>
      <c r="AI20" s="80" t="n"/>
      <c r="AJ20" s="81" t="n"/>
      <c r="AK20" s="81" t="n"/>
      <c r="AL20" s="81" t="n"/>
      <c r="AM20" s="79" t="inlineStr">
        <is>
          <t>Note Payable</t>
        </is>
      </c>
      <c r="AN20" s="80" t="n"/>
      <c r="AO20" s="79" t="n"/>
      <c r="AP20" s="79" t="n"/>
      <c r="AQ20" s="79" t="n"/>
      <c r="AR20" s="79" t="n"/>
      <c r="AS20" s="79" t="n"/>
      <c r="AT20" s="79" t="n"/>
      <c r="AU20" s="79" t="n"/>
      <c r="AV20" s="79" t="n"/>
      <c r="AW20" s="79" t="n"/>
      <c r="AX20" s="79" t="n"/>
      <c r="AY20" s="79" t="n"/>
      <c r="AZ20" s="79" t="n"/>
      <c r="BA20" s="79" t="n"/>
      <c r="BE20" s="79" t="inlineStr">
        <is>
          <t>Accounts Payable</t>
        </is>
      </c>
      <c r="BF20" s="79" t="n"/>
      <c r="BG20" s="79" t="n"/>
      <c r="BH20" s="79" t="n"/>
      <c r="BI20" s="79" t="n"/>
      <c r="BJ20" s="79" t="n"/>
      <c r="BK20" s="79" t="n"/>
      <c r="BL20" s="79" t="n"/>
      <c r="BM20" s="79" t="n"/>
      <c r="BN20" s="79" t="n"/>
      <c r="BO20" s="79" t="n"/>
      <c r="BP20" s="79" t="n"/>
      <c r="BQ20" s="79" t="n"/>
      <c r="BR20" s="79" t="n"/>
      <c r="BV20" s="83" t="inlineStr">
        <is>
          <t>Dead Stock and Bad Debt
relation to Acconts Receivables and Inventories</t>
        </is>
      </c>
      <c r="BW20" s="79" t="n"/>
      <c r="BX20" s="79" t="n"/>
      <c r="BY20" s="79" t="n"/>
      <c r="BZ20" s="79" t="n"/>
      <c r="CA20" s="79" t="n"/>
      <c r="CB20" s="79" t="n"/>
      <c r="CC20" s="79" t="n"/>
      <c r="CD20" s="79" t="n"/>
      <c r="CE20" s="79" t="n"/>
      <c r="CF20" s="79" t="n"/>
      <c r="CG20" s="79" t="n"/>
      <c r="CH20" s="79" t="n"/>
      <c r="CI20" s="79" t="n"/>
      <c r="CJ20" s="79" t="n"/>
      <c r="CK20" s="79" t="n"/>
      <c r="CL20" s="79" t="n"/>
      <c r="CM20" s="79" t="n"/>
      <c r="CN20" s="79" t="n"/>
      <c r="CR20" s="79" t="inlineStr">
        <is>
          <t>Ordinary Working Capital</t>
        </is>
      </c>
      <c r="CS20" s="79" t="n"/>
      <c r="CT20" s="79" t="n"/>
      <c r="CU20" s="79" t="n"/>
      <c r="CV20" s="79" t="n"/>
      <c r="CW20" s="79" t="n"/>
      <c r="CX20" s="79" t="n"/>
      <c r="CY20" s="79" t="n"/>
      <c r="CZ20" s="79" t="n"/>
      <c r="DA20" s="79" t="n"/>
      <c r="DB20" s="79" t="n"/>
      <c r="DC20" s="79" t="n"/>
      <c r="DD20" s="79" t="n"/>
      <c r="DE20" s="79" t="n"/>
    </row>
    <row r="21" ht="5.15" customHeight="1" s="832">
      <c r="B21" s="1012" t="n"/>
      <c r="C21" s="1012" t="n"/>
      <c r="D21" s="1012" t="n"/>
      <c r="E21" s="1012" t="n"/>
      <c r="F21" s="1012" t="n"/>
      <c r="G21" s="1012" t="n"/>
      <c r="H21" s="1012" t="n"/>
      <c r="I21" s="1012" t="n"/>
      <c r="J21" s="1012" t="n"/>
      <c r="K21" s="1012" t="n"/>
      <c r="L21" s="1012" t="n"/>
      <c r="M21" s="1012" t="n"/>
      <c r="N21" s="1012" t="n"/>
      <c r="O21" s="1012" t="n"/>
      <c r="P21" s="1012" t="n"/>
      <c r="Q21" s="1012" t="n"/>
      <c r="R21" s="1012" t="n"/>
      <c r="S21" s="1012" t="n"/>
      <c r="T21" s="1012" t="n"/>
      <c r="U21" s="1012" t="n"/>
      <c r="V21" s="1012" t="n"/>
      <c r="W21" s="1012" t="n"/>
      <c r="X21" s="1012" t="n"/>
      <c r="Y21" s="1012" t="n"/>
      <c r="Z21" s="1012" t="n"/>
      <c r="AA21" s="1012" t="n"/>
      <c r="AB21" s="1012" t="n"/>
      <c r="AC21" s="1012" t="n"/>
      <c r="AD21" s="1012" t="n"/>
      <c r="AE21" s="1012" t="n"/>
      <c r="AF21" s="1012" t="n"/>
      <c r="AG21" s="1012" t="n"/>
      <c r="AH21" s="1012" t="n"/>
      <c r="AI21" s="1012" t="n"/>
      <c r="AJ21" s="1012" t="n"/>
      <c r="AK21" s="1012" t="n"/>
      <c r="AL21" s="1012" t="n"/>
      <c r="AM21" s="1012" t="n"/>
      <c r="AN21" s="1012" t="n"/>
      <c r="AO21" s="1012" t="n"/>
      <c r="AP21" s="1012" t="n"/>
      <c r="AQ21" s="1012" t="n"/>
      <c r="AR21" s="1012" t="n"/>
      <c r="AS21" s="1012" t="n"/>
      <c r="AT21" s="1012" t="n"/>
      <c r="AU21" s="1012" t="n"/>
      <c r="AV21" s="1012" t="n"/>
      <c r="AW21" s="1012" t="n"/>
      <c r="AX21" s="1012" t="n"/>
      <c r="AY21" s="1012" t="n"/>
      <c r="AZ21" s="1012" t="n"/>
      <c r="BA21" s="1012" t="n"/>
      <c r="BB21" s="1012" t="n"/>
      <c r="BC21" s="1012" t="n"/>
      <c r="BD21" s="1012" t="n"/>
      <c r="BE21" s="1012" t="n"/>
      <c r="BF21" s="1012" t="n"/>
      <c r="BG21" s="1012" t="n"/>
      <c r="BH21" s="1012" t="n"/>
      <c r="BI21" s="1012" t="n"/>
      <c r="BJ21" s="1012" t="n"/>
      <c r="BK21" s="1012" t="n"/>
      <c r="BL21" s="1012" t="n"/>
      <c r="BM21" s="1012" t="n"/>
      <c r="BN21" s="1012" t="n"/>
      <c r="BO21" s="1012" t="n"/>
      <c r="BP21" s="1012" t="n"/>
      <c r="BQ21" s="1012" t="n"/>
      <c r="BR21" s="1012" t="n"/>
      <c r="BS21" s="1012" t="n"/>
      <c r="BT21" s="1012" t="n"/>
      <c r="BU21" s="1012" t="n"/>
      <c r="BV21" s="1012" t="n"/>
      <c r="BW21" s="1012" t="n"/>
      <c r="BX21" s="1012" t="n"/>
      <c r="BY21" s="1012" t="n"/>
      <c r="BZ21" s="1012" t="n"/>
      <c r="CA21" s="1012" t="n"/>
      <c r="CB21" s="1012" t="n"/>
      <c r="CC21" s="1012" t="n"/>
      <c r="CD21" s="1012" t="n"/>
      <c r="CE21" s="1012" t="n"/>
      <c r="CF21" s="1012" t="n"/>
      <c r="CG21" s="1012" t="n"/>
      <c r="CH21" s="1012" t="n"/>
      <c r="CI21" s="1012" t="n"/>
      <c r="CJ21" s="1012" t="n"/>
      <c r="CK21" s="1012" t="n"/>
      <c r="CL21" s="1012" t="n"/>
      <c r="CM21" s="1012" t="n"/>
      <c r="CN21" s="1012" t="n"/>
      <c r="CO21" s="1012" t="n"/>
      <c r="CP21" s="1012" t="n"/>
      <c r="CQ21" s="1012" t="n"/>
      <c r="CR21" s="1012" t="n"/>
    </row>
    <row r="22" ht="14.15" customHeight="1" s="832">
      <c r="B22" s="84" t="n"/>
      <c r="C22" s="1105" t="n">
        <v>67460</v>
      </c>
      <c r="D22" s="870" t="n"/>
      <c r="E22" s="870" t="n"/>
      <c r="F22" s="870" t="n"/>
      <c r="G22" s="870" t="n"/>
      <c r="H22" s="870" t="n"/>
      <c r="I22" s="870" t="n"/>
      <c r="J22" s="870" t="n"/>
      <c r="K22" s="870" t="n"/>
      <c r="L22" s="870" t="n"/>
      <c r="M22" s="870" t="n"/>
      <c r="N22" s="870" t="n"/>
      <c r="O22" s="870" t="n"/>
      <c r="P22" s="871" t="n"/>
      <c r="Q22" s="1104" t="inlineStr">
        <is>
          <t>+</t>
        </is>
      </c>
      <c r="T22" s="1105" t="n">
        <v>105990</v>
      </c>
      <c r="U22" s="870" t="n"/>
      <c r="V22" s="870" t="n"/>
      <c r="W22" s="870" t="n"/>
      <c r="X22" s="870" t="n"/>
      <c r="Y22" s="870" t="n"/>
      <c r="Z22" s="870" t="n"/>
      <c r="AA22" s="870" t="n"/>
      <c r="AB22" s="870" t="n"/>
      <c r="AC22" s="870" t="n"/>
      <c r="AD22" s="870" t="n"/>
      <c r="AE22" s="870" t="n"/>
      <c r="AF22" s="870" t="n"/>
      <c r="AG22" s="870" t="n"/>
      <c r="AH22" s="870" t="n"/>
      <c r="AI22" s="871" t="n"/>
      <c r="AJ22" s="1104" t="inlineStr">
        <is>
          <t>-</t>
        </is>
      </c>
      <c r="AM22" s="1105" t="n"/>
      <c r="AN22" s="870" t="n"/>
      <c r="AO22" s="870" t="n"/>
      <c r="AP22" s="870" t="n"/>
      <c r="AQ22" s="870" t="n"/>
      <c r="AR22" s="870" t="n"/>
      <c r="AS22" s="870" t="n"/>
      <c r="AT22" s="870" t="n"/>
      <c r="AU22" s="870" t="n"/>
      <c r="AV22" s="870" t="n"/>
      <c r="AW22" s="870" t="n"/>
      <c r="AX22" s="870" t="n"/>
      <c r="AY22" s="870" t="n"/>
      <c r="AZ22" s="870" t="n"/>
      <c r="BA22" s="871" t="n"/>
      <c r="BB22" s="1104" t="inlineStr">
        <is>
          <t>-</t>
        </is>
      </c>
      <c r="BE22" s="1105">
        <f>300+130220</f>
        <v/>
      </c>
      <c r="BF22" s="870" t="n"/>
      <c r="BG22" s="870" t="n"/>
      <c r="BH22" s="870" t="n"/>
      <c r="BI22" s="870" t="n"/>
      <c r="BJ22" s="870" t="n"/>
      <c r="BK22" s="870" t="n"/>
      <c r="BL22" s="870" t="n"/>
      <c r="BM22" s="870" t="n"/>
      <c r="BN22" s="870" t="n"/>
      <c r="BO22" s="870" t="n"/>
      <c r="BP22" s="870" t="n"/>
      <c r="BQ22" s="870" t="n"/>
      <c r="BR22" s="871" t="n"/>
      <c r="BS22" s="1104" t="inlineStr">
        <is>
          <t>-</t>
        </is>
      </c>
      <c r="BV22" s="1105" t="n"/>
      <c r="BW22" s="870" t="n"/>
      <c r="BX22" s="870" t="n"/>
      <c r="BY22" s="870" t="n"/>
      <c r="BZ22" s="870" t="n"/>
      <c r="CA22" s="870" t="n"/>
      <c r="CB22" s="870" t="n"/>
      <c r="CC22" s="870" t="n"/>
      <c r="CD22" s="870" t="n"/>
      <c r="CE22" s="870" t="n"/>
      <c r="CF22" s="870" t="n"/>
      <c r="CG22" s="870" t="n"/>
      <c r="CH22" s="870" t="n"/>
      <c r="CI22" s="870" t="n"/>
      <c r="CJ22" s="870" t="n"/>
      <c r="CK22" s="870" t="n"/>
      <c r="CL22" s="870" t="n"/>
      <c r="CM22" s="870" t="n"/>
      <c r="CN22" s="871" t="n"/>
      <c r="CO22" s="1104" t="inlineStr">
        <is>
          <t>=</t>
        </is>
      </c>
      <c r="CR22" s="1101">
        <f>C22+T22-AM22-BE22-BV22</f>
        <v/>
      </c>
      <c r="CS22" s="1102" t="n"/>
      <c r="CT22" s="1102" t="n"/>
      <c r="CU22" s="1102" t="n"/>
      <c r="CV22" s="1102" t="n"/>
      <c r="CW22" s="1102" t="n"/>
      <c r="CX22" s="1102" t="n"/>
      <c r="CY22" s="1102" t="n"/>
      <c r="CZ22" s="1102" t="n"/>
      <c r="DA22" s="1102" t="n"/>
      <c r="DB22" s="1102" t="n"/>
      <c r="DC22" s="1102" t="n"/>
      <c r="DD22" s="1102" t="n"/>
      <c r="DE22" s="1103" t="n"/>
      <c r="DF22" s="84" t="n"/>
      <c r="DW22" s="82" t="n"/>
      <c r="DX22" s="82" t="n"/>
      <c r="DY22" s="82" t="n"/>
      <c r="DZ22" s="82" t="n"/>
      <c r="EA22" s="82" t="n"/>
      <c r="EB22" s="82" t="n"/>
    </row>
    <row r="23" ht="15" customHeight="1" s="832"/>
    <row r="24" ht="20.15" customHeight="1" s="832">
      <c r="A24" s="1037" t="inlineStr">
        <is>
          <t>3.</t>
        </is>
      </c>
      <c r="B24" s="844" t="n"/>
      <c r="C24" s="844" t="n"/>
      <c r="D24" s="77" t="inlineStr">
        <is>
          <t>Disposable Amount, Other Deductible Items</t>
        </is>
      </c>
      <c r="E24" s="78" t="n"/>
      <c r="F24" s="78" t="n"/>
      <c r="G24" s="78" t="n"/>
      <c r="H24" s="78" t="n"/>
      <c r="I24" s="78" t="n"/>
      <c r="J24" s="78" t="n"/>
      <c r="K24" s="78" t="n"/>
      <c r="L24" s="78" t="n"/>
      <c r="M24" s="78" t="n"/>
      <c r="N24" s="78" t="n"/>
      <c r="O24" s="78" t="n"/>
      <c r="P24" s="78" t="n"/>
      <c r="Q24" s="78" t="n"/>
      <c r="R24" s="78" t="n"/>
      <c r="S24" s="78" t="n"/>
      <c r="T24" s="78" t="n"/>
      <c r="U24" s="78" t="n"/>
      <c r="V24" s="78" t="n"/>
      <c r="W24" s="78" t="n"/>
      <c r="X24" s="78" t="n"/>
      <c r="Y24" s="78" t="n"/>
      <c r="Z24" s="78" t="n"/>
      <c r="AA24" s="78" t="n"/>
      <c r="AB24" s="78" t="n"/>
      <c r="AC24" s="78" t="n"/>
      <c r="AD24" s="78" t="n"/>
      <c r="AE24" s="78" t="n"/>
      <c r="AF24" s="78" t="n"/>
      <c r="AG24" s="78" t="n"/>
      <c r="AH24" s="78" t="n"/>
      <c r="AI24" s="78" t="n"/>
      <c r="AJ24" s="78" t="n"/>
      <c r="AK24" s="78" t="n"/>
      <c r="AL24" s="78" t="n"/>
      <c r="AM24" s="78" t="n"/>
      <c r="AN24" s="78" t="n"/>
      <c r="AO24" s="78" t="n"/>
      <c r="AP24" s="78" t="n"/>
      <c r="AQ24" s="78" t="n"/>
      <c r="AR24" s="78" t="n"/>
      <c r="AS24" s="78" t="n"/>
      <c r="AT24" s="78" t="n"/>
      <c r="AU24" s="78" t="n"/>
      <c r="AV24" s="78" t="n"/>
      <c r="AW24" s="78" t="n"/>
      <c r="AX24" s="78" t="n"/>
      <c r="AY24" s="78" t="n"/>
      <c r="AZ24" s="78" t="n"/>
      <c r="BA24" s="78" t="n"/>
      <c r="BB24" s="78" t="n"/>
      <c r="BC24" s="78" t="n"/>
      <c r="BD24" s="78" t="n"/>
      <c r="BE24" s="78" t="n"/>
      <c r="BF24" s="78" t="n"/>
      <c r="BG24" s="78" t="n"/>
      <c r="BH24" s="78" t="n"/>
      <c r="BI24" s="78" t="n"/>
      <c r="BJ24" s="78" t="n"/>
      <c r="BK24" s="78" t="n"/>
      <c r="BL24" s="78" t="n"/>
      <c r="BM24" s="78" t="n"/>
      <c r="BN24" s="78" t="n"/>
      <c r="BO24" s="78" t="n"/>
      <c r="BP24" s="78" t="n"/>
      <c r="BQ24" s="78" t="n"/>
      <c r="BR24" s="78" t="n"/>
      <c r="BS24" s="78" t="n"/>
      <c r="BT24" s="78" t="n"/>
      <c r="BU24" s="78" t="n"/>
      <c r="BV24" s="78" t="n"/>
      <c r="BW24" s="78" t="n"/>
      <c r="BX24" s="78" t="n"/>
      <c r="BY24" s="78" t="n"/>
      <c r="BZ24" s="78" t="n"/>
      <c r="CA24" s="78" t="n"/>
      <c r="CB24" s="78" t="n"/>
      <c r="CC24" s="78" t="n"/>
      <c r="CD24" s="78" t="n"/>
      <c r="CE24" s="78" t="n"/>
      <c r="CF24" s="78" t="n"/>
      <c r="CG24" s="78" t="n"/>
      <c r="CH24" s="78" t="n"/>
      <c r="CI24" s="78" t="n"/>
      <c r="CJ24" s="78" t="n"/>
      <c r="CK24" s="78" t="n"/>
      <c r="CL24" s="78" t="n"/>
      <c r="CM24" s="78" t="n"/>
      <c r="CN24" s="78" t="n"/>
      <c r="CO24" s="78" t="n"/>
      <c r="CP24" s="78" t="n"/>
      <c r="CQ24" s="78" t="n"/>
      <c r="CR24" s="78" t="n"/>
      <c r="CS24" s="78" t="n"/>
      <c r="CT24" s="78" t="n"/>
      <c r="CU24" s="78" t="n"/>
      <c r="CV24" s="78" t="n"/>
      <c r="CW24" s="78" t="n"/>
      <c r="CX24" s="78" t="n"/>
      <c r="CY24" s="78" t="n"/>
      <c r="CZ24" s="78" t="n"/>
      <c r="DA24" s="78" t="n"/>
      <c r="DB24" s="78" t="n"/>
      <c r="DC24" s="78" t="n"/>
      <c r="DD24" s="78" t="n"/>
      <c r="DE24" s="78" t="n"/>
      <c r="DF24" s="78" t="n"/>
      <c r="DG24" s="78" t="n"/>
    </row>
    <row r="25" ht="5.15" customHeight="1" s="832"/>
    <row r="26" ht="30" customHeight="1" s="832">
      <c r="C26" s="80" t="inlineStr">
        <is>
          <t>Cash and
Cash Equivalents</t>
        </is>
      </c>
      <c r="D26" s="79" t="n"/>
      <c r="E26" s="79" t="n"/>
      <c r="F26" s="79" t="n"/>
      <c r="G26" s="79" t="n"/>
      <c r="H26" s="79" t="n"/>
      <c r="I26" s="79" t="n"/>
      <c r="J26" s="79" t="n"/>
      <c r="K26" s="79" t="n"/>
      <c r="L26" s="79" t="n"/>
      <c r="M26" s="79" t="n"/>
      <c r="N26" s="79" t="n"/>
      <c r="O26" s="79" t="n"/>
      <c r="P26" s="79" t="n"/>
      <c r="Q26" s="79" t="n"/>
      <c r="R26" s="79" t="n"/>
      <c r="S26" s="79" t="n"/>
      <c r="T26" s="79" t="n"/>
      <c r="V26" s="80" t="n"/>
      <c r="W26" s="80" t="n"/>
      <c r="X26" s="79" t="inlineStr">
        <is>
          <t>Securities for Sale</t>
        </is>
      </c>
      <c r="Y26" s="80" t="n"/>
      <c r="Z26" s="80" t="n"/>
      <c r="AA26" s="80" t="n"/>
      <c r="AB26" s="80" t="n"/>
      <c r="AC26" s="80" t="n"/>
      <c r="AD26" s="80" t="n"/>
      <c r="AE26" s="80" t="n"/>
      <c r="AF26" s="80" t="n"/>
      <c r="AG26" s="80" t="n"/>
      <c r="AH26" s="80" t="n"/>
      <c r="AI26" s="80" t="n"/>
      <c r="AJ26" s="80" t="n"/>
      <c r="AK26" s="80" t="n"/>
      <c r="AL26" s="80" t="n"/>
      <c r="AM26" s="80" t="n"/>
      <c r="AN26" s="80" t="n"/>
      <c r="AO26" s="80" t="n"/>
      <c r="AP26" s="79" t="n"/>
      <c r="AQ26" s="79" t="n"/>
      <c r="AS26" s="80" t="inlineStr">
        <is>
          <t>Negative
Working Capital</t>
        </is>
      </c>
      <c r="AT26" s="79" t="n"/>
      <c r="AU26" s="79" t="n"/>
      <c r="AV26" s="79" t="n"/>
      <c r="AW26" s="79" t="n"/>
      <c r="AX26" s="79" t="n"/>
      <c r="AY26" s="79" t="n"/>
      <c r="AZ26" s="79" t="n"/>
      <c r="BA26" s="79" t="n"/>
      <c r="BB26" s="79" t="n"/>
      <c r="BC26" s="79" t="n"/>
      <c r="BD26" s="79" t="n"/>
      <c r="BE26" s="79" t="n"/>
      <c r="BF26" s="79" t="n"/>
      <c r="BG26" s="79" t="n"/>
      <c r="BH26" s="79" t="n"/>
      <c r="BI26" s="79" t="n"/>
      <c r="BJ26" s="79" t="n"/>
      <c r="BN26" s="79" t="inlineStr">
        <is>
          <t>Other Related Items</t>
        </is>
      </c>
      <c r="BO26" s="79" t="n"/>
      <c r="BP26" s="79" t="n"/>
      <c r="BQ26" s="79" t="n"/>
      <c r="BR26" s="79" t="n"/>
      <c r="BS26" s="79" t="n"/>
      <c r="BT26" s="79" t="n"/>
      <c r="BU26" s="79" t="n"/>
      <c r="BV26" s="79" t="n"/>
      <c r="BW26" s="79" t="n"/>
      <c r="BX26" s="79" t="n"/>
      <c r="BY26" s="79" t="n"/>
      <c r="BZ26" s="79" t="n"/>
      <c r="CA26" s="79" t="n"/>
      <c r="CB26" s="79" t="n"/>
      <c r="CC26" s="79" t="n"/>
      <c r="CD26" s="79" t="n"/>
      <c r="CE26" s="79" t="n"/>
      <c r="CI26" s="80" t="inlineStr">
        <is>
          <t>Disposable Amount,
Other Deductible Items</t>
        </is>
      </c>
      <c r="CJ26" s="79" t="n"/>
      <c r="CK26" s="79" t="n"/>
      <c r="CL26" s="79" t="n"/>
      <c r="CM26" s="79" t="n"/>
      <c r="CN26" s="79" t="n"/>
      <c r="CO26" s="79" t="n"/>
      <c r="CP26" s="79" t="n"/>
      <c r="CQ26" s="79" t="n"/>
      <c r="CR26" s="79" t="n"/>
      <c r="CS26" s="79" t="n"/>
      <c r="CT26" s="79" t="n"/>
      <c r="CU26" s="79" t="n"/>
      <c r="CV26" s="79" t="n"/>
      <c r="CW26" s="79" t="n"/>
      <c r="CX26" s="79" t="n"/>
      <c r="CY26" s="79" t="n"/>
      <c r="CZ26" s="79" t="n"/>
    </row>
    <row r="27" ht="5.15" customHeight="1" s="832">
      <c r="C27" s="1012" t="n"/>
      <c r="D27" s="1012" t="n"/>
      <c r="E27" s="1012" t="n"/>
      <c r="F27" s="1012" t="n"/>
      <c r="G27" s="1012" t="n"/>
      <c r="H27" s="1012" t="n"/>
      <c r="I27" s="1012" t="n"/>
      <c r="J27" s="1012" t="n"/>
      <c r="K27" s="1012" t="n"/>
      <c r="L27" s="1012" t="n"/>
      <c r="M27" s="1012" t="n"/>
      <c r="N27" s="1012" t="n"/>
      <c r="O27" s="1012" t="n"/>
      <c r="P27" s="1012" t="n"/>
      <c r="Q27" s="1012" t="n"/>
      <c r="R27" s="1012" t="n"/>
      <c r="S27" s="1012" t="n"/>
      <c r="T27" s="1012" t="n"/>
      <c r="U27" s="1012" t="n"/>
      <c r="V27" s="1012" t="n"/>
      <c r="W27" s="1012" t="n"/>
      <c r="X27" s="1012" t="n"/>
      <c r="Y27" s="1012" t="n"/>
      <c r="Z27" s="1012" t="n"/>
      <c r="AA27" s="1012" t="n"/>
      <c r="AB27" s="1012" t="n"/>
      <c r="AC27" s="1012" t="n"/>
      <c r="AD27" s="1012" t="n"/>
      <c r="AE27" s="1012" t="n"/>
      <c r="AF27" s="1012" t="n"/>
      <c r="AG27" s="1012" t="n"/>
      <c r="AH27" s="1012" t="n"/>
      <c r="AI27" s="1012" t="n"/>
      <c r="AJ27" s="1012" t="n"/>
      <c r="AK27" s="1012" t="n"/>
      <c r="AL27" s="1012" t="n"/>
      <c r="AM27" s="1012" t="n"/>
      <c r="AN27" s="1012" t="n"/>
      <c r="AO27" s="1012" t="n"/>
      <c r="AP27" s="1012" t="n"/>
      <c r="AQ27" s="1012" t="n"/>
      <c r="AR27" s="1012" t="n"/>
      <c r="AS27" s="1012" t="n"/>
      <c r="AT27" s="1012" t="n"/>
      <c r="AU27" s="1012" t="n"/>
      <c r="AV27" s="1012" t="n"/>
      <c r="AW27" s="1012" t="n"/>
      <c r="AX27" s="1012" t="n"/>
      <c r="AY27" s="1012" t="n"/>
      <c r="AZ27" s="1012" t="n"/>
      <c r="BA27" s="1012" t="n"/>
      <c r="BB27" s="1012" t="n"/>
      <c r="BC27" s="1012" t="n"/>
      <c r="BD27" s="1012" t="n"/>
      <c r="BE27" s="1012" t="n"/>
      <c r="BF27" s="1012" t="n"/>
      <c r="BG27" s="1012" t="n"/>
      <c r="BH27" s="1012" t="n"/>
      <c r="BI27" s="1012" t="n"/>
      <c r="BJ27" s="1012" t="n"/>
      <c r="BK27" s="1012" t="n"/>
      <c r="BL27" s="1012" t="n"/>
      <c r="BM27" s="1012" t="n"/>
      <c r="BN27" s="1012" t="n"/>
      <c r="BO27" s="1012" t="n"/>
      <c r="BP27" s="1012" t="n"/>
      <c r="BQ27" s="1012" t="n"/>
      <c r="BR27" s="1012" t="n"/>
      <c r="BS27" s="1012" t="n"/>
      <c r="BT27" s="1012" t="n"/>
      <c r="BU27" s="1012" t="n"/>
      <c r="BV27" s="1012" t="n"/>
      <c r="BW27" s="1012" t="n"/>
      <c r="BX27" s="1012" t="n"/>
      <c r="BY27" s="1012" t="n"/>
      <c r="BZ27" s="1012" t="n"/>
      <c r="CA27" s="1012" t="n"/>
      <c r="CB27" s="1012" t="n"/>
      <c r="CC27" s="1012" t="n"/>
      <c r="CD27" s="1012" t="n"/>
      <c r="CE27" s="1012" t="n"/>
      <c r="CF27" s="1012" t="n"/>
      <c r="CG27" s="1012" t="n"/>
      <c r="CH27" s="1012" t="n"/>
      <c r="CI27" s="1012" t="n"/>
      <c r="CJ27" s="1012" t="n"/>
      <c r="CK27" s="1012" t="n"/>
    </row>
    <row r="28" ht="14.15" customHeight="1" s="832">
      <c r="B28" s="84" t="n"/>
      <c r="C28" s="1105">
        <f>52580+4220</f>
        <v/>
      </c>
      <c r="D28" s="870" t="n"/>
      <c r="E28" s="870" t="n"/>
      <c r="F28" s="870" t="n"/>
      <c r="G28" s="870" t="n"/>
      <c r="H28" s="870" t="n"/>
      <c r="I28" s="870" t="n"/>
      <c r="J28" s="870" t="n"/>
      <c r="K28" s="870" t="n"/>
      <c r="L28" s="870" t="n"/>
      <c r="M28" s="870" t="n"/>
      <c r="N28" s="870" t="n"/>
      <c r="O28" s="870" t="n"/>
      <c r="P28" s="870" t="n"/>
      <c r="Q28" s="870" t="n"/>
      <c r="R28" s="870" t="n"/>
      <c r="S28" s="870" t="n"/>
      <c r="T28" s="871" t="n"/>
      <c r="U28" s="1053" t="inlineStr">
        <is>
          <t>+</t>
        </is>
      </c>
      <c r="X28" s="1105" t="n"/>
      <c r="Y28" s="870" t="n"/>
      <c r="Z28" s="870" t="n"/>
      <c r="AA28" s="870" t="n"/>
      <c r="AB28" s="870" t="n"/>
      <c r="AC28" s="870" t="n"/>
      <c r="AD28" s="870" t="n"/>
      <c r="AE28" s="870" t="n"/>
      <c r="AF28" s="870" t="n"/>
      <c r="AG28" s="870" t="n"/>
      <c r="AH28" s="870" t="n"/>
      <c r="AI28" s="870" t="n"/>
      <c r="AJ28" s="870" t="n"/>
      <c r="AK28" s="870" t="n"/>
      <c r="AL28" s="870" t="n"/>
      <c r="AM28" s="870" t="n"/>
      <c r="AN28" s="870" t="n"/>
      <c r="AO28" s="871" t="n"/>
      <c r="AP28" s="1053" t="inlineStr">
        <is>
          <t>+</t>
        </is>
      </c>
      <c r="AS28" s="1106">
        <f>IF(CR22&lt;0,CR22,0)</f>
        <v/>
      </c>
      <c r="AT28" s="870" t="n"/>
      <c r="AU28" s="870" t="n"/>
      <c r="AV28" s="870" t="n"/>
      <c r="AW28" s="870" t="n"/>
      <c r="AX28" s="870" t="n"/>
      <c r="AY28" s="870" t="n"/>
      <c r="AZ28" s="870" t="n"/>
      <c r="BA28" s="870" t="n"/>
      <c r="BB28" s="870" t="n"/>
      <c r="BC28" s="870" t="n"/>
      <c r="BD28" s="870" t="n"/>
      <c r="BE28" s="870" t="n"/>
      <c r="BF28" s="870" t="n"/>
      <c r="BG28" s="870" t="n"/>
      <c r="BH28" s="870" t="n"/>
      <c r="BI28" s="870" t="n"/>
      <c r="BJ28" s="871" t="n"/>
      <c r="BK28" s="1053" t="inlineStr">
        <is>
          <t>+</t>
        </is>
      </c>
      <c r="BN28" s="1105" t="n"/>
      <c r="BO28" s="870" t="n"/>
      <c r="BP28" s="870" t="n"/>
      <c r="BQ28" s="870" t="n"/>
      <c r="BR28" s="870" t="n"/>
      <c r="BS28" s="870" t="n"/>
      <c r="BT28" s="870" t="n"/>
      <c r="BU28" s="870" t="n"/>
      <c r="BV28" s="870" t="n"/>
      <c r="BW28" s="870" t="n"/>
      <c r="BX28" s="870" t="n"/>
      <c r="BY28" s="870" t="n"/>
      <c r="BZ28" s="870" t="n"/>
      <c r="CA28" s="870" t="n"/>
      <c r="CB28" s="870" t="n"/>
      <c r="CC28" s="870" t="n"/>
      <c r="CD28" s="870" t="n"/>
      <c r="CE28" s="871" t="n"/>
      <c r="CF28" s="1053" t="inlineStr">
        <is>
          <t>=</t>
        </is>
      </c>
      <c r="CI28" s="1101">
        <f>C28+X28+AS28+BN28</f>
        <v/>
      </c>
      <c r="CJ28" s="1102" t="n"/>
      <c r="CK28" s="1102" t="n"/>
      <c r="CL28" s="1102" t="n"/>
      <c r="CM28" s="1102" t="n"/>
      <c r="CN28" s="1102" t="n"/>
      <c r="CO28" s="1102" t="n"/>
      <c r="CP28" s="1102" t="n"/>
      <c r="CQ28" s="1102" t="n"/>
      <c r="CR28" s="1102" t="n"/>
      <c r="CS28" s="1102" t="n"/>
      <c r="CT28" s="1102" t="n"/>
      <c r="CU28" s="1102" t="n"/>
      <c r="CV28" s="1102" t="n"/>
      <c r="CW28" s="1102" t="n"/>
      <c r="CX28" s="1102" t="n"/>
      <c r="CY28" s="1102" t="n"/>
      <c r="CZ28" s="1103" t="n"/>
      <c r="DA28" s="84" t="n"/>
    </row>
    <row r="29" ht="15" customHeight="1" s="832"/>
    <row r="30" ht="27" customHeight="1" s="832">
      <c r="A30" s="1037" t="inlineStr">
        <is>
          <t>4.</t>
        </is>
      </c>
      <c r="B30" s="844" t="n"/>
      <c r="C30" s="844" t="n"/>
      <c r="D30" s="77" t="inlineStr">
        <is>
          <t>Profit from Core Business Operations</t>
        </is>
      </c>
      <c r="E30" s="32" t="n"/>
      <c r="F30" s="32" t="n"/>
      <c r="G30" s="32" t="n"/>
      <c r="H30" s="32" t="n"/>
      <c r="I30" s="32" t="n"/>
      <c r="J30" s="32" t="n"/>
      <c r="K30" s="32" t="n"/>
      <c r="L30" s="32" t="n"/>
      <c r="M30" s="32" t="n"/>
      <c r="N30" s="32" t="n"/>
      <c r="O30" s="32" t="n"/>
      <c r="P30" s="32" t="n"/>
      <c r="Q30" s="32" t="n"/>
      <c r="R30" s="32" t="n"/>
      <c r="S30" s="32" t="n"/>
      <c r="T30" s="32" t="n"/>
      <c r="U30" s="32" t="n"/>
      <c r="V30" s="32" t="n"/>
      <c r="W30" s="32" t="n"/>
      <c r="X30" s="32" t="n"/>
      <c r="Y30" s="32" t="n"/>
      <c r="Z30" s="32" t="n"/>
      <c r="AA30" s="32" t="n"/>
      <c r="AB30" s="32" t="n"/>
      <c r="AC30" s="32" t="n"/>
      <c r="AD30" s="32" t="n"/>
      <c r="AE30" s="32" t="n"/>
      <c r="AF30" s="32" t="n"/>
      <c r="AG30" s="32" t="n"/>
      <c r="AH30" s="32" t="n"/>
      <c r="AI30" s="32" t="n"/>
      <c r="AJ30" s="32" t="n"/>
      <c r="AK30" s="1047" t="n"/>
      <c r="AL30" s="844" t="n"/>
      <c r="AM30" s="844" t="n"/>
      <c r="AN30" s="844" t="n"/>
      <c r="AO30" s="844" t="n"/>
      <c r="AP30" s="844" t="n"/>
      <c r="AQ30" s="844" t="n"/>
      <c r="AR30" s="844" t="n"/>
      <c r="AS30" s="844" t="n"/>
      <c r="AT30" s="844" t="n"/>
      <c r="AU30" s="844" t="n"/>
      <c r="AV30" s="844" t="n"/>
      <c r="AW30" s="844" t="n"/>
      <c r="AX30" s="844" t="n"/>
      <c r="AY30" s="844" t="n"/>
      <c r="AZ30" s="844" t="n"/>
      <c r="BA30" s="844" t="n"/>
      <c r="BB30" s="844" t="n"/>
      <c r="BC30" s="844" t="n"/>
      <c r="BD30" s="844" t="n"/>
      <c r="BE30" s="844" t="n"/>
      <c r="BF30" s="844" t="n"/>
      <c r="BG30" s="844" t="n"/>
      <c r="BH30" s="844" t="n"/>
      <c r="BI30" s="844" t="n"/>
      <c r="BJ30" s="844" t="n"/>
      <c r="BK30" s="844" t="n"/>
      <c r="BL30" s="844" t="n"/>
      <c r="BM30" s="844" t="n"/>
      <c r="BN30" s="844" t="n"/>
      <c r="BO30" s="844" t="n"/>
      <c r="BP30" s="844" t="n"/>
      <c r="BQ30" s="844" t="n"/>
      <c r="BR30" s="844" t="n"/>
      <c r="BS30" s="844" t="n"/>
      <c r="BT30" s="844" t="n"/>
      <c r="BU30" s="844" t="n"/>
      <c r="BV30" s="844" t="n"/>
      <c r="BW30" s="844" t="n"/>
      <c r="BX30" s="844" t="n"/>
      <c r="BY30" s="844" t="n"/>
      <c r="BZ30" s="844" t="n"/>
      <c r="CA30" s="844" t="n"/>
      <c r="CB30" s="844" t="n"/>
      <c r="CC30" s="844" t="n"/>
      <c r="CD30" s="844" t="n"/>
      <c r="CE30" s="844" t="n"/>
      <c r="CF30" s="844" t="n"/>
      <c r="CG30" s="844" t="n"/>
      <c r="CH30" s="844" t="n"/>
      <c r="CI30" s="844" t="n"/>
      <c r="CJ30" s="844" t="n"/>
      <c r="CK30" s="844" t="n"/>
      <c r="CL30" s="844" t="n"/>
      <c r="CM30" s="844" t="n"/>
      <c r="CN30" s="844" t="n"/>
      <c r="CO30" s="844" t="n"/>
      <c r="CP30" s="844" t="n"/>
      <c r="CQ30" s="844" t="n"/>
      <c r="CR30" s="844" t="n"/>
      <c r="CS30" s="844" t="n"/>
      <c r="CT30" s="844" t="n"/>
      <c r="CU30" s="844" t="n"/>
      <c r="CV30" s="844" t="n"/>
      <c r="CW30" s="844" t="n"/>
      <c r="CX30" s="844" t="n"/>
      <c r="CY30" s="844" t="n"/>
      <c r="CZ30" s="844" t="n"/>
      <c r="DA30" s="844" t="n"/>
      <c r="DB30" s="844" t="n"/>
      <c r="DC30" s="844" t="n"/>
      <c r="DD30" s="844" t="n"/>
      <c r="DE30" s="844" t="n"/>
      <c r="DF30" s="844" t="n"/>
      <c r="DG30" s="844" t="n"/>
    </row>
    <row r="31" ht="5.15" customHeight="1" s="832">
      <c r="A31" s="85" t="n"/>
      <c r="B31" s="33" t="n"/>
    </row>
    <row r="32" ht="3" customHeight="1" s="832">
      <c r="D32" s="85" t="n"/>
      <c r="E32" s="33" t="n"/>
    </row>
    <row r="33" ht="12" customHeight="1" s="832">
      <c r="E33" s="93" t="inlineStr">
        <is>
          <t xml:space="preserve">　Settlement Period</t>
        </is>
      </c>
      <c r="F33" s="94" t="n"/>
      <c r="G33" s="94" t="n"/>
      <c r="H33" s="94" t="n"/>
      <c r="I33" s="94" t="n"/>
      <c r="J33" s="94" t="n"/>
      <c r="K33" s="94" t="n"/>
      <c r="L33" s="94" t="n"/>
      <c r="M33" s="94" t="n"/>
      <c r="N33" s="94" t="n"/>
      <c r="O33" s="94" t="n"/>
      <c r="P33" s="94" t="n"/>
      <c r="Q33" s="94" t="n"/>
      <c r="R33" s="94" t="n"/>
      <c r="S33" s="94" t="n"/>
      <c r="T33" s="94" t="n"/>
      <c r="U33" s="94" t="n"/>
      <c r="V33" s="94" t="n"/>
      <c r="W33" s="94" t="n"/>
      <c r="X33" s="94" t="n"/>
      <c r="Y33" s="94" t="n"/>
      <c r="Z33" s="94" t="n"/>
      <c r="AA33" s="94" t="n"/>
      <c r="AB33" s="94" t="n"/>
      <c r="AC33" s="94" t="n"/>
      <c r="AD33" s="94" t="n"/>
      <c r="AE33" s="1048">
        <f>#REF!</f>
        <v/>
      </c>
      <c r="AF33" s="870" t="n"/>
      <c r="AG33" s="870" t="n"/>
      <c r="AH33" s="870" t="n"/>
      <c r="AI33" s="870" t="n"/>
      <c r="AJ33" s="870" t="n"/>
      <c r="AK33" s="870" t="n"/>
      <c r="AL33" s="870" t="n"/>
      <c r="AM33" s="870" t="n"/>
      <c r="AN33" s="870" t="n"/>
      <c r="AO33" s="870" t="n"/>
      <c r="AP33" s="870" t="n"/>
      <c r="AQ33" s="871" t="n"/>
      <c r="AR33" s="1048">
        <f>#REF!</f>
        <v/>
      </c>
      <c r="AS33" s="870" t="n"/>
      <c r="AT33" s="870" t="n"/>
      <c r="AU33" s="870" t="n"/>
      <c r="AV33" s="870" t="n"/>
      <c r="AW33" s="870" t="n"/>
      <c r="AX33" s="870" t="n"/>
      <c r="AY33" s="870" t="n"/>
      <c r="AZ33" s="870" t="n"/>
      <c r="BA33" s="870" t="n"/>
      <c r="BB33" s="870" t="n"/>
      <c r="BC33" s="870" t="n"/>
      <c r="BD33" s="871" t="n"/>
      <c r="BE33" s="1100" t="inlineStr">
        <is>
          <t>The latest period</t>
        </is>
      </c>
      <c r="BF33" s="870" t="n"/>
      <c r="BG33" s="870" t="n"/>
      <c r="BH33" s="870" t="n"/>
      <c r="BI33" s="870" t="n"/>
      <c r="BJ33" s="870" t="n"/>
      <c r="BK33" s="870" t="n"/>
      <c r="BL33" s="870" t="n"/>
      <c r="BM33" s="870" t="n"/>
      <c r="BN33" s="870" t="n"/>
      <c r="BO33" s="870" t="n"/>
      <c r="BP33" s="870" t="n"/>
      <c r="BQ33" s="871" t="n"/>
      <c r="BR33" s="1052" t="inlineStr">
        <is>
          <t>Average</t>
        </is>
      </c>
      <c r="BS33" s="870" t="n"/>
      <c r="BT33" s="870" t="n"/>
      <c r="BU33" s="870" t="n"/>
      <c r="BV33" s="870" t="n"/>
      <c r="BW33" s="870" t="n"/>
      <c r="BX33" s="870" t="n"/>
      <c r="BY33" s="870" t="n"/>
      <c r="BZ33" s="870" t="n"/>
      <c r="CA33" s="870" t="n"/>
      <c r="CB33" s="871" t="n"/>
      <c r="CC33" s="86" t="n"/>
      <c r="CD33" s="86" t="n"/>
      <c r="CE33" s="86" t="n"/>
      <c r="CF33" s="87" t="n"/>
      <c r="CG33" s="87" t="n"/>
      <c r="CH33" s="87" t="n"/>
      <c r="CI33" s="87" t="n"/>
      <c r="CJ33" s="87" t="n"/>
      <c r="CK33" s="87" t="n"/>
      <c r="CL33" s="87" t="n"/>
      <c r="CM33" s="87" t="n"/>
      <c r="CN33" s="87" t="n"/>
      <c r="CO33" s="87" t="n"/>
      <c r="CP33" s="87" t="n"/>
      <c r="CQ33" s="87" t="n"/>
      <c r="CR33" s="87" t="n"/>
      <c r="CS33" s="87" t="n"/>
      <c r="CT33" s="87" t="n"/>
      <c r="CU33" s="87" t="n"/>
      <c r="CV33" s="87" t="n"/>
      <c r="CW33" s="87" t="n"/>
      <c r="CX33" s="87" t="n"/>
      <c r="CY33" s="87" t="n"/>
      <c r="CZ33" s="87" t="n"/>
      <c r="DA33" s="87" t="n"/>
      <c r="DB33" s="87" t="n"/>
      <c r="DC33" s="87" t="n"/>
      <c r="DD33" s="87" t="n"/>
      <c r="DE33" s="87" t="n"/>
      <c r="DF33" s="87" t="n"/>
      <c r="DG33" s="87" t="n"/>
      <c r="DH33" s="87" t="n"/>
      <c r="DI33" s="87" t="n"/>
      <c r="DJ33" s="87" t="n"/>
      <c r="DK33" s="87" t="n"/>
      <c r="DL33" s="87" t="n"/>
      <c r="EF33" s="88" t="n"/>
      <c r="EG33" s="88" t="n"/>
      <c r="EH33" s="89" t="n"/>
      <c r="EI33" s="88" t="n"/>
      <c r="EJ33" s="88" t="n"/>
      <c r="EK33" s="88" t="n"/>
      <c r="EL33" s="88" t="n"/>
      <c r="EM33" s="88" t="n"/>
      <c r="EN33" s="88" t="n"/>
      <c r="EO33" s="88" t="n"/>
      <c r="EP33" s="88" t="n"/>
      <c r="EQ33" s="88" t="n"/>
      <c r="ER33" s="88" t="n"/>
      <c r="ES33" s="88" t="n"/>
      <c r="ET33" s="88" t="n"/>
      <c r="EU33" s="88" t="n"/>
      <c r="EV33" s="88" t="n"/>
      <c r="EW33" s="88" t="n"/>
      <c r="EX33" s="88" t="n"/>
      <c r="EY33" s="88" t="n"/>
      <c r="EZ33" s="88" t="n"/>
      <c r="FA33" s="88" t="n"/>
      <c r="FB33" s="88" t="n"/>
      <c r="FC33" s="88" t="n"/>
      <c r="FD33" s="88" t="n"/>
      <c r="FE33" s="88" t="n"/>
      <c r="FF33" s="88" t="n"/>
      <c r="FG33" s="88" t="n"/>
      <c r="FH33" s="88" t="n"/>
      <c r="FI33" s="88" t="n"/>
      <c r="FJ33" s="88" t="n"/>
      <c r="FK33" s="88" t="n"/>
      <c r="FQ33" s="90" t="n"/>
    </row>
    <row r="34" ht="12" customHeight="1" s="832">
      <c r="E34" s="93" t="inlineStr">
        <is>
          <t xml:space="preserve">　Operating Income</t>
        </is>
      </c>
      <c r="F34" s="94" t="n"/>
      <c r="G34" s="94" t="n"/>
      <c r="H34" s="94" t="n"/>
      <c r="I34" s="94" t="n"/>
      <c r="J34" s="94" t="n"/>
      <c r="K34" s="94" t="n"/>
      <c r="L34" s="94" t="n"/>
      <c r="M34" s="94" t="n"/>
      <c r="N34" s="94" t="n"/>
      <c r="O34" s="94" t="n"/>
      <c r="P34" s="94" t="n"/>
      <c r="Q34" s="94" t="n"/>
      <c r="R34" s="94" t="n"/>
      <c r="S34" s="94" t="n"/>
      <c r="T34" s="94" t="n"/>
      <c r="U34" s="94" t="n"/>
      <c r="V34" s="94" t="n"/>
      <c r="W34" s="94" t="n"/>
      <c r="X34" s="94" t="n"/>
      <c r="Y34" s="94" t="n"/>
      <c r="Z34" s="94" t="n"/>
      <c r="AA34" s="94" t="n"/>
      <c r="AB34" s="94" t="n"/>
      <c r="AC34" s="94" t="n"/>
      <c r="AD34" s="94" t="n"/>
      <c r="AE34" s="1098">
        <f>51310+30250</f>
        <v/>
      </c>
      <c r="AF34" s="870" t="n"/>
      <c r="AG34" s="870" t="n"/>
      <c r="AH34" s="870" t="n"/>
      <c r="AI34" s="870" t="n"/>
      <c r="AJ34" s="870" t="n"/>
      <c r="AK34" s="870" t="n"/>
      <c r="AL34" s="870" t="n"/>
      <c r="AM34" s="870" t="n"/>
      <c r="AN34" s="870" t="n"/>
      <c r="AO34" s="870" t="n"/>
      <c r="AP34" s="870" t="n"/>
      <c r="AQ34" s="871" t="n"/>
      <c r="AR34" s="1098">
        <f>73090+35910</f>
        <v/>
      </c>
      <c r="AS34" s="870" t="n"/>
      <c r="AT34" s="870" t="n"/>
      <c r="AU34" s="870" t="n"/>
      <c r="AV34" s="870" t="n"/>
      <c r="AW34" s="870" t="n"/>
      <c r="AX34" s="870" t="n"/>
      <c r="AY34" s="870" t="n"/>
      <c r="AZ34" s="870" t="n"/>
      <c r="BA34" s="870" t="n"/>
      <c r="BB34" s="870" t="n"/>
      <c r="BC34" s="870" t="n"/>
      <c r="BD34" s="871" t="n"/>
      <c r="BE34" s="1098">
        <f>118170+37080</f>
        <v/>
      </c>
      <c r="BF34" s="870" t="n"/>
      <c r="BG34" s="870" t="n"/>
      <c r="BH34" s="870" t="n"/>
      <c r="BI34" s="870" t="n"/>
      <c r="BJ34" s="870" t="n"/>
      <c r="BK34" s="870" t="n"/>
      <c r="BL34" s="870" t="n"/>
      <c r="BM34" s="870" t="n"/>
      <c r="BN34" s="870" t="n"/>
      <c r="BO34" s="870" t="n"/>
      <c r="BP34" s="870" t="n"/>
      <c r="BQ34" s="871" t="n"/>
      <c r="BR34" s="1099" t="n"/>
      <c r="BS34" s="870" t="n"/>
      <c r="BT34" s="870" t="n"/>
      <c r="BU34" s="870" t="n"/>
      <c r="BV34" s="870" t="n"/>
      <c r="BW34" s="870" t="n"/>
      <c r="BX34" s="870" t="n"/>
      <c r="BY34" s="870" t="n"/>
      <c r="BZ34" s="870" t="n"/>
      <c r="CA34" s="870" t="n"/>
      <c r="CB34" s="871" t="n"/>
      <c r="CC34" s="91" t="n"/>
      <c r="CD34" s="91" t="n"/>
      <c r="CE34" s="91" t="n"/>
      <c r="CF34" s="34" t="n"/>
      <c r="CG34" s="34" t="n"/>
      <c r="CH34" s="34" t="n"/>
      <c r="CI34" s="34" t="n"/>
      <c r="CJ34" s="34" t="n"/>
      <c r="CK34" s="34" t="n"/>
      <c r="CL34" s="34" t="n"/>
      <c r="CM34" s="34" t="n"/>
      <c r="CN34" s="34" t="n"/>
      <c r="CO34" s="34" t="n"/>
      <c r="CP34" s="34" t="n"/>
      <c r="CQ34" s="34" t="n"/>
      <c r="CR34" s="34" t="n"/>
      <c r="CS34" s="34" t="n"/>
      <c r="CT34" s="34" t="n"/>
      <c r="CU34" s="34" t="n"/>
      <c r="CV34" s="34" t="n"/>
      <c r="CW34" s="34" t="n"/>
      <c r="CX34" s="34" t="n"/>
      <c r="CY34" s="34" t="n"/>
      <c r="CZ34" s="34" t="n"/>
      <c r="DA34" s="34" t="n"/>
      <c r="DB34" s="34" t="n"/>
      <c r="DC34" s="34" t="n"/>
      <c r="DD34" s="34" t="n"/>
      <c r="DE34" s="34" t="n"/>
      <c r="DF34" s="34" t="n"/>
      <c r="DG34" s="34" t="n"/>
      <c r="DH34" s="34" t="n"/>
      <c r="DI34" s="34" t="n"/>
      <c r="DJ34" s="34" t="n"/>
      <c r="DK34" s="34" t="n"/>
      <c r="DL34" s="34" t="n"/>
      <c r="DM34" s="35" t="n"/>
      <c r="DN34" s="34" t="n"/>
      <c r="DO34" s="34" t="n"/>
      <c r="DP34" s="34" t="n"/>
      <c r="DQ34" s="34" t="n"/>
      <c r="DR34" s="34" t="n"/>
      <c r="DS34" s="34" t="n"/>
      <c r="DT34" s="34" t="n"/>
      <c r="DU34" s="34" t="n"/>
      <c r="DV34" s="34" t="n"/>
      <c r="DW34" s="34" t="n"/>
      <c r="EF34" s="88" t="n"/>
      <c r="EG34" s="88" t="n"/>
      <c r="EH34" s="89" t="n"/>
      <c r="EI34" s="88" t="n"/>
      <c r="EJ34" s="88" t="n"/>
      <c r="EK34" s="88" t="n"/>
      <c r="EL34" s="88" t="n"/>
      <c r="EM34" s="88" t="n"/>
      <c r="EN34" s="88" t="n"/>
      <c r="EO34" s="88" t="n"/>
      <c r="EP34" s="88" t="n"/>
      <c r="EQ34" s="88" t="n"/>
      <c r="ER34" s="88" t="n"/>
      <c r="ES34" s="88" t="n"/>
      <c r="ET34" s="88" t="n"/>
      <c r="EU34" s="88" t="n"/>
      <c r="EV34" s="88" t="n"/>
      <c r="EW34" s="88" t="n"/>
      <c r="EX34" s="88" t="n"/>
      <c r="EY34" s="88" t="n"/>
      <c r="EZ34" s="88" t="n"/>
      <c r="FA34" s="88" t="n"/>
      <c r="FB34" s="88" t="n"/>
      <c r="FC34" s="88" t="n"/>
      <c r="FD34" s="88" t="n"/>
      <c r="FE34" s="88" t="n"/>
      <c r="FF34" s="88" t="n"/>
      <c r="FG34" s="88" t="n"/>
      <c r="FH34" s="88" t="n"/>
      <c r="FI34" s="88" t="n"/>
      <c r="FJ34" s="88" t="n"/>
      <c r="FK34" s="88" t="n"/>
      <c r="FQ34" s="90" t="n"/>
    </row>
    <row r="35" ht="12" customHeight="1" s="832">
      <c r="E35" s="1097" t="inlineStr">
        <is>
          <t>A</t>
        </is>
      </c>
      <c r="F35" s="870" t="n"/>
      <c r="G35" s="871" t="n"/>
      <c r="H35" s="93" t="inlineStr">
        <is>
          <t xml:space="preserve"> Net Income</t>
        </is>
      </c>
      <c r="I35" s="94" t="n"/>
      <c r="J35" s="94" t="n"/>
      <c r="K35" s="94" t="n"/>
      <c r="L35" s="94" t="n"/>
      <c r="M35" s="94" t="n"/>
      <c r="N35" s="94" t="n"/>
      <c r="O35" s="94" t="n"/>
      <c r="P35" s="94" t="n"/>
      <c r="Q35" s="94" t="n"/>
      <c r="R35" s="94" t="n"/>
      <c r="S35" s="94" t="n"/>
      <c r="T35" s="94" t="n"/>
      <c r="U35" s="94" t="n"/>
      <c r="V35" s="94" t="n"/>
      <c r="W35" s="94" t="n"/>
      <c r="X35" s="94" t="n"/>
      <c r="Y35" s="94" t="n"/>
      <c r="Z35" s="94" t="n"/>
      <c r="AA35" s="94" t="n"/>
      <c r="AB35" s="94" t="n"/>
      <c r="AC35" s="94" t="n"/>
      <c r="AD35" s="94" t="n"/>
      <c r="AE35" s="1098" t="n">
        <v>35770</v>
      </c>
      <c r="AF35" s="870" t="n"/>
      <c r="AG35" s="870" t="n"/>
      <c r="AH35" s="870" t="n"/>
      <c r="AI35" s="870" t="n"/>
      <c r="AJ35" s="870" t="n"/>
      <c r="AK35" s="870" t="n"/>
      <c r="AL35" s="870" t="n"/>
      <c r="AM35" s="870" t="n"/>
      <c r="AN35" s="870" t="n"/>
      <c r="AO35" s="870" t="n"/>
      <c r="AP35" s="870" t="n"/>
      <c r="AQ35" s="871" t="n"/>
      <c r="AR35" s="1098" t="n">
        <v>46250</v>
      </c>
      <c r="AS35" s="870" t="n"/>
      <c r="AT35" s="870" t="n"/>
      <c r="AU35" s="870" t="n"/>
      <c r="AV35" s="870" t="n"/>
      <c r="AW35" s="870" t="n"/>
      <c r="AX35" s="870" t="n"/>
      <c r="AY35" s="870" t="n"/>
      <c r="AZ35" s="870" t="n"/>
      <c r="BA35" s="870" t="n"/>
      <c r="BB35" s="870" t="n"/>
      <c r="BC35" s="870" t="n"/>
      <c r="BD35" s="871" t="n"/>
      <c r="BE35" s="1098" t="n">
        <v>82590</v>
      </c>
      <c r="BF35" s="870" t="n"/>
      <c r="BG35" s="870" t="n"/>
      <c r="BH35" s="870" t="n"/>
      <c r="BI35" s="870" t="n"/>
      <c r="BJ35" s="870" t="n"/>
      <c r="BK35" s="870" t="n"/>
      <c r="BL35" s="870" t="n"/>
      <c r="BM35" s="870" t="n"/>
      <c r="BN35" s="870" t="n"/>
      <c r="BO35" s="870" t="n"/>
      <c r="BP35" s="870" t="n"/>
      <c r="BQ35" s="871" t="n"/>
      <c r="BR35" s="1099">
        <f>IF(ISBLANK(AE35),IF(ISBLANK(AR35),BE35,AVERAGE(AR35:BE35)),AVERAGE(AE35:BE35))</f>
        <v/>
      </c>
      <c r="BS35" s="870" t="n"/>
      <c r="BT35" s="870" t="n"/>
      <c r="BU35" s="870" t="n"/>
      <c r="BV35" s="870" t="n"/>
      <c r="BW35" s="870" t="n"/>
      <c r="BX35" s="870" t="n"/>
      <c r="BY35" s="870" t="n"/>
      <c r="BZ35" s="870" t="n"/>
      <c r="CA35" s="870" t="n"/>
      <c r="CB35" s="871" t="n"/>
      <c r="CC35" s="35" t="n"/>
      <c r="CD35" s="92" t="n"/>
      <c r="CE35" s="92" t="n"/>
      <c r="CF35" s="34" t="n"/>
      <c r="CG35" s="34" t="n"/>
      <c r="CH35" s="34" t="n"/>
      <c r="CI35" s="34" t="n"/>
      <c r="CJ35" s="34" t="n"/>
      <c r="CK35" s="34" t="n"/>
      <c r="CL35" s="34" t="n"/>
      <c r="CM35" s="34" t="n"/>
      <c r="CN35" s="34" t="n"/>
      <c r="CO35" s="34" t="n"/>
      <c r="CP35" s="34" t="n"/>
      <c r="CQ35" s="34" t="n"/>
      <c r="CR35" s="34" t="n"/>
      <c r="CS35" s="34" t="n"/>
      <c r="CT35" s="34" t="n"/>
      <c r="CU35" s="34" t="n"/>
      <c r="CV35" s="34" t="n"/>
      <c r="CW35" s="34" t="n"/>
      <c r="CX35" s="34" t="n"/>
      <c r="CY35" s="34" t="n"/>
      <c r="CZ35" s="34" t="n"/>
      <c r="DA35" s="34" t="n"/>
      <c r="DB35" s="34" t="n"/>
      <c r="DC35" s="34" t="n"/>
      <c r="DD35" s="34" t="n"/>
      <c r="DE35" s="34" t="n"/>
      <c r="DF35" s="34" t="n"/>
      <c r="DG35" s="34" t="n"/>
      <c r="DH35" s="34" t="n"/>
      <c r="DI35" s="34" t="n"/>
      <c r="DJ35" s="34" t="n"/>
      <c r="DK35" s="34" t="n"/>
      <c r="DL35" s="34" t="n"/>
      <c r="DM35" s="35" t="n"/>
      <c r="DN35" s="34" t="n"/>
      <c r="DO35" s="34" t="n"/>
      <c r="DP35" s="34" t="n"/>
      <c r="DQ35" s="34" t="n"/>
      <c r="DR35" s="34" t="n"/>
      <c r="DS35" s="34" t="n"/>
      <c r="DT35" s="34" t="n"/>
      <c r="DU35" s="34" t="n"/>
      <c r="DV35" s="34" t="n"/>
      <c r="DW35" s="34" t="n"/>
      <c r="EF35" s="88" t="n"/>
      <c r="EG35" s="88" t="n"/>
      <c r="EH35" s="89" t="n"/>
      <c r="EI35" s="88" t="n"/>
      <c r="EJ35" s="88" t="n"/>
      <c r="EK35" s="88" t="n"/>
      <c r="EL35" s="88" t="n"/>
      <c r="EM35" s="88" t="n"/>
      <c r="EN35" s="88" t="n"/>
      <c r="EO35" s="88" t="n"/>
      <c r="EP35" s="88" t="n"/>
      <c r="EQ35" s="88" t="n"/>
      <c r="ER35" s="88" t="n"/>
      <c r="ES35" s="88" t="n"/>
      <c r="ET35" s="88" t="n"/>
      <c r="EU35" s="88" t="n"/>
      <c r="EV35" s="88" t="n"/>
      <c r="EW35" s="88" t="n"/>
      <c r="EX35" s="88" t="n"/>
      <c r="EY35" s="88" t="n"/>
      <c r="EZ35" s="88" t="n"/>
      <c r="FA35" s="88" t="n"/>
      <c r="FB35" s="88" t="n"/>
      <c r="FC35" s="88" t="n"/>
      <c r="FD35" s="88" t="n"/>
      <c r="FE35" s="88" t="n"/>
      <c r="FF35" s="88" t="n"/>
      <c r="FG35" s="88" t="n"/>
      <c r="FH35" s="88" t="n"/>
      <c r="FI35" s="88" t="n"/>
      <c r="FJ35" s="88" t="n"/>
      <c r="FK35" s="88" t="n"/>
      <c r="FQ35" s="90" t="n"/>
    </row>
    <row r="36" ht="12" customHeight="1" s="832">
      <c r="E36" s="1097" t="inlineStr">
        <is>
          <t>B</t>
        </is>
      </c>
      <c r="F36" s="870" t="n"/>
      <c r="G36" s="871" t="n"/>
      <c r="H36" s="1916" t="inlineStr">
        <is>
          <t xml:space="preserve"> Depreciation and Amortisation</t>
        </is>
      </c>
      <c r="I36" s="1917" t="n"/>
      <c r="J36" s="1917" t="n"/>
      <c r="K36" s="1917" t="n"/>
      <c r="L36" s="1917" t="n"/>
      <c r="M36" s="1917" t="n"/>
      <c r="N36" s="1917" t="n"/>
      <c r="O36" s="1917" t="n"/>
      <c r="P36" s="1917" t="n"/>
      <c r="Q36" s="1917" t="n"/>
      <c r="R36" s="1917" t="n"/>
      <c r="S36" s="1917" t="n"/>
      <c r="T36" s="1917" t="n"/>
      <c r="U36" s="1917" t="n"/>
      <c r="V36" s="1917" t="n"/>
      <c r="W36" s="1917" t="n"/>
      <c r="X36" s="1917" t="n"/>
      <c r="Y36" s="1917" t="n"/>
      <c r="Z36" s="1917" t="n"/>
      <c r="AA36" s="1917" t="n"/>
      <c r="AB36" s="1917" t="n"/>
      <c r="AC36" s="1917" t="n"/>
      <c r="AD36" s="1917" t="n"/>
      <c r="AE36" s="1098" t="n">
        <v>30250</v>
      </c>
      <c r="AF36" s="870" t="n"/>
      <c r="AG36" s="870" t="n"/>
      <c r="AH36" s="870" t="n"/>
      <c r="AI36" s="870" t="n"/>
      <c r="AJ36" s="870" t="n"/>
      <c r="AK36" s="870" t="n"/>
      <c r="AL36" s="870" t="n"/>
      <c r="AM36" s="870" t="n"/>
      <c r="AN36" s="870" t="n"/>
      <c r="AO36" s="870" t="n"/>
      <c r="AP36" s="870" t="n"/>
      <c r="AQ36" s="871" t="n"/>
      <c r="AR36" s="1098" t="n">
        <v>30540</v>
      </c>
      <c r="AS36" s="870" t="n"/>
      <c r="AT36" s="870" t="n"/>
      <c r="AU36" s="870" t="n"/>
      <c r="AV36" s="870" t="n"/>
      <c r="AW36" s="870" t="n"/>
      <c r="AX36" s="870" t="n"/>
      <c r="AY36" s="870" t="n"/>
      <c r="AZ36" s="870" t="n"/>
      <c r="BA36" s="870" t="n"/>
      <c r="BB36" s="870" t="n"/>
      <c r="BC36" s="870" t="n"/>
      <c r="BD36" s="871" t="n"/>
      <c r="BE36" s="1098" t="n">
        <v>33970</v>
      </c>
      <c r="BF36" s="870" t="n"/>
      <c r="BG36" s="870" t="n"/>
      <c r="BH36" s="870" t="n"/>
      <c r="BI36" s="870" t="n"/>
      <c r="BJ36" s="870" t="n"/>
      <c r="BK36" s="870" t="n"/>
      <c r="BL36" s="870" t="n"/>
      <c r="BM36" s="870" t="n"/>
      <c r="BN36" s="870" t="n"/>
      <c r="BO36" s="870" t="n"/>
      <c r="BP36" s="870" t="n"/>
      <c r="BQ36" s="871" t="n"/>
      <c r="BR36" s="1099">
        <f>IF(ISBLANK(AE36),IF(ISBLANK(AR36),BE36,AVERAGE(AR36:BE36)),AVERAGE(AE36:BE36))</f>
        <v/>
      </c>
      <c r="BS36" s="870" t="n"/>
      <c r="BT36" s="870" t="n"/>
      <c r="BU36" s="870" t="n"/>
      <c r="BV36" s="870" t="n"/>
      <c r="BW36" s="870" t="n"/>
      <c r="BX36" s="870" t="n"/>
      <c r="BY36" s="870" t="n"/>
      <c r="BZ36" s="870" t="n"/>
      <c r="CA36" s="870" t="n"/>
      <c r="CB36" s="871" t="n"/>
      <c r="CC36" s="35" t="n"/>
      <c r="CD36" s="92" t="n"/>
      <c r="CE36" s="92" t="n"/>
      <c r="DM36" s="34" t="n"/>
      <c r="DN36" s="34" t="n"/>
      <c r="DO36" s="34" t="n"/>
      <c r="DP36" s="34" t="n"/>
      <c r="DQ36" s="34" t="n"/>
      <c r="DR36" s="34" t="n"/>
      <c r="DS36" s="34" t="n"/>
      <c r="DT36" s="34" t="n"/>
      <c r="DU36" s="34" t="n"/>
      <c r="DV36" s="34" t="n"/>
      <c r="DW36" s="34" t="n"/>
      <c r="DX36" s="34" t="n"/>
      <c r="EF36" s="88" t="n"/>
      <c r="EG36" s="89" t="n"/>
      <c r="EH36" s="88" t="n"/>
      <c r="EI36" s="88" t="n"/>
      <c r="EJ36" s="88" t="n"/>
      <c r="EK36" s="88" t="n"/>
      <c r="EL36" s="88" t="n"/>
      <c r="EM36" s="88" t="n"/>
      <c r="EN36" s="88" t="n"/>
      <c r="EO36" s="88" t="n"/>
      <c r="EP36" s="88" t="n"/>
      <c r="EQ36" s="88" t="n"/>
      <c r="ER36" s="88" t="n"/>
      <c r="ES36" s="88" t="n"/>
      <c r="ET36" s="88" t="n"/>
      <c r="EU36" s="88" t="n"/>
      <c r="EV36" s="88" t="n"/>
      <c r="EW36" s="88" t="n"/>
      <c r="EX36" s="88" t="n"/>
      <c r="EY36" s="88" t="n"/>
      <c r="EZ36" s="88" t="n"/>
      <c r="FA36" s="88" t="n"/>
      <c r="FB36" s="88" t="n"/>
      <c r="FC36" s="88" t="n"/>
      <c r="FD36" s="88" t="n"/>
      <c r="FE36" s="88" t="n"/>
      <c r="FF36" s="88" t="n"/>
      <c r="FG36" s="88" t="n"/>
      <c r="FH36" s="88" t="n"/>
      <c r="FI36" s="88" t="n"/>
      <c r="FJ36" s="88" t="n"/>
      <c r="FP36" s="90" t="n"/>
    </row>
    <row r="37" ht="12" customHeight="1" s="832">
      <c r="E37" s="93" t="inlineStr">
        <is>
          <t xml:space="preserve">　A＋B</t>
        </is>
      </c>
      <c r="F37" s="94" t="n"/>
      <c r="G37" s="94" t="n"/>
      <c r="H37" s="94" t="n"/>
      <c r="I37" s="94" t="n"/>
      <c r="J37" s="94" t="n"/>
      <c r="K37" s="94" t="n"/>
      <c r="L37" s="94" t="n"/>
      <c r="M37" s="94" t="n"/>
      <c r="N37" s="94" t="n"/>
      <c r="O37" s="94" t="n"/>
      <c r="P37" s="94" t="n"/>
      <c r="Q37" s="94" t="n"/>
      <c r="R37" s="94" t="n"/>
      <c r="S37" s="94" t="n"/>
      <c r="T37" s="94" t="n"/>
      <c r="U37" s="94" t="n"/>
      <c r="V37" s="94" t="n"/>
      <c r="W37" s="94" t="n"/>
      <c r="X37" s="94" t="n"/>
      <c r="Y37" s="94" t="n"/>
      <c r="Z37" s="94" t="n"/>
      <c r="AA37" s="94" t="n"/>
      <c r="AB37" s="94" t="n"/>
      <c r="AC37" s="94" t="n"/>
      <c r="AD37" s="94" t="n"/>
      <c r="AE37" s="1098">
        <f>IF(AE35="","",SUM(AE35:AE36))</f>
        <v/>
      </c>
      <c r="AF37" s="870" t="n"/>
      <c r="AG37" s="870" t="n"/>
      <c r="AH37" s="870" t="n"/>
      <c r="AI37" s="870" t="n"/>
      <c r="AJ37" s="870" t="n"/>
      <c r="AK37" s="870" t="n"/>
      <c r="AL37" s="870" t="n"/>
      <c r="AM37" s="870" t="n"/>
      <c r="AN37" s="870" t="n"/>
      <c r="AO37" s="870" t="n"/>
      <c r="AP37" s="870" t="n"/>
      <c r="AQ37" s="871" t="n"/>
      <c r="AR37" s="1098">
        <f>IF(AR35="","",SUM(AR35:AR36))</f>
        <v/>
      </c>
      <c r="AS37" s="870" t="n"/>
      <c r="AT37" s="870" t="n"/>
      <c r="AU37" s="870" t="n"/>
      <c r="AV37" s="870" t="n"/>
      <c r="AW37" s="870" t="n"/>
      <c r="AX37" s="870" t="n"/>
      <c r="AY37" s="870" t="n"/>
      <c r="AZ37" s="870" t="n"/>
      <c r="BA37" s="870" t="n"/>
      <c r="BB37" s="870" t="n"/>
      <c r="BC37" s="870" t="n"/>
      <c r="BD37" s="871" t="n"/>
      <c r="BE37" s="1098">
        <f>IF(BE35="","",SUM(BE35:BE36))</f>
        <v/>
      </c>
      <c r="BF37" s="870" t="n"/>
      <c r="BG37" s="870" t="n"/>
      <c r="BH37" s="870" t="n"/>
      <c r="BI37" s="870" t="n"/>
      <c r="BJ37" s="870" t="n"/>
      <c r="BK37" s="870" t="n"/>
      <c r="BL37" s="870" t="n"/>
      <c r="BM37" s="870" t="n"/>
      <c r="BN37" s="870" t="n"/>
      <c r="BO37" s="870" t="n"/>
      <c r="BP37" s="870" t="n"/>
      <c r="BQ37" s="871" t="n"/>
      <c r="BR37" s="1099">
        <f>IF(ISBLANK(AE37),IF(ISBLANK(AR37),BE37,AVERAGE(AR37:BE37)),AVERAGE(AE37:BE37))</f>
        <v/>
      </c>
      <c r="BS37" s="870" t="n"/>
      <c r="BT37" s="870" t="n"/>
      <c r="BU37" s="870" t="n"/>
      <c r="BV37" s="870" t="n"/>
      <c r="BW37" s="870" t="n"/>
      <c r="BX37" s="870" t="n"/>
      <c r="BY37" s="870" t="n"/>
      <c r="BZ37" s="870" t="n"/>
      <c r="CA37" s="870" t="n"/>
      <c r="CB37" s="871" t="n"/>
      <c r="CC37" s="35" t="n"/>
      <c r="CD37" s="92" t="n"/>
      <c r="CE37" s="92" t="n"/>
      <c r="DM37" s="34" t="n"/>
      <c r="DN37" s="34" t="n"/>
      <c r="DO37" s="34" t="n"/>
      <c r="DP37" s="34" t="n"/>
      <c r="DQ37" s="34" t="n"/>
      <c r="DR37" s="34" t="n"/>
      <c r="DS37" s="34" t="n"/>
      <c r="DT37" s="34" t="n"/>
      <c r="DU37" s="34" t="n"/>
      <c r="DV37" s="34" t="n"/>
      <c r="DW37" s="34" t="n"/>
      <c r="DX37" s="34" t="n"/>
      <c r="DY37" s="34" t="n"/>
      <c r="DZ37" s="34" t="n"/>
      <c r="EA37" s="34" t="n"/>
      <c r="EF37" s="88" t="n"/>
      <c r="EG37" s="89" t="n"/>
      <c r="EH37" s="88" t="n"/>
      <c r="EI37" s="88" t="n"/>
      <c r="EJ37" s="88" t="n"/>
      <c r="EK37" s="88" t="n"/>
      <c r="EL37" s="88" t="n"/>
      <c r="EM37" s="88" t="n"/>
      <c r="EN37" s="88" t="n"/>
      <c r="EO37" s="88" t="n"/>
      <c r="EP37" s="88" t="n"/>
      <c r="EQ37" s="88" t="n"/>
      <c r="ER37" s="88" t="n"/>
      <c r="ES37" s="88" t="n"/>
      <c r="ET37" s="88" t="n"/>
      <c r="EU37" s="88" t="n"/>
      <c r="EV37" s="88" t="n"/>
      <c r="EW37" s="88" t="n"/>
      <c r="EX37" s="88" t="n"/>
      <c r="EY37" s="88" t="n"/>
      <c r="EZ37" s="88" t="n"/>
      <c r="FA37" s="88" t="n"/>
      <c r="FB37" s="88" t="n"/>
      <c r="FC37" s="88" t="n"/>
      <c r="FD37" s="88" t="n"/>
      <c r="FE37" s="88" t="n"/>
      <c r="FF37" s="88" t="n"/>
      <c r="FG37" s="88" t="n"/>
      <c r="FH37" s="88" t="n"/>
      <c r="FI37" s="88" t="n"/>
      <c r="FJ37" s="88" t="n"/>
    </row>
    <row r="38" ht="10" customHeight="1" s="832"/>
    <row r="39" ht="20.15" customHeight="1" s="832">
      <c r="E39" s="93" t="inlineStr">
        <is>
          <t xml:space="preserve">　Core Business Operations</t>
        </is>
      </c>
      <c r="F39" s="94" t="n"/>
      <c r="G39" s="94" t="n"/>
      <c r="H39" s="94" t="n"/>
      <c r="I39" s="94" t="n"/>
      <c r="J39" s="94" t="n"/>
      <c r="K39" s="94" t="n"/>
      <c r="L39" s="94" t="n"/>
      <c r="M39" s="94" t="n"/>
      <c r="N39" s="94" t="n"/>
      <c r="O39" s="94" t="n"/>
      <c r="P39" s="94" t="n"/>
      <c r="Q39" s="94" t="n"/>
      <c r="R39" s="94" t="n"/>
      <c r="S39" s="94" t="n"/>
      <c r="T39" s="94" t="n"/>
      <c r="U39" s="94" t="n"/>
      <c r="V39" s="94" t="n"/>
      <c r="W39" s="94" t="n"/>
      <c r="X39" s="94" t="n"/>
      <c r="Y39" s="94" t="n"/>
      <c r="Z39" s="94" t="n"/>
      <c r="AA39" s="94" t="n"/>
      <c r="AB39" s="94" t="n"/>
      <c r="AC39" s="94" t="n"/>
      <c r="AD39" s="94" t="n"/>
      <c r="AE39" s="1095">
        <f>MIN(BE37,BR37)</f>
        <v/>
      </c>
      <c r="AF39" s="870" t="n"/>
      <c r="AG39" s="870" t="n"/>
      <c r="AH39" s="870" t="n"/>
      <c r="AI39" s="870" t="n"/>
      <c r="AJ39" s="870" t="n"/>
      <c r="AK39" s="870" t="n"/>
      <c r="AL39" s="870" t="n"/>
      <c r="AM39" s="870" t="n"/>
      <c r="AN39" s="870" t="n"/>
      <c r="AO39" s="870" t="n"/>
      <c r="AP39" s="870" t="n"/>
      <c r="AQ39" s="870" t="n"/>
      <c r="AR39" s="870" t="n"/>
      <c r="AS39" s="870" t="n"/>
      <c r="AT39" s="870" t="n"/>
      <c r="AU39" s="870" t="n"/>
      <c r="AV39" s="870" t="n"/>
      <c r="AW39" s="870" t="n"/>
      <c r="AX39" s="870" t="n"/>
      <c r="AY39" s="870" t="n"/>
      <c r="AZ39" s="871" t="n"/>
    </row>
    <row r="40" ht="10" customHeight="1" s="832"/>
    <row r="41" ht="12" customHeight="1" s="832">
      <c r="E41" s="36" t="inlineStr">
        <is>
          <t>･</t>
        </is>
      </c>
      <c r="F41" s="79" t="n"/>
      <c r="G41" s="1033"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832">
      <c r="E42" s="79" t="n"/>
      <c r="F42" s="79" t="n"/>
    </row>
    <row r="43" ht="12" customHeight="1" s="832"/>
    <row r="44" ht="12" customHeight="1" s="832"/>
    <row r="45" ht="12" customHeight="1" s="832">
      <c r="E45" s="36" t="inlineStr">
        <is>
          <t>･</t>
        </is>
      </c>
      <c r="F45" s="79" t="n"/>
      <c r="G45" s="1017"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20.15" customHeight="1" s="832">
      <c r="E46" s="36" t="n"/>
      <c r="F46" s="79" t="n"/>
    </row>
    <row r="47" ht="5.15" customHeight="1" s="832"/>
    <row r="48" ht="12" customHeight="1" s="832">
      <c r="A48" s="95" t="inlineStr">
        <is>
          <t>《Remarks column》</t>
        </is>
      </c>
    </row>
    <row r="49" ht="2.15" customHeight="1" s="832"/>
    <row r="50" ht="70" customHeight="1" s="832">
      <c r="A50" s="1096" t="n"/>
      <c r="B50" s="870" t="n"/>
      <c r="C50" s="870" t="n"/>
      <c r="D50" s="870" t="n"/>
      <c r="E50" s="870" t="n"/>
      <c r="F50" s="870" t="n"/>
      <c r="G50" s="870" t="n"/>
      <c r="H50" s="870" t="n"/>
      <c r="I50" s="870" t="n"/>
      <c r="J50" s="870" t="n"/>
      <c r="K50" s="870" t="n"/>
      <c r="L50" s="870" t="n"/>
      <c r="M50" s="870" t="n"/>
      <c r="N50" s="870" t="n"/>
      <c r="O50" s="870" t="n"/>
      <c r="P50" s="870" t="n"/>
      <c r="Q50" s="870" t="n"/>
      <c r="R50" s="870" t="n"/>
      <c r="S50" s="870" t="n"/>
      <c r="T50" s="870" t="n"/>
      <c r="U50" s="870" t="n"/>
      <c r="V50" s="870" t="n"/>
      <c r="W50" s="870" t="n"/>
      <c r="X50" s="870" t="n"/>
      <c r="Y50" s="870" t="n"/>
      <c r="Z50" s="870" t="n"/>
      <c r="AA50" s="870" t="n"/>
      <c r="AB50" s="870" t="n"/>
      <c r="AC50" s="870" t="n"/>
      <c r="AD50" s="870" t="n"/>
      <c r="AE50" s="870" t="n"/>
      <c r="AF50" s="870" t="n"/>
      <c r="AG50" s="870" t="n"/>
      <c r="AH50" s="870" t="n"/>
      <c r="AI50" s="870" t="n"/>
      <c r="AJ50" s="870" t="n"/>
      <c r="AK50" s="870" t="n"/>
      <c r="AL50" s="870" t="n"/>
      <c r="AM50" s="870" t="n"/>
      <c r="AN50" s="870" t="n"/>
      <c r="AO50" s="870" t="n"/>
      <c r="AP50" s="870" t="n"/>
      <c r="AQ50" s="870" t="n"/>
      <c r="AR50" s="870" t="n"/>
      <c r="AS50" s="870" t="n"/>
      <c r="AT50" s="870" t="n"/>
      <c r="AU50" s="870" t="n"/>
      <c r="AV50" s="870" t="n"/>
      <c r="AW50" s="870" t="n"/>
      <c r="AX50" s="870" t="n"/>
      <c r="AY50" s="870" t="n"/>
      <c r="AZ50" s="870" t="n"/>
      <c r="BA50" s="870" t="n"/>
      <c r="BB50" s="870" t="n"/>
      <c r="BC50" s="870" t="n"/>
      <c r="BD50" s="870" t="n"/>
      <c r="BE50" s="870" t="n"/>
      <c r="BF50" s="870" t="n"/>
      <c r="BG50" s="870" t="n"/>
      <c r="BH50" s="870" t="n"/>
      <c r="BI50" s="870" t="n"/>
      <c r="BJ50" s="870" t="n"/>
      <c r="BK50" s="870" t="n"/>
      <c r="BL50" s="870" t="n"/>
      <c r="BM50" s="870" t="n"/>
      <c r="BN50" s="870" t="n"/>
      <c r="BO50" s="870" t="n"/>
      <c r="BP50" s="870" t="n"/>
      <c r="BQ50" s="870" t="n"/>
      <c r="BR50" s="870" t="n"/>
      <c r="BS50" s="870" t="n"/>
      <c r="BT50" s="870" t="n"/>
      <c r="BU50" s="870" t="n"/>
      <c r="BV50" s="870" t="n"/>
      <c r="BW50" s="870" t="n"/>
      <c r="BX50" s="870" t="n"/>
      <c r="BY50" s="870" t="n"/>
      <c r="BZ50" s="870" t="n"/>
      <c r="CA50" s="870" t="n"/>
      <c r="CB50" s="870" t="n"/>
      <c r="CC50" s="870" t="n"/>
      <c r="CD50" s="870" t="n"/>
      <c r="CE50" s="870" t="n"/>
      <c r="CF50" s="870" t="n"/>
      <c r="CG50" s="870" t="n"/>
      <c r="CH50" s="870" t="n"/>
      <c r="CI50" s="870" t="n"/>
      <c r="CJ50" s="870" t="n"/>
      <c r="CK50" s="870" t="n"/>
      <c r="CL50" s="870" t="n"/>
      <c r="CM50" s="870" t="n"/>
      <c r="CN50" s="870" t="n"/>
      <c r="CO50" s="870" t="n"/>
      <c r="CP50" s="870" t="n"/>
      <c r="CQ50" s="870" t="n"/>
      <c r="CR50" s="870" t="n"/>
      <c r="CS50" s="870" t="n"/>
      <c r="CT50" s="870" t="n"/>
      <c r="CU50" s="870" t="n"/>
      <c r="CV50" s="870" t="n"/>
      <c r="CW50" s="870" t="n"/>
      <c r="CX50" s="870" t="n"/>
      <c r="CY50" s="870" t="n"/>
      <c r="CZ50" s="870" t="n"/>
      <c r="DA50" s="870" t="n"/>
      <c r="DB50" s="870" t="n"/>
      <c r="DC50" s="870" t="n"/>
      <c r="DD50" s="870" t="n"/>
      <c r="DE50" s="870" t="n"/>
      <c r="DF50" s="870" t="n"/>
      <c r="DG50" s="871" t="n"/>
    </row>
    <row r="51" ht="10" customHeight="1" s="832"/>
    <row r="52" ht="20.15" customHeight="1" s="832">
      <c r="A52" s="1037" t="inlineStr">
        <is>
          <t>5.</t>
        </is>
      </c>
      <c r="B52" s="844" t="n"/>
      <c r="C52" s="844" t="n"/>
      <c r="D52" s="77" t="inlineStr">
        <is>
          <t>Calculation of the number of years required to fully repay debts</t>
        </is>
      </c>
      <c r="E52" s="78" t="n"/>
      <c r="F52" s="78" t="n"/>
      <c r="G52" s="78" t="n"/>
      <c r="H52" s="78" t="n"/>
      <c r="I52" s="78" t="n"/>
      <c r="J52" s="78" t="n"/>
      <c r="K52" s="78" t="n"/>
      <c r="L52" s="78" t="n"/>
      <c r="M52" s="78" t="n"/>
      <c r="N52" s="78" t="n"/>
      <c r="O52" s="78" t="n"/>
      <c r="P52" s="78" t="n"/>
      <c r="Q52" s="78" t="n"/>
      <c r="R52" s="78" t="n"/>
      <c r="S52" s="78" t="n"/>
      <c r="T52" s="78" t="n"/>
      <c r="U52" s="78" t="n"/>
      <c r="V52" s="78" t="n"/>
      <c r="W52" s="78" t="n"/>
      <c r="X52" s="78" t="n"/>
      <c r="Y52" s="78" t="n"/>
      <c r="Z52" s="78" t="n"/>
      <c r="AA52" s="78" t="n"/>
      <c r="AB52" s="78" t="n"/>
      <c r="AC52" s="78" t="n"/>
      <c r="AD52" s="78" t="n"/>
      <c r="AE52" s="78" t="n"/>
      <c r="AF52" s="78" t="n"/>
      <c r="AG52" s="78" t="n"/>
      <c r="AH52" s="78" t="n"/>
      <c r="AI52" s="78" t="n"/>
      <c r="AJ52" s="78" t="n"/>
      <c r="AK52" s="78" t="n"/>
      <c r="AL52" s="78" t="n"/>
      <c r="AM52" s="78" t="n"/>
      <c r="AN52" s="78" t="n"/>
      <c r="AO52" s="78" t="n"/>
      <c r="AP52" s="78" t="n"/>
      <c r="AQ52" s="78" t="n"/>
      <c r="AR52" s="78" t="n"/>
      <c r="AS52" s="78" t="n"/>
      <c r="AT52" s="78" t="n"/>
      <c r="AU52" s="78" t="n"/>
      <c r="AV52" s="78" t="n"/>
      <c r="AW52" s="78" t="n"/>
      <c r="AX52" s="78" t="n"/>
      <c r="AY52" s="78" t="n"/>
      <c r="AZ52" s="78" t="n"/>
      <c r="BA52" s="78" t="n"/>
      <c r="BB52" s="78" t="n"/>
      <c r="BC52" s="78" t="n"/>
      <c r="BD52" s="78" t="n"/>
      <c r="BE52" s="78" t="n"/>
      <c r="BF52" s="78" t="n"/>
      <c r="BG52" s="78" t="n"/>
      <c r="BH52" s="78" t="n"/>
      <c r="BI52" s="78" t="n"/>
      <c r="BJ52" s="78" t="n"/>
      <c r="BK52" s="78" t="n"/>
      <c r="BL52" s="78" t="n"/>
      <c r="BM52" s="78" t="n"/>
      <c r="BN52" s="78" t="n"/>
      <c r="BO52" s="78" t="n"/>
      <c r="BP52" s="78" t="n"/>
      <c r="BQ52" s="78" t="n"/>
      <c r="BR52" s="78" t="n"/>
      <c r="BS52" s="78" t="n"/>
      <c r="BT52" s="78" t="n"/>
      <c r="BU52" s="78" t="n"/>
      <c r="BV52" s="78" t="n"/>
      <c r="BW52" s="78" t="n"/>
      <c r="BX52" s="78" t="n"/>
      <c r="BY52" s="78" t="n"/>
      <c r="BZ52" s="78" t="n"/>
      <c r="CA52" s="78" t="n"/>
      <c r="CB52" s="78" t="n"/>
      <c r="CC52" s="78" t="n"/>
      <c r="CD52" s="78" t="n"/>
      <c r="CE52" s="78" t="n"/>
      <c r="CF52" s="78" t="n"/>
      <c r="CG52" s="78" t="n"/>
      <c r="CH52" s="78" t="n"/>
      <c r="CI52" s="78" t="n"/>
      <c r="CJ52" s="78" t="n"/>
      <c r="CK52" s="78" t="n"/>
      <c r="CL52" s="78" t="n"/>
      <c r="CM52" s="78" t="n"/>
      <c r="CN52" s="78" t="n"/>
      <c r="CO52" s="78" t="n"/>
      <c r="CP52" s="78" t="n"/>
      <c r="CQ52" s="78" t="n"/>
      <c r="CR52" s="78" t="n"/>
      <c r="CS52" s="78" t="n"/>
      <c r="CT52" s="78" t="n"/>
      <c r="CU52" s="78" t="n"/>
      <c r="CV52" s="78" t="n"/>
      <c r="CW52" s="78" t="n"/>
      <c r="CX52" s="78" t="n"/>
      <c r="CY52" s="78" t="n"/>
      <c r="CZ52" s="78" t="n"/>
      <c r="DA52" s="78" t="n"/>
      <c r="DB52" s="78" t="n"/>
      <c r="DC52" s="78" t="n"/>
      <c r="DD52" s="78" t="n"/>
      <c r="DE52" s="78" t="n"/>
      <c r="DF52" s="78" t="n"/>
      <c r="DG52" s="78" t="n"/>
    </row>
    <row r="53" ht="10" customHeight="1" s="832">
      <c r="A53" s="95" t="n"/>
      <c r="B53" s="96" t="n"/>
    </row>
    <row r="54" ht="30" customHeight="1" s="832">
      <c r="G54" s="95" t="n"/>
      <c r="H54" s="96" t="n"/>
      <c r="I54" s="79" t="inlineStr">
        <is>
          <t>Interest Bearing Liabilities</t>
        </is>
      </c>
      <c r="J54" s="79" t="n"/>
      <c r="K54" s="79" t="n"/>
      <c r="L54" s="79" t="n"/>
      <c r="M54" s="79" t="n"/>
      <c r="N54" s="79" t="n"/>
      <c r="O54" s="79" t="n"/>
      <c r="P54" s="79" t="n"/>
      <c r="Q54" s="79" t="n"/>
      <c r="R54" s="79" t="n"/>
      <c r="S54" s="79" t="n"/>
      <c r="T54" s="79" t="n"/>
      <c r="U54" s="79" t="n"/>
      <c r="V54" s="79" t="n"/>
      <c r="W54" s="79" t="n"/>
      <c r="X54" s="79" t="n"/>
      <c r="Y54" s="79" t="n"/>
      <c r="Z54" s="79" t="n"/>
      <c r="AA54" s="79" t="n"/>
      <c r="AE54" s="79" t="inlineStr">
        <is>
          <t>Ordinary Working Capital</t>
        </is>
      </c>
      <c r="AF54" s="79" t="n"/>
      <c r="AG54" s="79" t="n"/>
      <c r="AH54" s="79" t="n"/>
      <c r="AI54" s="79" t="n"/>
      <c r="AJ54" s="79" t="n"/>
      <c r="AK54" s="79" t="n"/>
      <c r="AL54" s="79" t="n"/>
      <c r="AM54" s="79" t="n"/>
      <c r="AN54" s="79" t="n"/>
      <c r="AO54" s="79" t="n"/>
      <c r="AP54" s="79" t="n"/>
      <c r="AQ54" s="79" t="n"/>
      <c r="AR54" s="79" t="n"/>
      <c r="AS54" s="79" t="n"/>
      <c r="AT54" s="79" t="n"/>
      <c r="AU54" s="79" t="n"/>
      <c r="AV54" s="79" t="n"/>
      <c r="AW54" s="79" t="n"/>
      <c r="BA54" s="80" t="inlineStr">
        <is>
          <t>Disposable Amount,
Other Deductible Items</t>
        </is>
      </c>
      <c r="BB54" s="79" t="n"/>
      <c r="BC54" s="79" t="n"/>
      <c r="BD54" s="79" t="n"/>
      <c r="BE54" s="79" t="n"/>
      <c r="BF54" s="79" t="n"/>
      <c r="BG54" s="79" t="n"/>
      <c r="BH54" s="79" t="n"/>
      <c r="BI54" s="79" t="n"/>
      <c r="BJ54" s="79" t="n"/>
      <c r="BK54" s="79" t="n"/>
      <c r="BL54" s="79" t="n"/>
      <c r="BM54" s="79" t="n"/>
      <c r="BN54" s="79" t="n"/>
      <c r="BO54" s="79" t="n"/>
      <c r="BP54" s="79" t="n"/>
      <c r="BQ54" s="79" t="n"/>
      <c r="BR54" s="79" t="n"/>
      <c r="BS54" s="79" t="n"/>
      <c r="BW54" s="80" t="inlineStr">
        <is>
          <t>Interest Bearing Liabilities
that should be Repaid out of Profits</t>
        </is>
      </c>
      <c r="BX54" s="79" t="n"/>
      <c r="BY54" s="79" t="n"/>
      <c r="BZ54" s="79" t="n"/>
      <c r="CA54" s="79" t="n"/>
      <c r="CB54" s="79" t="n"/>
      <c r="CC54" s="79" t="n"/>
      <c r="CD54" s="79" t="n"/>
      <c r="CE54" s="79" t="n"/>
      <c r="CF54" s="79" t="n"/>
      <c r="CG54" s="79" t="n"/>
      <c r="CH54" s="79" t="n"/>
      <c r="CI54" s="79" t="n"/>
      <c r="CJ54" s="79" t="n"/>
      <c r="CK54" s="79" t="n"/>
      <c r="CL54" s="79" t="n"/>
      <c r="CM54" s="79" t="n"/>
      <c r="CN54" s="79" t="n"/>
      <c r="CO54" s="79" t="n"/>
      <c r="CP54" s="79" t="n"/>
      <c r="CQ54" s="79" t="n"/>
      <c r="CR54" s="79" t="n"/>
      <c r="CS54" s="79" t="n"/>
      <c r="CT54" s="79" t="n"/>
      <c r="DI54" s="79" t="n"/>
      <c r="DJ54" s="79" t="n"/>
      <c r="DK54" s="79" t="n"/>
    </row>
    <row r="55" ht="3" customHeight="1" s="832">
      <c r="G55" s="95" t="n"/>
    </row>
    <row r="56" ht="20.15" customHeight="1" s="832">
      <c r="I56" s="1092">
        <f>CO16</f>
        <v/>
      </c>
      <c r="J56" s="870" t="n"/>
      <c r="K56" s="870" t="n"/>
      <c r="L56" s="870" t="n"/>
      <c r="M56" s="870" t="n"/>
      <c r="N56" s="870" t="n"/>
      <c r="O56" s="870" t="n"/>
      <c r="P56" s="870" t="n"/>
      <c r="Q56" s="870" t="n"/>
      <c r="R56" s="870" t="n"/>
      <c r="S56" s="870" t="n"/>
      <c r="T56" s="870" t="n"/>
      <c r="U56" s="870" t="n"/>
      <c r="V56" s="870" t="n"/>
      <c r="W56" s="870" t="n"/>
      <c r="X56" s="870" t="n"/>
      <c r="Y56" s="870" t="n"/>
      <c r="Z56" s="870" t="n"/>
      <c r="AA56" s="1093" t="n"/>
      <c r="AB56" s="1012" t="inlineStr">
        <is>
          <t>-</t>
        </is>
      </c>
      <c r="AE56" s="1094">
        <f>IF(CR22&gt;=0,CR22,0)</f>
        <v/>
      </c>
      <c r="AF56" s="870" t="n"/>
      <c r="AG56" s="870" t="n"/>
      <c r="AH56" s="870" t="n"/>
      <c r="AI56" s="870" t="n"/>
      <c r="AJ56" s="870" t="n"/>
      <c r="AK56" s="870" t="n"/>
      <c r="AL56" s="870" t="n"/>
      <c r="AM56" s="870" t="n"/>
      <c r="AN56" s="870" t="n"/>
      <c r="AO56" s="870" t="n"/>
      <c r="AP56" s="870" t="n"/>
      <c r="AQ56" s="870" t="n"/>
      <c r="AR56" s="870" t="n"/>
      <c r="AS56" s="870" t="n"/>
      <c r="AT56" s="870" t="n"/>
      <c r="AU56" s="870" t="n"/>
      <c r="AV56" s="870" t="n"/>
      <c r="AW56" s="1093" t="n"/>
      <c r="AX56" s="1012" t="inlineStr">
        <is>
          <t>-</t>
        </is>
      </c>
      <c r="BA56" s="1092">
        <f>IF(CI28&gt;=0,CI28,0)</f>
        <v/>
      </c>
      <c r="BB56" s="870" t="n"/>
      <c r="BC56" s="870" t="n"/>
      <c r="BD56" s="870" t="n"/>
      <c r="BE56" s="870" t="n"/>
      <c r="BF56" s="870" t="n"/>
      <c r="BG56" s="870" t="n"/>
      <c r="BH56" s="870" t="n"/>
      <c r="BI56" s="870" t="n"/>
      <c r="BJ56" s="870" t="n"/>
      <c r="BK56" s="870" t="n"/>
      <c r="BL56" s="870" t="n"/>
      <c r="BM56" s="870" t="n"/>
      <c r="BN56" s="870" t="n"/>
      <c r="BO56" s="870" t="n"/>
      <c r="BP56" s="870" t="n"/>
      <c r="BQ56" s="870" t="n"/>
      <c r="BR56" s="870" t="n"/>
      <c r="BS56" s="1093" t="n"/>
      <c r="BT56" s="1012" t="inlineStr">
        <is>
          <t>=</t>
        </is>
      </c>
      <c r="BW56" s="1085">
        <f>I56-AE56-BA56</f>
        <v/>
      </c>
      <c r="BX56" s="870" t="n"/>
      <c r="BY56" s="870" t="n"/>
      <c r="BZ56" s="870" t="n"/>
      <c r="CA56" s="870" t="n"/>
      <c r="CB56" s="870" t="n"/>
      <c r="CC56" s="870" t="n"/>
      <c r="CD56" s="870" t="n"/>
      <c r="CE56" s="870" t="n"/>
      <c r="CF56" s="870" t="n"/>
      <c r="CG56" s="870" t="n"/>
      <c r="CH56" s="870" t="n"/>
      <c r="CI56" s="870" t="n"/>
      <c r="CJ56" s="870" t="n"/>
      <c r="CK56" s="870" t="n"/>
      <c r="CL56" s="870" t="n"/>
      <c r="CM56" s="870" t="n"/>
      <c r="CN56" s="870" t="n"/>
      <c r="CO56" s="870" t="n"/>
      <c r="CP56" s="870" t="n"/>
      <c r="CQ56" s="870" t="n"/>
      <c r="CR56" s="870" t="n"/>
      <c r="CS56" s="871" t="n"/>
      <c r="CT56" s="82" t="n"/>
      <c r="CU56" s="82" t="n"/>
      <c r="CV56" s="82" t="n"/>
      <c r="CW56" s="82" t="n"/>
      <c r="CX56" s="82" t="n"/>
      <c r="CY56" s="82" t="n"/>
      <c r="CZ56" s="82" t="n"/>
      <c r="DA56" s="82" t="n"/>
      <c r="DB56" s="82" t="n"/>
      <c r="DC56" s="82" t="n"/>
      <c r="DD56" s="82" t="n"/>
      <c r="DE56" s="82" t="n"/>
      <c r="DF56" s="82" t="n"/>
      <c r="DG56" s="82" t="n"/>
      <c r="DH56" s="82" t="n"/>
      <c r="DI56" s="82" t="n"/>
      <c r="DJ56" s="82" t="n"/>
    </row>
    <row r="57" ht="10" customHeight="1" s="832"/>
    <row r="58" ht="25" customHeight="1" s="832">
      <c r="C58" s="80" t="n"/>
      <c r="D58" s="79" t="n"/>
      <c r="E58" s="79" t="n"/>
      <c r="F58" s="79" t="n"/>
      <c r="G58" s="79" t="n"/>
      <c r="H58" s="79" t="n"/>
      <c r="I58" s="1016" t="inlineStr">
        <is>
          <t>Interest Bearing Liabilities
that should be Repaid out of Profits</t>
        </is>
      </c>
      <c r="AB58" s="79" t="n"/>
      <c r="AC58" s="79" t="n"/>
      <c r="AD58" s="79" t="n"/>
      <c r="AE58" s="79" t="n"/>
      <c r="AF58" s="79" t="n"/>
      <c r="AG58" s="79" t="n"/>
      <c r="AH58" s="79" t="n"/>
      <c r="AL58" s="1016" t="inlineStr">
        <is>
          <t>Profit from Core Business Operations</t>
        </is>
      </c>
      <c r="BE58" s="1016" t="n"/>
      <c r="BF58" s="1016" t="n"/>
      <c r="BG58" s="1016" t="n"/>
      <c r="BH58" s="81" t="n"/>
      <c r="BI58" s="81" t="n"/>
      <c r="BJ58" s="81" t="n"/>
      <c r="BK58" s="1017" t="inlineStr">
        <is>
          <t>The number of years required to fully repay debts</t>
        </is>
      </c>
    </row>
    <row r="59" ht="12" customHeight="1" s="832">
      <c r="D59" s="79" t="n"/>
      <c r="E59" s="79" t="n"/>
      <c r="F59" s="79" t="n"/>
      <c r="G59" s="79" t="n"/>
      <c r="H59" s="79" t="n"/>
      <c r="AB59" s="97" t="n"/>
      <c r="AC59" s="97" t="n"/>
      <c r="AD59" s="97" t="n"/>
      <c r="AE59" s="97" t="n"/>
      <c r="AF59" s="97" t="n"/>
      <c r="AG59" s="97" t="n"/>
      <c r="AH59" s="97" t="n"/>
      <c r="BE59" s="1016" t="n"/>
      <c r="BF59" s="1016" t="n"/>
      <c r="BG59" s="1016" t="n"/>
      <c r="BH59" s="81" t="n"/>
      <c r="BI59" s="81" t="n"/>
      <c r="BJ59" s="81" t="n"/>
    </row>
    <row r="60" ht="3" customHeight="1" s="832" thickBot="1"/>
    <row r="61" ht="20.15" customHeight="1" s="832" thickBot="1">
      <c r="I61" s="1085">
        <f>IF(I56-AE56-BA56&gt;=0,I56-AE56-BA56,0)</f>
        <v/>
      </c>
      <c r="J61" s="870" t="n"/>
      <c r="K61" s="870" t="n"/>
      <c r="L61" s="870" t="n"/>
      <c r="M61" s="870" t="n"/>
      <c r="N61" s="870" t="n"/>
      <c r="O61" s="870" t="n"/>
      <c r="P61" s="870" t="n"/>
      <c r="Q61" s="870" t="n"/>
      <c r="R61" s="870" t="n"/>
      <c r="S61" s="870" t="n"/>
      <c r="T61" s="870" t="n"/>
      <c r="U61" s="870" t="n"/>
      <c r="V61" s="870" t="n"/>
      <c r="W61" s="870" t="n"/>
      <c r="X61" s="870" t="n"/>
      <c r="Y61" s="870" t="n"/>
      <c r="Z61" s="870" t="n"/>
      <c r="AA61" s="871" t="n"/>
      <c r="AB61" s="1086" t="inlineStr">
        <is>
          <t>÷</t>
        </is>
      </c>
      <c r="AK61" s="893" t="n"/>
      <c r="AL61" s="1085">
        <f>AE39</f>
        <v/>
      </c>
      <c r="AM61" s="870" t="n"/>
      <c r="AN61" s="870" t="n"/>
      <c r="AO61" s="870" t="n"/>
      <c r="AP61" s="870" t="n"/>
      <c r="AQ61" s="870" t="n"/>
      <c r="AR61" s="870" t="n"/>
      <c r="AS61" s="870" t="n"/>
      <c r="AT61" s="870" t="n"/>
      <c r="AU61" s="870" t="n"/>
      <c r="AV61" s="870" t="n"/>
      <c r="AW61" s="870" t="n"/>
      <c r="AX61" s="870" t="n"/>
      <c r="AY61" s="870" t="n"/>
      <c r="AZ61" s="870" t="n"/>
      <c r="BA61" s="870" t="n"/>
      <c r="BB61" s="870" t="n"/>
      <c r="BC61" s="870" t="n"/>
      <c r="BD61" s="871" t="n"/>
      <c r="BE61" s="1087" t="inlineStr">
        <is>
          <t>=</t>
        </is>
      </c>
      <c r="BJ61" s="1088" t="n"/>
      <c r="BK61" s="1918">
        <f>IF(AE39&lt;=0,999.9,I61/AL61)</f>
        <v/>
      </c>
      <c r="BL61" s="1090" t="n"/>
      <c r="BM61" s="1090" t="n"/>
      <c r="BN61" s="1090" t="n"/>
      <c r="BO61" s="1090" t="n"/>
      <c r="BP61" s="1090" t="n"/>
      <c r="BQ61" s="1090" t="n"/>
      <c r="BR61" s="1090" t="n"/>
      <c r="BS61" s="1090" t="n"/>
      <c r="BT61" s="1090" t="n"/>
      <c r="BU61" s="1090" t="n"/>
      <c r="BV61" s="1090" t="n"/>
      <c r="BW61" s="1090" t="n"/>
      <c r="BX61" s="1090" t="n"/>
      <c r="BY61" s="1090" t="n"/>
      <c r="BZ61" s="1090" t="n"/>
      <c r="CA61" s="1090" t="n"/>
      <c r="CB61" s="1090" t="n"/>
      <c r="CC61" s="1091" t="n"/>
      <c r="CD61" s="1011" t="inlineStr">
        <is>
          <t>years</t>
        </is>
      </c>
    </row>
    <row r="62" ht="5.15" customHeight="1" s="832"/>
    <row r="63" ht="10" customHeight="1" s="832">
      <c r="A63" s="95" t="n"/>
      <c r="B63" s="96" t="n"/>
    </row>
  </sheetData>
  <mergeCells count="100">
    <mergeCell ref="A2:J2"/>
    <mergeCell ref="K2:Y2"/>
    <mergeCell ref="AR2:BF2"/>
    <mergeCell ref="BQ2:BY2"/>
    <mergeCell ref="BZ2:DG2"/>
    <mergeCell ref="BZ3:DG7"/>
    <mergeCell ref="A5:J6"/>
    <mergeCell ref="K5:Y6"/>
    <mergeCell ref="A9:L9"/>
    <mergeCell ref="M9:AS9"/>
    <mergeCell ref="AT9:DG9"/>
    <mergeCell ref="A3:J4"/>
    <mergeCell ref="K3:Y4"/>
    <mergeCell ref="AC3:AQ4"/>
    <mergeCell ref="AR3:BF4"/>
    <mergeCell ref="BQ3:BY7"/>
    <mergeCell ref="A10:L10"/>
    <mergeCell ref="M10:AS10"/>
    <mergeCell ref="AT10:DG10"/>
    <mergeCell ref="A12:C12"/>
    <mergeCell ref="C16:N16"/>
    <mergeCell ref="O16:Q16"/>
    <mergeCell ref="R16:AC16"/>
    <mergeCell ref="AD16:AF16"/>
    <mergeCell ref="AG16:AR16"/>
    <mergeCell ref="AS16:AU16"/>
    <mergeCell ref="CO16:CZ16"/>
    <mergeCell ref="BW16:BY16"/>
    <mergeCell ref="BZ16:CK16"/>
    <mergeCell ref="CL16:CN16"/>
    <mergeCell ref="AV16:BG16"/>
    <mergeCell ref="BH16:BJ16"/>
    <mergeCell ref="BK16:BV16"/>
    <mergeCell ref="A18:C18"/>
    <mergeCell ref="C22:P22"/>
    <mergeCell ref="Q22:S22"/>
    <mergeCell ref="T22:AI22"/>
    <mergeCell ref="AJ22:AL22"/>
    <mergeCell ref="BV22:CN22"/>
    <mergeCell ref="AS28:BJ28"/>
    <mergeCell ref="BK28:BM28"/>
    <mergeCell ref="AM22:BA22"/>
    <mergeCell ref="BB22:BD22"/>
    <mergeCell ref="BE22:BR22"/>
    <mergeCell ref="BN28:CE28"/>
    <mergeCell ref="A24:C24"/>
    <mergeCell ref="C28:T28"/>
    <mergeCell ref="U28:W28"/>
    <mergeCell ref="X28:AO28"/>
    <mergeCell ref="AP28:AR28"/>
    <mergeCell ref="CF28:CH28"/>
    <mergeCell ref="CI28:CZ28"/>
    <mergeCell ref="CO22:CQ22"/>
    <mergeCell ref="CR22:DE22"/>
    <mergeCell ref="BS22:BU22"/>
    <mergeCell ref="A30:C30"/>
    <mergeCell ref="AK30:DG30"/>
    <mergeCell ref="E35:G35"/>
    <mergeCell ref="AE35:AQ35"/>
    <mergeCell ref="AR35:BD35"/>
    <mergeCell ref="BE35:BQ35"/>
    <mergeCell ref="BR35:CB35"/>
    <mergeCell ref="AE33:AQ33"/>
    <mergeCell ref="AR33:BD33"/>
    <mergeCell ref="BE33:BQ33"/>
    <mergeCell ref="BR33:CB33"/>
    <mergeCell ref="AE37:AQ37"/>
    <mergeCell ref="AR37:BD37"/>
    <mergeCell ref="BE37:BQ37"/>
    <mergeCell ref="BR37:CB37"/>
    <mergeCell ref="AE34:AQ34"/>
    <mergeCell ref="AR34:BD34"/>
    <mergeCell ref="BE34:BQ34"/>
    <mergeCell ref="BR34:CB34"/>
    <mergeCell ref="E36:G36"/>
    <mergeCell ref="AE36:AQ36"/>
    <mergeCell ref="AR36:BD36"/>
    <mergeCell ref="BE36:BQ36"/>
    <mergeCell ref="BR36:CB36"/>
    <mergeCell ref="AE39:AZ39"/>
    <mergeCell ref="G41:DG44"/>
    <mergeCell ref="G45:DG46"/>
    <mergeCell ref="A50:DG50"/>
    <mergeCell ref="A52:C52"/>
    <mergeCell ref="CD61:CK61"/>
    <mergeCell ref="BT56:BV56"/>
    <mergeCell ref="BW56:CS56"/>
    <mergeCell ref="I58:AA59"/>
    <mergeCell ref="AL58:BD59"/>
    <mergeCell ref="BK58:CK59"/>
    <mergeCell ref="I61:AA61"/>
    <mergeCell ref="AB61:AK61"/>
    <mergeCell ref="AL61:BD61"/>
    <mergeCell ref="BE61:BJ61"/>
    <mergeCell ref="BK61:CC61"/>
    <mergeCell ref="I56:AA56"/>
    <mergeCell ref="AB56:AD56"/>
    <mergeCell ref="AE56:AW56"/>
    <mergeCell ref="AX56:AZ56"/>
    <mergeCell ref="BA56:BS56"/>
  </mergeCells>
  <pageMargins left="0.5905511811023623" right="0.1968503937007874" top="0.3937007874015748" bottom="0.03937007874015748" header="0" footer="0"/>
  <pageSetup orientation="portrait" paperSize="9"/>
  <headerFooter alignWithMargins="0">
    <oddHeader>&amp;C&amp;"ＭＳ ゴシック,太字"&amp;13 Worksheet for Estimating the Number of Years to Fully Repay Debts&amp;R&amp;10 Form4</oddHeader>
    <oddFooter>&amp;RNov 2015</oddFooter>
    <evenHeader/>
    <evenFooter/>
    <firstHeader/>
    <firstFooter/>
  </headerFooter>
</worksheet>
</file>

<file path=xl/worksheets/sheet23.xml><?xml version="1.0" encoding="utf-8"?>
<worksheet xmlns="http://schemas.openxmlformats.org/spreadsheetml/2006/main">
  <sheetPr>
    <outlinePr summaryBelow="1" summaryRight="1"/>
    <pageSetUpPr fitToPage="1"/>
  </sheetPr>
  <dimension ref="A1:DJ62"/>
  <sheetViews>
    <sheetView zoomScale="130" zoomScaleNormal="130" workbookViewId="0">
      <selection activeCell="A4" sqref="A4"/>
    </sheetView>
  </sheetViews>
  <sheetFormatPr baseColWidth="8" defaultRowHeight="12" customHeight="1"/>
  <cols>
    <col width="0.90625" customWidth="1" style="100" min="1" max="113"/>
    <col width="9" customWidth="1" style="100" min="114" max="256"/>
    <col width="0.90625" customWidth="1" style="100" min="257" max="369"/>
    <col width="9" customWidth="1" style="100" min="370" max="512"/>
    <col width="0.90625" customWidth="1" style="100" min="513" max="625"/>
    <col width="9" customWidth="1" style="100" min="626" max="768"/>
    <col width="0.90625" customWidth="1" style="100" min="769" max="881"/>
    <col width="9" customWidth="1" style="100" min="882" max="1024"/>
    <col width="0.90625" customWidth="1" style="100" min="1025" max="1137"/>
    <col width="9" customWidth="1" style="100" min="1138" max="1280"/>
    <col width="0.90625" customWidth="1" style="100" min="1281" max="1393"/>
    <col width="9" customWidth="1" style="100" min="1394" max="1536"/>
    <col width="0.90625" customWidth="1" style="100" min="1537" max="1649"/>
    <col width="9" customWidth="1" style="100" min="1650" max="1792"/>
    <col width="0.90625" customWidth="1" style="100" min="1793" max="1905"/>
    <col width="9" customWidth="1" style="100" min="1906" max="2048"/>
    <col width="0.90625" customWidth="1" style="100" min="2049" max="2161"/>
    <col width="9" customWidth="1" style="100" min="2162" max="2304"/>
    <col width="0.90625" customWidth="1" style="100" min="2305" max="2417"/>
    <col width="9" customWidth="1" style="100" min="2418" max="2560"/>
    <col width="0.90625" customWidth="1" style="100" min="2561" max="2673"/>
    <col width="9" customWidth="1" style="100" min="2674" max="2816"/>
    <col width="0.90625" customWidth="1" style="100" min="2817" max="2929"/>
    <col width="9" customWidth="1" style="100" min="2930" max="3072"/>
    <col width="0.90625" customWidth="1" style="100" min="3073" max="3185"/>
    <col width="9" customWidth="1" style="100" min="3186" max="3328"/>
    <col width="0.90625" customWidth="1" style="100" min="3329" max="3441"/>
    <col width="9" customWidth="1" style="100" min="3442" max="3584"/>
    <col width="0.90625" customWidth="1" style="100" min="3585" max="3697"/>
    <col width="9" customWidth="1" style="100" min="3698" max="3840"/>
    <col width="0.90625" customWidth="1" style="100" min="3841" max="3953"/>
    <col width="9" customWidth="1" style="100" min="3954" max="4096"/>
    <col width="0.90625" customWidth="1" style="100" min="4097" max="4209"/>
    <col width="9" customWidth="1" style="100" min="4210" max="4352"/>
    <col width="0.90625" customWidth="1" style="100" min="4353" max="4465"/>
    <col width="9" customWidth="1" style="100" min="4466" max="4608"/>
    <col width="0.90625" customWidth="1" style="100" min="4609" max="4721"/>
    <col width="9" customWidth="1" style="100" min="4722" max="4864"/>
    <col width="0.90625" customWidth="1" style="100" min="4865" max="4977"/>
    <col width="9" customWidth="1" style="100" min="4978" max="5120"/>
    <col width="0.90625" customWidth="1" style="100" min="5121" max="5233"/>
    <col width="9" customWidth="1" style="100" min="5234" max="5376"/>
    <col width="0.90625" customWidth="1" style="100" min="5377" max="5489"/>
    <col width="9" customWidth="1" style="100" min="5490" max="5632"/>
    <col width="0.90625" customWidth="1" style="100" min="5633" max="5745"/>
    <col width="9" customWidth="1" style="100" min="5746" max="5888"/>
    <col width="0.90625" customWidth="1" style="100" min="5889" max="6001"/>
    <col width="9" customWidth="1" style="100" min="6002" max="6144"/>
    <col width="0.90625" customWidth="1" style="100" min="6145" max="6257"/>
    <col width="9" customWidth="1" style="100" min="6258" max="6400"/>
    <col width="0.90625" customWidth="1" style="100" min="6401" max="6513"/>
    <col width="9" customWidth="1" style="100" min="6514" max="6656"/>
    <col width="0.90625" customWidth="1" style="100" min="6657" max="6769"/>
    <col width="9" customWidth="1" style="100" min="6770" max="6912"/>
    <col width="0.90625" customWidth="1" style="100" min="6913" max="7025"/>
    <col width="9" customWidth="1" style="100" min="7026" max="7168"/>
    <col width="0.90625" customWidth="1" style="100" min="7169" max="7281"/>
    <col width="9" customWidth="1" style="100" min="7282" max="7424"/>
    <col width="0.90625" customWidth="1" style="100" min="7425" max="7537"/>
    <col width="9" customWidth="1" style="100" min="7538" max="7680"/>
    <col width="0.90625" customWidth="1" style="100" min="7681" max="7793"/>
    <col width="9" customWidth="1" style="100" min="7794" max="7936"/>
    <col width="0.90625" customWidth="1" style="100" min="7937" max="8049"/>
    <col width="9" customWidth="1" style="100" min="8050" max="8192"/>
    <col width="0.90625" customWidth="1" style="100" min="8193" max="8305"/>
    <col width="9" customWidth="1" style="100" min="8306" max="8448"/>
    <col width="0.90625" customWidth="1" style="100" min="8449" max="8561"/>
    <col width="9" customWidth="1" style="100" min="8562" max="8704"/>
    <col width="0.90625" customWidth="1" style="100" min="8705" max="8817"/>
    <col width="9" customWidth="1" style="100" min="8818" max="8960"/>
    <col width="0.90625" customWidth="1" style="100" min="8961" max="9073"/>
    <col width="9" customWidth="1" style="100" min="9074" max="9216"/>
    <col width="0.90625" customWidth="1" style="100" min="9217" max="9329"/>
    <col width="9" customWidth="1" style="100" min="9330" max="9472"/>
    <col width="0.90625" customWidth="1" style="100" min="9473" max="9585"/>
    <col width="9" customWidth="1" style="100" min="9586" max="9728"/>
    <col width="0.90625" customWidth="1" style="100" min="9729" max="9841"/>
    <col width="9" customWidth="1" style="100" min="9842" max="9984"/>
    <col width="0.90625" customWidth="1" style="100" min="9985" max="10097"/>
    <col width="9" customWidth="1" style="100" min="10098" max="10240"/>
    <col width="0.90625" customWidth="1" style="100" min="10241" max="10353"/>
    <col width="9" customWidth="1" style="100" min="10354" max="10496"/>
    <col width="0.90625" customWidth="1" style="100" min="10497" max="10609"/>
    <col width="9" customWidth="1" style="100" min="10610" max="10752"/>
    <col width="0.90625" customWidth="1" style="100" min="10753" max="10865"/>
    <col width="9" customWidth="1" style="100" min="10866" max="11008"/>
    <col width="0.90625" customWidth="1" style="100" min="11009" max="11121"/>
    <col width="9" customWidth="1" style="100" min="11122" max="11264"/>
    <col width="0.90625" customWidth="1" style="100" min="11265" max="11377"/>
    <col width="9" customWidth="1" style="100" min="11378" max="11520"/>
    <col width="0.90625" customWidth="1" style="100" min="11521" max="11633"/>
    <col width="9" customWidth="1" style="100" min="11634" max="11776"/>
    <col width="0.90625" customWidth="1" style="100" min="11777" max="11889"/>
    <col width="9" customWidth="1" style="100" min="11890" max="12032"/>
    <col width="0.90625" customWidth="1" style="100" min="12033" max="12145"/>
    <col width="9" customWidth="1" style="100" min="12146" max="12288"/>
    <col width="0.90625" customWidth="1" style="100" min="12289" max="12401"/>
    <col width="9" customWidth="1" style="100" min="12402" max="12544"/>
    <col width="0.90625" customWidth="1" style="100" min="12545" max="12657"/>
    <col width="9" customWidth="1" style="100" min="12658" max="12800"/>
    <col width="0.90625" customWidth="1" style="100" min="12801" max="12913"/>
    <col width="9" customWidth="1" style="100" min="12914" max="13056"/>
    <col width="0.90625" customWidth="1" style="100" min="13057" max="13169"/>
    <col width="9" customWidth="1" style="100" min="13170" max="13312"/>
    <col width="0.90625" customWidth="1" style="100" min="13313" max="13425"/>
    <col width="9" customWidth="1" style="100" min="13426" max="13568"/>
    <col width="0.90625" customWidth="1" style="100" min="13569" max="13681"/>
    <col width="9" customWidth="1" style="100" min="13682" max="13824"/>
    <col width="0.90625" customWidth="1" style="100" min="13825" max="13937"/>
    <col width="9" customWidth="1" style="100" min="13938" max="14080"/>
    <col width="0.90625" customWidth="1" style="100" min="14081" max="14193"/>
    <col width="9" customWidth="1" style="100" min="14194" max="14336"/>
    <col width="0.90625" customWidth="1" style="100" min="14337" max="14449"/>
    <col width="9" customWidth="1" style="100" min="14450" max="14592"/>
    <col width="0.90625" customWidth="1" style="100" min="14593" max="14705"/>
    <col width="9" customWidth="1" style="100" min="14706" max="14848"/>
    <col width="0.90625" customWidth="1" style="100" min="14849" max="14961"/>
    <col width="9" customWidth="1" style="100" min="14962" max="15104"/>
    <col width="0.90625" customWidth="1" style="100" min="15105" max="15217"/>
    <col width="9" customWidth="1" style="100" min="15218" max="15360"/>
    <col width="0.90625" customWidth="1" style="100" min="15361" max="15473"/>
    <col width="9" customWidth="1" style="100" min="15474" max="15616"/>
    <col width="0.90625" customWidth="1" style="100" min="15617" max="15729"/>
    <col width="9" customWidth="1" style="100" min="15730" max="15872"/>
    <col width="0.90625" customWidth="1" style="100" min="15873" max="15985"/>
    <col width="9" customWidth="1" style="100" min="15986" max="16128"/>
    <col width="0.90625" customWidth="1" style="100" min="16129" max="16241"/>
    <col width="9" customWidth="1" style="100" min="16242" max="16384"/>
  </cols>
  <sheetData>
    <row r="1" ht="15" customFormat="1" customHeight="1" s="259">
      <c r="A1" s="2" t="inlineStr">
        <is>
          <t>Date</t>
        </is>
      </c>
      <c r="B1" s="1157" t="n"/>
      <c r="C1" s="1157" t="n"/>
      <c r="D1" s="1157" t="n"/>
      <c r="E1" s="1157" t="n"/>
      <c r="F1" s="1157" t="n"/>
      <c r="G1" s="1157" t="n"/>
      <c r="H1" s="1157" t="n"/>
      <c r="I1" s="1157" t="n"/>
      <c r="J1" s="1157" t="n"/>
      <c r="K1" s="1157" t="n"/>
      <c r="L1" s="1157" t="n"/>
      <c r="M1" s="1157" t="n"/>
      <c r="N1" s="1157" t="n"/>
      <c r="O1" s="1157" t="n"/>
      <c r="P1" s="1157" t="n"/>
      <c r="Q1" s="1158" t="n"/>
      <c r="R1" s="1198">
        <f>TODAY()</f>
        <v/>
      </c>
      <c r="S1" s="870" t="n"/>
      <c r="T1" s="870" t="n"/>
      <c r="U1" s="870" t="n"/>
      <c r="V1" s="870" t="n"/>
      <c r="W1" s="870" t="n"/>
      <c r="X1" s="870" t="n"/>
      <c r="Y1" s="870" t="n"/>
      <c r="Z1" s="870" t="n"/>
      <c r="AA1" s="870" t="n"/>
      <c r="AB1" s="870" t="n"/>
      <c r="AC1" s="870" t="n"/>
      <c r="AD1" s="870" t="n"/>
      <c r="AE1" s="870" t="n"/>
      <c r="AF1" s="871" t="n"/>
      <c r="AG1" s="100" t="n"/>
      <c r="AH1" s="100" t="n"/>
      <c r="AI1" s="2" t="inlineStr">
        <is>
          <t>Settlement Period</t>
        </is>
      </c>
      <c r="AJ1" s="1157" t="n"/>
      <c r="AK1" s="1157" t="n"/>
      <c r="AL1" s="1157" t="n"/>
      <c r="AM1" s="1157" t="n"/>
      <c r="AN1" s="1157" t="n"/>
      <c r="AO1" s="1157" t="n"/>
      <c r="AP1" s="1157" t="n"/>
      <c r="AQ1" s="1157" t="n"/>
      <c r="AR1" s="1157" t="n"/>
      <c r="AS1" s="1157" t="n"/>
      <c r="AT1" s="1157" t="n"/>
      <c r="AU1" s="1157" t="n"/>
      <c r="AV1" s="1157" t="n"/>
      <c r="AW1" s="1157" t="n"/>
      <c r="AX1" s="1195">
        <f>BS!B11</f>
        <v/>
      </c>
      <c r="AY1" s="870" t="n"/>
      <c r="AZ1" s="870" t="n"/>
      <c r="BA1" s="870" t="n"/>
      <c r="BB1" s="870" t="n"/>
      <c r="BC1" s="870" t="n"/>
      <c r="BD1" s="870" t="n"/>
      <c r="BE1" s="870" t="n"/>
      <c r="BF1" s="870" t="n"/>
      <c r="BG1" s="870" t="n"/>
      <c r="BH1" s="870" t="n"/>
      <c r="BI1" s="870" t="n"/>
      <c r="BJ1" s="870" t="n"/>
      <c r="BK1" s="870" t="n"/>
      <c r="BL1" s="871" t="n"/>
      <c r="BR1" s="98" t="inlineStr">
        <is>
          <t>&lt;Control Office&gt;</t>
        </is>
      </c>
      <c r="CI1" s="98" t="n"/>
    </row>
    <row r="2" ht="13.5" customHeight="1" s="832">
      <c r="A2" s="2" t="inlineStr">
        <is>
          <t>Reason for Preparation</t>
        </is>
      </c>
      <c r="B2" s="1157" t="n"/>
      <c r="C2" s="1157" t="n"/>
      <c r="D2" s="1157" t="n"/>
      <c r="E2" s="1157" t="n"/>
      <c r="F2" s="1157" t="n"/>
      <c r="G2" s="1157" t="n"/>
      <c r="H2" s="1157" t="n"/>
      <c r="I2" s="1157" t="n"/>
      <c r="J2" s="1157" t="n"/>
      <c r="K2" s="1157" t="n"/>
      <c r="L2" s="1157" t="n"/>
      <c r="M2" s="1157" t="n"/>
      <c r="N2" s="1157" t="n"/>
      <c r="O2" s="1157" t="n"/>
      <c r="P2" s="1157" t="n"/>
      <c r="Q2" s="1158" t="n"/>
      <c r="R2" s="1198" t="inlineStr">
        <is>
          <t>Annual review</t>
        </is>
      </c>
      <c r="S2" s="870" t="n"/>
      <c r="T2" s="870" t="n"/>
      <c r="U2" s="870" t="n"/>
      <c r="V2" s="870" t="n"/>
      <c r="W2" s="870" t="n"/>
      <c r="X2" s="870" t="n"/>
      <c r="Y2" s="870" t="n"/>
      <c r="Z2" s="870" t="n"/>
      <c r="AA2" s="870" t="n"/>
      <c r="AB2" s="870" t="n"/>
      <c r="AC2" s="870" t="n"/>
      <c r="AD2" s="870" t="n"/>
      <c r="AE2" s="870" t="n"/>
      <c r="AF2" s="871" t="n"/>
      <c r="AI2" s="2" t="inlineStr">
        <is>
          <t>Accounts Type</t>
        </is>
      </c>
      <c r="AJ2" s="1157" t="n"/>
      <c r="AK2" s="1157" t="n"/>
      <c r="AL2" s="1157" t="n"/>
      <c r="AM2" s="1157" t="n"/>
      <c r="AN2" s="1157" t="n"/>
      <c r="AO2" s="1157" t="n"/>
      <c r="AP2" s="1157" t="n"/>
      <c r="AQ2" s="1157" t="n"/>
      <c r="AR2" s="1157" t="n"/>
      <c r="AS2" s="1157" t="n"/>
      <c r="AT2" s="1157" t="n"/>
      <c r="AU2" s="1157" t="n"/>
      <c r="AV2" s="1157" t="n"/>
      <c r="AW2" s="1157" t="n"/>
      <c r="AX2" s="1195">
        <f>'BS (Assets) breakdown'!$C$8</f>
        <v/>
      </c>
      <c r="AY2" s="870" t="n"/>
      <c r="AZ2" s="870" t="n"/>
      <c r="BA2" s="870" t="n"/>
      <c r="BB2" s="870" t="n"/>
      <c r="BC2" s="870" t="n"/>
      <c r="BD2" s="870" t="n"/>
      <c r="BE2" s="870" t="n"/>
      <c r="BF2" s="870" t="n"/>
      <c r="BG2" s="870" t="n"/>
      <c r="BH2" s="870" t="n"/>
      <c r="BI2" s="870" t="n"/>
      <c r="BJ2" s="870" t="n"/>
      <c r="BK2" s="870" t="n"/>
      <c r="BL2" s="871" t="n"/>
      <c r="BO2" s="270" t="n"/>
      <c r="BP2" s="270" t="n"/>
    </row>
    <row r="3" ht="6.75" customHeight="1" s="832">
      <c r="A3" s="1695" t="inlineStr">
        <is>
          <t>CD in charge</t>
        </is>
      </c>
      <c r="B3" s="873" t="n"/>
      <c r="C3" s="873" t="n"/>
      <c r="D3" s="873" t="n"/>
      <c r="E3" s="873" t="n"/>
      <c r="F3" s="873" t="n"/>
      <c r="G3" s="873" t="n"/>
      <c r="H3" s="873" t="n"/>
      <c r="I3" s="873" t="n"/>
      <c r="J3" s="873" t="n"/>
      <c r="K3" s="873" t="n"/>
      <c r="L3" s="873" t="n"/>
      <c r="M3" s="873" t="n"/>
      <c r="N3" s="873" t="n"/>
      <c r="O3" s="873" t="n"/>
      <c r="P3" s="873" t="n"/>
      <c r="Q3" s="874" t="n"/>
      <c r="R3" s="1195" t="inlineStr">
        <is>
          <t>CCD</t>
        </is>
      </c>
      <c r="S3" s="873" t="n"/>
      <c r="T3" s="873" t="n"/>
      <c r="U3" s="873" t="n"/>
      <c r="V3" s="873" t="n"/>
      <c r="W3" s="873" t="n"/>
      <c r="X3" s="873" t="n"/>
      <c r="Y3" s="873" t="n"/>
      <c r="Z3" s="873" t="n"/>
      <c r="AA3" s="873" t="n"/>
      <c r="AB3" s="873" t="n"/>
      <c r="AC3" s="873" t="n"/>
      <c r="AD3" s="873" t="n"/>
      <c r="AE3" s="873" t="n"/>
      <c r="AF3" s="874" t="n"/>
      <c r="AX3" s="66" t="n"/>
      <c r="AY3" s="66" t="n"/>
      <c r="AZ3" s="66" t="n"/>
      <c r="BA3" s="66" t="n"/>
      <c r="BB3" s="66" t="n"/>
      <c r="BC3" s="66" t="n"/>
      <c r="BD3" s="66" t="n"/>
      <c r="BE3" s="66" t="n"/>
      <c r="BF3" s="66" t="n"/>
      <c r="BG3" s="66" t="n"/>
      <c r="BH3" s="66" t="n"/>
      <c r="BI3" s="66" t="n"/>
      <c r="BJ3" s="66" t="n"/>
      <c r="BK3" s="66" t="n"/>
      <c r="BL3" s="66" t="n"/>
      <c r="BO3" s="270" t="n"/>
      <c r="BP3" s="270" t="n"/>
      <c r="CA3" s="271" t="n"/>
      <c r="CB3" s="271" t="n"/>
      <c r="CC3" s="271" t="n"/>
      <c r="CD3" s="271" t="n"/>
      <c r="CE3" s="271" t="n"/>
      <c r="CF3" s="271" t="n"/>
      <c r="CG3" s="271" t="n"/>
      <c r="CH3" s="271" t="n"/>
      <c r="CI3" s="271" t="n"/>
      <c r="CJ3" s="271" t="n"/>
      <c r="CK3" s="271" t="n"/>
      <c r="CL3" s="271" t="n"/>
      <c r="CM3" s="271" t="n"/>
      <c r="CN3" s="271" t="n"/>
      <c r="CO3" s="271" t="n"/>
      <c r="CP3" s="271" t="n"/>
      <c r="CQ3" s="271" t="n"/>
      <c r="CR3" s="271" t="n"/>
      <c r="CS3" s="271" t="n"/>
      <c r="CT3" s="271" t="n"/>
      <c r="CU3" s="271" t="n"/>
      <c r="CV3" s="271" t="n"/>
      <c r="CW3" s="271" t="n"/>
      <c r="CX3" s="271" t="n"/>
      <c r="CY3" s="271" t="n"/>
      <c r="CZ3" s="271" t="n"/>
      <c r="DA3" s="271" t="n"/>
      <c r="DB3" s="271" t="n"/>
      <c r="DC3" s="271" t="n"/>
      <c r="DD3" s="271" t="n"/>
      <c r="DE3" s="271" t="n"/>
      <c r="DF3" s="271" t="n"/>
      <c r="DG3" s="271" t="n"/>
    </row>
    <row r="4" ht="6.75" customHeight="1" s="832">
      <c r="A4" s="875" t="n"/>
      <c r="B4" s="876" t="n"/>
      <c r="C4" s="876" t="n"/>
      <c r="D4" s="876" t="n"/>
      <c r="E4" s="876" t="n"/>
      <c r="F4" s="876" t="n"/>
      <c r="G4" s="876" t="n"/>
      <c r="H4" s="876" t="n"/>
      <c r="I4" s="876" t="n"/>
      <c r="J4" s="876" t="n"/>
      <c r="K4" s="876" t="n"/>
      <c r="L4" s="876" t="n"/>
      <c r="M4" s="876" t="n"/>
      <c r="N4" s="876" t="n"/>
      <c r="O4" s="876" t="n"/>
      <c r="P4" s="876" t="n"/>
      <c r="Q4" s="877" t="n"/>
      <c r="R4" s="875" t="n"/>
      <c r="S4" s="876" t="n"/>
      <c r="T4" s="876" t="n"/>
      <c r="U4" s="876" t="n"/>
      <c r="V4" s="876" t="n"/>
      <c r="W4" s="876" t="n"/>
      <c r="X4" s="876" t="n"/>
      <c r="Y4" s="876" t="n"/>
      <c r="Z4" s="876" t="n"/>
      <c r="AA4" s="876" t="n"/>
      <c r="AB4" s="876" t="n"/>
      <c r="AC4" s="876" t="n"/>
      <c r="AD4" s="876" t="n"/>
      <c r="AE4" s="876" t="n"/>
      <c r="AF4" s="877" t="n"/>
      <c r="AX4" s="66" t="n"/>
      <c r="AY4" s="66" t="n"/>
      <c r="AZ4" s="66" t="n"/>
      <c r="BA4" s="66" t="n"/>
      <c r="BB4" s="66" t="n"/>
      <c r="BC4" s="66" t="n"/>
      <c r="BD4" s="66" t="n"/>
      <c r="BE4" s="66" t="n"/>
      <c r="BF4" s="66" t="n"/>
      <c r="BG4" s="66" t="n"/>
      <c r="BH4" s="66" t="n"/>
      <c r="BI4" s="66" t="n"/>
      <c r="BJ4" s="66" t="n"/>
      <c r="BK4" s="66" t="n"/>
      <c r="BL4" s="66" t="n"/>
      <c r="BO4" s="270" t="n"/>
      <c r="BP4" s="270" t="n"/>
      <c r="CA4" s="271" t="n"/>
      <c r="CB4" s="271" t="n"/>
      <c r="CC4" s="271" t="n"/>
      <c r="CD4" s="271" t="n"/>
      <c r="CE4" s="271" t="n"/>
      <c r="CF4" s="271" t="n"/>
      <c r="CG4" s="271" t="n"/>
      <c r="CH4" s="271" t="n"/>
      <c r="CI4" s="271" t="n"/>
      <c r="CJ4" s="271" t="n"/>
      <c r="CK4" s="271" t="n"/>
      <c r="CL4" s="271" t="n"/>
      <c r="CM4" s="271" t="n"/>
      <c r="CN4" s="271" t="n"/>
      <c r="CO4" s="271" t="n"/>
      <c r="CP4" s="271" t="n"/>
      <c r="CQ4" s="271" t="n"/>
      <c r="CR4" s="271" t="n"/>
      <c r="CS4" s="271" t="n"/>
      <c r="CT4" s="271" t="n"/>
      <c r="CU4" s="271" t="n"/>
      <c r="CV4" s="271" t="n"/>
      <c r="CW4" s="271" t="n"/>
      <c r="CX4" s="271" t="n"/>
      <c r="CY4" s="271" t="n"/>
      <c r="CZ4" s="271" t="n"/>
      <c r="DA4" s="271" t="n"/>
      <c r="DB4" s="271" t="n"/>
      <c r="DC4" s="271" t="n"/>
      <c r="DD4" s="271" t="n"/>
      <c r="DE4" s="271" t="n"/>
      <c r="DF4" s="271" t="n"/>
      <c r="DG4" s="271" t="n"/>
    </row>
    <row r="5" ht="6.75" customHeight="1" s="832">
      <c r="A5" s="1919" t="inlineStr">
        <is>
          <t>Standards for Conducting
Special Reviews</t>
        </is>
      </c>
      <c r="B5" s="873" t="n"/>
      <c r="C5" s="873" t="n"/>
      <c r="D5" s="873" t="n"/>
      <c r="E5" s="873" t="n"/>
      <c r="F5" s="873" t="n"/>
      <c r="G5" s="873" t="n"/>
      <c r="H5" s="873" t="n"/>
      <c r="I5" s="873" t="n"/>
      <c r="J5" s="873" t="n"/>
      <c r="K5" s="873" t="n"/>
      <c r="L5" s="873" t="n"/>
      <c r="M5" s="873" t="n"/>
      <c r="N5" s="873" t="n"/>
      <c r="O5" s="873" t="n"/>
      <c r="P5" s="873" t="n"/>
      <c r="Q5" s="873" t="n"/>
      <c r="R5" s="873" t="n"/>
      <c r="S5" s="874" t="n"/>
      <c r="T5" s="1130" t="n"/>
      <c r="U5" s="873" t="n"/>
      <c r="V5" s="873" t="n"/>
      <c r="W5" s="873" t="n"/>
      <c r="X5" s="873" t="n"/>
      <c r="Y5" s="873" t="n"/>
      <c r="Z5" s="873" t="n"/>
      <c r="AA5" s="873" t="n"/>
      <c r="AB5" s="873" t="n"/>
      <c r="AC5" s="873" t="n"/>
      <c r="AD5" s="873" t="n"/>
      <c r="AE5" s="873" t="n"/>
      <c r="AF5" s="873" t="n"/>
      <c r="AG5" s="873" t="n"/>
      <c r="AH5" s="873" t="n"/>
      <c r="AI5" s="873" t="n"/>
      <c r="AJ5" s="873" t="n"/>
      <c r="AK5" s="873" t="n"/>
      <c r="AL5" s="873" t="n"/>
      <c r="AM5" s="873" t="n"/>
      <c r="AN5" s="873" t="n"/>
      <c r="AO5" s="873" t="n"/>
      <c r="AP5" s="873" t="n"/>
      <c r="AQ5" s="873" t="n"/>
      <c r="AR5" s="873" t="n"/>
      <c r="AS5" s="873" t="n"/>
      <c r="AT5" s="873" t="n"/>
      <c r="AU5" s="873" t="n"/>
      <c r="AV5" s="873" t="n"/>
      <c r="AW5" s="873" t="n"/>
      <c r="AX5" s="873" t="n"/>
      <c r="AY5" s="873" t="n"/>
      <c r="AZ5" s="873" t="n"/>
      <c r="BA5" s="873" t="n"/>
      <c r="BB5" s="873" t="n"/>
      <c r="BC5" s="873" t="n"/>
      <c r="BD5" s="873" t="n"/>
      <c r="BE5" s="873" t="n"/>
      <c r="BF5" s="873" t="n"/>
      <c r="BG5" s="873" t="n"/>
      <c r="BH5" s="873" t="n"/>
      <c r="BI5" s="873" t="n"/>
      <c r="BJ5" s="873" t="n"/>
      <c r="BK5" s="873" t="n"/>
      <c r="BL5" s="873" t="n"/>
      <c r="BM5" s="873" t="n"/>
      <c r="BN5" s="873" t="n"/>
      <c r="BO5" s="874" t="n"/>
      <c r="CA5" s="271" t="n"/>
      <c r="CB5" s="271" t="n"/>
      <c r="CC5" s="271" t="n"/>
      <c r="CD5" s="271" t="n"/>
      <c r="CE5" s="271" t="n"/>
      <c r="CF5" s="271" t="n"/>
      <c r="CG5" s="271" t="n"/>
      <c r="CH5" s="271" t="n"/>
      <c r="CI5" s="271" t="n"/>
      <c r="CJ5" s="271" t="n"/>
      <c r="CK5" s="271" t="n"/>
      <c r="CL5" s="271" t="n"/>
      <c r="CM5" s="271" t="n"/>
      <c r="CN5" s="271" t="n"/>
      <c r="CO5" s="271" t="n"/>
      <c r="CP5" s="271" t="n"/>
      <c r="CQ5" s="271" t="n"/>
      <c r="CR5" s="271" t="n"/>
      <c r="CS5" s="271" t="n"/>
      <c r="CT5" s="271" t="n"/>
      <c r="CU5" s="271" t="n"/>
      <c r="CV5" s="271" t="n"/>
      <c r="CW5" s="271" t="n"/>
      <c r="CX5" s="271" t="n"/>
      <c r="CY5" s="271" t="n"/>
      <c r="CZ5" s="271" t="n"/>
      <c r="DA5" s="271" t="n"/>
      <c r="DB5" s="271" t="n"/>
      <c r="DC5" s="271" t="n"/>
      <c r="DD5" s="271" t="n"/>
      <c r="DE5" s="271" t="n"/>
      <c r="DF5" s="271" t="n"/>
      <c r="DG5" s="271" t="n"/>
    </row>
    <row r="6" ht="6.75" customHeight="1" s="832">
      <c r="A6" s="1004" t="n"/>
      <c r="S6" s="893" t="n"/>
      <c r="T6" s="1004" t="n"/>
      <c r="BO6" s="893" t="n"/>
      <c r="CA6" s="271" t="n"/>
      <c r="CB6" s="271" t="n"/>
      <c r="CC6" s="271" t="n"/>
      <c r="CD6" s="271" t="n"/>
      <c r="CE6" s="271" t="n"/>
      <c r="CF6" s="271" t="n"/>
      <c r="CG6" s="271" t="n"/>
      <c r="CH6" s="271" t="n"/>
      <c r="CI6" s="271" t="n"/>
      <c r="CJ6" s="271" t="n"/>
      <c r="CK6" s="271" t="n"/>
      <c r="CL6" s="271" t="n"/>
      <c r="CM6" s="271" t="n"/>
      <c r="CN6" s="271" t="n"/>
      <c r="CO6" s="271" t="n"/>
      <c r="CP6" s="271" t="n"/>
      <c r="CQ6" s="271" t="n"/>
      <c r="CR6" s="271" t="n"/>
      <c r="CS6" s="271" t="n"/>
      <c r="CT6" s="271" t="n"/>
      <c r="CU6" s="271" t="n"/>
      <c r="CV6" s="271" t="n"/>
      <c r="CW6" s="271" t="n"/>
      <c r="CX6" s="271" t="n"/>
      <c r="CY6" s="271" t="n"/>
      <c r="CZ6" s="271" t="n"/>
      <c r="DA6" s="271" t="n"/>
      <c r="DB6" s="271" t="n"/>
      <c r="DC6" s="271" t="n"/>
      <c r="DD6" s="271" t="n"/>
      <c r="DE6" s="271" t="n"/>
      <c r="DF6" s="271" t="n"/>
      <c r="DG6" s="271" t="n"/>
    </row>
    <row r="7" ht="13.5" customHeight="1" s="832">
      <c r="A7" s="875" t="n"/>
      <c r="B7" s="876" t="n"/>
      <c r="C7" s="876" t="n"/>
      <c r="D7" s="876" t="n"/>
      <c r="E7" s="876" t="n"/>
      <c r="F7" s="876" t="n"/>
      <c r="G7" s="876" t="n"/>
      <c r="H7" s="876" t="n"/>
      <c r="I7" s="876" t="n"/>
      <c r="J7" s="876" t="n"/>
      <c r="K7" s="876" t="n"/>
      <c r="L7" s="876" t="n"/>
      <c r="M7" s="876" t="n"/>
      <c r="N7" s="876" t="n"/>
      <c r="O7" s="876" t="n"/>
      <c r="P7" s="876" t="n"/>
      <c r="Q7" s="876" t="n"/>
      <c r="R7" s="876" t="n"/>
      <c r="S7" s="877" t="n"/>
      <c r="T7" s="875" t="n"/>
      <c r="U7" s="876" t="n"/>
      <c r="V7" s="876" t="n"/>
      <c r="W7" s="876" t="n"/>
      <c r="X7" s="876" t="n"/>
      <c r="Y7" s="876" t="n"/>
      <c r="Z7" s="876" t="n"/>
      <c r="AA7" s="876" t="n"/>
      <c r="AB7" s="876" t="n"/>
      <c r="AC7" s="876" t="n"/>
      <c r="AD7" s="876" t="n"/>
      <c r="AE7" s="876" t="n"/>
      <c r="AF7" s="876" t="n"/>
      <c r="AG7" s="876" t="n"/>
      <c r="AH7" s="876" t="n"/>
      <c r="AI7" s="876" t="n"/>
      <c r="AJ7" s="876" t="n"/>
      <c r="AK7" s="876" t="n"/>
      <c r="AL7" s="876" t="n"/>
      <c r="AM7" s="876" t="n"/>
      <c r="AN7" s="876" t="n"/>
      <c r="AO7" s="876" t="n"/>
      <c r="AP7" s="876" t="n"/>
      <c r="AQ7" s="876" t="n"/>
      <c r="AR7" s="876" t="n"/>
      <c r="AS7" s="876" t="n"/>
      <c r="AT7" s="876" t="n"/>
      <c r="AU7" s="876" t="n"/>
      <c r="AV7" s="876" t="n"/>
      <c r="AW7" s="876" t="n"/>
      <c r="AX7" s="876" t="n"/>
      <c r="AY7" s="876" t="n"/>
      <c r="AZ7" s="876" t="n"/>
      <c r="BA7" s="876" t="n"/>
      <c r="BB7" s="876" t="n"/>
      <c r="BC7" s="876" t="n"/>
      <c r="BD7" s="876" t="n"/>
      <c r="BE7" s="876" t="n"/>
      <c r="BF7" s="876" t="n"/>
      <c r="BG7" s="876" t="n"/>
      <c r="BH7" s="876" t="n"/>
      <c r="BI7" s="876" t="n"/>
      <c r="BJ7" s="876" t="n"/>
      <c r="BK7" s="876" t="n"/>
      <c r="BL7" s="876" t="n"/>
      <c r="BM7" s="876" t="n"/>
      <c r="BN7" s="876" t="n"/>
      <c r="BO7" s="877" t="n"/>
      <c r="BP7" s="272" t="n"/>
      <c r="CA7" s="271" t="n"/>
      <c r="CB7" s="271" t="n"/>
      <c r="CC7" s="271" t="n"/>
      <c r="CD7" s="271" t="n"/>
      <c r="CE7" s="271" t="n"/>
      <c r="CF7" s="271" t="n"/>
      <c r="CG7" s="271" t="n"/>
      <c r="CH7" s="271" t="n"/>
      <c r="CI7" s="271" t="n"/>
      <c r="CJ7" s="271" t="n"/>
      <c r="CK7" s="271" t="n"/>
      <c r="CL7" s="271" t="n"/>
      <c r="CM7" s="271" t="n"/>
      <c r="CN7" s="271" t="n"/>
      <c r="CO7" s="271" t="n"/>
      <c r="CP7" s="271" t="n"/>
      <c r="CQ7" s="271" t="n"/>
      <c r="CR7" s="271" t="n"/>
      <c r="CS7" s="271" t="n"/>
      <c r="CT7" s="271" t="n"/>
      <c r="CU7" s="271" t="n"/>
      <c r="CV7" s="271" t="n"/>
      <c r="CW7" s="271" t="n"/>
      <c r="CX7" s="271" t="n"/>
      <c r="CY7" s="271" t="n"/>
      <c r="CZ7" s="271" t="n"/>
      <c r="DA7" s="271" t="n"/>
      <c r="DB7" s="271" t="n"/>
      <c r="DC7" s="271" t="n"/>
      <c r="DD7" s="271" t="n"/>
      <c r="DE7" s="271" t="n"/>
      <c r="DF7" s="271" t="n"/>
      <c r="DG7" s="271" t="n"/>
    </row>
    <row r="8" ht="5.15" customHeight="1" s="832"/>
    <row r="9" ht="18" customHeight="1" s="832">
      <c r="A9" s="1110" t="inlineStr">
        <is>
          <t>MIZUHO C-CIF</t>
        </is>
      </c>
      <c r="B9" s="870" t="n"/>
      <c r="C9" s="870" t="n"/>
      <c r="D9" s="870" t="n"/>
      <c r="E9" s="870" t="n"/>
      <c r="F9" s="870" t="n"/>
      <c r="G9" s="870" t="n"/>
      <c r="H9" s="870" t="n"/>
      <c r="I9" s="870" t="n"/>
      <c r="J9" s="870" t="n"/>
      <c r="K9" s="870" t="n"/>
      <c r="L9" s="870" t="n"/>
      <c r="M9" s="870" t="n"/>
      <c r="N9" s="870" t="n"/>
      <c r="O9" s="870" t="n"/>
      <c r="P9" s="870" t="n"/>
      <c r="Q9" s="870" t="n"/>
      <c r="R9" s="870" t="n"/>
      <c r="S9" s="871" t="n"/>
      <c r="T9" s="1209" t="inlineStr">
        <is>
          <t>Branch/Office Name</t>
        </is>
      </c>
      <c r="U9" s="870" t="n"/>
      <c r="V9" s="870" t="n"/>
      <c r="W9" s="870" t="n"/>
      <c r="X9" s="870" t="n"/>
      <c r="Y9" s="870" t="n"/>
      <c r="Z9" s="870" t="n"/>
      <c r="AA9" s="870" t="n"/>
      <c r="AB9" s="870" t="n"/>
      <c r="AC9" s="870" t="n"/>
      <c r="AD9" s="870" t="n"/>
      <c r="AE9" s="870" t="n"/>
      <c r="AF9" s="870" t="n"/>
      <c r="AG9" s="870" t="n"/>
      <c r="AH9" s="870" t="n"/>
      <c r="AI9" s="870" t="n"/>
      <c r="AJ9" s="870" t="n"/>
      <c r="AK9" s="870" t="n"/>
      <c r="AL9" s="870" t="n"/>
      <c r="AM9" s="870" t="n"/>
      <c r="AN9" s="870" t="n"/>
      <c r="AO9" s="870" t="n"/>
      <c r="AP9" s="870" t="n"/>
      <c r="AQ9" s="870" t="n"/>
      <c r="AR9" s="870" t="n"/>
      <c r="AS9" s="871" t="n"/>
      <c r="AT9" s="1197" t="inlineStr">
        <is>
          <t>Customer Name</t>
        </is>
      </c>
      <c r="AU9" s="870" t="n"/>
      <c r="AV9" s="870" t="n"/>
      <c r="AW9" s="870" t="n"/>
      <c r="AX9" s="870" t="n"/>
      <c r="AY9" s="870" t="n"/>
      <c r="AZ9" s="870" t="n"/>
      <c r="BA9" s="870" t="n"/>
      <c r="BB9" s="870" t="n"/>
      <c r="BC9" s="870" t="n"/>
      <c r="BD9" s="870" t="n"/>
      <c r="BE9" s="870" t="n"/>
      <c r="BF9" s="870" t="n"/>
      <c r="BG9" s="870" t="n"/>
      <c r="BH9" s="870" t="n"/>
      <c r="BI9" s="870" t="n"/>
      <c r="BJ9" s="870" t="n"/>
      <c r="BK9" s="870" t="n"/>
      <c r="BL9" s="870" t="n"/>
      <c r="BM9" s="870" t="n"/>
      <c r="BN9" s="870" t="n"/>
      <c r="BO9" s="870" t="n"/>
      <c r="BP9" s="870" t="n"/>
      <c r="BQ9" s="870" t="n"/>
      <c r="BR9" s="870" t="n"/>
      <c r="BS9" s="870" t="n"/>
      <c r="BT9" s="870" t="n"/>
      <c r="BU9" s="870" t="n"/>
      <c r="BV9" s="870" t="n"/>
      <c r="BW9" s="870" t="n"/>
      <c r="BX9" s="870" t="n"/>
      <c r="BY9" s="870" t="n"/>
      <c r="BZ9" s="870" t="n"/>
      <c r="CA9" s="870" t="n"/>
      <c r="CB9" s="870" t="n"/>
      <c r="CC9" s="870" t="n"/>
      <c r="CD9" s="870" t="n"/>
      <c r="CE9" s="870" t="n"/>
      <c r="CF9" s="870" t="n"/>
      <c r="CG9" s="870" t="n"/>
      <c r="CH9" s="870" t="n"/>
      <c r="CI9" s="870" t="n"/>
      <c r="CJ9" s="870" t="n"/>
      <c r="CK9" s="870" t="n"/>
      <c r="CL9" s="870" t="n"/>
      <c r="CM9" s="870" t="n"/>
      <c r="CN9" s="870" t="n"/>
      <c r="CO9" s="870" t="n"/>
      <c r="CP9" s="870" t="n"/>
      <c r="CQ9" s="870" t="n"/>
      <c r="CR9" s="870" t="n"/>
      <c r="CS9" s="870" t="n"/>
      <c r="CT9" s="870" t="n"/>
      <c r="CU9" s="871" t="n"/>
      <c r="CV9" s="1197" t="inlineStr">
        <is>
          <t>Current Rating</t>
        </is>
      </c>
      <c r="CW9" s="870" t="n"/>
      <c r="CX9" s="870" t="n"/>
      <c r="CY9" s="870" t="n"/>
      <c r="CZ9" s="870" t="n"/>
      <c r="DA9" s="870" t="n"/>
      <c r="DB9" s="870" t="n"/>
      <c r="DC9" s="870" t="n"/>
      <c r="DD9" s="870" t="n"/>
      <c r="DE9" s="870" t="n"/>
      <c r="DF9" s="870" t="n"/>
      <c r="DG9" s="871" t="n"/>
    </row>
    <row r="10" ht="16" customHeight="1" s="832">
      <c r="A10" s="1111">
        <f>BS!B3</f>
        <v/>
      </c>
      <c r="B10" s="870" t="n"/>
      <c r="C10" s="870" t="n"/>
      <c r="D10" s="870" t="n"/>
      <c r="E10" s="870" t="n"/>
      <c r="F10" s="870" t="n"/>
      <c r="G10" s="870" t="n"/>
      <c r="H10" s="870" t="n"/>
      <c r="I10" s="870" t="n"/>
      <c r="J10" s="870" t="n"/>
      <c r="K10" s="870" t="n"/>
      <c r="L10" s="870" t="n"/>
      <c r="M10" s="870" t="n"/>
      <c r="N10" s="870" t="n"/>
      <c r="O10" s="870" t="n"/>
      <c r="P10" s="870" t="n"/>
      <c r="Q10" s="870" t="n"/>
      <c r="R10" s="870" t="n"/>
      <c r="S10" s="871" t="n"/>
      <c r="T10" s="1181">
        <f>+BS!H5</f>
        <v/>
      </c>
      <c r="U10" s="870" t="n"/>
      <c r="V10" s="870" t="n"/>
      <c r="W10" s="870" t="n"/>
      <c r="X10" s="870" t="n"/>
      <c r="Y10" s="870" t="n"/>
      <c r="Z10" s="870" t="n"/>
      <c r="AA10" s="870" t="n"/>
      <c r="AB10" s="870" t="n"/>
      <c r="AC10" s="870" t="n"/>
      <c r="AD10" s="870" t="n"/>
      <c r="AE10" s="870" t="n"/>
      <c r="AF10" s="870" t="n"/>
      <c r="AG10" s="870" t="n"/>
      <c r="AH10" s="870" t="n"/>
      <c r="AI10" s="870" t="n"/>
      <c r="AJ10" s="870" t="n"/>
      <c r="AK10" s="870" t="n"/>
      <c r="AL10" s="870" t="n"/>
      <c r="AM10" s="870" t="n"/>
      <c r="AN10" s="870" t="n"/>
      <c r="AO10" s="870" t="n"/>
      <c r="AP10" s="870" t="n"/>
      <c r="AQ10" s="870" t="n"/>
      <c r="AR10" s="870" t="n"/>
      <c r="AS10" s="871" t="n"/>
      <c r="AT10" s="1182">
        <f>BS!B2</f>
        <v/>
      </c>
      <c r="AU10" s="870" t="n"/>
      <c r="AV10" s="870" t="n"/>
      <c r="AW10" s="870" t="n"/>
      <c r="AX10" s="870" t="n"/>
      <c r="AY10" s="870" t="n"/>
      <c r="AZ10" s="870" t="n"/>
      <c r="BA10" s="870" t="n"/>
      <c r="BB10" s="870" t="n"/>
      <c r="BC10" s="870" t="n"/>
      <c r="BD10" s="870" t="n"/>
      <c r="BE10" s="870" t="n"/>
      <c r="BF10" s="870" t="n"/>
      <c r="BG10" s="870" t="n"/>
      <c r="BH10" s="870" t="n"/>
      <c r="BI10" s="870" t="n"/>
      <c r="BJ10" s="870" t="n"/>
      <c r="BK10" s="870" t="n"/>
      <c r="BL10" s="870" t="n"/>
      <c r="BM10" s="870" t="n"/>
      <c r="BN10" s="870" t="n"/>
      <c r="BO10" s="870" t="n"/>
      <c r="BP10" s="870" t="n"/>
      <c r="BQ10" s="870" t="n"/>
      <c r="BR10" s="870" t="n"/>
      <c r="BS10" s="870" t="n"/>
      <c r="BT10" s="870" t="n"/>
      <c r="BU10" s="870" t="n"/>
      <c r="BV10" s="870" t="n"/>
      <c r="BW10" s="870" t="n"/>
      <c r="BX10" s="870" t="n"/>
      <c r="BY10" s="870" t="n"/>
      <c r="BZ10" s="870" t="n"/>
      <c r="CA10" s="870" t="n"/>
      <c r="CB10" s="870" t="n"/>
      <c r="CC10" s="870" t="n"/>
      <c r="CD10" s="870" t="n"/>
      <c r="CE10" s="870" t="n"/>
      <c r="CF10" s="870" t="n"/>
      <c r="CG10" s="870" t="n"/>
      <c r="CH10" s="870" t="n"/>
      <c r="CI10" s="870" t="n"/>
      <c r="CJ10" s="870" t="n"/>
      <c r="CK10" s="870" t="n"/>
      <c r="CL10" s="870" t="n"/>
      <c r="CM10" s="870" t="n"/>
      <c r="CN10" s="870" t="n"/>
      <c r="CO10" s="870" t="n"/>
      <c r="CP10" s="870" t="n"/>
      <c r="CQ10" s="870" t="n"/>
      <c r="CR10" s="870" t="n"/>
      <c r="CS10" s="870" t="n"/>
      <c r="CT10" s="870" t="n"/>
      <c r="CU10" s="871" t="n"/>
      <c r="CV10" s="1111" t="n"/>
      <c r="CW10" s="870" t="n"/>
      <c r="CX10" s="870" t="n"/>
      <c r="CY10" s="870" t="n"/>
      <c r="CZ10" s="870" t="n"/>
      <c r="DA10" s="870" t="n"/>
      <c r="DB10" s="870" t="n"/>
      <c r="DC10" s="870" t="n"/>
      <c r="DD10" s="870" t="n"/>
      <c r="DE10" s="870" t="n"/>
      <c r="DF10" s="870" t="n"/>
      <c r="DG10" s="871" t="n"/>
    </row>
    <row r="11" ht="5.15" customHeight="1" s="832"/>
    <row r="12" ht="22.5" customHeight="1" s="832">
      <c r="A12" s="1920" t="inlineStr">
        <is>
          <t>Parent Company
MIZUHO C-CIF</t>
        </is>
      </c>
      <c r="B12" s="870" t="n"/>
      <c r="C12" s="870" t="n"/>
      <c r="D12" s="870" t="n"/>
      <c r="E12" s="870" t="n"/>
      <c r="F12" s="870" t="n"/>
      <c r="G12" s="870" t="n"/>
      <c r="H12" s="870" t="n"/>
      <c r="I12" s="870" t="n"/>
      <c r="J12" s="870" t="n"/>
      <c r="K12" s="870" t="n"/>
      <c r="L12" s="870" t="n"/>
      <c r="M12" s="870" t="n"/>
      <c r="N12" s="870" t="n"/>
      <c r="O12" s="870" t="n"/>
      <c r="P12" s="870" t="n"/>
      <c r="Q12" s="870" t="n"/>
      <c r="R12" s="870" t="n"/>
      <c r="S12" s="871" t="n"/>
      <c r="T12" s="1190" t="inlineStr">
        <is>
          <t>Parent Company Control Office</t>
        </is>
      </c>
      <c r="U12" s="870" t="n"/>
      <c r="V12" s="870" t="n"/>
      <c r="W12" s="870" t="n"/>
      <c r="X12" s="870" t="n"/>
      <c r="Y12" s="870" t="n"/>
      <c r="Z12" s="870" t="n"/>
      <c r="AA12" s="870" t="n"/>
      <c r="AB12" s="870" t="n"/>
      <c r="AC12" s="870" t="n"/>
      <c r="AD12" s="870" t="n"/>
      <c r="AE12" s="870" t="n"/>
      <c r="AF12" s="870" t="n"/>
      <c r="AG12" s="870" t="n"/>
      <c r="AH12" s="870" t="n"/>
      <c r="AI12" s="870" t="n"/>
      <c r="AJ12" s="870" t="n"/>
      <c r="AK12" s="870" t="n"/>
      <c r="AL12" s="870" t="n"/>
      <c r="AM12" s="870" t="n"/>
      <c r="AN12" s="870" t="n"/>
      <c r="AO12" s="870" t="n"/>
      <c r="AP12" s="870" t="n"/>
      <c r="AQ12" s="870" t="n"/>
      <c r="AR12" s="870" t="n"/>
      <c r="AS12" s="871" t="n"/>
      <c r="AT12" s="1191" t="inlineStr">
        <is>
          <t>Parent Company Name</t>
        </is>
      </c>
      <c r="AU12" s="870" t="n"/>
      <c r="AV12" s="870" t="n"/>
      <c r="AW12" s="870" t="n"/>
      <c r="AX12" s="870" t="n"/>
      <c r="AY12" s="870" t="n"/>
      <c r="AZ12" s="870" t="n"/>
      <c r="BA12" s="870" t="n"/>
      <c r="BB12" s="870" t="n"/>
      <c r="BC12" s="870" t="n"/>
      <c r="BD12" s="870" t="n"/>
      <c r="BE12" s="870" t="n"/>
      <c r="BF12" s="870" t="n"/>
      <c r="BG12" s="870" t="n"/>
      <c r="BH12" s="870" t="n"/>
      <c r="BI12" s="870" t="n"/>
      <c r="BJ12" s="870" t="n"/>
      <c r="BK12" s="870" t="n"/>
      <c r="BL12" s="870" t="n"/>
      <c r="BM12" s="870" t="n"/>
      <c r="BN12" s="870" t="n"/>
      <c r="BO12" s="870" t="n"/>
      <c r="BP12" s="870" t="n"/>
      <c r="BQ12" s="870" t="n"/>
      <c r="BR12" s="870" t="n"/>
      <c r="BS12" s="870" t="n"/>
      <c r="BT12" s="870" t="n"/>
      <c r="BU12" s="870" t="n"/>
      <c r="BV12" s="870" t="n"/>
      <c r="BW12" s="870" t="n"/>
      <c r="BX12" s="870" t="n"/>
      <c r="BY12" s="870" t="n"/>
      <c r="BZ12" s="870" t="n"/>
      <c r="CA12" s="870" t="n"/>
      <c r="CB12" s="870" t="n"/>
      <c r="CC12" s="870" t="n"/>
      <c r="CD12" s="870" t="n"/>
      <c r="CE12" s="870" t="n"/>
      <c r="CF12" s="870" t="n"/>
      <c r="CG12" s="870" t="n"/>
      <c r="CH12" s="870" t="n"/>
      <c r="CI12" s="870" t="n"/>
      <c r="CJ12" s="870" t="n"/>
      <c r="CK12" s="870" t="n"/>
      <c r="CL12" s="870" t="n"/>
      <c r="CM12" s="870" t="n"/>
      <c r="CN12" s="870" t="n"/>
      <c r="CO12" s="870" t="n"/>
      <c r="CP12" s="870" t="n"/>
      <c r="CQ12" s="870" t="n"/>
      <c r="CR12" s="870" t="n"/>
      <c r="CS12" s="870" t="n"/>
      <c r="CT12" s="870" t="n"/>
      <c r="CU12" s="871" t="n"/>
      <c r="CV12" s="1192" t="inlineStr">
        <is>
          <t>Parent Company
Rating</t>
        </is>
      </c>
      <c r="CW12" s="870" t="n"/>
      <c r="CX12" s="870" t="n"/>
      <c r="CY12" s="870" t="n"/>
      <c r="CZ12" s="870" t="n"/>
      <c r="DA12" s="870" t="n"/>
      <c r="DB12" s="870" t="n"/>
      <c r="DC12" s="870" t="n"/>
      <c r="DD12" s="870" t="n"/>
      <c r="DE12" s="870" t="n"/>
      <c r="DF12" s="870" t="n"/>
      <c r="DG12" s="871" t="n"/>
    </row>
    <row r="13" ht="16" customHeight="1" s="832">
      <c r="A13" s="1921" t="n"/>
      <c r="B13" s="870" t="n"/>
      <c r="C13" s="870" t="n"/>
      <c r="D13" s="870" t="n"/>
      <c r="E13" s="870" t="n"/>
      <c r="F13" s="870" t="n"/>
      <c r="G13" s="870" t="n"/>
      <c r="H13" s="870" t="n"/>
      <c r="I13" s="870" t="n"/>
      <c r="J13" s="870" t="n"/>
      <c r="K13" s="870" t="n"/>
      <c r="L13" s="870" t="n"/>
      <c r="M13" s="870" t="n"/>
      <c r="N13" s="870" t="n"/>
      <c r="O13" s="870" t="n"/>
      <c r="P13" s="870" t="n"/>
      <c r="Q13" s="870" t="n"/>
      <c r="R13" s="870" t="n"/>
      <c r="S13" s="871" t="n"/>
      <c r="T13" s="1181" t="n"/>
      <c r="U13" s="870" t="n"/>
      <c r="V13" s="870" t="n"/>
      <c r="W13" s="870" t="n"/>
      <c r="X13" s="870" t="n"/>
      <c r="Y13" s="870" t="n"/>
      <c r="Z13" s="870" t="n"/>
      <c r="AA13" s="870" t="n"/>
      <c r="AB13" s="870" t="n"/>
      <c r="AC13" s="870" t="n"/>
      <c r="AD13" s="870" t="n"/>
      <c r="AE13" s="870" t="n"/>
      <c r="AF13" s="870" t="n"/>
      <c r="AG13" s="870" t="n"/>
      <c r="AH13" s="870" t="n"/>
      <c r="AI13" s="870" t="n"/>
      <c r="AJ13" s="870" t="n"/>
      <c r="AK13" s="870" t="n"/>
      <c r="AL13" s="870" t="n"/>
      <c r="AM13" s="870" t="n"/>
      <c r="AN13" s="870" t="n"/>
      <c r="AO13" s="870" t="n"/>
      <c r="AP13" s="870" t="n"/>
      <c r="AQ13" s="870" t="n"/>
      <c r="AR13" s="870" t="n"/>
      <c r="AS13" s="871" t="n"/>
      <c r="AT13" s="1182" t="n"/>
      <c r="AU13" s="870" t="n"/>
      <c r="AV13" s="870" t="n"/>
      <c r="AW13" s="870" t="n"/>
      <c r="AX13" s="870" t="n"/>
      <c r="AY13" s="870" t="n"/>
      <c r="AZ13" s="870" t="n"/>
      <c r="BA13" s="870" t="n"/>
      <c r="BB13" s="870" t="n"/>
      <c r="BC13" s="870" t="n"/>
      <c r="BD13" s="870" t="n"/>
      <c r="BE13" s="870" t="n"/>
      <c r="BF13" s="870" t="n"/>
      <c r="BG13" s="870" t="n"/>
      <c r="BH13" s="870" t="n"/>
      <c r="BI13" s="870" t="n"/>
      <c r="BJ13" s="870" t="n"/>
      <c r="BK13" s="870" t="n"/>
      <c r="BL13" s="870" t="n"/>
      <c r="BM13" s="870" t="n"/>
      <c r="BN13" s="870" t="n"/>
      <c r="BO13" s="870" t="n"/>
      <c r="BP13" s="870" t="n"/>
      <c r="BQ13" s="870" t="n"/>
      <c r="BR13" s="870" t="n"/>
      <c r="BS13" s="870" t="n"/>
      <c r="BT13" s="870" t="n"/>
      <c r="BU13" s="870" t="n"/>
      <c r="BV13" s="870" t="n"/>
      <c r="BW13" s="870" t="n"/>
      <c r="BX13" s="870" t="n"/>
      <c r="BY13" s="870" t="n"/>
      <c r="BZ13" s="870" t="n"/>
      <c r="CA13" s="870" t="n"/>
      <c r="CB13" s="870" t="n"/>
      <c r="CC13" s="870" t="n"/>
      <c r="CD13" s="870" t="n"/>
      <c r="CE13" s="870" t="n"/>
      <c r="CF13" s="870" t="n"/>
      <c r="CG13" s="870" t="n"/>
      <c r="CH13" s="870" t="n"/>
      <c r="CI13" s="870" t="n"/>
      <c r="CJ13" s="870" t="n"/>
      <c r="CK13" s="870" t="n"/>
      <c r="CL13" s="870" t="n"/>
      <c r="CM13" s="870" t="n"/>
      <c r="CN13" s="870" t="n"/>
      <c r="CO13" s="870" t="n"/>
      <c r="CP13" s="870" t="n"/>
      <c r="CQ13" s="870" t="n"/>
      <c r="CR13" s="870" t="n"/>
      <c r="CS13" s="870" t="n"/>
      <c r="CT13" s="870" t="n"/>
      <c r="CU13" s="871" t="n"/>
      <c r="CV13" s="1111" t="n"/>
      <c r="CW13" s="870" t="n"/>
      <c r="CX13" s="870" t="n"/>
      <c r="CY13" s="870" t="n"/>
      <c r="CZ13" s="870" t="n"/>
      <c r="DA13" s="870" t="n"/>
      <c r="DB13" s="870" t="n"/>
      <c r="DC13" s="870" t="n"/>
      <c r="DD13" s="870" t="n"/>
      <c r="DE13" s="870" t="n"/>
      <c r="DF13" s="870" t="n"/>
      <c r="DG13" s="871" t="n"/>
    </row>
    <row r="14" ht="10" customHeight="1" s="832"/>
    <row r="15" ht="16" customHeight="1" s="832">
      <c r="A15" s="1131" t="inlineStr">
        <is>
          <t>1.</t>
        </is>
      </c>
      <c r="B15" s="844" t="n"/>
      <c r="C15" s="844" t="n"/>
      <c r="D15" s="135" t="inlineStr">
        <is>
          <t>Outline of the Customer</t>
        </is>
      </c>
      <c r="E15" s="136" t="n"/>
      <c r="F15" s="136" t="n"/>
      <c r="G15" s="136" t="n"/>
      <c r="H15" s="136" t="n"/>
      <c r="I15" s="136" t="n"/>
      <c r="J15" s="136" t="n"/>
      <c r="K15" s="136" t="n"/>
      <c r="L15" s="136" t="n"/>
      <c r="M15" s="136" t="n"/>
      <c r="N15" s="136" t="n"/>
      <c r="O15" s="136" t="n"/>
      <c r="P15" s="136" t="n"/>
      <c r="Q15" s="136" t="n"/>
      <c r="R15" s="136" t="n"/>
      <c r="S15" s="136" t="n"/>
      <c r="T15" s="136" t="n"/>
      <c r="U15" s="136" t="n"/>
      <c r="V15" s="136" t="n"/>
      <c r="W15" s="136" t="n"/>
      <c r="X15" s="136" t="n"/>
      <c r="Y15" s="136" t="n"/>
      <c r="Z15" s="136" t="n"/>
      <c r="AA15" s="136" t="n"/>
      <c r="AB15" s="136" t="n"/>
      <c r="AC15" s="136" t="n"/>
      <c r="AD15" s="136" t="n"/>
      <c r="AE15" s="136" t="n"/>
      <c r="AF15" s="136" t="n"/>
      <c r="AG15" s="136" t="n"/>
      <c r="AH15" s="136" t="n"/>
      <c r="AI15" s="136" t="n"/>
      <c r="AJ15" s="136" t="n"/>
      <c r="AK15" s="136" t="n"/>
      <c r="AL15" s="136" t="n"/>
      <c r="AM15" s="136" t="n"/>
      <c r="AN15" s="136" t="n"/>
      <c r="AO15" s="136" t="n"/>
      <c r="AP15" s="136" t="n"/>
      <c r="AQ15" s="136" t="n"/>
      <c r="AR15" s="136" t="n"/>
      <c r="AS15" s="136" t="n"/>
      <c r="AT15" s="136" t="n"/>
      <c r="AU15" s="136" t="n"/>
      <c r="AV15" s="136" t="n"/>
      <c r="AW15" s="136" t="n"/>
      <c r="AX15" s="136" t="n"/>
      <c r="AY15" s="136" t="n"/>
      <c r="AZ15" s="136" t="n"/>
      <c r="BA15" s="136" t="n"/>
      <c r="BB15" s="136" t="n"/>
      <c r="BC15" s="136" t="n"/>
      <c r="BD15" s="136" t="n"/>
      <c r="BE15" s="136" t="n"/>
      <c r="BF15" s="136" t="n"/>
      <c r="BG15" s="136" t="n"/>
      <c r="BH15" s="136" t="n"/>
      <c r="BI15" s="136" t="n"/>
      <c r="BJ15" s="136" t="n"/>
      <c r="BK15" s="136" t="n"/>
      <c r="BL15" s="136" t="n"/>
      <c r="BM15" s="136" t="n"/>
      <c r="BN15" s="136" t="n"/>
      <c r="BO15" s="136" t="n"/>
      <c r="BP15" s="136" t="n"/>
      <c r="BQ15" s="136" t="n"/>
      <c r="BR15" s="136" t="n"/>
      <c r="BS15" s="136" t="n"/>
      <c r="BT15" s="136" t="n"/>
      <c r="BU15" s="136" t="n"/>
      <c r="BV15" s="136" t="n"/>
      <c r="BW15" s="136" t="n"/>
      <c r="BX15" s="136" t="n"/>
      <c r="BY15" s="136" t="n"/>
      <c r="BZ15" s="136" t="n"/>
      <c r="CA15" s="136" t="n"/>
      <c r="CB15" s="136" t="n"/>
      <c r="CC15" s="136" t="n"/>
      <c r="CD15" s="136" t="n"/>
      <c r="CE15" s="136" t="n"/>
      <c r="CF15" s="136" t="n"/>
      <c r="CG15" s="136" t="n"/>
      <c r="CH15" s="136" t="n"/>
      <c r="CI15" s="136" t="n"/>
      <c r="CJ15" s="136" t="n"/>
      <c r="CK15" s="136" t="n"/>
      <c r="CL15" s="136" t="n"/>
      <c r="CM15" s="136" t="n"/>
      <c r="CN15" s="136" t="n"/>
      <c r="CO15" s="136" t="n"/>
      <c r="CP15" s="136" t="n"/>
      <c r="CQ15" s="136" t="n"/>
      <c r="CR15" s="136" t="n"/>
      <c r="CS15" s="136" t="n"/>
      <c r="CT15" s="136" t="n"/>
      <c r="CU15" s="136" t="n"/>
      <c r="CV15" s="136" t="n"/>
      <c r="CW15" s="136" t="n"/>
      <c r="CX15" s="136" t="n"/>
      <c r="CY15" s="136" t="n"/>
      <c r="CZ15" s="136" t="n"/>
      <c r="DA15" s="136" t="n"/>
      <c r="DB15" s="136" t="n"/>
      <c r="DC15" s="136" t="n"/>
      <c r="DD15" s="136" t="n"/>
      <c r="DE15" s="136" t="n"/>
      <c r="DF15" s="136" t="n"/>
      <c r="DG15" s="136" t="n"/>
    </row>
    <row r="16" ht="5.15" customHeight="1" s="832">
      <c r="A16" s="137" t="n"/>
      <c r="AU16" s="273" t="n"/>
    </row>
    <row r="17" ht="13.5" customHeight="1" s="832">
      <c r="A17" s="2" t="inlineStr">
        <is>
          <t>Quantitative score</t>
        </is>
      </c>
      <c r="B17" s="1157" t="n"/>
      <c r="C17" s="1157" t="n"/>
      <c r="D17" s="1157" t="n"/>
      <c r="E17" s="1157" t="n"/>
      <c r="F17" s="1157" t="n"/>
      <c r="G17" s="1157" t="n"/>
      <c r="H17" s="1157" t="n"/>
      <c r="I17" s="1157" t="n"/>
      <c r="J17" s="1157" t="n"/>
      <c r="K17" s="1157" t="n"/>
      <c r="L17" s="1157" t="n"/>
      <c r="M17" s="1157" t="n"/>
      <c r="N17" s="1157" t="n"/>
      <c r="O17" s="1158" t="n"/>
      <c r="P17" s="1922" t="n"/>
      <c r="Q17" s="870" t="n"/>
      <c r="R17" s="870" t="n"/>
      <c r="S17" s="870" t="n"/>
      <c r="T17" s="870" t="n"/>
      <c r="U17" s="870" t="n"/>
      <c r="V17" s="871" t="n"/>
      <c r="W17" s="2" t="inlineStr">
        <is>
          <t>Quantitative rating</t>
        </is>
      </c>
      <c r="X17" s="1157" t="n"/>
      <c r="Y17" s="1157" t="n"/>
      <c r="Z17" s="1157" t="n"/>
      <c r="AA17" s="1157" t="n"/>
      <c r="AB17" s="1157" t="n"/>
      <c r="AC17" s="1157" t="n"/>
      <c r="AD17" s="1157" t="n"/>
      <c r="AE17" s="1157" t="n"/>
      <c r="AF17" s="1157" t="n"/>
      <c r="AG17" s="1157" t="n"/>
      <c r="AH17" s="1157" t="n"/>
      <c r="AI17" s="1157" t="n"/>
      <c r="AJ17" s="1157" t="n"/>
      <c r="AK17" s="1158" t="n"/>
      <c r="AL17" s="1111" t="n"/>
      <c r="AM17" s="870" t="n"/>
      <c r="AN17" s="870" t="n"/>
      <c r="AO17" s="870" t="n"/>
      <c r="AP17" s="870" t="n"/>
      <c r="AQ17" s="871" t="n"/>
      <c r="AS17" s="274" t="n"/>
      <c r="AT17" s="275" t="inlineStr">
        <is>
          <t>Transaction History, Outline of the Customer</t>
        </is>
      </c>
      <c r="BE17" s="276" t="n"/>
    </row>
    <row r="18" ht="8.15" customHeight="1" s="832">
      <c r="A18" s="259" t="n"/>
      <c r="B18" s="138" t="n"/>
      <c r="C18" s="138" t="n"/>
      <c r="D18" s="138" t="n"/>
      <c r="E18" s="138" t="n"/>
      <c r="F18" s="138" t="n"/>
      <c r="G18" s="138" t="n"/>
      <c r="H18" s="138" t="n"/>
      <c r="I18" s="138" t="n"/>
      <c r="J18" s="138" t="n"/>
      <c r="K18" s="138" t="n"/>
      <c r="L18" s="138" t="n"/>
      <c r="M18" s="138" t="n"/>
      <c r="N18" s="138" t="n"/>
      <c r="O18" s="138" t="n"/>
      <c r="P18" s="138" t="n"/>
      <c r="Q18" s="138" t="n"/>
      <c r="T18" s="259" t="n"/>
      <c r="U18" s="259" t="n"/>
      <c r="V18" s="259" t="n"/>
      <c r="W18" s="259" t="n"/>
      <c r="X18" s="259" t="n"/>
      <c r="Y18" s="259" t="n"/>
      <c r="Z18" s="259" t="n"/>
      <c r="AA18" s="259" t="n"/>
      <c r="AB18" s="138" t="n"/>
      <c r="AC18" s="138" t="n"/>
      <c r="AD18" s="138" t="n"/>
      <c r="AE18" s="138" t="n"/>
      <c r="AF18" s="138" t="n"/>
      <c r="AG18" s="138" t="n"/>
      <c r="AH18" s="138" t="n"/>
      <c r="AI18" s="138" t="n"/>
      <c r="AJ18" s="138" t="n"/>
      <c r="AK18" s="138" t="n"/>
      <c r="AL18" s="138" t="n"/>
      <c r="AM18" s="138" t="n"/>
      <c r="AT18" s="1130" t="n"/>
      <c r="AU18" s="873" t="n"/>
      <c r="AV18" s="873" t="n"/>
      <c r="AW18" s="873" t="n"/>
      <c r="AX18" s="873" t="n"/>
      <c r="AY18" s="873" t="n"/>
      <c r="AZ18" s="873" t="n"/>
      <c r="BA18" s="873" t="n"/>
      <c r="BB18" s="873" t="n"/>
      <c r="BC18" s="873" t="n"/>
      <c r="BD18" s="873" t="n"/>
      <c r="BE18" s="873" t="n"/>
      <c r="BF18" s="873" t="n"/>
      <c r="BG18" s="873" t="n"/>
      <c r="BH18" s="873" t="n"/>
      <c r="BI18" s="873" t="n"/>
      <c r="BJ18" s="873" t="n"/>
      <c r="BK18" s="873" t="n"/>
      <c r="BL18" s="873" t="n"/>
      <c r="BM18" s="873" t="n"/>
      <c r="BN18" s="873" t="n"/>
      <c r="BO18" s="873" t="n"/>
      <c r="BP18" s="873" t="n"/>
      <c r="BQ18" s="873" t="n"/>
      <c r="BR18" s="873" t="n"/>
      <c r="BS18" s="873" t="n"/>
      <c r="BT18" s="873" t="n"/>
      <c r="BU18" s="873" t="n"/>
      <c r="BV18" s="873" t="n"/>
      <c r="BW18" s="873" t="n"/>
      <c r="BX18" s="873" t="n"/>
      <c r="BY18" s="873" t="n"/>
      <c r="BZ18" s="873" t="n"/>
      <c r="CA18" s="873" t="n"/>
      <c r="CB18" s="873" t="n"/>
      <c r="CC18" s="873" t="n"/>
      <c r="CD18" s="873" t="n"/>
      <c r="CE18" s="873" t="n"/>
      <c r="CF18" s="873" t="n"/>
      <c r="CG18" s="873" t="n"/>
      <c r="CH18" s="873" t="n"/>
      <c r="CI18" s="873" t="n"/>
      <c r="CJ18" s="873" t="n"/>
      <c r="CK18" s="873" t="n"/>
      <c r="CL18" s="873" t="n"/>
      <c r="CM18" s="873" t="n"/>
      <c r="CN18" s="873" t="n"/>
      <c r="CO18" s="873" t="n"/>
      <c r="CP18" s="873" t="n"/>
      <c r="CQ18" s="873" t="n"/>
      <c r="CR18" s="873" t="n"/>
      <c r="CS18" s="873" t="n"/>
      <c r="CT18" s="873" t="n"/>
      <c r="CU18" s="873" t="n"/>
      <c r="CV18" s="873" t="n"/>
      <c r="CW18" s="873" t="n"/>
      <c r="CX18" s="873" t="n"/>
      <c r="CY18" s="873" t="n"/>
      <c r="CZ18" s="873" t="n"/>
      <c r="DA18" s="873" t="n"/>
      <c r="DB18" s="873" t="n"/>
      <c r="DC18" s="873" t="n"/>
      <c r="DD18" s="873" t="n"/>
      <c r="DE18" s="873" t="n"/>
      <c r="DF18" s="873" t="n"/>
      <c r="DG18" s="874" t="n"/>
    </row>
    <row r="19" ht="10.5" customHeight="1" s="832">
      <c r="A19" s="100" t="inlineStr">
        <is>
          <t>Currency:</t>
        </is>
      </c>
      <c r="F19" s="259" t="n"/>
      <c r="G19" s="138" t="n"/>
      <c r="H19" s="138" t="n"/>
      <c r="I19" s="1173">
        <f>BS!B7</f>
        <v/>
      </c>
      <c r="J19" s="876" t="n"/>
      <c r="K19" s="876" t="n"/>
      <c r="L19" s="876" t="n"/>
      <c r="M19" s="876" t="n"/>
      <c r="N19" s="876" t="n"/>
      <c r="O19" s="876" t="n"/>
      <c r="P19" s="138" t="n"/>
      <c r="Q19" s="138" t="n"/>
      <c r="R19" s="259" t="inlineStr">
        <is>
          <t>Unit:</t>
        </is>
      </c>
      <c r="T19" s="138" t="n"/>
      <c r="V19" s="259" t="n"/>
      <c r="W19" s="1173">
        <f>BS!B10</f>
        <v/>
      </c>
      <c r="X19" s="876" t="n"/>
      <c r="Y19" s="876" t="n"/>
      <c r="Z19" s="876" t="n"/>
      <c r="AA19" s="876" t="n"/>
      <c r="AB19" s="876" t="n"/>
      <c r="AC19" s="876" t="n"/>
      <c r="AE19" s="138" t="n"/>
      <c r="AF19" s="138" t="n"/>
      <c r="AG19" s="138" t="n"/>
      <c r="AH19" s="138" t="n"/>
      <c r="AI19" s="138" t="n"/>
      <c r="AJ19" s="138" t="n"/>
      <c r="AK19" s="138" t="n"/>
      <c r="AS19" s="277" t="n"/>
      <c r="AT19" s="1004" t="n"/>
      <c r="DG19" s="893" t="n"/>
    </row>
    <row r="20" ht="4" customHeight="1" s="832">
      <c r="AA20" s="277" t="n"/>
      <c r="AB20" s="277" t="n"/>
      <c r="AC20" s="277" t="n"/>
      <c r="AD20" s="277" t="n"/>
      <c r="AE20" s="277" t="n"/>
      <c r="AF20" s="277" t="n"/>
      <c r="AG20" s="277" t="n"/>
      <c r="AH20" s="277" t="n"/>
      <c r="AI20" s="277" t="n"/>
      <c r="AJ20" s="277" t="n"/>
      <c r="AK20" s="277" t="n"/>
      <c r="AL20" s="277" t="n"/>
      <c r="AM20" s="277" t="n"/>
      <c r="AN20" s="277" t="n"/>
      <c r="AO20" s="277" t="n"/>
      <c r="AP20" s="277" t="n"/>
      <c r="AQ20" s="277" t="n"/>
      <c r="AR20" s="277" t="n"/>
      <c r="AS20" s="277" t="n"/>
      <c r="AT20" s="1004" t="n"/>
      <c r="DG20" s="893" t="n"/>
    </row>
    <row r="21" ht="11.15" customFormat="1" customHeight="1" s="259">
      <c r="A21" s="2" t="inlineStr">
        <is>
          <t>Sales</t>
        </is>
      </c>
      <c r="B21" s="1157" t="n"/>
      <c r="C21" s="1157" t="n"/>
      <c r="D21" s="1157" t="n"/>
      <c r="E21" s="1157" t="n"/>
      <c r="F21" s="1157" t="n"/>
      <c r="G21" s="1157" t="n"/>
      <c r="H21" s="1157" t="n"/>
      <c r="I21" s="1157" t="n"/>
      <c r="J21" s="1157" t="n"/>
      <c r="K21" s="1157" t="n"/>
      <c r="L21" s="1157" t="n"/>
      <c r="M21" s="1157" t="n"/>
      <c r="N21" s="1157" t="n"/>
      <c r="O21" s="1157" t="n"/>
      <c r="P21" s="1157" t="n"/>
      <c r="Q21" s="1157" t="n"/>
      <c r="R21" s="1157" t="n"/>
      <c r="S21" s="1923" t="n"/>
      <c r="T21" s="1923" t="n"/>
      <c r="U21" s="1923" t="n"/>
      <c r="V21" s="1923" t="n"/>
      <c r="W21" s="1923" t="n"/>
      <c r="X21" s="1923" t="n"/>
      <c r="Y21" s="1923" t="n"/>
      <c r="Z21" s="1923" t="n"/>
      <c r="AA21" s="1923" t="n"/>
      <c r="AB21" s="1923" t="n"/>
      <c r="AC21" s="1923" t="n"/>
      <c r="AD21" s="1923" t="n"/>
      <c r="AE21" s="1923" t="n"/>
      <c r="AF21" s="1923" t="n"/>
      <c r="AG21" s="1923" t="n"/>
      <c r="AH21" s="1923" t="n"/>
      <c r="AI21" s="1924" t="n"/>
      <c r="AJ21" s="1925">
        <f>PL!M6</f>
        <v/>
      </c>
      <c r="AK21" s="870" t="n"/>
      <c r="AL21" s="870" t="n"/>
      <c r="AM21" s="870" t="n"/>
      <c r="AN21" s="870" t="n"/>
      <c r="AO21" s="870" t="n"/>
      <c r="AP21" s="871" t="n"/>
      <c r="AQ21" s="1926" t="n"/>
      <c r="AR21" s="1926" t="n"/>
      <c r="AS21" s="1926" t="n"/>
      <c r="AT21" s="1004" t="n"/>
      <c r="DG21" s="893" t="n"/>
      <c r="DH21" s="281" t="n"/>
    </row>
    <row r="22" ht="11.15" customFormat="1" customHeight="1" s="259">
      <c r="A22" s="2" t="inlineStr">
        <is>
          <t>Operating Income</t>
        </is>
      </c>
      <c r="B22" s="1157" t="n"/>
      <c r="C22" s="1157" t="n"/>
      <c r="D22" s="1157" t="n"/>
      <c r="E22" s="1157" t="n"/>
      <c r="F22" s="1157" t="n"/>
      <c r="G22" s="1157" t="n"/>
      <c r="H22" s="1157" t="n"/>
      <c r="I22" s="1157" t="n"/>
      <c r="J22" s="1157" t="n"/>
      <c r="K22" s="1157" t="n"/>
      <c r="L22" s="1157" t="n"/>
      <c r="M22" s="1157" t="n"/>
      <c r="N22" s="1157" t="n"/>
      <c r="O22" s="1157" t="n"/>
      <c r="P22" s="1157" t="n"/>
      <c r="Q22" s="1157" t="n"/>
      <c r="R22" s="1157" t="n"/>
      <c r="S22" s="1923" t="n"/>
      <c r="T22" s="1923" t="n"/>
      <c r="U22" s="1923" t="n"/>
      <c r="V22" s="1923" t="n"/>
      <c r="W22" s="1923" t="n"/>
      <c r="X22" s="1923" t="n"/>
      <c r="Y22" s="1923" t="n"/>
      <c r="Z22" s="1923" t="n"/>
      <c r="AA22" s="1923" t="n"/>
      <c r="AB22" s="1923" t="n"/>
      <c r="AC22" s="1923" t="n"/>
      <c r="AD22" s="1923" t="n"/>
      <c r="AE22" s="1923" t="n"/>
      <c r="AF22" s="1923" t="n"/>
      <c r="AG22" s="1923" t="n"/>
      <c r="AH22" s="1923" t="n"/>
      <c r="AI22" s="1924" t="n"/>
      <c r="AJ22" s="1925">
        <f>PL!M13</f>
        <v/>
      </c>
      <c r="AK22" s="870" t="n"/>
      <c r="AL22" s="870" t="n"/>
      <c r="AM22" s="870" t="n"/>
      <c r="AN22" s="870" t="n"/>
      <c r="AO22" s="870" t="n"/>
      <c r="AP22" s="871" t="n"/>
      <c r="AQ22" s="1926" t="n"/>
      <c r="AR22" s="1926" t="n"/>
      <c r="AS22" s="1926" t="n"/>
      <c r="AT22" s="1004" t="n"/>
      <c r="DG22" s="893" t="n"/>
      <c r="DH22" s="281" t="n"/>
    </row>
    <row r="23" ht="11.15" customFormat="1" customHeight="1" s="259">
      <c r="A23" s="2" t="inlineStr">
        <is>
          <t>Pretax Income</t>
        </is>
      </c>
      <c r="B23" s="1157" t="n"/>
      <c r="C23" s="1157" t="n"/>
      <c r="D23" s="1157" t="n"/>
      <c r="E23" s="1157" t="n"/>
      <c r="F23" s="1157" t="n"/>
      <c r="G23" s="1157" t="n"/>
      <c r="H23" s="1157" t="n"/>
      <c r="I23" s="1157" t="n"/>
      <c r="J23" s="1157" t="n"/>
      <c r="K23" s="1157" t="n"/>
      <c r="L23" s="1157" t="n"/>
      <c r="M23" s="1157" t="n"/>
      <c r="N23" s="1157" t="n"/>
      <c r="O23" s="1157" t="n"/>
      <c r="P23" s="1157" t="n"/>
      <c r="Q23" s="1157" t="n"/>
      <c r="R23" s="1157" t="n"/>
      <c r="S23" s="1923" t="n"/>
      <c r="T23" s="1923" t="n"/>
      <c r="U23" s="1923" t="n"/>
      <c r="V23" s="1923" t="n"/>
      <c r="W23" s="1923" t="n"/>
      <c r="X23" s="1923" t="n"/>
      <c r="Y23" s="1923" t="n"/>
      <c r="Z23" s="1923" t="n"/>
      <c r="AA23" s="1923" t="n"/>
      <c r="AB23" s="1923" t="n"/>
      <c r="AC23" s="1923" t="n"/>
      <c r="AD23" s="1923" t="n"/>
      <c r="AE23" s="1923" t="n"/>
      <c r="AF23" s="1923" t="n"/>
      <c r="AG23" s="1923" t="n"/>
      <c r="AH23" s="1923" t="n"/>
      <c r="AI23" s="1924" t="n"/>
      <c r="AJ23" s="1925">
        <f>PL!M18</f>
        <v/>
      </c>
      <c r="AK23" s="870" t="n"/>
      <c r="AL23" s="870" t="n"/>
      <c r="AM23" s="870" t="n"/>
      <c r="AN23" s="870" t="n"/>
      <c r="AO23" s="870" t="n"/>
      <c r="AP23" s="871" t="n"/>
      <c r="AQ23" s="1926" t="n"/>
      <c r="AR23" s="1926" t="n"/>
      <c r="AS23" s="1926" t="n"/>
      <c r="AT23" s="875" t="n"/>
      <c r="AU23" s="876" t="n"/>
      <c r="AV23" s="876" t="n"/>
      <c r="AW23" s="876" t="n"/>
      <c r="AX23" s="876" t="n"/>
      <c r="AY23" s="876" t="n"/>
      <c r="AZ23" s="876" t="n"/>
      <c r="BA23" s="876" t="n"/>
      <c r="BB23" s="876" t="n"/>
      <c r="BC23" s="876" t="n"/>
      <c r="BD23" s="876" t="n"/>
      <c r="BE23" s="876" t="n"/>
      <c r="BF23" s="876" t="n"/>
      <c r="BG23" s="876" t="n"/>
      <c r="BH23" s="876" t="n"/>
      <c r="BI23" s="876" t="n"/>
      <c r="BJ23" s="876" t="n"/>
      <c r="BK23" s="876" t="n"/>
      <c r="BL23" s="876" t="n"/>
      <c r="BM23" s="876" t="n"/>
      <c r="BN23" s="876" t="n"/>
      <c r="BO23" s="876" t="n"/>
      <c r="BP23" s="876" t="n"/>
      <c r="BQ23" s="876" t="n"/>
      <c r="BR23" s="876" t="n"/>
      <c r="BS23" s="876" t="n"/>
      <c r="BT23" s="876" t="n"/>
      <c r="BU23" s="876" t="n"/>
      <c r="BV23" s="876" t="n"/>
      <c r="BW23" s="876" t="n"/>
      <c r="BX23" s="876" t="n"/>
      <c r="BY23" s="876" t="n"/>
      <c r="BZ23" s="876" t="n"/>
      <c r="CA23" s="876" t="n"/>
      <c r="CB23" s="876" t="n"/>
      <c r="CC23" s="876" t="n"/>
      <c r="CD23" s="876" t="n"/>
      <c r="CE23" s="876" t="n"/>
      <c r="CF23" s="876" t="n"/>
      <c r="CG23" s="876" t="n"/>
      <c r="CH23" s="876" t="n"/>
      <c r="CI23" s="876" t="n"/>
      <c r="CJ23" s="876" t="n"/>
      <c r="CK23" s="876" t="n"/>
      <c r="CL23" s="876" t="n"/>
      <c r="CM23" s="876" t="n"/>
      <c r="CN23" s="876" t="n"/>
      <c r="CO23" s="876" t="n"/>
      <c r="CP23" s="876" t="n"/>
      <c r="CQ23" s="876" t="n"/>
      <c r="CR23" s="876" t="n"/>
      <c r="CS23" s="876" t="n"/>
      <c r="CT23" s="876" t="n"/>
      <c r="CU23" s="876" t="n"/>
      <c r="CV23" s="876" t="n"/>
      <c r="CW23" s="876" t="n"/>
      <c r="CX23" s="876" t="n"/>
      <c r="CY23" s="876" t="n"/>
      <c r="CZ23" s="876" t="n"/>
      <c r="DA23" s="876" t="n"/>
      <c r="DB23" s="876" t="n"/>
      <c r="DC23" s="876" t="n"/>
      <c r="DD23" s="876" t="n"/>
      <c r="DE23" s="876" t="n"/>
      <c r="DF23" s="876" t="n"/>
      <c r="DG23" s="877" t="n"/>
      <c r="DH23" s="282" t="n"/>
    </row>
    <row r="24" ht="11.15" customFormat="1" customHeight="1" s="259">
      <c r="A24" s="2" t="inlineStr">
        <is>
          <t>Net Income</t>
        </is>
      </c>
      <c r="B24" s="1157" t="n"/>
      <c r="C24" s="1157" t="n"/>
      <c r="D24" s="1157" t="n"/>
      <c r="E24" s="1157" t="n"/>
      <c r="F24" s="1157" t="n"/>
      <c r="G24" s="1157" t="n"/>
      <c r="H24" s="1157" t="n"/>
      <c r="I24" s="1157" t="n"/>
      <c r="J24" s="1157" t="n"/>
      <c r="K24" s="1157" t="n"/>
      <c r="L24" s="1157" t="n"/>
      <c r="M24" s="1157" t="n"/>
      <c r="N24" s="1157" t="n"/>
      <c r="O24" s="1157" t="n"/>
      <c r="P24" s="1157" t="n"/>
      <c r="Q24" s="1157" t="n"/>
      <c r="R24" s="1157" t="n"/>
      <c r="S24" s="1923" t="n"/>
      <c r="T24" s="1923" t="n"/>
      <c r="U24" s="1923" t="n"/>
      <c r="V24" s="1923" t="n"/>
      <c r="W24" s="1923" t="n"/>
      <c r="X24" s="1923" t="n"/>
      <c r="Y24" s="1923" t="n"/>
      <c r="Z24" s="1923" t="n"/>
      <c r="AA24" s="1923" t="n"/>
      <c r="AB24" s="1923" t="n"/>
      <c r="AC24" s="1923" t="n"/>
      <c r="AD24" s="1923" t="n"/>
      <c r="AE24" s="1923" t="n"/>
      <c r="AF24" s="1923" t="n"/>
      <c r="AG24" s="1923" t="n"/>
      <c r="AH24" s="1923" t="n"/>
      <c r="AI24" s="1924" t="n"/>
      <c r="AJ24" s="1925">
        <f>PL!M23</f>
        <v/>
      </c>
      <c r="AK24" s="870" t="n"/>
      <c r="AL24" s="870" t="n"/>
      <c r="AM24" s="870" t="n"/>
      <c r="AN24" s="870" t="n"/>
      <c r="AO24" s="870" t="n"/>
      <c r="AP24" s="871" t="n"/>
      <c r="AQ24" s="1926" t="n"/>
      <c r="AR24" s="1926" t="n"/>
      <c r="AS24" s="1926" t="n"/>
      <c r="AT24" s="1127" t="inlineStr">
        <is>
          <t>Incidence of delinquency
(past-due loans)</t>
        </is>
      </c>
      <c r="BM24" s="100" t="n"/>
      <c r="BN24" s="100" t="n"/>
      <c r="BO24" s="100" t="n"/>
      <c r="BP24" s="100" t="n"/>
      <c r="BQ24" s="1175" t="inlineStr">
        <is>
          <t>Yes</t>
        </is>
      </c>
      <c r="BV24" s="100" t="n"/>
      <c r="BW24" s="100" t="n"/>
      <c r="BX24" s="1175" t="inlineStr">
        <is>
          <t>No</t>
        </is>
      </c>
      <c r="CB24" s="100" t="n"/>
      <c r="CD24" s="103" t="n"/>
      <c r="CE24" s="103" t="n"/>
      <c r="CF24" s="103" t="n"/>
      <c r="CG24" s="103" t="n"/>
      <c r="CH24" s="103" t="n"/>
      <c r="CI24" s="103" t="n"/>
      <c r="CJ24" s="103" t="n"/>
      <c r="CK24" s="103" t="n"/>
      <c r="CL24" s="103" t="n"/>
      <c r="CM24" s="103" t="n"/>
      <c r="CN24" s="103" t="n"/>
      <c r="CO24" s="103" t="n"/>
      <c r="CP24" s="103" t="n"/>
      <c r="CQ24" s="103" t="n"/>
      <c r="CR24" s="283" t="n"/>
      <c r="CS24" s="281" t="n"/>
      <c r="CT24" s="281" t="n"/>
      <c r="CU24" s="281" t="n"/>
      <c r="CV24" s="281" t="n"/>
      <c r="CW24" s="281" t="n"/>
      <c r="CX24" s="281" t="n"/>
      <c r="CY24" s="281" t="n"/>
      <c r="CZ24" s="281" t="n"/>
      <c r="DA24" s="281" t="n"/>
      <c r="DB24" s="281" t="n"/>
      <c r="DC24" s="281" t="n"/>
      <c r="DD24" s="281" t="n"/>
      <c r="DE24" s="281" t="n"/>
      <c r="DF24" s="281" t="n"/>
      <c r="DG24" s="281" t="n"/>
      <c r="DH24" s="277" t="n"/>
    </row>
    <row r="25" ht="11.15" customFormat="1" customHeight="1" s="259">
      <c r="A25" s="1194" t="inlineStr">
        <is>
          <t>Shareholders' Equity</t>
        </is>
      </c>
      <c r="B25" s="1157" t="n"/>
      <c r="C25" s="1157" t="n"/>
      <c r="D25" s="1157" t="n"/>
      <c r="E25" s="1157" t="n"/>
      <c r="F25" s="1157" t="n"/>
      <c r="G25" s="1157" t="n"/>
      <c r="H25" s="1157" t="n"/>
      <c r="I25" s="1157" t="n"/>
      <c r="J25" s="1157" t="n"/>
      <c r="K25" s="1157" t="n"/>
      <c r="L25" s="1157" t="n"/>
      <c r="M25" s="1157" t="n"/>
      <c r="N25" s="1157" t="n"/>
      <c r="O25" s="1157" t="n"/>
      <c r="P25" s="1157" t="n"/>
      <c r="Q25" s="1157" t="n"/>
      <c r="R25" s="1157" t="n"/>
      <c r="S25" s="1923" t="n"/>
      <c r="T25" s="1923" t="n"/>
      <c r="U25" s="1923" t="n"/>
      <c r="V25" s="1923" t="n"/>
      <c r="W25" s="1923" t="n"/>
      <c r="X25" s="1923" t="n"/>
      <c r="Y25" s="1923" t="n"/>
      <c r="Z25" s="1923" t="n"/>
      <c r="AA25" s="1923" t="n"/>
      <c r="AB25" s="1923" t="n"/>
      <c r="AC25" s="1923" t="n"/>
      <c r="AD25" s="1923" t="n"/>
      <c r="AE25" s="1923" t="n"/>
      <c r="AF25" s="1923" t="n"/>
      <c r="AG25" s="1923" t="n"/>
      <c r="AH25" s="1923" t="n"/>
      <c r="AI25" s="1924" t="n"/>
      <c r="AJ25" s="1925">
        <f>BS!S74</f>
        <v/>
      </c>
      <c r="AK25" s="870" t="n"/>
      <c r="AL25" s="870" t="n"/>
      <c r="AM25" s="870" t="n"/>
      <c r="AN25" s="870" t="n"/>
      <c r="AO25" s="870" t="n"/>
      <c r="AP25" s="871" t="n"/>
      <c r="AQ25" s="1926" t="n"/>
      <c r="AR25" s="1926" t="n"/>
      <c r="AS25" s="1926" t="n"/>
      <c r="BM25" s="100" t="n"/>
      <c r="BN25" s="100" t="n"/>
      <c r="BO25" s="100" t="n"/>
      <c r="BP25" s="100" t="n"/>
      <c r="BV25" s="100" t="n"/>
      <c r="BW25" s="100" t="n"/>
      <c r="CB25" s="100" t="n"/>
      <c r="CC25" s="284" t="inlineStr">
        <is>
          <t>Delinquency start date</t>
        </is>
      </c>
      <c r="CD25" s="100" t="n"/>
      <c r="CE25" s="100" t="n"/>
      <c r="CF25" s="100" t="n"/>
      <c r="CG25" s="100" t="n"/>
      <c r="CH25" s="100" t="n"/>
      <c r="CI25" s="100" t="n"/>
      <c r="CJ25" s="100" t="n"/>
      <c r="CK25" s="100" t="n"/>
      <c r="CL25" s="100" t="n"/>
      <c r="CM25" s="100" t="n"/>
      <c r="CN25" s="100" t="n"/>
      <c r="CO25" s="100" t="n"/>
      <c r="CP25" s="285" t="n"/>
      <c r="CQ25" s="285" t="n"/>
      <c r="CR25" s="286" t="n"/>
      <c r="CS25" s="281" t="n"/>
      <c r="CT25" s="1163" t="n"/>
      <c r="CU25" s="876" t="n"/>
      <c r="CV25" s="876" t="n"/>
      <c r="CW25" s="876" t="n"/>
      <c r="CX25" s="876" t="n"/>
      <c r="CY25" s="876" t="n"/>
      <c r="CZ25" s="876" t="n"/>
      <c r="DA25" s="876" t="n"/>
      <c r="DB25" s="876" t="n"/>
      <c r="DC25" s="876" t="n"/>
      <c r="DD25" s="876" t="n"/>
      <c r="DE25" s="876" t="n"/>
      <c r="DF25" s="876" t="n"/>
      <c r="DG25" s="281" t="n"/>
      <c r="DH25" s="1927" t="n"/>
    </row>
    <row r="26" ht="11.15" customFormat="1" customHeight="1" s="259">
      <c r="A26" s="1194" t="inlineStr">
        <is>
          <t>Unrealized Gains and Losses</t>
        </is>
      </c>
      <c r="B26" s="1157" t="n"/>
      <c r="C26" s="1157" t="n"/>
      <c r="D26" s="1157" t="n"/>
      <c r="E26" s="1157" t="n"/>
      <c r="F26" s="1157" t="n"/>
      <c r="G26" s="1157" t="n"/>
      <c r="H26" s="1157" t="n"/>
      <c r="I26" s="1157" t="n"/>
      <c r="J26" s="1157" t="n"/>
      <c r="K26" s="1157" t="n"/>
      <c r="L26" s="1157" t="n"/>
      <c r="M26" s="1157" t="n"/>
      <c r="N26" s="1157" t="n"/>
      <c r="O26" s="1157" t="n"/>
      <c r="P26" s="1157" t="n"/>
      <c r="Q26" s="1157" t="n"/>
      <c r="R26" s="1157" t="n"/>
      <c r="S26" s="1923" t="n"/>
      <c r="T26" s="1923" t="n"/>
      <c r="U26" s="1923" t="n"/>
      <c r="V26" s="1923" t="n"/>
      <c r="W26" s="1923" t="n"/>
      <c r="X26" s="1923" t="n"/>
      <c r="Y26" s="1923" t="n"/>
      <c r="Z26" s="1923" t="n"/>
      <c r="AA26" s="1923" t="n"/>
      <c r="AB26" s="1923" t="n"/>
      <c r="AC26" s="1923" t="n"/>
      <c r="AD26" s="1923" t="n"/>
      <c r="AE26" s="1923" t="n"/>
      <c r="AF26" s="1923" t="n"/>
      <c r="AG26" s="1923" t="n"/>
      <c r="AH26" s="1923" t="n"/>
      <c r="AI26" s="1924" t="n"/>
      <c r="AJ26" s="1925">
        <f>'Unrealised loss (Consol) form3'!EZ90</f>
        <v/>
      </c>
      <c r="AK26" s="870" t="n"/>
      <c r="AL26" s="870" t="n"/>
      <c r="AM26" s="870" t="n"/>
      <c r="AN26" s="870" t="n"/>
      <c r="AO26" s="870" t="n"/>
      <c r="AP26" s="871" t="n"/>
      <c r="AQ26" s="1926" t="n"/>
      <c r="AR26" s="1926" t="n"/>
      <c r="AS26" s="1926" t="n"/>
      <c r="BM26" s="271" t="n"/>
      <c r="BN26" s="271" t="n"/>
      <c r="BO26" s="271" t="n"/>
      <c r="BP26" s="288" t="n"/>
      <c r="BQ26" s="288" t="n"/>
      <c r="BR26" s="271" t="n"/>
      <c r="BS26" s="271" t="n"/>
      <c r="BT26" s="271" t="n"/>
      <c r="BU26" s="271" t="n"/>
      <c r="BV26" s="271" t="n"/>
      <c r="BW26" s="271" t="n"/>
      <c r="BX26" s="271" t="n"/>
      <c r="BY26" s="271" t="n"/>
      <c r="BZ26" s="271" t="n"/>
      <c r="CA26" s="271" t="n"/>
      <c r="CB26" s="271" t="n"/>
      <c r="CC26" s="271" t="n"/>
      <c r="CD26" s="271" t="n"/>
      <c r="CE26" s="271" t="n"/>
      <c r="CF26" s="271" t="n"/>
      <c r="CG26" s="271" t="n"/>
      <c r="CH26" s="271" t="n"/>
      <c r="CI26" s="271" t="n"/>
      <c r="CJ26" s="100" t="n"/>
      <c r="CK26" s="66" t="n"/>
      <c r="CL26" s="66" t="n"/>
      <c r="CM26" s="66" t="n"/>
      <c r="CN26" s="66" t="n"/>
      <c r="CO26" s="66" t="n"/>
      <c r="CP26" s="66" t="n"/>
      <c r="CQ26" s="66" t="n"/>
      <c r="CR26" s="66" t="n"/>
      <c r="CS26" s="66" t="n"/>
      <c r="CT26" s="66" t="n"/>
      <c r="CU26" s="66" t="n"/>
      <c r="CV26" s="66" t="n"/>
      <c r="CW26" s="66" t="n"/>
      <c r="CX26" s="66" t="n"/>
      <c r="DB26" s="281" t="n"/>
      <c r="DC26" s="281" t="n"/>
      <c r="DD26" s="281" t="n"/>
      <c r="DE26" s="281" t="n"/>
      <c r="DF26" s="281" t="n"/>
      <c r="DG26" s="281" t="n"/>
      <c r="DH26" s="281" t="n"/>
    </row>
    <row r="27" ht="11.15" customFormat="1" customHeight="1" s="259">
      <c r="A27" s="1194" t="inlineStr">
        <is>
          <t>Shareholders' Equity in Substance</t>
        </is>
      </c>
      <c r="B27" s="1159" t="n"/>
      <c r="C27" s="139" t="n"/>
      <c r="D27" s="139" t="n"/>
      <c r="E27" s="139" t="n"/>
      <c r="F27" s="139" t="n"/>
      <c r="G27" s="139" t="n"/>
      <c r="H27" s="139" t="n"/>
      <c r="I27" s="139" t="n"/>
      <c r="J27" s="139" t="n"/>
      <c r="K27" s="139" t="n"/>
      <c r="L27" s="139" t="n"/>
      <c r="M27" s="139" t="n"/>
      <c r="N27" s="139" t="n"/>
      <c r="O27" s="139" t="n"/>
      <c r="P27" s="139" t="n"/>
      <c r="Q27" s="139" t="n"/>
      <c r="R27" s="139" t="n"/>
      <c r="S27" s="139" t="n"/>
      <c r="T27" s="139" t="n"/>
      <c r="U27" s="139" t="n"/>
      <c r="V27" s="139" t="n"/>
      <c r="W27" s="139" t="n"/>
      <c r="X27" s="139" t="n"/>
      <c r="Y27" s="139" t="n"/>
      <c r="Z27" s="139" t="n"/>
      <c r="AA27" s="139" t="n"/>
      <c r="AB27" s="139" t="n"/>
      <c r="AC27" s="139" t="n"/>
      <c r="AD27" s="139" t="n"/>
      <c r="AE27" s="139" t="n"/>
      <c r="AF27" s="139" t="n"/>
      <c r="AG27" s="139" t="n"/>
      <c r="AH27" s="139" t="n"/>
      <c r="AI27" s="140" t="n"/>
      <c r="AJ27" s="1925">
        <f>AJ25+AJ26</f>
        <v/>
      </c>
      <c r="AK27" s="870" t="n"/>
      <c r="AL27" s="870" t="n"/>
      <c r="AM27" s="870" t="n"/>
      <c r="AN27" s="870" t="n"/>
      <c r="AO27" s="870" t="n"/>
      <c r="AP27" s="871" t="n"/>
      <c r="AQ27" s="1926" t="n"/>
      <c r="AR27" s="1926" t="n"/>
      <c r="AS27" s="1926" t="n"/>
      <c r="AT27" s="289" t="inlineStr">
        <is>
          <t>Standards for completing the Customer Categorization Worksheet: Applicability Check</t>
        </is>
      </c>
      <c r="AU27" s="100" t="n"/>
      <c r="AV27" s="273" t="n"/>
      <c r="AW27" s="273" t="n"/>
      <c r="AX27" s="273" t="n"/>
      <c r="AY27" s="273" t="n"/>
      <c r="AZ27" s="273" t="n"/>
      <c r="BA27" s="273" t="n"/>
      <c r="BB27" s="273" t="n"/>
      <c r="BC27" s="273" t="n"/>
      <c r="BD27" s="273" t="n"/>
      <c r="BE27" s="273" t="n"/>
      <c r="BF27" s="273" t="n"/>
      <c r="BG27" s="273" t="n"/>
      <c r="BH27" s="273" t="n"/>
      <c r="BI27" s="273" t="n"/>
      <c r="BJ27" s="273" t="n"/>
      <c r="BK27" s="273" t="n"/>
      <c r="BL27" s="273" t="n"/>
      <c r="BM27" s="273" t="n"/>
      <c r="BN27" s="273" t="n"/>
      <c r="BO27" s="273" t="n"/>
      <c r="BP27" s="273" t="n"/>
      <c r="BQ27" s="273" t="n"/>
      <c r="BR27" s="273" t="n"/>
      <c r="BS27" s="273" t="n"/>
      <c r="BT27" s="273" t="n"/>
      <c r="BU27" s="100" t="n"/>
      <c r="BV27" s="100" t="n"/>
      <c r="BW27" s="100" t="n"/>
      <c r="BX27" s="100" t="n"/>
      <c r="BY27" s="100" t="n"/>
      <c r="BZ27" s="100" t="n"/>
      <c r="CA27" s="100" t="n"/>
      <c r="CB27" s="100" t="n"/>
      <c r="CC27" s="100" t="n"/>
      <c r="CD27" s="100" t="n"/>
      <c r="CE27" s="100" t="n"/>
      <c r="CF27" s="100" t="n"/>
      <c r="CG27" s="100" t="n"/>
      <c r="CH27" s="100" t="n"/>
      <c r="CI27" s="100" t="n"/>
      <c r="CJ27" s="100" t="n"/>
      <c r="CK27" s="100" t="n"/>
      <c r="CL27" s="100" t="n"/>
      <c r="CM27" s="100" t="n"/>
      <c r="CN27" s="100" t="n"/>
      <c r="CO27" s="100" t="n"/>
      <c r="CP27" s="100" t="n"/>
      <c r="CQ27" s="100" t="n"/>
      <c r="CR27" s="100" t="n"/>
      <c r="CS27" s="100" t="n"/>
      <c r="CT27" s="100" t="n"/>
      <c r="CU27" s="100" t="n"/>
      <c r="CV27" s="100" t="n"/>
      <c r="CW27" s="100" t="n"/>
      <c r="CX27" s="100" t="n"/>
      <c r="CY27" s="100" t="n"/>
      <c r="CZ27" s="100" t="n"/>
      <c r="DA27" s="100" t="n"/>
      <c r="DB27" s="100" t="n"/>
      <c r="DC27" s="100" t="n"/>
      <c r="DD27" s="100" t="n"/>
      <c r="DE27" s="100" t="n"/>
      <c r="DF27" s="100" t="n"/>
      <c r="DG27" s="281" t="n"/>
      <c r="DH27" s="281" t="n"/>
    </row>
    <row r="28" ht="11.15" customFormat="1" customHeight="1" s="259">
      <c r="A28" s="1194" t="inlineStr">
        <is>
          <t>Number of years to fully repay debt</t>
        </is>
      </c>
      <c r="B28" s="1159" t="n"/>
      <c r="C28" s="139" t="n"/>
      <c r="D28" s="139" t="n"/>
      <c r="E28" s="139" t="n"/>
      <c r="F28" s="139" t="n"/>
      <c r="G28" s="139" t="n"/>
      <c r="H28" s="139" t="n"/>
      <c r="I28" s="139" t="n"/>
      <c r="J28" s="139" t="n"/>
      <c r="K28" s="139" t="n"/>
      <c r="L28" s="139" t="n"/>
      <c r="M28" s="139" t="n"/>
      <c r="N28" s="139" t="n"/>
      <c r="O28" s="139" t="n"/>
      <c r="P28" s="139" t="n"/>
      <c r="Q28" s="139" t="n"/>
      <c r="R28" s="139" t="n"/>
      <c r="S28" s="139" t="n"/>
      <c r="T28" s="139" t="n"/>
      <c r="U28" s="139" t="n"/>
      <c r="V28" s="139" t="n"/>
      <c r="W28" s="139" t="n"/>
      <c r="X28" s="139" t="n"/>
      <c r="Y28" s="139" t="n"/>
      <c r="Z28" s="139" t="n"/>
      <c r="AA28" s="139" t="n"/>
      <c r="AB28" s="139" t="n"/>
      <c r="AC28" s="139" t="n"/>
      <c r="AD28" s="139" t="n"/>
      <c r="AE28" s="139" t="n"/>
      <c r="AF28" s="139" t="n"/>
      <c r="AG28" s="139" t="n"/>
      <c r="AH28" s="139" t="n"/>
      <c r="AI28" s="140" t="n"/>
      <c r="AJ28" s="1925">
        <f>'No of yrs to repay debt (C)'!BK61</f>
        <v/>
      </c>
      <c r="AK28" s="870" t="n"/>
      <c r="AL28" s="870" t="n"/>
      <c r="AM28" s="870" t="n"/>
      <c r="AN28" s="870" t="n"/>
      <c r="AO28" s="870" t="n"/>
      <c r="AP28" s="871" t="n"/>
      <c r="AQ28" s="1926" t="n"/>
      <c r="AR28" s="1926" t="n"/>
      <c r="AS28" s="1926" t="n"/>
      <c r="AT28" s="1928" t="n"/>
      <c r="AU28" s="870" t="n"/>
      <c r="AV28" s="871" t="n"/>
      <c r="AW28" s="1" t="inlineStr">
        <is>
          <t>Delinquent payment</t>
        </is>
      </c>
      <c r="AX28" s="141" t="n"/>
      <c r="AY28" s="141" t="n"/>
      <c r="AZ28" s="141" t="n"/>
      <c r="BA28" s="141" t="n"/>
      <c r="BB28" s="141" t="n"/>
      <c r="BC28" s="141" t="n"/>
      <c r="BD28" s="141" t="n"/>
      <c r="BE28" s="141" t="n"/>
      <c r="BF28" s="141" t="n"/>
      <c r="BG28" s="141" t="n"/>
      <c r="BH28" s="141" t="n"/>
      <c r="BI28" s="141" t="n"/>
      <c r="BJ28" s="141" t="n"/>
      <c r="BK28" s="141" t="n"/>
      <c r="BL28" s="141" t="n"/>
      <c r="BM28" s="141" t="n"/>
      <c r="BN28" s="141" t="n"/>
      <c r="BO28" s="141" t="n"/>
      <c r="BP28" s="141" t="n"/>
      <c r="BQ28" s="141" t="n"/>
      <c r="BR28" s="141" t="n"/>
      <c r="BS28" s="141" t="n"/>
      <c r="BT28" s="141" t="n"/>
      <c r="BU28" s="3" t="n"/>
      <c r="BV28" s="142" t="n"/>
      <c r="BW28" s="100" t="n"/>
      <c r="BX28" s="100" t="n"/>
      <c r="BY28" s="1928" t="n"/>
      <c r="BZ28" s="870" t="n"/>
      <c r="CA28" s="871" t="n"/>
      <c r="CB28" s="1197" t="inlineStr">
        <is>
          <t>Quantative rating is E</t>
        </is>
      </c>
      <c r="CC28" s="870" t="n"/>
      <c r="CD28" s="870" t="n"/>
      <c r="CE28" s="870" t="n"/>
      <c r="CF28" s="870" t="n"/>
      <c r="CG28" s="870" t="n"/>
      <c r="CH28" s="870" t="n"/>
      <c r="CI28" s="870" t="n"/>
      <c r="CJ28" s="870" t="n"/>
      <c r="CK28" s="870" t="n"/>
      <c r="CL28" s="870" t="n"/>
      <c r="CM28" s="870" t="n"/>
      <c r="CN28" s="870" t="n"/>
      <c r="CO28" s="870" t="n"/>
      <c r="CP28" s="870" t="n"/>
      <c r="CQ28" s="870" t="n"/>
      <c r="CR28" s="870" t="n"/>
      <c r="CS28" s="870" t="n"/>
      <c r="CT28" s="870" t="n"/>
      <c r="CU28" s="870" t="n"/>
      <c r="CV28" s="870" t="n"/>
      <c r="CW28" s="870" t="n"/>
      <c r="CX28" s="870" t="n"/>
      <c r="CY28" s="870" t="n"/>
      <c r="CZ28" s="870" t="n"/>
      <c r="DA28" s="870" t="n"/>
      <c r="DB28" s="870" t="n"/>
      <c r="DC28" s="870" t="n"/>
      <c r="DD28" s="870" t="n"/>
      <c r="DE28" s="870" t="n"/>
      <c r="DF28" s="870" t="n"/>
      <c r="DG28" s="871" t="n"/>
      <c r="DH28" s="273" t="n"/>
    </row>
    <row r="29" ht="22.5" customFormat="1" customHeight="1" s="259">
      <c r="A29" s="143" t="inlineStr">
        <is>
          <t>Number of years required for the correction of</t>
        </is>
      </c>
      <c r="B29" s="144" t="n"/>
      <c r="C29" s="144" t="n"/>
      <c r="D29" s="144" t="n"/>
      <c r="E29" s="144" t="n"/>
      <c r="F29" s="144" t="n"/>
      <c r="G29" s="144" t="n"/>
      <c r="H29" s="144" t="n"/>
      <c r="I29" s="144" t="n"/>
      <c r="J29" s="144" t="n"/>
      <c r="K29" s="144" t="n"/>
      <c r="L29" s="144" t="n"/>
      <c r="M29" s="144" t="n"/>
      <c r="N29" s="144" t="n"/>
      <c r="O29" s="144" t="n"/>
      <c r="P29" s="144" t="n"/>
      <c r="Q29" s="144" t="n"/>
      <c r="R29" s="144" t="n"/>
      <c r="S29" s="144" t="n"/>
      <c r="T29" s="144" t="n"/>
      <c r="U29" s="144" t="n"/>
      <c r="V29" s="144" t="n"/>
      <c r="W29" s="144" t="n"/>
      <c r="X29" s="144" t="n"/>
      <c r="Y29" s="144" t="n"/>
      <c r="Z29" s="144" t="n"/>
      <c r="AA29" s="144" t="n"/>
      <c r="AB29" s="144" t="n"/>
      <c r="AC29" s="144" t="n"/>
      <c r="AD29" s="144" t="n"/>
      <c r="AE29" s="144" t="n"/>
      <c r="AF29" s="144" t="n"/>
      <c r="AG29" s="144" t="n"/>
      <c r="AH29" s="144" t="n"/>
      <c r="AI29" s="145" t="n"/>
      <c r="AJ29" s="1929" t="n"/>
      <c r="AK29" s="873" t="n"/>
      <c r="AL29" s="873" t="n"/>
      <c r="AM29" s="873" t="n"/>
      <c r="AN29" s="873" t="n"/>
      <c r="AO29" s="873" t="n"/>
      <c r="AP29" s="874" t="n"/>
      <c r="AQ29" s="1926" t="n"/>
      <c r="AR29" s="1926" t="n"/>
      <c r="AS29" s="1926" t="n"/>
      <c r="AT29" s="1928" t="n"/>
      <c r="AU29" s="870" t="n"/>
      <c r="AV29" s="871" t="n"/>
      <c r="AW29" s="1919" t="inlineStr">
        <is>
          <t>Negative Shareholders' Equity
 (book value; in substance)</t>
        </is>
      </c>
      <c r="AX29" s="870" t="n"/>
      <c r="AY29" s="870" t="n"/>
      <c r="AZ29" s="870" t="n"/>
      <c r="BA29" s="870" t="n"/>
      <c r="BB29" s="870" t="n"/>
      <c r="BC29" s="870" t="n"/>
      <c r="BD29" s="870" t="n"/>
      <c r="BE29" s="870" t="n"/>
      <c r="BF29" s="870" t="n"/>
      <c r="BG29" s="870" t="n"/>
      <c r="BH29" s="870" t="n"/>
      <c r="BI29" s="870" t="n"/>
      <c r="BJ29" s="870" t="n"/>
      <c r="BK29" s="870" t="n"/>
      <c r="BL29" s="870" t="n"/>
      <c r="BM29" s="870" t="n"/>
      <c r="BN29" s="870" t="n"/>
      <c r="BO29" s="870" t="n"/>
      <c r="BP29" s="870" t="n"/>
      <c r="BQ29" s="870" t="n"/>
      <c r="BR29" s="870" t="n"/>
      <c r="BS29" s="870" t="n"/>
      <c r="BT29" s="870" t="n"/>
      <c r="BU29" s="871" t="n"/>
      <c r="BV29" s="100" t="n"/>
      <c r="BW29" s="100" t="n"/>
      <c r="BX29" s="100" t="n"/>
      <c r="BY29" s="1930" t="n"/>
      <c r="BZ29" s="870" t="n"/>
      <c r="CA29" s="871" t="n"/>
      <c r="CB29" s="1931" t="inlineStr">
        <is>
          <t>Ordinary/Net Loss
 (book value; in substance)</t>
        </is>
      </c>
      <c r="CC29" s="870" t="n"/>
      <c r="CD29" s="870" t="n"/>
      <c r="CE29" s="870" t="n"/>
      <c r="CF29" s="870" t="n"/>
      <c r="CG29" s="870" t="n"/>
      <c r="CH29" s="870" t="n"/>
      <c r="CI29" s="870" t="n"/>
      <c r="CJ29" s="870" t="n"/>
      <c r="CK29" s="870" t="n"/>
      <c r="CL29" s="870" t="n"/>
      <c r="CM29" s="870" t="n"/>
      <c r="CN29" s="870" t="n"/>
      <c r="CO29" s="870" t="n"/>
      <c r="CP29" s="870" t="n"/>
      <c r="CQ29" s="870" t="n"/>
      <c r="CR29" s="870" t="n"/>
      <c r="CS29" s="870" t="n"/>
      <c r="CT29" s="870" t="n"/>
      <c r="CU29" s="870" t="n"/>
      <c r="CV29" s="870" t="n"/>
      <c r="CW29" s="870" t="n"/>
      <c r="CX29" s="870" t="n"/>
      <c r="CY29" s="870" t="n"/>
      <c r="CZ29" s="870" t="n"/>
      <c r="DA29" s="870" t="n"/>
      <c r="DB29" s="870" t="n"/>
      <c r="DC29" s="870" t="n"/>
      <c r="DD29" s="870" t="n"/>
      <c r="DE29" s="870" t="n"/>
      <c r="DF29" s="870" t="n"/>
      <c r="DG29" s="871" t="n"/>
      <c r="DH29" s="100" t="n"/>
    </row>
    <row r="30" ht="24" customFormat="1" customHeight="1" s="259">
      <c r="A30" s="146" t="inlineStr">
        <is>
          <t>negative SH equity in substance</t>
        </is>
      </c>
      <c r="B30" s="1205" t="n"/>
      <c r="C30" s="1205" t="n"/>
      <c r="D30" s="1205" t="n"/>
      <c r="E30" s="1205" t="n"/>
      <c r="F30" s="1205" t="n"/>
      <c r="G30" s="1205" t="n"/>
      <c r="H30" s="1205" t="n"/>
      <c r="I30" s="1205" t="n"/>
      <c r="J30" s="1205" t="n"/>
      <c r="K30" s="1205" t="n"/>
      <c r="L30" s="1205" t="n"/>
      <c r="M30" s="1205" t="n"/>
      <c r="N30" s="1205" t="n"/>
      <c r="O30" s="1205" t="n"/>
      <c r="P30" s="1205" t="n"/>
      <c r="Q30" s="1205" t="n"/>
      <c r="R30" s="1205" t="n"/>
      <c r="S30" s="1205" t="n"/>
      <c r="T30" s="1205" t="n"/>
      <c r="U30" s="1205" t="n"/>
      <c r="V30" s="1205" t="n"/>
      <c r="W30" s="1205" t="n"/>
      <c r="X30" s="1205" t="n"/>
      <c r="Y30" s="1205" t="n"/>
      <c r="Z30" s="1205" t="n"/>
      <c r="AA30" s="1205" t="n"/>
      <c r="AB30" s="1205" t="n"/>
      <c r="AC30" s="1205" t="n"/>
      <c r="AD30" s="1205" t="n"/>
      <c r="AE30" s="1205" t="n"/>
      <c r="AF30" s="1205" t="n"/>
      <c r="AG30" s="1205" t="n"/>
      <c r="AH30" s="1205" t="n"/>
      <c r="AI30" s="1206" t="n"/>
      <c r="AJ30" s="875" t="n"/>
      <c r="AK30" s="876" t="n"/>
      <c r="AL30" s="876" t="n"/>
      <c r="AM30" s="876" t="n"/>
      <c r="AN30" s="876" t="n"/>
      <c r="AO30" s="876" t="n"/>
      <c r="AP30" s="877" t="n"/>
      <c r="AQ30" s="1926" t="n"/>
      <c r="AR30" s="1926" t="n"/>
      <c r="AS30" s="1926" t="n"/>
      <c r="AT30" s="1928" t="n"/>
      <c r="AU30" s="870" t="n"/>
      <c r="AV30" s="871" t="n"/>
      <c r="AW30" s="1919" t="inlineStr">
        <is>
          <t>The number of years to fully repay
 debt exceeds 30 years</t>
        </is>
      </c>
      <c r="AX30" s="870" t="n"/>
      <c r="AY30" s="870" t="n"/>
      <c r="AZ30" s="870" t="n"/>
      <c r="BA30" s="870" t="n"/>
      <c r="BB30" s="870" t="n"/>
      <c r="BC30" s="870" t="n"/>
      <c r="BD30" s="870" t="n"/>
      <c r="BE30" s="870" t="n"/>
      <c r="BF30" s="870" t="n"/>
      <c r="BG30" s="870" t="n"/>
      <c r="BH30" s="870" t="n"/>
      <c r="BI30" s="870" t="n"/>
      <c r="BJ30" s="870" t="n"/>
      <c r="BK30" s="870" t="n"/>
      <c r="BL30" s="870" t="n"/>
      <c r="BM30" s="870" t="n"/>
      <c r="BN30" s="870" t="n"/>
      <c r="BO30" s="870" t="n"/>
      <c r="BP30" s="870" t="n"/>
      <c r="BQ30" s="870" t="n"/>
      <c r="BR30" s="870" t="n"/>
      <c r="BS30" s="870" t="n"/>
      <c r="BT30" s="870" t="n"/>
      <c r="BU30" s="871" t="n"/>
      <c r="BV30" s="147" t="n"/>
      <c r="BW30" s="1669" t="n"/>
      <c r="BX30" s="1669" t="n"/>
      <c r="BY30" s="1930" t="n"/>
      <c r="BZ30" s="870" t="n"/>
      <c r="CA30" s="871" t="n"/>
      <c r="CB30" s="1931" t="inlineStr">
        <is>
          <t>Rating before review was E1 or below</t>
        </is>
      </c>
      <c r="CC30" s="870" t="n"/>
      <c r="CD30" s="870" t="n"/>
      <c r="CE30" s="870" t="n"/>
      <c r="CF30" s="870" t="n"/>
      <c r="CG30" s="870" t="n"/>
      <c r="CH30" s="870" t="n"/>
      <c r="CI30" s="870" t="n"/>
      <c r="CJ30" s="870" t="n"/>
      <c r="CK30" s="870" t="n"/>
      <c r="CL30" s="870" t="n"/>
      <c r="CM30" s="870" t="n"/>
      <c r="CN30" s="870" t="n"/>
      <c r="CO30" s="870" t="n"/>
      <c r="CP30" s="870" t="n"/>
      <c r="CQ30" s="870" t="n"/>
      <c r="CR30" s="870" t="n"/>
      <c r="CS30" s="870" t="n"/>
      <c r="CT30" s="870" t="n"/>
      <c r="CU30" s="870" t="n"/>
      <c r="CV30" s="870" t="n"/>
      <c r="CW30" s="870" t="n"/>
      <c r="CX30" s="870" t="n"/>
      <c r="CY30" s="870" t="n"/>
      <c r="CZ30" s="870" t="n"/>
      <c r="DA30" s="870" t="n"/>
      <c r="DB30" s="870" t="n"/>
      <c r="DC30" s="870" t="n"/>
      <c r="DD30" s="870" t="n"/>
      <c r="DE30" s="870" t="n"/>
      <c r="DF30" s="870" t="n"/>
      <c r="DG30" s="871" t="n"/>
      <c r="DH30" s="100" t="n"/>
    </row>
    <row r="31" ht="7" customHeight="1" s="832">
      <c r="AP31" s="273" t="n"/>
      <c r="AV31" s="273" t="n"/>
    </row>
    <row r="32" ht="16" customHeight="1" s="832">
      <c r="A32" s="1131" t="inlineStr">
        <is>
          <t>2.</t>
        </is>
      </c>
      <c r="B32" s="844" t="n"/>
      <c r="C32" s="844" t="n"/>
      <c r="D32" s="135" t="inlineStr">
        <is>
          <t>Customer Categorization determination based upon business sustainability, financial Conditions and ability to repay debt</t>
        </is>
      </c>
      <c r="E32" s="291" t="n"/>
      <c r="F32" s="291" t="n"/>
      <c r="G32" s="291" t="n"/>
      <c r="H32" s="291" t="n"/>
      <c r="I32" s="291" t="n"/>
      <c r="J32" s="291" t="n"/>
      <c r="K32" s="291" t="n"/>
      <c r="L32" s="291" t="n"/>
      <c r="M32" s="291" t="n"/>
      <c r="N32" s="291" t="n"/>
      <c r="O32" s="291" t="n"/>
      <c r="P32" s="291" t="n"/>
      <c r="Q32" s="291" t="n"/>
      <c r="R32" s="291" t="n"/>
      <c r="S32" s="291" t="n"/>
      <c r="T32" s="291" t="n"/>
      <c r="U32" s="291" t="n"/>
      <c r="V32" s="291" t="n"/>
      <c r="W32" s="291" t="n"/>
      <c r="X32" s="291" t="n"/>
      <c r="Y32" s="291" t="n"/>
      <c r="Z32" s="291" t="n"/>
      <c r="AA32" s="291" t="n"/>
      <c r="AB32" s="291" t="n"/>
      <c r="AC32" s="291" t="n"/>
      <c r="AD32" s="291" t="n"/>
      <c r="AE32" s="291" t="n"/>
      <c r="AF32" s="291" t="n"/>
      <c r="AG32" s="291" t="n"/>
      <c r="AH32" s="291" t="n"/>
      <c r="AI32" s="291" t="n"/>
      <c r="AJ32" s="291" t="n"/>
      <c r="AK32" s="291" t="n"/>
      <c r="AL32" s="291" t="n"/>
      <c r="AM32" s="291" t="n"/>
      <c r="AN32" s="291" t="n"/>
      <c r="AO32" s="291" t="n"/>
      <c r="AP32" s="291" t="n"/>
      <c r="AQ32" s="291" t="n"/>
      <c r="AR32" s="291" t="n"/>
      <c r="AS32" s="291" t="n"/>
      <c r="AT32" s="291" t="n"/>
      <c r="AU32" s="291" t="n"/>
      <c r="AV32" s="291" t="n"/>
      <c r="AW32" s="291" t="n"/>
      <c r="AX32" s="291" t="n"/>
      <c r="AY32" s="291" t="n"/>
      <c r="AZ32" s="291" t="n"/>
      <c r="BA32" s="291" t="n"/>
      <c r="BB32" s="291" t="n"/>
      <c r="BC32" s="291" t="n"/>
      <c r="BD32" s="291" t="n"/>
      <c r="BE32" s="291" t="n"/>
      <c r="BF32" s="291" t="n"/>
      <c r="BG32" s="291" t="n"/>
      <c r="BH32" s="291" t="n"/>
      <c r="BI32" s="291" t="n"/>
      <c r="BJ32" s="291" t="n"/>
      <c r="BK32" s="291" t="n"/>
      <c r="BL32" s="291" t="n"/>
      <c r="BM32" s="291" t="n"/>
      <c r="BN32" s="291" t="n"/>
      <c r="BO32" s="291" t="n"/>
      <c r="BP32" s="291" t="n"/>
      <c r="BQ32" s="291" t="n"/>
      <c r="BR32" s="291" t="n"/>
      <c r="BS32" s="291" t="n"/>
      <c r="BT32" s="291" t="n"/>
      <c r="BU32" s="291" t="n"/>
      <c r="BV32" s="291" t="n"/>
      <c r="BW32" s="291" t="n"/>
      <c r="BX32" s="291" t="n"/>
      <c r="BY32" s="291" t="n"/>
      <c r="BZ32" s="291" t="n"/>
      <c r="CA32" s="291" t="n"/>
      <c r="CB32" s="291" t="n"/>
      <c r="CC32" s="291" t="n"/>
      <c r="CD32" s="291" t="n"/>
      <c r="CE32" s="291" t="n"/>
      <c r="CF32" s="291" t="n"/>
      <c r="CG32" s="291" t="n"/>
      <c r="CH32" s="291" t="n"/>
      <c r="CI32" s="291" t="n"/>
      <c r="CJ32" s="291" t="n"/>
      <c r="CK32" s="291" t="n"/>
      <c r="CL32" s="291" t="n"/>
      <c r="CM32" s="291" t="n"/>
      <c r="CN32" s="291" t="n"/>
      <c r="CO32" s="291" t="n"/>
      <c r="CP32" s="291" t="n"/>
      <c r="CQ32" s="291" t="n"/>
      <c r="CR32" s="291" t="n"/>
      <c r="CS32" s="291" t="n"/>
      <c r="CT32" s="291" t="n"/>
      <c r="CU32" s="291" t="n"/>
      <c r="CV32" s="291" t="n"/>
      <c r="CW32" s="291" t="n"/>
      <c r="CX32" s="291" t="n"/>
      <c r="CY32" s="291" t="n"/>
      <c r="CZ32" s="291" t="n"/>
      <c r="DA32" s="291" t="n"/>
      <c r="DB32" s="291" t="n"/>
      <c r="DC32" s="291" t="n"/>
      <c r="DD32" s="291" t="n"/>
      <c r="DE32" s="291" t="n"/>
      <c r="DF32" s="291" t="n"/>
      <c r="DG32" s="291" t="n"/>
    </row>
    <row r="33" ht="5.15" customHeight="1" s="832"/>
    <row r="34" ht="20.15" customHeight="1" s="832">
      <c r="A34" s="1134" t="inlineStr">
        <is>
          <t>Result</t>
        </is>
      </c>
      <c r="M34" s="100" t="inlineStr">
        <is>
          <t>Ordinary</t>
        </is>
      </c>
      <c r="Z34" s="1127" t="inlineStr">
        <is>
          <t>Customers
with Special Attention</t>
        </is>
      </c>
      <c r="AQ34" s="1127" t="n"/>
      <c r="AR34" s="1127" t="n"/>
      <c r="AW34" s="100" t="inlineStr">
        <is>
          <t>Customers to be Insolvent</t>
        </is>
      </c>
      <c r="AX34" s="292" t="n"/>
      <c r="AY34" s="292" t="n"/>
      <c r="AZ34" s="292" t="n"/>
      <c r="BA34" s="292" t="n"/>
      <c r="BB34" s="292" t="n"/>
      <c r="BC34" s="292" t="n"/>
      <c r="BD34" s="292" t="n"/>
      <c r="BE34" s="292" t="n"/>
      <c r="BF34" s="292" t="n"/>
      <c r="BG34" s="292" t="n"/>
      <c r="BH34" s="292" t="n"/>
      <c r="BI34" s="1127" t="n"/>
      <c r="BJ34" s="1127" t="n"/>
      <c r="BK34" s="292" t="n"/>
      <c r="BL34" s="292" t="n"/>
      <c r="BM34" s="292" t="n"/>
      <c r="BN34" s="292" t="n"/>
      <c r="BT34" s="100" t="inlineStr">
        <is>
          <t>Unrecoverable Customers</t>
        </is>
      </c>
      <c r="CG34" s="292" t="n"/>
      <c r="CH34" s="292" t="n"/>
      <c r="CI34" s="292" t="n"/>
      <c r="CJ34" s="292" t="n"/>
      <c r="CK34" s="292" t="n"/>
      <c r="CL34" s="292" t="n"/>
      <c r="CN34" s="292" t="n"/>
      <c r="CO34" s="292" t="n"/>
      <c r="CP34" s="100" t="inlineStr">
        <is>
          <t>Insolvent Customers</t>
        </is>
      </c>
      <c r="CQ34" s="292" t="n"/>
      <c r="CR34" s="292" t="n"/>
      <c r="CS34" s="292" t="n"/>
      <c r="CT34" s="292" t="n"/>
      <c r="DJ34" s="100" t="inlineStr">
        <is>
          <t>*Following comments fields are not required to input for the customer whom result of 2. is Unrecoverable Customers or Insolvent Customers.</t>
        </is>
      </c>
    </row>
    <row r="35" ht="5.15" customHeight="1" s="832">
      <c r="I35" s="260" t="n"/>
      <c r="J35" s="260" t="n"/>
      <c r="K35" s="260" t="n"/>
      <c r="L35" s="260" t="n"/>
      <c r="V35" s="260" t="n"/>
      <c r="W35" s="260" t="n"/>
      <c r="X35" s="260" t="n"/>
      <c r="Y35" s="260" t="n"/>
      <c r="Z35" s="260" t="n"/>
      <c r="AA35" s="260" t="n"/>
      <c r="AB35" s="260" t="n"/>
      <c r="AC35" s="260" t="n"/>
      <c r="AD35" s="260" t="n"/>
      <c r="AE35" s="260" t="n"/>
      <c r="AF35" s="260" t="n"/>
      <c r="AG35" s="260" t="n"/>
      <c r="AH35" s="260" t="n"/>
      <c r="AI35" s="260" t="n"/>
      <c r="AJ35" s="260" t="n"/>
      <c r="AK35" s="260" t="n"/>
      <c r="AL35" s="260" t="n"/>
      <c r="AM35" s="260" t="n"/>
      <c r="AN35" s="260" t="n"/>
      <c r="AO35" s="260" t="n"/>
      <c r="AP35" s="260" t="n"/>
      <c r="AQ35" s="260" t="n"/>
      <c r="AR35" s="260" t="n"/>
      <c r="AS35" s="260" t="n"/>
      <c r="AT35" s="260" t="n"/>
      <c r="AU35" s="260" t="n"/>
      <c r="AV35" s="260" t="n"/>
      <c r="AW35" s="260" t="n"/>
      <c r="AX35" s="260" t="n"/>
      <c r="AY35" s="260" t="n"/>
      <c r="AZ35" s="260" t="n"/>
      <c r="BA35" s="260" t="n"/>
      <c r="BB35" s="260" t="n"/>
      <c r="BC35" s="260" t="n"/>
      <c r="BD35" s="260" t="n"/>
      <c r="BE35" s="260" t="n"/>
      <c r="BF35" s="260" t="n"/>
      <c r="BG35" s="260" t="n"/>
      <c r="BH35" s="260" t="n"/>
      <c r="BI35" s="260" t="n"/>
      <c r="BJ35" s="260" t="n"/>
      <c r="BK35" s="260" t="n"/>
      <c r="BL35" s="260" t="n"/>
      <c r="BM35" s="260" t="n"/>
      <c r="BN35" s="260" t="n"/>
      <c r="BO35" s="260" t="n"/>
      <c r="BP35" s="260" t="n"/>
      <c r="BQ35" s="260" t="n"/>
      <c r="BR35" s="260" t="n"/>
      <c r="BS35" s="260" t="n"/>
      <c r="BT35" s="260" t="n"/>
      <c r="BU35" s="260" t="n"/>
      <c r="BV35" s="260" t="n"/>
      <c r="BW35" s="260" t="n"/>
      <c r="BX35" s="260" t="n"/>
      <c r="BY35" s="260" t="n"/>
      <c r="BZ35" s="260" t="n"/>
      <c r="CA35" s="260" t="n"/>
      <c r="CB35" s="260" t="n"/>
      <c r="CC35" s="260" t="n"/>
      <c r="CD35" s="260" t="n"/>
      <c r="CE35" s="260" t="n"/>
      <c r="CF35" s="260" t="n"/>
      <c r="CG35" s="260" t="n"/>
      <c r="CH35" s="260" t="n"/>
      <c r="CI35" s="260" t="n"/>
      <c r="CJ35" s="260" t="n"/>
      <c r="CK35" s="260" t="n"/>
      <c r="CL35" s="260" t="n"/>
      <c r="CM35" s="260" t="n"/>
      <c r="CN35" s="260" t="n"/>
      <c r="CO35" s="260" t="n"/>
      <c r="CP35" s="260" t="n"/>
      <c r="CQ35" s="260" t="n"/>
      <c r="CR35" s="260" t="n"/>
      <c r="CS35" s="260" t="n"/>
      <c r="CT35" s="260" t="n"/>
      <c r="CU35" s="260" t="n"/>
      <c r="CV35" s="260" t="n"/>
      <c r="CW35" s="260" t="n"/>
      <c r="CX35" s="260" t="n"/>
      <c r="CY35" s="260" t="n"/>
      <c r="CZ35" s="260" t="n"/>
      <c r="DA35" s="260" t="n"/>
      <c r="DB35" s="260" t="n"/>
      <c r="DC35" s="260" t="n"/>
      <c r="DD35" s="260" t="n"/>
    </row>
    <row r="36" ht="3" customHeight="1" s="832">
      <c r="A36" s="275" t="n"/>
    </row>
    <row r="37" ht="20.15" customHeight="1" s="832">
      <c r="A37" s="275" t="n"/>
      <c r="E37" s="1129" t="inlineStr">
        <is>
          <t>Circumstances that may justify adjustment to Ordinary Customer apply (start-up losses; losses incurred through acquisitions; losses through significant capital expenditure)</t>
        </is>
      </c>
    </row>
    <row r="38" ht="116.15" customHeight="1" s="832">
      <c r="A38" s="1130" t="inlineStr">
        <is>
          <t>As per the latest audited results of FY 21 and based on the below observations, we categorise the customer as 'Customer with Special Attention':
1. The quantitative score is 29.09 and quantitative rating is D1.
2. The company reported turnover of INR 781 Mil, while operating loss and net loss were INR 25 Mil and INR 62 Mil respectively.
3. The company has a healthy shareholders' equity of INR 685 Mil.
4. Total debt is reported at INR 145 Mil in line with last year.</t>
        </is>
      </c>
      <c r="B38" s="870" t="n"/>
      <c r="C38" s="870" t="n"/>
      <c r="D38" s="870" t="n"/>
      <c r="E38" s="870" t="n"/>
      <c r="F38" s="870" t="n"/>
      <c r="G38" s="870" t="n"/>
      <c r="H38" s="870" t="n"/>
      <c r="I38" s="870" t="n"/>
      <c r="J38" s="870" t="n"/>
      <c r="K38" s="870" t="n"/>
      <c r="L38" s="870" t="n"/>
      <c r="M38" s="870" t="n"/>
      <c r="N38" s="870" t="n"/>
      <c r="O38" s="870" t="n"/>
      <c r="P38" s="870" t="n"/>
      <c r="Q38" s="870" t="n"/>
      <c r="R38" s="870" t="n"/>
      <c r="S38" s="870" t="n"/>
      <c r="T38" s="870" t="n"/>
      <c r="U38" s="870" t="n"/>
      <c r="V38" s="870" t="n"/>
      <c r="W38" s="870" t="n"/>
      <c r="X38" s="870" t="n"/>
      <c r="Y38" s="870" t="n"/>
      <c r="Z38" s="870" t="n"/>
      <c r="AA38" s="870" t="n"/>
      <c r="AB38" s="870" t="n"/>
      <c r="AC38" s="870" t="n"/>
      <c r="AD38" s="870" t="n"/>
      <c r="AE38" s="870" t="n"/>
      <c r="AF38" s="870" t="n"/>
      <c r="AG38" s="870" t="n"/>
      <c r="AH38" s="870" t="n"/>
      <c r="AI38" s="870" t="n"/>
      <c r="AJ38" s="870" t="n"/>
      <c r="AK38" s="870" t="n"/>
      <c r="AL38" s="870" t="n"/>
      <c r="AM38" s="870" t="n"/>
      <c r="AN38" s="870" t="n"/>
      <c r="AO38" s="870" t="n"/>
      <c r="AP38" s="870" t="n"/>
      <c r="AQ38" s="870" t="n"/>
      <c r="AR38" s="870" t="n"/>
      <c r="AS38" s="870" t="n"/>
      <c r="AT38" s="870" t="n"/>
      <c r="AU38" s="870" t="n"/>
      <c r="AV38" s="870" t="n"/>
      <c r="AW38" s="870" t="n"/>
      <c r="AX38" s="870" t="n"/>
      <c r="AY38" s="870" t="n"/>
      <c r="AZ38" s="870" t="n"/>
      <c r="BA38" s="870" t="n"/>
      <c r="BB38" s="870" t="n"/>
      <c r="BC38" s="870" t="n"/>
      <c r="BD38" s="870" t="n"/>
      <c r="BE38" s="870" t="n"/>
      <c r="BF38" s="870" t="n"/>
      <c r="BG38" s="870" t="n"/>
      <c r="BH38" s="870" t="n"/>
      <c r="BI38" s="870" t="n"/>
      <c r="BJ38" s="870" t="n"/>
      <c r="BK38" s="870" t="n"/>
      <c r="BL38" s="870" t="n"/>
      <c r="BM38" s="870" t="n"/>
      <c r="BN38" s="870" t="n"/>
      <c r="BO38" s="870" t="n"/>
      <c r="BP38" s="870" t="n"/>
      <c r="BQ38" s="870" t="n"/>
      <c r="BR38" s="870" t="n"/>
      <c r="BS38" s="870" t="n"/>
      <c r="BT38" s="870" t="n"/>
      <c r="BU38" s="870" t="n"/>
      <c r="BV38" s="870" t="n"/>
      <c r="BW38" s="870" t="n"/>
      <c r="BX38" s="870" t="n"/>
      <c r="BY38" s="870" t="n"/>
      <c r="BZ38" s="870" t="n"/>
      <c r="CA38" s="870" t="n"/>
      <c r="CB38" s="870" t="n"/>
      <c r="CC38" s="870" t="n"/>
      <c r="CD38" s="870" t="n"/>
      <c r="CE38" s="870" t="n"/>
      <c r="CF38" s="870" t="n"/>
      <c r="CG38" s="870" t="n"/>
      <c r="CH38" s="870" t="n"/>
      <c r="CI38" s="870" t="n"/>
      <c r="CJ38" s="870" t="n"/>
      <c r="CK38" s="870" t="n"/>
      <c r="CL38" s="870" t="n"/>
      <c r="CM38" s="870" t="n"/>
      <c r="CN38" s="870" t="n"/>
      <c r="CO38" s="870" t="n"/>
      <c r="CP38" s="870" t="n"/>
      <c r="CQ38" s="870" t="n"/>
      <c r="CR38" s="870" t="n"/>
      <c r="CS38" s="870" t="n"/>
      <c r="CT38" s="870" t="n"/>
      <c r="CU38" s="870" t="n"/>
      <c r="CV38" s="870" t="n"/>
      <c r="CW38" s="870" t="n"/>
      <c r="CX38" s="870" t="n"/>
      <c r="CY38" s="870" t="n"/>
      <c r="CZ38" s="870" t="n"/>
      <c r="DA38" s="870" t="n"/>
      <c r="DB38" s="870" t="n"/>
      <c r="DC38" s="870" t="n"/>
      <c r="DD38" s="870" t="n"/>
      <c r="DE38" s="870" t="n"/>
      <c r="DF38" s="870" t="n"/>
      <c r="DG38" s="871" t="n"/>
    </row>
    <row r="39" ht="7" customHeight="1" s="832"/>
    <row r="40" ht="22" customHeight="1" s="832">
      <c r="A40" s="1131" t="inlineStr">
        <is>
          <t>3.</t>
        </is>
      </c>
      <c r="B40" s="844" t="n"/>
      <c r="C40" s="844" t="n"/>
      <c r="D40" s="1133" t="inlineStr">
        <is>
          <t>Customer categorization determination based upon the state of support from the parent company etc and a comprehensive judgment of actual conditions</t>
        </is>
      </c>
      <c r="E40" s="844" t="n"/>
      <c r="F40" s="844" t="n"/>
      <c r="G40" s="844" t="n"/>
      <c r="H40" s="844" t="n"/>
      <c r="I40" s="844" t="n"/>
      <c r="J40" s="844" t="n"/>
      <c r="K40" s="844" t="n"/>
      <c r="L40" s="844" t="n"/>
      <c r="M40" s="844" t="n"/>
      <c r="N40" s="844" t="n"/>
      <c r="O40" s="844" t="n"/>
      <c r="P40" s="844" t="n"/>
      <c r="Q40" s="844" t="n"/>
      <c r="R40" s="844" t="n"/>
      <c r="S40" s="844" t="n"/>
      <c r="T40" s="844" t="n"/>
      <c r="U40" s="844" t="n"/>
      <c r="V40" s="844" t="n"/>
      <c r="W40" s="844" t="n"/>
      <c r="X40" s="844" t="n"/>
      <c r="Y40" s="844" t="n"/>
      <c r="Z40" s="844" t="n"/>
      <c r="AA40" s="844" t="n"/>
      <c r="AB40" s="844" t="n"/>
      <c r="AC40" s="844" t="n"/>
      <c r="AD40" s="844" t="n"/>
      <c r="AE40" s="844" t="n"/>
      <c r="AF40" s="844" t="n"/>
      <c r="AG40" s="844" t="n"/>
      <c r="AH40" s="844" t="n"/>
      <c r="AI40" s="844" t="n"/>
      <c r="AJ40" s="844" t="n"/>
      <c r="AK40" s="844" t="n"/>
      <c r="AL40" s="844" t="n"/>
      <c r="AM40" s="844" t="n"/>
      <c r="AN40" s="844" t="n"/>
      <c r="AO40" s="844" t="n"/>
      <c r="AP40" s="844" t="n"/>
      <c r="AQ40" s="844" t="n"/>
      <c r="AR40" s="844" t="n"/>
      <c r="AS40" s="844" t="n"/>
      <c r="AT40" s="844" t="n"/>
      <c r="AU40" s="844" t="n"/>
      <c r="AV40" s="844" t="n"/>
      <c r="AW40" s="844" t="n"/>
      <c r="AX40" s="844" t="n"/>
      <c r="AY40" s="844" t="n"/>
      <c r="AZ40" s="844" t="n"/>
      <c r="BA40" s="844" t="n"/>
      <c r="BB40" s="844" t="n"/>
      <c r="BC40" s="844" t="n"/>
      <c r="BD40" s="844" t="n"/>
      <c r="BE40" s="844" t="n"/>
      <c r="BF40" s="844" t="n"/>
      <c r="BG40" s="844" t="n"/>
      <c r="BH40" s="844" t="n"/>
      <c r="BI40" s="844" t="n"/>
      <c r="BJ40" s="844" t="n"/>
      <c r="BK40" s="844" t="n"/>
      <c r="BL40" s="844" t="n"/>
      <c r="BM40" s="844" t="n"/>
      <c r="BN40" s="844" t="n"/>
      <c r="BO40" s="844" t="n"/>
      <c r="BP40" s="844" t="n"/>
      <c r="BQ40" s="844" t="n"/>
      <c r="BR40" s="844" t="n"/>
      <c r="BS40" s="844" t="n"/>
      <c r="BT40" s="844" t="n"/>
      <c r="BU40" s="844" t="n"/>
      <c r="BV40" s="844" t="n"/>
      <c r="BW40" s="844" t="n"/>
      <c r="BX40" s="844" t="n"/>
      <c r="BY40" s="844" t="n"/>
      <c r="BZ40" s="844" t="n"/>
      <c r="CA40" s="844" t="n"/>
      <c r="CB40" s="844" t="n"/>
      <c r="CC40" s="844" t="n"/>
      <c r="CD40" s="844" t="n"/>
      <c r="CE40" s="844" t="n"/>
      <c r="CF40" s="844" t="n"/>
      <c r="CG40" s="844" t="n"/>
      <c r="CH40" s="844" t="n"/>
      <c r="CI40" s="844" t="n"/>
      <c r="CJ40" s="844" t="n"/>
      <c r="CK40" s="844" t="n"/>
      <c r="CL40" s="844" t="n"/>
      <c r="CM40" s="844" t="n"/>
      <c r="CN40" s="844" t="n"/>
      <c r="CO40" s="844" t="n"/>
      <c r="CP40" s="844" t="n"/>
      <c r="CQ40" s="844" t="n"/>
      <c r="CR40" s="844" t="n"/>
      <c r="CS40" s="844" t="n"/>
      <c r="CT40" s="844" t="n"/>
      <c r="CU40" s="844" t="n"/>
      <c r="CV40" s="844" t="n"/>
      <c r="CW40" s="844" t="n"/>
      <c r="CX40" s="844" t="n"/>
      <c r="CY40" s="844" t="n"/>
      <c r="CZ40" s="844" t="n"/>
      <c r="DA40" s="844" t="n"/>
      <c r="DB40" s="844" t="n"/>
      <c r="DC40" s="844" t="n"/>
      <c r="DD40" s="844" t="n"/>
      <c r="DE40" s="844" t="n"/>
      <c r="DF40" s="844" t="n"/>
      <c r="DG40" s="844" t="n"/>
    </row>
    <row r="41" ht="5.15" customHeight="1" s="832"/>
    <row r="42" ht="20.15" customHeight="1" s="832">
      <c r="A42" s="1134" t="inlineStr">
        <is>
          <t>Result</t>
        </is>
      </c>
      <c r="M42" s="1135" t="inlineStr">
        <is>
          <t>Ordinary</t>
        </is>
      </c>
      <c r="X42" s="1129" t="inlineStr">
        <is>
          <t>Customers
with Special Attention</t>
        </is>
      </c>
      <c r="AR42" s="1127" t="inlineStr">
        <is>
          <t>Customers
to be Insolvent</t>
        </is>
      </c>
      <c r="BG42" s="293" t="n"/>
      <c r="BH42" s="293" t="n"/>
      <c r="BI42" s="293" t="n"/>
      <c r="BJ42" s="293" t="n"/>
      <c r="BK42" s="293" t="n"/>
      <c r="BL42" s="293" t="n"/>
      <c r="BM42" s="293" t="n"/>
      <c r="BN42" s="293" t="n"/>
      <c r="BO42" s="293" t="n"/>
      <c r="BP42" s="293" t="n"/>
      <c r="BQ42" s="293" t="n"/>
      <c r="BR42" s="293" t="n"/>
      <c r="BS42" s="293" t="n"/>
      <c r="BT42" s="293" t="n"/>
      <c r="BU42" s="293" t="n"/>
      <c r="BV42" s="293" t="n"/>
      <c r="BW42" s="293" t="n"/>
      <c r="BX42" s="293" t="n"/>
      <c r="BY42" s="293" t="n"/>
      <c r="BZ42" s="293" t="n"/>
      <c r="CA42" s="293" t="n"/>
      <c r="CB42" s="293" t="n"/>
      <c r="CC42" s="293" t="n"/>
      <c r="CD42" s="293" t="n"/>
      <c r="CE42" s="293" t="n"/>
      <c r="CF42" s="293" t="n"/>
      <c r="CG42" s="293" t="n"/>
      <c r="CH42" s="293" t="n"/>
      <c r="CI42" s="293" t="n"/>
      <c r="CJ42" s="293" t="n"/>
      <c r="CK42" s="293" t="n"/>
      <c r="CL42" s="293" t="n"/>
      <c r="CM42" s="293" t="n"/>
      <c r="CN42" s="293" t="n"/>
      <c r="CO42" s="293" t="n"/>
      <c r="CP42" s="293" t="n"/>
      <c r="CQ42" s="293" t="n"/>
      <c r="CR42" s="293" t="n"/>
      <c r="CS42" s="293" t="n"/>
      <c r="CT42" s="293" t="n"/>
      <c r="CU42" s="293" t="n"/>
      <c r="CV42" s="293" t="n"/>
      <c r="CW42" s="293" t="n"/>
      <c r="CX42" s="293" t="n"/>
    </row>
    <row r="43" ht="5.15" customHeight="1" s="832">
      <c r="BD43" s="293" t="n"/>
      <c r="BE43" s="293" t="n"/>
      <c r="BF43" s="293" t="n"/>
      <c r="BG43" s="293" t="n"/>
      <c r="BH43" s="293" t="n"/>
      <c r="BI43" s="293" t="n"/>
      <c r="BJ43" s="293" t="n"/>
      <c r="BK43" s="293" t="n"/>
      <c r="BL43" s="293" t="n"/>
      <c r="BM43" s="293" t="n"/>
      <c r="BN43" s="293" t="n"/>
      <c r="BO43" s="293" t="n"/>
      <c r="BP43" s="293" t="n"/>
      <c r="BQ43" s="293" t="n"/>
      <c r="BR43" s="293" t="n"/>
      <c r="BS43" s="293" t="n"/>
      <c r="BT43" s="293" t="n"/>
      <c r="BU43" s="293" t="n"/>
      <c r="BV43" s="293" t="n"/>
      <c r="BW43" s="293" t="n"/>
      <c r="BX43" s="293" t="n"/>
      <c r="BY43" s="293" t="n"/>
      <c r="BZ43" s="293" t="n"/>
      <c r="CA43" s="293" t="n"/>
      <c r="CB43" s="293" t="n"/>
      <c r="CC43" s="293" t="n"/>
      <c r="CD43" s="293" t="n"/>
      <c r="CE43" s="293" t="n"/>
      <c r="CF43" s="293" t="n"/>
      <c r="CG43" s="293" t="n"/>
      <c r="CH43" s="293" t="n"/>
      <c r="CI43" s="293" t="n"/>
      <c r="CJ43" s="293" t="n"/>
      <c r="CK43" s="293" t="n"/>
      <c r="CL43" s="293" t="n"/>
      <c r="CM43" s="293" t="n"/>
      <c r="CN43" s="293" t="n"/>
      <c r="CO43" s="293" t="n"/>
      <c r="CP43" s="293" t="n"/>
      <c r="CQ43" s="293" t="n"/>
      <c r="CR43" s="293" t="n"/>
      <c r="CS43" s="293" t="n"/>
      <c r="CT43" s="293" t="n"/>
      <c r="CU43" s="293" t="n"/>
      <c r="CV43" s="293" t="n"/>
      <c r="CW43" s="293" t="n"/>
    </row>
    <row r="44" ht="3" customHeight="1" s="832"/>
    <row r="45" ht="42" customHeight="1" s="832">
      <c r="A45" s="260" t="n"/>
      <c r="B45" s="260" t="n"/>
      <c r="C45" s="260" t="n"/>
      <c r="D45" s="260" t="n"/>
      <c r="F45" s="100" t="inlineStr">
        <is>
          <t>Adjustment for Parent Company support applied</t>
        </is>
      </c>
      <c r="G45" s="260" t="n"/>
      <c r="H45" s="260" t="n"/>
      <c r="I45" s="260" t="n"/>
      <c r="J45" s="260" t="n"/>
      <c r="K45" s="260" t="n"/>
      <c r="L45" s="260" t="n"/>
      <c r="M45" s="260" t="n"/>
      <c r="N45" s="260" t="n"/>
      <c r="P45" s="260" t="n"/>
      <c r="Q45" s="260" t="n"/>
      <c r="R45" s="260" t="n"/>
      <c r="S45" s="260" t="n"/>
      <c r="T45" s="260" t="n"/>
      <c r="U45" s="260" t="n"/>
      <c r="V45" s="260" t="n"/>
      <c r="W45" s="260" t="n"/>
      <c r="X45" s="260" t="n"/>
      <c r="Y45" s="260" t="n"/>
      <c r="AC45" s="260" t="n"/>
      <c r="AD45" s="260" t="n"/>
      <c r="AE45" s="260" t="n"/>
      <c r="AF45" s="260" t="n"/>
      <c r="AG45" s="260" t="n"/>
      <c r="AH45" s="260" t="n"/>
      <c r="AI45" s="260" t="n"/>
      <c r="AJ45" s="260" t="n"/>
      <c r="AK45" s="260" t="n"/>
      <c r="AL45" s="260" t="n"/>
      <c r="AN45" s="260" t="n"/>
      <c r="AO45" s="260" t="n"/>
      <c r="AP45" s="260" t="n"/>
      <c r="AQ45" s="260" t="n"/>
      <c r="AR45" s="260" t="n"/>
      <c r="AS45" s="260" t="n"/>
      <c r="AT45" s="260" t="n"/>
      <c r="AU45" s="260" t="n"/>
      <c r="AV45" s="260" t="n"/>
      <c r="AX45" s="260" t="n"/>
      <c r="AY45" s="294" t="n"/>
      <c r="AZ45" s="294" t="n"/>
      <c r="BA45" s="1669" t="n"/>
      <c r="BB45" s="1669" t="n"/>
      <c r="DA45" s="260" t="n"/>
      <c r="DB45" s="260" t="n"/>
      <c r="DC45" s="260" t="n"/>
      <c r="DD45" s="260" t="n"/>
      <c r="DE45" s="260" t="n"/>
      <c r="DF45" s="260" t="n"/>
      <c r="DG45" s="260" t="n"/>
      <c r="DH45" s="260" t="n"/>
      <c r="DI45" s="260" t="n"/>
    </row>
    <row r="46" ht="11.25" customHeight="1" s="832">
      <c r="F46" s="294" t="inlineStr">
        <is>
          <t>&lt;subject customer:Customers with Special Attention or Customers to be Insolvent on a stand-alone basis &gt;</t>
        </is>
      </c>
      <c r="Y46" s="295" t="n"/>
      <c r="Z46" s="295" t="n"/>
      <c r="AA46" s="295" t="n"/>
      <c r="AB46" s="295" t="n"/>
      <c r="AC46" s="295" t="n"/>
      <c r="AD46" s="295" t="n"/>
      <c r="AE46" s="295" t="n"/>
      <c r="AF46" s="295" t="n"/>
      <c r="AG46" s="295" t="n"/>
      <c r="AH46" s="295" t="n"/>
      <c r="AI46" s="295" t="n"/>
      <c r="AJ46" s="295" t="n"/>
      <c r="AK46" s="295" t="n"/>
      <c r="AL46" s="295" t="n"/>
      <c r="AM46" s="295" t="n"/>
      <c r="AN46" s="288" t="n"/>
      <c r="AO46" s="295" t="n"/>
      <c r="AP46" s="295" t="n"/>
      <c r="AQ46" s="295" t="n"/>
      <c r="AR46" s="295" t="n"/>
      <c r="AS46" s="295" t="n"/>
      <c r="AT46" s="295" t="n"/>
      <c r="AU46" s="295" t="n"/>
      <c r="AV46" s="295" t="n"/>
      <c r="AW46" s="295" t="n"/>
      <c r="AX46" s="295" t="n"/>
      <c r="AY46" s="295" t="n"/>
      <c r="AZ46" s="295" t="n"/>
      <c r="BA46" s="295" t="n"/>
      <c r="BB46" s="295" t="n"/>
      <c r="BC46" s="295" t="n"/>
      <c r="BD46" s="295" t="n"/>
      <c r="BE46" s="295" t="n"/>
      <c r="BF46" s="295" t="n"/>
      <c r="BG46" s="295" t="n"/>
      <c r="BH46" s="295" t="n"/>
      <c r="BI46" s="295" t="n"/>
      <c r="BJ46" s="295" t="n"/>
      <c r="BK46" s="295" t="n"/>
      <c r="BL46" s="295" t="n"/>
      <c r="BM46" s="295" t="n"/>
      <c r="BN46" s="295" t="n"/>
      <c r="BO46" s="295" t="n"/>
      <c r="BP46" s="295" t="n"/>
      <c r="BQ46" s="295" t="n"/>
      <c r="BR46" s="295" t="n"/>
      <c r="BS46" s="295" t="n"/>
      <c r="BT46" s="295" t="n"/>
      <c r="BU46" s="295" t="n"/>
      <c r="BV46" s="295" t="n"/>
      <c r="BW46" s="295" t="n"/>
      <c r="BX46" s="295" t="n"/>
      <c r="BY46" s="295" t="n"/>
      <c r="BZ46" s="295" t="n"/>
      <c r="CA46" s="295" t="n"/>
      <c r="CB46" s="295" t="n"/>
      <c r="CC46" s="295" t="n"/>
      <c r="CD46" s="295" t="n"/>
      <c r="CE46" s="295" t="n"/>
      <c r="CF46" s="295" t="n"/>
      <c r="CG46" s="295" t="n"/>
      <c r="CH46" s="295" t="n"/>
      <c r="CI46" s="295" t="n"/>
      <c r="CJ46" s="295" t="n"/>
      <c r="CK46" s="295" t="n"/>
      <c r="CL46" s="295" t="n"/>
      <c r="CM46" s="295" t="n"/>
      <c r="CN46" s="295" t="n"/>
      <c r="CO46" s="295" t="n"/>
      <c r="CP46" s="295" t="n"/>
      <c r="CQ46" s="295" t="n"/>
      <c r="CR46" s="295" t="n"/>
      <c r="CS46" s="295" t="n"/>
      <c r="CT46" s="295" t="n"/>
      <c r="CU46" s="295" t="n"/>
      <c r="CV46" s="295" t="n"/>
      <c r="CW46" s="295" t="n"/>
      <c r="CX46" s="295" t="n"/>
      <c r="CY46" s="295" t="n"/>
      <c r="CZ46" s="295" t="n"/>
      <c r="DA46" s="295" t="n"/>
      <c r="DB46" s="295" t="n"/>
      <c r="DC46" s="295" t="n"/>
      <c r="DD46" s="295" t="n"/>
      <c r="DE46" s="295" t="n"/>
      <c r="DF46" s="295" t="n"/>
      <c r="DG46" s="295" t="n"/>
    </row>
    <row r="47" ht="12" customHeight="1" s="832">
      <c r="B47" s="1122" t="inlineStr">
        <is>
          <t>→ Check condition</t>
        </is>
      </c>
      <c r="Y47" s="100" t="inlineStr">
        <is>
          <t>Condition 1: Degree of support by its parent company</t>
        </is>
      </c>
      <c r="Z47" s="295" t="n"/>
      <c r="AA47" s="295" t="n"/>
      <c r="AB47" s="295" t="n"/>
      <c r="AC47" s="295" t="n"/>
      <c r="AD47" s="295" t="n"/>
      <c r="AE47" s="295" t="n"/>
      <c r="AF47" s="295" t="n"/>
      <c r="AG47" s="295" t="n"/>
      <c r="AH47" s="295" t="n"/>
      <c r="AI47" s="295" t="n"/>
      <c r="AJ47" s="295" t="n"/>
      <c r="AK47" s="295" t="n"/>
      <c r="AL47" s="295" t="n"/>
      <c r="AM47" s="295" t="n"/>
      <c r="AN47" s="295" t="n"/>
      <c r="AO47" s="295" t="n"/>
      <c r="AP47" s="295" t="n"/>
      <c r="AQ47" s="295" t="n"/>
      <c r="AR47" s="295" t="n"/>
      <c r="AS47" s="295" t="n"/>
      <c r="AT47" s="295" t="n"/>
      <c r="AU47" s="295" t="n"/>
      <c r="AV47" s="295" t="n"/>
      <c r="AW47" s="295" t="n"/>
      <c r="AX47" s="295" t="n"/>
      <c r="AY47" s="295" t="n"/>
      <c r="AZ47" s="295" t="n"/>
      <c r="BA47" s="295" t="n"/>
      <c r="BB47" s="295" t="n"/>
      <c r="BC47" s="295" t="n"/>
      <c r="BD47" s="295" t="n"/>
      <c r="BE47" s="295" t="n"/>
      <c r="BF47" s="295" t="n"/>
      <c r="BG47" s="295" t="n"/>
      <c r="BH47" s="295" t="n"/>
      <c r="BI47" s="295" t="n"/>
      <c r="BJ47" s="295" t="n"/>
      <c r="BK47" s="295" t="n"/>
      <c r="BL47" s="295" t="n"/>
      <c r="BM47" s="295" t="n"/>
      <c r="BN47" s="295" t="n"/>
      <c r="BO47" s="295" t="n"/>
      <c r="BP47" s="295" t="n"/>
      <c r="BQ47" s="295" t="n"/>
      <c r="BR47" s="100" t="inlineStr">
        <is>
          <t>Condition 3: Creditworthiness of its parent company</t>
        </is>
      </c>
      <c r="BS47" s="295" t="n"/>
      <c r="BT47" s="295" t="n"/>
      <c r="BU47" s="295" t="n"/>
      <c r="BV47" s="295" t="n"/>
      <c r="BW47" s="295" t="n"/>
      <c r="BX47" s="295" t="n"/>
      <c r="BY47" s="295" t="n"/>
      <c r="BZ47" s="295" t="n"/>
      <c r="CA47" s="295" t="n"/>
      <c r="CB47" s="295" t="n"/>
      <c r="CC47" s="295" t="n"/>
      <c r="CD47" s="295" t="n"/>
      <c r="CE47" s="295" t="n"/>
      <c r="CF47" s="295" t="n"/>
      <c r="CG47" s="295" t="n"/>
      <c r="CH47" s="295" t="n"/>
      <c r="CI47" s="295" t="n"/>
      <c r="CJ47" s="295" t="n"/>
      <c r="CK47" s="295" t="n"/>
      <c r="CL47" s="295" t="n"/>
      <c r="CM47" s="295" t="n"/>
      <c r="CN47" s="295" t="n"/>
      <c r="CO47" s="295" t="n"/>
      <c r="CP47" s="295" t="n"/>
      <c r="CQ47" s="295" t="n"/>
      <c r="CR47" s="295" t="n"/>
      <c r="CS47" s="295" t="n"/>
      <c r="CT47" s="295" t="n"/>
      <c r="CU47" s="295" t="n"/>
      <c r="CV47" s="295" t="n"/>
      <c r="CW47" s="295" t="n"/>
      <c r="CX47" s="295" t="n"/>
      <c r="CY47" s="295" t="n"/>
      <c r="CZ47" s="295" t="n"/>
      <c r="DA47" s="295" t="n"/>
      <c r="DB47" s="295" t="n"/>
      <c r="DC47" s="295" t="n"/>
      <c r="DD47" s="295" t="n"/>
      <c r="DE47" s="295" t="n"/>
      <c r="DF47" s="295" t="n"/>
      <c r="DG47" s="295" t="n"/>
      <c r="DH47" s="295" t="n"/>
      <c r="DI47" s="295" t="n"/>
    </row>
    <row r="48" ht="3" customHeight="1" s="832">
      <c r="Y48" s="295" t="n"/>
      <c r="Z48" s="295" t="n"/>
      <c r="AA48" s="295" t="n"/>
      <c r="AB48" s="295" t="n"/>
      <c r="AC48" s="295" t="n"/>
      <c r="AD48" s="295" t="n"/>
      <c r="AE48" s="295" t="n"/>
      <c r="AF48" s="295" t="n"/>
      <c r="AG48" s="295" t="n"/>
      <c r="AH48" s="295" t="n"/>
      <c r="AI48" s="295" t="n"/>
      <c r="AJ48" s="295" t="n"/>
      <c r="AK48" s="295" t="n"/>
      <c r="AL48" s="295" t="n"/>
      <c r="AM48" s="295" t="n"/>
      <c r="AN48" s="295" t="n"/>
      <c r="AO48" s="295" t="n"/>
      <c r="AP48" s="295" t="n"/>
      <c r="AQ48" s="295" t="n"/>
      <c r="AR48" s="295" t="n"/>
      <c r="AS48" s="295" t="n"/>
      <c r="AT48" s="295" t="n"/>
      <c r="AU48" s="295" t="n"/>
      <c r="AV48" s="295" t="n"/>
      <c r="AW48" s="295" t="n"/>
      <c r="AX48" s="295" t="n"/>
      <c r="AY48" s="295" t="n"/>
      <c r="AZ48" s="295" t="n"/>
      <c r="BA48" s="295" t="n"/>
      <c r="BB48" s="295" t="n"/>
      <c r="BC48" s="295" t="n"/>
      <c r="BD48" s="295" t="n"/>
      <c r="BE48" s="295" t="n"/>
      <c r="BF48" s="295" t="n"/>
      <c r="BG48" s="295" t="n"/>
      <c r="BH48" s="295" t="n"/>
      <c r="BI48" s="295" t="n"/>
      <c r="BJ48" s="295" t="n"/>
      <c r="BK48" s="295" t="n"/>
      <c r="BL48" s="295" t="n"/>
      <c r="BM48" s="295" t="n"/>
      <c r="BN48" s="295" t="n"/>
      <c r="BO48" s="295" t="n"/>
      <c r="BP48" s="295" t="n"/>
      <c r="BQ48" s="295" t="n"/>
      <c r="BR48" s="295" t="n"/>
      <c r="BS48" s="295" t="n"/>
      <c r="BT48" s="295" t="n"/>
      <c r="BU48" s="295" t="n"/>
      <c r="BV48" s="295" t="n"/>
      <c r="BW48" s="295" t="n"/>
      <c r="BX48" s="295" t="n"/>
      <c r="BY48" s="295" t="n"/>
      <c r="BZ48" s="295" t="n"/>
      <c r="CA48" s="295" t="n"/>
      <c r="CB48" s="295" t="n"/>
      <c r="CC48" s="295" t="n"/>
      <c r="CD48" s="295" t="n"/>
      <c r="CE48" s="295" t="n"/>
      <c r="CF48" s="295" t="n"/>
      <c r="CG48" s="295" t="n"/>
      <c r="CH48" s="295" t="n"/>
      <c r="CI48" s="295" t="n"/>
      <c r="CJ48" s="295" t="n"/>
      <c r="CK48" s="295" t="n"/>
      <c r="CL48" s="295" t="n"/>
      <c r="CM48" s="295" t="n"/>
      <c r="CN48" s="295" t="n"/>
      <c r="CO48" s="295" t="n"/>
      <c r="CP48" s="295" t="n"/>
      <c r="CQ48" s="295" t="n"/>
      <c r="CR48" s="295" t="n"/>
      <c r="CS48" s="295" t="n"/>
      <c r="CT48" s="295" t="n"/>
      <c r="CU48" s="295" t="n"/>
      <c r="CV48" s="295" t="n"/>
      <c r="CW48" s="295" t="n"/>
      <c r="CX48" s="295" t="n"/>
      <c r="CY48" s="295" t="n"/>
      <c r="CZ48" s="295" t="n"/>
      <c r="DA48" s="295" t="n"/>
      <c r="DB48" s="295" t="n"/>
      <c r="DC48" s="295" t="n"/>
      <c r="DD48" s="295" t="n"/>
      <c r="DE48" s="295" t="n"/>
      <c r="DF48" s="295" t="n"/>
      <c r="DG48" s="295" t="n"/>
      <c r="DH48" s="295" t="n"/>
      <c r="DI48" s="295" t="n"/>
    </row>
    <row r="49" ht="12" customHeight="1" s="832">
      <c r="Y49" s="100" t="inlineStr">
        <is>
          <t>Condition 2: Financial condition of the customer</t>
        </is>
      </c>
      <c r="AA49" s="271" t="n"/>
      <c r="AB49" s="271" t="n"/>
      <c r="AC49" s="271" t="n"/>
      <c r="AD49" s="271" t="n"/>
      <c r="AE49" s="271" t="n"/>
      <c r="AF49" s="271" t="n"/>
      <c r="AG49" s="271" t="n"/>
      <c r="AH49" s="271" t="n"/>
      <c r="AI49" s="271" t="n"/>
      <c r="AJ49" s="271" t="n"/>
      <c r="AK49" s="271" t="n"/>
      <c r="AL49" s="271" t="n"/>
      <c r="AM49" s="271" t="n"/>
      <c r="AN49" s="271" t="n"/>
      <c r="AO49" s="271" t="n"/>
      <c r="AP49" s="271" t="n"/>
      <c r="AQ49" s="271" t="n"/>
      <c r="AR49" s="271" t="n"/>
      <c r="AS49" s="271" t="n"/>
      <c r="AT49" s="271" t="n"/>
      <c r="AU49" s="271" t="n"/>
      <c r="AW49" s="271" t="n"/>
      <c r="AX49" s="271" t="n"/>
      <c r="AY49" s="271" t="n"/>
      <c r="AZ49" s="271" t="n"/>
      <c r="BA49" s="271" t="n"/>
      <c r="BB49" s="271" t="n"/>
      <c r="BC49" s="271" t="n"/>
      <c r="BD49" s="271" t="n"/>
      <c r="BE49" s="271" t="n"/>
      <c r="BF49" s="271" t="n"/>
      <c r="BG49" s="271" t="n"/>
      <c r="BH49" s="271" t="n"/>
      <c r="BI49" s="271" t="n"/>
      <c r="BJ49" s="271" t="n"/>
      <c r="BK49" s="271" t="n"/>
      <c r="BL49" s="271" t="n"/>
      <c r="BM49" s="271" t="n"/>
      <c r="BN49" s="271" t="n"/>
      <c r="BO49" s="271" t="n"/>
      <c r="BP49" s="271" t="n"/>
      <c r="BQ49" s="271" t="n"/>
      <c r="BR49" s="100" t="inlineStr">
        <is>
          <t>Condition 4: Status of the customer as a subsidiary</t>
        </is>
      </c>
      <c r="BS49" s="271" t="n"/>
      <c r="BT49" s="271" t="n"/>
      <c r="BU49" s="271" t="n"/>
      <c r="BW49" s="271" t="n"/>
      <c r="BX49" s="271" t="n"/>
      <c r="BY49" s="271" t="n"/>
      <c r="BZ49" s="271" t="n"/>
      <c r="CA49" s="271" t="n"/>
      <c r="CB49" s="271" t="n"/>
      <c r="CC49" s="271" t="n"/>
      <c r="CD49" s="271" t="n"/>
      <c r="CE49" s="271" t="n"/>
      <c r="CF49" s="271" t="n"/>
      <c r="CG49" s="271" t="n"/>
      <c r="CH49" s="271" t="n"/>
      <c r="CI49" s="271" t="n"/>
      <c r="CJ49" s="271" t="n"/>
      <c r="CK49" s="271" t="n"/>
      <c r="CL49" s="271" t="n"/>
      <c r="CM49" s="271" t="n"/>
      <c r="CN49" s="271" t="n"/>
      <c r="CO49" s="271" t="n"/>
      <c r="CP49" s="271" t="n"/>
      <c r="CQ49" s="271" t="n"/>
      <c r="CS49" s="271" t="n"/>
      <c r="CT49" s="271" t="n"/>
      <c r="CU49" s="271" t="n"/>
      <c r="CV49" s="271" t="n"/>
      <c r="CW49" s="271" t="n"/>
      <c r="CX49" s="271" t="n"/>
      <c r="CY49" s="271" t="n"/>
      <c r="CZ49" s="271" t="n"/>
      <c r="DA49" s="271" t="n"/>
      <c r="DB49" s="271" t="n"/>
      <c r="DC49" s="271" t="n"/>
      <c r="DD49" s="271" t="n"/>
      <c r="DE49" s="271" t="n"/>
      <c r="DF49" s="271" t="n"/>
      <c r="DG49" s="271" t="n"/>
      <c r="DH49" s="271" t="n"/>
      <c r="DI49" s="271" t="n"/>
    </row>
    <row r="50" ht="5.15" customHeight="1" s="832">
      <c r="AA50" s="271" t="n"/>
      <c r="AB50" s="271" t="n"/>
      <c r="AC50" s="271" t="n"/>
      <c r="AD50" s="271" t="n"/>
      <c r="AE50" s="271" t="n"/>
      <c r="AF50" s="271" t="n"/>
      <c r="AG50" s="271" t="n"/>
      <c r="AH50" s="271" t="n"/>
      <c r="AI50" s="271" t="n"/>
      <c r="AJ50" s="271" t="n"/>
      <c r="AK50" s="271" t="n"/>
      <c r="AL50" s="271" t="n"/>
      <c r="AM50" s="271" t="n"/>
      <c r="AN50" s="271" t="n"/>
      <c r="AO50" s="271" t="n"/>
      <c r="AP50" s="271" t="n"/>
      <c r="AQ50" s="271" t="n"/>
      <c r="AR50" s="271" t="n"/>
      <c r="AS50" s="271" t="n"/>
      <c r="AT50" s="271" t="n"/>
      <c r="AU50" s="271" t="n"/>
      <c r="AV50" s="271" t="n"/>
      <c r="AW50" s="271" t="n"/>
      <c r="AX50" s="271" t="n"/>
      <c r="AY50" s="271" t="n"/>
      <c r="AZ50" s="271" t="n"/>
      <c r="BA50" s="271" t="n"/>
      <c r="BB50" s="271" t="n"/>
      <c r="BC50" s="271" t="n"/>
      <c r="BD50" s="271" t="n"/>
      <c r="BE50" s="271" t="n"/>
      <c r="BF50" s="271" t="n"/>
      <c r="BG50" s="271" t="n"/>
      <c r="BH50" s="271" t="n"/>
      <c r="BI50" s="271" t="n"/>
      <c r="BJ50" s="271" t="n"/>
      <c r="BK50" s="271" t="n"/>
      <c r="BL50" s="271" t="n"/>
      <c r="BM50" s="271" t="n"/>
      <c r="BN50" s="271" t="n"/>
      <c r="BO50" s="271" t="n"/>
      <c r="BP50" s="271" t="n"/>
      <c r="BQ50" s="271" t="n"/>
      <c r="BR50" s="271" t="n"/>
      <c r="BS50" s="271" t="n"/>
      <c r="BT50" s="271" t="n"/>
      <c r="BU50" s="271" t="n"/>
      <c r="BV50" s="271" t="n"/>
      <c r="BW50" s="271" t="n"/>
      <c r="BX50" s="271" t="n"/>
      <c r="BY50" s="271" t="n"/>
      <c r="BZ50" s="271" t="n"/>
      <c r="CA50" s="271" t="n"/>
      <c r="CB50" s="271" t="n"/>
      <c r="CC50" s="271" t="n"/>
      <c r="CD50" s="271" t="n"/>
      <c r="CE50" s="271" t="n"/>
      <c r="CF50" s="271" t="n"/>
      <c r="CG50" s="271" t="n"/>
      <c r="CH50" s="271" t="n"/>
      <c r="CI50" s="271" t="n"/>
      <c r="CJ50" s="271" t="n"/>
      <c r="CK50" s="271" t="n"/>
      <c r="CL50" s="271" t="n"/>
      <c r="CM50" s="271" t="n"/>
      <c r="CN50" s="271" t="n"/>
      <c r="CO50" s="271" t="n"/>
      <c r="CP50" s="271" t="n"/>
      <c r="CQ50" s="271" t="n"/>
      <c r="CR50" s="271" t="n"/>
      <c r="CS50" s="271" t="n"/>
      <c r="CT50" s="271" t="n"/>
      <c r="CU50" s="271" t="n"/>
      <c r="CV50" s="271" t="n"/>
      <c r="CW50" s="271" t="n"/>
      <c r="CX50" s="271" t="n"/>
      <c r="CY50" s="271" t="n"/>
      <c r="CZ50" s="271" t="n"/>
      <c r="DA50" s="271" t="n"/>
      <c r="DB50" s="271" t="n"/>
      <c r="DC50" s="271" t="n"/>
      <c r="DD50" s="271" t="n"/>
      <c r="DE50" s="271" t="n"/>
      <c r="DF50" s="271" t="n"/>
      <c r="DG50" s="271" t="n"/>
    </row>
    <row r="51" ht="116.15" customHeight="1" s="832">
      <c r="A51" s="1130" t="n"/>
      <c r="B51" s="870" t="n"/>
      <c r="C51" s="870" t="n"/>
      <c r="D51" s="870" t="n"/>
      <c r="E51" s="870" t="n"/>
      <c r="F51" s="870" t="n"/>
      <c r="G51" s="870" t="n"/>
      <c r="H51" s="870" t="n"/>
      <c r="I51" s="870" t="n"/>
      <c r="J51" s="870" t="n"/>
      <c r="K51" s="870" t="n"/>
      <c r="L51" s="870" t="n"/>
      <c r="M51" s="870" t="n"/>
      <c r="N51" s="870" t="n"/>
      <c r="O51" s="870" t="n"/>
      <c r="P51" s="870" t="n"/>
      <c r="Q51" s="870" t="n"/>
      <c r="R51" s="870" t="n"/>
      <c r="S51" s="870" t="n"/>
      <c r="T51" s="870" t="n"/>
      <c r="U51" s="870" t="n"/>
      <c r="V51" s="870" t="n"/>
      <c r="W51" s="870" t="n"/>
      <c r="X51" s="870" t="n"/>
      <c r="Y51" s="870" t="n"/>
      <c r="Z51" s="870" t="n"/>
      <c r="AA51" s="870" t="n"/>
      <c r="AB51" s="870" t="n"/>
      <c r="AC51" s="870" t="n"/>
      <c r="AD51" s="870" t="n"/>
      <c r="AE51" s="870" t="n"/>
      <c r="AF51" s="870" t="n"/>
      <c r="AG51" s="870" t="n"/>
      <c r="AH51" s="870" t="n"/>
      <c r="AI51" s="870" t="n"/>
      <c r="AJ51" s="870" t="n"/>
      <c r="AK51" s="870" t="n"/>
      <c r="AL51" s="870" t="n"/>
      <c r="AM51" s="870" t="n"/>
      <c r="AN51" s="870" t="n"/>
      <c r="AO51" s="870" t="n"/>
      <c r="AP51" s="870" t="n"/>
      <c r="AQ51" s="870" t="n"/>
      <c r="AR51" s="870" t="n"/>
      <c r="AS51" s="870" t="n"/>
      <c r="AT51" s="870" t="n"/>
      <c r="AU51" s="870" t="n"/>
      <c r="AV51" s="870" t="n"/>
      <c r="AW51" s="870" t="n"/>
      <c r="AX51" s="870" t="n"/>
      <c r="AY51" s="870" t="n"/>
      <c r="AZ51" s="870" t="n"/>
      <c r="BA51" s="870" t="n"/>
      <c r="BB51" s="870" t="n"/>
      <c r="BC51" s="870" t="n"/>
      <c r="BD51" s="870" t="n"/>
      <c r="BE51" s="870" t="n"/>
      <c r="BF51" s="870" t="n"/>
      <c r="BG51" s="870" t="n"/>
      <c r="BH51" s="870" t="n"/>
      <c r="BI51" s="870" t="n"/>
      <c r="BJ51" s="870" t="n"/>
      <c r="BK51" s="870" t="n"/>
      <c r="BL51" s="870" t="n"/>
      <c r="BM51" s="870" t="n"/>
      <c r="BN51" s="870" t="n"/>
      <c r="BO51" s="870" t="n"/>
      <c r="BP51" s="870" t="n"/>
      <c r="BQ51" s="870" t="n"/>
      <c r="BR51" s="870" t="n"/>
      <c r="BS51" s="870" t="n"/>
      <c r="BT51" s="870" t="n"/>
      <c r="BU51" s="870" t="n"/>
      <c r="BV51" s="870" t="n"/>
      <c r="BW51" s="870" t="n"/>
      <c r="BX51" s="870" t="n"/>
      <c r="BY51" s="870" t="n"/>
      <c r="BZ51" s="870" t="n"/>
      <c r="CA51" s="870" t="n"/>
      <c r="CB51" s="870" t="n"/>
      <c r="CC51" s="870" t="n"/>
      <c r="CD51" s="870" t="n"/>
      <c r="CE51" s="870" t="n"/>
      <c r="CF51" s="870" t="n"/>
      <c r="CG51" s="870" t="n"/>
      <c r="CH51" s="870" t="n"/>
      <c r="CI51" s="870" t="n"/>
      <c r="CJ51" s="870" t="n"/>
      <c r="CK51" s="870" t="n"/>
      <c r="CL51" s="870" t="n"/>
      <c r="CM51" s="870" t="n"/>
      <c r="CN51" s="870" t="n"/>
      <c r="CO51" s="870" t="n"/>
      <c r="CP51" s="870" t="n"/>
      <c r="CQ51" s="870" t="n"/>
      <c r="CR51" s="870" t="n"/>
      <c r="CS51" s="870" t="n"/>
      <c r="CT51" s="870" t="n"/>
      <c r="CU51" s="870" t="n"/>
      <c r="CV51" s="870" t="n"/>
      <c r="CW51" s="870" t="n"/>
      <c r="CX51" s="870" t="n"/>
      <c r="CY51" s="870" t="n"/>
      <c r="CZ51" s="870" t="n"/>
      <c r="DA51" s="870" t="n"/>
      <c r="DB51" s="870" t="n"/>
      <c r="DC51" s="870" t="n"/>
      <c r="DD51" s="870" t="n"/>
      <c r="DE51" s="870" t="n"/>
      <c r="DF51" s="870" t="n"/>
      <c r="DG51" s="871" t="n"/>
    </row>
    <row r="52" ht="7" customHeight="1" s="832"/>
    <row r="53" ht="16" customHeight="1" s="832">
      <c r="A53" s="135" t="inlineStr">
        <is>
          <t xml:space="preserve"> 4. Final Customer Categorization result </t>
        </is>
      </c>
      <c r="B53" s="296" t="n"/>
      <c r="C53" s="291" t="n"/>
      <c r="D53" s="291" t="n"/>
      <c r="E53" s="291" t="n"/>
      <c r="F53" s="291" t="n"/>
      <c r="G53" s="291" t="n"/>
      <c r="H53" s="291" t="n"/>
      <c r="I53" s="291" t="n"/>
      <c r="J53" s="291" t="n"/>
      <c r="K53" s="291" t="n"/>
      <c r="L53" s="291" t="n"/>
      <c r="M53" s="291" t="n"/>
      <c r="N53" s="291" t="n"/>
      <c r="O53" s="291" t="n"/>
      <c r="P53" s="291" t="n"/>
      <c r="Q53" s="291" t="n"/>
      <c r="R53" s="291" t="n"/>
      <c r="S53" s="291" t="n"/>
      <c r="T53" s="291" t="n"/>
      <c r="U53" s="291" t="n"/>
      <c r="V53" s="291" t="n"/>
      <c r="W53" s="291" t="n"/>
      <c r="X53" s="291" t="n"/>
      <c r="Y53" s="291" t="n"/>
      <c r="Z53" s="291" t="n"/>
      <c r="AA53" s="291" t="n"/>
      <c r="AB53" s="291" t="n"/>
      <c r="AC53" s="291" t="n"/>
      <c r="AD53" s="291" t="n"/>
      <c r="AE53" s="291" t="n"/>
      <c r="AF53" s="291" t="n"/>
      <c r="AG53" s="291" t="n"/>
      <c r="AH53" s="291" t="n"/>
      <c r="AI53" s="291" t="n"/>
      <c r="AJ53" s="291" t="n"/>
      <c r="AK53" s="291" t="n"/>
      <c r="AL53" s="291" t="n"/>
      <c r="AM53" s="291" t="n"/>
      <c r="AN53" s="291" t="n"/>
      <c r="AO53" s="291" t="n"/>
      <c r="AP53" s="291" t="n"/>
      <c r="AQ53" s="291" t="n"/>
      <c r="AR53" s="291" t="n"/>
      <c r="AS53" s="291" t="n"/>
      <c r="AT53" s="291" t="n"/>
      <c r="AU53" s="291" t="n"/>
      <c r="AV53" s="291" t="n"/>
      <c r="AW53" s="291" t="n"/>
      <c r="AX53" s="291" t="n"/>
      <c r="AY53" s="291" t="n"/>
      <c r="AZ53" s="291" t="n"/>
      <c r="BA53" s="291" t="n"/>
      <c r="BB53" s="291" t="n"/>
      <c r="BC53" s="291" t="n"/>
      <c r="BD53" s="291" t="n"/>
      <c r="BE53" s="291" t="n"/>
      <c r="BF53" s="291" t="n"/>
      <c r="BG53" s="291" t="n"/>
      <c r="BH53" s="291" t="n"/>
      <c r="BI53" s="291" t="n"/>
      <c r="BJ53" s="291" t="n"/>
      <c r="BK53" s="291" t="n"/>
      <c r="BL53" s="291" t="n"/>
      <c r="BM53" s="291" t="n"/>
      <c r="BN53" s="291" t="n"/>
      <c r="BO53" s="291" t="n"/>
      <c r="BP53" s="291" t="n"/>
      <c r="BQ53" s="291" t="n"/>
      <c r="BR53" s="291" t="n"/>
      <c r="BS53" s="291" t="n"/>
      <c r="BT53" s="291" t="n"/>
      <c r="BU53" s="291" t="n"/>
      <c r="BV53" s="291" t="n"/>
      <c r="BW53" s="291" t="n"/>
      <c r="BX53" s="291" t="n"/>
      <c r="BY53" s="291" t="n"/>
      <c r="BZ53" s="291" t="n"/>
      <c r="CA53" s="291" t="n"/>
      <c r="CB53" s="291" t="n"/>
      <c r="CC53" s="291" t="n"/>
      <c r="CD53" s="291" t="n"/>
      <c r="CE53" s="291" t="n"/>
      <c r="CF53" s="291" t="n"/>
      <c r="CG53" s="291" t="n"/>
      <c r="CH53" s="291" t="n"/>
      <c r="CI53" s="291" t="n"/>
      <c r="CJ53" s="291" t="n"/>
      <c r="CK53" s="291" t="n"/>
      <c r="CL53" s="291" t="n"/>
      <c r="CM53" s="291" t="n"/>
      <c r="CN53" s="291" t="n"/>
      <c r="CO53" s="291" t="n"/>
      <c r="CP53" s="291" t="n"/>
      <c r="CQ53" s="291" t="n"/>
      <c r="CR53" s="291" t="n"/>
      <c r="CS53" s="291" t="n"/>
      <c r="CT53" s="291" t="n"/>
      <c r="CU53" s="291" t="n"/>
      <c r="CV53" s="291" t="n"/>
      <c r="CW53" s="291" t="n"/>
      <c r="CX53" s="291" t="n"/>
      <c r="CY53" s="291" t="n"/>
      <c r="CZ53" s="291" t="n"/>
      <c r="DA53" s="291" t="n"/>
      <c r="DB53" s="291" t="n"/>
      <c r="DC53" s="291" t="n"/>
      <c r="DD53" s="291" t="n"/>
      <c r="DE53" s="291" t="n"/>
      <c r="DF53" s="291" t="n"/>
      <c r="DG53" s="291" t="n"/>
    </row>
    <row r="54" ht="7" customHeight="1" s="832"/>
    <row r="55" ht="18" customHeight="1" s="832">
      <c r="A55" s="1126" t="inlineStr">
        <is>
          <t>Final Result for
Customer Categorization</t>
        </is>
      </c>
      <c r="T55" s="260" t="n"/>
      <c r="U55" s="260" t="n"/>
      <c r="V55" s="260" t="n"/>
      <c r="W55" s="260" t="n"/>
      <c r="X55" s="100" t="inlineStr">
        <is>
          <t>Ordinary</t>
        </is>
      </c>
      <c r="Y55" s="260" t="n"/>
      <c r="AH55" s="1127" t="inlineStr">
        <is>
          <t>Customers with
Special Attention (1)</t>
        </is>
      </c>
      <c r="BA55" s="1127" t="inlineStr">
        <is>
          <t>Customers with
Special Attention (2)</t>
        </is>
      </c>
      <c r="BT55" s="1127" t="inlineStr">
        <is>
          <t>Customers
to be Insolvent</t>
        </is>
      </c>
      <c r="CJ55" s="1128" t="inlineStr">
        <is>
          <t>Unrecoverable
Customers</t>
        </is>
      </c>
      <c r="CT55" s="1127" t="n"/>
      <c r="CU55" s="1127" t="n"/>
      <c r="CW55" s="1127" t="inlineStr">
        <is>
          <t>Insolvent
Customers</t>
        </is>
      </c>
    </row>
    <row r="56" ht="5.15" customHeight="1" s="832">
      <c r="T56" s="260" t="n"/>
      <c r="U56" s="260" t="n"/>
      <c r="V56" s="260" t="n"/>
      <c r="W56" s="260" t="n"/>
      <c r="X56" s="260" t="n"/>
      <c r="Y56" s="260" t="n"/>
      <c r="CT56" s="1127" t="n"/>
      <c r="CU56" s="1127" t="n"/>
    </row>
    <row r="57" ht="5.15" customHeight="1" s="832"/>
    <row r="58" ht="10" customHeight="1" s="832">
      <c r="A58" s="297" t="inlineStr">
        <is>
          <t>For the use of the credit division in charge only</t>
        </is>
      </c>
      <c r="B58" s="271" t="n"/>
      <c r="C58" s="271" t="n"/>
      <c r="D58" s="271" t="n"/>
      <c r="E58" s="271" t="n"/>
      <c r="F58" s="271" t="n"/>
      <c r="G58" s="271" t="n"/>
      <c r="H58" s="271" t="n"/>
      <c r="I58" s="271" t="n"/>
      <c r="J58" s="271" t="n"/>
      <c r="K58" s="271" t="n"/>
      <c r="L58" s="271" t="n"/>
      <c r="M58" s="271" t="n"/>
      <c r="N58" s="271" t="n"/>
      <c r="O58" s="271" t="n"/>
      <c r="P58" s="271" t="n"/>
      <c r="Q58" s="271" t="n"/>
      <c r="R58" s="271" t="n"/>
      <c r="S58" s="271" t="n"/>
      <c r="T58" s="271" t="n"/>
      <c r="U58" s="271" t="n"/>
      <c r="V58" s="271" t="n"/>
      <c r="W58" s="271" t="n"/>
      <c r="X58" s="271" t="n"/>
      <c r="Y58" s="271" t="n"/>
      <c r="Z58" s="271" t="n"/>
      <c r="AA58" s="271" t="n"/>
      <c r="AB58" s="271" t="n"/>
      <c r="AC58" s="271" t="n"/>
      <c r="AD58" s="271" t="n"/>
      <c r="AE58" s="271" t="n"/>
      <c r="AF58" s="271" t="n"/>
      <c r="AG58" s="271" t="n"/>
      <c r="AH58" s="271" t="n"/>
      <c r="AI58" s="271" t="n"/>
      <c r="AJ58" s="271" t="n"/>
      <c r="AK58" s="271" t="n"/>
      <c r="AL58" s="271" t="n"/>
      <c r="AM58" s="271" t="n"/>
      <c r="AN58" s="271" t="n"/>
      <c r="AO58" s="271" t="n"/>
      <c r="AP58" s="271" t="n"/>
      <c r="AQ58" s="271" t="n"/>
      <c r="AR58" s="271" t="n"/>
      <c r="AS58" s="271" t="n"/>
      <c r="AT58" s="271" t="n"/>
      <c r="AU58" s="271" t="n"/>
      <c r="AV58" s="271" t="n"/>
      <c r="AW58" s="271" t="n"/>
      <c r="AX58" s="271" t="n"/>
      <c r="AY58" s="271" t="n"/>
      <c r="AZ58" s="271" t="n"/>
      <c r="BA58" s="271" t="n"/>
      <c r="BB58" s="271" t="n"/>
      <c r="BC58" s="271" t="n"/>
      <c r="BD58" s="271" t="n"/>
      <c r="BE58" s="271" t="n"/>
      <c r="BF58" s="271" t="n"/>
      <c r="BG58" s="271" t="n"/>
      <c r="BH58" s="271" t="n"/>
      <c r="BI58" s="271" t="n"/>
      <c r="BJ58" s="271" t="n"/>
      <c r="BK58" s="271" t="n"/>
      <c r="BL58" s="271" t="n"/>
      <c r="BM58" s="271" t="n"/>
      <c r="BN58" s="271" t="n"/>
      <c r="BO58" s="271" t="n"/>
      <c r="BP58" s="271" t="n"/>
      <c r="BQ58" s="298" t="n"/>
      <c r="BR58" s="299" t="n"/>
      <c r="BS58" s="299" t="n"/>
      <c r="BT58" s="299" t="n"/>
      <c r="BU58" s="299" t="n"/>
      <c r="BV58" s="299" t="n"/>
      <c r="BW58" s="299" t="n"/>
      <c r="BX58" s="299" t="n"/>
      <c r="BY58" s="299" t="n"/>
      <c r="BZ58" s="299" t="n"/>
      <c r="CA58" s="299" t="n"/>
      <c r="CB58" s="299" t="n"/>
      <c r="CC58" s="299" t="n"/>
      <c r="CD58" s="299" t="n"/>
      <c r="CE58" s="299" t="n"/>
      <c r="CF58" s="299" t="n"/>
      <c r="CG58" s="299" t="n"/>
      <c r="CH58" s="299" t="n"/>
      <c r="CI58" s="299" t="n"/>
      <c r="CJ58" s="299" t="n"/>
      <c r="CK58" s="299" t="n"/>
      <c r="CL58" s="299" t="n"/>
      <c r="CM58" s="299" t="n"/>
      <c r="CN58" s="299" t="n"/>
      <c r="CO58" s="299" t="n"/>
      <c r="CP58" s="299" t="n"/>
      <c r="CQ58" s="299" t="n"/>
      <c r="CR58" s="299" t="n"/>
      <c r="CS58" s="299" t="n"/>
      <c r="CT58" s="299" t="n"/>
      <c r="CU58" s="299" t="n"/>
      <c r="CV58" s="299" t="n"/>
      <c r="CW58" s="299" t="n"/>
      <c r="CX58" s="299" t="n"/>
      <c r="CY58" s="299" t="n"/>
      <c r="CZ58" s="299" t="n"/>
      <c r="DA58" s="299" t="n"/>
      <c r="DB58" s="299" t="n"/>
      <c r="DC58" s="299" t="n"/>
      <c r="DD58" s="299" t="n"/>
      <c r="DE58" s="299" t="n"/>
      <c r="DF58" s="299" t="n"/>
      <c r="DG58" s="299" t="n"/>
    </row>
    <row r="59" ht="13.5" customHeight="1" s="832">
      <c r="A59" s="1932" t="n"/>
      <c r="B59" s="873" t="n"/>
      <c r="C59" s="873" t="n"/>
      <c r="D59" s="873" t="n"/>
      <c r="E59" s="873" t="n"/>
      <c r="F59" s="873" t="n"/>
      <c r="G59" s="873" t="n"/>
      <c r="H59" s="873" t="n"/>
      <c r="I59" s="873" t="n"/>
      <c r="J59" s="873" t="n"/>
      <c r="K59" s="873" t="n"/>
      <c r="L59" s="873" t="n"/>
      <c r="M59" s="873" t="n"/>
      <c r="N59" s="873" t="n"/>
      <c r="O59" s="873" t="n"/>
      <c r="P59" s="873" t="n"/>
      <c r="Q59" s="873" t="n"/>
      <c r="R59" s="873" t="n"/>
      <c r="S59" s="873" t="n"/>
      <c r="T59" s="873" t="n"/>
      <c r="U59" s="873" t="n"/>
      <c r="V59" s="873" t="n"/>
      <c r="W59" s="873" t="n"/>
      <c r="X59" s="873" t="n"/>
      <c r="Y59" s="873" t="n"/>
      <c r="Z59" s="873" t="n"/>
      <c r="AA59" s="873" t="n"/>
      <c r="AB59" s="873" t="n"/>
      <c r="AC59" s="873" t="n"/>
      <c r="AD59" s="873" t="n"/>
      <c r="AE59" s="873" t="n"/>
      <c r="AF59" s="873" t="n"/>
      <c r="AG59" s="873" t="n"/>
      <c r="AH59" s="873" t="n"/>
      <c r="AI59" s="873" t="n"/>
      <c r="AJ59" s="873" t="n"/>
      <c r="AK59" s="873" t="n"/>
      <c r="AL59" s="873" t="n"/>
      <c r="AM59" s="873" t="n"/>
      <c r="AN59" s="873" t="n"/>
      <c r="AO59" s="873" t="n"/>
      <c r="AP59" s="873" t="n"/>
      <c r="AQ59" s="873" t="n"/>
      <c r="AR59" s="873" t="n"/>
      <c r="AS59" s="873" t="n"/>
      <c r="AT59" s="873" t="n"/>
      <c r="AU59" s="873" t="n"/>
      <c r="AV59" s="873" t="n"/>
      <c r="AW59" s="873" t="n"/>
      <c r="AX59" s="873" t="n"/>
      <c r="AY59" s="873" t="n"/>
      <c r="AZ59" s="873" t="n"/>
      <c r="BA59" s="873" t="n"/>
      <c r="BB59" s="873" t="n"/>
      <c r="BC59" s="873" t="n"/>
      <c r="BD59" s="873" t="n"/>
      <c r="BE59" s="873" t="n"/>
      <c r="BF59" s="873" t="n"/>
      <c r="BG59" s="873" t="n"/>
      <c r="BH59" s="873" t="n"/>
      <c r="BI59" s="873" t="n"/>
      <c r="BJ59" s="873" t="n"/>
      <c r="BK59" s="873" t="n"/>
      <c r="BL59" s="873" t="n"/>
      <c r="BM59" s="873" t="n"/>
      <c r="BN59" s="873" t="n"/>
      <c r="BO59" s="874" t="n"/>
      <c r="BP59" s="271" t="n"/>
      <c r="BQ59" s="1118" t="inlineStr">
        <is>
          <t>GM</t>
        </is>
      </c>
      <c r="BR59" s="870" t="n"/>
      <c r="BS59" s="870" t="n"/>
      <c r="BT59" s="870" t="n"/>
      <c r="BU59" s="870" t="n"/>
      <c r="BV59" s="870" t="n"/>
      <c r="BW59" s="870" t="n"/>
      <c r="BX59" s="870" t="n"/>
      <c r="BY59" s="871" t="n"/>
      <c r="BZ59" s="1118" t="inlineStr">
        <is>
          <t>JGM</t>
        </is>
      </c>
      <c r="CA59" s="870" t="n"/>
      <c r="CB59" s="870" t="n"/>
      <c r="CC59" s="870" t="n"/>
      <c r="CD59" s="870" t="n"/>
      <c r="CE59" s="870" t="n"/>
      <c r="CF59" s="870" t="n"/>
      <c r="CG59" s="870" t="n"/>
      <c r="CH59" s="871" t="n"/>
      <c r="CI59" s="1118" t="inlineStr">
        <is>
          <t>SCrO/SA</t>
        </is>
      </c>
      <c r="CJ59" s="870" t="n"/>
      <c r="CK59" s="870" t="n"/>
      <c r="CL59" s="870" t="n"/>
      <c r="CM59" s="870" t="n"/>
      <c r="CN59" s="870" t="n"/>
      <c r="CO59" s="870" t="n"/>
      <c r="CP59" s="871" t="n"/>
      <c r="CQ59" s="1157" t="n"/>
      <c r="CR59" s="1157" t="n"/>
      <c r="CS59" s="1157" t="n"/>
      <c r="CT59" s="1157" t="n"/>
      <c r="CU59" s="1157" t="n"/>
      <c r="CV59" s="1157" t="n"/>
      <c r="CW59" s="1157" t="n"/>
      <c r="CX59" s="1157" t="n"/>
      <c r="CY59" s="1157" t="n"/>
      <c r="CZ59" s="1157" t="n"/>
      <c r="DA59" s="1157" t="n"/>
      <c r="DB59" s="1157" t="n"/>
      <c r="DC59" s="1157" t="n"/>
      <c r="DD59" s="1157" t="n"/>
      <c r="DE59" s="1157" t="n"/>
      <c r="DF59" s="1157" t="n"/>
      <c r="DG59" s="1158" t="n"/>
    </row>
    <row r="60" ht="36" customHeight="1" s="832">
      <c r="A60" s="875" t="n"/>
      <c r="B60" s="876" t="n"/>
      <c r="C60" s="876" t="n"/>
      <c r="D60" s="876" t="n"/>
      <c r="E60" s="876" t="n"/>
      <c r="F60" s="876" t="n"/>
      <c r="G60" s="876" t="n"/>
      <c r="H60" s="876" t="n"/>
      <c r="I60" s="876" t="n"/>
      <c r="J60" s="876" t="n"/>
      <c r="K60" s="876" t="n"/>
      <c r="L60" s="876" t="n"/>
      <c r="M60" s="876" t="n"/>
      <c r="N60" s="876" t="n"/>
      <c r="O60" s="876" t="n"/>
      <c r="P60" s="876" t="n"/>
      <c r="Q60" s="876" t="n"/>
      <c r="R60" s="876" t="n"/>
      <c r="S60" s="876" t="n"/>
      <c r="T60" s="876" t="n"/>
      <c r="U60" s="876" t="n"/>
      <c r="V60" s="876" t="n"/>
      <c r="W60" s="876" t="n"/>
      <c r="X60" s="876" t="n"/>
      <c r="Y60" s="876" t="n"/>
      <c r="Z60" s="876" t="n"/>
      <c r="AA60" s="876" t="n"/>
      <c r="AB60" s="876" t="n"/>
      <c r="AC60" s="876" t="n"/>
      <c r="AD60" s="876" t="n"/>
      <c r="AE60" s="876" t="n"/>
      <c r="AF60" s="876" t="n"/>
      <c r="AG60" s="876" t="n"/>
      <c r="AH60" s="876" t="n"/>
      <c r="AI60" s="876" t="n"/>
      <c r="AJ60" s="876" t="n"/>
      <c r="AK60" s="876" t="n"/>
      <c r="AL60" s="876" t="n"/>
      <c r="AM60" s="876" t="n"/>
      <c r="AN60" s="876" t="n"/>
      <c r="AO60" s="876" t="n"/>
      <c r="AP60" s="876" t="n"/>
      <c r="AQ60" s="876" t="n"/>
      <c r="AR60" s="876" t="n"/>
      <c r="AS60" s="876" t="n"/>
      <c r="AT60" s="876" t="n"/>
      <c r="AU60" s="876" t="n"/>
      <c r="AV60" s="876" t="n"/>
      <c r="AW60" s="876" t="n"/>
      <c r="AX60" s="876" t="n"/>
      <c r="AY60" s="876" t="n"/>
      <c r="AZ60" s="876" t="n"/>
      <c r="BA60" s="876" t="n"/>
      <c r="BB60" s="876" t="n"/>
      <c r="BC60" s="876" t="n"/>
      <c r="BD60" s="876" t="n"/>
      <c r="BE60" s="876" t="n"/>
      <c r="BF60" s="876" t="n"/>
      <c r="BG60" s="876" t="n"/>
      <c r="BH60" s="876" t="n"/>
      <c r="BI60" s="876" t="n"/>
      <c r="BJ60" s="876" t="n"/>
      <c r="BK60" s="876" t="n"/>
      <c r="BL60" s="876" t="n"/>
      <c r="BM60" s="876" t="n"/>
      <c r="BN60" s="876" t="n"/>
      <c r="BO60" s="877" t="n"/>
      <c r="BP60" s="271" t="n"/>
      <c r="BQ60" s="1118" t="n"/>
      <c r="BR60" s="870" t="n"/>
      <c r="BS60" s="870" t="n"/>
      <c r="BT60" s="870" t="n"/>
      <c r="BU60" s="870" t="n"/>
      <c r="BV60" s="870" t="n"/>
      <c r="BW60" s="870" t="n"/>
      <c r="BX60" s="870" t="n"/>
      <c r="BY60" s="871" t="n"/>
      <c r="BZ60" s="1118" t="n"/>
      <c r="CA60" s="870" t="n"/>
      <c r="CB60" s="870" t="n"/>
      <c r="CC60" s="870" t="n"/>
      <c r="CD60" s="870" t="n"/>
      <c r="CE60" s="870" t="n"/>
      <c r="CF60" s="870" t="n"/>
      <c r="CG60" s="870" t="n"/>
      <c r="CH60" s="871" t="n"/>
      <c r="CI60" s="1118" t="n"/>
      <c r="CJ60" s="870" t="n"/>
      <c r="CK60" s="870" t="n"/>
      <c r="CL60" s="870" t="n"/>
      <c r="CM60" s="870" t="n"/>
      <c r="CN60" s="870" t="n"/>
      <c r="CO60" s="870" t="n"/>
      <c r="CP60" s="871" t="n"/>
      <c r="CQ60" s="1157" t="n"/>
      <c r="CR60" s="1157" t="n"/>
      <c r="CS60" s="1157" t="n"/>
      <c r="CT60" s="1157" t="n"/>
      <c r="CU60" s="1157" t="n"/>
      <c r="CV60" s="1157" t="n"/>
      <c r="CW60" s="1157" t="n"/>
      <c r="CX60" s="1157" t="n"/>
      <c r="CY60" s="1157" t="n"/>
      <c r="CZ60" s="1157" t="n"/>
      <c r="DA60" s="1157" t="n"/>
      <c r="DB60" s="1157" t="n"/>
      <c r="DC60" s="1157" t="n"/>
      <c r="DD60" s="1157" t="n"/>
      <c r="DE60" s="1157" t="n"/>
      <c r="DF60" s="1157" t="n"/>
      <c r="DG60" s="1158" t="n"/>
    </row>
    <row r="61" ht="5.15" customHeight="1" s="832">
      <c r="A61" s="284" t="n"/>
      <c r="B61" s="284" t="n"/>
      <c r="C61" s="284" t="n"/>
      <c r="D61" s="284" t="n"/>
      <c r="E61" s="284" t="n"/>
      <c r="F61" s="284" t="n"/>
      <c r="G61" s="284" t="n"/>
      <c r="H61" s="284" t="n"/>
      <c r="I61" s="284" t="n"/>
      <c r="J61" s="284" t="n"/>
      <c r="K61" s="284" t="n"/>
      <c r="L61" s="284" t="n"/>
      <c r="M61" s="284" t="n"/>
      <c r="N61" s="284" t="n"/>
      <c r="O61" s="284" t="n"/>
      <c r="P61" s="284" t="n"/>
      <c r="Q61" s="284" t="n"/>
      <c r="R61" s="284" t="n"/>
      <c r="S61" s="284" t="n"/>
      <c r="T61" s="284" t="n"/>
      <c r="U61" s="284" t="n"/>
      <c r="V61" s="284" t="n"/>
      <c r="W61" s="284" t="n"/>
      <c r="X61" s="284" t="n"/>
      <c r="Y61" s="284" t="n"/>
      <c r="Z61" s="284" t="n"/>
      <c r="AA61" s="284" t="n"/>
      <c r="AB61" s="284" t="n"/>
      <c r="AC61" s="284" t="n"/>
      <c r="AD61" s="284" t="n"/>
      <c r="AE61" s="284" t="n"/>
      <c r="AF61" s="284" t="n"/>
      <c r="AG61" s="284" t="n"/>
      <c r="AH61" s="284" t="n"/>
      <c r="AI61" s="284" t="n"/>
      <c r="AJ61" s="284" t="n"/>
      <c r="AK61" s="284" t="n"/>
      <c r="AL61" s="284" t="n"/>
      <c r="AM61" s="284" t="n"/>
      <c r="AN61" s="284" t="n"/>
      <c r="AO61" s="284" t="n"/>
      <c r="AP61" s="284" t="n"/>
      <c r="AQ61" s="284" t="n"/>
      <c r="AR61" s="284" t="n"/>
      <c r="AS61" s="284" t="n"/>
      <c r="AT61" s="284" t="n"/>
      <c r="AU61" s="284" t="n"/>
      <c r="AV61" s="284" t="n"/>
      <c r="AW61" s="284" t="n"/>
      <c r="AX61" s="284" t="n"/>
      <c r="AY61" s="284" t="n"/>
      <c r="AZ61" s="284" t="n"/>
      <c r="BA61" s="284" t="n"/>
      <c r="BB61" s="284" t="n"/>
      <c r="BC61" s="284" t="n"/>
      <c r="BD61" s="284" t="n"/>
      <c r="BE61" s="284" t="n"/>
      <c r="BF61" s="284" t="n"/>
      <c r="BG61" s="284" t="n"/>
      <c r="BH61" s="284" t="n"/>
      <c r="BI61" s="284" t="n"/>
      <c r="BJ61" s="284" t="n"/>
      <c r="BK61" s="284" t="n"/>
      <c r="BL61" s="284" t="n"/>
      <c r="BM61" s="284" t="n"/>
      <c r="BN61" s="284" t="n"/>
      <c r="BO61" s="284" t="n"/>
      <c r="BP61" s="284" t="n"/>
      <c r="BQ61" s="284" t="n"/>
      <c r="BR61" s="284" t="n"/>
      <c r="BS61" s="284" t="n"/>
      <c r="BT61" s="284" t="n"/>
      <c r="BU61" s="284" t="n"/>
      <c r="BV61" s="284" t="n"/>
      <c r="BW61" s="284" t="n"/>
      <c r="BX61" s="284" t="n"/>
      <c r="BY61" s="284" t="n"/>
      <c r="BZ61" s="284" t="n"/>
      <c r="CA61" s="284" t="n"/>
      <c r="CB61" s="284" t="n"/>
      <c r="CC61" s="284" t="n"/>
      <c r="CD61" s="284" t="n"/>
      <c r="CE61" s="284" t="n"/>
      <c r="CF61" s="284" t="n"/>
      <c r="CG61" s="284" t="n"/>
      <c r="CH61" s="284" t="n"/>
      <c r="CI61" s="284" t="n"/>
      <c r="CJ61" s="284" t="n"/>
      <c r="CK61" s="284" t="n"/>
      <c r="CL61" s="284" t="n"/>
      <c r="CM61" s="284" t="n"/>
      <c r="CN61" s="284" t="n"/>
      <c r="CO61" s="284" t="n"/>
      <c r="CP61" s="284" t="n"/>
      <c r="CQ61" s="284" t="n"/>
      <c r="CR61" s="284" t="n"/>
      <c r="CS61" s="284" t="n"/>
      <c r="CT61" s="284" t="n"/>
      <c r="CU61" s="284" t="n"/>
      <c r="CV61" s="284" t="n"/>
      <c r="CW61" s="284" t="n"/>
      <c r="CX61" s="284" t="n"/>
      <c r="CY61" s="284" t="n"/>
      <c r="CZ61" s="284" t="n"/>
      <c r="DA61" s="284" t="n"/>
      <c r="DB61" s="284" t="n"/>
      <c r="DC61" s="284" t="n"/>
      <c r="DD61" s="284" t="n"/>
      <c r="DE61" s="284" t="n"/>
      <c r="DF61" s="284" t="n"/>
      <c r="DG61" s="284" t="n"/>
    </row>
    <row r="62" ht="12" customHeight="1" s="832">
      <c r="BH62" s="1110" t="inlineStr">
        <is>
          <t>Classification</t>
        </is>
      </c>
      <c r="BI62" s="870" t="n"/>
      <c r="BJ62" s="870" t="n"/>
      <c r="BK62" s="870" t="n"/>
      <c r="BL62" s="870" t="n"/>
      <c r="BM62" s="870" t="n"/>
      <c r="BN62" s="870" t="n"/>
      <c r="BO62" s="870" t="n"/>
      <c r="BP62" s="870" t="n"/>
      <c r="BQ62" s="870" t="n"/>
      <c r="BR62" s="870" t="n"/>
      <c r="BS62" s="870" t="n"/>
      <c r="BT62" s="871" t="n"/>
      <c r="BU62" s="1111" t="inlineStr">
        <is>
          <t>ＭＢ</t>
        </is>
      </c>
      <c r="BV62" s="870" t="n"/>
      <c r="BW62" s="870" t="n"/>
      <c r="BX62" s="870" t="n"/>
      <c r="BY62" s="870" t="n"/>
      <c r="BZ62" s="871" t="n"/>
      <c r="CC62" s="1110" t="inlineStr">
        <is>
          <t>Retention Period</t>
        </is>
      </c>
      <c r="CD62" s="870" t="n"/>
      <c r="CE62" s="870" t="n"/>
      <c r="CF62" s="870" t="n"/>
      <c r="CG62" s="870" t="n"/>
      <c r="CH62" s="870" t="n"/>
      <c r="CI62" s="870" t="n"/>
      <c r="CJ62" s="870" t="n"/>
      <c r="CK62" s="870" t="n"/>
      <c r="CL62" s="870" t="n"/>
      <c r="CM62" s="870" t="n"/>
      <c r="CN62" s="870" t="n"/>
      <c r="CO62" s="870" t="n"/>
      <c r="CP62" s="870" t="n"/>
      <c r="CQ62" s="870" t="n"/>
      <c r="CR62" s="870" t="n"/>
      <c r="CS62" s="871" t="n"/>
      <c r="CT62" s="1900">
        <f>+BS!H4</f>
        <v/>
      </c>
      <c r="CU62" s="870" t="n"/>
      <c r="CV62" s="870" t="n"/>
      <c r="CW62" s="870" t="n"/>
      <c r="CX62" s="870" t="n"/>
      <c r="CY62" s="870" t="n"/>
      <c r="CZ62" s="870" t="n"/>
      <c r="DA62" s="870" t="n"/>
      <c r="DB62" s="870" t="n"/>
      <c r="DC62" s="870" t="n"/>
      <c r="DD62" s="870" t="n"/>
      <c r="DE62" s="870" t="n"/>
      <c r="DF62" s="870" t="n"/>
      <c r="DG62" s="871" t="n"/>
    </row>
  </sheetData>
  <mergeCells count="84">
    <mergeCell ref="A3:Q4"/>
    <mergeCell ref="R3:AF4"/>
    <mergeCell ref="CV9:DG9"/>
    <mergeCell ref="R1:AF1"/>
    <mergeCell ref="AX1:BL1"/>
    <mergeCell ref="R2:AF2"/>
    <mergeCell ref="AX2:BL2"/>
    <mergeCell ref="A5:S7"/>
    <mergeCell ref="T5:BO7"/>
    <mergeCell ref="A9:S9"/>
    <mergeCell ref="T9:AS9"/>
    <mergeCell ref="AT9:CU9"/>
    <mergeCell ref="CV10:DG10"/>
    <mergeCell ref="A12:S12"/>
    <mergeCell ref="T12:AS12"/>
    <mergeCell ref="AT12:CU12"/>
    <mergeCell ref="CV12:DG12"/>
    <mergeCell ref="AL17:AQ17"/>
    <mergeCell ref="A10:S10"/>
    <mergeCell ref="T10:AS10"/>
    <mergeCell ref="AT10:CU10"/>
    <mergeCell ref="A13:S13"/>
    <mergeCell ref="T13:AS13"/>
    <mergeCell ref="AT13:CU13"/>
    <mergeCell ref="CV13:DG13"/>
    <mergeCell ref="A15:C15"/>
    <mergeCell ref="CT25:DF25"/>
    <mergeCell ref="AJ26:AP26"/>
    <mergeCell ref="AT18:DG23"/>
    <mergeCell ref="I19:O19"/>
    <mergeCell ref="W19:AC19"/>
    <mergeCell ref="AJ21:AP21"/>
    <mergeCell ref="AJ22:AP22"/>
    <mergeCell ref="AJ23:AP23"/>
    <mergeCell ref="AJ24:AP24"/>
    <mergeCell ref="AT24:BL26"/>
    <mergeCell ref="BQ24:BU25"/>
    <mergeCell ref="BX24:CA25"/>
    <mergeCell ref="AJ25:AP25"/>
    <mergeCell ref="P17:V17"/>
    <mergeCell ref="BY28:CA28"/>
    <mergeCell ref="CB28:DG28"/>
    <mergeCell ref="AJ29:AP30"/>
    <mergeCell ref="AT29:AV29"/>
    <mergeCell ref="AW29:BU29"/>
    <mergeCell ref="BY29:CA29"/>
    <mergeCell ref="CB29:DG29"/>
    <mergeCell ref="AW30:BU30"/>
    <mergeCell ref="BY30:CA30"/>
    <mergeCell ref="CB30:DG30"/>
    <mergeCell ref="A34:H35"/>
    <mergeCell ref="Z34:AP34"/>
    <mergeCell ref="AJ27:AP27"/>
    <mergeCell ref="AJ28:AP28"/>
    <mergeCell ref="AT28:AV28"/>
    <mergeCell ref="AT30:AV30"/>
    <mergeCell ref="A32:C32"/>
    <mergeCell ref="E37:DG37"/>
    <mergeCell ref="A38:DG38"/>
    <mergeCell ref="A40:C40"/>
    <mergeCell ref="D40:DG40"/>
    <mergeCell ref="A42:H43"/>
    <mergeCell ref="M42:U43"/>
    <mergeCell ref="X42:AN42"/>
    <mergeCell ref="AR42:BC42"/>
    <mergeCell ref="B47:T49"/>
    <mergeCell ref="A51:DG51"/>
    <mergeCell ref="A55:S56"/>
    <mergeCell ref="AH55:AW56"/>
    <mergeCell ref="BA55:BP56"/>
    <mergeCell ref="BT55:CE56"/>
    <mergeCell ref="CJ55:CS56"/>
    <mergeCell ref="CW55:DG56"/>
    <mergeCell ref="BH62:BT62"/>
    <mergeCell ref="BU62:BZ62"/>
    <mergeCell ref="CC62:CS62"/>
    <mergeCell ref="CT62:DG62"/>
    <mergeCell ref="A59:BO60"/>
    <mergeCell ref="BQ59:BY59"/>
    <mergeCell ref="BZ59:CH59"/>
    <mergeCell ref="CI59:CP59"/>
    <mergeCell ref="BQ60:BY60"/>
    <mergeCell ref="BZ60:CH60"/>
    <mergeCell ref="CI60:CP60"/>
  </mergeCells>
  <dataValidations count="6">
    <dataValidation sqref="AT28:AV30 KP28:KR30 UL28:UN30 AEH28:AEJ30 AOD28:AOF30 AXZ28:AYB30 BHV28:BHX30 BRR28:BRT30 CBN28:CBP30 CLJ28:CLL30 CVF28:CVH30 DFB28:DFD30 DOX28:DOZ30 DYT28:DYV30 EIP28:EIR30 ESL28:ESN30 FCH28:FCJ30 FMD28:FMF30 FVZ28:FWB30 GFV28:GFX30 GPR28:GPT30 GZN28:GZP30 HJJ28:HJL30 HTF28:HTH30 IDB28:IDD30 IMX28:IMZ30 IWT28:IWV30 JGP28:JGR30 JQL28:JQN30 KAH28:KAJ30 KKD28:KKF30 KTZ28:KUB30 LDV28:LDX30 LNR28:LNT30 LXN28:LXP30 MHJ28:MHL30 MRF28:MRH30 NBB28:NBD30 NKX28:NKZ30 NUT28:NUV30 OEP28:OER30 OOL28:OON30 OYH28:OYJ30 PID28:PIF30 PRZ28:PSB30 QBV28:QBX30 QLR28:QLT30 QVN28:QVP30 RFJ28:RFL30 RPF28:RPH30 RZB28:RZD30 SIX28:SIZ30 SST28:SSV30 TCP28:TCR30 TML28:TMN30 TWH28:TWJ30 UGD28:UGF30 UPZ28:UQB30 UZV28:UZX30 VJR28:VJT30 VTN28:VTP30 WDJ28:WDL30 WNF28:WNH30 WXB28:WXD30 AT65564:AV65566 KP65564:KR65566 UL65564:UN65566 AEH65564:AEJ65566 AOD65564:AOF65566 AXZ65564:AYB65566 BHV65564:BHX65566 BRR65564:BRT65566 CBN65564:CBP65566 CLJ65564:CLL65566 CVF65564:CVH65566 DFB65564:DFD65566 DOX65564:DOZ65566 DYT65564:DYV65566 EIP65564:EIR65566 ESL65564:ESN65566 FCH65564:FCJ65566 FMD65564:FMF65566 FVZ65564:FWB65566 GFV65564:GFX65566 GPR65564:GPT65566 GZN65564:GZP65566 HJJ65564:HJL65566 HTF65564:HTH65566 IDB65564:IDD65566 IMX65564:IMZ65566 IWT65564:IWV65566 JGP65564:JGR65566 JQL65564:JQN65566 KAH65564:KAJ65566 KKD65564:KKF65566 KTZ65564:KUB65566 LDV65564:LDX65566 LNR65564:LNT65566 LXN65564:LXP65566 MHJ65564:MHL65566 MRF65564:MRH65566 NBB65564:NBD65566 NKX65564:NKZ65566 NUT65564:NUV65566 OEP65564:OER65566 OOL65564:OON65566 OYH65564:OYJ65566 PID65564:PIF65566 PRZ65564:PSB65566 QBV65564:QBX65566 QLR65564:QLT65566 QVN65564:QVP65566 RFJ65564:RFL65566 RPF65564:RPH65566 RZB65564:RZD65566 SIX65564:SIZ65566 SST65564:SSV65566 TCP65564:TCR65566 TML65564:TMN65566 TWH65564:TWJ65566 UGD65564:UGF65566 UPZ65564:UQB65566 UZV65564:UZX65566 VJR65564:VJT65566 VTN65564:VTP65566 WDJ65564:WDL65566 WNF65564:WNH65566 WXB65564:WXD65566 AT131100:AV131102 KP131100:KR131102 UL131100:UN131102 AEH131100:AEJ131102 AOD131100:AOF131102 AXZ131100:AYB131102 BHV131100:BHX131102 BRR131100:BRT131102 CBN131100:CBP131102 CLJ131100:CLL131102 CVF131100:CVH131102 DFB131100:DFD131102 DOX131100:DOZ131102 DYT131100:DYV131102 EIP131100:EIR131102 ESL131100:ESN131102 FCH131100:FCJ131102 FMD131100:FMF131102 FVZ131100:FWB131102 GFV131100:GFX131102 GPR131100:GPT131102 GZN131100:GZP131102 HJJ131100:HJL131102 HTF131100:HTH131102 IDB131100:IDD131102 IMX131100:IMZ131102 IWT131100:IWV131102 JGP131100:JGR131102 JQL131100:JQN131102 KAH131100:KAJ131102 KKD131100:KKF131102 KTZ131100:KUB131102 LDV131100:LDX131102 LNR131100:LNT131102 LXN131100:LXP131102 MHJ131100:MHL131102 MRF131100:MRH131102 NBB131100:NBD131102 NKX131100:NKZ131102 NUT131100:NUV131102 OEP131100:OER131102 OOL131100:OON131102 OYH131100:OYJ131102 PID131100:PIF131102 PRZ131100:PSB131102 QBV131100:QBX131102 QLR131100:QLT131102 QVN131100:QVP131102 RFJ131100:RFL131102 RPF131100:RPH131102 RZB131100:RZD131102 SIX131100:SIZ131102 SST131100:SSV131102 TCP131100:TCR131102 TML131100:TMN131102 TWH131100:TWJ131102 UGD131100:UGF131102 UPZ131100:UQB131102 UZV131100:UZX131102 VJR131100:VJT131102 VTN131100:VTP131102 WDJ131100:WDL131102 WNF131100:WNH131102 WXB131100:WXD131102 AT196636:AV196638 KP196636:KR196638 UL196636:UN196638 AEH196636:AEJ196638 AOD196636:AOF196638 AXZ196636:AYB196638 BHV196636:BHX196638 BRR196636:BRT196638 CBN196636:CBP196638 CLJ196636:CLL196638 CVF196636:CVH196638 DFB196636:DFD196638 DOX196636:DOZ196638 DYT196636:DYV196638 EIP196636:EIR196638 ESL196636:ESN196638 FCH196636:FCJ196638 FMD196636:FMF196638 FVZ196636:FWB196638 GFV196636:GFX196638 GPR196636:GPT196638 GZN196636:GZP196638 HJJ196636:HJL196638 HTF196636:HTH196638 IDB196636:IDD196638 IMX196636:IMZ196638 IWT196636:IWV196638 JGP196636:JGR196638 JQL196636:JQN196638 KAH196636:KAJ196638 KKD196636:KKF196638 KTZ196636:KUB196638 LDV196636:LDX196638 LNR196636:LNT196638 LXN196636:LXP196638 MHJ196636:MHL196638 MRF196636:MRH196638 NBB196636:NBD196638 NKX196636:NKZ196638 NUT196636:NUV196638 OEP196636:OER196638 OOL196636:OON196638 OYH196636:OYJ196638 PID196636:PIF196638 PRZ196636:PSB196638 QBV196636:QBX196638 QLR196636:QLT196638 QVN196636:QVP196638 RFJ196636:RFL196638 RPF196636:RPH196638 RZB196636:RZD196638 SIX196636:SIZ196638 SST196636:SSV196638 TCP196636:TCR196638 TML196636:TMN196638 TWH196636:TWJ196638 UGD196636:UGF196638 UPZ196636:UQB196638 UZV196636:UZX196638 VJR196636:VJT196638 VTN196636:VTP196638 WDJ196636:WDL196638 WNF196636:WNH196638 WXB196636:WXD196638 AT262172:AV262174 KP262172:KR262174 UL262172:UN262174 AEH262172:AEJ262174 AOD262172:AOF262174 AXZ262172:AYB262174 BHV262172:BHX262174 BRR262172:BRT262174 CBN262172:CBP262174 CLJ262172:CLL262174 CVF262172:CVH262174 DFB262172:DFD262174 DOX262172:DOZ262174 DYT262172:DYV262174 EIP262172:EIR262174 ESL262172:ESN262174 FCH262172:FCJ262174 FMD262172:FMF262174 FVZ262172:FWB262174 GFV262172:GFX262174 GPR262172:GPT262174 GZN262172:GZP262174 HJJ262172:HJL262174 HTF262172:HTH262174 IDB262172:IDD262174 IMX262172:IMZ262174 IWT262172:IWV262174 JGP262172:JGR262174 JQL262172:JQN262174 KAH262172:KAJ262174 KKD262172:KKF262174 KTZ262172:KUB262174 LDV262172:LDX262174 LNR262172:LNT262174 LXN262172:LXP262174 MHJ262172:MHL262174 MRF262172:MRH262174 NBB262172:NBD262174 NKX262172:NKZ262174 NUT262172:NUV262174 OEP262172:OER262174 OOL262172:OON262174 OYH262172:OYJ262174 PID262172:PIF262174 PRZ262172:PSB262174 QBV262172:QBX262174 QLR262172:QLT262174 QVN262172:QVP262174 RFJ262172:RFL262174 RPF262172:RPH262174 RZB262172:RZD262174 SIX262172:SIZ262174 SST262172:SSV262174 TCP262172:TCR262174 TML262172:TMN262174 TWH262172:TWJ262174 UGD262172:UGF262174 UPZ262172:UQB262174 UZV262172:UZX262174 VJR262172:VJT262174 VTN262172:VTP262174 WDJ262172:WDL262174 WNF262172:WNH262174 WXB262172:WXD262174 AT327708:AV327710 KP327708:KR327710 UL327708:UN327710 AEH327708:AEJ327710 AOD327708:AOF327710 AXZ327708:AYB327710 BHV327708:BHX327710 BRR327708:BRT327710 CBN327708:CBP327710 CLJ327708:CLL327710 CVF327708:CVH327710 DFB327708:DFD327710 DOX327708:DOZ327710 DYT327708:DYV327710 EIP327708:EIR327710 ESL327708:ESN327710 FCH327708:FCJ327710 FMD327708:FMF327710 FVZ327708:FWB327710 GFV327708:GFX327710 GPR327708:GPT327710 GZN327708:GZP327710 HJJ327708:HJL327710 HTF327708:HTH327710 IDB327708:IDD327710 IMX327708:IMZ327710 IWT327708:IWV327710 JGP327708:JGR327710 JQL327708:JQN327710 KAH327708:KAJ327710 KKD327708:KKF327710 KTZ327708:KUB327710 LDV327708:LDX327710 LNR327708:LNT327710 LXN327708:LXP327710 MHJ327708:MHL327710 MRF327708:MRH327710 NBB327708:NBD327710 NKX327708:NKZ327710 NUT327708:NUV327710 OEP327708:OER327710 OOL327708:OON327710 OYH327708:OYJ327710 PID327708:PIF327710 PRZ327708:PSB327710 QBV327708:QBX327710 QLR327708:QLT327710 QVN327708:QVP327710 RFJ327708:RFL327710 RPF327708:RPH327710 RZB327708:RZD327710 SIX327708:SIZ327710 SST327708:SSV327710 TCP327708:TCR327710 TML327708:TMN327710 TWH327708:TWJ327710 UGD327708:UGF327710 UPZ327708:UQB327710 UZV327708:UZX327710 VJR327708:VJT327710 VTN327708:VTP327710 WDJ327708:WDL327710 WNF327708:WNH327710 WXB327708:WXD327710 AT393244:AV393246 KP393244:KR393246 UL393244:UN393246 AEH393244:AEJ393246 AOD393244:AOF393246 AXZ393244:AYB393246 BHV393244:BHX393246 BRR393244:BRT393246 CBN393244:CBP393246 CLJ393244:CLL393246 CVF393244:CVH393246 DFB393244:DFD393246 DOX393244:DOZ393246 DYT393244:DYV393246 EIP393244:EIR393246 ESL393244:ESN393246 FCH393244:FCJ393246 FMD393244:FMF393246 FVZ393244:FWB393246 GFV393244:GFX393246 GPR393244:GPT393246 GZN393244:GZP393246 HJJ393244:HJL393246 HTF393244:HTH393246 IDB393244:IDD393246 IMX393244:IMZ393246 IWT393244:IWV393246 JGP393244:JGR393246 JQL393244:JQN393246 KAH393244:KAJ393246 KKD393244:KKF393246 KTZ393244:KUB393246 LDV393244:LDX393246 LNR393244:LNT393246 LXN393244:LXP393246 MHJ393244:MHL393246 MRF393244:MRH393246 NBB393244:NBD393246 NKX393244:NKZ393246 NUT393244:NUV393246 OEP393244:OER393246 OOL393244:OON393246 OYH393244:OYJ393246 PID393244:PIF393246 PRZ393244:PSB393246 QBV393244:QBX393246 QLR393244:QLT393246 QVN393244:QVP393246 RFJ393244:RFL393246 RPF393244:RPH393246 RZB393244:RZD393246 SIX393244:SIZ393246 SST393244:SSV393246 TCP393244:TCR393246 TML393244:TMN393246 TWH393244:TWJ393246 UGD393244:UGF393246 UPZ393244:UQB393246 UZV393244:UZX393246 VJR393244:VJT393246 VTN393244:VTP393246 WDJ393244:WDL393246 WNF393244:WNH393246 WXB393244:WXD393246 AT458780:AV458782 KP458780:KR458782 UL458780:UN458782 AEH458780:AEJ458782 AOD458780:AOF458782 AXZ458780:AYB458782 BHV458780:BHX458782 BRR458780:BRT458782 CBN458780:CBP458782 CLJ458780:CLL458782 CVF458780:CVH458782 DFB458780:DFD458782 DOX458780:DOZ458782 DYT458780:DYV458782 EIP458780:EIR458782 ESL458780:ESN458782 FCH458780:FCJ458782 FMD458780:FMF458782 FVZ458780:FWB458782 GFV458780:GFX458782 GPR458780:GPT458782 GZN458780:GZP458782 HJJ458780:HJL458782 HTF458780:HTH458782 IDB458780:IDD458782 IMX458780:IMZ458782 IWT458780:IWV458782 JGP458780:JGR458782 JQL458780:JQN458782 KAH458780:KAJ458782 KKD458780:KKF458782 KTZ458780:KUB458782 LDV458780:LDX458782 LNR458780:LNT458782 LXN458780:LXP458782 MHJ458780:MHL458782 MRF458780:MRH458782 NBB458780:NBD458782 NKX458780:NKZ458782 NUT458780:NUV458782 OEP458780:OER458782 OOL458780:OON458782 OYH458780:OYJ458782 PID458780:PIF458782 PRZ458780:PSB458782 QBV458780:QBX458782 QLR458780:QLT458782 QVN458780:QVP458782 RFJ458780:RFL458782 RPF458780:RPH458782 RZB458780:RZD458782 SIX458780:SIZ458782 SST458780:SSV458782 TCP458780:TCR458782 TML458780:TMN458782 TWH458780:TWJ458782 UGD458780:UGF458782 UPZ458780:UQB458782 UZV458780:UZX458782 VJR458780:VJT458782 VTN458780:VTP458782 WDJ458780:WDL458782 WNF458780:WNH458782 WXB458780:WXD458782 AT524316:AV524318 KP524316:KR524318 UL524316:UN524318 AEH524316:AEJ524318 AOD524316:AOF524318 AXZ524316:AYB524318 BHV524316:BHX524318 BRR524316:BRT524318 CBN524316:CBP524318 CLJ524316:CLL524318 CVF524316:CVH524318 DFB524316:DFD524318 DOX524316:DOZ524318 DYT524316:DYV524318 EIP524316:EIR524318 ESL524316:ESN524318 FCH524316:FCJ524318 FMD524316:FMF524318 FVZ524316:FWB524318 GFV524316:GFX524318 GPR524316:GPT524318 GZN524316:GZP524318 HJJ524316:HJL524318 HTF524316:HTH524318 IDB524316:IDD524318 IMX524316:IMZ524318 IWT524316:IWV524318 JGP524316:JGR524318 JQL524316:JQN524318 KAH524316:KAJ524318 KKD524316:KKF524318 KTZ524316:KUB524318 LDV524316:LDX524318 LNR524316:LNT524318 LXN524316:LXP524318 MHJ524316:MHL524318 MRF524316:MRH524318 NBB524316:NBD524318 NKX524316:NKZ524318 NUT524316:NUV524318 OEP524316:OER524318 OOL524316:OON524318 OYH524316:OYJ524318 PID524316:PIF524318 PRZ524316:PSB524318 QBV524316:QBX524318 QLR524316:QLT524318 QVN524316:QVP524318 RFJ524316:RFL524318 RPF524316:RPH524318 RZB524316:RZD524318 SIX524316:SIZ524318 SST524316:SSV524318 TCP524316:TCR524318 TML524316:TMN524318 TWH524316:TWJ524318 UGD524316:UGF524318 UPZ524316:UQB524318 UZV524316:UZX524318 VJR524316:VJT524318 VTN524316:VTP524318 WDJ524316:WDL524318 WNF524316:WNH524318 WXB524316:WXD524318 AT589852:AV589854 KP589852:KR589854 UL589852:UN589854 AEH589852:AEJ589854 AOD589852:AOF589854 AXZ589852:AYB589854 BHV589852:BHX589854 BRR589852:BRT589854 CBN589852:CBP589854 CLJ589852:CLL589854 CVF589852:CVH589854 DFB589852:DFD589854 DOX589852:DOZ589854 DYT589852:DYV589854 EIP589852:EIR589854 ESL589852:ESN589854 FCH589852:FCJ589854 FMD589852:FMF589854 FVZ589852:FWB589854 GFV589852:GFX589854 GPR589852:GPT589854 GZN589852:GZP589854 HJJ589852:HJL589854 HTF589852:HTH589854 IDB589852:IDD589854 IMX589852:IMZ589854 IWT589852:IWV589854 JGP589852:JGR589854 JQL589852:JQN589854 KAH589852:KAJ589854 KKD589852:KKF589854 KTZ589852:KUB589854 LDV589852:LDX589854 LNR589852:LNT589854 LXN589852:LXP589854 MHJ589852:MHL589854 MRF589852:MRH589854 NBB589852:NBD589854 NKX589852:NKZ589854 NUT589852:NUV589854 OEP589852:OER589854 OOL589852:OON589854 OYH589852:OYJ589854 PID589852:PIF589854 PRZ589852:PSB589854 QBV589852:QBX589854 QLR589852:QLT589854 QVN589852:QVP589854 RFJ589852:RFL589854 RPF589852:RPH589854 RZB589852:RZD589854 SIX589852:SIZ589854 SST589852:SSV589854 TCP589852:TCR589854 TML589852:TMN589854 TWH589852:TWJ589854 UGD589852:UGF589854 UPZ589852:UQB589854 UZV589852:UZX589854 VJR589852:VJT589854 VTN589852:VTP589854 WDJ589852:WDL589854 WNF589852:WNH589854 WXB589852:WXD589854 AT655388:AV655390 KP655388:KR655390 UL655388:UN655390 AEH655388:AEJ655390 AOD655388:AOF655390 AXZ655388:AYB655390 BHV655388:BHX655390 BRR655388:BRT655390 CBN655388:CBP655390 CLJ655388:CLL655390 CVF655388:CVH655390 DFB655388:DFD655390 DOX655388:DOZ655390 DYT655388:DYV655390 EIP655388:EIR655390 ESL655388:ESN655390 FCH655388:FCJ655390 FMD655388:FMF655390 FVZ655388:FWB655390 GFV655388:GFX655390 GPR655388:GPT655390 GZN655388:GZP655390 HJJ655388:HJL655390 HTF655388:HTH655390 IDB655388:IDD655390 IMX655388:IMZ655390 IWT655388:IWV655390 JGP655388:JGR655390 JQL655388:JQN655390 KAH655388:KAJ655390 KKD655388:KKF655390 KTZ655388:KUB655390 LDV655388:LDX655390 LNR655388:LNT655390 LXN655388:LXP655390 MHJ655388:MHL655390 MRF655388:MRH655390 NBB655388:NBD655390 NKX655388:NKZ655390 NUT655388:NUV655390 OEP655388:OER655390 OOL655388:OON655390 OYH655388:OYJ655390 PID655388:PIF655390 PRZ655388:PSB655390 QBV655388:QBX655390 QLR655388:QLT655390 QVN655388:QVP655390 RFJ655388:RFL655390 RPF655388:RPH655390 RZB655388:RZD655390 SIX655388:SIZ655390 SST655388:SSV655390 TCP655388:TCR655390 TML655388:TMN655390 TWH655388:TWJ655390 UGD655388:UGF655390 UPZ655388:UQB655390 UZV655388:UZX655390 VJR655388:VJT655390 VTN655388:VTP655390 WDJ655388:WDL655390 WNF655388:WNH655390 WXB655388:WXD655390 AT720924:AV720926 KP720924:KR720926 UL720924:UN720926 AEH720924:AEJ720926 AOD720924:AOF720926 AXZ720924:AYB720926 BHV720924:BHX720926 BRR720924:BRT720926 CBN720924:CBP720926 CLJ720924:CLL720926 CVF720924:CVH720926 DFB720924:DFD720926 DOX720924:DOZ720926 DYT720924:DYV720926 EIP720924:EIR720926 ESL720924:ESN720926 FCH720924:FCJ720926 FMD720924:FMF720926 FVZ720924:FWB720926 GFV720924:GFX720926 GPR720924:GPT720926 GZN720924:GZP720926 HJJ720924:HJL720926 HTF720924:HTH720926 IDB720924:IDD720926 IMX720924:IMZ720926 IWT720924:IWV720926 JGP720924:JGR720926 JQL720924:JQN720926 KAH720924:KAJ720926 KKD720924:KKF720926 KTZ720924:KUB720926 LDV720924:LDX720926 LNR720924:LNT720926 LXN720924:LXP720926 MHJ720924:MHL720926 MRF720924:MRH720926 NBB720924:NBD720926 NKX720924:NKZ720926 NUT720924:NUV720926 OEP720924:OER720926 OOL720924:OON720926 OYH720924:OYJ720926 PID720924:PIF720926 PRZ720924:PSB720926 QBV720924:QBX720926 QLR720924:QLT720926 QVN720924:QVP720926 RFJ720924:RFL720926 RPF720924:RPH720926 RZB720924:RZD720926 SIX720924:SIZ720926 SST720924:SSV720926 TCP720924:TCR720926 TML720924:TMN720926 TWH720924:TWJ720926 UGD720924:UGF720926 UPZ720924:UQB720926 UZV720924:UZX720926 VJR720924:VJT720926 VTN720924:VTP720926 WDJ720924:WDL720926 WNF720924:WNH720926 WXB720924:WXD720926 AT786460:AV786462 KP786460:KR786462 UL786460:UN786462 AEH786460:AEJ786462 AOD786460:AOF786462 AXZ786460:AYB786462 BHV786460:BHX786462 BRR786460:BRT786462 CBN786460:CBP786462 CLJ786460:CLL786462 CVF786460:CVH786462 DFB786460:DFD786462 DOX786460:DOZ786462 DYT786460:DYV786462 EIP786460:EIR786462 ESL786460:ESN786462 FCH786460:FCJ786462 FMD786460:FMF786462 FVZ786460:FWB786462 GFV786460:GFX786462 GPR786460:GPT786462 GZN786460:GZP786462 HJJ786460:HJL786462 HTF786460:HTH786462 IDB786460:IDD786462 IMX786460:IMZ786462 IWT786460:IWV786462 JGP786460:JGR786462 JQL786460:JQN786462 KAH786460:KAJ786462 KKD786460:KKF786462 KTZ786460:KUB786462 LDV786460:LDX786462 LNR786460:LNT786462 LXN786460:LXP786462 MHJ786460:MHL786462 MRF786460:MRH786462 NBB786460:NBD786462 NKX786460:NKZ786462 NUT786460:NUV786462 OEP786460:OER786462 OOL786460:OON786462 OYH786460:OYJ786462 PID786460:PIF786462 PRZ786460:PSB786462 QBV786460:QBX786462 QLR786460:QLT786462 QVN786460:QVP786462 RFJ786460:RFL786462 RPF786460:RPH786462 RZB786460:RZD786462 SIX786460:SIZ786462 SST786460:SSV786462 TCP786460:TCR786462 TML786460:TMN786462 TWH786460:TWJ786462 UGD786460:UGF786462 UPZ786460:UQB786462 UZV786460:UZX786462 VJR786460:VJT786462 VTN786460:VTP786462 WDJ786460:WDL786462 WNF786460:WNH786462 WXB786460:WXD786462 AT851996:AV851998 KP851996:KR851998 UL851996:UN851998 AEH851996:AEJ851998 AOD851996:AOF851998 AXZ851996:AYB851998 BHV851996:BHX851998 BRR851996:BRT851998 CBN851996:CBP851998 CLJ851996:CLL851998 CVF851996:CVH851998 DFB851996:DFD851998 DOX851996:DOZ851998 DYT851996:DYV851998 EIP851996:EIR851998 ESL851996:ESN851998 FCH851996:FCJ851998 FMD851996:FMF851998 FVZ851996:FWB851998 GFV851996:GFX851998 GPR851996:GPT851998 GZN851996:GZP851998 HJJ851996:HJL851998 HTF851996:HTH851998 IDB851996:IDD851998 IMX851996:IMZ851998 IWT851996:IWV851998 JGP851996:JGR851998 JQL851996:JQN851998 KAH851996:KAJ851998 KKD851996:KKF851998 KTZ851996:KUB851998 LDV851996:LDX851998 LNR851996:LNT851998 LXN851996:LXP851998 MHJ851996:MHL851998 MRF851996:MRH851998 NBB851996:NBD851998 NKX851996:NKZ851998 NUT851996:NUV851998 OEP851996:OER851998 OOL851996:OON851998 OYH851996:OYJ851998 PID851996:PIF851998 PRZ851996:PSB851998 QBV851996:QBX851998 QLR851996:QLT851998 QVN851996:QVP851998 RFJ851996:RFL851998 RPF851996:RPH851998 RZB851996:RZD851998 SIX851996:SIZ851998 SST851996:SSV851998 TCP851996:TCR851998 TML851996:TMN851998 TWH851996:TWJ851998 UGD851996:UGF851998 UPZ851996:UQB851998 UZV851996:UZX851998 VJR851996:VJT851998 VTN851996:VTP851998 WDJ851996:WDL851998 WNF851996:WNH851998 WXB851996:WXD851998 AT917532:AV917534 KP917532:KR917534 UL917532:UN917534 AEH917532:AEJ917534 AOD917532:AOF917534 AXZ917532:AYB917534 BHV917532:BHX917534 BRR917532:BRT917534 CBN917532:CBP917534 CLJ917532:CLL917534 CVF917532:CVH917534 DFB917532:DFD917534 DOX917532:DOZ917534 DYT917532:DYV917534 EIP917532:EIR917534 ESL917532:ESN917534 FCH917532:FCJ917534 FMD917532:FMF917534 FVZ917532:FWB917534 GFV917532:GFX917534 GPR917532:GPT917534 GZN917532:GZP917534 HJJ917532:HJL917534 HTF917532:HTH917534 IDB917532:IDD917534 IMX917532:IMZ917534 IWT917532:IWV917534 JGP917532:JGR917534 JQL917532:JQN917534 KAH917532:KAJ917534 KKD917532:KKF917534 KTZ917532:KUB917534 LDV917532:LDX917534 LNR917532:LNT917534 LXN917532:LXP917534 MHJ917532:MHL917534 MRF917532:MRH917534 NBB917532:NBD917534 NKX917532:NKZ917534 NUT917532:NUV917534 OEP917532:OER917534 OOL917532:OON917534 OYH917532:OYJ917534 PID917532:PIF917534 PRZ917532:PSB917534 QBV917532:QBX917534 QLR917532:QLT917534 QVN917532:QVP917534 RFJ917532:RFL917534 RPF917532:RPH917534 RZB917532:RZD917534 SIX917532:SIZ917534 SST917532:SSV917534 TCP917532:TCR917534 TML917532:TMN917534 TWH917532:TWJ917534 UGD917532:UGF917534 UPZ917532:UQB917534 UZV917532:UZX917534 VJR917532:VJT917534 VTN917532:VTP917534 WDJ917532:WDL917534 WNF917532:WNH917534 WXB917532:WXD917534 AT983068:AV983070 KP983068:KR983070 UL983068:UN983070 AEH983068:AEJ983070 AOD983068:AOF983070 AXZ983068:AYB983070 BHV983068:BHX983070 BRR983068:BRT983070 CBN983068:CBP983070 CLJ983068:CLL983070 CVF983068:CVH983070 DFB983068:DFD983070 DOX983068:DOZ983070 DYT983068:DYV983070 EIP983068:EIR983070 ESL983068:ESN983070 FCH983068:FCJ983070 FMD983068:FMF983070 FVZ983068:FWB983070 GFV983068:GFX983070 GPR983068:GPT983070 GZN983068:GZP983070 HJJ983068:HJL983070 HTF983068:HTH983070 IDB983068:IDD983070 IMX983068:IMZ983070 IWT983068:IWV983070 JGP983068:JGR983070 JQL983068:JQN983070 KAH983068:KAJ983070 KKD983068:KKF983070 KTZ983068:KUB983070 LDV983068:LDX983070 LNR983068:LNT983070 LXN983068:LXP983070 MHJ983068:MHL983070 MRF983068:MRH983070 NBB983068:NBD983070 NKX983068:NKZ983070 NUT983068:NUV983070 OEP983068:OER983070 OOL983068:OON983070 OYH983068:OYJ983070 PID983068:PIF983070 PRZ983068:PSB983070 QBV983068:QBX983070 QLR983068:QLT983070 QVN983068:QVP983070 RFJ983068:RFL983070 RPF983068:RPH983070 RZB983068:RZD983070 SIX983068:SIZ983070 SST983068:SSV983070 TCP983068:TCR983070 TML983068:TMN983070 TWH983068:TWJ983070 UGD983068:UGF983070 UPZ983068:UQB983070 UZV983068:UZX983070 VJR983068:VJT983070 VTN983068:VTP983070 WDJ983068:WDL983070 WNF983068:WNH983070 WXB983068:WXD983070 BY28:CA30 LU28:LW30 VQ28:VS30 AFM28:AFO30 API28:APK30 AZE28:AZG30 BJA28:BJC30 BSW28:BSY30 CCS28:CCU30 CMO28:CMQ30 CWK28:CWM30 DGG28:DGI30 DQC28:DQE30 DZY28:EAA30 EJU28:EJW30 ETQ28:ETS30 FDM28:FDO30 FNI28:FNK30 FXE28:FXG30 GHA28:GHC30 GQW28:GQY30 HAS28:HAU30 HKO28:HKQ30 HUK28:HUM30 IEG28:IEI30 IOC28:IOE30 IXY28:IYA30 JHU28:JHW30 JRQ28:JRS30 KBM28:KBO30 KLI28:KLK30 KVE28:KVG30 LFA28:LFC30 LOW28:LOY30 LYS28:LYU30 MIO28:MIQ30 MSK28:MSM30 NCG28:NCI30 NMC28:NME30 NVY28:NWA30 OFU28:OFW30 OPQ28:OPS30 OZM28:OZO30 PJI28:PJK30 PTE28:PTG30 QDA28:QDC30 QMW28:QMY30 QWS28:QWU30 RGO28:RGQ30 RQK28:RQM30 SAG28:SAI30 SKC28:SKE30 STY28:SUA30 TDU28:TDW30 TNQ28:TNS30 TXM28:TXO30 UHI28:UHK30 URE28:URG30 VBA28:VBC30 VKW28:VKY30 VUS28:VUU30 WEO28:WEQ30 WOK28:WOM30 WYG28:WYI30 BY65564:CA65566 LU65564:LW65566 VQ65564:VS65566 AFM65564:AFO65566 API65564:APK65566 AZE65564:AZG65566 BJA65564:BJC65566 BSW65564:BSY65566 CCS65564:CCU65566 CMO65564:CMQ65566 CWK65564:CWM65566 DGG65564:DGI65566 DQC65564:DQE65566 DZY65564:EAA65566 EJU65564:EJW65566 ETQ65564:ETS65566 FDM65564:FDO65566 FNI65564:FNK65566 FXE65564:FXG65566 GHA65564:GHC65566 GQW65564:GQY65566 HAS65564:HAU65566 HKO65564:HKQ65566 HUK65564:HUM65566 IEG65564:IEI65566 IOC65564:IOE65566 IXY65564:IYA65566 JHU65564:JHW65566 JRQ65564:JRS65566 KBM65564:KBO65566 KLI65564:KLK65566 KVE65564:KVG65566 LFA65564:LFC65566 LOW65564:LOY65566 LYS65564:LYU65566 MIO65564:MIQ65566 MSK65564:MSM65566 NCG65564:NCI65566 NMC65564:NME65566 NVY65564:NWA65566 OFU65564:OFW65566 OPQ65564:OPS65566 OZM65564:OZO65566 PJI65564:PJK65566 PTE65564:PTG65566 QDA65564:QDC65566 QMW65564:QMY65566 QWS65564:QWU65566 RGO65564:RGQ65566 RQK65564:RQM65566 SAG65564:SAI65566 SKC65564:SKE65566 STY65564:SUA65566 TDU65564:TDW65566 TNQ65564:TNS65566 TXM65564:TXO65566 UHI65564:UHK65566 URE65564:URG65566 VBA65564:VBC65566 VKW65564:VKY65566 VUS65564:VUU65566 WEO65564:WEQ65566 WOK65564:WOM65566 WYG65564:WYI65566 BY131100:CA131102 LU131100:LW131102 VQ131100:VS131102 AFM131100:AFO131102 API131100:APK131102 AZE131100:AZG131102 BJA131100:BJC131102 BSW131100:BSY131102 CCS131100:CCU131102 CMO131100:CMQ131102 CWK131100:CWM131102 DGG131100:DGI131102 DQC131100:DQE131102 DZY131100:EAA131102 EJU131100:EJW131102 ETQ131100:ETS131102 FDM131100:FDO131102 FNI131100:FNK131102 FXE131100:FXG131102 GHA131100:GHC131102 GQW131100:GQY131102 HAS131100:HAU131102 HKO131100:HKQ131102 HUK131100:HUM131102 IEG131100:IEI131102 IOC131100:IOE131102 IXY131100:IYA131102 JHU131100:JHW131102 JRQ131100:JRS131102 KBM131100:KBO131102 KLI131100:KLK131102 KVE131100:KVG131102 LFA131100:LFC131102 LOW131100:LOY131102 LYS131100:LYU131102 MIO131100:MIQ131102 MSK131100:MSM131102 NCG131100:NCI131102 NMC131100:NME131102 NVY131100:NWA131102 OFU131100:OFW131102 OPQ131100:OPS131102 OZM131100:OZO131102 PJI131100:PJK131102 PTE131100:PTG131102 QDA131100:QDC131102 QMW131100:QMY131102 QWS131100:QWU131102 RGO131100:RGQ131102 RQK131100:RQM131102 SAG131100:SAI131102 SKC131100:SKE131102 STY131100:SUA131102 TDU131100:TDW131102 TNQ131100:TNS131102 TXM131100:TXO131102 UHI131100:UHK131102 URE131100:URG131102 VBA131100:VBC131102 VKW131100:VKY131102 VUS131100:VUU131102 WEO131100:WEQ131102 WOK131100:WOM131102 WYG131100:WYI131102 BY196636:CA196638 LU196636:LW196638 VQ196636:VS196638 AFM196636:AFO196638 API196636:APK196638 AZE196636:AZG196638 BJA196636:BJC196638 BSW196636:BSY196638 CCS196636:CCU196638 CMO196636:CMQ196638 CWK196636:CWM196638 DGG196636:DGI196638 DQC196636:DQE196638 DZY196636:EAA196638 EJU196636:EJW196638 ETQ196636:ETS196638 FDM196636:FDO196638 FNI196636:FNK196638 FXE196636:FXG196638 GHA196636:GHC196638 GQW196636:GQY196638 HAS196636:HAU196638 HKO196636:HKQ196638 HUK196636:HUM196638 IEG196636:IEI196638 IOC196636:IOE196638 IXY196636:IYA196638 JHU196636:JHW196638 JRQ196636:JRS196638 KBM196636:KBO196638 KLI196636:KLK196638 KVE196636:KVG196638 LFA196636:LFC196638 LOW196636:LOY196638 LYS196636:LYU196638 MIO196636:MIQ196638 MSK196636:MSM196638 NCG196636:NCI196638 NMC196636:NME196638 NVY196636:NWA196638 OFU196636:OFW196638 OPQ196636:OPS196638 OZM196636:OZO196638 PJI196636:PJK196638 PTE196636:PTG196638 QDA196636:QDC196638 QMW196636:QMY196638 QWS196636:QWU196638 RGO196636:RGQ196638 RQK196636:RQM196638 SAG196636:SAI196638 SKC196636:SKE196638 STY196636:SUA196638 TDU196636:TDW196638 TNQ196636:TNS196638 TXM196636:TXO196638 UHI196636:UHK196638 URE196636:URG196638 VBA196636:VBC196638 VKW196636:VKY196638 VUS196636:VUU196638 WEO196636:WEQ196638 WOK196636:WOM196638 WYG196636:WYI196638 BY262172:CA262174 LU262172:LW262174 VQ262172:VS262174 AFM262172:AFO262174 API262172:APK262174 AZE262172:AZG262174 BJA262172:BJC262174 BSW262172:BSY262174 CCS262172:CCU262174 CMO262172:CMQ262174 CWK262172:CWM262174 DGG262172:DGI262174 DQC262172:DQE262174 DZY262172:EAA262174 EJU262172:EJW262174 ETQ262172:ETS262174 FDM262172:FDO262174 FNI262172:FNK262174 FXE262172:FXG262174 GHA262172:GHC262174 GQW262172:GQY262174 HAS262172:HAU262174 HKO262172:HKQ262174 HUK262172:HUM262174 IEG262172:IEI262174 IOC262172:IOE262174 IXY262172:IYA262174 JHU262172:JHW262174 JRQ262172:JRS262174 KBM262172:KBO262174 KLI262172:KLK262174 KVE262172:KVG262174 LFA262172:LFC262174 LOW262172:LOY262174 LYS262172:LYU262174 MIO262172:MIQ262174 MSK262172:MSM262174 NCG262172:NCI262174 NMC262172:NME262174 NVY262172:NWA262174 OFU262172:OFW262174 OPQ262172:OPS262174 OZM262172:OZO262174 PJI262172:PJK262174 PTE262172:PTG262174 QDA262172:QDC262174 QMW262172:QMY262174 QWS262172:QWU262174 RGO262172:RGQ262174 RQK262172:RQM262174 SAG262172:SAI262174 SKC262172:SKE262174 STY262172:SUA262174 TDU262172:TDW262174 TNQ262172:TNS262174 TXM262172:TXO262174 UHI262172:UHK262174 URE262172:URG262174 VBA262172:VBC262174 VKW262172:VKY262174 VUS262172:VUU262174 WEO262172:WEQ262174 WOK262172:WOM262174 WYG262172:WYI262174 BY327708:CA327710 LU327708:LW327710 VQ327708:VS327710 AFM327708:AFO327710 API327708:APK327710 AZE327708:AZG327710 BJA327708:BJC327710 BSW327708:BSY327710 CCS327708:CCU327710 CMO327708:CMQ327710 CWK327708:CWM327710 DGG327708:DGI327710 DQC327708:DQE327710 DZY327708:EAA327710 EJU327708:EJW327710 ETQ327708:ETS327710 FDM327708:FDO327710 FNI327708:FNK327710 FXE327708:FXG327710 GHA327708:GHC327710 GQW327708:GQY327710 HAS327708:HAU327710 HKO327708:HKQ327710 HUK327708:HUM327710 IEG327708:IEI327710 IOC327708:IOE327710 IXY327708:IYA327710 JHU327708:JHW327710 JRQ327708:JRS327710 KBM327708:KBO327710 KLI327708:KLK327710 KVE327708:KVG327710 LFA327708:LFC327710 LOW327708:LOY327710 LYS327708:LYU327710 MIO327708:MIQ327710 MSK327708:MSM327710 NCG327708:NCI327710 NMC327708:NME327710 NVY327708:NWA327710 OFU327708:OFW327710 OPQ327708:OPS327710 OZM327708:OZO327710 PJI327708:PJK327710 PTE327708:PTG327710 QDA327708:QDC327710 QMW327708:QMY327710 QWS327708:QWU327710 RGO327708:RGQ327710 RQK327708:RQM327710 SAG327708:SAI327710 SKC327708:SKE327710 STY327708:SUA327710 TDU327708:TDW327710 TNQ327708:TNS327710 TXM327708:TXO327710 UHI327708:UHK327710 URE327708:URG327710 VBA327708:VBC327710 VKW327708:VKY327710 VUS327708:VUU327710 WEO327708:WEQ327710 WOK327708:WOM327710 WYG327708:WYI327710 BY393244:CA393246 LU393244:LW393246 VQ393244:VS393246 AFM393244:AFO393246 API393244:APK393246 AZE393244:AZG393246 BJA393244:BJC393246 BSW393244:BSY393246 CCS393244:CCU393246 CMO393244:CMQ393246 CWK393244:CWM393246 DGG393244:DGI393246 DQC393244:DQE393246 DZY393244:EAA393246 EJU393244:EJW393246 ETQ393244:ETS393246 FDM393244:FDO393246 FNI393244:FNK393246 FXE393244:FXG393246 GHA393244:GHC393246 GQW393244:GQY393246 HAS393244:HAU393246 HKO393244:HKQ393246 HUK393244:HUM393246 IEG393244:IEI393246 IOC393244:IOE393246 IXY393244:IYA393246 JHU393244:JHW393246 JRQ393244:JRS393246 KBM393244:KBO393246 KLI393244:KLK393246 KVE393244:KVG393246 LFA393244:LFC393246 LOW393244:LOY393246 LYS393244:LYU393246 MIO393244:MIQ393246 MSK393244:MSM393246 NCG393244:NCI393246 NMC393244:NME393246 NVY393244:NWA393246 OFU393244:OFW393246 OPQ393244:OPS393246 OZM393244:OZO393246 PJI393244:PJK393246 PTE393244:PTG393246 QDA393244:QDC393246 QMW393244:QMY393246 QWS393244:QWU393246 RGO393244:RGQ393246 RQK393244:RQM393246 SAG393244:SAI393246 SKC393244:SKE393246 STY393244:SUA393246 TDU393244:TDW393246 TNQ393244:TNS393246 TXM393244:TXO393246 UHI393244:UHK393246 URE393244:URG393246 VBA393244:VBC393246 VKW393244:VKY393246 VUS393244:VUU393246 WEO393244:WEQ393246 WOK393244:WOM393246 WYG393244:WYI393246 BY458780:CA458782 LU458780:LW458782 VQ458780:VS458782 AFM458780:AFO458782 API458780:APK458782 AZE458780:AZG458782 BJA458780:BJC458782 BSW458780:BSY458782 CCS458780:CCU458782 CMO458780:CMQ458782 CWK458780:CWM458782 DGG458780:DGI458782 DQC458780:DQE458782 DZY458780:EAA458782 EJU458780:EJW458782 ETQ458780:ETS458782 FDM458780:FDO458782 FNI458780:FNK458782 FXE458780:FXG458782 GHA458780:GHC458782 GQW458780:GQY458782 HAS458780:HAU458782 HKO458780:HKQ458782 HUK458780:HUM458782 IEG458780:IEI458782 IOC458780:IOE458782 IXY458780:IYA458782 JHU458780:JHW458782 JRQ458780:JRS458782 KBM458780:KBO458782 KLI458780:KLK458782 KVE458780:KVG458782 LFA458780:LFC458782 LOW458780:LOY458782 LYS458780:LYU458782 MIO458780:MIQ458782 MSK458780:MSM458782 NCG458780:NCI458782 NMC458780:NME458782 NVY458780:NWA458782 OFU458780:OFW458782 OPQ458780:OPS458782 OZM458780:OZO458782 PJI458780:PJK458782 PTE458780:PTG458782 QDA458780:QDC458782 QMW458780:QMY458782 QWS458780:QWU458782 RGO458780:RGQ458782 RQK458780:RQM458782 SAG458780:SAI458782 SKC458780:SKE458782 STY458780:SUA458782 TDU458780:TDW458782 TNQ458780:TNS458782 TXM458780:TXO458782 UHI458780:UHK458782 URE458780:URG458782 VBA458780:VBC458782 VKW458780:VKY458782 VUS458780:VUU458782 WEO458780:WEQ458782 WOK458780:WOM458782 WYG458780:WYI458782 BY524316:CA524318 LU524316:LW524318 VQ524316:VS524318 AFM524316:AFO524318 API524316:APK524318 AZE524316:AZG524318 BJA524316:BJC524318 BSW524316:BSY524318 CCS524316:CCU524318 CMO524316:CMQ524318 CWK524316:CWM524318 DGG524316:DGI524318 DQC524316:DQE524318 DZY524316:EAA524318 EJU524316:EJW524318 ETQ524316:ETS524318 FDM524316:FDO524318 FNI524316:FNK524318 FXE524316:FXG524318 GHA524316:GHC524318 GQW524316:GQY524318 HAS524316:HAU524318 HKO524316:HKQ524318 HUK524316:HUM524318 IEG524316:IEI524318 IOC524316:IOE524318 IXY524316:IYA524318 JHU524316:JHW524318 JRQ524316:JRS524318 KBM524316:KBO524318 KLI524316:KLK524318 KVE524316:KVG524318 LFA524316:LFC524318 LOW524316:LOY524318 LYS524316:LYU524318 MIO524316:MIQ524318 MSK524316:MSM524318 NCG524316:NCI524318 NMC524316:NME524318 NVY524316:NWA524318 OFU524316:OFW524318 OPQ524316:OPS524318 OZM524316:OZO524318 PJI524316:PJK524318 PTE524316:PTG524318 QDA524316:QDC524318 QMW524316:QMY524318 QWS524316:QWU524318 RGO524316:RGQ524318 RQK524316:RQM524318 SAG524316:SAI524318 SKC524316:SKE524318 STY524316:SUA524318 TDU524316:TDW524318 TNQ524316:TNS524318 TXM524316:TXO524318 UHI524316:UHK524318 URE524316:URG524318 VBA524316:VBC524318 VKW524316:VKY524318 VUS524316:VUU524318 WEO524316:WEQ524318 WOK524316:WOM524318 WYG524316:WYI524318 BY589852:CA589854 LU589852:LW589854 VQ589852:VS589854 AFM589852:AFO589854 API589852:APK589854 AZE589852:AZG589854 BJA589852:BJC589854 BSW589852:BSY589854 CCS589852:CCU589854 CMO589852:CMQ589854 CWK589852:CWM589854 DGG589852:DGI589854 DQC589852:DQE589854 DZY589852:EAA589854 EJU589852:EJW589854 ETQ589852:ETS589854 FDM589852:FDO589854 FNI589852:FNK589854 FXE589852:FXG589854 GHA589852:GHC589854 GQW589852:GQY589854 HAS589852:HAU589854 HKO589852:HKQ589854 HUK589852:HUM589854 IEG589852:IEI589854 IOC589852:IOE589854 IXY589852:IYA589854 JHU589852:JHW589854 JRQ589852:JRS589854 KBM589852:KBO589854 KLI589852:KLK589854 KVE589852:KVG589854 LFA589852:LFC589854 LOW589852:LOY589854 LYS589852:LYU589854 MIO589852:MIQ589854 MSK589852:MSM589854 NCG589852:NCI589854 NMC589852:NME589854 NVY589852:NWA589854 OFU589852:OFW589854 OPQ589852:OPS589854 OZM589852:OZO589854 PJI589852:PJK589854 PTE589852:PTG589854 QDA589852:QDC589854 QMW589852:QMY589854 QWS589852:QWU589854 RGO589852:RGQ589854 RQK589852:RQM589854 SAG589852:SAI589854 SKC589852:SKE589854 STY589852:SUA589854 TDU589852:TDW589854 TNQ589852:TNS589854 TXM589852:TXO589854 UHI589852:UHK589854 URE589852:URG589854 VBA589852:VBC589854 VKW589852:VKY589854 VUS589852:VUU589854 WEO589852:WEQ589854 WOK589852:WOM589854 WYG589852:WYI589854 BY655388:CA655390 LU655388:LW655390 VQ655388:VS655390 AFM655388:AFO655390 API655388:APK655390 AZE655388:AZG655390 BJA655388:BJC655390 BSW655388:BSY655390 CCS655388:CCU655390 CMO655388:CMQ655390 CWK655388:CWM655390 DGG655388:DGI655390 DQC655388:DQE655390 DZY655388:EAA655390 EJU655388:EJW655390 ETQ655388:ETS655390 FDM655388:FDO655390 FNI655388:FNK655390 FXE655388:FXG655390 GHA655388:GHC655390 GQW655388:GQY655390 HAS655388:HAU655390 HKO655388:HKQ655390 HUK655388:HUM655390 IEG655388:IEI655390 IOC655388:IOE655390 IXY655388:IYA655390 JHU655388:JHW655390 JRQ655388:JRS655390 KBM655388:KBO655390 KLI655388:KLK655390 KVE655388:KVG655390 LFA655388:LFC655390 LOW655388:LOY655390 LYS655388:LYU655390 MIO655388:MIQ655390 MSK655388:MSM655390 NCG655388:NCI655390 NMC655388:NME655390 NVY655388:NWA655390 OFU655388:OFW655390 OPQ655388:OPS655390 OZM655388:OZO655390 PJI655388:PJK655390 PTE655388:PTG655390 QDA655388:QDC655390 QMW655388:QMY655390 QWS655388:QWU655390 RGO655388:RGQ655390 RQK655388:RQM655390 SAG655388:SAI655390 SKC655388:SKE655390 STY655388:SUA655390 TDU655388:TDW655390 TNQ655388:TNS655390 TXM655388:TXO655390 UHI655388:UHK655390 URE655388:URG655390 VBA655388:VBC655390 VKW655388:VKY655390 VUS655388:VUU655390 WEO655388:WEQ655390 WOK655388:WOM655390 WYG655388:WYI655390 BY720924:CA720926 LU720924:LW720926 VQ720924:VS720926 AFM720924:AFO720926 API720924:APK720926 AZE720924:AZG720926 BJA720924:BJC720926 BSW720924:BSY720926 CCS720924:CCU720926 CMO720924:CMQ720926 CWK720924:CWM720926 DGG720924:DGI720926 DQC720924:DQE720926 DZY720924:EAA720926 EJU720924:EJW720926 ETQ720924:ETS720926 FDM720924:FDO720926 FNI720924:FNK720926 FXE720924:FXG720926 GHA720924:GHC720926 GQW720924:GQY720926 HAS720924:HAU720926 HKO720924:HKQ720926 HUK720924:HUM720926 IEG720924:IEI720926 IOC720924:IOE720926 IXY720924:IYA720926 JHU720924:JHW720926 JRQ720924:JRS720926 KBM720924:KBO720926 KLI720924:KLK720926 KVE720924:KVG720926 LFA720924:LFC720926 LOW720924:LOY720926 LYS720924:LYU720926 MIO720924:MIQ720926 MSK720924:MSM720926 NCG720924:NCI720926 NMC720924:NME720926 NVY720924:NWA720926 OFU720924:OFW720926 OPQ720924:OPS720926 OZM720924:OZO720926 PJI720924:PJK720926 PTE720924:PTG720926 QDA720924:QDC720926 QMW720924:QMY720926 QWS720924:QWU720926 RGO720924:RGQ720926 RQK720924:RQM720926 SAG720924:SAI720926 SKC720924:SKE720926 STY720924:SUA720926 TDU720924:TDW720926 TNQ720924:TNS720926 TXM720924:TXO720926 UHI720924:UHK720926 URE720924:URG720926 VBA720924:VBC720926 VKW720924:VKY720926 VUS720924:VUU720926 WEO720924:WEQ720926 WOK720924:WOM720926 WYG720924:WYI720926 BY786460:CA786462 LU786460:LW786462 VQ786460:VS786462 AFM786460:AFO786462 API786460:APK786462 AZE786460:AZG786462 BJA786460:BJC786462 BSW786460:BSY786462 CCS786460:CCU786462 CMO786460:CMQ786462 CWK786460:CWM786462 DGG786460:DGI786462 DQC786460:DQE786462 DZY786460:EAA786462 EJU786460:EJW786462 ETQ786460:ETS786462 FDM786460:FDO786462 FNI786460:FNK786462 FXE786460:FXG786462 GHA786460:GHC786462 GQW786460:GQY786462 HAS786460:HAU786462 HKO786460:HKQ786462 HUK786460:HUM786462 IEG786460:IEI786462 IOC786460:IOE786462 IXY786460:IYA786462 JHU786460:JHW786462 JRQ786460:JRS786462 KBM786460:KBO786462 KLI786460:KLK786462 KVE786460:KVG786462 LFA786460:LFC786462 LOW786460:LOY786462 LYS786460:LYU786462 MIO786460:MIQ786462 MSK786460:MSM786462 NCG786460:NCI786462 NMC786460:NME786462 NVY786460:NWA786462 OFU786460:OFW786462 OPQ786460:OPS786462 OZM786460:OZO786462 PJI786460:PJK786462 PTE786460:PTG786462 QDA786460:QDC786462 QMW786460:QMY786462 QWS786460:QWU786462 RGO786460:RGQ786462 RQK786460:RQM786462 SAG786460:SAI786462 SKC786460:SKE786462 STY786460:SUA786462 TDU786460:TDW786462 TNQ786460:TNS786462 TXM786460:TXO786462 UHI786460:UHK786462 URE786460:URG786462 VBA786460:VBC786462 VKW786460:VKY786462 VUS786460:VUU786462 WEO786460:WEQ786462 WOK786460:WOM786462 WYG786460:WYI786462 BY851996:CA851998 LU851996:LW851998 VQ851996:VS851998 AFM851996:AFO851998 API851996:APK851998 AZE851996:AZG851998 BJA851996:BJC851998 BSW851996:BSY851998 CCS851996:CCU851998 CMO851996:CMQ851998 CWK851996:CWM851998 DGG851996:DGI851998 DQC851996:DQE851998 DZY851996:EAA851998 EJU851996:EJW851998 ETQ851996:ETS851998 FDM851996:FDO851998 FNI851996:FNK851998 FXE851996:FXG851998 GHA851996:GHC851998 GQW851996:GQY851998 HAS851996:HAU851998 HKO851996:HKQ851998 HUK851996:HUM851998 IEG851996:IEI851998 IOC851996:IOE851998 IXY851996:IYA851998 JHU851996:JHW851998 JRQ851996:JRS851998 KBM851996:KBO851998 KLI851996:KLK851998 KVE851996:KVG851998 LFA851996:LFC851998 LOW851996:LOY851998 LYS851996:LYU851998 MIO851996:MIQ851998 MSK851996:MSM851998 NCG851996:NCI851998 NMC851996:NME851998 NVY851996:NWA851998 OFU851996:OFW851998 OPQ851996:OPS851998 OZM851996:OZO851998 PJI851996:PJK851998 PTE851996:PTG851998 QDA851996:QDC851998 QMW851996:QMY851998 QWS851996:QWU851998 RGO851996:RGQ851998 RQK851996:RQM851998 SAG851996:SAI851998 SKC851996:SKE851998 STY851996:SUA851998 TDU851996:TDW851998 TNQ851996:TNS851998 TXM851996:TXO851998 UHI851996:UHK851998 URE851996:URG851998 VBA851996:VBC851998 VKW851996:VKY851998 VUS851996:VUU851998 WEO851996:WEQ851998 WOK851996:WOM851998 WYG851996:WYI851998 BY917532:CA917534 LU917532:LW917534 VQ917532:VS917534 AFM917532:AFO917534 API917532:APK917534 AZE917532:AZG917534 BJA917532:BJC917534 BSW917532:BSY917534 CCS917532:CCU917534 CMO917532:CMQ917534 CWK917532:CWM917534 DGG917532:DGI917534 DQC917532:DQE917534 DZY917532:EAA917534 EJU917532:EJW917534 ETQ917532:ETS917534 FDM917532:FDO917534 FNI917532:FNK917534 FXE917532:FXG917534 GHA917532:GHC917534 GQW917532:GQY917534 HAS917532:HAU917534 HKO917532:HKQ917534 HUK917532:HUM917534 IEG917532:IEI917534 IOC917532:IOE917534 IXY917532:IYA917534 JHU917532:JHW917534 JRQ917532:JRS917534 KBM917532:KBO917534 KLI917532:KLK917534 KVE917532:KVG917534 LFA917532:LFC917534 LOW917532:LOY917534 LYS917532:LYU917534 MIO917532:MIQ917534 MSK917532:MSM917534 NCG917532:NCI917534 NMC917532:NME917534 NVY917532:NWA917534 OFU917532:OFW917534 OPQ917532:OPS917534 OZM917532:OZO917534 PJI917532:PJK917534 PTE917532:PTG917534 QDA917532:QDC917534 QMW917532:QMY917534 QWS917532:QWU917534 RGO917532:RGQ917534 RQK917532:RQM917534 SAG917532:SAI917534 SKC917532:SKE917534 STY917532:SUA917534 TDU917532:TDW917534 TNQ917532:TNS917534 TXM917532:TXO917534 UHI917532:UHK917534 URE917532:URG917534 VBA917532:VBC917534 VKW917532:VKY917534 VUS917532:VUU917534 WEO917532:WEQ917534 WOK917532:WOM917534 WYG917532:WYI917534 BY983068:CA983070 LU983068:LW983070 VQ983068:VS983070 AFM983068:AFO983070 API983068:APK983070 AZE983068:AZG983070 BJA983068:BJC983070 BSW983068:BSY983070 CCS983068:CCU983070 CMO983068:CMQ983070 CWK983068:CWM983070 DGG983068:DGI983070 DQC983068:DQE983070 DZY983068:EAA983070 EJU983068:EJW983070 ETQ983068:ETS983070 FDM983068:FDO983070 FNI983068:FNK983070 FXE983068:FXG983070 GHA983068:GHC983070 GQW983068:GQY983070 HAS983068:HAU983070 HKO983068:HKQ983070 HUK983068:HUM983070 IEG983068:IEI983070 IOC983068:IOE983070 IXY983068:IYA983070 JHU983068:JHW983070 JRQ983068:JRS983070 KBM983068:KBO983070 KLI983068:KLK983070 KVE983068:KVG983070 LFA983068:LFC983070 LOW983068:LOY983070 LYS983068:LYU983070 MIO983068:MIQ983070 MSK983068:MSM983070 NCG983068:NCI983070 NMC983068:NME983070 NVY983068:NWA983070 OFU983068:OFW983070 OPQ983068:OPS983070 OZM983068:OZO983070 PJI983068:PJK983070 PTE983068:PTG983070 QDA983068:QDC983070 QMW983068:QMY983070 QWS983068:QWU983070 RGO983068:RGQ983070 RQK983068:RQM983070 SAG983068:SAI983070 SKC983068:SKE983070 STY983068:SUA983070 TDU983068:TDW983070 TNQ983068:TNS983070 TXM983068:TXO983070 UHI983068:UHK983070 URE983068:URG983070 VBA983068:VBC983070 VKW983068:VKY983070 VUS983068:VUU983070 WEO983068:WEQ983070 WOK983068:WOM983070 WYG983068:WYI983070" showErrorMessage="1" showInputMessage="1" allowBlank="1" type="list">
      <formula1>"●"</formula1>
    </dataValidation>
    <dataValidation sqref="WZD983053:WZO983053 MR10:NC10 WN10:WY10 AGJ10:AGU10 AQF10:AQQ10 BAB10:BAM10 BJX10:BKI10 BTT10:BUE10 CDP10:CEA10 CNL10:CNW10 CXH10:CXS10 DHD10:DHO10 DQZ10:DRK10 EAV10:EBG10 EKR10:ELC10 EUN10:EUY10 FEJ10:FEU10 FOF10:FOQ10 FYB10:FYM10 GHX10:GII10 GRT10:GSE10 HBP10:HCA10 HLL10:HLW10 HVH10:HVS10 IFD10:IFO10 IOZ10:IPK10 IYV10:IZG10 JIR10:JJC10 JSN10:JSY10 KCJ10:KCU10 KMF10:KMQ10 KWB10:KWM10 LFX10:LGI10 LPT10:LQE10 LZP10:MAA10 MJL10:MJW10 MTH10:MTS10 NDD10:NDO10 NMZ10:NNK10 NWV10:NXG10 OGR10:OHC10 OQN10:OQY10 PAJ10:PAU10 PKF10:PKQ10 PUB10:PUM10 QDX10:QEI10 QNT10:QOE10 QXP10:QYA10 RHL10:RHW10 RRH10:RRS10 SBD10:SBO10 SKZ10:SLK10 SUV10:SVG10 TER10:TFC10 TON10:TOY10 TYJ10:TYU10 UIF10:UIQ10 USB10:USM10 VBX10:VCI10 VLT10:VME10 VVP10:VWA10 WFL10:WFW10 WPH10:WPS10 WZD10:WZO10 CV65546:DG65546 MR65546:NC65546 WN65546:WY65546 AGJ65546:AGU65546 AQF65546:AQQ65546 BAB65546:BAM65546 BJX65546:BKI65546 BTT65546:BUE65546 CDP65546:CEA65546 CNL65546:CNW65546 CXH65546:CXS65546 DHD65546:DHO65546 DQZ65546:DRK65546 EAV65546:EBG65546 EKR65546:ELC65546 EUN65546:EUY65546 FEJ65546:FEU65546 FOF65546:FOQ65546 FYB65546:FYM65546 GHX65546:GII65546 GRT65546:GSE65546 HBP65546:HCA65546 HLL65546:HLW65546 HVH65546:HVS65546 IFD65546:IFO65546 IOZ65546:IPK65546 IYV65546:IZG65546 JIR65546:JJC65546 JSN65546:JSY65546 KCJ65546:KCU65546 KMF65546:KMQ65546 KWB65546:KWM65546 LFX65546:LGI65546 LPT65546:LQE65546 LZP65546:MAA65546 MJL65546:MJW65546 MTH65546:MTS65546 NDD65546:NDO65546 NMZ65546:NNK65546 NWV65546:NXG65546 OGR65546:OHC65546 OQN65546:OQY65546 PAJ65546:PAU65546 PKF65546:PKQ65546 PUB65546:PUM65546 QDX65546:QEI65546 QNT65546:QOE65546 QXP65546:QYA65546 RHL65546:RHW65546 RRH65546:RRS65546 SBD65546:SBO65546 SKZ65546:SLK65546 SUV65546:SVG65546 TER65546:TFC65546 TON65546:TOY65546 TYJ65546:TYU65546 UIF65546:UIQ65546 USB65546:USM65546 VBX65546:VCI65546 VLT65546:VME65546 VVP65546:VWA65546 WFL65546:WFW65546 WPH65546:WPS65546 WZD65546:WZO65546 CV131082:DG131082 MR131082:NC131082 WN131082:WY131082 AGJ131082:AGU131082 AQF131082:AQQ131082 BAB131082:BAM131082 BJX131082:BKI131082 BTT131082:BUE131082 CDP131082:CEA131082 CNL131082:CNW131082 CXH131082:CXS131082 DHD131082:DHO131082 DQZ131082:DRK131082 EAV131082:EBG131082 EKR131082:ELC131082 EUN131082:EUY131082 FEJ131082:FEU131082 FOF131082:FOQ131082 FYB131082:FYM131082 GHX131082:GII131082 GRT131082:GSE131082 HBP131082:HCA131082 HLL131082:HLW131082 HVH131082:HVS131082 IFD131082:IFO131082 IOZ131082:IPK131082 IYV131082:IZG131082 JIR131082:JJC131082 JSN131082:JSY131082 KCJ131082:KCU131082 KMF131082:KMQ131082 KWB131082:KWM131082 LFX131082:LGI131082 LPT131082:LQE131082 LZP131082:MAA131082 MJL131082:MJW131082 MTH131082:MTS131082 NDD131082:NDO131082 NMZ131082:NNK131082 NWV131082:NXG131082 OGR131082:OHC131082 OQN131082:OQY131082 PAJ131082:PAU131082 PKF131082:PKQ131082 PUB131082:PUM131082 QDX131082:QEI131082 QNT131082:QOE131082 QXP131082:QYA131082 RHL131082:RHW131082 RRH131082:RRS131082 SBD131082:SBO131082 SKZ131082:SLK131082 SUV131082:SVG131082 TER131082:TFC131082 TON131082:TOY131082 TYJ131082:TYU131082 UIF131082:UIQ131082 USB131082:USM131082 VBX131082:VCI131082 VLT131082:VME131082 VVP131082:VWA131082 WFL131082:WFW131082 WPH131082:WPS131082 WZD131082:WZO131082 CV196618:DG196618 MR196618:NC196618 WN196618:WY196618 AGJ196618:AGU196618 AQF196618:AQQ196618 BAB196618:BAM196618 BJX196618:BKI196618 BTT196618:BUE196618 CDP196618:CEA196618 CNL196618:CNW196618 CXH196618:CXS196618 DHD196618:DHO196618 DQZ196618:DRK196618 EAV196618:EBG196618 EKR196618:ELC196618 EUN196618:EUY196618 FEJ196618:FEU196618 FOF196618:FOQ196618 FYB196618:FYM196618 GHX196618:GII196618 GRT196618:GSE196618 HBP196618:HCA196618 HLL196618:HLW196618 HVH196618:HVS196618 IFD196618:IFO196618 IOZ196618:IPK196618 IYV196618:IZG196618 JIR196618:JJC196618 JSN196618:JSY196618 KCJ196618:KCU196618 KMF196618:KMQ196618 KWB196618:KWM196618 LFX196618:LGI196618 LPT196618:LQE196618 LZP196618:MAA196618 MJL196618:MJW196618 MTH196618:MTS196618 NDD196618:NDO196618 NMZ196618:NNK196618 NWV196618:NXG196618 OGR196618:OHC196618 OQN196618:OQY196618 PAJ196618:PAU196618 PKF196618:PKQ196618 PUB196618:PUM196618 QDX196618:QEI196618 QNT196618:QOE196618 QXP196618:QYA196618 RHL196618:RHW196618 RRH196618:RRS196618 SBD196618:SBO196618 SKZ196618:SLK196618 SUV196618:SVG196618 TER196618:TFC196618 TON196618:TOY196618 TYJ196618:TYU196618 UIF196618:UIQ196618 USB196618:USM196618 VBX196618:VCI196618 VLT196618:VME196618 VVP196618:VWA196618 WFL196618:WFW196618 WPH196618:WPS196618 WZD196618:WZO196618 CV262154:DG262154 MR262154:NC262154 WN262154:WY262154 AGJ262154:AGU262154 AQF262154:AQQ262154 BAB262154:BAM262154 BJX262154:BKI262154 BTT262154:BUE262154 CDP262154:CEA262154 CNL262154:CNW262154 CXH262154:CXS262154 DHD262154:DHO262154 DQZ262154:DRK262154 EAV262154:EBG262154 EKR262154:ELC262154 EUN262154:EUY262154 FEJ262154:FEU262154 FOF262154:FOQ262154 FYB262154:FYM262154 GHX262154:GII262154 GRT262154:GSE262154 HBP262154:HCA262154 HLL262154:HLW262154 HVH262154:HVS262154 IFD262154:IFO262154 IOZ262154:IPK262154 IYV262154:IZG262154 JIR262154:JJC262154 JSN262154:JSY262154 KCJ262154:KCU262154 KMF262154:KMQ262154 KWB262154:KWM262154 LFX262154:LGI262154 LPT262154:LQE262154 LZP262154:MAA262154 MJL262154:MJW262154 MTH262154:MTS262154 NDD262154:NDO262154 NMZ262154:NNK262154 NWV262154:NXG262154 OGR262154:OHC262154 OQN262154:OQY262154 PAJ262154:PAU262154 PKF262154:PKQ262154 PUB262154:PUM262154 QDX262154:QEI262154 QNT262154:QOE262154 QXP262154:QYA262154 RHL262154:RHW262154 RRH262154:RRS262154 SBD262154:SBO262154 SKZ262154:SLK262154 SUV262154:SVG262154 TER262154:TFC262154 TON262154:TOY262154 TYJ262154:TYU262154 UIF262154:UIQ262154 USB262154:USM262154 VBX262154:VCI262154 VLT262154:VME262154 VVP262154:VWA262154 WFL262154:WFW262154 WPH262154:WPS262154 WZD262154:WZO262154 CV327690:DG327690 MR327690:NC327690 WN327690:WY327690 AGJ327690:AGU327690 AQF327690:AQQ327690 BAB327690:BAM327690 BJX327690:BKI327690 BTT327690:BUE327690 CDP327690:CEA327690 CNL327690:CNW327690 CXH327690:CXS327690 DHD327690:DHO327690 DQZ327690:DRK327690 EAV327690:EBG327690 EKR327690:ELC327690 EUN327690:EUY327690 FEJ327690:FEU327690 FOF327690:FOQ327690 FYB327690:FYM327690 GHX327690:GII327690 GRT327690:GSE327690 HBP327690:HCA327690 HLL327690:HLW327690 HVH327690:HVS327690 IFD327690:IFO327690 IOZ327690:IPK327690 IYV327690:IZG327690 JIR327690:JJC327690 JSN327690:JSY327690 KCJ327690:KCU327690 KMF327690:KMQ327690 KWB327690:KWM327690 LFX327690:LGI327690 LPT327690:LQE327690 LZP327690:MAA327690 MJL327690:MJW327690 MTH327690:MTS327690 NDD327690:NDO327690 NMZ327690:NNK327690 NWV327690:NXG327690 OGR327690:OHC327690 OQN327690:OQY327690 PAJ327690:PAU327690 PKF327690:PKQ327690 PUB327690:PUM327690 QDX327690:QEI327690 QNT327690:QOE327690 QXP327690:QYA327690 RHL327690:RHW327690 RRH327690:RRS327690 SBD327690:SBO327690 SKZ327690:SLK327690 SUV327690:SVG327690 TER327690:TFC327690 TON327690:TOY327690 TYJ327690:TYU327690 UIF327690:UIQ327690 USB327690:USM327690 VBX327690:VCI327690 VLT327690:VME327690 VVP327690:VWA327690 WFL327690:WFW327690 WPH327690:WPS327690 WZD327690:WZO327690 CV393226:DG393226 MR393226:NC393226 WN393226:WY393226 AGJ393226:AGU393226 AQF393226:AQQ393226 BAB393226:BAM393226 BJX393226:BKI393226 BTT393226:BUE393226 CDP393226:CEA393226 CNL393226:CNW393226 CXH393226:CXS393226 DHD393226:DHO393226 DQZ393226:DRK393226 EAV393226:EBG393226 EKR393226:ELC393226 EUN393226:EUY393226 FEJ393226:FEU393226 FOF393226:FOQ393226 FYB393226:FYM393226 GHX393226:GII393226 GRT393226:GSE393226 HBP393226:HCA393226 HLL393226:HLW393226 HVH393226:HVS393226 IFD393226:IFO393226 IOZ393226:IPK393226 IYV393226:IZG393226 JIR393226:JJC393226 JSN393226:JSY393226 KCJ393226:KCU393226 KMF393226:KMQ393226 KWB393226:KWM393226 LFX393226:LGI393226 LPT393226:LQE393226 LZP393226:MAA393226 MJL393226:MJW393226 MTH393226:MTS393226 NDD393226:NDO393226 NMZ393226:NNK393226 NWV393226:NXG393226 OGR393226:OHC393226 OQN393226:OQY393226 PAJ393226:PAU393226 PKF393226:PKQ393226 PUB393226:PUM393226 QDX393226:QEI393226 QNT393226:QOE393226 QXP393226:QYA393226 RHL393226:RHW393226 RRH393226:RRS393226 SBD393226:SBO393226 SKZ393226:SLK393226 SUV393226:SVG393226 TER393226:TFC393226 TON393226:TOY393226 TYJ393226:TYU393226 UIF393226:UIQ393226 USB393226:USM393226 VBX393226:VCI393226 VLT393226:VME393226 VVP393226:VWA393226 WFL393226:WFW393226 WPH393226:WPS393226 WZD393226:WZO393226 CV458762:DG458762 MR458762:NC458762 WN458762:WY458762 AGJ458762:AGU458762 AQF458762:AQQ458762 BAB458762:BAM458762 BJX458762:BKI458762 BTT458762:BUE458762 CDP458762:CEA458762 CNL458762:CNW458762 CXH458762:CXS458762 DHD458762:DHO458762 DQZ458762:DRK458762 EAV458762:EBG458762 EKR458762:ELC458762 EUN458762:EUY458762 FEJ458762:FEU458762 FOF458762:FOQ458762 FYB458762:FYM458762 GHX458762:GII458762 GRT458762:GSE458762 HBP458762:HCA458762 HLL458762:HLW458762 HVH458762:HVS458762 IFD458762:IFO458762 IOZ458762:IPK458762 IYV458762:IZG458762 JIR458762:JJC458762 JSN458762:JSY458762 KCJ458762:KCU458762 KMF458762:KMQ458762 KWB458762:KWM458762 LFX458762:LGI458762 LPT458762:LQE458762 LZP458762:MAA458762 MJL458762:MJW458762 MTH458762:MTS458762 NDD458762:NDO458762 NMZ458762:NNK458762 NWV458762:NXG458762 OGR458762:OHC458762 OQN458762:OQY458762 PAJ458762:PAU458762 PKF458762:PKQ458762 PUB458762:PUM458762 QDX458762:QEI458762 QNT458762:QOE458762 QXP458762:QYA458762 RHL458762:RHW458762 RRH458762:RRS458762 SBD458762:SBO458762 SKZ458762:SLK458762 SUV458762:SVG458762 TER458762:TFC458762 TON458762:TOY458762 TYJ458762:TYU458762 UIF458762:UIQ458762 USB458762:USM458762 VBX458762:VCI458762 VLT458762:VME458762 VVP458762:VWA458762 WFL458762:WFW458762 WPH458762:WPS458762 WZD458762:WZO458762 CV524298:DG524298 MR524298:NC524298 WN524298:WY524298 AGJ524298:AGU524298 AQF524298:AQQ524298 BAB524298:BAM524298 BJX524298:BKI524298 BTT524298:BUE524298 CDP524298:CEA524298 CNL524298:CNW524298 CXH524298:CXS524298 DHD524298:DHO524298 DQZ524298:DRK524298 EAV524298:EBG524298 EKR524298:ELC524298 EUN524298:EUY524298 FEJ524298:FEU524298 FOF524298:FOQ524298 FYB524298:FYM524298 GHX524298:GII524298 GRT524298:GSE524298 HBP524298:HCA524298 HLL524298:HLW524298 HVH524298:HVS524298 IFD524298:IFO524298 IOZ524298:IPK524298 IYV524298:IZG524298 JIR524298:JJC524298 JSN524298:JSY524298 KCJ524298:KCU524298 KMF524298:KMQ524298 KWB524298:KWM524298 LFX524298:LGI524298 LPT524298:LQE524298 LZP524298:MAA524298 MJL524298:MJW524298 MTH524298:MTS524298 NDD524298:NDO524298 NMZ524298:NNK524298 NWV524298:NXG524298 OGR524298:OHC524298 OQN524298:OQY524298 PAJ524298:PAU524298 PKF524298:PKQ524298 PUB524298:PUM524298 QDX524298:QEI524298 QNT524298:QOE524298 QXP524298:QYA524298 RHL524298:RHW524298 RRH524298:RRS524298 SBD524298:SBO524298 SKZ524298:SLK524298 SUV524298:SVG524298 TER524298:TFC524298 TON524298:TOY524298 TYJ524298:TYU524298 UIF524298:UIQ524298 USB524298:USM524298 VBX524298:VCI524298 VLT524298:VME524298 VVP524298:VWA524298 WFL524298:WFW524298 WPH524298:WPS524298 WZD524298:WZO524298 CV589834:DG589834 MR589834:NC589834 WN589834:WY589834 AGJ589834:AGU589834 AQF589834:AQQ589834 BAB589834:BAM589834 BJX589834:BKI589834 BTT589834:BUE589834 CDP589834:CEA589834 CNL589834:CNW589834 CXH589834:CXS589834 DHD589834:DHO589834 DQZ589834:DRK589834 EAV589834:EBG589834 EKR589834:ELC589834 EUN589834:EUY589834 FEJ589834:FEU589834 FOF589834:FOQ589834 FYB589834:FYM589834 GHX589834:GII589834 GRT589834:GSE589834 HBP589834:HCA589834 HLL589834:HLW589834 HVH589834:HVS589834 IFD589834:IFO589834 IOZ589834:IPK589834 IYV589834:IZG589834 JIR589834:JJC589834 JSN589834:JSY589834 KCJ589834:KCU589834 KMF589834:KMQ589834 KWB589834:KWM589834 LFX589834:LGI589834 LPT589834:LQE589834 LZP589834:MAA589834 MJL589834:MJW589834 MTH589834:MTS589834 NDD589834:NDO589834 NMZ589834:NNK589834 NWV589834:NXG589834 OGR589834:OHC589834 OQN589834:OQY589834 PAJ589834:PAU589834 PKF589834:PKQ589834 PUB589834:PUM589834 QDX589834:QEI589834 QNT589834:QOE589834 QXP589834:QYA589834 RHL589834:RHW589834 RRH589834:RRS589834 SBD589834:SBO589834 SKZ589834:SLK589834 SUV589834:SVG589834 TER589834:TFC589834 TON589834:TOY589834 TYJ589834:TYU589834 UIF589834:UIQ589834 USB589834:USM589834 VBX589834:VCI589834 VLT589834:VME589834 VVP589834:VWA589834 WFL589834:WFW589834 WPH589834:WPS589834 WZD589834:WZO589834 CV655370:DG655370 MR655370:NC655370 WN655370:WY655370 AGJ655370:AGU655370 AQF655370:AQQ655370 BAB655370:BAM655370 BJX655370:BKI655370 BTT655370:BUE655370 CDP655370:CEA655370 CNL655370:CNW655370 CXH655370:CXS655370 DHD655370:DHO655370 DQZ655370:DRK655370 EAV655370:EBG655370 EKR655370:ELC655370 EUN655370:EUY655370 FEJ655370:FEU655370 FOF655370:FOQ655370 FYB655370:FYM655370 GHX655370:GII655370 GRT655370:GSE655370 HBP655370:HCA655370 HLL655370:HLW655370 HVH655370:HVS655370 IFD655370:IFO655370 IOZ655370:IPK655370 IYV655370:IZG655370 JIR655370:JJC655370 JSN655370:JSY655370 KCJ655370:KCU655370 KMF655370:KMQ655370 KWB655370:KWM655370 LFX655370:LGI655370 LPT655370:LQE655370 LZP655370:MAA655370 MJL655370:MJW655370 MTH655370:MTS655370 NDD655370:NDO655370 NMZ655370:NNK655370 NWV655370:NXG655370 OGR655370:OHC655370 OQN655370:OQY655370 PAJ655370:PAU655370 PKF655370:PKQ655370 PUB655370:PUM655370 QDX655370:QEI655370 QNT655370:QOE655370 QXP655370:QYA655370 RHL655370:RHW655370 RRH655370:RRS655370 SBD655370:SBO655370 SKZ655370:SLK655370 SUV655370:SVG655370 TER655370:TFC655370 TON655370:TOY655370 TYJ655370:TYU655370 UIF655370:UIQ655370 USB655370:USM655370 VBX655370:VCI655370 VLT655370:VME655370 VVP655370:VWA655370 WFL655370:WFW655370 WPH655370:WPS655370 WZD655370:WZO655370 CV720906:DG720906 MR720906:NC720906 WN720906:WY720906 AGJ720906:AGU720906 AQF720906:AQQ720906 BAB720906:BAM720906 BJX720906:BKI720906 BTT720906:BUE720906 CDP720906:CEA720906 CNL720906:CNW720906 CXH720906:CXS720906 DHD720906:DHO720906 DQZ720906:DRK720906 EAV720906:EBG720906 EKR720906:ELC720906 EUN720906:EUY720906 FEJ720906:FEU720906 FOF720906:FOQ720906 FYB720906:FYM720906 GHX720906:GII720906 GRT720906:GSE720906 HBP720906:HCA720906 HLL720906:HLW720906 HVH720906:HVS720906 IFD720906:IFO720906 IOZ720906:IPK720906 IYV720906:IZG720906 JIR720906:JJC720906 JSN720906:JSY720906 KCJ720906:KCU720906 KMF720906:KMQ720906 KWB720906:KWM720906 LFX720906:LGI720906 LPT720906:LQE720906 LZP720906:MAA720906 MJL720906:MJW720906 MTH720906:MTS720906 NDD720906:NDO720906 NMZ720906:NNK720906 NWV720906:NXG720906 OGR720906:OHC720906 OQN720906:OQY720906 PAJ720906:PAU720906 PKF720906:PKQ720906 PUB720906:PUM720906 QDX720906:QEI720906 QNT720906:QOE720906 QXP720906:QYA720906 RHL720906:RHW720906 RRH720906:RRS720906 SBD720906:SBO720906 SKZ720906:SLK720906 SUV720906:SVG720906 TER720906:TFC720906 TON720906:TOY720906 TYJ720906:TYU720906 UIF720906:UIQ720906 USB720906:USM720906 VBX720906:VCI720906 VLT720906:VME720906 VVP720906:VWA720906 WFL720906:WFW720906 WPH720906:WPS720906 WZD720906:WZO720906 CV786442:DG786442 MR786442:NC786442 WN786442:WY786442 AGJ786442:AGU786442 AQF786442:AQQ786442 BAB786442:BAM786442 BJX786442:BKI786442 BTT786442:BUE786442 CDP786442:CEA786442 CNL786442:CNW786442 CXH786442:CXS786442 DHD786442:DHO786442 DQZ786442:DRK786442 EAV786442:EBG786442 EKR786442:ELC786442 EUN786442:EUY786442 FEJ786442:FEU786442 FOF786442:FOQ786442 FYB786442:FYM786442 GHX786442:GII786442 GRT786442:GSE786442 HBP786442:HCA786442 HLL786442:HLW786442 HVH786442:HVS786442 IFD786442:IFO786442 IOZ786442:IPK786442 IYV786442:IZG786442 JIR786442:JJC786442 JSN786442:JSY786442 KCJ786442:KCU786442 KMF786442:KMQ786442 KWB786442:KWM786442 LFX786442:LGI786442 LPT786442:LQE786442 LZP786442:MAA786442 MJL786442:MJW786442 MTH786442:MTS786442 NDD786442:NDO786442 NMZ786442:NNK786442 NWV786442:NXG786442 OGR786442:OHC786442 OQN786442:OQY786442 PAJ786442:PAU786442 PKF786442:PKQ786442 PUB786442:PUM786442 QDX786442:QEI786442 QNT786442:QOE786442 QXP786442:QYA786442 RHL786442:RHW786442 RRH786442:RRS786442 SBD786442:SBO786442 SKZ786442:SLK786442 SUV786442:SVG786442 TER786442:TFC786442 TON786442:TOY786442 TYJ786442:TYU786442 UIF786442:UIQ786442 USB786442:USM786442 VBX786442:VCI786442 VLT786442:VME786442 VVP786442:VWA786442 WFL786442:WFW786442 WPH786442:WPS786442 WZD786442:WZO786442 CV851978:DG851978 MR851978:NC851978 WN851978:WY851978 AGJ851978:AGU851978 AQF851978:AQQ851978 BAB851978:BAM851978 BJX851978:BKI851978 BTT851978:BUE851978 CDP851978:CEA851978 CNL851978:CNW851978 CXH851978:CXS851978 DHD851978:DHO851978 DQZ851978:DRK851978 EAV851978:EBG851978 EKR851978:ELC851978 EUN851978:EUY851978 FEJ851978:FEU851978 FOF851978:FOQ851978 FYB851978:FYM851978 GHX851978:GII851978 GRT851978:GSE851978 HBP851978:HCA851978 HLL851978:HLW851978 HVH851978:HVS851978 IFD851978:IFO851978 IOZ851978:IPK851978 IYV851978:IZG851978 JIR851978:JJC851978 JSN851978:JSY851978 KCJ851978:KCU851978 KMF851978:KMQ851978 KWB851978:KWM851978 LFX851978:LGI851978 LPT851978:LQE851978 LZP851978:MAA851978 MJL851978:MJW851978 MTH851978:MTS851978 NDD851978:NDO851978 NMZ851978:NNK851978 NWV851978:NXG851978 OGR851978:OHC851978 OQN851978:OQY851978 PAJ851978:PAU851978 PKF851978:PKQ851978 PUB851978:PUM851978 QDX851978:QEI851978 QNT851978:QOE851978 QXP851978:QYA851978 RHL851978:RHW851978 RRH851978:RRS851978 SBD851978:SBO851978 SKZ851978:SLK851978 SUV851978:SVG851978 TER851978:TFC851978 TON851978:TOY851978 TYJ851978:TYU851978 UIF851978:UIQ851978 USB851978:USM851978 VBX851978:VCI851978 VLT851978:VME851978 VVP851978:VWA851978 WFL851978:WFW851978 WPH851978:WPS851978 WZD851978:WZO851978 CV917514:DG917514 MR917514:NC917514 WN917514:WY917514 AGJ917514:AGU917514 AQF917514:AQQ917514 BAB917514:BAM917514 BJX917514:BKI917514 BTT917514:BUE917514 CDP917514:CEA917514 CNL917514:CNW917514 CXH917514:CXS917514 DHD917514:DHO917514 DQZ917514:DRK917514 EAV917514:EBG917514 EKR917514:ELC917514 EUN917514:EUY917514 FEJ917514:FEU917514 FOF917514:FOQ917514 FYB917514:FYM917514 GHX917514:GII917514 GRT917514:GSE917514 HBP917514:HCA917514 HLL917514:HLW917514 HVH917514:HVS917514 IFD917514:IFO917514 IOZ917514:IPK917514 IYV917514:IZG917514 JIR917514:JJC917514 JSN917514:JSY917514 KCJ917514:KCU917514 KMF917514:KMQ917514 KWB917514:KWM917514 LFX917514:LGI917514 LPT917514:LQE917514 LZP917514:MAA917514 MJL917514:MJW917514 MTH917514:MTS917514 NDD917514:NDO917514 NMZ917514:NNK917514 NWV917514:NXG917514 OGR917514:OHC917514 OQN917514:OQY917514 PAJ917514:PAU917514 PKF917514:PKQ917514 PUB917514:PUM917514 QDX917514:QEI917514 QNT917514:QOE917514 QXP917514:QYA917514 RHL917514:RHW917514 RRH917514:RRS917514 SBD917514:SBO917514 SKZ917514:SLK917514 SUV917514:SVG917514 TER917514:TFC917514 TON917514:TOY917514 TYJ917514:TYU917514 UIF917514:UIQ917514 USB917514:USM917514 VBX917514:VCI917514 VLT917514:VME917514 VVP917514:VWA917514 WFL917514:WFW917514 WPH917514:WPS917514 WZD917514:WZO917514 CV983050:DG983050 MR983050:NC983050 WN983050:WY983050 AGJ983050:AGU983050 AQF983050:AQQ983050 BAB983050:BAM983050 BJX983050:BKI983050 BTT983050:BUE983050 CDP983050:CEA983050 CNL983050:CNW983050 CXH983050:CXS983050 DHD983050:DHO983050 DQZ983050:DRK983050 EAV983050:EBG983050 EKR983050:ELC983050 EUN983050:EUY983050 FEJ983050:FEU983050 FOF983050:FOQ983050 FYB983050:FYM983050 GHX983050:GII983050 GRT983050:GSE983050 HBP983050:HCA983050 HLL983050:HLW983050 HVH983050:HVS983050 IFD983050:IFO983050 IOZ983050:IPK983050 IYV983050:IZG983050 JIR983050:JJC983050 JSN983050:JSY983050 KCJ983050:KCU983050 KMF983050:KMQ983050 KWB983050:KWM983050 LFX983050:LGI983050 LPT983050:LQE983050 LZP983050:MAA983050 MJL983050:MJW983050 MTH983050:MTS983050 NDD983050:NDO983050 NMZ983050:NNK983050 NWV983050:NXG983050 OGR983050:OHC983050 OQN983050:OQY983050 PAJ983050:PAU983050 PKF983050:PKQ983050 PUB983050:PUM983050 QDX983050:QEI983050 QNT983050:QOE983050 QXP983050:QYA983050 RHL983050:RHW983050 RRH983050:RRS983050 SBD983050:SBO983050 SKZ983050:SLK983050 SUV983050:SVG983050 TER983050:TFC983050 TON983050:TOY983050 TYJ983050:TYU983050 UIF983050:UIQ983050 USB983050:USM983050 VBX983050:VCI983050 VLT983050:VME983050 VVP983050:VWA983050 WFL983050:WFW983050 WPH983050:WPS983050 WZD983050:WZO983050 CV13:DG13 MR13:NC13 WN13:WY13 AGJ13:AGU13 AQF13:AQQ13 BAB13:BAM13 BJX13:BKI13 BTT13:BUE13 CDP13:CEA13 CNL13:CNW13 CXH13:CXS13 DHD13:DHO13 DQZ13:DRK13 EAV13:EBG13 EKR13:ELC13 EUN13:EUY13 FEJ13:FEU13 FOF13:FOQ13 FYB13:FYM13 GHX13:GII13 GRT13:GSE13 HBP13:HCA13 HLL13:HLW13 HVH13:HVS13 IFD13:IFO13 IOZ13:IPK13 IYV13:IZG13 JIR13:JJC13 JSN13:JSY13 KCJ13:KCU13 KMF13:KMQ13 KWB13:KWM13 LFX13:LGI13 LPT13:LQE13 LZP13:MAA13 MJL13:MJW13 MTH13:MTS13 NDD13:NDO13 NMZ13:NNK13 NWV13:NXG13 OGR13:OHC13 OQN13:OQY13 PAJ13:PAU13 PKF13:PKQ13 PUB13:PUM13 QDX13:QEI13 QNT13:QOE13 QXP13:QYA13 RHL13:RHW13 RRH13:RRS13 SBD13:SBO13 SKZ13:SLK13 SUV13:SVG13 TER13:TFC13 TON13:TOY13 TYJ13:TYU13 UIF13:UIQ13 USB13:USM13 VBX13:VCI13 VLT13:VME13 VVP13:VWA13 WFL13:WFW13 WPH13:WPS13 WZD13:WZO13 CV65549:DG65549 MR65549:NC65549 WN65549:WY65549 AGJ65549:AGU65549 AQF65549:AQQ65549 BAB65549:BAM65549 BJX65549:BKI65549 BTT65549:BUE65549 CDP65549:CEA65549 CNL65549:CNW65549 CXH65549:CXS65549 DHD65549:DHO65549 DQZ65549:DRK65549 EAV65549:EBG65549 EKR65549:ELC65549 EUN65549:EUY65549 FEJ65549:FEU65549 FOF65549:FOQ65549 FYB65549:FYM65549 GHX65549:GII65549 GRT65549:GSE65549 HBP65549:HCA65549 HLL65549:HLW65549 HVH65549:HVS65549 IFD65549:IFO65549 IOZ65549:IPK65549 IYV65549:IZG65549 JIR65549:JJC65549 JSN65549:JSY65549 KCJ65549:KCU65549 KMF65549:KMQ65549 KWB65549:KWM65549 LFX65549:LGI65549 LPT65549:LQE65549 LZP65549:MAA65549 MJL65549:MJW65549 MTH65549:MTS65549 NDD65549:NDO65549 NMZ65549:NNK65549 NWV65549:NXG65549 OGR65549:OHC65549 OQN65549:OQY65549 PAJ65549:PAU65549 PKF65549:PKQ65549 PUB65549:PUM65549 QDX65549:QEI65549 QNT65549:QOE65549 QXP65549:QYA65549 RHL65549:RHW65549 RRH65549:RRS65549 SBD65549:SBO65549 SKZ65549:SLK65549 SUV65549:SVG65549 TER65549:TFC65549 TON65549:TOY65549 TYJ65549:TYU65549 UIF65549:UIQ65549 USB65549:USM65549 VBX65549:VCI65549 VLT65549:VME65549 VVP65549:VWA65549 WFL65549:WFW65549 WPH65549:WPS65549 WZD65549:WZO65549 CV131085:DG131085 MR131085:NC131085 WN131085:WY131085 AGJ131085:AGU131085 AQF131085:AQQ131085 BAB131085:BAM131085 BJX131085:BKI131085 BTT131085:BUE131085 CDP131085:CEA131085 CNL131085:CNW131085 CXH131085:CXS131085 DHD131085:DHO131085 DQZ131085:DRK131085 EAV131085:EBG131085 EKR131085:ELC131085 EUN131085:EUY131085 FEJ131085:FEU131085 FOF131085:FOQ131085 FYB131085:FYM131085 GHX131085:GII131085 GRT131085:GSE131085 HBP131085:HCA131085 HLL131085:HLW131085 HVH131085:HVS131085 IFD131085:IFO131085 IOZ131085:IPK131085 IYV131085:IZG131085 JIR131085:JJC131085 JSN131085:JSY131085 KCJ131085:KCU131085 KMF131085:KMQ131085 KWB131085:KWM131085 LFX131085:LGI131085 LPT131085:LQE131085 LZP131085:MAA131085 MJL131085:MJW131085 MTH131085:MTS131085 NDD131085:NDO131085 NMZ131085:NNK131085 NWV131085:NXG131085 OGR131085:OHC131085 OQN131085:OQY131085 PAJ131085:PAU131085 PKF131085:PKQ131085 PUB131085:PUM131085 QDX131085:QEI131085 QNT131085:QOE131085 QXP131085:QYA131085 RHL131085:RHW131085 RRH131085:RRS131085 SBD131085:SBO131085 SKZ131085:SLK131085 SUV131085:SVG131085 TER131085:TFC131085 TON131085:TOY131085 TYJ131085:TYU131085 UIF131085:UIQ131085 USB131085:USM131085 VBX131085:VCI131085 VLT131085:VME131085 VVP131085:VWA131085 WFL131085:WFW131085 WPH131085:WPS131085 WZD131085:WZO131085 CV196621:DG196621 MR196621:NC196621 WN196621:WY196621 AGJ196621:AGU196621 AQF196621:AQQ196621 BAB196621:BAM196621 BJX196621:BKI196621 BTT196621:BUE196621 CDP196621:CEA196621 CNL196621:CNW196621 CXH196621:CXS196621 DHD196621:DHO196621 DQZ196621:DRK196621 EAV196621:EBG196621 EKR196621:ELC196621 EUN196621:EUY196621 FEJ196621:FEU196621 FOF196621:FOQ196621 FYB196621:FYM196621 GHX196621:GII196621 GRT196621:GSE196621 HBP196621:HCA196621 HLL196621:HLW196621 HVH196621:HVS196621 IFD196621:IFO196621 IOZ196621:IPK196621 IYV196621:IZG196621 JIR196621:JJC196621 JSN196621:JSY196621 KCJ196621:KCU196621 KMF196621:KMQ196621 KWB196621:KWM196621 LFX196621:LGI196621 LPT196621:LQE196621 LZP196621:MAA196621 MJL196621:MJW196621 MTH196621:MTS196621 NDD196621:NDO196621 NMZ196621:NNK196621 NWV196621:NXG196621 OGR196621:OHC196621 OQN196621:OQY196621 PAJ196621:PAU196621 PKF196621:PKQ196621 PUB196621:PUM196621 QDX196621:QEI196621 QNT196621:QOE196621 QXP196621:QYA196621 RHL196621:RHW196621 RRH196621:RRS196621 SBD196621:SBO196621 SKZ196621:SLK196621 SUV196621:SVG196621 TER196621:TFC196621 TON196621:TOY196621 TYJ196621:TYU196621 UIF196621:UIQ196621 USB196621:USM196621 VBX196621:VCI196621 VLT196621:VME196621 VVP196621:VWA196621 WFL196621:WFW196621 WPH196621:WPS196621 WZD196621:WZO196621 CV262157:DG262157 MR262157:NC262157 WN262157:WY262157 AGJ262157:AGU262157 AQF262157:AQQ262157 BAB262157:BAM262157 BJX262157:BKI262157 BTT262157:BUE262157 CDP262157:CEA262157 CNL262157:CNW262157 CXH262157:CXS262157 DHD262157:DHO262157 DQZ262157:DRK262157 EAV262157:EBG262157 EKR262157:ELC262157 EUN262157:EUY262157 FEJ262157:FEU262157 FOF262157:FOQ262157 FYB262157:FYM262157 GHX262157:GII262157 GRT262157:GSE262157 HBP262157:HCA262157 HLL262157:HLW262157 HVH262157:HVS262157 IFD262157:IFO262157 IOZ262157:IPK262157 IYV262157:IZG262157 JIR262157:JJC262157 JSN262157:JSY262157 KCJ262157:KCU262157 KMF262157:KMQ262157 KWB262157:KWM262157 LFX262157:LGI262157 LPT262157:LQE262157 LZP262157:MAA262157 MJL262157:MJW262157 MTH262157:MTS262157 NDD262157:NDO262157 NMZ262157:NNK262157 NWV262157:NXG262157 OGR262157:OHC262157 OQN262157:OQY262157 PAJ262157:PAU262157 PKF262157:PKQ262157 PUB262157:PUM262157 QDX262157:QEI262157 QNT262157:QOE262157 QXP262157:QYA262157 RHL262157:RHW262157 RRH262157:RRS262157 SBD262157:SBO262157 SKZ262157:SLK262157 SUV262157:SVG262157 TER262157:TFC262157 TON262157:TOY262157 TYJ262157:TYU262157 UIF262157:UIQ262157 USB262157:USM262157 VBX262157:VCI262157 VLT262157:VME262157 VVP262157:VWA262157 WFL262157:WFW262157 WPH262157:WPS262157 WZD262157:WZO262157 CV327693:DG327693 MR327693:NC327693 WN327693:WY327693 AGJ327693:AGU327693 AQF327693:AQQ327693 BAB327693:BAM327693 BJX327693:BKI327693 BTT327693:BUE327693 CDP327693:CEA327693 CNL327693:CNW327693 CXH327693:CXS327693 DHD327693:DHO327693 DQZ327693:DRK327693 EAV327693:EBG327693 EKR327693:ELC327693 EUN327693:EUY327693 FEJ327693:FEU327693 FOF327693:FOQ327693 FYB327693:FYM327693 GHX327693:GII327693 GRT327693:GSE327693 HBP327693:HCA327693 HLL327693:HLW327693 HVH327693:HVS327693 IFD327693:IFO327693 IOZ327693:IPK327693 IYV327693:IZG327693 JIR327693:JJC327693 JSN327693:JSY327693 KCJ327693:KCU327693 KMF327693:KMQ327693 KWB327693:KWM327693 LFX327693:LGI327693 LPT327693:LQE327693 LZP327693:MAA327693 MJL327693:MJW327693 MTH327693:MTS327693 NDD327693:NDO327693 NMZ327693:NNK327693 NWV327693:NXG327693 OGR327693:OHC327693 OQN327693:OQY327693 PAJ327693:PAU327693 PKF327693:PKQ327693 PUB327693:PUM327693 QDX327693:QEI327693 QNT327693:QOE327693 QXP327693:QYA327693 RHL327693:RHW327693 RRH327693:RRS327693 SBD327693:SBO327693 SKZ327693:SLK327693 SUV327693:SVG327693 TER327693:TFC327693 TON327693:TOY327693 TYJ327693:TYU327693 UIF327693:UIQ327693 USB327693:USM327693 VBX327693:VCI327693 VLT327693:VME327693 VVP327693:VWA327693 WFL327693:WFW327693 WPH327693:WPS327693 WZD327693:WZO327693 CV393229:DG393229 MR393229:NC393229 WN393229:WY393229 AGJ393229:AGU393229 AQF393229:AQQ393229 BAB393229:BAM393229 BJX393229:BKI393229 BTT393229:BUE393229 CDP393229:CEA393229 CNL393229:CNW393229 CXH393229:CXS393229 DHD393229:DHO393229 DQZ393229:DRK393229 EAV393229:EBG393229 EKR393229:ELC393229 EUN393229:EUY393229 FEJ393229:FEU393229 FOF393229:FOQ393229 FYB393229:FYM393229 GHX393229:GII393229 GRT393229:GSE393229 HBP393229:HCA393229 HLL393229:HLW393229 HVH393229:HVS393229 IFD393229:IFO393229 IOZ393229:IPK393229 IYV393229:IZG393229 JIR393229:JJC393229 JSN393229:JSY393229 KCJ393229:KCU393229 KMF393229:KMQ393229 KWB393229:KWM393229 LFX393229:LGI393229 LPT393229:LQE393229 LZP393229:MAA393229 MJL393229:MJW393229 MTH393229:MTS393229 NDD393229:NDO393229 NMZ393229:NNK393229 NWV393229:NXG393229 OGR393229:OHC393229 OQN393229:OQY393229 PAJ393229:PAU393229 PKF393229:PKQ393229 PUB393229:PUM393229 QDX393229:QEI393229 QNT393229:QOE393229 QXP393229:QYA393229 RHL393229:RHW393229 RRH393229:RRS393229 SBD393229:SBO393229 SKZ393229:SLK393229 SUV393229:SVG393229 TER393229:TFC393229 TON393229:TOY393229 TYJ393229:TYU393229 UIF393229:UIQ393229 USB393229:USM393229 VBX393229:VCI393229 VLT393229:VME393229 VVP393229:VWA393229 WFL393229:WFW393229 WPH393229:WPS393229 WZD393229:WZO393229 CV458765:DG458765 MR458765:NC458765 WN458765:WY458765 AGJ458765:AGU458765 AQF458765:AQQ458765 BAB458765:BAM458765 BJX458765:BKI458765 BTT458765:BUE458765 CDP458765:CEA458765 CNL458765:CNW458765 CXH458765:CXS458765 DHD458765:DHO458765 DQZ458765:DRK458765 EAV458765:EBG458765 EKR458765:ELC458765 EUN458765:EUY458765 FEJ458765:FEU458765 FOF458765:FOQ458765 FYB458765:FYM458765 GHX458765:GII458765 GRT458765:GSE458765 HBP458765:HCA458765 HLL458765:HLW458765 HVH458765:HVS458765 IFD458765:IFO458765 IOZ458765:IPK458765 IYV458765:IZG458765 JIR458765:JJC458765 JSN458765:JSY458765 KCJ458765:KCU458765 KMF458765:KMQ458765 KWB458765:KWM458765 LFX458765:LGI458765 LPT458765:LQE458765 LZP458765:MAA458765 MJL458765:MJW458765 MTH458765:MTS458765 NDD458765:NDO458765 NMZ458765:NNK458765 NWV458765:NXG458765 OGR458765:OHC458765 OQN458765:OQY458765 PAJ458765:PAU458765 PKF458765:PKQ458765 PUB458765:PUM458765 QDX458765:QEI458765 QNT458765:QOE458765 QXP458765:QYA458765 RHL458765:RHW458765 RRH458765:RRS458765 SBD458765:SBO458765 SKZ458765:SLK458765 SUV458765:SVG458765 TER458765:TFC458765 TON458765:TOY458765 TYJ458765:TYU458765 UIF458765:UIQ458765 USB458765:USM458765 VBX458765:VCI458765 VLT458765:VME458765 VVP458765:VWA458765 WFL458765:WFW458765 WPH458765:WPS458765 WZD458765:WZO458765 CV524301:DG524301 MR524301:NC524301 WN524301:WY524301 AGJ524301:AGU524301 AQF524301:AQQ524301 BAB524301:BAM524301 BJX524301:BKI524301 BTT524301:BUE524301 CDP524301:CEA524301 CNL524301:CNW524301 CXH524301:CXS524301 DHD524301:DHO524301 DQZ524301:DRK524301 EAV524301:EBG524301 EKR524301:ELC524301 EUN524301:EUY524301 FEJ524301:FEU524301 FOF524301:FOQ524301 FYB524301:FYM524301 GHX524301:GII524301 GRT524301:GSE524301 HBP524301:HCA524301 HLL524301:HLW524301 HVH524301:HVS524301 IFD524301:IFO524301 IOZ524301:IPK524301 IYV524301:IZG524301 JIR524301:JJC524301 JSN524301:JSY524301 KCJ524301:KCU524301 KMF524301:KMQ524301 KWB524301:KWM524301 LFX524301:LGI524301 LPT524301:LQE524301 LZP524301:MAA524301 MJL524301:MJW524301 MTH524301:MTS524301 NDD524301:NDO524301 NMZ524301:NNK524301 NWV524301:NXG524301 OGR524301:OHC524301 OQN524301:OQY524301 PAJ524301:PAU524301 PKF524301:PKQ524301 PUB524301:PUM524301 QDX524301:QEI524301 QNT524301:QOE524301 QXP524301:QYA524301 RHL524301:RHW524301 RRH524301:RRS524301 SBD524301:SBO524301 SKZ524301:SLK524301 SUV524301:SVG524301 TER524301:TFC524301 TON524301:TOY524301 TYJ524301:TYU524301 UIF524301:UIQ524301 USB524301:USM524301 VBX524301:VCI524301 VLT524301:VME524301 VVP524301:VWA524301 WFL524301:WFW524301 WPH524301:WPS524301 WZD524301:WZO524301 CV589837:DG589837 MR589837:NC589837 WN589837:WY589837 AGJ589837:AGU589837 AQF589837:AQQ589837 BAB589837:BAM589837 BJX589837:BKI589837 BTT589837:BUE589837 CDP589837:CEA589837 CNL589837:CNW589837 CXH589837:CXS589837 DHD589837:DHO589837 DQZ589837:DRK589837 EAV589837:EBG589837 EKR589837:ELC589837 EUN589837:EUY589837 FEJ589837:FEU589837 FOF589837:FOQ589837 FYB589837:FYM589837 GHX589837:GII589837 GRT589837:GSE589837 HBP589837:HCA589837 HLL589837:HLW589837 HVH589837:HVS589837 IFD589837:IFO589837 IOZ589837:IPK589837 IYV589837:IZG589837 JIR589837:JJC589837 JSN589837:JSY589837 KCJ589837:KCU589837 KMF589837:KMQ589837 KWB589837:KWM589837 LFX589837:LGI589837 LPT589837:LQE589837 LZP589837:MAA589837 MJL589837:MJW589837 MTH589837:MTS589837 NDD589837:NDO589837 NMZ589837:NNK589837 NWV589837:NXG589837 OGR589837:OHC589837 OQN589837:OQY589837 PAJ589837:PAU589837 PKF589837:PKQ589837 PUB589837:PUM589837 QDX589837:QEI589837 QNT589837:QOE589837 QXP589837:QYA589837 RHL589837:RHW589837 RRH589837:RRS589837 SBD589837:SBO589837 SKZ589837:SLK589837 SUV589837:SVG589837 TER589837:TFC589837 TON589837:TOY589837 TYJ589837:TYU589837 UIF589837:UIQ589837 USB589837:USM589837 VBX589837:VCI589837 VLT589837:VME589837 VVP589837:VWA589837 WFL589837:WFW589837 WPH589837:WPS589837 WZD589837:WZO589837 CV655373:DG655373 MR655373:NC655373 WN655373:WY655373 AGJ655373:AGU655373 AQF655373:AQQ655373 BAB655373:BAM655373 BJX655373:BKI655373 BTT655373:BUE655373 CDP655373:CEA655373 CNL655373:CNW655373 CXH655373:CXS655373 DHD655373:DHO655373 DQZ655373:DRK655373 EAV655373:EBG655373 EKR655373:ELC655373 EUN655373:EUY655373 FEJ655373:FEU655373 FOF655373:FOQ655373 FYB655373:FYM655373 GHX655373:GII655373 GRT655373:GSE655373 HBP655373:HCA655373 HLL655373:HLW655373 HVH655373:HVS655373 IFD655373:IFO655373 IOZ655373:IPK655373 IYV655373:IZG655373 JIR655373:JJC655373 JSN655373:JSY655373 KCJ655373:KCU655373 KMF655373:KMQ655373 KWB655373:KWM655373 LFX655373:LGI655373 LPT655373:LQE655373 LZP655373:MAA655373 MJL655373:MJW655373 MTH655373:MTS655373 NDD655373:NDO655373 NMZ655373:NNK655373 NWV655373:NXG655373 OGR655373:OHC655373 OQN655373:OQY655373 PAJ655373:PAU655373 PKF655373:PKQ655373 PUB655373:PUM655373 QDX655373:QEI655373 QNT655373:QOE655373 QXP655373:QYA655373 RHL655373:RHW655373 RRH655373:RRS655373 SBD655373:SBO655373 SKZ655373:SLK655373 SUV655373:SVG655373 TER655373:TFC655373 TON655373:TOY655373 TYJ655373:TYU655373 UIF655373:UIQ655373 USB655373:USM655373 VBX655373:VCI655373 VLT655373:VME655373 VVP655373:VWA655373 WFL655373:WFW655373 WPH655373:WPS655373 WZD655373:WZO655373 CV720909:DG720909 MR720909:NC720909 WN720909:WY720909 AGJ720909:AGU720909 AQF720909:AQQ720909 BAB720909:BAM720909 BJX720909:BKI720909 BTT720909:BUE720909 CDP720909:CEA720909 CNL720909:CNW720909 CXH720909:CXS720909 DHD720909:DHO720909 DQZ720909:DRK720909 EAV720909:EBG720909 EKR720909:ELC720909 EUN720909:EUY720909 FEJ720909:FEU720909 FOF720909:FOQ720909 FYB720909:FYM720909 GHX720909:GII720909 GRT720909:GSE720909 HBP720909:HCA720909 HLL720909:HLW720909 HVH720909:HVS720909 IFD720909:IFO720909 IOZ720909:IPK720909 IYV720909:IZG720909 JIR720909:JJC720909 JSN720909:JSY720909 KCJ720909:KCU720909 KMF720909:KMQ720909 KWB720909:KWM720909 LFX720909:LGI720909 LPT720909:LQE720909 LZP720909:MAA720909 MJL720909:MJW720909 MTH720909:MTS720909 NDD720909:NDO720909 NMZ720909:NNK720909 NWV720909:NXG720909 OGR720909:OHC720909 OQN720909:OQY720909 PAJ720909:PAU720909 PKF720909:PKQ720909 PUB720909:PUM720909 QDX720909:QEI720909 QNT720909:QOE720909 QXP720909:QYA720909 RHL720909:RHW720909 RRH720909:RRS720909 SBD720909:SBO720909 SKZ720909:SLK720909 SUV720909:SVG720909 TER720909:TFC720909 TON720909:TOY720909 TYJ720909:TYU720909 UIF720909:UIQ720909 USB720909:USM720909 VBX720909:VCI720909 VLT720909:VME720909 VVP720909:VWA720909 WFL720909:WFW720909 WPH720909:WPS720909 WZD720909:WZO720909 CV786445:DG786445 MR786445:NC786445 WN786445:WY786445 AGJ786445:AGU786445 AQF786445:AQQ786445 BAB786445:BAM786445 BJX786445:BKI786445 BTT786445:BUE786445 CDP786445:CEA786445 CNL786445:CNW786445 CXH786445:CXS786445 DHD786445:DHO786445 DQZ786445:DRK786445 EAV786445:EBG786445 EKR786445:ELC786445 EUN786445:EUY786445 FEJ786445:FEU786445 FOF786445:FOQ786445 FYB786445:FYM786445 GHX786445:GII786445 GRT786445:GSE786445 HBP786445:HCA786445 HLL786445:HLW786445 HVH786445:HVS786445 IFD786445:IFO786445 IOZ786445:IPK786445 IYV786445:IZG786445 JIR786445:JJC786445 JSN786445:JSY786445 KCJ786445:KCU786445 KMF786445:KMQ786445 KWB786445:KWM786445 LFX786445:LGI786445 LPT786445:LQE786445 LZP786445:MAA786445 MJL786445:MJW786445 MTH786445:MTS786445 NDD786445:NDO786445 NMZ786445:NNK786445 NWV786445:NXG786445 OGR786445:OHC786445 OQN786445:OQY786445 PAJ786445:PAU786445 PKF786445:PKQ786445 PUB786445:PUM786445 QDX786445:QEI786445 QNT786445:QOE786445 QXP786445:QYA786445 RHL786445:RHW786445 RRH786445:RRS786445 SBD786445:SBO786445 SKZ786445:SLK786445 SUV786445:SVG786445 TER786445:TFC786445 TON786445:TOY786445 TYJ786445:TYU786445 UIF786445:UIQ786445 USB786445:USM786445 VBX786445:VCI786445 VLT786445:VME786445 VVP786445:VWA786445 WFL786445:WFW786445 WPH786445:WPS786445 WZD786445:WZO786445 CV851981:DG851981 MR851981:NC851981 WN851981:WY851981 AGJ851981:AGU851981 AQF851981:AQQ851981 BAB851981:BAM851981 BJX851981:BKI851981 BTT851981:BUE851981 CDP851981:CEA851981 CNL851981:CNW851981 CXH851981:CXS851981 DHD851981:DHO851981 DQZ851981:DRK851981 EAV851981:EBG851981 EKR851981:ELC851981 EUN851981:EUY851981 FEJ851981:FEU851981 FOF851981:FOQ851981 FYB851981:FYM851981 GHX851981:GII851981 GRT851981:GSE851981 HBP851981:HCA851981 HLL851981:HLW851981 HVH851981:HVS851981 IFD851981:IFO851981 IOZ851981:IPK851981 IYV851981:IZG851981 JIR851981:JJC851981 JSN851981:JSY851981 KCJ851981:KCU851981 KMF851981:KMQ851981 KWB851981:KWM851981 LFX851981:LGI851981 LPT851981:LQE851981 LZP851981:MAA851981 MJL851981:MJW851981 MTH851981:MTS851981 NDD851981:NDO851981 NMZ851981:NNK851981 NWV851981:NXG851981 OGR851981:OHC851981 OQN851981:OQY851981 PAJ851981:PAU851981 PKF851981:PKQ851981 PUB851981:PUM851981 QDX851981:QEI851981 QNT851981:QOE851981 QXP851981:QYA851981 RHL851981:RHW851981 RRH851981:RRS851981 SBD851981:SBO851981 SKZ851981:SLK851981 SUV851981:SVG851981 TER851981:TFC851981 TON851981:TOY851981 TYJ851981:TYU851981 UIF851981:UIQ851981 USB851981:USM851981 VBX851981:VCI851981 VLT851981:VME851981 VVP851981:VWA851981 WFL851981:WFW851981 WPH851981:WPS851981 WZD851981:WZO851981 CV917517:DG917517 MR917517:NC917517 WN917517:WY917517 AGJ917517:AGU917517 AQF917517:AQQ917517 BAB917517:BAM917517 BJX917517:BKI917517 BTT917517:BUE917517 CDP917517:CEA917517 CNL917517:CNW917517 CXH917517:CXS917517 DHD917517:DHO917517 DQZ917517:DRK917517 EAV917517:EBG917517 EKR917517:ELC917517 EUN917517:EUY917517 FEJ917517:FEU917517 FOF917517:FOQ917517 FYB917517:FYM917517 GHX917517:GII917517 GRT917517:GSE917517 HBP917517:HCA917517 HLL917517:HLW917517 HVH917517:HVS917517 IFD917517:IFO917517 IOZ917517:IPK917517 IYV917517:IZG917517 JIR917517:JJC917517 JSN917517:JSY917517 KCJ917517:KCU917517 KMF917517:KMQ917517 KWB917517:KWM917517 LFX917517:LGI917517 LPT917517:LQE917517 LZP917517:MAA917517 MJL917517:MJW917517 MTH917517:MTS917517 NDD917517:NDO917517 NMZ917517:NNK917517 NWV917517:NXG917517 OGR917517:OHC917517 OQN917517:OQY917517 PAJ917517:PAU917517 PKF917517:PKQ917517 PUB917517:PUM917517 QDX917517:QEI917517 QNT917517:QOE917517 QXP917517:QYA917517 RHL917517:RHW917517 RRH917517:RRS917517 SBD917517:SBO917517 SKZ917517:SLK917517 SUV917517:SVG917517 TER917517:TFC917517 TON917517:TOY917517 TYJ917517:TYU917517 UIF917517:UIQ917517 USB917517:USM917517 VBX917517:VCI917517 VLT917517:VME917517 VVP917517:VWA917517 WFL917517:WFW917517 WPH917517:WPS917517 WZD917517:WZO917517 CV983053:DG983053 MR983053:NC983053 WN983053:WY983053 AGJ983053:AGU983053 AQF983053:AQQ983053 BAB983053:BAM983053 BJX983053:BKI983053 BTT983053:BUE983053 CDP983053:CEA983053 CNL983053:CNW983053 CXH983053:CXS983053 DHD983053:DHO983053 DQZ983053:DRK983053 EAV983053:EBG983053 EKR983053:ELC983053 EUN983053:EUY983053 FEJ983053:FEU983053 FOF983053:FOQ983053 FYB983053:FYM983053 GHX983053:GII983053 GRT983053:GSE983053 HBP983053:HCA983053 HLL983053:HLW983053 HVH983053:HVS983053 IFD983053:IFO983053 IOZ983053:IPK983053 IYV983053:IZG983053 JIR983053:JJC983053 JSN983053:JSY983053 KCJ983053:KCU983053 KMF983053:KMQ983053 KWB983053:KWM983053 LFX983053:LGI983053 LPT983053:LQE983053 LZP983053:MAA983053 MJL983053:MJW983053 MTH983053:MTS983053 NDD983053:NDO983053 NMZ983053:NNK983053 NWV983053:NXG983053 OGR983053:OHC983053 OQN983053:OQY983053 PAJ983053:PAU983053 PKF983053:PKQ983053 PUB983053:PUM983053 QDX983053:QEI983053 QNT983053:QOE983053 QXP983053:QYA983053 RHL983053:RHW983053 RRH983053:RRS983053 SBD983053:SBO983053 SKZ983053:SLK983053 SUV983053:SVG983053 TER983053:TFC983053 TON983053:TOY983053 TYJ983053:TYU983053 UIF983053:UIQ983053 USB983053:USM983053 VBX983053:VCI983053 VLT983053:VME983053 VVP983053:VWA983053 WFL983053:WFW983053 WPH983053:WPS983053" showErrorMessage="1" showInputMessage="1" allowBlank="1" type="list">
      <formula1>"　,A1,A2,A3,B1,B2,C1,C2,C3,D1,D2,D3,E1,E2,F1,G1,H1"</formula1>
    </dataValidation>
    <dataValidation sqref="AL17 KH17 UD17 ADZ17 ANV17 AXR17 BHN17 BRJ17 CBF17 CLB17 CUX17 DET17 DOP17 DYL17 EIH17 ESD17 FBZ17 FLV17 FVR17 GFN17 GPJ17 GZF17 HJB17 HSX17 ICT17 IMP17 IWL17 JGH17 JQD17 JZZ17 KJV17 KTR17 LDN17 LNJ17 LXF17 MHB17 MQX17 NAT17 NKP17 NUL17 OEH17 OOD17 OXZ17 PHV17 PRR17 QBN17 QLJ17 QVF17 RFB17 ROX17 RYT17 SIP17 SSL17 TCH17 TMD17 TVZ17 UFV17 UPR17 UZN17 VJJ17 VTF17 WDB17 WMX17 WWT17 AL65553 KH65553 UD65553 ADZ65553 ANV65553 AXR65553 BHN65553 BRJ65553 CBF65553 CLB65553 CUX65553 DET65553 DOP65553 DYL65553 EIH65553 ESD65553 FBZ65553 FLV65553 FVR65553 GFN65553 GPJ65553 GZF65553 HJB65553 HSX65553 ICT65553 IMP65553 IWL65553 JGH65553 JQD65553 JZZ65553 KJV65553 KTR65553 LDN65553 LNJ65553 LXF65553 MHB65553 MQX65553 NAT65553 NKP65553 NUL65553 OEH65553 OOD65553 OXZ65553 PHV65553 PRR65553 QBN65553 QLJ65553 QVF65553 RFB65553 ROX65553 RYT65553 SIP65553 SSL65553 TCH65553 TMD65553 TVZ65553 UFV65553 UPR65553 UZN65553 VJJ65553 VTF65553 WDB65553 WMX65553 WWT65553 AL131089 KH131089 UD131089 ADZ131089 ANV131089 AXR131089 BHN131089 BRJ131089 CBF131089 CLB131089 CUX131089 DET131089 DOP131089 DYL131089 EIH131089 ESD131089 FBZ131089 FLV131089 FVR131089 GFN131089 GPJ131089 GZF131089 HJB131089 HSX131089 ICT131089 IMP131089 IWL131089 JGH131089 JQD131089 JZZ131089 KJV131089 KTR131089 LDN131089 LNJ131089 LXF131089 MHB131089 MQX131089 NAT131089 NKP131089 NUL131089 OEH131089 OOD131089 OXZ131089 PHV131089 PRR131089 QBN131089 QLJ131089 QVF131089 RFB131089 ROX131089 RYT131089 SIP131089 SSL131089 TCH131089 TMD131089 TVZ131089 UFV131089 UPR131089 UZN131089 VJJ131089 VTF131089 WDB131089 WMX131089 WWT131089 AL196625 KH196625 UD196625 ADZ196625 ANV196625 AXR196625 BHN196625 BRJ196625 CBF196625 CLB196625 CUX196625 DET196625 DOP196625 DYL196625 EIH196625 ESD196625 FBZ196625 FLV196625 FVR196625 GFN196625 GPJ196625 GZF196625 HJB196625 HSX196625 ICT196625 IMP196625 IWL196625 JGH196625 JQD196625 JZZ196625 KJV196625 KTR196625 LDN196625 LNJ196625 LXF196625 MHB196625 MQX196625 NAT196625 NKP196625 NUL196625 OEH196625 OOD196625 OXZ196625 PHV196625 PRR196625 QBN196625 QLJ196625 QVF196625 RFB196625 ROX196625 RYT196625 SIP196625 SSL196625 TCH196625 TMD196625 TVZ196625 UFV196625 UPR196625 UZN196625 VJJ196625 VTF196625 WDB196625 WMX196625 WWT196625 AL262161 KH262161 UD262161 ADZ262161 ANV262161 AXR262161 BHN262161 BRJ262161 CBF262161 CLB262161 CUX262161 DET262161 DOP262161 DYL262161 EIH262161 ESD262161 FBZ262161 FLV262161 FVR262161 GFN262161 GPJ262161 GZF262161 HJB262161 HSX262161 ICT262161 IMP262161 IWL262161 JGH262161 JQD262161 JZZ262161 KJV262161 KTR262161 LDN262161 LNJ262161 LXF262161 MHB262161 MQX262161 NAT262161 NKP262161 NUL262161 OEH262161 OOD262161 OXZ262161 PHV262161 PRR262161 QBN262161 QLJ262161 QVF262161 RFB262161 ROX262161 RYT262161 SIP262161 SSL262161 TCH262161 TMD262161 TVZ262161 UFV262161 UPR262161 UZN262161 VJJ262161 VTF262161 WDB262161 WMX262161 WWT262161 AL327697 KH327697 UD327697 ADZ327697 ANV327697 AXR327697 BHN327697 BRJ327697 CBF327697 CLB327697 CUX327697 DET327697 DOP327697 DYL327697 EIH327697 ESD327697 FBZ327697 FLV327697 FVR327697 GFN327697 GPJ327697 GZF327697 HJB327697 HSX327697 ICT327697 IMP327697 IWL327697 JGH327697 JQD327697 JZZ327697 KJV327697 KTR327697 LDN327697 LNJ327697 LXF327697 MHB327697 MQX327697 NAT327697 NKP327697 NUL327697 OEH327697 OOD327697 OXZ327697 PHV327697 PRR327697 QBN327697 QLJ327697 QVF327697 RFB327697 ROX327697 RYT327697 SIP327697 SSL327697 TCH327697 TMD327697 TVZ327697 UFV327697 UPR327697 UZN327697 VJJ327697 VTF327697 WDB327697 WMX327697 WWT327697 AL393233 KH393233 UD393233 ADZ393233 ANV393233 AXR393233 BHN393233 BRJ393233 CBF393233 CLB393233 CUX393233 DET393233 DOP393233 DYL393233 EIH393233 ESD393233 FBZ393233 FLV393233 FVR393233 GFN393233 GPJ393233 GZF393233 HJB393233 HSX393233 ICT393233 IMP393233 IWL393233 JGH393233 JQD393233 JZZ393233 KJV393233 KTR393233 LDN393233 LNJ393233 LXF393233 MHB393233 MQX393233 NAT393233 NKP393233 NUL393233 OEH393233 OOD393233 OXZ393233 PHV393233 PRR393233 QBN393233 QLJ393233 QVF393233 RFB393233 ROX393233 RYT393233 SIP393233 SSL393233 TCH393233 TMD393233 TVZ393233 UFV393233 UPR393233 UZN393233 VJJ393233 VTF393233 WDB393233 WMX393233 WWT393233 AL458769 KH458769 UD458769 ADZ458769 ANV458769 AXR458769 BHN458769 BRJ458769 CBF458769 CLB458769 CUX458769 DET458769 DOP458769 DYL458769 EIH458769 ESD458769 FBZ458769 FLV458769 FVR458769 GFN458769 GPJ458769 GZF458769 HJB458769 HSX458769 ICT458769 IMP458769 IWL458769 JGH458769 JQD458769 JZZ458769 KJV458769 KTR458769 LDN458769 LNJ458769 LXF458769 MHB458769 MQX458769 NAT458769 NKP458769 NUL458769 OEH458769 OOD458769 OXZ458769 PHV458769 PRR458769 QBN458769 QLJ458769 QVF458769 RFB458769 ROX458769 RYT458769 SIP458769 SSL458769 TCH458769 TMD458769 TVZ458769 UFV458769 UPR458769 UZN458769 VJJ458769 VTF458769 WDB458769 WMX458769 WWT458769 AL524305 KH524305 UD524305 ADZ524305 ANV524305 AXR524305 BHN524305 BRJ524305 CBF524305 CLB524305 CUX524305 DET524305 DOP524305 DYL524305 EIH524305 ESD524305 FBZ524305 FLV524305 FVR524305 GFN524305 GPJ524305 GZF524305 HJB524305 HSX524305 ICT524305 IMP524305 IWL524305 JGH524305 JQD524305 JZZ524305 KJV524305 KTR524305 LDN524305 LNJ524305 LXF524305 MHB524305 MQX524305 NAT524305 NKP524305 NUL524305 OEH524305 OOD524305 OXZ524305 PHV524305 PRR524305 QBN524305 QLJ524305 QVF524305 RFB524305 ROX524305 RYT524305 SIP524305 SSL524305 TCH524305 TMD524305 TVZ524305 UFV524305 UPR524305 UZN524305 VJJ524305 VTF524305 WDB524305 WMX524305 WWT524305 AL589841 KH589841 UD589841 ADZ589841 ANV589841 AXR589841 BHN589841 BRJ589841 CBF589841 CLB589841 CUX589841 DET589841 DOP589841 DYL589841 EIH589841 ESD589841 FBZ589841 FLV589841 FVR589841 GFN589841 GPJ589841 GZF589841 HJB589841 HSX589841 ICT589841 IMP589841 IWL589841 JGH589841 JQD589841 JZZ589841 KJV589841 KTR589841 LDN589841 LNJ589841 LXF589841 MHB589841 MQX589841 NAT589841 NKP589841 NUL589841 OEH589841 OOD589841 OXZ589841 PHV589841 PRR589841 QBN589841 QLJ589841 QVF589841 RFB589841 ROX589841 RYT589841 SIP589841 SSL589841 TCH589841 TMD589841 TVZ589841 UFV589841 UPR589841 UZN589841 VJJ589841 VTF589841 WDB589841 WMX589841 WWT589841 AL655377 KH655377 UD655377 ADZ655377 ANV655377 AXR655377 BHN655377 BRJ655377 CBF655377 CLB655377 CUX655377 DET655377 DOP655377 DYL655377 EIH655377 ESD655377 FBZ655377 FLV655377 FVR655377 GFN655377 GPJ655377 GZF655377 HJB655377 HSX655377 ICT655377 IMP655377 IWL655377 JGH655377 JQD655377 JZZ655377 KJV655377 KTR655377 LDN655377 LNJ655377 LXF655377 MHB655377 MQX655377 NAT655377 NKP655377 NUL655377 OEH655377 OOD655377 OXZ655377 PHV655377 PRR655377 QBN655377 QLJ655377 QVF655377 RFB655377 ROX655377 RYT655377 SIP655377 SSL655377 TCH655377 TMD655377 TVZ655377 UFV655377 UPR655377 UZN655377 VJJ655377 VTF655377 WDB655377 WMX655377 WWT655377 AL720913 KH720913 UD720913 ADZ720913 ANV720913 AXR720913 BHN720913 BRJ720913 CBF720913 CLB720913 CUX720913 DET720913 DOP720913 DYL720913 EIH720913 ESD720913 FBZ720913 FLV720913 FVR720913 GFN720913 GPJ720913 GZF720913 HJB720913 HSX720913 ICT720913 IMP720913 IWL720913 JGH720913 JQD720913 JZZ720913 KJV720913 KTR720913 LDN720913 LNJ720913 LXF720913 MHB720913 MQX720913 NAT720913 NKP720913 NUL720913 OEH720913 OOD720913 OXZ720913 PHV720913 PRR720913 QBN720913 QLJ720913 QVF720913 RFB720913 ROX720913 RYT720913 SIP720913 SSL720913 TCH720913 TMD720913 TVZ720913 UFV720913 UPR720913 UZN720913 VJJ720913 VTF720913 WDB720913 WMX720913 WWT720913 AL786449 KH786449 UD786449 ADZ786449 ANV786449 AXR786449 BHN786449 BRJ786449 CBF786449 CLB786449 CUX786449 DET786449 DOP786449 DYL786449 EIH786449 ESD786449 FBZ786449 FLV786449 FVR786449 GFN786449 GPJ786449 GZF786449 HJB786449 HSX786449 ICT786449 IMP786449 IWL786449 JGH786449 JQD786449 JZZ786449 KJV786449 KTR786449 LDN786449 LNJ786449 LXF786449 MHB786449 MQX786449 NAT786449 NKP786449 NUL786449 OEH786449 OOD786449 OXZ786449 PHV786449 PRR786449 QBN786449 QLJ786449 QVF786449 RFB786449 ROX786449 RYT786449 SIP786449 SSL786449 TCH786449 TMD786449 TVZ786449 UFV786449 UPR786449 UZN786449 VJJ786449 VTF786449 WDB786449 WMX786449 WWT786449 AL851985 KH851985 UD851985 ADZ851985 ANV851985 AXR851985 BHN851985 BRJ851985 CBF851985 CLB851985 CUX851985 DET851985 DOP851985 DYL851985 EIH851985 ESD851985 FBZ851985 FLV851985 FVR851985 GFN851985 GPJ851985 GZF851985 HJB851985 HSX851985 ICT851985 IMP851985 IWL851985 JGH851985 JQD851985 JZZ851985 KJV851985 KTR851985 LDN851985 LNJ851985 LXF851985 MHB851985 MQX851985 NAT851985 NKP851985 NUL851985 OEH851985 OOD851985 OXZ851985 PHV851985 PRR851985 QBN851985 QLJ851985 QVF851985 RFB851985 ROX851985 RYT851985 SIP851985 SSL851985 TCH851985 TMD851985 TVZ851985 UFV851985 UPR851985 UZN851985 VJJ851985 VTF851985 WDB851985 WMX851985 WWT851985 AL917521 KH917521 UD917521 ADZ917521 ANV917521 AXR917521 BHN917521 BRJ917521 CBF917521 CLB917521 CUX917521 DET917521 DOP917521 DYL917521 EIH917521 ESD917521 FBZ917521 FLV917521 FVR917521 GFN917521 GPJ917521 GZF917521 HJB917521 HSX917521 ICT917521 IMP917521 IWL917521 JGH917521 JQD917521 JZZ917521 KJV917521 KTR917521 LDN917521 LNJ917521 LXF917521 MHB917521 MQX917521 NAT917521 NKP917521 NUL917521 OEH917521 OOD917521 OXZ917521 PHV917521 PRR917521 QBN917521 QLJ917521 QVF917521 RFB917521 ROX917521 RYT917521 SIP917521 SSL917521 TCH917521 TMD917521 TVZ917521 UFV917521 UPR917521 UZN917521 VJJ917521 VTF917521 WDB917521 WMX917521 WWT917521 AL983057 KH983057 UD983057 ADZ983057 ANV983057 AXR983057 BHN983057 BRJ983057 CBF983057 CLB983057 CUX983057 DET983057 DOP983057 DYL983057 EIH983057 ESD983057 FBZ983057 FLV983057 FVR983057 GFN983057 GPJ983057 GZF983057 HJB983057 HSX983057 ICT983057 IMP983057 IWL983057 JGH983057 JQD983057 JZZ983057 KJV983057 KTR983057 LDN983057 LNJ983057 LXF983057 MHB983057 MQX983057 NAT983057 NKP983057 NUL983057 OEH983057 OOD983057 OXZ983057 PHV983057 PRR983057 QBN983057 QLJ983057 QVF983057 RFB983057 ROX983057 RYT983057 SIP983057 SSL983057 TCH983057 TMD983057 TVZ983057 UFV983057 UPR983057 UZN983057 VJJ983057 VTF983057 WDB983057 WMX983057 WWT983057" showErrorMessage="1" showInputMessage="1" allowBlank="1" type="list">
      <formula1>"　,A1,A2,A3,B1,B2,C1,C2,C3,D1,D2,D3,E"</formula1>
    </dataValidation>
    <dataValidation sqref="WYC983102:WYH983102 LQ62:LV62 VM62:VR62 AFI62:AFN62 APE62:APJ62 AZA62:AZF62 BIW62:BJB62 BSS62:BSX62 CCO62:CCT62 CMK62:CMP62 CWG62:CWL62 DGC62:DGH62 DPY62:DQD62 DZU62:DZZ62 EJQ62:EJV62 ETM62:ETR62 FDI62:FDN62 FNE62:FNJ62 FXA62:FXF62 GGW62:GHB62 GQS62:GQX62 HAO62:HAT62 HKK62:HKP62 HUG62:HUL62 IEC62:IEH62 INY62:IOD62 IXU62:IXZ62 JHQ62:JHV62 JRM62:JRR62 KBI62:KBN62 KLE62:KLJ62 KVA62:KVF62 LEW62:LFB62 LOS62:LOX62 LYO62:LYT62 MIK62:MIP62 MSG62:MSL62 NCC62:NCH62 NLY62:NMD62 NVU62:NVZ62 OFQ62:OFV62 OPM62:OPR62 OZI62:OZN62 PJE62:PJJ62 PTA62:PTF62 QCW62:QDB62 QMS62:QMX62 QWO62:QWT62 RGK62:RGP62 RQG62:RQL62 SAC62:SAH62 SJY62:SKD62 STU62:STZ62 TDQ62:TDV62 TNM62:TNR62 TXI62:TXN62 UHE62:UHJ62 URA62:URF62 VAW62:VBB62 VKS62:VKX62 VUO62:VUT62 WEK62:WEP62 WOG62:WOL62 WYC62:WYH62 BU65598:BZ65598 LQ65598:LV65598 VM65598:VR65598 AFI65598:AFN65598 APE65598:APJ65598 AZA65598:AZF65598 BIW65598:BJB65598 BSS65598:BSX65598 CCO65598:CCT65598 CMK65598:CMP65598 CWG65598:CWL65598 DGC65598:DGH65598 DPY65598:DQD65598 DZU65598:DZZ65598 EJQ65598:EJV65598 ETM65598:ETR65598 FDI65598:FDN65598 FNE65598:FNJ65598 FXA65598:FXF65598 GGW65598:GHB65598 GQS65598:GQX65598 HAO65598:HAT65598 HKK65598:HKP65598 HUG65598:HUL65598 IEC65598:IEH65598 INY65598:IOD65598 IXU65598:IXZ65598 JHQ65598:JHV65598 JRM65598:JRR65598 KBI65598:KBN65598 KLE65598:KLJ65598 KVA65598:KVF65598 LEW65598:LFB65598 LOS65598:LOX65598 LYO65598:LYT65598 MIK65598:MIP65598 MSG65598:MSL65598 NCC65598:NCH65598 NLY65598:NMD65598 NVU65598:NVZ65598 OFQ65598:OFV65598 OPM65598:OPR65598 OZI65598:OZN65598 PJE65598:PJJ65598 PTA65598:PTF65598 QCW65598:QDB65598 QMS65598:QMX65598 QWO65598:QWT65598 RGK65598:RGP65598 RQG65598:RQL65598 SAC65598:SAH65598 SJY65598:SKD65598 STU65598:STZ65598 TDQ65598:TDV65598 TNM65598:TNR65598 TXI65598:TXN65598 UHE65598:UHJ65598 URA65598:URF65598 VAW65598:VBB65598 VKS65598:VKX65598 VUO65598:VUT65598 WEK65598:WEP65598 WOG65598:WOL65598 WYC65598:WYH65598 BU131134:BZ131134 LQ131134:LV131134 VM131134:VR131134 AFI131134:AFN131134 APE131134:APJ131134 AZA131134:AZF131134 BIW131134:BJB131134 BSS131134:BSX131134 CCO131134:CCT131134 CMK131134:CMP131134 CWG131134:CWL131134 DGC131134:DGH131134 DPY131134:DQD131134 DZU131134:DZZ131134 EJQ131134:EJV131134 ETM131134:ETR131134 FDI131134:FDN131134 FNE131134:FNJ131134 FXA131134:FXF131134 GGW131134:GHB131134 GQS131134:GQX131134 HAO131134:HAT131134 HKK131134:HKP131134 HUG131134:HUL131134 IEC131134:IEH131134 INY131134:IOD131134 IXU131134:IXZ131134 JHQ131134:JHV131134 JRM131134:JRR131134 KBI131134:KBN131134 KLE131134:KLJ131134 KVA131134:KVF131134 LEW131134:LFB131134 LOS131134:LOX131134 LYO131134:LYT131134 MIK131134:MIP131134 MSG131134:MSL131134 NCC131134:NCH131134 NLY131134:NMD131134 NVU131134:NVZ131134 OFQ131134:OFV131134 OPM131134:OPR131134 OZI131134:OZN131134 PJE131134:PJJ131134 PTA131134:PTF131134 QCW131134:QDB131134 QMS131134:QMX131134 QWO131134:QWT131134 RGK131134:RGP131134 RQG131134:RQL131134 SAC131134:SAH131134 SJY131134:SKD131134 STU131134:STZ131134 TDQ131134:TDV131134 TNM131134:TNR131134 TXI131134:TXN131134 UHE131134:UHJ131134 URA131134:URF131134 VAW131134:VBB131134 VKS131134:VKX131134 VUO131134:VUT131134 WEK131134:WEP131134 WOG131134:WOL131134 WYC131134:WYH131134 BU196670:BZ196670 LQ196670:LV196670 VM196670:VR196670 AFI196670:AFN196670 APE196670:APJ196670 AZA196670:AZF196670 BIW196670:BJB196670 BSS196670:BSX196670 CCO196670:CCT196670 CMK196670:CMP196670 CWG196670:CWL196670 DGC196670:DGH196670 DPY196670:DQD196670 DZU196670:DZZ196670 EJQ196670:EJV196670 ETM196670:ETR196670 FDI196670:FDN196670 FNE196670:FNJ196670 FXA196670:FXF196670 GGW196670:GHB196670 GQS196670:GQX196670 HAO196670:HAT196670 HKK196670:HKP196670 HUG196670:HUL196670 IEC196670:IEH196670 INY196670:IOD196670 IXU196670:IXZ196670 JHQ196670:JHV196670 JRM196670:JRR196670 KBI196670:KBN196670 KLE196670:KLJ196670 KVA196670:KVF196670 LEW196670:LFB196670 LOS196670:LOX196670 LYO196670:LYT196670 MIK196670:MIP196670 MSG196670:MSL196670 NCC196670:NCH196670 NLY196670:NMD196670 NVU196670:NVZ196670 OFQ196670:OFV196670 OPM196670:OPR196670 OZI196670:OZN196670 PJE196670:PJJ196670 PTA196670:PTF196670 QCW196670:QDB196670 QMS196670:QMX196670 QWO196670:QWT196670 RGK196670:RGP196670 RQG196670:RQL196670 SAC196670:SAH196670 SJY196670:SKD196670 STU196670:STZ196670 TDQ196670:TDV196670 TNM196670:TNR196670 TXI196670:TXN196670 UHE196670:UHJ196670 URA196670:URF196670 VAW196670:VBB196670 VKS196670:VKX196670 VUO196670:VUT196670 WEK196670:WEP196670 WOG196670:WOL196670 WYC196670:WYH196670 BU262206:BZ262206 LQ262206:LV262206 VM262206:VR262206 AFI262206:AFN262206 APE262206:APJ262206 AZA262206:AZF262206 BIW262206:BJB262206 BSS262206:BSX262206 CCO262206:CCT262206 CMK262206:CMP262206 CWG262206:CWL262206 DGC262206:DGH262206 DPY262206:DQD262206 DZU262206:DZZ262206 EJQ262206:EJV262206 ETM262206:ETR262206 FDI262206:FDN262206 FNE262206:FNJ262206 FXA262206:FXF262206 GGW262206:GHB262206 GQS262206:GQX262206 HAO262206:HAT262206 HKK262206:HKP262206 HUG262206:HUL262206 IEC262206:IEH262206 INY262206:IOD262206 IXU262206:IXZ262206 JHQ262206:JHV262206 JRM262206:JRR262206 KBI262206:KBN262206 KLE262206:KLJ262206 KVA262206:KVF262206 LEW262206:LFB262206 LOS262206:LOX262206 LYO262206:LYT262206 MIK262206:MIP262206 MSG262206:MSL262206 NCC262206:NCH262206 NLY262206:NMD262206 NVU262206:NVZ262206 OFQ262206:OFV262206 OPM262206:OPR262206 OZI262206:OZN262206 PJE262206:PJJ262206 PTA262206:PTF262206 QCW262206:QDB262206 QMS262206:QMX262206 QWO262206:QWT262206 RGK262206:RGP262206 RQG262206:RQL262206 SAC262206:SAH262206 SJY262206:SKD262206 STU262206:STZ262206 TDQ262206:TDV262206 TNM262206:TNR262206 TXI262206:TXN262206 UHE262206:UHJ262206 URA262206:URF262206 VAW262206:VBB262206 VKS262206:VKX262206 VUO262206:VUT262206 WEK262206:WEP262206 WOG262206:WOL262206 WYC262206:WYH262206 BU327742:BZ327742 LQ327742:LV327742 VM327742:VR327742 AFI327742:AFN327742 APE327742:APJ327742 AZA327742:AZF327742 BIW327742:BJB327742 BSS327742:BSX327742 CCO327742:CCT327742 CMK327742:CMP327742 CWG327742:CWL327742 DGC327742:DGH327742 DPY327742:DQD327742 DZU327742:DZZ327742 EJQ327742:EJV327742 ETM327742:ETR327742 FDI327742:FDN327742 FNE327742:FNJ327742 FXA327742:FXF327742 GGW327742:GHB327742 GQS327742:GQX327742 HAO327742:HAT327742 HKK327742:HKP327742 HUG327742:HUL327742 IEC327742:IEH327742 INY327742:IOD327742 IXU327742:IXZ327742 JHQ327742:JHV327742 JRM327742:JRR327742 KBI327742:KBN327742 KLE327742:KLJ327742 KVA327742:KVF327742 LEW327742:LFB327742 LOS327742:LOX327742 LYO327742:LYT327742 MIK327742:MIP327742 MSG327742:MSL327742 NCC327742:NCH327742 NLY327742:NMD327742 NVU327742:NVZ327742 OFQ327742:OFV327742 OPM327742:OPR327742 OZI327742:OZN327742 PJE327742:PJJ327742 PTA327742:PTF327742 QCW327742:QDB327742 QMS327742:QMX327742 QWO327742:QWT327742 RGK327742:RGP327742 RQG327742:RQL327742 SAC327742:SAH327742 SJY327742:SKD327742 STU327742:STZ327742 TDQ327742:TDV327742 TNM327742:TNR327742 TXI327742:TXN327742 UHE327742:UHJ327742 URA327742:URF327742 VAW327742:VBB327742 VKS327742:VKX327742 VUO327742:VUT327742 WEK327742:WEP327742 WOG327742:WOL327742 WYC327742:WYH327742 BU393278:BZ393278 LQ393278:LV393278 VM393278:VR393278 AFI393278:AFN393278 APE393278:APJ393278 AZA393278:AZF393278 BIW393278:BJB393278 BSS393278:BSX393278 CCO393278:CCT393278 CMK393278:CMP393278 CWG393278:CWL393278 DGC393278:DGH393278 DPY393278:DQD393278 DZU393278:DZZ393278 EJQ393278:EJV393278 ETM393278:ETR393278 FDI393278:FDN393278 FNE393278:FNJ393278 FXA393278:FXF393278 GGW393278:GHB393278 GQS393278:GQX393278 HAO393278:HAT393278 HKK393278:HKP393278 HUG393278:HUL393278 IEC393278:IEH393278 INY393278:IOD393278 IXU393278:IXZ393278 JHQ393278:JHV393278 JRM393278:JRR393278 KBI393278:KBN393278 KLE393278:KLJ393278 KVA393278:KVF393278 LEW393278:LFB393278 LOS393278:LOX393278 LYO393278:LYT393278 MIK393278:MIP393278 MSG393278:MSL393278 NCC393278:NCH393278 NLY393278:NMD393278 NVU393278:NVZ393278 OFQ393278:OFV393278 OPM393278:OPR393278 OZI393278:OZN393278 PJE393278:PJJ393278 PTA393278:PTF393278 QCW393278:QDB393278 QMS393278:QMX393278 QWO393278:QWT393278 RGK393278:RGP393278 RQG393278:RQL393278 SAC393278:SAH393278 SJY393278:SKD393278 STU393278:STZ393278 TDQ393278:TDV393278 TNM393278:TNR393278 TXI393278:TXN393278 UHE393278:UHJ393278 URA393278:URF393278 VAW393278:VBB393278 VKS393278:VKX393278 VUO393278:VUT393278 WEK393278:WEP393278 WOG393278:WOL393278 WYC393278:WYH393278 BU458814:BZ458814 LQ458814:LV458814 VM458814:VR458814 AFI458814:AFN458814 APE458814:APJ458814 AZA458814:AZF458814 BIW458814:BJB458814 BSS458814:BSX458814 CCO458814:CCT458814 CMK458814:CMP458814 CWG458814:CWL458814 DGC458814:DGH458814 DPY458814:DQD458814 DZU458814:DZZ458814 EJQ458814:EJV458814 ETM458814:ETR458814 FDI458814:FDN458814 FNE458814:FNJ458814 FXA458814:FXF458814 GGW458814:GHB458814 GQS458814:GQX458814 HAO458814:HAT458814 HKK458814:HKP458814 HUG458814:HUL458814 IEC458814:IEH458814 INY458814:IOD458814 IXU458814:IXZ458814 JHQ458814:JHV458814 JRM458814:JRR458814 KBI458814:KBN458814 KLE458814:KLJ458814 KVA458814:KVF458814 LEW458814:LFB458814 LOS458814:LOX458814 LYO458814:LYT458814 MIK458814:MIP458814 MSG458814:MSL458814 NCC458814:NCH458814 NLY458814:NMD458814 NVU458814:NVZ458814 OFQ458814:OFV458814 OPM458814:OPR458814 OZI458814:OZN458814 PJE458814:PJJ458814 PTA458814:PTF458814 QCW458814:QDB458814 QMS458814:QMX458814 QWO458814:QWT458814 RGK458814:RGP458814 RQG458814:RQL458814 SAC458814:SAH458814 SJY458814:SKD458814 STU458814:STZ458814 TDQ458814:TDV458814 TNM458814:TNR458814 TXI458814:TXN458814 UHE458814:UHJ458814 URA458814:URF458814 VAW458814:VBB458814 VKS458814:VKX458814 VUO458814:VUT458814 WEK458814:WEP458814 WOG458814:WOL458814 WYC458814:WYH458814 BU524350:BZ524350 LQ524350:LV524350 VM524350:VR524350 AFI524350:AFN524350 APE524350:APJ524350 AZA524350:AZF524350 BIW524350:BJB524350 BSS524350:BSX524350 CCO524350:CCT524350 CMK524350:CMP524350 CWG524350:CWL524350 DGC524350:DGH524350 DPY524350:DQD524350 DZU524350:DZZ524350 EJQ524350:EJV524350 ETM524350:ETR524350 FDI524350:FDN524350 FNE524350:FNJ524350 FXA524350:FXF524350 GGW524350:GHB524350 GQS524350:GQX524350 HAO524350:HAT524350 HKK524350:HKP524350 HUG524350:HUL524350 IEC524350:IEH524350 INY524350:IOD524350 IXU524350:IXZ524350 JHQ524350:JHV524350 JRM524350:JRR524350 KBI524350:KBN524350 KLE524350:KLJ524350 KVA524350:KVF524350 LEW524350:LFB524350 LOS524350:LOX524350 LYO524350:LYT524350 MIK524350:MIP524350 MSG524350:MSL524350 NCC524350:NCH524350 NLY524350:NMD524350 NVU524350:NVZ524350 OFQ524350:OFV524350 OPM524350:OPR524350 OZI524350:OZN524350 PJE524350:PJJ524350 PTA524350:PTF524350 QCW524350:QDB524350 QMS524350:QMX524350 QWO524350:QWT524350 RGK524350:RGP524350 RQG524350:RQL524350 SAC524350:SAH524350 SJY524350:SKD524350 STU524350:STZ524350 TDQ524350:TDV524350 TNM524350:TNR524350 TXI524350:TXN524350 UHE524350:UHJ524350 URA524350:URF524350 VAW524350:VBB524350 VKS524350:VKX524350 VUO524350:VUT524350 WEK524350:WEP524350 WOG524350:WOL524350 WYC524350:WYH524350 BU589886:BZ589886 LQ589886:LV589886 VM589886:VR589886 AFI589886:AFN589886 APE589886:APJ589886 AZA589886:AZF589886 BIW589886:BJB589886 BSS589886:BSX589886 CCO589886:CCT589886 CMK589886:CMP589886 CWG589886:CWL589886 DGC589886:DGH589886 DPY589886:DQD589886 DZU589886:DZZ589886 EJQ589886:EJV589886 ETM589886:ETR589886 FDI589886:FDN589886 FNE589886:FNJ589886 FXA589886:FXF589886 GGW589886:GHB589886 GQS589886:GQX589886 HAO589886:HAT589886 HKK589886:HKP589886 HUG589886:HUL589886 IEC589886:IEH589886 INY589886:IOD589886 IXU589886:IXZ589886 JHQ589886:JHV589886 JRM589886:JRR589886 KBI589886:KBN589886 KLE589886:KLJ589886 KVA589886:KVF589886 LEW589886:LFB589886 LOS589886:LOX589886 LYO589886:LYT589886 MIK589886:MIP589886 MSG589886:MSL589886 NCC589886:NCH589886 NLY589886:NMD589886 NVU589886:NVZ589886 OFQ589886:OFV589886 OPM589886:OPR589886 OZI589886:OZN589886 PJE589886:PJJ589886 PTA589886:PTF589886 QCW589886:QDB589886 QMS589886:QMX589886 QWO589886:QWT589886 RGK589886:RGP589886 RQG589886:RQL589886 SAC589886:SAH589886 SJY589886:SKD589886 STU589886:STZ589886 TDQ589886:TDV589886 TNM589886:TNR589886 TXI589886:TXN589886 UHE589886:UHJ589886 URA589886:URF589886 VAW589886:VBB589886 VKS589886:VKX589886 VUO589886:VUT589886 WEK589886:WEP589886 WOG589886:WOL589886 WYC589886:WYH589886 BU655422:BZ655422 LQ655422:LV655422 VM655422:VR655422 AFI655422:AFN655422 APE655422:APJ655422 AZA655422:AZF655422 BIW655422:BJB655422 BSS655422:BSX655422 CCO655422:CCT655422 CMK655422:CMP655422 CWG655422:CWL655422 DGC655422:DGH655422 DPY655422:DQD655422 DZU655422:DZZ655422 EJQ655422:EJV655422 ETM655422:ETR655422 FDI655422:FDN655422 FNE655422:FNJ655422 FXA655422:FXF655422 GGW655422:GHB655422 GQS655422:GQX655422 HAO655422:HAT655422 HKK655422:HKP655422 HUG655422:HUL655422 IEC655422:IEH655422 INY655422:IOD655422 IXU655422:IXZ655422 JHQ655422:JHV655422 JRM655422:JRR655422 KBI655422:KBN655422 KLE655422:KLJ655422 KVA655422:KVF655422 LEW655422:LFB655422 LOS655422:LOX655422 LYO655422:LYT655422 MIK655422:MIP655422 MSG655422:MSL655422 NCC655422:NCH655422 NLY655422:NMD655422 NVU655422:NVZ655422 OFQ655422:OFV655422 OPM655422:OPR655422 OZI655422:OZN655422 PJE655422:PJJ655422 PTA655422:PTF655422 QCW655422:QDB655422 QMS655422:QMX655422 QWO655422:QWT655422 RGK655422:RGP655422 RQG655422:RQL655422 SAC655422:SAH655422 SJY655422:SKD655422 STU655422:STZ655422 TDQ655422:TDV655422 TNM655422:TNR655422 TXI655422:TXN655422 UHE655422:UHJ655422 URA655422:URF655422 VAW655422:VBB655422 VKS655422:VKX655422 VUO655422:VUT655422 WEK655422:WEP655422 WOG655422:WOL655422 WYC655422:WYH655422 BU720958:BZ720958 LQ720958:LV720958 VM720958:VR720958 AFI720958:AFN720958 APE720958:APJ720958 AZA720958:AZF720958 BIW720958:BJB720958 BSS720958:BSX720958 CCO720958:CCT720958 CMK720958:CMP720958 CWG720958:CWL720958 DGC720958:DGH720958 DPY720958:DQD720958 DZU720958:DZZ720958 EJQ720958:EJV720958 ETM720958:ETR720958 FDI720958:FDN720958 FNE720958:FNJ720958 FXA720958:FXF720958 GGW720958:GHB720958 GQS720958:GQX720958 HAO720958:HAT720958 HKK720958:HKP720958 HUG720958:HUL720958 IEC720958:IEH720958 INY720958:IOD720958 IXU720958:IXZ720958 JHQ720958:JHV720958 JRM720958:JRR720958 KBI720958:KBN720958 KLE720958:KLJ720958 KVA720958:KVF720958 LEW720958:LFB720958 LOS720958:LOX720958 LYO720958:LYT720958 MIK720958:MIP720958 MSG720958:MSL720958 NCC720958:NCH720958 NLY720958:NMD720958 NVU720958:NVZ720958 OFQ720958:OFV720958 OPM720958:OPR720958 OZI720958:OZN720958 PJE720958:PJJ720958 PTA720958:PTF720958 QCW720958:QDB720958 QMS720958:QMX720958 QWO720958:QWT720958 RGK720958:RGP720958 RQG720958:RQL720958 SAC720958:SAH720958 SJY720958:SKD720958 STU720958:STZ720958 TDQ720958:TDV720958 TNM720958:TNR720958 TXI720958:TXN720958 UHE720958:UHJ720958 URA720958:URF720958 VAW720958:VBB720958 VKS720958:VKX720958 VUO720958:VUT720958 WEK720958:WEP720958 WOG720958:WOL720958 WYC720958:WYH720958 BU786494:BZ786494 LQ786494:LV786494 VM786494:VR786494 AFI786494:AFN786494 APE786494:APJ786494 AZA786494:AZF786494 BIW786494:BJB786494 BSS786494:BSX786494 CCO786494:CCT786494 CMK786494:CMP786494 CWG786494:CWL786494 DGC786494:DGH786494 DPY786494:DQD786494 DZU786494:DZZ786494 EJQ786494:EJV786494 ETM786494:ETR786494 FDI786494:FDN786494 FNE786494:FNJ786494 FXA786494:FXF786494 GGW786494:GHB786494 GQS786494:GQX786494 HAO786494:HAT786494 HKK786494:HKP786494 HUG786494:HUL786494 IEC786494:IEH786494 INY786494:IOD786494 IXU786494:IXZ786494 JHQ786494:JHV786494 JRM786494:JRR786494 KBI786494:KBN786494 KLE786494:KLJ786494 KVA786494:KVF786494 LEW786494:LFB786494 LOS786494:LOX786494 LYO786494:LYT786494 MIK786494:MIP786494 MSG786494:MSL786494 NCC786494:NCH786494 NLY786494:NMD786494 NVU786494:NVZ786494 OFQ786494:OFV786494 OPM786494:OPR786494 OZI786494:OZN786494 PJE786494:PJJ786494 PTA786494:PTF786494 QCW786494:QDB786494 QMS786494:QMX786494 QWO786494:QWT786494 RGK786494:RGP786494 RQG786494:RQL786494 SAC786494:SAH786494 SJY786494:SKD786494 STU786494:STZ786494 TDQ786494:TDV786494 TNM786494:TNR786494 TXI786494:TXN786494 UHE786494:UHJ786494 URA786494:URF786494 VAW786494:VBB786494 VKS786494:VKX786494 VUO786494:VUT786494 WEK786494:WEP786494 WOG786494:WOL786494 WYC786494:WYH786494 BU852030:BZ852030 LQ852030:LV852030 VM852030:VR852030 AFI852030:AFN852030 APE852030:APJ852030 AZA852030:AZF852030 BIW852030:BJB852030 BSS852030:BSX852030 CCO852030:CCT852030 CMK852030:CMP852030 CWG852030:CWL852030 DGC852030:DGH852030 DPY852030:DQD852030 DZU852030:DZZ852030 EJQ852030:EJV852030 ETM852030:ETR852030 FDI852030:FDN852030 FNE852030:FNJ852030 FXA852030:FXF852030 GGW852030:GHB852030 GQS852030:GQX852030 HAO852030:HAT852030 HKK852030:HKP852030 HUG852030:HUL852030 IEC852030:IEH852030 INY852030:IOD852030 IXU852030:IXZ852030 JHQ852030:JHV852030 JRM852030:JRR852030 KBI852030:KBN852030 KLE852030:KLJ852030 KVA852030:KVF852030 LEW852030:LFB852030 LOS852030:LOX852030 LYO852030:LYT852030 MIK852030:MIP852030 MSG852030:MSL852030 NCC852030:NCH852030 NLY852030:NMD852030 NVU852030:NVZ852030 OFQ852030:OFV852030 OPM852030:OPR852030 OZI852030:OZN852030 PJE852030:PJJ852030 PTA852030:PTF852030 QCW852030:QDB852030 QMS852030:QMX852030 QWO852030:QWT852030 RGK852030:RGP852030 RQG852030:RQL852030 SAC852030:SAH852030 SJY852030:SKD852030 STU852030:STZ852030 TDQ852030:TDV852030 TNM852030:TNR852030 TXI852030:TXN852030 UHE852030:UHJ852030 URA852030:URF852030 VAW852030:VBB852030 VKS852030:VKX852030 VUO852030:VUT852030 WEK852030:WEP852030 WOG852030:WOL852030 WYC852030:WYH852030 BU917566:BZ917566 LQ917566:LV917566 VM917566:VR917566 AFI917566:AFN917566 APE917566:APJ917566 AZA917566:AZF917566 BIW917566:BJB917566 BSS917566:BSX917566 CCO917566:CCT917566 CMK917566:CMP917566 CWG917566:CWL917566 DGC917566:DGH917566 DPY917566:DQD917566 DZU917566:DZZ917566 EJQ917566:EJV917566 ETM917566:ETR917566 FDI917566:FDN917566 FNE917566:FNJ917566 FXA917566:FXF917566 GGW917566:GHB917566 GQS917566:GQX917566 HAO917566:HAT917566 HKK917566:HKP917566 HUG917566:HUL917566 IEC917566:IEH917566 INY917566:IOD917566 IXU917566:IXZ917566 JHQ917566:JHV917566 JRM917566:JRR917566 KBI917566:KBN917566 KLE917566:KLJ917566 KVA917566:KVF917566 LEW917566:LFB917566 LOS917566:LOX917566 LYO917566:LYT917566 MIK917566:MIP917566 MSG917566:MSL917566 NCC917566:NCH917566 NLY917566:NMD917566 NVU917566:NVZ917566 OFQ917566:OFV917566 OPM917566:OPR917566 OZI917566:OZN917566 PJE917566:PJJ917566 PTA917566:PTF917566 QCW917566:QDB917566 QMS917566:QMX917566 QWO917566:QWT917566 RGK917566:RGP917566 RQG917566:RQL917566 SAC917566:SAH917566 SJY917566:SKD917566 STU917566:STZ917566 TDQ917566:TDV917566 TNM917566:TNR917566 TXI917566:TXN917566 UHE917566:UHJ917566 URA917566:URF917566 VAW917566:VBB917566 VKS917566:VKX917566 VUO917566:VUT917566 WEK917566:WEP917566 WOG917566:WOL917566 WYC917566:WYH917566 BU983102:BZ983102 LQ983102:LV983102 VM983102:VR983102 AFI983102:AFN983102 APE983102:APJ983102 AZA983102:AZF983102 BIW983102:BJB983102 BSS983102:BSX983102 CCO983102:CCT983102 CMK983102:CMP983102 CWG983102:CWL983102 DGC983102:DGH983102 DPY983102:DQD983102 DZU983102:DZZ983102 EJQ983102:EJV983102 ETM983102:ETR983102 FDI983102:FDN983102 FNE983102:FNJ983102 FXA983102:FXF983102 GGW983102:GHB983102 GQS983102:GQX983102 HAO983102:HAT983102 HKK983102:HKP983102 HUG983102:HUL983102 IEC983102:IEH983102 INY983102:IOD983102 IXU983102:IXZ983102 JHQ983102:JHV983102 JRM983102:JRR983102 KBI983102:KBN983102 KLE983102:KLJ983102 KVA983102:KVF983102 LEW983102:LFB983102 LOS983102:LOX983102 LYO983102:LYT983102 MIK983102:MIP983102 MSG983102:MSL983102 NCC983102:NCH983102 NLY983102:NMD983102 NVU983102:NVZ983102 OFQ983102:OFV983102 OPM983102:OPR983102 OZI983102:OZN983102 PJE983102:PJJ983102 PTA983102:PTF983102 QCW983102:QDB983102 QMS983102:QMX983102 QWO983102:QWT983102 RGK983102:RGP983102 RQG983102:RQL983102 SAC983102:SAH983102 SJY983102:SKD983102 STU983102:STZ983102 TDQ983102:TDV983102 TNM983102:TNR983102 TXI983102:TXN983102 UHE983102:UHJ983102 URA983102:URF983102 VAW983102:VBB983102 VKS983102:VKX983102 VUO983102:VUT983102 WEK983102:WEP983102 WOG983102:WOL983102" showErrorMessage="1" showInputMessage="1" allowBlank="1" type="list">
      <formula1>"　,ＭＢ,ＭＡ"</formula1>
    </dataValidation>
    <dataValidation sqref="CV10:DG10" showErrorMessage="1" showInputMessage="1" allowBlank="0" type="list">
      <formula1>"　,A1,A2,A3,B1,B2,C1,C2,C3,D1,D2,D3,E1,E2,F1,G1,H1"</formula1>
    </dataValidation>
    <dataValidation sqref="BU62:BZ62" showErrorMessage="1" showInputMessage="1" allowBlank="0" type="list">
      <formula1>"　,ＭＢ,ＭＡ"</formula1>
    </dataValidation>
  </dataValidations>
  <pageMargins left="0.5905511811023623" right="0.1968503937007874" top="0.4724409448818898" bottom="0.4330708661417323" header="0" footer="0"/>
  <pageSetup orientation="portrait" paperSize="9" scale="90" verticalDpi="1200"/>
  <headerFooter alignWithMargins="0">
    <oddHeader>&amp;C&amp;"ＭＳ ゴシック,太字"&amp;13 Customer Categorization Worksheet&amp;RForm1-1</oddHeader>
    <oddFooter>&amp;ROctober 2019</oddFooter>
    <evenHeader/>
    <evenFooter/>
    <firstHeader/>
    <firstFooter/>
  </headerFooter>
</worksheet>
</file>

<file path=xl/worksheets/sheet24.xml><?xml version="1.0" encoding="utf-8"?>
<worksheet xmlns="http://schemas.openxmlformats.org/spreadsheetml/2006/main">
  <sheetPr>
    <outlinePr summaryBelow="1" summaryRight="1"/>
    <pageSetUpPr/>
  </sheetPr>
  <dimension ref="A1:CG58"/>
  <sheetViews>
    <sheetView view="pageBreakPreview" zoomScale="90" zoomScaleNormal="100" zoomScaleSheetLayoutView="90" workbookViewId="0">
      <selection activeCell="A4" sqref="A4"/>
    </sheetView>
  </sheetViews>
  <sheetFormatPr baseColWidth="8" defaultColWidth="2.08984375" defaultRowHeight="14.25" customHeight="1"/>
  <cols>
    <col width="1.36328125" customWidth="1" style="301" min="1" max="1"/>
    <col width="3" customWidth="1" style="301" min="2" max="2"/>
    <col width="2.08984375" customWidth="1" style="301" min="3" max="12"/>
    <col width="2.26953125" customWidth="1" style="301" min="13" max="13"/>
    <col width="2.08984375" customWidth="1" style="301" min="14" max="47"/>
    <col width="2.08984375" customWidth="1" style="301" min="48" max="51"/>
    <col width="0.90625" customWidth="1" style="301" min="52" max="52"/>
    <col width="2.08984375" customWidth="1" style="301" min="53" max="256"/>
    <col width="1.36328125" customWidth="1" style="301" min="257" max="257"/>
    <col width="3" customWidth="1" style="301" min="258" max="258"/>
    <col width="2.08984375" customWidth="1" style="301" min="259" max="268"/>
    <col width="2.26953125" customWidth="1" style="301" min="269" max="269"/>
    <col width="2.08984375" customWidth="1" style="301" min="270" max="303"/>
    <col width="2.08984375" customWidth="1" style="301" min="304" max="307"/>
    <col width="0.90625" customWidth="1" style="301" min="308" max="308"/>
    <col width="2.08984375" customWidth="1" style="301" min="309" max="512"/>
    <col width="1.36328125" customWidth="1" style="301" min="513" max="513"/>
    <col width="3" customWidth="1" style="301" min="514" max="514"/>
    <col width="2.08984375" customWidth="1" style="301" min="515" max="524"/>
    <col width="2.26953125" customWidth="1" style="301" min="525" max="525"/>
    <col width="2.08984375" customWidth="1" style="301" min="526" max="559"/>
    <col width="2.08984375" customWidth="1" style="301" min="560" max="563"/>
    <col width="0.90625" customWidth="1" style="301" min="564" max="564"/>
    <col width="2.08984375" customWidth="1" style="301" min="565" max="768"/>
    <col width="1.36328125" customWidth="1" style="301" min="769" max="769"/>
    <col width="3" customWidth="1" style="301" min="770" max="770"/>
    <col width="2.08984375" customWidth="1" style="301" min="771" max="780"/>
    <col width="2.26953125" customWidth="1" style="301" min="781" max="781"/>
    <col width="2.08984375" customWidth="1" style="301" min="782" max="815"/>
    <col width="2.08984375" customWidth="1" style="301" min="816" max="819"/>
    <col width="0.90625" customWidth="1" style="301" min="820" max="820"/>
    <col width="2.08984375" customWidth="1" style="301" min="821" max="1024"/>
    <col width="1.36328125" customWidth="1" style="301" min="1025" max="1025"/>
    <col width="3" customWidth="1" style="301" min="1026" max="1026"/>
    <col width="2.08984375" customWidth="1" style="301" min="1027" max="1036"/>
    <col width="2.26953125" customWidth="1" style="301" min="1037" max="1037"/>
    <col width="2.08984375" customWidth="1" style="301" min="1038" max="1071"/>
    <col width="2.08984375" customWidth="1" style="301" min="1072" max="1075"/>
    <col width="0.90625" customWidth="1" style="301" min="1076" max="1076"/>
    <col width="2.08984375" customWidth="1" style="301" min="1077" max="1280"/>
    <col width="1.36328125" customWidth="1" style="301" min="1281" max="1281"/>
    <col width="3" customWidth="1" style="301" min="1282" max="1282"/>
    <col width="2.08984375" customWidth="1" style="301" min="1283" max="1292"/>
    <col width="2.26953125" customWidth="1" style="301" min="1293" max="1293"/>
    <col width="2.08984375" customWidth="1" style="301" min="1294" max="1327"/>
    <col width="2.08984375" customWidth="1" style="301" min="1328" max="1331"/>
    <col width="0.90625" customWidth="1" style="301" min="1332" max="1332"/>
    <col width="2.08984375" customWidth="1" style="301" min="1333" max="1536"/>
    <col width="1.36328125" customWidth="1" style="301" min="1537" max="1537"/>
    <col width="3" customWidth="1" style="301" min="1538" max="1538"/>
    <col width="2.08984375" customWidth="1" style="301" min="1539" max="1548"/>
    <col width="2.26953125" customWidth="1" style="301" min="1549" max="1549"/>
    <col width="2.08984375" customWidth="1" style="301" min="1550" max="1583"/>
    <col width="2.08984375" customWidth="1" style="301" min="1584" max="1587"/>
    <col width="0.90625" customWidth="1" style="301" min="1588" max="1588"/>
    <col width="2.08984375" customWidth="1" style="301" min="1589" max="1792"/>
    <col width="1.36328125" customWidth="1" style="301" min="1793" max="1793"/>
    <col width="3" customWidth="1" style="301" min="1794" max="1794"/>
    <col width="2.08984375" customWidth="1" style="301" min="1795" max="1804"/>
    <col width="2.26953125" customWidth="1" style="301" min="1805" max="1805"/>
    <col width="2.08984375" customWidth="1" style="301" min="1806" max="1839"/>
    <col width="2.08984375" customWidth="1" style="301" min="1840" max="1843"/>
    <col width="0.90625" customWidth="1" style="301" min="1844" max="1844"/>
    <col width="2.08984375" customWidth="1" style="301" min="1845" max="2048"/>
    <col width="1.36328125" customWidth="1" style="301" min="2049" max="2049"/>
    <col width="3" customWidth="1" style="301" min="2050" max="2050"/>
    <col width="2.08984375" customWidth="1" style="301" min="2051" max="2060"/>
    <col width="2.26953125" customWidth="1" style="301" min="2061" max="2061"/>
    <col width="2.08984375" customWidth="1" style="301" min="2062" max="2095"/>
    <col width="2.08984375" customWidth="1" style="301" min="2096" max="2099"/>
    <col width="0.90625" customWidth="1" style="301" min="2100" max="2100"/>
    <col width="2.08984375" customWidth="1" style="301" min="2101" max="2304"/>
    <col width="1.36328125" customWidth="1" style="301" min="2305" max="2305"/>
    <col width="3" customWidth="1" style="301" min="2306" max="2306"/>
    <col width="2.08984375" customWidth="1" style="301" min="2307" max="2316"/>
    <col width="2.26953125" customWidth="1" style="301" min="2317" max="2317"/>
    <col width="2.08984375" customWidth="1" style="301" min="2318" max="2351"/>
    <col width="2.08984375" customWidth="1" style="301" min="2352" max="2355"/>
    <col width="0.90625" customWidth="1" style="301" min="2356" max="2356"/>
    <col width="2.08984375" customWidth="1" style="301" min="2357" max="2560"/>
    <col width="1.36328125" customWidth="1" style="301" min="2561" max="2561"/>
    <col width="3" customWidth="1" style="301" min="2562" max="2562"/>
    <col width="2.08984375" customWidth="1" style="301" min="2563" max="2572"/>
    <col width="2.26953125" customWidth="1" style="301" min="2573" max="2573"/>
    <col width="2.08984375" customWidth="1" style="301" min="2574" max="2607"/>
    <col width="2.08984375" customWidth="1" style="301" min="2608" max="2611"/>
    <col width="0.90625" customWidth="1" style="301" min="2612" max="2612"/>
    <col width="2.08984375" customWidth="1" style="301" min="2613" max="2816"/>
    <col width="1.36328125" customWidth="1" style="301" min="2817" max="2817"/>
    <col width="3" customWidth="1" style="301" min="2818" max="2818"/>
    <col width="2.08984375" customWidth="1" style="301" min="2819" max="2828"/>
    <col width="2.26953125" customWidth="1" style="301" min="2829" max="2829"/>
    <col width="2.08984375" customWidth="1" style="301" min="2830" max="2863"/>
    <col width="2.08984375" customWidth="1" style="301" min="2864" max="2867"/>
    <col width="0.90625" customWidth="1" style="301" min="2868" max="2868"/>
    <col width="2.08984375" customWidth="1" style="301" min="2869" max="3072"/>
    <col width="1.36328125" customWidth="1" style="301" min="3073" max="3073"/>
    <col width="3" customWidth="1" style="301" min="3074" max="3074"/>
    <col width="2.08984375" customWidth="1" style="301" min="3075" max="3084"/>
    <col width="2.26953125" customWidth="1" style="301" min="3085" max="3085"/>
    <col width="2.08984375" customWidth="1" style="301" min="3086" max="3119"/>
    <col width="2.08984375" customWidth="1" style="301" min="3120" max="3123"/>
    <col width="0.90625" customWidth="1" style="301" min="3124" max="3124"/>
    <col width="2.08984375" customWidth="1" style="301" min="3125" max="3328"/>
    <col width="1.36328125" customWidth="1" style="301" min="3329" max="3329"/>
    <col width="3" customWidth="1" style="301" min="3330" max="3330"/>
    <col width="2.08984375" customWidth="1" style="301" min="3331" max="3340"/>
    <col width="2.26953125" customWidth="1" style="301" min="3341" max="3341"/>
    <col width="2.08984375" customWidth="1" style="301" min="3342" max="3375"/>
    <col width="2.08984375" customWidth="1" style="301" min="3376" max="3379"/>
    <col width="0.90625" customWidth="1" style="301" min="3380" max="3380"/>
    <col width="2.08984375" customWidth="1" style="301" min="3381" max="3584"/>
    <col width="1.36328125" customWidth="1" style="301" min="3585" max="3585"/>
    <col width="3" customWidth="1" style="301" min="3586" max="3586"/>
    <col width="2.08984375" customWidth="1" style="301" min="3587" max="3596"/>
    <col width="2.26953125" customWidth="1" style="301" min="3597" max="3597"/>
    <col width="2.08984375" customWidth="1" style="301" min="3598" max="3631"/>
    <col width="2.08984375" customWidth="1" style="301" min="3632" max="3635"/>
    <col width="0.90625" customWidth="1" style="301" min="3636" max="3636"/>
    <col width="2.08984375" customWidth="1" style="301" min="3637" max="3840"/>
    <col width="1.36328125" customWidth="1" style="301" min="3841" max="3841"/>
    <col width="3" customWidth="1" style="301" min="3842" max="3842"/>
    <col width="2.08984375" customWidth="1" style="301" min="3843" max="3852"/>
    <col width="2.26953125" customWidth="1" style="301" min="3853" max="3853"/>
    <col width="2.08984375" customWidth="1" style="301" min="3854" max="3887"/>
    <col width="2.08984375" customWidth="1" style="301" min="3888" max="3891"/>
    <col width="0.90625" customWidth="1" style="301" min="3892" max="3892"/>
    <col width="2.08984375" customWidth="1" style="301" min="3893" max="4096"/>
    <col width="1.36328125" customWidth="1" style="301" min="4097" max="4097"/>
    <col width="3" customWidth="1" style="301" min="4098" max="4098"/>
    <col width="2.08984375" customWidth="1" style="301" min="4099" max="4108"/>
    <col width="2.26953125" customWidth="1" style="301" min="4109" max="4109"/>
    <col width="2.08984375" customWidth="1" style="301" min="4110" max="4143"/>
    <col width="2.08984375" customWidth="1" style="301" min="4144" max="4147"/>
    <col width="0.90625" customWidth="1" style="301" min="4148" max="4148"/>
    <col width="2.08984375" customWidth="1" style="301" min="4149" max="4352"/>
    <col width="1.36328125" customWidth="1" style="301" min="4353" max="4353"/>
    <col width="3" customWidth="1" style="301" min="4354" max="4354"/>
    <col width="2.08984375" customWidth="1" style="301" min="4355" max="4364"/>
    <col width="2.26953125" customWidth="1" style="301" min="4365" max="4365"/>
    <col width="2.08984375" customWidth="1" style="301" min="4366" max="4399"/>
    <col width="2.08984375" customWidth="1" style="301" min="4400" max="4403"/>
    <col width="0.90625" customWidth="1" style="301" min="4404" max="4404"/>
    <col width="2.08984375" customWidth="1" style="301" min="4405" max="4608"/>
    <col width="1.36328125" customWidth="1" style="301" min="4609" max="4609"/>
    <col width="3" customWidth="1" style="301" min="4610" max="4610"/>
    <col width="2.08984375" customWidth="1" style="301" min="4611" max="4620"/>
    <col width="2.26953125" customWidth="1" style="301" min="4621" max="4621"/>
    <col width="2.08984375" customWidth="1" style="301" min="4622" max="4655"/>
    <col width="2.08984375" customWidth="1" style="301" min="4656" max="4659"/>
    <col width="0.90625" customWidth="1" style="301" min="4660" max="4660"/>
    <col width="2.08984375" customWidth="1" style="301" min="4661" max="4864"/>
    <col width="1.36328125" customWidth="1" style="301" min="4865" max="4865"/>
    <col width="3" customWidth="1" style="301" min="4866" max="4866"/>
    <col width="2.08984375" customWidth="1" style="301" min="4867" max="4876"/>
    <col width="2.26953125" customWidth="1" style="301" min="4877" max="4877"/>
    <col width="2.08984375" customWidth="1" style="301" min="4878" max="4911"/>
    <col width="2.08984375" customWidth="1" style="301" min="4912" max="4915"/>
    <col width="0.90625" customWidth="1" style="301" min="4916" max="4916"/>
    <col width="2.08984375" customWidth="1" style="301" min="4917" max="5120"/>
    <col width="1.36328125" customWidth="1" style="301" min="5121" max="5121"/>
    <col width="3" customWidth="1" style="301" min="5122" max="5122"/>
    <col width="2.08984375" customWidth="1" style="301" min="5123" max="5132"/>
    <col width="2.26953125" customWidth="1" style="301" min="5133" max="5133"/>
    <col width="2.08984375" customWidth="1" style="301" min="5134" max="5167"/>
    <col width="2.08984375" customWidth="1" style="301" min="5168" max="5171"/>
    <col width="0.90625" customWidth="1" style="301" min="5172" max="5172"/>
    <col width="2.08984375" customWidth="1" style="301" min="5173" max="5376"/>
    <col width="1.36328125" customWidth="1" style="301" min="5377" max="5377"/>
    <col width="3" customWidth="1" style="301" min="5378" max="5378"/>
    <col width="2.08984375" customWidth="1" style="301" min="5379" max="5388"/>
    <col width="2.26953125" customWidth="1" style="301" min="5389" max="5389"/>
    <col width="2.08984375" customWidth="1" style="301" min="5390" max="5423"/>
    <col width="2.08984375" customWidth="1" style="301" min="5424" max="5427"/>
    <col width="0.90625" customWidth="1" style="301" min="5428" max="5428"/>
    <col width="2.08984375" customWidth="1" style="301" min="5429" max="5632"/>
    <col width="1.36328125" customWidth="1" style="301" min="5633" max="5633"/>
    <col width="3" customWidth="1" style="301" min="5634" max="5634"/>
    <col width="2.08984375" customWidth="1" style="301" min="5635" max="5644"/>
    <col width="2.26953125" customWidth="1" style="301" min="5645" max="5645"/>
    <col width="2.08984375" customWidth="1" style="301" min="5646" max="5679"/>
    <col width="2.08984375" customWidth="1" style="301" min="5680" max="5683"/>
    <col width="0.90625" customWidth="1" style="301" min="5684" max="5684"/>
    <col width="2.08984375" customWidth="1" style="301" min="5685" max="5888"/>
    <col width="1.36328125" customWidth="1" style="301" min="5889" max="5889"/>
    <col width="3" customWidth="1" style="301" min="5890" max="5890"/>
    <col width="2.08984375" customWidth="1" style="301" min="5891" max="5900"/>
    <col width="2.26953125" customWidth="1" style="301" min="5901" max="5901"/>
    <col width="2.08984375" customWidth="1" style="301" min="5902" max="5935"/>
    <col width="2.08984375" customWidth="1" style="301" min="5936" max="5939"/>
    <col width="0.90625" customWidth="1" style="301" min="5940" max="5940"/>
    <col width="2.08984375" customWidth="1" style="301" min="5941" max="6144"/>
    <col width="1.36328125" customWidth="1" style="301" min="6145" max="6145"/>
    <col width="3" customWidth="1" style="301" min="6146" max="6146"/>
    <col width="2.08984375" customWidth="1" style="301" min="6147" max="6156"/>
    <col width="2.26953125" customWidth="1" style="301" min="6157" max="6157"/>
    <col width="2.08984375" customWidth="1" style="301" min="6158" max="6191"/>
    <col width="2.08984375" customWidth="1" style="301" min="6192" max="6195"/>
    <col width="0.90625" customWidth="1" style="301" min="6196" max="6196"/>
    <col width="2.08984375" customWidth="1" style="301" min="6197" max="6400"/>
    <col width="1.36328125" customWidth="1" style="301" min="6401" max="6401"/>
    <col width="3" customWidth="1" style="301" min="6402" max="6402"/>
    <col width="2.08984375" customWidth="1" style="301" min="6403" max="6412"/>
    <col width="2.26953125" customWidth="1" style="301" min="6413" max="6413"/>
    <col width="2.08984375" customWidth="1" style="301" min="6414" max="6447"/>
    <col width="2.08984375" customWidth="1" style="301" min="6448" max="6451"/>
    <col width="0.90625" customWidth="1" style="301" min="6452" max="6452"/>
    <col width="2.08984375" customWidth="1" style="301" min="6453" max="6656"/>
    <col width="1.36328125" customWidth="1" style="301" min="6657" max="6657"/>
    <col width="3" customWidth="1" style="301" min="6658" max="6658"/>
    <col width="2.08984375" customWidth="1" style="301" min="6659" max="6668"/>
    <col width="2.26953125" customWidth="1" style="301" min="6669" max="6669"/>
    <col width="2.08984375" customWidth="1" style="301" min="6670" max="6703"/>
    <col width="2.08984375" customWidth="1" style="301" min="6704" max="6707"/>
    <col width="0.90625" customWidth="1" style="301" min="6708" max="6708"/>
    <col width="2.08984375" customWidth="1" style="301" min="6709" max="6912"/>
    <col width="1.36328125" customWidth="1" style="301" min="6913" max="6913"/>
    <col width="3" customWidth="1" style="301" min="6914" max="6914"/>
    <col width="2.08984375" customWidth="1" style="301" min="6915" max="6924"/>
    <col width="2.26953125" customWidth="1" style="301" min="6925" max="6925"/>
    <col width="2.08984375" customWidth="1" style="301" min="6926" max="6959"/>
    <col width="2.08984375" customWidth="1" style="301" min="6960" max="6963"/>
    <col width="0.90625" customWidth="1" style="301" min="6964" max="6964"/>
    <col width="2.08984375" customWidth="1" style="301" min="6965" max="7168"/>
    <col width="1.36328125" customWidth="1" style="301" min="7169" max="7169"/>
    <col width="3" customWidth="1" style="301" min="7170" max="7170"/>
    <col width="2.08984375" customWidth="1" style="301" min="7171" max="7180"/>
    <col width="2.26953125" customWidth="1" style="301" min="7181" max="7181"/>
    <col width="2.08984375" customWidth="1" style="301" min="7182" max="7215"/>
    <col width="2.08984375" customWidth="1" style="301" min="7216" max="7219"/>
    <col width="0.90625" customWidth="1" style="301" min="7220" max="7220"/>
    <col width="2.08984375" customWidth="1" style="301" min="7221" max="7424"/>
    <col width="1.36328125" customWidth="1" style="301" min="7425" max="7425"/>
    <col width="3" customWidth="1" style="301" min="7426" max="7426"/>
    <col width="2.08984375" customWidth="1" style="301" min="7427" max="7436"/>
    <col width="2.26953125" customWidth="1" style="301" min="7437" max="7437"/>
    <col width="2.08984375" customWidth="1" style="301" min="7438" max="7471"/>
    <col width="2.08984375" customWidth="1" style="301" min="7472" max="7475"/>
    <col width="0.90625" customWidth="1" style="301" min="7476" max="7476"/>
    <col width="2.08984375" customWidth="1" style="301" min="7477" max="7680"/>
    <col width="1.36328125" customWidth="1" style="301" min="7681" max="7681"/>
    <col width="3" customWidth="1" style="301" min="7682" max="7682"/>
    <col width="2.08984375" customWidth="1" style="301" min="7683" max="7692"/>
    <col width="2.26953125" customWidth="1" style="301" min="7693" max="7693"/>
    <col width="2.08984375" customWidth="1" style="301" min="7694" max="7727"/>
    <col width="2.08984375" customWidth="1" style="301" min="7728" max="7731"/>
    <col width="0.90625" customWidth="1" style="301" min="7732" max="7732"/>
    <col width="2.08984375" customWidth="1" style="301" min="7733" max="7936"/>
    <col width="1.36328125" customWidth="1" style="301" min="7937" max="7937"/>
    <col width="3" customWidth="1" style="301" min="7938" max="7938"/>
    <col width="2.08984375" customWidth="1" style="301" min="7939" max="7948"/>
    <col width="2.26953125" customWidth="1" style="301" min="7949" max="7949"/>
    <col width="2.08984375" customWidth="1" style="301" min="7950" max="7983"/>
    <col width="2.08984375" customWidth="1" style="301" min="7984" max="7987"/>
    <col width="0.90625" customWidth="1" style="301" min="7988" max="7988"/>
    <col width="2.08984375" customWidth="1" style="301" min="7989" max="8192"/>
    <col width="1.36328125" customWidth="1" style="301" min="8193" max="8193"/>
    <col width="3" customWidth="1" style="301" min="8194" max="8194"/>
    <col width="2.08984375" customWidth="1" style="301" min="8195" max="8204"/>
    <col width="2.26953125" customWidth="1" style="301" min="8205" max="8205"/>
    <col width="2.08984375" customWidth="1" style="301" min="8206" max="8239"/>
    <col width="2.08984375" customWidth="1" style="301" min="8240" max="8243"/>
    <col width="0.90625" customWidth="1" style="301" min="8244" max="8244"/>
    <col width="2.08984375" customWidth="1" style="301" min="8245" max="8448"/>
    <col width="1.36328125" customWidth="1" style="301" min="8449" max="8449"/>
    <col width="3" customWidth="1" style="301" min="8450" max="8450"/>
    <col width="2.08984375" customWidth="1" style="301" min="8451" max="8460"/>
    <col width="2.26953125" customWidth="1" style="301" min="8461" max="8461"/>
    <col width="2.08984375" customWidth="1" style="301" min="8462" max="8495"/>
    <col width="2.08984375" customWidth="1" style="301" min="8496" max="8499"/>
    <col width="0.90625" customWidth="1" style="301" min="8500" max="8500"/>
    <col width="2.08984375" customWidth="1" style="301" min="8501" max="8704"/>
    <col width="1.36328125" customWidth="1" style="301" min="8705" max="8705"/>
    <col width="3" customWidth="1" style="301" min="8706" max="8706"/>
    <col width="2.08984375" customWidth="1" style="301" min="8707" max="8716"/>
    <col width="2.26953125" customWidth="1" style="301" min="8717" max="8717"/>
    <col width="2.08984375" customWidth="1" style="301" min="8718" max="8751"/>
    <col width="2.08984375" customWidth="1" style="301" min="8752" max="8755"/>
    <col width="0.90625" customWidth="1" style="301" min="8756" max="8756"/>
    <col width="2.08984375" customWidth="1" style="301" min="8757" max="8960"/>
    <col width="1.36328125" customWidth="1" style="301" min="8961" max="8961"/>
    <col width="3" customWidth="1" style="301" min="8962" max="8962"/>
    <col width="2.08984375" customWidth="1" style="301" min="8963" max="8972"/>
    <col width="2.26953125" customWidth="1" style="301" min="8973" max="8973"/>
    <col width="2.08984375" customWidth="1" style="301" min="8974" max="9007"/>
    <col width="2.08984375" customWidth="1" style="301" min="9008" max="9011"/>
    <col width="0.90625" customWidth="1" style="301" min="9012" max="9012"/>
    <col width="2.08984375" customWidth="1" style="301" min="9013" max="9216"/>
    <col width="1.36328125" customWidth="1" style="301" min="9217" max="9217"/>
    <col width="3" customWidth="1" style="301" min="9218" max="9218"/>
    <col width="2.08984375" customWidth="1" style="301" min="9219" max="9228"/>
    <col width="2.26953125" customWidth="1" style="301" min="9229" max="9229"/>
    <col width="2.08984375" customWidth="1" style="301" min="9230" max="9263"/>
    <col width="2.08984375" customWidth="1" style="301" min="9264" max="9267"/>
    <col width="0.90625" customWidth="1" style="301" min="9268" max="9268"/>
    <col width="2.08984375" customWidth="1" style="301" min="9269" max="9472"/>
    <col width="1.36328125" customWidth="1" style="301" min="9473" max="9473"/>
    <col width="3" customWidth="1" style="301" min="9474" max="9474"/>
    <col width="2.08984375" customWidth="1" style="301" min="9475" max="9484"/>
    <col width="2.26953125" customWidth="1" style="301" min="9485" max="9485"/>
    <col width="2.08984375" customWidth="1" style="301" min="9486" max="9519"/>
    <col width="2.08984375" customWidth="1" style="301" min="9520" max="9523"/>
    <col width="0.90625" customWidth="1" style="301" min="9524" max="9524"/>
    <col width="2.08984375" customWidth="1" style="301" min="9525" max="9728"/>
    <col width="1.36328125" customWidth="1" style="301" min="9729" max="9729"/>
    <col width="3" customWidth="1" style="301" min="9730" max="9730"/>
    <col width="2.08984375" customWidth="1" style="301" min="9731" max="9740"/>
    <col width="2.26953125" customWidth="1" style="301" min="9741" max="9741"/>
    <col width="2.08984375" customWidth="1" style="301" min="9742" max="9775"/>
    <col width="2.08984375" customWidth="1" style="301" min="9776" max="9779"/>
    <col width="0.90625" customWidth="1" style="301" min="9780" max="9780"/>
    <col width="2.08984375" customWidth="1" style="301" min="9781" max="9984"/>
    <col width="1.36328125" customWidth="1" style="301" min="9985" max="9985"/>
    <col width="3" customWidth="1" style="301" min="9986" max="9986"/>
    <col width="2.08984375" customWidth="1" style="301" min="9987" max="9996"/>
    <col width="2.26953125" customWidth="1" style="301" min="9997" max="9997"/>
    <col width="2.08984375" customWidth="1" style="301" min="9998" max="10031"/>
    <col width="2.08984375" customWidth="1" style="301" min="10032" max="10035"/>
    <col width="0.90625" customWidth="1" style="301" min="10036" max="10036"/>
    <col width="2.08984375" customWidth="1" style="301" min="10037" max="10240"/>
    <col width="1.36328125" customWidth="1" style="301" min="10241" max="10241"/>
    <col width="3" customWidth="1" style="301" min="10242" max="10242"/>
    <col width="2.08984375" customWidth="1" style="301" min="10243" max="10252"/>
    <col width="2.26953125" customWidth="1" style="301" min="10253" max="10253"/>
    <col width="2.08984375" customWidth="1" style="301" min="10254" max="10287"/>
    <col width="2.08984375" customWidth="1" style="301" min="10288" max="10291"/>
    <col width="0.90625" customWidth="1" style="301" min="10292" max="10292"/>
    <col width="2.08984375" customWidth="1" style="301" min="10293" max="10496"/>
    <col width="1.36328125" customWidth="1" style="301" min="10497" max="10497"/>
    <col width="3" customWidth="1" style="301" min="10498" max="10498"/>
    <col width="2.08984375" customWidth="1" style="301" min="10499" max="10508"/>
    <col width="2.26953125" customWidth="1" style="301" min="10509" max="10509"/>
    <col width="2.08984375" customWidth="1" style="301" min="10510" max="10543"/>
    <col width="2.08984375" customWidth="1" style="301" min="10544" max="10547"/>
    <col width="0.90625" customWidth="1" style="301" min="10548" max="10548"/>
    <col width="2.08984375" customWidth="1" style="301" min="10549" max="10752"/>
    <col width="1.36328125" customWidth="1" style="301" min="10753" max="10753"/>
    <col width="3" customWidth="1" style="301" min="10754" max="10754"/>
    <col width="2.08984375" customWidth="1" style="301" min="10755" max="10764"/>
    <col width="2.26953125" customWidth="1" style="301" min="10765" max="10765"/>
    <col width="2.08984375" customWidth="1" style="301" min="10766" max="10799"/>
    <col width="2.08984375" customWidth="1" style="301" min="10800" max="10803"/>
    <col width="0.90625" customWidth="1" style="301" min="10804" max="10804"/>
    <col width="2.08984375" customWidth="1" style="301" min="10805" max="11008"/>
    <col width="1.36328125" customWidth="1" style="301" min="11009" max="11009"/>
    <col width="3" customWidth="1" style="301" min="11010" max="11010"/>
    <col width="2.08984375" customWidth="1" style="301" min="11011" max="11020"/>
    <col width="2.26953125" customWidth="1" style="301" min="11021" max="11021"/>
    <col width="2.08984375" customWidth="1" style="301" min="11022" max="11055"/>
    <col width="2.08984375" customWidth="1" style="301" min="11056" max="11059"/>
    <col width="0.90625" customWidth="1" style="301" min="11060" max="11060"/>
    <col width="2.08984375" customWidth="1" style="301" min="11061" max="11264"/>
    <col width="1.36328125" customWidth="1" style="301" min="11265" max="11265"/>
    <col width="3" customWidth="1" style="301" min="11266" max="11266"/>
    <col width="2.08984375" customWidth="1" style="301" min="11267" max="11276"/>
    <col width="2.26953125" customWidth="1" style="301" min="11277" max="11277"/>
    <col width="2.08984375" customWidth="1" style="301" min="11278" max="11311"/>
    <col width="2.08984375" customWidth="1" style="301" min="11312" max="11315"/>
    <col width="0.90625" customWidth="1" style="301" min="11316" max="11316"/>
    <col width="2.08984375" customWidth="1" style="301" min="11317" max="11520"/>
    <col width="1.36328125" customWidth="1" style="301" min="11521" max="11521"/>
    <col width="3" customWidth="1" style="301" min="11522" max="11522"/>
    <col width="2.08984375" customWidth="1" style="301" min="11523" max="11532"/>
    <col width="2.26953125" customWidth="1" style="301" min="11533" max="11533"/>
    <col width="2.08984375" customWidth="1" style="301" min="11534" max="11567"/>
    <col width="2.08984375" customWidth="1" style="301" min="11568" max="11571"/>
    <col width="0.90625" customWidth="1" style="301" min="11572" max="11572"/>
    <col width="2.08984375" customWidth="1" style="301" min="11573" max="11776"/>
    <col width="1.36328125" customWidth="1" style="301" min="11777" max="11777"/>
    <col width="3" customWidth="1" style="301" min="11778" max="11778"/>
    <col width="2.08984375" customWidth="1" style="301" min="11779" max="11788"/>
    <col width="2.26953125" customWidth="1" style="301" min="11789" max="11789"/>
    <col width="2.08984375" customWidth="1" style="301" min="11790" max="11823"/>
    <col width="2.08984375" customWidth="1" style="301" min="11824" max="11827"/>
    <col width="0.90625" customWidth="1" style="301" min="11828" max="11828"/>
    <col width="2.08984375" customWidth="1" style="301" min="11829" max="12032"/>
    <col width="1.36328125" customWidth="1" style="301" min="12033" max="12033"/>
    <col width="3" customWidth="1" style="301" min="12034" max="12034"/>
    <col width="2.08984375" customWidth="1" style="301" min="12035" max="12044"/>
    <col width="2.26953125" customWidth="1" style="301" min="12045" max="12045"/>
    <col width="2.08984375" customWidth="1" style="301" min="12046" max="12079"/>
    <col width="2.08984375" customWidth="1" style="301" min="12080" max="12083"/>
    <col width="0.90625" customWidth="1" style="301" min="12084" max="12084"/>
    <col width="2.08984375" customWidth="1" style="301" min="12085" max="12288"/>
    <col width="1.36328125" customWidth="1" style="301" min="12289" max="12289"/>
    <col width="3" customWidth="1" style="301" min="12290" max="12290"/>
    <col width="2.08984375" customWidth="1" style="301" min="12291" max="12300"/>
    <col width="2.26953125" customWidth="1" style="301" min="12301" max="12301"/>
    <col width="2.08984375" customWidth="1" style="301" min="12302" max="12335"/>
    <col width="2.08984375" customWidth="1" style="301" min="12336" max="12339"/>
    <col width="0.90625" customWidth="1" style="301" min="12340" max="12340"/>
    <col width="2.08984375" customWidth="1" style="301" min="12341" max="12544"/>
    <col width="1.36328125" customWidth="1" style="301" min="12545" max="12545"/>
    <col width="3" customWidth="1" style="301" min="12546" max="12546"/>
    <col width="2.08984375" customWidth="1" style="301" min="12547" max="12556"/>
    <col width="2.26953125" customWidth="1" style="301" min="12557" max="12557"/>
    <col width="2.08984375" customWidth="1" style="301" min="12558" max="12591"/>
    <col width="2.08984375" customWidth="1" style="301" min="12592" max="12595"/>
    <col width="0.90625" customWidth="1" style="301" min="12596" max="12596"/>
    <col width="2.08984375" customWidth="1" style="301" min="12597" max="12800"/>
    <col width="1.36328125" customWidth="1" style="301" min="12801" max="12801"/>
    <col width="3" customWidth="1" style="301" min="12802" max="12802"/>
    <col width="2.08984375" customWidth="1" style="301" min="12803" max="12812"/>
    <col width="2.26953125" customWidth="1" style="301" min="12813" max="12813"/>
    <col width="2.08984375" customWidth="1" style="301" min="12814" max="12847"/>
    <col width="2.08984375" customWidth="1" style="301" min="12848" max="12851"/>
    <col width="0.90625" customWidth="1" style="301" min="12852" max="12852"/>
    <col width="2.08984375" customWidth="1" style="301" min="12853" max="13056"/>
    <col width="1.36328125" customWidth="1" style="301" min="13057" max="13057"/>
    <col width="3" customWidth="1" style="301" min="13058" max="13058"/>
    <col width="2.08984375" customWidth="1" style="301" min="13059" max="13068"/>
    <col width="2.26953125" customWidth="1" style="301" min="13069" max="13069"/>
    <col width="2.08984375" customWidth="1" style="301" min="13070" max="13103"/>
    <col width="2.08984375" customWidth="1" style="301" min="13104" max="13107"/>
    <col width="0.90625" customWidth="1" style="301" min="13108" max="13108"/>
    <col width="2.08984375" customWidth="1" style="301" min="13109" max="13312"/>
    <col width="1.36328125" customWidth="1" style="301" min="13313" max="13313"/>
    <col width="3" customWidth="1" style="301" min="13314" max="13314"/>
    <col width="2.08984375" customWidth="1" style="301" min="13315" max="13324"/>
    <col width="2.26953125" customWidth="1" style="301" min="13325" max="13325"/>
    <col width="2.08984375" customWidth="1" style="301" min="13326" max="13359"/>
    <col width="2.08984375" customWidth="1" style="301" min="13360" max="13363"/>
    <col width="0.90625" customWidth="1" style="301" min="13364" max="13364"/>
    <col width="2.08984375" customWidth="1" style="301" min="13365" max="13568"/>
    <col width="1.36328125" customWidth="1" style="301" min="13569" max="13569"/>
    <col width="3" customWidth="1" style="301" min="13570" max="13570"/>
    <col width="2.08984375" customWidth="1" style="301" min="13571" max="13580"/>
    <col width="2.26953125" customWidth="1" style="301" min="13581" max="13581"/>
    <col width="2.08984375" customWidth="1" style="301" min="13582" max="13615"/>
    <col width="2.08984375" customWidth="1" style="301" min="13616" max="13619"/>
    <col width="0.90625" customWidth="1" style="301" min="13620" max="13620"/>
    <col width="2.08984375" customWidth="1" style="301" min="13621" max="13824"/>
    <col width="1.36328125" customWidth="1" style="301" min="13825" max="13825"/>
    <col width="3" customWidth="1" style="301" min="13826" max="13826"/>
    <col width="2.08984375" customWidth="1" style="301" min="13827" max="13836"/>
    <col width="2.26953125" customWidth="1" style="301" min="13837" max="13837"/>
    <col width="2.08984375" customWidth="1" style="301" min="13838" max="13871"/>
    <col width="2.08984375" customWidth="1" style="301" min="13872" max="13875"/>
    <col width="0.90625" customWidth="1" style="301" min="13876" max="13876"/>
    <col width="2.08984375" customWidth="1" style="301" min="13877" max="14080"/>
    <col width="1.36328125" customWidth="1" style="301" min="14081" max="14081"/>
    <col width="3" customWidth="1" style="301" min="14082" max="14082"/>
    <col width="2.08984375" customWidth="1" style="301" min="14083" max="14092"/>
    <col width="2.26953125" customWidth="1" style="301" min="14093" max="14093"/>
    <col width="2.08984375" customWidth="1" style="301" min="14094" max="14127"/>
    <col width="2.08984375" customWidth="1" style="301" min="14128" max="14131"/>
    <col width="0.90625" customWidth="1" style="301" min="14132" max="14132"/>
    <col width="2.08984375" customWidth="1" style="301" min="14133" max="14336"/>
    <col width="1.36328125" customWidth="1" style="301" min="14337" max="14337"/>
    <col width="3" customWidth="1" style="301" min="14338" max="14338"/>
    <col width="2.08984375" customWidth="1" style="301" min="14339" max="14348"/>
    <col width="2.26953125" customWidth="1" style="301" min="14349" max="14349"/>
    <col width="2.08984375" customWidth="1" style="301" min="14350" max="14383"/>
    <col width="2.08984375" customWidth="1" style="301" min="14384" max="14387"/>
    <col width="0.90625" customWidth="1" style="301" min="14388" max="14388"/>
    <col width="2.08984375" customWidth="1" style="301" min="14389" max="14592"/>
    <col width="1.36328125" customWidth="1" style="301" min="14593" max="14593"/>
    <col width="3" customWidth="1" style="301" min="14594" max="14594"/>
    <col width="2.08984375" customWidth="1" style="301" min="14595" max="14604"/>
    <col width="2.26953125" customWidth="1" style="301" min="14605" max="14605"/>
    <col width="2.08984375" customWidth="1" style="301" min="14606" max="14639"/>
    <col width="2.08984375" customWidth="1" style="301" min="14640" max="14643"/>
    <col width="0.90625" customWidth="1" style="301" min="14644" max="14644"/>
    <col width="2.08984375" customWidth="1" style="301" min="14645" max="14848"/>
    <col width="1.36328125" customWidth="1" style="301" min="14849" max="14849"/>
    <col width="3" customWidth="1" style="301" min="14850" max="14850"/>
    <col width="2.08984375" customWidth="1" style="301" min="14851" max="14860"/>
    <col width="2.26953125" customWidth="1" style="301" min="14861" max="14861"/>
    <col width="2.08984375" customWidth="1" style="301" min="14862" max="14895"/>
    <col width="2.08984375" customWidth="1" style="301" min="14896" max="14899"/>
    <col width="0.90625" customWidth="1" style="301" min="14900" max="14900"/>
    <col width="2.08984375" customWidth="1" style="301" min="14901" max="15104"/>
    <col width="1.36328125" customWidth="1" style="301" min="15105" max="15105"/>
    <col width="3" customWidth="1" style="301" min="15106" max="15106"/>
    <col width="2.08984375" customWidth="1" style="301" min="15107" max="15116"/>
    <col width="2.26953125" customWidth="1" style="301" min="15117" max="15117"/>
    <col width="2.08984375" customWidth="1" style="301" min="15118" max="15151"/>
    <col width="2.08984375" customWidth="1" style="301" min="15152" max="15155"/>
    <col width="0.90625" customWidth="1" style="301" min="15156" max="15156"/>
    <col width="2.08984375" customWidth="1" style="301" min="15157" max="15360"/>
    <col width="1.36328125" customWidth="1" style="301" min="15361" max="15361"/>
    <col width="3" customWidth="1" style="301" min="15362" max="15362"/>
    <col width="2.08984375" customWidth="1" style="301" min="15363" max="15372"/>
    <col width="2.26953125" customWidth="1" style="301" min="15373" max="15373"/>
    <col width="2.08984375" customWidth="1" style="301" min="15374" max="15407"/>
    <col width="2.08984375" customWidth="1" style="301" min="15408" max="15411"/>
    <col width="0.90625" customWidth="1" style="301" min="15412" max="15412"/>
    <col width="2.08984375" customWidth="1" style="301" min="15413" max="15616"/>
    <col width="1.36328125" customWidth="1" style="301" min="15617" max="15617"/>
    <col width="3" customWidth="1" style="301" min="15618" max="15618"/>
    <col width="2.08984375" customWidth="1" style="301" min="15619" max="15628"/>
    <col width="2.26953125" customWidth="1" style="301" min="15629" max="15629"/>
    <col width="2.08984375" customWidth="1" style="301" min="15630" max="15663"/>
    <col width="2.08984375" customWidth="1" style="301" min="15664" max="15667"/>
    <col width="0.90625" customWidth="1" style="301" min="15668" max="15668"/>
    <col width="2.08984375" customWidth="1" style="301" min="15669" max="15872"/>
    <col width="1.36328125" customWidth="1" style="301" min="15873" max="15873"/>
    <col width="3" customWidth="1" style="301" min="15874" max="15874"/>
    <col width="2.08984375" customWidth="1" style="301" min="15875" max="15884"/>
    <col width="2.26953125" customWidth="1" style="301" min="15885" max="15885"/>
    <col width="2.08984375" customWidth="1" style="301" min="15886" max="15919"/>
    <col width="2.08984375" customWidth="1" style="301" min="15920" max="15923"/>
    <col width="0.90625" customWidth="1" style="301" min="15924" max="15924"/>
    <col width="2.08984375" customWidth="1" style="301" min="15925" max="16128"/>
    <col width="1.36328125" customWidth="1" style="301" min="16129" max="16129"/>
    <col width="3" customWidth="1" style="301" min="16130" max="16130"/>
    <col width="2.08984375" customWidth="1" style="301" min="16131" max="16140"/>
    <col width="2.26953125" customWidth="1" style="301" min="16141" max="16141"/>
    <col width="2.08984375" customWidth="1" style="301" min="16142" max="16175"/>
    <col width="2.08984375" customWidth="1" style="301" min="16176" max="16179"/>
    <col width="0.90625" customWidth="1" style="301" min="16180" max="16180"/>
    <col width="2.08984375" customWidth="1" style="301" min="16181" max="16384"/>
  </cols>
  <sheetData>
    <row r="1" ht="14.25" customHeight="1" s="832">
      <c r="A1" s="300" t="n"/>
      <c r="B1" s="300" t="n"/>
      <c r="C1" s="300" t="n"/>
      <c r="D1" s="300" t="n"/>
      <c r="E1" s="300" t="n"/>
      <c r="AE1" s="1245" t="inlineStr">
        <is>
          <t>Classification</t>
        </is>
      </c>
      <c r="AF1" s="899" t="n"/>
      <c r="AG1" s="910" t="n"/>
      <c r="AH1" s="1246" t="inlineStr">
        <is>
          <t>MB</t>
        </is>
      </c>
      <c r="AI1" s="899" t="n"/>
      <c r="AJ1" s="910" t="n"/>
      <c r="AK1" s="1247" t="inlineStr">
        <is>
          <t>Retention Period</t>
        </is>
      </c>
      <c r="AL1" s="899" t="n"/>
      <c r="AM1" s="910" t="n"/>
      <c r="AN1" s="1933">
        <f>BS!H4</f>
        <v/>
      </c>
      <c r="AO1" s="899" t="n"/>
      <c r="AP1" s="899" t="n"/>
      <c r="AQ1" s="899" t="n"/>
      <c r="AR1" s="899" t="n"/>
      <c r="AS1" s="899" t="n"/>
      <c r="AT1" s="899" t="n"/>
      <c r="AU1" s="899" t="n"/>
      <c r="AV1" s="899" t="n"/>
      <c r="AW1" s="899" t="n"/>
      <c r="AX1" s="899" t="n"/>
      <c r="AY1" s="910" t="n"/>
    </row>
    <row r="2" ht="14.25" customHeight="1" s="832">
      <c r="A2" s="300" t="n"/>
      <c r="B2" s="300" t="n"/>
      <c r="C2" s="300" t="n"/>
      <c r="D2" s="300" t="n"/>
      <c r="E2" s="300" t="n"/>
      <c r="AE2" s="911" t="n"/>
      <c r="AF2" s="844" t="n"/>
      <c r="AG2" s="912" t="n"/>
      <c r="AH2" s="911" t="n"/>
      <c r="AI2" s="844" t="n"/>
      <c r="AJ2" s="912" t="n"/>
      <c r="AK2" s="911" t="n"/>
      <c r="AL2" s="844" t="n"/>
      <c r="AM2" s="912" t="n"/>
      <c r="AN2" s="911" t="n"/>
      <c r="AO2" s="844" t="n"/>
      <c r="AP2" s="844" t="n"/>
      <c r="AQ2" s="844" t="n"/>
      <c r="AR2" s="844" t="n"/>
      <c r="AS2" s="844" t="n"/>
      <c r="AT2" s="844" t="n"/>
      <c r="AU2" s="844" t="n"/>
      <c r="AV2" s="844" t="n"/>
      <c r="AW2" s="844" t="n"/>
      <c r="AX2" s="844" t="n"/>
      <c r="AY2" s="912" t="n"/>
    </row>
    <row r="3" ht="20.25" customHeight="1" s="832"/>
    <row r="6" ht="27.75" customHeight="1" s="832"/>
    <row r="7" ht="14.25" customHeight="1" s="832">
      <c r="AN7" s="302" t="n"/>
      <c r="AO7" s="302" t="n"/>
      <c r="AP7" s="302" t="n"/>
      <c r="AQ7" s="303" t="inlineStr">
        <is>
          <t>Prepared Date</t>
        </is>
      </c>
      <c r="AR7" s="1216">
        <f>TODAY()</f>
        <v/>
      </c>
      <c r="AS7" s="1736" t="n"/>
      <c r="AT7" s="1736" t="n"/>
      <c r="AU7" s="1736" t="n"/>
      <c r="AV7" s="1736" t="n"/>
      <c r="AW7" s="1736" t="n"/>
      <c r="AX7" s="1736" t="n"/>
      <c r="AY7" s="1736" t="n"/>
    </row>
    <row r="8" ht="14.25" customHeight="1" s="832">
      <c r="A8" s="1934" t="inlineStr">
        <is>
          <t>Control Office</t>
        </is>
      </c>
      <c r="B8" s="899" t="n"/>
      <c r="C8" s="899" t="n"/>
      <c r="D8" s="899" t="n"/>
      <c r="E8" s="910" t="n"/>
      <c r="F8" s="1223">
        <f>BS!H5</f>
        <v/>
      </c>
      <c r="G8" s="1935" t="n"/>
      <c r="H8" s="1935" t="n"/>
      <c r="I8" s="1935" t="n"/>
      <c r="J8" s="1935" t="n"/>
      <c r="K8" s="1935" t="n"/>
      <c r="L8" s="1935" t="n"/>
      <c r="M8" s="1936" t="n"/>
      <c r="N8" s="1937" t="inlineStr">
        <is>
          <t>MIZUHO C-CIF Number</t>
        </is>
      </c>
      <c r="O8" s="899" t="n"/>
      <c r="P8" s="899" t="n"/>
      <c r="Q8" s="899" t="n"/>
      <c r="R8" s="899" t="n"/>
      <c r="S8" s="899" t="n"/>
      <c r="T8" s="910" t="n"/>
      <c r="U8" s="1223">
        <f>BS!B3</f>
        <v/>
      </c>
      <c r="V8" s="1935" t="n"/>
      <c r="W8" s="1935" t="n"/>
      <c r="X8" s="1935" t="n"/>
      <c r="Y8" s="1935" t="n"/>
      <c r="Z8" s="1936" t="n"/>
      <c r="AN8" s="1231" t="n"/>
      <c r="AO8" s="1938" t="n"/>
      <c r="AP8" s="1938" t="n"/>
      <c r="AQ8" s="1939" t="n"/>
      <c r="AR8" s="1234" t="n"/>
      <c r="AV8" s="1234" t="n"/>
    </row>
    <row r="9" ht="12" customHeight="1" s="832">
      <c r="A9" s="911" t="n"/>
      <c r="B9" s="844" t="n"/>
      <c r="C9" s="844" t="n"/>
      <c r="D9" s="844" t="n"/>
      <c r="E9" s="912" t="n"/>
      <c r="F9" s="1940" t="n"/>
      <c r="G9" s="1941" t="n"/>
      <c r="H9" s="1941" t="n"/>
      <c r="I9" s="1941" t="n"/>
      <c r="J9" s="1941" t="n"/>
      <c r="K9" s="1941" t="n"/>
      <c r="L9" s="1941" t="n"/>
      <c r="M9" s="1942" t="n"/>
      <c r="N9" s="911" t="n"/>
      <c r="O9" s="844" t="n"/>
      <c r="P9" s="844" t="n"/>
      <c r="Q9" s="844" t="n"/>
      <c r="R9" s="844" t="n"/>
      <c r="S9" s="844" t="n"/>
      <c r="T9" s="912" t="n"/>
      <c r="U9" s="1940" t="n"/>
      <c r="V9" s="1941" t="n"/>
      <c r="W9" s="1941" t="n"/>
      <c r="X9" s="1941" t="n"/>
      <c r="Y9" s="1941" t="n"/>
      <c r="Z9" s="1942" t="n"/>
      <c r="AN9" s="1236" t="n"/>
      <c r="AO9" s="1943" t="n"/>
      <c r="AP9" s="1943" t="n"/>
      <c r="AQ9" s="1944" t="n"/>
      <c r="AR9" s="1242" t="n"/>
      <c r="AV9" s="1242" t="n"/>
      <c r="AZ9" s="262" t="n"/>
      <c r="BC9" s="304" t="n"/>
      <c r="BD9" s="304" t="n"/>
      <c r="BE9" s="304" t="n"/>
      <c r="BF9" s="304" t="n"/>
      <c r="BG9" s="304" t="n"/>
      <c r="BH9" s="304" t="n"/>
      <c r="BI9" s="304" t="n"/>
      <c r="BJ9" s="304" t="n"/>
      <c r="BK9" s="304" t="n"/>
      <c r="BL9" s="304" t="n"/>
      <c r="BM9" s="304" t="n"/>
      <c r="BN9" s="304" t="n"/>
      <c r="BO9" s="304" t="n"/>
      <c r="BP9" s="304" t="n"/>
      <c r="CG9" s="304" t="n"/>
    </row>
    <row r="10" ht="15" customFormat="1" customHeight="1" s="262">
      <c r="A10" s="1934" t="inlineStr">
        <is>
          <t>Customer's Name</t>
        </is>
      </c>
      <c r="B10" s="899" t="n"/>
      <c r="C10" s="899" t="n"/>
      <c r="D10" s="899" t="n"/>
      <c r="E10" s="910" t="n"/>
      <c r="F10" s="1223">
        <f>BS!B2</f>
        <v/>
      </c>
      <c r="G10" s="1935" t="n"/>
      <c r="H10" s="1935" t="n"/>
      <c r="I10" s="1935" t="n"/>
      <c r="J10" s="1935" t="n"/>
      <c r="K10" s="1935" t="n"/>
      <c r="L10" s="1935" t="n"/>
      <c r="M10" s="1935" t="n"/>
      <c r="N10" s="1935" t="n"/>
      <c r="O10" s="1935" t="n"/>
      <c r="P10" s="1935" t="n"/>
      <c r="Q10" s="1935" t="n"/>
      <c r="R10" s="1935" t="n"/>
      <c r="S10" s="1935" t="n"/>
      <c r="T10" s="1935" t="n"/>
      <c r="U10" s="1935" t="n"/>
      <c r="V10" s="1935" t="n"/>
      <c r="W10" s="1935" t="n"/>
      <c r="X10" s="1935" t="n"/>
      <c r="Y10" s="1935" t="n"/>
      <c r="Z10" s="1936" t="n"/>
      <c r="AA10" s="301" t="n"/>
      <c r="AB10" s="301" t="n"/>
      <c r="AC10" s="301" t="n"/>
      <c r="AD10" s="301" t="n"/>
      <c r="AE10" s="301" t="n"/>
      <c r="AF10" s="301" t="n"/>
      <c r="AG10" s="301" t="n"/>
      <c r="AH10" s="301" t="n"/>
      <c r="AI10" s="301" t="n"/>
      <c r="AJ10" s="301" t="n"/>
      <c r="AK10" s="301" t="n"/>
      <c r="AL10" s="301" t="n"/>
      <c r="AM10" s="301" t="n"/>
      <c r="AQ10" s="1008" t="n"/>
      <c r="BP10" s="304" t="n"/>
      <c r="CG10" s="304" t="n"/>
    </row>
    <row r="11" ht="15" customFormat="1" customHeight="1" s="262">
      <c r="A11" s="911" t="n"/>
      <c r="B11" s="844" t="n"/>
      <c r="C11" s="844" t="n"/>
      <c r="D11" s="844" t="n"/>
      <c r="E11" s="912" t="n"/>
      <c r="F11" s="1940" t="n"/>
      <c r="G11" s="1941" t="n"/>
      <c r="H11" s="1941" t="n"/>
      <c r="I11" s="1941" t="n"/>
      <c r="J11" s="1941" t="n"/>
      <c r="K11" s="1941" t="n"/>
      <c r="L11" s="1941" t="n"/>
      <c r="M11" s="1941" t="n"/>
      <c r="N11" s="1941" t="n"/>
      <c r="O11" s="1941" t="n"/>
      <c r="P11" s="1941" t="n"/>
      <c r="Q11" s="1941" t="n"/>
      <c r="R11" s="1941" t="n"/>
      <c r="S11" s="1941" t="n"/>
      <c r="T11" s="1941" t="n"/>
      <c r="U11" s="1941" t="n"/>
      <c r="V11" s="1941" t="n"/>
      <c r="W11" s="1941" t="n"/>
      <c r="X11" s="1941" t="n"/>
      <c r="Y11" s="1941" t="n"/>
      <c r="Z11" s="1942" t="n"/>
      <c r="AA11" s="301" t="n"/>
      <c r="AB11" s="301" t="n"/>
      <c r="AC11" s="301" t="n"/>
      <c r="AD11" s="301" t="n"/>
      <c r="AE11" s="301" t="n"/>
      <c r="AF11" s="301" t="n"/>
      <c r="AG11" s="301" t="n"/>
      <c r="AH11" s="301" t="n"/>
      <c r="AI11" s="301" t="n"/>
      <c r="AJ11" s="301" t="n"/>
      <c r="AK11" s="301" t="n"/>
      <c r="AL11" s="301" t="n"/>
      <c r="AM11" s="301" t="n"/>
      <c r="AN11" s="1938" t="n"/>
      <c r="AO11" s="1938" t="n"/>
      <c r="AP11" s="1938" t="n"/>
      <c r="AQ11" s="1939" t="n"/>
      <c r="BP11" s="304" t="n"/>
      <c r="CG11" s="304" t="n"/>
    </row>
    <row r="12" ht="21.75" customFormat="1" customHeight="1" s="262">
      <c r="B12" s="305" t="n"/>
      <c r="C12" s="305" t="n"/>
      <c r="D12" s="305" t="n"/>
      <c r="E12" s="305" t="n"/>
      <c r="F12" s="305" t="n"/>
      <c r="G12" s="305" t="n"/>
      <c r="H12" s="305" t="n"/>
      <c r="I12" s="305" t="n"/>
      <c r="J12" s="305" t="n"/>
      <c r="K12" s="306" t="n"/>
      <c r="L12" s="306" t="n"/>
      <c r="M12" s="306" t="n"/>
      <c r="N12" s="306" t="n"/>
      <c r="O12" s="306" t="n"/>
      <c r="P12" s="306" t="n"/>
      <c r="Q12" s="306" t="n"/>
      <c r="R12" s="306" t="n"/>
      <c r="S12" s="306" t="n"/>
      <c r="T12" s="306" t="n"/>
      <c r="U12" s="306" t="n"/>
      <c r="V12" s="306" t="n"/>
      <c r="W12" s="306" t="n"/>
      <c r="X12" s="306" t="n"/>
      <c r="Y12" s="306" t="n"/>
      <c r="Z12" s="306" t="n"/>
      <c r="AA12" s="306" t="n"/>
      <c r="AB12" s="306" t="n"/>
      <c r="AC12" s="306" t="n"/>
      <c r="AD12" s="306" t="n"/>
      <c r="AE12" s="306" t="n"/>
      <c r="AF12" s="306" t="n"/>
      <c r="AG12" s="306" t="n"/>
      <c r="AH12" s="306" t="n"/>
      <c r="AI12" s="306" t="n"/>
      <c r="AJ12" s="306" t="n"/>
      <c r="AK12" s="306" t="n"/>
      <c r="AL12" s="306" t="n"/>
      <c r="AM12" s="306" t="n"/>
      <c r="AN12" s="306" t="n"/>
      <c r="AO12" s="305" t="n"/>
      <c r="AP12" s="305" t="n"/>
      <c r="AQ12" s="305" t="n"/>
      <c r="AR12" s="305" t="n"/>
      <c r="AS12" s="305" t="n"/>
      <c r="AT12" s="305" t="n"/>
      <c r="AU12" s="307" t="n"/>
      <c r="AV12" s="305" t="n"/>
      <c r="AW12" s="305" t="n"/>
      <c r="AX12" s="305" t="n"/>
      <c r="AY12" s="305" t="n"/>
    </row>
    <row r="13" ht="49.5" customFormat="1" customHeight="1" s="262">
      <c r="B13" s="1250" t="inlineStr">
        <is>
          <t>1. Management Assessment</t>
        </is>
      </c>
      <c r="C13" s="1102" t="n"/>
      <c r="D13" s="1102" t="n"/>
      <c r="E13" s="1102" t="n"/>
      <c r="F13" s="1102" t="n"/>
      <c r="G13" s="1102" t="n"/>
      <c r="H13" s="1102" t="n"/>
      <c r="I13" s="1102" t="n"/>
      <c r="J13" s="1103" t="n"/>
      <c r="K13" s="1251" t="inlineStr">
        <is>
          <t>Regarding four categories, Management Executives, Internal Management Structures, Credibility of Financial Statements and Internal/External Company Relations, conduct evaluation on negative check basis and consider the necessity of reflecting those factors into the rating. If the necessity is recognized regarding at least one category, "1 notch down" has to be conducted.</t>
        </is>
      </c>
    </row>
    <row r="14" ht="4.5" customFormat="1" customHeight="1" s="262">
      <c r="K14" s="308" t="n"/>
      <c r="L14" s="308" t="n"/>
      <c r="M14" s="308" t="n"/>
      <c r="N14" s="308" t="n"/>
      <c r="O14" s="308" t="n"/>
      <c r="P14" s="308" t="n"/>
      <c r="Q14" s="308" t="n"/>
      <c r="R14" s="308" t="n"/>
      <c r="S14" s="308" t="n"/>
      <c r="T14" s="308" t="n"/>
      <c r="U14" s="308" t="n"/>
      <c r="V14" s="308" t="n"/>
      <c r="W14" s="308" t="n"/>
      <c r="X14" s="308" t="n"/>
      <c r="Y14" s="308" t="n"/>
      <c r="Z14" s="308" t="n"/>
      <c r="AA14" s="308" t="n"/>
      <c r="AB14" s="308" t="n"/>
      <c r="AC14" s="308" t="n"/>
      <c r="AD14" s="308" t="n"/>
      <c r="AE14" s="308" t="n"/>
      <c r="AF14" s="308" t="n"/>
      <c r="AG14" s="308" t="n"/>
      <c r="AH14" s="308" t="n"/>
      <c r="AI14" s="308" t="n"/>
      <c r="AJ14" s="308" t="n"/>
      <c r="AK14" s="308" t="n"/>
      <c r="AL14" s="308" t="n"/>
      <c r="AM14" s="308" t="n"/>
      <c r="AN14" s="308" t="n"/>
      <c r="AO14" s="308" t="n"/>
      <c r="AP14" s="308" t="n"/>
      <c r="AQ14" s="308" t="n"/>
      <c r="AR14" s="308" t="n"/>
      <c r="AS14" s="308" t="n"/>
      <c r="AT14" s="308" t="n"/>
      <c r="AU14" s="308" t="n"/>
      <c r="AV14" s="308" t="n"/>
      <c r="AW14" s="308" t="n"/>
      <c r="AX14" s="308" t="n"/>
      <c r="AY14" s="308" t="n"/>
    </row>
    <row r="15" ht="27.75" customFormat="1" customHeight="1" s="262">
      <c r="B15" s="121" t="n"/>
      <c r="C15" s="1252" t="inlineStr">
        <is>
          <t>Category</t>
        </is>
      </c>
      <c r="D15" s="1102" t="n"/>
      <c r="E15" s="1102" t="n"/>
      <c r="F15" s="1102" t="n"/>
      <c r="G15" s="1102" t="n"/>
      <c r="H15" s="1102" t="n"/>
      <c r="I15" s="1102" t="n"/>
      <c r="J15" s="1103" t="n"/>
      <c r="K15" s="1253" t="inlineStr">
        <is>
          <t>Assessment Standard</t>
        </is>
      </c>
      <c r="L15" s="1102" t="n"/>
      <c r="M15" s="1102" t="n"/>
      <c r="N15" s="1102" t="n"/>
      <c r="O15" s="1102" t="n"/>
      <c r="P15" s="1102" t="n"/>
      <c r="Q15" s="1102" t="n"/>
      <c r="R15" s="1102" t="n"/>
      <c r="S15" s="1102" t="n"/>
      <c r="T15" s="1102" t="n"/>
      <c r="U15" s="1102" t="n"/>
      <c r="V15" s="1102" t="n"/>
      <c r="W15" s="1102" t="n"/>
      <c r="X15" s="1102" t="n"/>
      <c r="Y15" s="1102" t="n"/>
      <c r="Z15" s="1102" t="n"/>
      <c r="AA15" s="1102" t="n"/>
      <c r="AB15" s="1102" t="n"/>
      <c r="AC15" s="1102" t="n"/>
      <c r="AD15" s="1102" t="n"/>
      <c r="AE15" s="1102" t="n"/>
      <c r="AF15" s="1102" t="n"/>
      <c r="AG15" s="1102" t="n"/>
      <c r="AH15" s="1102" t="n"/>
      <c r="AI15" s="1102" t="n"/>
      <c r="AJ15" s="1102" t="n"/>
      <c r="AK15" s="1102" t="n"/>
      <c r="AL15" s="1102" t="n"/>
      <c r="AM15" s="1102" t="n"/>
      <c r="AN15" s="1103" t="n"/>
      <c r="AO15" s="1253" t="inlineStr">
        <is>
          <t xml:space="preserve"> Adjustment Range</t>
        </is>
      </c>
      <c r="AP15" s="1102" t="n"/>
      <c r="AQ15" s="1102" t="n"/>
      <c r="AR15" s="1102" t="n"/>
      <c r="AS15" s="1102" t="n"/>
      <c r="AT15" s="1103" t="n"/>
      <c r="AU15" s="309" t="n"/>
      <c r="AV15" s="1253" t="inlineStr">
        <is>
          <t>Applicable</t>
        </is>
      </c>
      <c r="AW15" s="1102" t="n"/>
      <c r="AX15" s="1102" t="n"/>
      <c r="AY15" s="1103" t="n"/>
    </row>
    <row r="16" ht="30" customFormat="1" customHeight="1" s="262">
      <c r="B16" s="1262" t="inlineStr">
        <is>
          <t>①</t>
        </is>
      </c>
      <c r="C16" s="1255" t="inlineStr">
        <is>
          <t>Managing Executives</t>
        </is>
      </c>
      <c r="D16" s="1102" t="n"/>
      <c r="E16" s="1102" t="n"/>
      <c r="F16" s="1102" t="n"/>
      <c r="G16" s="1102" t="n"/>
      <c r="H16" s="1102" t="n"/>
      <c r="I16" s="1102" t="n"/>
      <c r="J16" s="1103" t="n"/>
      <c r="K16" s="1256" t="inlineStr">
        <is>
          <t>Grasp of the management situation, the development/practice of management policies, and management posture etc,</t>
        </is>
      </c>
      <c r="L16" s="1102" t="n"/>
      <c r="M16" s="1102" t="n"/>
      <c r="N16" s="1102" t="n"/>
      <c r="O16" s="1102" t="n"/>
      <c r="P16" s="1102" t="n"/>
      <c r="Q16" s="1102" t="n"/>
      <c r="R16" s="1102" t="n"/>
      <c r="S16" s="1102" t="n"/>
      <c r="T16" s="1102" t="n"/>
      <c r="U16" s="1102" t="n"/>
      <c r="V16" s="1102" t="n"/>
      <c r="W16" s="1102" t="n"/>
      <c r="X16" s="1102" t="n"/>
      <c r="Y16" s="1102" t="n"/>
      <c r="Z16" s="1102" t="n"/>
      <c r="AA16" s="1102" t="n"/>
      <c r="AB16" s="1102" t="n"/>
      <c r="AC16" s="1102" t="n"/>
      <c r="AD16" s="1102" t="n"/>
      <c r="AE16" s="1102" t="n"/>
      <c r="AF16" s="1102" t="n"/>
      <c r="AG16" s="1102" t="n"/>
      <c r="AH16" s="1102" t="n"/>
      <c r="AI16" s="1102" t="n"/>
      <c r="AJ16" s="1102" t="n"/>
      <c r="AK16" s="1102" t="n"/>
      <c r="AL16" s="1102" t="n"/>
      <c r="AM16" s="1102" t="n"/>
      <c r="AN16" s="1103" t="n"/>
      <c r="AO16" s="1257" t="n">
        <v>-1</v>
      </c>
      <c r="AP16" s="899" t="n"/>
      <c r="AQ16" s="899" t="n"/>
      <c r="AR16" s="899" t="n"/>
      <c r="AS16" s="899" t="n"/>
      <c r="AT16" s="910" t="n"/>
      <c r="AU16" s="310" t="n"/>
      <c r="AV16" s="1945" t="inlineStr">
        <is>
          <t>NO</t>
        </is>
      </c>
      <c r="AW16" s="1102" t="n"/>
      <c r="AX16" s="1102" t="n"/>
      <c r="AY16" s="1103" t="n"/>
    </row>
    <row r="17" ht="30" customFormat="1" customHeight="1" s="262">
      <c r="B17" s="1262" t="inlineStr">
        <is>
          <t>②</t>
        </is>
      </c>
      <c r="C17" s="1255" t="inlineStr">
        <is>
          <t>Internal Management Structures</t>
        </is>
      </c>
      <c r="D17" s="1102" t="n"/>
      <c r="E17" s="1102" t="n"/>
      <c r="F17" s="1102" t="n"/>
      <c r="G17" s="1102" t="n"/>
      <c r="H17" s="1102" t="n"/>
      <c r="I17" s="1102" t="n"/>
      <c r="J17" s="1103" t="n"/>
      <c r="K17" s="1256" t="inlineStr">
        <is>
          <t>Management controls based on management policy and the nature of the business, risk prevention technique and system construction etc,</t>
        </is>
      </c>
      <c r="L17" s="1102" t="n"/>
      <c r="M17" s="1102" t="n"/>
      <c r="N17" s="1102" t="n"/>
      <c r="O17" s="1102" t="n"/>
      <c r="P17" s="1102" t="n"/>
      <c r="Q17" s="1102" t="n"/>
      <c r="R17" s="1102" t="n"/>
      <c r="S17" s="1102" t="n"/>
      <c r="T17" s="1102" t="n"/>
      <c r="U17" s="1102" t="n"/>
      <c r="V17" s="1102" t="n"/>
      <c r="W17" s="1102" t="n"/>
      <c r="X17" s="1102" t="n"/>
      <c r="Y17" s="1102" t="n"/>
      <c r="Z17" s="1102" t="n"/>
      <c r="AA17" s="1102" t="n"/>
      <c r="AB17" s="1102" t="n"/>
      <c r="AC17" s="1102" t="n"/>
      <c r="AD17" s="1102" t="n"/>
      <c r="AE17" s="1102" t="n"/>
      <c r="AF17" s="1102" t="n"/>
      <c r="AG17" s="1102" t="n"/>
      <c r="AH17" s="1102" t="n"/>
      <c r="AI17" s="1102" t="n"/>
      <c r="AJ17" s="1102" t="n"/>
      <c r="AK17" s="1102" t="n"/>
      <c r="AL17" s="1102" t="n"/>
      <c r="AM17" s="1102" t="n"/>
      <c r="AN17" s="1103" t="n"/>
      <c r="AO17" s="1007" t="n"/>
      <c r="AT17" s="1008" t="n"/>
      <c r="AU17" s="310" t="n"/>
      <c r="AV17" s="1945" t="inlineStr">
        <is>
          <t>NO</t>
        </is>
      </c>
      <c r="AW17" s="1102" t="n"/>
      <c r="AX17" s="1102" t="n"/>
      <c r="AY17" s="1103" t="n"/>
    </row>
    <row r="18" ht="30" customFormat="1" customHeight="1" s="262">
      <c r="B18" s="1262" t="inlineStr">
        <is>
          <t>③</t>
        </is>
      </c>
      <c r="C18" s="1255" t="inlineStr">
        <is>
          <t>Credibility of Financial Statements</t>
        </is>
      </c>
      <c r="D18" s="1102" t="n"/>
      <c r="E18" s="1102" t="n"/>
      <c r="F18" s="1102" t="n"/>
      <c r="G18" s="1102" t="n"/>
      <c r="H18" s="1102" t="n"/>
      <c r="I18" s="1102" t="n"/>
      <c r="J18" s="1103" t="n"/>
      <c r="K18" s="1256" t="inlineStr">
        <is>
          <t>The adequacy of accounting standards/the policy, the stance of the disclosure etc,</t>
        </is>
      </c>
      <c r="L18" s="1102" t="n"/>
      <c r="M18" s="1102" t="n"/>
      <c r="N18" s="1102" t="n"/>
      <c r="O18" s="1102" t="n"/>
      <c r="P18" s="1102" t="n"/>
      <c r="Q18" s="1102" t="n"/>
      <c r="R18" s="1102" t="n"/>
      <c r="S18" s="1102" t="n"/>
      <c r="T18" s="1102" t="n"/>
      <c r="U18" s="1102" t="n"/>
      <c r="V18" s="1102" t="n"/>
      <c r="W18" s="1102" t="n"/>
      <c r="X18" s="1102" t="n"/>
      <c r="Y18" s="1102" t="n"/>
      <c r="Z18" s="1102" t="n"/>
      <c r="AA18" s="1102" t="n"/>
      <c r="AB18" s="1102" t="n"/>
      <c r="AC18" s="1102" t="n"/>
      <c r="AD18" s="1102" t="n"/>
      <c r="AE18" s="1102" t="n"/>
      <c r="AF18" s="1102" t="n"/>
      <c r="AG18" s="1102" t="n"/>
      <c r="AH18" s="1102" t="n"/>
      <c r="AI18" s="1102" t="n"/>
      <c r="AJ18" s="1102" t="n"/>
      <c r="AK18" s="1102" t="n"/>
      <c r="AL18" s="1102" t="n"/>
      <c r="AM18" s="1102" t="n"/>
      <c r="AN18" s="1103" t="n"/>
      <c r="AO18" s="1007" t="n"/>
      <c r="AT18" s="1008" t="n"/>
      <c r="AU18" s="310" t="n"/>
      <c r="AV18" s="1945" t="inlineStr">
        <is>
          <t>NO</t>
        </is>
      </c>
      <c r="AW18" s="1102" t="n"/>
      <c r="AX18" s="1102" t="n"/>
      <c r="AY18" s="1103" t="n"/>
    </row>
    <row r="19" ht="30" customFormat="1" customHeight="1" s="262">
      <c r="B19" s="1262" t="inlineStr">
        <is>
          <t>④</t>
        </is>
      </c>
      <c r="C19" s="1255" t="inlineStr">
        <is>
          <t>Internal/External Company Relations</t>
        </is>
      </c>
      <c r="D19" s="1102" t="n"/>
      <c r="E19" s="1102" t="n"/>
      <c r="F19" s="1102" t="n"/>
      <c r="G19" s="1102" t="n"/>
      <c r="H19" s="1102" t="n"/>
      <c r="I19" s="1102" t="n"/>
      <c r="J19" s="1103" t="n"/>
      <c r="K19" s="1256" t="inlineStr">
        <is>
          <t>Labor-management relations, suit, relations with the stockholder, having main bank or not etc,</t>
        </is>
      </c>
      <c r="L19" s="1102" t="n"/>
      <c r="M19" s="1102" t="n"/>
      <c r="N19" s="1102" t="n"/>
      <c r="O19" s="1102" t="n"/>
      <c r="P19" s="1102" t="n"/>
      <c r="Q19" s="1102" t="n"/>
      <c r="R19" s="1102" t="n"/>
      <c r="S19" s="1102" t="n"/>
      <c r="T19" s="1102" t="n"/>
      <c r="U19" s="1102" t="n"/>
      <c r="V19" s="1102" t="n"/>
      <c r="W19" s="1102" t="n"/>
      <c r="X19" s="1102" t="n"/>
      <c r="Y19" s="1102" t="n"/>
      <c r="Z19" s="1102" t="n"/>
      <c r="AA19" s="1102" t="n"/>
      <c r="AB19" s="1102" t="n"/>
      <c r="AC19" s="1102" t="n"/>
      <c r="AD19" s="1102" t="n"/>
      <c r="AE19" s="1102" t="n"/>
      <c r="AF19" s="1102" t="n"/>
      <c r="AG19" s="1102" t="n"/>
      <c r="AH19" s="1102" t="n"/>
      <c r="AI19" s="1102" t="n"/>
      <c r="AJ19" s="1102" t="n"/>
      <c r="AK19" s="1102" t="n"/>
      <c r="AL19" s="1102" t="n"/>
      <c r="AM19" s="1102" t="n"/>
      <c r="AN19" s="1103" t="n"/>
      <c r="AO19" s="911" t="n"/>
      <c r="AP19" s="844" t="n"/>
      <c r="AQ19" s="844" t="n"/>
      <c r="AR19" s="844" t="n"/>
      <c r="AS19" s="844" t="n"/>
      <c r="AT19" s="912" t="n"/>
      <c r="AU19" s="310" t="n"/>
      <c r="AV19" s="1945" t="inlineStr">
        <is>
          <t>NO</t>
        </is>
      </c>
      <c r="AW19" s="1102" t="n"/>
      <c r="AX19" s="1102" t="n"/>
      <c r="AY19" s="1103" t="n"/>
    </row>
    <row r="20" ht="12" customFormat="1" customHeight="1" s="262">
      <c r="B20" s="305" t="n"/>
      <c r="C20" s="305" t="n"/>
      <c r="D20" s="305" t="n"/>
      <c r="E20" s="305" t="n"/>
      <c r="F20" s="305" t="n"/>
      <c r="G20" s="305" t="n"/>
      <c r="H20" s="305" t="n"/>
      <c r="I20" s="305" t="n"/>
      <c r="J20" s="305" t="n"/>
      <c r="K20" s="306" t="n"/>
      <c r="L20" s="306" t="n"/>
      <c r="M20" s="306" t="n"/>
      <c r="N20" s="306" t="n"/>
      <c r="O20" s="306" t="n"/>
      <c r="P20" s="306" t="n"/>
      <c r="Q20" s="306" t="n"/>
      <c r="R20" s="306" t="n"/>
      <c r="S20" s="306" t="n"/>
      <c r="T20" s="306" t="n"/>
      <c r="U20" s="306" t="n"/>
      <c r="V20" s="306" t="n"/>
      <c r="W20" s="306" t="n"/>
      <c r="X20" s="306" t="n"/>
      <c r="Y20" s="306" t="n"/>
      <c r="Z20" s="306" t="n"/>
      <c r="AA20" s="306" t="n"/>
      <c r="AB20" s="306" t="n"/>
      <c r="AC20" s="306" t="n"/>
      <c r="AD20" s="306" t="n"/>
      <c r="AE20" s="306" t="n"/>
      <c r="AF20" s="306" t="n"/>
      <c r="AG20" s="306" t="n"/>
      <c r="AH20" s="306" t="n"/>
      <c r="AI20" s="306" t="n"/>
      <c r="AJ20" s="306" t="n"/>
      <c r="AK20" s="306" t="n"/>
      <c r="AL20" s="306" t="n"/>
      <c r="AM20" s="306" t="n"/>
      <c r="AN20" s="306" t="n"/>
      <c r="AO20" s="305" t="n"/>
      <c r="AP20" s="305" t="n"/>
      <c r="AQ20" s="305" t="n"/>
      <c r="AR20" s="305" t="n"/>
    </row>
    <row r="21" ht="12" customFormat="1" customHeight="1" s="262">
      <c r="B21" s="305" t="n"/>
      <c r="C21" s="305" t="n"/>
      <c r="D21" s="305" t="n"/>
      <c r="E21" s="305" t="n"/>
      <c r="F21" s="305" t="n"/>
      <c r="G21" s="305" t="n"/>
      <c r="H21" s="305" t="n"/>
      <c r="I21" s="305" t="n"/>
      <c r="J21" s="305" t="n"/>
      <c r="K21" s="306" t="n"/>
      <c r="L21" s="306" t="n"/>
      <c r="M21" s="306" t="n"/>
      <c r="N21" s="306" t="n"/>
      <c r="O21" s="306" t="n"/>
      <c r="P21" s="306" t="n"/>
      <c r="Q21" s="306" t="n"/>
      <c r="R21" s="306" t="n"/>
      <c r="S21" s="306" t="n"/>
      <c r="T21" s="306" t="n"/>
      <c r="U21" s="306" t="n"/>
      <c r="V21" s="306" t="n"/>
      <c r="W21" s="306" t="n"/>
      <c r="X21" s="306" t="n"/>
      <c r="Y21" s="306" t="n"/>
      <c r="Z21" s="306" t="n"/>
      <c r="AA21" s="306" t="n"/>
      <c r="AB21" s="306" t="n"/>
      <c r="AC21" s="306" t="n"/>
      <c r="AD21" s="306" t="n"/>
      <c r="AE21" s="306" t="n"/>
      <c r="AF21" s="306" t="n"/>
      <c r="AG21" s="306" t="n"/>
      <c r="AH21" s="306" t="n"/>
      <c r="AI21" s="306" t="n"/>
      <c r="AJ21" s="306" t="n"/>
      <c r="AK21" s="306" t="n"/>
      <c r="AL21" s="306" t="n"/>
      <c r="AM21" s="306" t="n"/>
      <c r="AN21" s="306" t="n"/>
      <c r="AO21" s="1248" t="inlineStr">
        <is>
          <t>Notch  Adjustment</t>
        </is>
      </c>
      <c r="AP21" s="1102" t="n"/>
      <c r="AQ21" s="1102" t="n"/>
      <c r="AR21" s="1102" t="n"/>
      <c r="AS21" s="1102" t="n"/>
      <c r="AT21" s="1102" t="n"/>
      <c r="AU21" s="1102" t="n"/>
      <c r="AV21" s="1102" t="n"/>
      <c r="AW21" s="1102" t="n"/>
      <c r="AX21" s="1102" t="n"/>
      <c r="AY21" s="1103" t="n"/>
    </row>
    <row r="22" ht="12" customFormat="1" customHeight="1" s="262">
      <c r="B22" s="305" t="n"/>
      <c r="C22" s="305" t="n"/>
      <c r="D22" s="305" t="n"/>
      <c r="E22" s="305" t="n"/>
      <c r="F22" s="305" t="n"/>
      <c r="G22" s="305" t="n"/>
      <c r="H22" s="305" t="n"/>
      <c r="I22" s="305" t="n"/>
      <c r="J22" s="305" t="n"/>
      <c r="K22" s="306" t="n"/>
      <c r="L22" s="306" t="n"/>
      <c r="M22" s="306" t="n"/>
      <c r="N22" s="306" t="n"/>
      <c r="O22" s="306" t="n"/>
      <c r="P22" s="306" t="n"/>
      <c r="Q22" s="306" t="n"/>
      <c r="R22" s="306" t="n"/>
      <c r="S22" s="306" t="n"/>
      <c r="T22" s="306" t="n"/>
      <c r="U22" s="306" t="n"/>
      <c r="V22" s="306" t="n"/>
      <c r="W22" s="306" t="n"/>
      <c r="X22" s="306" t="n"/>
      <c r="Y22" s="306" t="n"/>
      <c r="Z22" s="306" t="n"/>
      <c r="AA22" s="306" t="n"/>
      <c r="AB22" s="306" t="n"/>
      <c r="AC22" s="306" t="n"/>
      <c r="AD22" s="306" t="n"/>
      <c r="AE22" s="306" t="n"/>
      <c r="AF22" s="306" t="n"/>
      <c r="AG22" s="306" t="n"/>
      <c r="AH22" s="306" t="n"/>
      <c r="AI22" s="306" t="n"/>
      <c r="AJ22" s="306" t="n"/>
      <c r="AK22" s="306" t="n"/>
      <c r="AL22" s="306" t="n"/>
      <c r="AM22" s="306" t="n"/>
      <c r="AN22" s="306" t="n"/>
      <c r="AO22" s="1263">
        <f>IF(OR(AV16="YES",AV17="YES",AV18="YES",AV19="YES"),-1,0)</f>
        <v/>
      </c>
      <c r="AP22" s="899" t="n"/>
      <c r="AQ22" s="899" t="n"/>
      <c r="AR22" s="899" t="n"/>
      <c r="AS22" s="899" t="n"/>
      <c r="AT22" s="899" t="n"/>
      <c r="AU22" s="899" t="n"/>
      <c r="AV22" s="899" t="n"/>
      <c r="AW22" s="899" t="n"/>
      <c r="AX22" s="899" t="n"/>
      <c r="AY22" s="910" t="n"/>
    </row>
    <row r="23" ht="12" customFormat="1" customHeight="1" s="262">
      <c r="A23" s="311" t="n"/>
      <c r="B23" s="305" t="n"/>
      <c r="C23" s="305" t="n"/>
      <c r="D23" s="305" t="n"/>
      <c r="E23" s="305" t="n"/>
      <c r="F23" s="305" t="n"/>
      <c r="G23" s="305" t="n"/>
      <c r="H23" s="305" t="n"/>
      <c r="I23" s="305" t="n"/>
      <c r="J23" s="305" t="n"/>
      <c r="K23" s="306" t="n"/>
      <c r="L23" s="306" t="n"/>
      <c r="M23" s="306" t="n"/>
      <c r="N23" s="306" t="n"/>
      <c r="O23" s="306" t="n"/>
      <c r="P23" s="306" t="n"/>
      <c r="Q23" s="306" t="n"/>
      <c r="R23" s="306" t="n"/>
      <c r="S23" s="306" t="n"/>
      <c r="T23" s="306" t="n"/>
      <c r="U23" s="306" t="n"/>
      <c r="V23" s="306" t="n"/>
      <c r="W23" s="306" t="n"/>
      <c r="X23" s="306" t="n"/>
      <c r="Y23" s="306" t="n"/>
      <c r="Z23" s="306" t="n"/>
      <c r="AA23" s="306" t="n"/>
      <c r="AB23" s="306" t="n"/>
      <c r="AC23" s="306" t="n"/>
      <c r="AD23" s="306" t="n"/>
      <c r="AE23" s="306" t="n"/>
      <c r="AF23" s="306" t="n"/>
      <c r="AG23" s="306" t="n"/>
      <c r="AH23" s="306" t="n"/>
      <c r="AI23" s="306" t="n"/>
      <c r="AJ23" s="306" t="n"/>
      <c r="AK23" s="306" t="n"/>
      <c r="AL23" s="306" t="n"/>
      <c r="AM23" s="306" t="n"/>
      <c r="AN23" s="306" t="n"/>
      <c r="AO23" s="911" t="n"/>
      <c r="AP23" s="844" t="n"/>
      <c r="AQ23" s="844" t="n"/>
      <c r="AR23" s="844" t="n"/>
      <c r="AS23" s="844" t="n"/>
      <c r="AT23" s="844" t="n"/>
      <c r="AU23" s="844" t="n"/>
      <c r="AV23" s="844" t="n"/>
      <c r="AW23" s="844" t="n"/>
      <c r="AX23" s="844" t="n"/>
      <c r="AY23" s="912" t="n"/>
    </row>
    <row r="24" ht="23.25" customFormat="1" customHeight="1" s="262">
      <c r="B24" s="305" t="n"/>
      <c r="C24" s="305" t="n"/>
      <c r="D24" s="305" t="n"/>
      <c r="E24" s="305" t="n"/>
      <c r="F24" s="305" t="n"/>
      <c r="G24" s="305" t="n"/>
      <c r="H24" s="305" t="n"/>
      <c r="I24" s="305" t="n"/>
      <c r="J24" s="305" t="n"/>
      <c r="K24" s="306" t="n"/>
      <c r="L24" s="306" t="n"/>
      <c r="M24" s="306" t="n"/>
      <c r="N24" s="306" t="n"/>
      <c r="O24" s="306" t="n"/>
      <c r="P24" s="306" t="n"/>
      <c r="Q24" s="306" t="n"/>
      <c r="R24" s="306" t="n"/>
      <c r="S24" s="306" t="n"/>
      <c r="T24" s="306" t="n"/>
      <c r="U24" s="306" t="n"/>
      <c r="V24" s="306" t="n"/>
      <c r="W24" s="306" t="n"/>
      <c r="X24" s="306" t="n"/>
      <c r="Y24" s="306" t="n"/>
      <c r="Z24" s="306" t="n"/>
      <c r="AA24" s="306" t="n"/>
      <c r="AB24" s="306" t="n"/>
      <c r="AC24" s="306" t="n"/>
      <c r="AD24" s="306" t="n"/>
      <c r="AE24" s="306" t="n"/>
      <c r="AF24" s="306" t="n"/>
      <c r="AG24" s="306" t="n"/>
      <c r="AH24" s="306" t="n"/>
      <c r="AI24" s="306" t="n"/>
      <c r="AJ24" s="306" t="n"/>
      <c r="AK24" s="306" t="n"/>
      <c r="AL24" s="306" t="n"/>
      <c r="AM24" s="306" t="n"/>
      <c r="AN24" s="306" t="n"/>
      <c r="AO24" s="305" t="n"/>
      <c r="AP24" s="305" t="n"/>
      <c r="AQ24" s="305" t="n"/>
      <c r="AR24" s="305" t="n"/>
      <c r="AS24" s="305" t="n"/>
      <c r="AT24" s="305" t="n"/>
      <c r="AU24" s="307" t="n"/>
      <c r="AV24" s="305" t="n"/>
      <c r="AW24" s="305" t="n"/>
      <c r="AX24" s="305" t="n"/>
      <c r="AY24" s="305" t="n"/>
    </row>
    <row r="25" ht="36" customFormat="1" customHeight="1" s="262">
      <c r="A25" s="311" t="n"/>
      <c r="B25" s="1268" t="inlineStr">
        <is>
          <t>2. Projections of financial results</t>
        </is>
      </c>
      <c r="C25" s="1102" t="n"/>
      <c r="D25" s="1102" t="n"/>
      <c r="E25" s="1102" t="n"/>
      <c r="F25" s="1102" t="n"/>
      <c r="G25" s="1102" t="n"/>
      <c r="H25" s="1102" t="n"/>
      <c r="I25" s="1102" t="n"/>
      <c r="J25" s="1103" t="n"/>
      <c r="K25" s="1269" t="inlineStr">
        <is>
          <t>Reflect the future profitability prospect of the customer to the rating. This adjustment has not to be applied for the reason that forecasts simply indicate that “Sales growth is expected” or “Ordinary profit is expected to increase”.</t>
        </is>
      </c>
    </row>
    <row r="26" ht="4.5" customFormat="1" customHeight="1" s="262">
      <c r="C26" s="312" t="n"/>
      <c r="D26" s="312" t="n"/>
      <c r="E26" s="312" t="n"/>
      <c r="F26" s="312" t="n"/>
      <c r="G26" s="312" t="n"/>
      <c r="H26" s="312" t="n"/>
      <c r="I26" s="312" t="n"/>
      <c r="J26" s="312" t="n"/>
      <c r="V26" s="313" t="n"/>
      <c r="W26" s="313" t="n"/>
      <c r="X26" s="313" t="n"/>
      <c r="Y26" s="313" t="n"/>
      <c r="Z26" s="313" t="n"/>
      <c r="AA26" s="313" t="n"/>
      <c r="AB26" s="313" t="n"/>
      <c r="AC26" s="313" t="n"/>
      <c r="AD26" s="313" t="n"/>
      <c r="AE26" s="313" t="n"/>
      <c r="AF26" s="313" t="n"/>
      <c r="AG26" s="313" t="n"/>
      <c r="AH26" s="313" t="n"/>
      <c r="AI26" s="313" t="n"/>
      <c r="AJ26" s="313" t="n"/>
      <c r="AK26" s="313" t="n"/>
      <c r="AL26" s="313" t="n"/>
      <c r="AM26" s="313" t="n"/>
      <c r="AN26" s="313" t="n"/>
      <c r="AO26" s="313" t="n"/>
      <c r="AP26" s="313" t="n"/>
      <c r="AQ26" s="313" t="n"/>
      <c r="AR26" s="313" t="n"/>
      <c r="AS26" s="313" t="n"/>
      <c r="AT26" s="313" t="n"/>
      <c r="AU26" s="313" t="n"/>
      <c r="AZ26" s="301" t="n"/>
      <c r="BA26" s="301" t="n"/>
      <c r="BB26" s="301" t="n"/>
      <c r="BC26" s="301" t="n"/>
      <c r="BD26" s="301" t="n"/>
      <c r="BE26" s="301" t="n"/>
      <c r="BF26" s="301" t="n"/>
      <c r="BG26" s="301" t="n"/>
      <c r="BH26" s="301" t="n"/>
      <c r="BI26" s="301" t="n"/>
      <c r="BJ26" s="301" t="n"/>
      <c r="BK26" s="301" t="n"/>
      <c r="BL26" s="301" t="n"/>
      <c r="BM26" s="301" t="n"/>
      <c r="BN26" s="301" t="n"/>
      <c r="BO26" s="301" t="n"/>
    </row>
    <row r="27" ht="25.5" customHeight="1" s="832">
      <c r="B27" s="122" t="n"/>
      <c r="C27" s="1252" t="inlineStr">
        <is>
          <t>Items</t>
        </is>
      </c>
      <c r="D27" s="1102" t="n"/>
      <c r="E27" s="1102" t="n"/>
      <c r="F27" s="1102" t="n"/>
      <c r="G27" s="1102" t="n"/>
      <c r="H27" s="1102" t="n"/>
      <c r="I27" s="1102" t="n"/>
      <c r="J27" s="1103" t="n"/>
      <c r="K27" s="1252" t="inlineStr">
        <is>
          <t>Contents</t>
        </is>
      </c>
      <c r="L27" s="1102" t="n"/>
      <c r="M27" s="1102" t="n"/>
      <c r="N27" s="1102" t="n"/>
      <c r="O27" s="1102" t="n"/>
      <c r="P27" s="1102" t="n"/>
      <c r="Q27" s="1102" t="n"/>
      <c r="R27" s="1102" t="n"/>
      <c r="S27" s="1102" t="n"/>
      <c r="T27" s="1102" t="n"/>
      <c r="U27" s="1102" t="n"/>
      <c r="V27" s="1102" t="n"/>
      <c r="W27" s="1102" t="n"/>
      <c r="X27" s="1102" t="n"/>
      <c r="Y27" s="1102" t="n"/>
      <c r="Z27" s="1102" t="n"/>
      <c r="AA27" s="1102" t="n"/>
      <c r="AB27" s="1102" t="n"/>
      <c r="AC27" s="1102" t="n"/>
      <c r="AD27" s="1102" t="n"/>
      <c r="AE27" s="1102" t="n"/>
      <c r="AF27" s="1102" t="n"/>
      <c r="AG27" s="1102" t="n"/>
      <c r="AH27" s="1102" t="n"/>
      <c r="AI27" s="1102" t="n"/>
      <c r="AJ27" s="1102" t="n"/>
      <c r="AK27" s="1102" t="n"/>
      <c r="AL27" s="1102" t="n"/>
      <c r="AM27" s="1102" t="n"/>
      <c r="AN27" s="1103" t="n"/>
      <c r="AO27" s="1253" t="inlineStr">
        <is>
          <t xml:space="preserve"> Adjustment Range</t>
        </is>
      </c>
      <c r="AP27" s="1102" t="n"/>
      <c r="AQ27" s="1102" t="n"/>
      <c r="AR27" s="1102" t="n"/>
      <c r="AS27" s="1102" t="n"/>
      <c r="AT27" s="1103" t="n"/>
      <c r="AU27" s="313" t="n"/>
      <c r="AV27" s="1253" t="inlineStr">
        <is>
          <t>Applicable</t>
        </is>
      </c>
      <c r="AW27" s="1102" t="n"/>
      <c r="AX27" s="1102" t="n"/>
      <c r="AY27" s="1103" t="n"/>
    </row>
    <row r="28" ht="83.25" customHeight="1" s="832">
      <c r="B28" s="123" t="inlineStr">
        <is>
          <t>①</t>
        </is>
      </c>
      <c r="C28" s="1255" t="inlineStr">
        <is>
          <t>Customers whose financial results are on an upward trend</t>
        </is>
      </c>
      <c r="D28" s="1102" t="n"/>
      <c r="E28" s="1102" t="n"/>
      <c r="F28" s="1102" t="n"/>
      <c r="G28" s="1102" t="n"/>
      <c r="H28" s="1102" t="n"/>
      <c r="I28" s="1102" t="n"/>
      <c r="J28" s="1103" t="n"/>
      <c r="K28" s="1946" t="inlineStr">
        <is>
          <t>This adjustment method only applies to customers for which trial balance, business plan documents and so on can be confirmed to be correct and projections of financial results for the current period can be achieved with certainty. 
【Assessment Criteria】
Projected ROA in current period≧5%   and 
ROA growth rate≧5%</t>
        </is>
      </c>
      <c r="L28" s="1102" t="n"/>
      <c r="M28" s="1102" t="n"/>
      <c r="N28" s="1102" t="n"/>
      <c r="O28" s="1102" t="n"/>
      <c r="P28" s="1102" t="n"/>
      <c r="Q28" s="1102" t="n"/>
      <c r="R28" s="1102" t="n"/>
      <c r="S28" s="1102" t="n"/>
      <c r="T28" s="1102" t="n"/>
      <c r="U28" s="1102" t="n"/>
      <c r="V28" s="1102" t="n"/>
      <c r="W28" s="1102" t="n"/>
      <c r="X28" s="1102" t="n"/>
      <c r="Y28" s="1102" t="n"/>
      <c r="Z28" s="1102" t="n"/>
      <c r="AA28" s="1102" t="n"/>
      <c r="AB28" s="1102" t="n"/>
      <c r="AC28" s="1102" t="n"/>
      <c r="AD28" s="1102" t="n"/>
      <c r="AE28" s="1102" t="n"/>
      <c r="AF28" s="1102" t="n"/>
      <c r="AG28" s="1102" t="n"/>
      <c r="AH28" s="1102" t="n"/>
      <c r="AI28" s="1102" t="n"/>
      <c r="AJ28" s="1102" t="n"/>
      <c r="AK28" s="1102" t="n"/>
      <c r="AL28" s="1102" t="n"/>
      <c r="AM28" s="1102" t="n"/>
      <c r="AN28" s="1103" t="n"/>
      <c r="AO28" s="1261" t="inlineStr">
        <is>
          <t>+1</t>
        </is>
      </c>
      <c r="AP28" s="1102" t="n"/>
      <c r="AQ28" s="1102" t="n"/>
      <c r="AR28" s="1102" t="n"/>
      <c r="AS28" s="1102" t="n"/>
      <c r="AT28" s="1103" t="n"/>
      <c r="AU28" s="313" t="n"/>
      <c r="AV28" s="1281" t="inlineStr">
        <is>
          <t>NO</t>
        </is>
      </c>
      <c r="AW28" s="1102" t="n"/>
      <c r="AX28" s="1102" t="n"/>
      <c r="AY28" s="1103" t="n"/>
    </row>
    <row r="29" ht="83.25" customHeight="1" s="832">
      <c r="B29" s="123" t="inlineStr">
        <is>
          <t>②</t>
        </is>
      </c>
      <c r="C29" s="1255" t="inlineStr">
        <is>
          <t>Customers whose future financial results are on a downward trend</t>
        </is>
      </c>
      <c r="D29" s="1102" t="n"/>
      <c r="E29" s="1102" t="n"/>
      <c r="F29" s="1102" t="n"/>
      <c r="G29" s="1102" t="n"/>
      <c r="H29" s="1102" t="n"/>
      <c r="I29" s="1102" t="n"/>
      <c r="J29" s="1103" t="n"/>
      <c r="K29" s="1947" t="inlineStr">
        <is>
          <t>Customers whose current period financial results are projected to be on a significant downward trend shall be the subject for downgrade of credit rating without the need to provide concrete evidence.
【Assessment Criteria】
Projected ROA in current period&lt;1% 
and 
ROA growth rate≦▲5%</t>
        </is>
      </c>
      <c r="L29" s="1102" t="n"/>
      <c r="M29" s="1102" t="n"/>
      <c r="N29" s="1102" t="n"/>
      <c r="O29" s="1102" t="n"/>
      <c r="P29" s="1102" t="n"/>
      <c r="Q29" s="1102" t="n"/>
      <c r="R29" s="1102" t="n"/>
      <c r="S29" s="1102" t="n"/>
      <c r="T29" s="1102" t="n"/>
      <c r="U29" s="1102" t="n"/>
      <c r="V29" s="1102" t="n"/>
      <c r="W29" s="1102" t="n"/>
      <c r="X29" s="1102" t="n"/>
      <c r="Y29" s="1102" t="n"/>
      <c r="Z29" s="1102" t="n"/>
      <c r="AA29" s="1102" t="n"/>
      <c r="AB29" s="1102" t="n"/>
      <c r="AC29" s="1102" t="n"/>
      <c r="AD29" s="1102" t="n"/>
      <c r="AE29" s="1102" t="n"/>
      <c r="AF29" s="1102" t="n"/>
      <c r="AG29" s="1102" t="n"/>
      <c r="AH29" s="1102" t="n"/>
      <c r="AI29" s="1102" t="n"/>
      <c r="AJ29" s="1102" t="n"/>
      <c r="AK29" s="1102" t="n"/>
      <c r="AL29" s="1102" t="n"/>
      <c r="AM29" s="1102" t="n"/>
      <c r="AN29" s="1103" t="n"/>
      <c r="AO29" s="1261" t="inlineStr">
        <is>
          <t>-1</t>
        </is>
      </c>
      <c r="AP29" s="1102" t="n"/>
      <c r="AQ29" s="1102" t="n"/>
      <c r="AR29" s="1102" t="n"/>
      <c r="AS29" s="1102" t="n"/>
      <c r="AT29" s="1103" t="n"/>
      <c r="AU29" s="313" t="n"/>
      <c r="AV29" s="1281" t="inlineStr">
        <is>
          <t>NO</t>
        </is>
      </c>
      <c r="AW29" s="1102" t="n"/>
      <c r="AX29" s="1102" t="n"/>
      <c r="AY29" s="1103" t="n"/>
    </row>
    <row r="30" ht="12" customHeight="1" s="832">
      <c r="B30" s="123" t="inlineStr">
        <is>
          <t>③</t>
        </is>
      </c>
      <c r="C30" s="1255" t="inlineStr">
        <is>
          <t>Others</t>
        </is>
      </c>
      <c r="D30" s="1102" t="n"/>
      <c r="E30" s="1102" t="n"/>
      <c r="F30" s="1102" t="n"/>
      <c r="G30" s="1102" t="n"/>
      <c r="H30" s="1102" t="n"/>
      <c r="I30" s="1102" t="n"/>
      <c r="J30" s="1103" t="n"/>
      <c r="K30" s="1947" t="inlineStr">
        <is>
          <t>Adjustment on the basis of the simulation of the quantitative model</t>
        </is>
      </c>
      <c r="L30" s="1102" t="n"/>
      <c r="M30" s="1102" t="n"/>
      <c r="N30" s="1102" t="n"/>
      <c r="O30" s="1102" t="n"/>
      <c r="P30" s="1102" t="n"/>
      <c r="Q30" s="1102" t="n"/>
      <c r="R30" s="1102" t="n"/>
      <c r="S30" s="1102" t="n"/>
      <c r="T30" s="1102" t="n"/>
      <c r="U30" s="1102" t="n"/>
      <c r="V30" s="1102" t="n"/>
      <c r="W30" s="1102" t="n"/>
      <c r="X30" s="1102" t="n"/>
      <c r="Y30" s="1102" t="n"/>
      <c r="Z30" s="1102" t="n"/>
      <c r="AA30" s="1102" t="n"/>
      <c r="AB30" s="1102" t="n"/>
      <c r="AC30" s="1102" t="n"/>
      <c r="AD30" s="1102" t="n"/>
      <c r="AE30" s="1102" t="n"/>
      <c r="AF30" s="1102" t="n"/>
      <c r="AG30" s="1102" t="n"/>
      <c r="AH30" s="1102" t="n"/>
      <c r="AI30" s="1102" t="n"/>
      <c r="AJ30" s="1102" t="n"/>
      <c r="AK30" s="1102" t="n"/>
      <c r="AL30" s="1102" t="n"/>
      <c r="AM30" s="1102" t="n"/>
      <c r="AN30" s="1103" t="n"/>
      <c r="AO30" s="1261" t="inlineStr">
        <is>
          <t>+1</t>
        </is>
      </c>
      <c r="AP30" s="1102" t="n"/>
      <c r="AQ30" s="1102" t="n"/>
      <c r="AR30" s="1102" t="n"/>
      <c r="AS30" s="1102" t="n"/>
      <c r="AT30" s="1103" t="n"/>
      <c r="AU30" s="313" t="n"/>
      <c r="AV30" s="1281" t="inlineStr">
        <is>
          <t>NO</t>
        </is>
      </c>
      <c r="AW30" s="1102" t="n"/>
      <c r="AX30" s="1102" t="n"/>
      <c r="AY30" s="1103" t="n"/>
    </row>
    <row r="31" ht="12" customHeight="1" s="832">
      <c r="B31" s="123" t="inlineStr">
        <is>
          <t>④</t>
        </is>
      </c>
      <c r="C31" s="1255" t="inlineStr">
        <is>
          <t>No adjustments</t>
        </is>
      </c>
      <c r="D31" s="1102" t="n"/>
      <c r="E31" s="1102" t="n"/>
      <c r="F31" s="1102" t="n"/>
      <c r="G31" s="1102" t="n"/>
      <c r="H31" s="1102" t="n"/>
      <c r="I31" s="1102" t="n"/>
      <c r="J31" s="1102" t="n"/>
      <c r="K31" s="1102" t="n"/>
      <c r="L31" s="1102" t="n"/>
      <c r="M31" s="1102" t="n"/>
      <c r="N31" s="1102" t="n"/>
      <c r="O31" s="1102" t="n"/>
      <c r="P31" s="1102" t="n"/>
      <c r="Q31" s="1102" t="n"/>
      <c r="R31" s="1102" t="n"/>
      <c r="S31" s="1102" t="n"/>
      <c r="T31" s="1102" t="n"/>
      <c r="U31" s="1102" t="n"/>
      <c r="V31" s="1102" t="n"/>
      <c r="W31" s="1102" t="n"/>
      <c r="X31" s="1102" t="n"/>
      <c r="Y31" s="1102" t="n"/>
      <c r="Z31" s="1102" t="n"/>
      <c r="AA31" s="1102" t="n"/>
      <c r="AB31" s="1102" t="n"/>
      <c r="AC31" s="1102" t="n"/>
      <c r="AD31" s="1102" t="n"/>
      <c r="AE31" s="1102" t="n"/>
      <c r="AF31" s="1102" t="n"/>
      <c r="AG31" s="1102" t="n"/>
      <c r="AH31" s="1102" t="n"/>
      <c r="AI31" s="1102" t="n"/>
      <c r="AJ31" s="1102" t="n"/>
      <c r="AK31" s="1102" t="n"/>
      <c r="AL31" s="1102" t="n"/>
      <c r="AM31" s="1102" t="n"/>
      <c r="AN31" s="1103" t="n"/>
      <c r="AO31" s="1261" t="inlineStr">
        <is>
          <t>±0</t>
        </is>
      </c>
      <c r="AP31" s="1102" t="n"/>
      <c r="AQ31" s="1102" t="n"/>
      <c r="AR31" s="1102" t="n"/>
      <c r="AS31" s="1102" t="n"/>
      <c r="AT31" s="1103" t="n"/>
      <c r="AU31" s="313" t="n"/>
      <c r="AV31" s="1262">
        <f>IF(OR(AV28="YES",AV29="YES",AV30="YES"),"NO","YES")</f>
        <v/>
      </c>
      <c r="AW31" s="1102" t="n"/>
      <c r="AX31" s="1102" t="n"/>
      <c r="AY31" s="1103" t="n"/>
    </row>
    <row r="32" ht="12" customHeight="1" s="832">
      <c r="B32" s="1283" t="inlineStr">
        <is>
          <t>（NOTE）ROA=Ordinary profit÷Total assets(adjusted with Unrealized gain/loss）
（Concrete Example）Latest ROA=2.5％, Projected ROA≧7.5％ leading to +1 notch adjustment</t>
        </is>
      </c>
      <c r="C32" s="899" t="n"/>
      <c r="D32" s="899" t="n"/>
      <c r="E32" s="899" t="n"/>
      <c r="F32" s="899" t="n"/>
      <c r="G32" s="899" t="n"/>
      <c r="H32" s="899" t="n"/>
      <c r="I32" s="899" t="n"/>
      <c r="J32" s="899" t="n"/>
      <c r="K32" s="899" t="n"/>
      <c r="L32" s="899" t="n"/>
      <c r="M32" s="899" t="n"/>
      <c r="N32" s="899" t="n"/>
      <c r="O32" s="899" t="n"/>
      <c r="P32" s="899" t="n"/>
      <c r="Q32" s="899" t="n"/>
      <c r="R32" s="899" t="n"/>
      <c r="S32" s="899" t="n"/>
      <c r="T32" s="899" t="n"/>
      <c r="U32" s="899" t="n"/>
      <c r="V32" s="899" t="n"/>
      <c r="W32" s="899" t="n"/>
      <c r="X32" s="899" t="n"/>
      <c r="Y32" s="899" t="n"/>
      <c r="Z32" s="899" t="n"/>
      <c r="AA32" s="899" t="n"/>
      <c r="AB32" s="899" t="n"/>
      <c r="AC32" s="899" t="n"/>
      <c r="AD32" s="899" t="n"/>
      <c r="AE32" s="899" t="n"/>
      <c r="AF32" s="899" t="n"/>
      <c r="AG32" s="899" t="n"/>
      <c r="AH32" s="899" t="n"/>
      <c r="AI32" s="899" t="n"/>
      <c r="AJ32" s="899" t="n"/>
      <c r="AK32" s="899" t="n"/>
      <c r="AL32" s="899" t="n"/>
      <c r="AM32" s="899" t="n"/>
      <c r="AN32" s="899" t="n"/>
      <c r="AO32" s="314" t="n"/>
      <c r="AP32" s="314" t="n"/>
      <c r="AQ32" s="314" t="n"/>
      <c r="AR32" s="314" t="n"/>
      <c r="AS32" s="314" t="n"/>
      <c r="AT32" s="314" t="n"/>
      <c r="AU32" s="314" t="n"/>
      <c r="AV32" s="314" t="n"/>
      <c r="AW32" s="314" t="n"/>
      <c r="AX32" s="314" t="n"/>
      <c r="AY32" s="314" t="n"/>
    </row>
    <row r="33" ht="12" customHeight="1" s="832">
      <c r="AO33" s="1248" t="inlineStr">
        <is>
          <t>Notch  Adjustment</t>
        </is>
      </c>
      <c r="AP33" s="1102" t="n"/>
      <c r="AQ33" s="1102" t="n"/>
      <c r="AR33" s="1102" t="n"/>
      <c r="AS33" s="1102" t="n"/>
      <c r="AT33" s="1102" t="n"/>
      <c r="AU33" s="1102" t="n"/>
      <c r="AV33" s="1102" t="n"/>
      <c r="AW33" s="1102" t="n"/>
      <c r="AX33" s="1102" t="n"/>
      <c r="AY33" s="1103" t="n"/>
    </row>
    <row r="34" ht="12" customHeight="1" s="832">
      <c r="B34" s="315" t="n"/>
      <c r="C34" s="315" t="n"/>
      <c r="D34" s="315" t="n"/>
      <c r="E34" s="315" t="n"/>
      <c r="F34" s="315" t="n"/>
      <c r="G34" s="315" t="n"/>
      <c r="H34" s="315" t="n"/>
      <c r="I34" s="315" t="n"/>
      <c r="J34" s="315" t="n"/>
      <c r="K34" s="315" t="n"/>
      <c r="L34" s="315" t="n"/>
      <c r="M34" s="315" t="n"/>
      <c r="N34" s="315" t="n"/>
      <c r="O34" s="315" t="n"/>
      <c r="P34" s="315" t="n"/>
      <c r="Q34" s="315" t="n"/>
      <c r="R34" s="315" t="n"/>
      <c r="S34" s="315" t="n"/>
      <c r="T34" s="315" t="n"/>
      <c r="U34" s="315" t="n"/>
      <c r="V34" s="315" t="n"/>
      <c r="W34" s="315" t="n"/>
      <c r="X34" s="315" t="n"/>
      <c r="Y34" s="315" t="n"/>
      <c r="Z34" s="315" t="n"/>
      <c r="AA34" s="315" t="n"/>
      <c r="AB34" s="315" t="n"/>
      <c r="AC34" s="315" t="n"/>
      <c r="AD34" s="315" t="n"/>
      <c r="AE34" s="315" t="n"/>
      <c r="AF34" s="315" t="n"/>
      <c r="AG34" s="315" t="n"/>
      <c r="AH34" s="315" t="n"/>
      <c r="AI34" s="315" t="n"/>
      <c r="AJ34" s="315" t="n"/>
      <c r="AK34" s="315" t="n"/>
      <c r="AL34" s="315" t="n"/>
      <c r="AM34" s="315" t="n"/>
      <c r="AN34" s="315" t="n"/>
      <c r="AO34" s="1263">
        <f>IF(AV31="YES",0,(IF(AV28="YES",1,0)+IF(AV29="YES",-1,0)+IF(AV30="YES",1,0)))</f>
        <v/>
      </c>
      <c r="AP34" s="899" t="n"/>
      <c r="AQ34" s="899" t="n"/>
      <c r="AR34" s="899" t="n"/>
      <c r="AS34" s="899" t="n"/>
      <c r="AT34" s="899" t="n"/>
      <c r="AU34" s="899" t="n"/>
      <c r="AV34" s="899" t="n"/>
      <c r="AW34" s="899" t="n"/>
      <c r="AX34" s="899" t="n"/>
      <c r="AY34" s="910" t="n"/>
    </row>
    <row r="35" ht="12" customHeight="1" s="832">
      <c r="C35" s="312" t="inlineStr">
        <is>
          <t xml:space="preserve">
</t>
        </is>
      </c>
      <c r="D35" s="312" t="n"/>
      <c r="E35" s="312" t="n"/>
      <c r="F35" s="312" t="n"/>
      <c r="G35" s="312" t="n"/>
      <c r="H35" s="312" t="n"/>
      <c r="I35" s="312" t="n"/>
      <c r="J35" s="312" t="n"/>
      <c r="K35" s="312" t="n"/>
      <c r="L35" s="312" t="n"/>
      <c r="M35" s="312" t="n"/>
      <c r="N35" s="312" t="n"/>
      <c r="O35" s="312" t="n"/>
      <c r="P35" s="312" t="n"/>
      <c r="Q35" s="312" t="n"/>
      <c r="R35" s="312" t="n"/>
      <c r="S35" s="312" t="n"/>
      <c r="T35" s="312" t="n"/>
      <c r="U35" s="312" t="n"/>
      <c r="V35" s="313" t="n"/>
      <c r="W35" s="313" t="n"/>
      <c r="X35" s="313" t="n"/>
      <c r="Y35" s="313" t="n"/>
      <c r="Z35" s="313" t="n"/>
      <c r="AA35" s="313" t="n"/>
      <c r="AB35" s="313" t="n"/>
      <c r="AC35" s="313" t="n"/>
      <c r="AD35" s="313" t="n"/>
      <c r="AE35" s="313" t="n"/>
      <c r="AF35" s="313" t="n"/>
      <c r="AG35" s="313" t="n"/>
      <c r="AH35" s="313" t="n"/>
      <c r="AI35" s="313" t="n"/>
      <c r="AJ35" s="313" t="n"/>
      <c r="AK35" s="313" t="n"/>
      <c r="AL35" s="313" t="n"/>
      <c r="AM35" s="313" t="n"/>
      <c r="AN35" s="313" t="n"/>
      <c r="AO35" s="911" t="n"/>
      <c r="AP35" s="844" t="n"/>
      <c r="AQ35" s="844" t="n"/>
      <c r="AR35" s="844" t="n"/>
      <c r="AS35" s="844" t="n"/>
      <c r="AT35" s="844" t="n"/>
      <c r="AU35" s="844" t="n"/>
      <c r="AV35" s="844" t="n"/>
      <c r="AW35" s="844" t="n"/>
      <c r="AX35" s="844" t="n"/>
      <c r="AY35" s="912" t="n"/>
    </row>
    <row r="36" ht="22.5" customHeight="1" s="832">
      <c r="C36" s="312" t="n"/>
      <c r="D36" s="312" t="n"/>
      <c r="E36" s="312" t="n"/>
      <c r="F36" s="312" t="n"/>
      <c r="G36" s="312" t="n"/>
      <c r="H36" s="312" t="n"/>
      <c r="I36" s="312" t="n"/>
      <c r="J36" s="312" t="n"/>
      <c r="K36" s="312" t="n"/>
      <c r="L36" s="312" t="n"/>
      <c r="M36" s="312" t="n"/>
      <c r="N36" s="312" t="n"/>
      <c r="O36" s="312" t="n"/>
      <c r="P36" s="312" t="n"/>
      <c r="Q36" s="312" t="n"/>
      <c r="R36" s="312" t="n"/>
      <c r="S36" s="312" t="n"/>
      <c r="T36" s="312" t="n"/>
      <c r="U36" s="312" t="n"/>
      <c r="V36" s="313" t="n"/>
      <c r="W36" s="313" t="n"/>
      <c r="X36" s="313" t="n"/>
      <c r="Y36" s="313" t="n"/>
      <c r="Z36" s="313" t="n"/>
      <c r="AA36" s="313" t="n"/>
      <c r="AB36" s="313" t="n"/>
      <c r="AC36" s="313" t="n"/>
      <c r="AD36" s="313" t="n"/>
      <c r="AE36" s="313" t="n"/>
      <c r="AF36" s="313" t="n"/>
      <c r="AG36" s="313" t="n"/>
      <c r="AH36" s="313" t="n"/>
      <c r="AI36" s="313" t="n"/>
      <c r="AJ36" s="313" t="n"/>
      <c r="AK36" s="313" t="n"/>
      <c r="AL36" s="313" t="n"/>
      <c r="AM36" s="313" t="n"/>
      <c r="AN36" s="313" t="n"/>
      <c r="AO36" s="124" t="n"/>
      <c r="AP36" s="124" t="n"/>
      <c r="AQ36" s="124" t="n"/>
      <c r="AR36" s="124" t="n"/>
      <c r="AS36" s="124" t="n"/>
      <c r="AT36" s="124" t="n"/>
      <c r="AU36" s="125" t="n"/>
      <c r="AV36" s="125" t="n"/>
      <c r="AW36" s="125" t="n"/>
      <c r="AX36" s="125" t="n"/>
      <c r="AY36" s="125" t="n"/>
    </row>
    <row r="37" ht="32.25" customHeight="1" s="832">
      <c r="B37" s="1285" t="inlineStr">
        <is>
          <t xml:space="preserve">When notch adjustment above would be conducted, the supplementary explanation regarding both "1. Management Assessment" and "2. Projections of financial results "should be wriiten in this field by Front offices. </t>
        </is>
      </c>
      <c r="C37" s="844" t="n"/>
      <c r="D37" s="844" t="n"/>
      <c r="E37" s="844" t="n"/>
      <c r="F37" s="844" t="n"/>
      <c r="G37" s="844" t="n"/>
      <c r="H37" s="844" t="n"/>
      <c r="I37" s="844" t="n"/>
      <c r="J37" s="844" t="n"/>
      <c r="K37" s="844" t="n"/>
      <c r="L37" s="844" t="n"/>
      <c r="M37" s="844" t="n"/>
      <c r="N37" s="844" t="n"/>
      <c r="O37" s="844" t="n"/>
      <c r="P37" s="844" t="n"/>
      <c r="Q37" s="844" t="n"/>
      <c r="R37" s="844" t="n"/>
      <c r="S37" s="844" t="n"/>
      <c r="T37" s="844" t="n"/>
      <c r="U37" s="844" t="n"/>
      <c r="V37" s="844" t="n"/>
      <c r="W37" s="844" t="n"/>
      <c r="X37" s="844" t="n"/>
      <c r="Y37" s="844" t="n"/>
      <c r="Z37" s="844" t="n"/>
      <c r="AA37" s="844" t="n"/>
      <c r="AB37" s="844" t="n"/>
      <c r="AC37" s="844" t="n"/>
      <c r="AD37" s="844" t="n"/>
      <c r="AE37" s="844" t="n"/>
      <c r="AF37" s="844" t="n"/>
      <c r="AG37" s="844" t="n"/>
      <c r="AH37" s="844" t="n"/>
      <c r="AI37" s="844" t="n"/>
      <c r="AJ37" s="844" t="n"/>
      <c r="AK37" s="844" t="n"/>
      <c r="AL37" s="844" t="n"/>
      <c r="AM37" s="844" t="n"/>
      <c r="AN37" s="844" t="n"/>
      <c r="AO37" s="844" t="n"/>
      <c r="AP37" s="844" t="n"/>
      <c r="AQ37" s="844" t="n"/>
      <c r="AR37" s="844" t="n"/>
      <c r="AS37" s="844" t="n"/>
      <c r="AT37" s="844" t="n"/>
      <c r="AU37" s="844" t="n"/>
      <c r="AV37" s="844" t="n"/>
      <c r="AW37" s="844" t="n"/>
      <c r="AX37" s="844" t="n"/>
      <c r="AY37" s="844" t="n"/>
    </row>
    <row r="38" ht="16.5" customHeight="1" s="832">
      <c r="B38" s="1948" t="n"/>
      <c r="C38" s="899" t="n"/>
      <c r="D38" s="899" t="n"/>
      <c r="E38" s="899" t="n"/>
      <c r="F38" s="899" t="n"/>
      <c r="G38" s="899" t="n"/>
      <c r="H38" s="899" t="n"/>
      <c r="I38" s="899" t="n"/>
      <c r="J38" s="899" t="n"/>
      <c r="K38" s="899" t="n"/>
      <c r="L38" s="899" t="n"/>
      <c r="M38" s="899" t="n"/>
      <c r="N38" s="899" t="n"/>
      <c r="O38" s="899" t="n"/>
      <c r="P38" s="899" t="n"/>
      <c r="Q38" s="899" t="n"/>
      <c r="R38" s="899" t="n"/>
      <c r="S38" s="899" t="n"/>
      <c r="T38" s="899" t="n"/>
      <c r="U38" s="899" t="n"/>
      <c r="V38" s="899" t="n"/>
      <c r="W38" s="899" t="n"/>
      <c r="X38" s="899" t="n"/>
      <c r="Y38" s="899" t="n"/>
      <c r="Z38" s="899" t="n"/>
      <c r="AA38" s="899" t="n"/>
      <c r="AB38" s="899" t="n"/>
      <c r="AC38" s="899" t="n"/>
      <c r="AD38" s="899" t="n"/>
      <c r="AE38" s="899" t="n"/>
      <c r="AF38" s="899" t="n"/>
      <c r="AG38" s="899" t="n"/>
      <c r="AH38" s="899" t="n"/>
      <c r="AI38" s="899" t="n"/>
      <c r="AJ38" s="899" t="n"/>
      <c r="AK38" s="899" t="n"/>
      <c r="AL38" s="899" t="n"/>
      <c r="AM38" s="899" t="n"/>
      <c r="AN38" s="899" t="n"/>
      <c r="AO38" s="899" t="n"/>
      <c r="AP38" s="899" t="n"/>
      <c r="AQ38" s="899" t="n"/>
      <c r="AR38" s="899" t="n"/>
      <c r="AS38" s="899" t="n"/>
      <c r="AT38" s="899" t="n"/>
      <c r="AU38" s="899" t="n"/>
      <c r="AV38" s="899" t="n"/>
      <c r="AW38" s="899" t="n"/>
      <c r="AX38" s="899" t="n"/>
      <c r="AY38" s="910" t="n"/>
    </row>
    <row r="39" ht="16.5" customHeight="1" s="832">
      <c r="B39" s="1007" t="n"/>
      <c r="AY39" s="1008" t="n"/>
    </row>
    <row r="40" ht="16.5" customHeight="1" s="832">
      <c r="B40" s="1007" t="n"/>
      <c r="AY40" s="1008" t="n"/>
    </row>
    <row r="41" ht="16.5" customHeight="1" s="832">
      <c r="B41" s="1007" t="n"/>
      <c r="AY41" s="1008" t="n"/>
    </row>
    <row r="42" ht="14.25" customHeight="1" s="832">
      <c r="B42" s="911" t="n"/>
      <c r="C42" s="844" t="n"/>
      <c r="D42" s="844" t="n"/>
      <c r="E42" s="844" t="n"/>
      <c r="F42" s="844" t="n"/>
      <c r="G42" s="844" t="n"/>
      <c r="H42" s="844" t="n"/>
      <c r="I42" s="844" t="n"/>
      <c r="J42" s="844" t="n"/>
      <c r="K42" s="844" t="n"/>
      <c r="L42" s="844" t="n"/>
      <c r="M42" s="844" t="n"/>
      <c r="N42" s="844" t="n"/>
      <c r="O42" s="844" t="n"/>
      <c r="P42" s="844" t="n"/>
      <c r="Q42" s="844" t="n"/>
      <c r="R42" s="844" t="n"/>
      <c r="S42" s="844" t="n"/>
      <c r="T42" s="844" t="n"/>
      <c r="U42" s="844" t="n"/>
      <c r="V42" s="844" t="n"/>
      <c r="W42" s="844" t="n"/>
      <c r="X42" s="844" t="n"/>
      <c r="Y42" s="844" t="n"/>
      <c r="Z42" s="844" t="n"/>
      <c r="AA42" s="844" t="n"/>
      <c r="AB42" s="844" t="n"/>
      <c r="AC42" s="844" t="n"/>
      <c r="AD42" s="844" t="n"/>
      <c r="AE42" s="844" t="n"/>
      <c r="AF42" s="844" t="n"/>
      <c r="AG42" s="844" t="n"/>
      <c r="AH42" s="844" t="n"/>
      <c r="AI42" s="844" t="n"/>
      <c r="AJ42" s="844" t="n"/>
      <c r="AK42" s="844" t="n"/>
      <c r="AL42" s="844" t="n"/>
      <c r="AM42" s="844" t="n"/>
      <c r="AN42" s="844" t="n"/>
      <c r="AO42" s="844" t="n"/>
      <c r="AP42" s="844" t="n"/>
      <c r="AQ42" s="844" t="n"/>
      <c r="AR42" s="844" t="n"/>
      <c r="AS42" s="844" t="n"/>
      <c r="AT42" s="844" t="n"/>
      <c r="AU42" s="844" t="n"/>
      <c r="AV42" s="844" t="n"/>
      <c r="AW42" s="844" t="n"/>
      <c r="AX42" s="844" t="n"/>
      <c r="AY42" s="912" t="n"/>
    </row>
    <row r="43" ht="8.25" customFormat="1" customHeight="1" s="262">
      <c r="A43" s="301" t="n"/>
      <c r="B43" s="301" t="n"/>
      <c r="C43" s="301" t="n"/>
      <c r="D43" s="301" t="n"/>
      <c r="E43" s="301" t="n"/>
      <c r="F43" s="301" t="n"/>
      <c r="G43" s="301" t="n"/>
      <c r="H43" s="301" t="n"/>
      <c r="I43" s="301" t="n"/>
      <c r="J43" s="301" t="n"/>
      <c r="K43" s="301" t="n"/>
      <c r="L43" s="301" t="n"/>
      <c r="M43" s="301" t="n"/>
      <c r="N43" s="301" t="n"/>
      <c r="O43" s="301" t="n"/>
      <c r="P43" s="301" t="n"/>
      <c r="Q43" s="301" t="n"/>
      <c r="R43" s="301" t="n"/>
      <c r="S43" s="301" t="n"/>
      <c r="T43" s="301" t="n"/>
      <c r="U43" s="301" t="n"/>
      <c r="V43" s="301" t="n"/>
      <c r="W43" s="301" t="n"/>
      <c r="X43" s="301" t="n"/>
      <c r="Y43" s="301" t="n"/>
      <c r="Z43" s="301" t="n"/>
      <c r="AA43" s="301" t="n"/>
      <c r="AB43" s="301" t="n"/>
      <c r="AC43" s="301" t="n"/>
      <c r="AD43" s="301" t="n"/>
      <c r="AE43" s="301" t="n"/>
      <c r="AF43" s="301" t="n"/>
      <c r="AG43" s="301" t="n"/>
      <c r="AH43" s="301" t="n"/>
      <c r="AI43" s="301" t="n"/>
      <c r="AJ43" s="301" t="n"/>
      <c r="AK43" s="301" t="n"/>
      <c r="AL43" s="301" t="n"/>
      <c r="AM43" s="301" t="n"/>
      <c r="AN43" s="301" t="n"/>
      <c r="AO43" s="316" t="n"/>
      <c r="AP43" s="316" t="n"/>
      <c r="AQ43" s="316" t="n"/>
      <c r="AR43" s="316" t="n"/>
      <c r="AS43" s="301" t="n"/>
      <c r="AT43" s="301" t="n"/>
      <c r="AU43" s="304" t="n"/>
      <c r="BP43" s="304" t="n"/>
      <c r="CG43" s="304" t="n"/>
    </row>
    <row r="44" ht="15" customFormat="1" customHeight="1" s="126">
      <c r="A44" s="317" t="n"/>
      <c r="B44" s="1296" t="inlineStr">
        <is>
          <t>[ For pure holding company ]</t>
        </is>
      </c>
      <c r="C44" s="844" t="n"/>
      <c r="D44" s="844" t="n"/>
      <c r="E44" s="844" t="n"/>
      <c r="F44" s="844" t="n"/>
      <c r="G44" s="844" t="n"/>
      <c r="H44" s="844" t="n"/>
      <c r="I44" s="844" t="n"/>
      <c r="J44" s="844" t="n"/>
      <c r="K44" s="844" t="n"/>
      <c r="L44" s="844" t="n"/>
      <c r="M44" s="318" t="n"/>
      <c r="N44" s="318" t="n"/>
      <c r="O44" s="318" t="n"/>
      <c r="P44" s="318" t="n"/>
      <c r="Q44" s="318" t="n"/>
      <c r="R44" s="318" t="n"/>
      <c r="S44" s="318" t="n"/>
      <c r="T44" s="301" t="n"/>
      <c r="U44" s="301" t="n"/>
      <c r="V44" s="301" t="n"/>
      <c r="W44" s="301" t="n"/>
      <c r="X44" s="301" t="n"/>
      <c r="Y44" s="301" t="n"/>
      <c r="Z44" s="301" t="n"/>
      <c r="AA44" s="301" t="n"/>
      <c r="AB44" s="301" t="n"/>
      <c r="AC44" s="301" t="n"/>
      <c r="AD44" s="301" t="n"/>
      <c r="AE44" s="301" t="n"/>
      <c r="AF44" s="301" t="n"/>
      <c r="AG44" s="301" t="n"/>
      <c r="AH44" s="301" t="n"/>
      <c r="AI44" s="301" t="n"/>
      <c r="AJ44" s="301" t="n"/>
      <c r="AK44" s="301" t="n"/>
      <c r="AL44" s="301" t="n"/>
      <c r="AM44" s="301" t="n"/>
      <c r="AN44" s="301" t="n"/>
      <c r="AO44" s="316" t="n"/>
      <c r="AP44" s="316" t="n"/>
      <c r="AQ44" s="316" t="n"/>
      <c r="AR44" s="316" t="n"/>
      <c r="AS44" s="301" t="n"/>
      <c r="AT44" s="301" t="n"/>
      <c r="AU44" s="304" t="n"/>
      <c r="AV44" s="262" t="n"/>
      <c r="AW44" s="262" t="n"/>
      <c r="AX44" s="262" t="n"/>
      <c r="AY44" s="262" t="n"/>
      <c r="BP44" s="319" t="n"/>
      <c r="CG44" s="319" t="n"/>
    </row>
    <row r="45" ht="57.75" customFormat="1" customHeight="1" s="317">
      <c r="B45" s="1250" t="inlineStr">
        <is>
          <t>3.Structural Subordination</t>
        </is>
      </c>
      <c r="C45" s="1102" t="n"/>
      <c r="D45" s="1102" t="n"/>
      <c r="E45" s="1102" t="n"/>
      <c r="F45" s="1102" t="n"/>
      <c r="G45" s="1102" t="n"/>
      <c r="H45" s="1102" t="n"/>
      <c r="I45" s="1102" t="n"/>
      <c r="J45" s="1102" t="n"/>
      <c r="K45" s="1102" t="n"/>
      <c r="L45" s="1103" t="n"/>
      <c r="M45" s="1273" t="inlineStr">
        <is>
          <t>A pure holding company does not receive any cash flow from its own business activities and thus relies on dividend income and management fees from its core affiliated companies’ earning revenue for its debt repayment. Therefore, a credit rating of a pure holding company should be determined from a perspective of structural subordination.  If subordination exists, credit rating needs to be downgraded by one notch or more.</t>
        </is>
      </c>
    </row>
    <row r="46" ht="4.5" customFormat="1" customHeight="1" s="317">
      <c r="B46" s="301" t="n"/>
      <c r="C46" s="301" t="n"/>
      <c r="D46" s="301" t="n"/>
      <c r="E46" s="301" t="n"/>
      <c r="F46" s="301" t="n"/>
      <c r="G46" s="301" t="n"/>
      <c r="H46" s="301" t="n"/>
      <c r="I46" s="301" t="n"/>
      <c r="J46" s="301" t="n"/>
      <c r="K46" s="301" t="n"/>
      <c r="L46" s="301" t="n"/>
      <c r="M46" s="301" t="n"/>
      <c r="N46" s="301" t="n"/>
      <c r="O46" s="301" t="n"/>
      <c r="P46" s="301" t="n"/>
      <c r="Q46" s="301" t="n"/>
      <c r="R46" s="301" t="n"/>
      <c r="S46" s="301" t="n"/>
      <c r="T46" s="301" t="n"/>
      <c r="U46" s="301" t="n"/>
      <c r="V46" s="301" t="n"/>
      <c r="W46" s="301" t="n"/>
      <c r="X46" s="301" t="n"/>
      <c r="Y46" s="301" t="n"/>
      <c r="Z46" s="301" t="n"/>
      <c r="AA46" s="301" t="n"/>
      <c r="AB46" s="301" t="n"/>
      <c r="AC46" s="301" t="n"/>
      <c r="AD46" s="301" t="n"/>
      <c r="AE46" s="301" t="n"/>
      <c r="AF46" s="301" t="n"/>
      <c r="AG46" s="301" t="n"/>
      <c r="AH46" s="301" t="n"/>
      <c r="AI46" s="301" t="n"/>
      <c r="AJ46" s="301" t="n"/>
      <c r="AK46" s="301" t="n"/>
      <c r="AL46" s="301" t="n"/>
      <c r="AM46" s="301" t="n"/>
      <c r="AN46" s="301" t="n"/>
      <c r="AO46" s="301" t="n"/>
      <c r="AP46" s="301" t="n"/>
      <c r="AQ46" s="301" t="n"/>
      <c r="AR46" s="301" t="n"/>
      <c r="AS46" s="301" t="n"/>
      <c r="AT46" s="301" t="n"/>
      <c r="AU46" s="301" t="n"/>
      <c r="AV46" s="301" t="n"/>
      <c r="AW46" s="301" t="n"/>
      <c r="AX46" s="301" t="n"/>
      <c r="AY46" s="301" t="n"/>
    </row>
    <row r="47" ht="14.25" customFormat="1" customHeight="1" s="317">
      <c r="B47" s="1949" t="inlineStr">
        <is>
          <t>Structural Subordination
（Calcularing Double leverage ratio）</t>
        </is>
      </c>
      <c r="C47" s="899" t="n"/>
      <c r="D47" s="899" t="n"/>
      <c r="E47" s="899" t="n"/>
      <c r="F47" s="899" t="n"/>
      <c r="G47" s="899" t="n"/>
      <c r="H47" s="899" t="n"/>
      <c r="I47" s="899" t="n"/>
      <c r="J47" s="899" t="n"/>
      <c r="K47" s="899" t="n"/>
      <c r="L47" s="899" t="n"/>
      <c r="M47" s="899" t="n"/>
      <c r="N47" s="899" t="n"/>
      <c r="O47" s="910" t="n"/>
      <c r="P47" s="127" t="n"/>
      <c r="Q47" s="128" t="n"/>
      <c r="R47" s="128" t="n"/>
      <c r="S47" s="128" t="n"/>
      <c r="T47" s="128" t="n"/>
      <c r="U47" s="128" t="n"/>
      <c r="V47" s="128" t="n"/>
      <c r="W47" s="128" t="n"/>
      <c r="X47" s="128" t="n"/>
      <c r="Y47" s="128" t="n"/>
      <c r="Z47" s="128" t="n"/>
      <c r="AA47" s="128" t="n"/>
      <c r="AB47" s="128" t="n"/>
      <c r="AC47" s="128" t="n"/>
      <c r="AD47" s="128" t="n"/>
      <c r="AE47" s="128" t="n"/>
      <c r="AF47" s="128" t="n"/>
      <c r="AG47" s="128" t="n"/>
      <c r="AH47" s="128" t="n"/>
      <c r="AI47" s="128" t="n"/>
      <c r="AJ47" s="128" t="n"/>
      <c r="AK47" s="128" t="n"/>
      <c r="AL47" s="128" t="n"/>
      <c r="AM47" s="128" t="n"/>
      <c r="AN47" s="128" t="n"/>
      <c r="AO47" s="128" t="n"/>
      <c r="AP47" s="320" t="n"/>
      <c r="AQ47" s="320" t="n"/>
      <c r="AR47" s="320" t="n"/>
      <c r="AS47" s="320" t="n"/>
      <c r="AT47" s="320" t="n"/>
      <c r="AU47" s="320" t="n"/>
      <c r="AV47" s="320" t="n"/>
      <c r="AW47" s="320" t="n"/>
      <c r="AX47" s="320" t="n"/>
      <c r="AY47" s="321" t="n"/>
    </row>
    <row r="48" ht="15.65" customFormat="1" customHeight="1" s="317">
      <c r="B48" s="1007" t="n"/>
      <c r="O48" s="1008" t="n"/>
      <c r="P48" s="129" t="n"/>
      <c r="Q48" s="1950" t="n"/>
      <c r="R48" s="1625" t="n"/>
      <c r="S48" s="1625" t="n"/>
      <c r="T48" s="1625" t="n"/>
      <c r="U48" s="1625" t="n"/>
      <c r="V48" s="1625" t="n"/>
      <c r="W48" s="1625" t="n"/>
      <c r="X48" s="1626" t="n"/>
      <c r="Y48" s="1356" t="inlineStr">
        <is>
          <t>÷</t>
        </is>
      </c>
      <c r="Z48" s="1736" t="n"/>
      <c r="AA48" s="1736" t="n"/>
      <c r="AB48" s="1951" t="n"/>
      <c r="AC48" s="1625" t="n"/>
      <c r="AD48" s="1625" t="n"/>
      <c r="AE48" s="1625" t="n"/>
      <c r="AF48" s="1625" t="n"/>
      <c r="AG48" s="1625" t="n"/>
      <c r="AH48" s="1625" t="n"/>
      <c r="AI48" s="1626" t="n"/>
      <c r="AJ48" s="1952" t="inlineStr">
        <is>
          <t>＝</t>
        </is>
      </c>
      <c r="AM48" s="1953">
        <f>Q48/AB48*100</f>
        <v/>
      </c>
      <c r="AN48" s="1102" t="n"/>
      <c r="AO48" s="1102" t="n"/>
      <c r="AP48" s="1102" t="n"/>
      <c r="AQ48" s="1102" t="n"/>
      <c r="AR48" s="1102" t="n"/>
      <c r="AS48" s="1102" t="n"/>
      <c r="AT48" s="1103" t="n"/>
      <c r="AU48" s="301" t="n"/>
      <c r="AV48" s="301" t="n"/>
      <c r="AW48" s="301" t="n"/>
      <c r="AX48" s="301" t="n"/>
      <c r="AY48" s="322" t="n"/>
    </row>
    <row r="49" ht="15.65" customFormat="1" customHeight="1" s="317">
      <c r="B49" s="1007" t="n"/>
      <c r="O49" s="1008" t="n"/>
      <c r="P49" s="129" t="n"/>
      <c r="Q49" s="323" t="inlineStr">
        <is>
          <t xml:space="preserve">(NOTE) Double leverage ratio = [Amount that the pure holding company invested in its affiliated company] </t>
        </is>
      </c>
      <c r="R49" s="324" t="n"/>
      <c r="S49" s="324" t="n"/>
      <c r="T49" s="324" t="n"/>
      <c r="U49" s="324" t="n"/>
      <c r="V49" s="324" t="n"/>
      <c r="W49" s="324" t="n"/>
      <c r="X49" s="324" t="n"/>
      <c r="Y49" s="325" t="n"/>
      <c r="Z49" s="325" t="n"/>
      <c r="AA49" s="325" t="n"/>
      <c r="AB49" s="1356" t="n"/>
      <c r="AC49" s="1356" t="n"/>
      <c r="AD49" s="1356" t="n"/>
      <c r="AE49" s="1356" t="n"/>
      <c r="AF49" s="1356" t="n"/>
      <c r="AG49" s="1356" t="n"/>
      <c r="AH49" s="1356" t="n"/>
      <c r="AI49" s="1356" t="n"/>
      <c r="AJ49" s="1952" t="n"/>
      <c r="AK49" s="1952" t="n"/>
      <c r="AL49" s="1952" t="n"/>
      <c r="AM49" s="328" t="n"/>
      <c r="AN49" s="328" t="n"/>
      <c r="AO49" s="328" t="n"/>
      <c r="AP49" s="328" t="n"/>
      <c r="AQ49" s="328" t="n"/>
      <c r="AR49" s="328" t="n"/>
      <c r="AS49" s="328" t="n"/>
      <c r="AT49" s="328" t="n"/>
      <c r="AU49" s="301" t="n"/>
      <c r="AV49" s="301" t="n"/>
      <c r="AW49" s="301" t="n"/>
      <c r="AX49" s="301" t="n"/>
      <c r="AY49" s="322" t="n"/>
    </row>
    <row r="50" ht="14.25" customFormat="1" customHeight="1" s="317">
      <c r="B50" s="911" t="n"/>
      <c r="C50" s="844" t="n"/>
      <c r="D50" s="844" t="n"/>
      <c r="E50" s="844" t="n"/>
      <c r="F50" s="844" t="n"/>
      <c r="G50" s="844" t="n"/>
      <c r="H50" s="844" t="n"/>
      <c r="I50" s="844" t="n"/>
      <c r="J50" s="844" t="n"/>
      <c r="K50" s="844" t="n"/>
      <c r="L50" s="844" t="n"/>
      <c r="M50" s="844" t="n"/>
      <c r="N50" s="844" t="n"/>
      <c r="O50" s="912" t="n"/>
      <c r="P50" s="130" t="n"/>
      <c r="Q50" s="131" t="n"/>
      <c r="R50" s="131" t="n"/>
      <c r="S50" s="131" t="n"/>
      <c r="T50" s="131" t="n"/>
      <c r="U50" s="131" t="n"/>
      <c r="V50" s="131" t="n"/>
      <c r="W50" s="131" t="n"/>
      <c r="X50" s="132" t="n"/>
      <c r="Y50" s="131" t="n"/>
      <c r="Z50" s="131" t="n"/>
      <c r="AA50" s="132" t="inlineStr">
        <is>
          <t>/ [Shareholder’s equity of the pure holding company]</t>
        </is>
      </c>
      <c r="AB50" s="133" t="n"/>
      <c r="AC50" s="133" t="n"/>
      <c r="AD50" s="133" t="n"/>
      <c r="AE50" s="133" t="n"/>
      <c r="AF50" s="133" t="n"/>
      <c r="AG50" s="133" t="n"/>
      <c r="AH50" s="133" t="n"/>
      <c r="AI50" s="133" t="n"/>
      <c r="AJ50" s="133" t="n"/>
      <c r="AK50" s="133" t="n"/>
      <c r="AL50" s="133" t="n"/>
      <c r="AM50" s="133" t="n"/>
      <c r="AN50" s="133" t="n"/>
      <c r="AO50" s="133" t="n"/>
      <c r="AP50" s="329" t="n"/>
      <c r="AQ50" s="329" t="n"/>
      <c r="AR50" s="329" t="n"/>
      <c r="AS50" s="329" t="n"/>
      <c r="AT50" s="329" t="n"/>
      <c r="AU50" s="329" t="n"/>
      <c r="AV50" s="329" t="n"/>
      <c r="AW50" s="329" t="n"/>
      <c r="AX50" s="329" t="n"/>
      <c r="AY50" s="330" t="n"/>
    </row>
    <row r="51" ht="14.25" customFormat="1" customHeight="1" s="317">
      <c r="B51" s="1348" t="n"/>
      <c r="C51" s="1954" t="inlineStr">
        <is>
          <t>Necessity of  notch adjustment 
(confirmation of group link）</t>
        </is>
      </c>
      <c r="D51" s="899" t="n"/>
      <c r="E51" s="899" t="n"/>
      <c r="F51" s="899" t="n"/>
      <c r="G51" s="899" t="n"/>
      <c r="H51" s="899" t="n"/>
      <c r="I51" s="899" t="n"/>
      <c r="J51" s="899" t="n"/>
      <c r="K51" s="899" t="n"/>
      <c r="L51" s="899" t="n"/>
      <c r="M51" s="899" t="n"/>
      <c r="N51" s="899" t="n"/>
      <c r="O51" s="910" t="n"/>
      <c r="P51" s="1316" t="inlineStr">
        <is>
          <t>100% or under</t>
        </is>
      </c>
      <c r="T51" s="1008" t="n"/>
      <c r="U51" s="1955" t="n"/>
      <c r="V51" s="1956" t="n"/>
      <c r="W51" s="1957" t="inlineStr">
        <is>
          <t>No Need in principle (Confirm group link as necessary)</t>
        </is>
      </c>
      <c r="X51" s="899" t="n"/>
      <c r="Y51" s="899" t="n"/>
      <c r="Z51" s="899" t="n"/>
      <c r="AA51" s="899" t="n"/>
      <c r="AB51" s="899" t="n"/>
      <c r="AC51" s="899" t="n"/>
      <c r="AD51" s="899" t="n"/>
      <c r="AE51" s="899" t="n"/>
      <c r="AF51" s="899" t="n"/>
      <c r="AG51" s="899" t="n"/>
      <c r="AH51" s="899" t="n"/>
      <c r="AI51" s="899" t="n"/>
      <c r="AJ51" s="899" t="n"/>
      <c r="AK51" s="899" t="n"/>
      <c r="AL51" s="899" t="n"/>
      <c r="AM51" s="899" t="n"/>
      <c r="AN51" s="899" t="n"/>
      <c r="AO51" s="899" t="n"/>
      <c r="AP51" s="899" t="n"/>
      <c r="AQ51" s="899" t="n"/>
      <c r="AR51" s="899" t="n"/>
      <c r="AS51" s="899" t="n"/>
      <c r="AT51" s="899" t="n"/>
      <c r="AU51" s="899" t="n"/>
      <c r="AV51" s="899" t="n"/>
      <c r="AW51" s="899" t="n"/>
      <c r="AX51" s="899" t="n"/>
      <c r="AY51" s="910" t="n"/>
    </row>
    <row r="52" ht="14.25" customFormat="1" customHeight="1" s="317">
      <c r="B52" s="1348" t="n"/>
      <c r="C52" s="1007" t="n"/>
      <c r="O52" s="1008" t="n"/>
      <c r="P52" s="844" t="n"/>
      <c r="Q52" s="844" t="n"/>
      <c r="R52" s="844" t="n"/>
      <c r="S52" s="844" t="n"/>
      <c r="T52" s="912" t="n"/>
      <c r="U52" s="1940" t="n"/>
      <c r="V52" s="1958" t="n"/>
      <c r="W52" s="1959" t="n"/>
      <c r="X52" s="844" t="n"/>
      <c r="Y52" s="844" t="n"/>
      <c r="Z52" s="844" t="n"/>
      <c r="AA52" s="844" t="n"/>
      <c r="AB52" s="844" t="n"/>
      <c r="AC52" s="844" t="n"/>
      <c r="AD52" s="844" t="n"/>
      <c r="AE52" s="844" t="n"/>
      <c r="AF52" s="844" t="n"/>
      <c r="AG52" s="844" t="n"/>
      <c r="AH52" s="844" t="n"/>
      <c r="AI52" s="844" t="n"/>
      <c r="AJ52" s="844" t="n"/>
      <c r="AK52" s="844" t="n"/>
      <c r="AL52" s="844" t="n"/>
      <c r="AM52" s="844" t="n"/>
      <c r="AN52" s="844" t="n"/>
      <c r="AO52" s="844" t="n"/>
      <c r="AP52" s="844" t="n"/>
      <c r="AQ52" s="844" t="n"/>
      <c r="AR52" s="844" t="n"/>
      <c r="AS52" s="844" t="n"/>
      <c r="AT52" s="844" t="n"/>
      <c r="AU52" s="844" t="n"/>
      <c r="AV52" s="844" t="n"/>
      <c r="AW52" s="844" t="n"/>
      <c r="AX52" s="844" t="n"/>
      <c r="AY52" s="912" t="n"/>
    </row>
    <row r="53" ht="14.25" customFormat="1" customHeight="1" s="317">
      <c r="B53" s="134" t="n"/>
      <c r="C53" s="1007" t="n"/>
      <c r="O53" s="1008" t="n"/>
      <c r="P53" s="1318" t="inlineStr">
        <is>
          <t>More than 100%</t>
        </is>
      </c>
      <c r="Q53" s="899" t="n"/>
      <c r="R53" s="899" t="n"/>
      <c r="S53" s="899" t="n"/>
      <c r="T53" s="910" t="n"/>
      <c r="U53" s="1960" t="n"/>
      <c r="V53" s="1956" t="n"/>
      <c r="W53" s="1323" t="inlineStr">
        <is>
          <t>Need
(Generally)</t>
        </is>
      </c>
      <c r="X53" s="899" t="n"/>
      <c r="Y53" s="899" t="n"/>
      <c r="Z53" s="899" t="n"/>
      <c r="AA53" s="899" t="n"/>
      <c r="AB53" s="899" t="n"/>
      <c r="AC53" s="899" t="n"/>
      <c r="AD53" s="899" t="n"/>
      <c r="AE53" s="899" t="n"/>
      <c r="AF53" s="899" t="n"/>
      <c r="AG53" s="899" t="n"/>
      <c r="AH53" s="899" t="n"/>
      <c r="AI53" s="899" t="n"/>
      <c r="AJ53" s="1961" t="n"/>
      <c r="AK53" s="1962" t="n"/>
      <c r="AL53" s="1963" t="inlineStr">
        <is>
          <t>No Need
(Describe the reason below)</t>
        </is>
      </c>
      <c r="AM53" s="899" t="n"/>
      <c r="AN53" s="899" t="n"/>
      <c r="AO53" s="899" t="n"/>
      <c r="AP53" s="899" t="n"/>
      <c r="AQ53" s="899" t="n"/>
      <c r="AR53" s="899" t="n"/>
      <c r="AS53" s="899" t="n"/>
      <c r="AT53" s="899" t="n"/>
      <c r="AU53" s="899" t="n"/>
      <c r="AV53" s="899" t="n"/>
      <c r="AW53" s="899" t="n"/>
      <c r="AX53" s="899" t="n"/>
      <c r="AY53" s="910" t="n"/>
    </row>
    <row r="54" ht="14.25" customFormat="1" customHeight="1" s="317">
      <c r="B54" s="134" t="n"/>
      <c r="C54" s="1007" t="n"/>
      <c r="O54" s="1008" t="n"/>
      <c r="P54" s="844" t="n"/>
      <c r="Q54" s="844" t="n"/>
      <c r="R54" s="844" t="n"/>
      <c r="S54" s="844" t="n"/>
      <c r="T54" s="912" t="n"/>
      <c r="U54" s="1964" t="n"/>
      <c r="V54" s="1965" t="n"/>
      <c r="W54" s="1966" t="n"/>
      <c r="AJ54" s="1007" t="n"/>
      <c r="AK54" s="1967" t="n"/>
      <c r="AL54" s="1966" t="n"/>
      <c r="AY54" s="1008" t="n"/>
    </row>
    <row r="55" ht="14.25" customFormat="1" customHeight="1" s="317">
      <c r="B55" s="331" t="n"/>
      <c r="C55" s="1968" t="n"/>
      <c r="D55" s="899" t="n"/>
      <c r="E55" s="899" t="n"/>
      <c r="F55" s="899" t="n"/>
      <c r="G55" s="899" t="n"/>
      <c r="H55" s="899" t="n"/>
      <c r="I55" s="899" t="n"/>
      <c r="J55" s="899" t="n"/>
      <c r="K55" s="899" t="n"/>
      <c r="L55" s="899" t="n"/>
      <c r="M55" s="899" t="n"/>
      <c r="N55" s="899" t="n"/>
      <c r="O55" s="899" t="n"/>
      <c r="P55" s="899" t="n"/>
      <c r="Q55" s="899" t="n"/>
      <c r="R55" s="899" t="n"/>
      <c r="S55" s="899" t="n"/>
      <c r="T55" s="899" t="n"/>
      <c r="U55" s="899" t="n"/>
      <c r="V55" s="899" t="n"/>
      <c r="W55" s="899" t="n"/>
      <c r="X55" s="899" t="n"/>
      <c r="Y55" s="899" t="n"/>
      <c r="Z55" s="899" t="n"/>
      <c r="AA55" s="899" t="n"/>
      <c r="AB55" s="899" t="n"/>
      <c r="AC55" s="899" t="n"/>
      <c r="AD55" s="899" t="n"/>
      <c r="AE55" s="899" t="n"/>
      <c r="AF55" s="899" t="n"/>
      <c r="AG55" s="899" t="n"/>
      <c r="AH55" s="899" t="n"/>
      <c r="AI55" s="899" t="n"/>
      <c r="AJ55" s="899" t="n"/>
      <c r="AK55" s="899" t="n"/>
      <c r="AL55" s="899" t="n"/>
      <c r="AM55" s="899" t="n"/>
      <c r="AN55" s="899" t="n"/>
      <c r="AO55" s="899" t="n"/>
      <c r="AP55" s="899" t="n"/>
      <c r="AQ55" s="899" t="n"/>
      <c r="AR55" s="899" t="n"/>
      <c r="AS55" s="899" t="n"/>
      <c r="AT55" s="899" t="n"/>
      <c r="AU55" s="899" t="n"/>
      <c r="AV55" s="899" t="n"/>
      <c r="AW55" s="899" t="n"/>
      <c r="AX55" s="899" t="n"/>
      <c r="AY55" s="910" t="n"/>
    </row>
    <row r="56" ht="14.25" customFormat="1" customHeight="1" s="317">
      <c r="B56" s="331" t="n"/>
      <c r="C56" s="1007" t="n"/>
      <c r="AY56" s="1008" t="n"/>
    </row>
    <row r="57" ht="14.25" customFormat="1" customHeight="1" s="317">
      <c r="B57" s="331" t="n"/>
      <c r="C57" s="1007" t="n"/>
      <c r="AY57" s="1008" t="n"/>
    </row>
    <row r="58" ht="14.25" customFormat="1" customHeight="1" s="317">
      <c r="B58" s="332" t="n"/>
      <c r="C58" s="911" t="n"/>
      <c r="D58" s="844" t="n"/>
      <c r="E58" s="844" t="n"/>
      <c r="F58" s="844" t="n"/>
      <c r="G58" s="844" t="n"/>
      <c r="H58" s="844" t="n"/>
      <c r="I58" s="844" t="n"/>
      <c r="J58" s="844" t="n"/>
      <c r="K58" s="844" t="n"/>
      <c r="L58" s="844" t="n"/>
      <c r="M58" s="844" t="n"/>
      <c r="N58" s="844" t="n"/>
      <c r="O58" s="844" t="n"/>
      <c r="P58" s="844" t="n"/>
      <c r="Q58" s="844" t="n"/>
      <c r="R58" s="844" t="n"/>
      <c r="S58" s="844" t="n"/>
      <c r="T58" s="844" t="n"/>
      <c r="U58" s="844" t="n"/>
      <c r="V58" s="844" t="n"/>
      <c r="W58" s="844" t="n"/>
      <c r="X58" s="844" t="n"/>
      <c r="Y58" s="844" t="n"/>
      <c r="Z58" s="844" t="n"/>
      <c r="AA58" s="844" t="n"/>
      <c r="AB58" s="844" t="n"/>
      <c r="AC58" s="844" t="n"/>
      <c r="AD58" s="844" t="n"/>
      <c r="AE58" s="844" t="n"/>
      <c r="AF58" s="844" t="n"/>
      <c r="AG58" s="844" t="n"/>
      <c r="AH58" s="844" t="n"/>
      <c r="AI58" s="844" t="n"/>
      <c r="AJ58" s="844" t="n"/>
      <c r="AK58" s="844" t="n"/>
      <c r="AL58" s="844" t="n"/>
      <c r="AM58" s="844" t="n"/>
      <c r="AN58" s="844" t="n"/>
      <c r="AO58" s="844" t="n"/>
      <c r="AP58" s="844" t="n"/>
      <c r="AQ58" s="844" t="n"/>
      <c r="AR58" s="844" t="n"/>
      <c r="AS58" s="844" t="n"/>
      <c r="AT58" s="844" t="n"/>
      <c r="AU58" s="844" t="n"/>
      <c r="AV58" s="844" t="n"/>
      <c r="AW58" s="844" t="n"/>
      <c r="AX58" s="844" t="n"/>
      <c r="AY58" s="912" t="n"/>
    </row>
    <row r="59" ht="9.75" customFormat="1" customHeight="1" s="317"/>
  </sheetData>
  <mergeCells count="83">
    <mergeCell ref="C55:AY58"/>
    <mergeCell ref="AM48:AT48"/>
    <mergeCell ref="C51:O54"/>
    <mergeCell ref="P51:T52"/>
    <mergeCell ref="U51:V52"/>
    <mergeCell ref="W51:AY52"/>
    <mergeCell ref="P53:T54"/>
    <mergeCell ref="U53:V54"/>
    <mergeCell ref="W53:AI54"/>
    <mergeCell ref="AJ53:AK54"/>
    <mergeCell ref="AL53:AY54"/>
    <mergeCell ref="B47:O50"/>
    <mergeCell ref="Q48:X48"/>
    <mergeCell ref="Y48:AA48"/>
    <mergeCell ref="AB48:AI48"/>
    <mergeCell ref="AJ48:AL48"/>
    <mergeCell ref="B32:AN33"/>
    <mergeCell ref="AO33:AY33"/>
    <mergeCell ref="B37:AY37"/>
    <mergeCell ref="B38:AY42"/>
    <mergeCell ref="B44:L44"/>
    <mergeCell ref="B45:L45"/>
    <mergeCell ref="M45:AY45"/>
    <mergeCell ref="C28:J28"/>
    <mergeCell ref="K28:AN28"/>
    <mergeCell ref="AO28:AT28"/>
    <mergeCell ref="AV28:AY28"/>
    <mergeCell ref="AO34:AY35"/>
    <mergeCell ref="C29:J29"/>
    <mergeCell ref="K29:AN29"/>
    <mergeCell ref="AO29:AT29"/>
    <mergeCell ref="AV29:AY29"/>
    <mergeCell ref="C30:J30"/>
    <mergeCell ref="K30:AN30"/>
    <mergeCell ref="AO30:AT30"/>
    <mergeCell ref="AV30:AY30"/>
    <mergeCell ref="C31:AN31"/>
    <mergeCell ref="AO31:AT31"/>
    <mergeCell ref="AV31:AY31"/>
    <mergeCell ref="AO22:AY23"/>
    <mergeCell ref="C27:J27"/>
    <mergeCell ref="K27:AN27"/>
    <mergeCell ref="AO27:AT27"/>
    <mergeCell ref="AV27:AY27"/>
    <mergeCell ref="B25:J25"/>
    <mergeCell ref="K25:AY25"/>
    <mergeCell ref="K18:AN18"/>
    <mergeCell ref="AV18:AY18"/>
    <mergeCell ref="C19:J19"/>
    <mergeCell ref="K19:AN19"/>
    <mergeCell ref="AV19:AY19"/>
    <mergeCell ref="AK1:AM2"/>
    <mergeCell ref="AO21:AY21"/>
    <mergeCell ref="B13:J13"/>
    <mergeCell ref="K13:AY13"/>
    <mergeCell ref="C15:J15"/>
    <mergeCell ref="K15:AN15"/>
    <mergeCell ref="AO15:AT15"/>
    <mergeCell ref="AV15:AY15"/>
    <mergeCell ref="C16:J16"/>
    <mergeCell ref="K16:AN16"/>
    <mergeCell ref="AO16:AT19"/>
    <mergeCell ref="AV16:AY16"/>
    <mergeCell ref="C17:J17"/>
    <mergeCell ref="K17:AN17"/>
    <mergeCell ref="AV17:AY17"/>
    <mergeCell ref="C18:J18"/>
    <mergeCell ref="AN1:AY2"/>
    <mergeCell ref="AR7:AY7"/>
    <mergeCell ref="A8:E9"/>
    <mergeCell ref="F8:M9"/>
    <mergeCell ref="N8:T9"/>
    <mergeCell ref="U8:Z9"/>
    <mergeCell ref="AN8:AQ8"/>
    <mergeCell ref="AR8:AU8"/>
    <mergeCell ref="AV8:AY8"/>
    <mergeCell ref="AN9:AQ11"/>
    <mergeCell ref="AR9:AU11"/>
    <mergeCell ref="AV9:AY11"/>
    <mergeCell ref="A10:E11"/>
    <mergeCell ref="F10:Z11"/>
    <mergeCell ref="AE1:AG2"/>
    <mergeCell ref="AH1:AJ2"/>
  </mergeCells>
  <dataValidations count="3">
    <dataValidation sqref="AV16:AY19 KR16:KU19 UN16:UQ19 AEJ16:AEM19 AOF16:AOI19 AYB16:AYE19 BHX16:BIA19 BRT16:BRW19 CBP16:CBS19 CLL16:CLO19 CVH16:CVK19 DFD16:DFG19 DOZ16:DPC19 DYV16:DYY19 EIR16:EIU19 ESN16:ESQ19 FCJ16:FCM19 FMF16:FMI19 FWB16:FWE19 GFX16:GGA19 GPT16:GPW19 GZP16:GZS19 HJL16:HJO19 HTH16:HTK19 IDD16:IDG19 IMZ16:INC19 IWV16:IWY19 JGR16:JGU19 JQN16:JQQ19 KAJ16:KAM19 KKF16:KKI19 KUB16:KUE19 LDX16:LEA19 LNT16:LNW19 LXP16:LXS19 MHL16:MHO19 MRH16:MRK19 NBD16:NBG19 NKZ16:NLC19 NUV16:NUY19 OER16:OEU19 OON16:OOQ19 OYJ16:OYM19 PIF16:PII19 PSB16:PSE19 QBX16:QCA19 QLT16:QLW19 QVP16:QVS19 RFL16:RFO19 RPH16:RPK19 RZD16:RZG19 SIZ16:SJC19 SSV16:SSY19 TCR16:TCU19 TMN16:TMQ19 TWJ16:TWM19 UGF16:UGI19 UQB16:UQE19 UZX16:VAA19 VJT16:VJW19 VTP16:VTS19 WDL16:WDO19 WNH16:WNK19 WXD16:WXG19 AV65552:AY65555 KR65552:KU65555 UN65552:UQ65555 AEJ65552:AEM65555 AOF65552:AOI65555 AYB65552:AYE65555 BHX65552:BIA65555 BRT65552:BRW65555 CBP65552:CBS65555 CLL65552:CLO65555 CVH65552:CVK65555 DFD65552:DFG65555 DOZ65552:DPC65555 DYV65552:DYY65555 EIR65552:EIU65555 ESN65552:ESQ65555 FCJ65552:FCM65555 FMF65552:FMI65555 FWB65552:FWE65555 GFX65552:GGA65555 GPT65552:GPW65555 GZP65552:GZS65555 HJL65552:HJO65555 HTH65552:HTK65555 IDD65552:IDG65555 IMZ65552:INC65555 IWV65552:IWY65555 JGR65552:JGU65555 JQN65552:JQQ65555 KAJ65552:KAM65555 KKF65552:KKI65555 KUB65552:KUE65555 LDX65552:LEA65555 LNT65552:LNW65555 LXP65552:LXS65555 MHL65552:MHO65555 MRH65552:MRK65555 NBD65552:NBG65555 NKZ65552:NLC65555 NUV65552:NUY65555 OER65552:OEU65555 OON65552:OOQ65555 OYJ65552:OYM65555 PIF65552:PII65555 PSB65552:PSE65555 QBX65552:QCA65555 QLT65552:QLW65555 QVP65552:QVS65555 RFL65552:RFO65555 RPH65552:RPK65555 RZD65552:RZG65555 SIZ65552:SJC65555 SSV65552:SSY65555 TCR65552:TCU65555 TMN65552:TMQ65555 TWJ65552:TWM65555 UGF65552:UGI65555 UQB65552:UQE65555 UZX65552:VAA65555 VJT65552:VJW65555 VTP65552:VTS65555 WDL65552:WDO65555 WNH65552:WNK65555 WXD65552:WXG65555 AV131088:AY131091 KR131088:KU131091 UN131088:UQ131091 AEJ131088:AEM131091 AOF131088:AOI131091 AYB131088:AYE131091 BHX131088:BIA131091 BRT131088:BRW131091 CBP131088:CBS131091 CLL131088:CLO131091 CVH131088:CVK131091 DFD131088:DFG131091 DOZ131088:DPC131091 DYV131088:DYY131091 EIR131088:EIU131091 ESN131088:ESQ131091 FCJ131088:FCM131091 FMF131088:FMI131091 FWB131088:FWE131091 GFX131088:GGA131091 GPT131088:GPW131091 GZP131088:GZS131091 HJL131088:HJO131091 HTH131088:HTK131091 IDD131088:IDG131091 IMZ131088:INC131091 IWV131088:IWY131091 JGR131088:JGU131091 JQN131088:JQQ131091 KAJ131088:KAM131091 KKF131088:KKI131091 KUB131088:KUE131091 LDX131088:LEA131091 LNT131088:LNW131091 LXP131088:LXS131091 MHL131088:MHO131091 MRH131088:MRK131091 NBD131088:NBG131091 NKZ131088:NLC131091 NUV131088:NUY131091 OER131088:OEU131091 OON131088:OOQ131091 OYJ131088:OYM131091 PIF131088:PII131091 PSB131088:PSE131091 QBX131088:QCA131091 QLT131088:QLW131091 QVP131088:QVS131091 RFL131088:RFO131091 RPH131088:RPK131091 RZD131088:RZG131091 SIZ131088:SJC131091 SSV131088:SSY131091 TCR131088:TCU131091 TMN131088:TMQ131091 TWJ131088:TWM131091 UGF131088:UGI131091 UQB131088:UQE131091 UZX131088:VAA131091 VJT131088:VJW131091 VTP131088:VTS131091 WDL131088:WDO131091 WNH131088:WNK131091 WXD131088:WXG131091 AV196624:AY196627 KR196624:KU196627 UN196624:UQ196627 AEJ196624:AEM196627 AOF196624:AOI196627 AYB196624:AYE196627 BHX196624:BIA196627 BRT196624:BRW196627 CBP196624:CBS196627 CLL196624:CLO196627 CVH196624:CVK196627 DFD196624:DFG196627 DOZ196624:DPC196627 DYV196624:DYY196627 EIR196624:EIU196627 ESN196624:ESQ196627 FCJ196624:FCM196627 FMF196624:FMI196627 FWB196624:FWE196627 GFX196624:GGA196627 GPT196624:GPW196627 GZP196624:GZS196627 HJL196624:HJO196627 HTH196624:HTK196627 IDD196624:IDG196627 IMZ196624:INC196627 IWV196624:IWY196627 JGR196624:JGU196627 JQN196624:JQQ196627 KAJ196624:KAM196627 KKF196624:KKI196627 KUB196624:KUE196627 LDX196624:LEA196627 LNT196624:LNW196627 LXP196624:LXS196627 MHL196624:MHO196627 MRH196624:MRK196627 NBD196624:NBG196627 NKZ196624:NLC196627 NUV196624:NUY196627 OER196624:OEU196627 OON196624:OOQ196627 OYJ196624:OYM196627 PIF196624:PII196627 PSB196624:PSE196627 QBX196624:QCA196627 QLT196624:QLW196627 QVP196624:QVS196627 RFL196624:RFO196627 RPH196624:RPK196627 RZD196624:RZG196627 SIZ196624:SJC196627 SSV196624:SSY196627 TCR196624:TCU196627 TMN196624:TMQ196627 TWJ196624:TWM196627 UGF196624:UGI196627 UQB196624:UQE196627 UZX196624:VAA196627 VJT196624:VJW196627 VTP196624:VTS196627 WDL196624:WDO196627 WNH196624:WNK196627 WXD196624:WXG196627 AV262160:AY262163 KR262160:KU262163 UN262160:UQ262163 AEJ262160:AEM262163 AOF262160:AOI262163 AYB262160:AYE262163 BHX262160:BIA262163 BRT262160:BRW262163 CBP262160:CBS262163 CLL262160:CLO262163 CVH262160:CVK262163 DFD262160:DFG262163 DOZ262160:DPC262163 DYV262160:DYY262163 EIR262160:EIU262163 ESN262160:ESQ262163 FCJ262160:FCM262163 FMF262160:FMI262163 FWB262160:FWE262163 GFX262160:GGA262163 GPT262160:GPW262163 GZP262160:GZS262163 HJL262160:HJO262163 HTH262160:HTK262163 IDD262160:IDG262163 IMZ262160:INC262163 IWV262160:IWY262163 JGR262160:JGU262163 JQN262160:JQQ262163 KAJ262160:KAM262163 KKF262160:KKI262163 KUB262160:KUE262163 LDX262160:LEA262163 LNT262160:LNW262163 LXP262160:LXS262163 MHL262160:MHO262163 MRH262160:MRK262163 NBD262160:NBG262163 NKZ262160:NLC262163 NUV262160:NUY262163 OER262160:OEU262163 OON262160:OOQ262163 OYJ262160:OYM262163 PIF262160:PII262163 PSB262160:PSE262163 QBX262160:QCA262163 QLT262160:QLW262163 QVP262160:QVS262163 RFL262160:RFO262163 RPH262160:RPK262163 RZD262160:RZG262163 SIZ262160:SJC262163 SSV262160:SSY262163 TCR262160:TCU262163 TMN262160:TMQ262163 TWJ262160:TWM262163 UGF262160:UGI262163 UQB262160:UQE262163 UZX262160:VAA262163 VJT262160:VJW262163 VTP262160:VTS262163 WDL262160:WDO262163 WNH262160:WNK262163 WXD262160:WXG262163 AV327696:AY327699 KR327696:KU327699 UN327696:UQ327699 AEJ327696:AEM327699 AOF327696:AOI327699 AYB327696:AYE327699 BHX327696:BIA327699 BRT327696:BRW327699 CBP327696:CBS327699 CLL327696:CLO327699 CVH327696:CVK327699 DFD327696:DFG327699 DOZ327696:DPC327699 DYV327696:DYY327699 EIR327696:EIU327699 ESN327696:ESQ327699 FCJ327696:FCM327699 FMF327696:FMI327699 FWB327696:FWE327699 GFX327696:GGA327699 GPT327696:GPW327699 GZP327696:GZS327699 HJL327696:HJO327699 HTH327696:HTK327699 IDD327696:IDG327699 IMZ327696:INC327699 IWV327696:IWY327699 JGR327696:JGU327699 JQN327696:JQQ327699 KAJ327696:KAM327699 KKF327696:KKI327699 KUB327696:KUE327699 LDX327696:LEA327699 LNT327696:LNW327699 LXP327696:LXS327699 MHL327696:MHO327699 MRH327696:MRK327699 NBD327696:NBG327699 NKZ327696:NLC327699 NUV327696:NUY327699 OER327696:OEU327699 OON327696:OOQ327699 OYJ327696:OYM327699 PIF327696:PII327699 PSB327696:PSE327699 QBX327696:QCA327699 QLT327696:QLW327699 QVP327696:QVS327699 RFL327696:RFO327699 RPH327696:RPK327699 RZD327696:RZG327699 SIZ327696:SJC327699 SSV327696:SSY327699 TCR327696:TCU327699 TMN327696:TMQ327699 TWJ327696:TWM327699 UGF327696:UGI327699 UQB327696:UQE327699 UZX327696:VAA327699 VJT327696:VJW327699 VTP327696:VTS327699 WDL327696:WDO327699 WNH327696:WNK327699 WXD327696:WXG327699 AV393232:AY393235 KR393232:KU393235 UN393232:UQ393235 AEJ393232:AEM393235 AOF393232:AOI393235 AYB393232:AYE393235 BHX393232:BIA393235 BRT393232:BRW393235 CBP393232:CBS393235 CLL393232:CLO393235 CVH393232:CVK393235 DFD393232:DFG393235 DOZ393232:DPC393235 DYV393232:DYY393235 EIR393232:EIU393235 ESN393232:ESQ393235 FCJ393232:FCM393235 FMF393232:FMI393235 FWB393232:FWE393235 GFX393232:GGA393235 GPT393232:GPW393235 GZP393232:GZS393235 HJL393232:HJO393235 HTH393232:HTK393235 IDD393232:IDG393235 IMZ393232:INC393235 IWV393232:IWY393235 JGR393232:JGU393235 JQN393232:JQQ393235 KAJ393232:KAM393235 KKF393232:KKI393235 KUB393232:KUE393235 LDX393232:LEA393235 LNT393232:LNW393235 LXP393232:LXS393235 MHL393232:MHO393235 MRH393232:MRK393235 NBD393232:NBG393235 NKZ393232:NLC393235 NUV393232:NUY393235 OER393232:OEU393235 OON393232:OOQ393235 OYJ393232:OYM393235 PIF393232:PII393235 PSB393232:PSE393235 QBX393232:QCA393235 QLT393232:QLW393235 QVP393232:QVS393235 RFL393232:RFO393235 RPH393232:RPK393235 RZD393232:RZG393235 SIZ393232:SJC393235 SSV393232:SSY393235 TCR393232:TCU393235 TMN393232:TMQ393235 TWJ393232:TWM393235 UGF393232:UGI393235 UQB393232:UQE393235 UZX393232:VAA393235 VJT393232:VJW393235 VTP393232:VTS393235 WDL393232:WDO393235 WNH393232:WNK393235 WXD393232:WXG393235 AV458768:AY458771 KR458768:KU458771 UN458768:UQ458771 AEJ458768:AEM458771 AOF458768:AOI458771 AYB458768:AYE458771 BHX458768:BIA458771 BRT458768:BRW458771 CBP458768:CBS458771 CLL458768:CLO458771 CVH458768:CVK458771 DFD458768:DFG458771 DOZ458768:DPC458771 DYV458768:DYY458771 EIR458768:EIU458771 ESN458768:ESQ458771 FCJ458768:FCM458771 FMF458768:FMI458771 FWB458768:FWE458771 GFX458768:GGA458771 GPT458768:GPW458771 GZP458768:GZS458771 HJL458768:HJO458771 HTH458768:HTK458771 IDD458768:IDG458771 IMZ458768:INC458771 IWV458768:IWY458771 JGR458768:JGU458771 JQN458768:JQQ458771 KAJ458768:KAM458771 KKF458768:KKI458771 KUB458768:KUE458771 LDX458768:LEA458771 LNT458768:LNW458771 LXP458768:LXS458771 MHL458768:MHO458771 MRH458768:MRK458771 NBD458768:NBG458771 NKZ458768:NLC458771 NUV458768:NUY458771 OER458768:OEU458771 OON458768:OOQ458771 OYJ458768:OYM458771 PIF458768:PII458771 PSB458768:PSE458771 QBX458768:QCA458771 QLT458768:QLW458771 QVP458768:QVS458771 RFL458768:RFO458771 RPH458768:RPK458771 RZD458768:RZG458771 SIZ458768:SJC458771 SSV458768:SSY458771 TCR458768:TCU458771 TMN458768:TMQ458771 TWJ458768:TWM458771 UGF458768:UGI458771 UQB458768:UQE458771 UZX458768:VAA458771 VJT458768:VJW458771 VTP458768:VTS458771 WDL458768:WDO458771 WNH458768:WNK458771 WXD458768:WXG458771 AV524304:AY524307 KR524304:KU524307 UN524304:UQ524307 AEJ524304:AEM524307 AOF524304:AOI524307 AYB524304:AYE524307 BHX524304:BIA524307 BRT524304:BRW524307 CBP524304:CBS524307 CLL524304:CLO524307 CVH524304:CVK524307 DFD524304:DFG524307 DOZ524304:DPC524307 DYV524304:DYY524307 EIR524304:EIU524307 ESN524304:ESQ524307 FCJ524304:FCM524307 FMF524304:FMI524307 FWB524304:FWE524307 GFX524304:GGA524307 GPT524304:GPW524307 GZP524304:GZS524307 HJL524304:HJO524307 HTH524304:HTK524307 IDD524304:IDG524307 IMZ524304:INC524307 IWV524304:IWY524307 JGR524304:JGU524307 JQN524304:JQQ524307 KAJ524304:KAM524307 KKF524304:KKI524307 KUB524304:KUE524307 LDX524304:LEA524307 LNT524304:LNW524307 LXP524304:LXS524307 MHL524304:MHO524307 MRH524304:MRK524307 NBD524304:NBG524307 NKZ524304:NLC524307 NUV524304:NUY524307 OER524304:OEU524307 OON524304:OOQ524307 OYJ524304:OYM524307 PIF524304:PII524307 PSB524304:PSE524307 QBX524304:QCA524307 QLT524304:QLW524307 QVP524304:QVS524307 RFL524304:RFO524307 RPH524304:RPK524307 RZD524304:RZG524307 SIZ524304:SJC524307 SSV524304:SSY524307 TCR524304:TCU524307 TMN524304:TMQ524307 TWJ524304:TWM524307 UGF524304:UGI524307 UQB524304:UQE524307 UZX524304:VAA524307 VJT524304:VJW524307 VTP524304:VTS524307 WDL524304:WDO524307 WNH524304:WNK524307 WXD524304:WXG524307 AV589840:AY589843 KR589840:KU589843 UN589840:UQ589843 AEJ589840:AEM589843 AOF589840:AOI589843 AYB589840:AYE589843 BHX589840:BIA589843 BRT589840:BRW589843 CBP589840:CBS589843 CLL589840:CLO589843 CVH589840:CVK589843 DFD589840:DFG589843 DOZ589840:DPC589843 DYV589840:DYY589843 EIR589840:EIU589843 ESN589840:ESQ589843 FCJ589840:FCM589843 FMF589840:FMI589843 FWB589840:FWE589843 GFX589840:GGA589843 GPT589840:GPW589843 GZP589840:GZS589843 HJL589840:HJO589843 HTH589840:HTK589843 IDD589840:IDG589843 IMZ589840:INC589843 IWV589840:IWY589843 JGR589840:JGU589843 JQN589840:JQQ589843 KAJ589840:KAM589843 KKF589840:KKI589843 KUB589840:KUE589843 LDX589840:LEA589843 LNT589840:LNW589843 LXP589840:LXS589843 MHL589840:MHO589843 MRH589840:MRK589843 NBD589840:NBG589843 NKZ589840:NLC589843 NUV589840:NUY589843 OER589840:OEU589843 OON589840:OOQ589843 OYJ589840:OYM589843 PIF589840:PII589843 PSB589840:PSE589843 QBX589840:QCA589843 QLT589840:QLW589843 QVP589840:QVS589843 RFL589840:RFO589843 RPH589840:RPK589843 RZD589840:RZG589843 SIZ589840:SJC589843 SSV589840:SSY589843 TCR589840:TCU589843 TMN589840:TMQ589843 TWJ589840:TWM589843 UGF589840:UGI589843 UQB589840:UQE589843 UZX589840:VAA589843 VJT589840:VJW589843 VTP589840:VTS589843 WDL589840:WDO589843 WNH589840:WNK589843 WXD589840:WXG589843 AV655376:AY655379 KR655376:KU655379 UN655376:UQ655379 AEJ655376:AEM655379 AOF655376:AOI655379 AYB655376:AYE655379 BHX655376:BIA655379 BRT655376:BRW655379 CBP655376:CBS655379 CLL655376:CLO655379 CVH655376:CVK655379 DFD655376:DFG655379 DOZ655376:DPC655379 DYV655376:DYY655379 EIR655376:EIU655379 ESN655376:ESQ655379 FCJ655376:FCM655379 FMF655376:FMI655379 FWB655376:FWE655379 GFX655376:GGA655379 GPT655376:GPW655379 GZP655376:GZS655379 HJL655376:HJO655379 HTH655376:HTK655379 IDD655376:IDG655379 IMZ655376:INC655379 IWV655376:IWY655379 JGR655376:JGU655379 JQN655376:JQQ655379 KAJ655376:KAM655379 KKF655376:KKI655379 KUB655376:KUE655379 LDX655376:LEA655379 LNT655376:LNW655379 LXP655376:LXS655379 MHL655376:MHO655379 MRH655376:MRK655379 NBD655376:NBG655379 NKZ655376:NLC655379 NUV655376:NUY655379 OER655376:OEU655379 OON655376:OOQ655379 OYJ655376:OYM655379 PIF655376:PII655379 PSB655376:PSE655379 QBX655376:QCA655379 QLT655376:QLW655379 QVP655376:QVS655379 RFL655376:RFO655379 RPH655376:RPK655379 RZD655376:RZG655379 SIZ655376:SJC655379 SSV655376:SSY655379 TCR655376:TCU655379 TMN655376:TMQ655379 TWJ655376:TWM655379 UGF655376:UGI655379 UQB655376:UQE655379 UZX655376:VAA655379 VJT655376:VJW655379 VTP655376:VTS655379 WDL655376:WDO655379 WNH655376:WNK655379 WXD655376:WXG655379 AV720912:AY720915 KR720912:KU720915 UN720912:UQ720915 AEJ720912:AEM720915 AOF720912:AOI720915 AYB720912:AYE720915 BHX720912:BIA720915 BRT720912:BRW720915 CBP720912:CBS720915 CLL720912:CLO720915 CVH720912:CVK720915 DFD720912:DFG720915 DOZ720912:DPC720915 DYV720912:DYY720915 EIR720912:EIU720915 ESN720912:ESQ720915 FCJ720912:FCM720915 FMF720912:FMI720915 FWB720912:FWE720915 GFX720912:GGA720915 GPT720912:GPW720915 GZP720912:GZS720915 HJL720912:HJO720915 HTH720912:HTK720915 IDD720912:IDG720915 IMZ720912:INC720915 IWV720912:IWY720915 JGR720912:JGU720915 JQN720912:JQQ720915 KAJ720912:KAM720915 KKF720912:KKI720915 KUB720912:KUE720915 LDX720912:LEA720915 LNT720912:LNW720915 LXP720912:LXS720915 MHL720912:MHO720915 MRH720912:MRK720915 NBD720912:NBG720915 NKZ720912:NLC720915 NUV720912:NUY720915 OER720912:OEU720915 OON720912:OOQ720915 OYJ720912:OYM720915 PIF720912:PII720915 PSB720912:PSE720915 QBX720912:QCA720915 QLT720912:QLW720915 QVP720912:QVS720915 RFL720912:RFO720915 RPH720912:RPK720915 RZD720912:RZG720915 SIZ720912:SJC720915 SSV720912:SSY720915 TCR720912:TCU720915 TMN720912:TMQ720915 TWJ720912:TWM720915 UGF720912:UGI720915 UQB720912:UQE720915 UZX720912:VAA720915 VJT720912:VJW720915 VTP720912:VTS720915 WDL720912:WDO720915 WNH720912:WNK720915 WXD720912:WXG720915 AV786448:AY786451 KR786448:KU786451 UN786448:UQ786451 AEJ786448:AEM786451 AOF786448:AOI786451 AYB786448:AYE786451 BHX786448:BIA786451 BRT786448:BRW786451 CBP786448:CBS786451 CLL786448:CLO786451 CVH786448:CVK786451 DFD786448:DFG786451 DOZ786448:DPC786451 DYV786448:DYY786451 EIR786448:EIU786451 ESN786448:ESQ786451 FCJ786448:FCM786451 FMF786448:FMI786451 FWB786448:FWE786451 GFX786448:GGA786451 GPT786448:GPW786451 GZP786448:GZS786451 HJL786448:HJO786451 HTH786448:HTK786451 IDD786448:IDG786451 IMZ786448:INC786451 IWV786448:IWY786451 JGR786448:JGU786451 JQN786448:JQQ786451 KAJ786448:KAM786451 KKF786448:KKI786451 KUB786448:KUE786451 LDX786448:LEA786451 LNT786448:LNW786451 LXP786448:LXS786451 MHL786448:MHO786451 MRH786448:MRK786451 NBD786448:NBG786451 NKZ786448:NLC786451 NUV786448:NUY786451 OER786448:OEU786451 OON786448:OOQ786451 OYJ786448:OYM786451 PIF786448:PII786451 PSB786448:PSE786451 QBX786448:QCA786451 QLT786448:QLW786451 QVP786448:QVS786451 RFL786448:RFO786451 RPH786448:RPK786451 RZD786448:RZG786451 SIZ786448:SJC786451 SSV786448:SSY786451 TCR786448:TCU786451 TMN786448:TMQ786451 TWJ786448:TWM786451 UGF786448:UGI786451 UQB786448:UQE786451 UZX786448:VAA786451 VJT786448:VJW786451 VTP786448:VTS786451 WDL786448:WDO786451 WNH786448:WNK786451 WXD786448:WXG786451 AV851984:AY851987 KR851984:KU851987 UN851984:UQ851987 AEJ851984:AEM851987 AOF851984:AOI851987 AYB851984:AYE851987 BHX851984:BIA851987 BRT851984:BRW851987 CBP851984:CBS851987 CLL851984:CLO851987 CVH851984:CVK851987 DFD851984:DFG851987 DOZ851984:DPC851987 DYV851984:DYY851987 EIR851984:EIU851987 ESN851984:ESQ851987 FCJ851984:FCM851987 FMF851984:FMI851987 FWB851984:FWE851987 GFX851984:GGA851987 GPT851984:GPW851987 GZP851984:GZS851987 HJL851984:HJO851987 HTH851984:HTK851987 IDD851984:IDG851987 IMZ851984:INC851987 IWV851984:IWY851987 JGR851984:JGU851987 JQN851984:JQQ851987 KAJ851984:KAM851987 KKF851984:KKI851987 KUB851984:KUE851987 LDX851984:LEA851987 LNT851984:LNW851987 LXP851984:LXS851987 MHL851984:MHO851987 MRH851984:MRK851987 NBD851984:NBG851987 NKZ851984:NLC851987 NUV851984:NUY851987 OER851984:OEU851987 OON851984:OOQ851987 OYJ851984:OYM851987 PIF851984:PII851987 PSB851984:PSE851987 QBX851984:QCA851987 QLT851984:QLW851987 QVP851984:QVS851987 RFL851984:RFO851987 RPH851984:RPK851987 RZD851984:RZG851987 SIZ851984:SJC851987 SSV851984:SSY851987 TCR851984:TCU851987 TMN851984:TMQ851987 TWJ851984:TWM851987 UGF851984:UGI851987 UQB851984:UQE851987 UZX851984:VAA851987 VJT851984:VJW851987 VTP851984:VTS851987 WDL851984:WDO851987 WNH851984:WNK851987 WXD851984:WXG851987 AV917520:AY917523 KR917520:KU917523 UN917520:UQ917523 AEJ917520:AEM917523 AOF917520:AOI917523 AYB917520:AYE917523 BHX917520:BIA917523 BRT917520:BRW917523 CBP917520:CBS917523 CLL917520:CLO917523 CVH917520:CVK917523 DFD917520:DFG917523 DOZ917520:DPC917523 DYV917520:DYY917523 EIR917520:EIU917523 ESN917520:ESQ917523 FCJ917520:FCM917523 FMF917520:FMI917523 FWB917520:FWE917523 GFX917520:GGA917523 GPT917520:GPW917523 GZP917520:GZS917523 HJL917520:HJO917523 HTH917520:HTK917523 IDD917520:IDG917523 IMZ917520:INC917523 IWV917520:IWY917523 JGR917520:JGU917523 JQN917520:JQQ917523 KAJ917520:KAM917523 KKF917520:KKI917523 KUB917520:KUE917523 LDX917520:LEA917523 LNT917520:LNW917523 LXP917520:LXS917523 MHL917520:MHO917523 MRH917520:MRK917523 NBD917520:NBG917523 NKZ917520:NLC917523 NUV917520:NUY917523 OER917520:OEU917523 OON917520:OOQ917523 OYJ917520:OYM917523 PIF917520:PII917523 PSB917520:PSE917523 QBX917520:QCA917523 QLT917520:QLW917523 QVP917520:QVS917523 RFL917520:RFO917523 RPH917520:RPK917523 RZD917520:RZG917523 SIZ917520:SJC917523 SSV917520:SSY917523 TCR917520:TCU917523 TMN917520:TMQ917523 TWJ917520:TWM917523 UGF917520:UGI917523 UQB917520:UQE917523 UZX917520:VAA917523 VJT917520:VJW917523 VTP917520:VTS917523 WDL917520:WDO917523 WNH917520:WNK917523 WXD917520:WXG917523 AV983056:AY983059 KR983056:KU983059 UN983056:UQ983059 AEJ983056:AEM983059 AOF983056:AOI983059 AYB983056:AYE983059 BHX983056:BIA983059 BRT983056:BRW983059 CBP983056:CBS983059 CLL983056:CLO983059 CVH983056:CVK983059 DFD983056:DFG983059 DOZ983056:DPC983059 DYV983056:DYY983059 EIR983056:EIU983059 ESN983056:ESQ983059 FCJ983056:FCM983059 FMF983056:FMI983059 FWB983056:FWE983059 GFX983056:GGA983059 GPT983056:GPW983059 GZP983056:GZS983059 HJL983056:HJO983059 HTH983056:HTK983059 IDD983056:IDG983059 IMZ983056:INC983059 IWV983056:IWY983059 JGR983056:JGU983059 JQN983056:JQQ983059 KAJ983056:KAM983059 KKF983056:KKI983059 KUB983056:KUE983059 LDX983056:LEA983059 LNT983056:LNW983059 LXP983056:LXS983059 MHL983056:MHO983059 MRH983056:MRK983059 NBD983056:NBG983059 NKZ983056:NLC983059 NUV983056:NUY983059 OER983056:OEU983059 OON983056:OOQ983059 OYJ983056:OYM983059 PIF983056:PII983059 PSB983056:PSE983059 QBX983056:QCA983059 QLT983056:QLW983059 QVP983056:QVS983059 RFL983056:RFO983059 RPH983056:RPK983059 RZD983056:RZG983059 SIZ983056:SJC983059 SSV983056:SSY983059 TCR983056:TCU983059 TMN983056:TMQ983059 TWJ983056:TWM983059 UGF983056:UGI983059 UQB983056:UQE983059 UZX983056:VAA983059 VJT983056:VJW983059 VTP983056:VTS983059 WDL983056:WDO983059 WNH983056:WNK983059 WXD983056:WXG983059" showErrorMessage="1" showInputMessage="1" allowBlank="0" type="list">
      <formula1>"　,YES,NO"</formula1>
    </dataValidation>
    <dataValidation sqref="AV28:AY30 KR28:KU30 UN28:UQ30 AEJ28:AEM30 AOF28:AOI30 AYB28:AYE30 BHX28:BIA30 BRT28:BRW30 CBP28:CBS30 CLL28:CLO30 CVH28:CVK30 DFD28:DFG30 DOZ28:DPC30 DYV28:DYY30 EIR28:EIU30 ESN28:ESQ30 FCJ28:FCM30 FMF28:FMI30 FWB28:FWE30 GFX28:GGA30 GPT28:GPW30 GZP28:GZS30 HJL28:HJO30 HTH28:HTK30 IDD28:IDG30 IMZ28:INC30 IWV28:IWY30 JGR28:JGU30 JQN28:JQQ30 KAJ28:KAM30 KKF28:KKI30 KUB28:KUE30 LDX28:LEA30 LNT28:LNW30 LXP28:LXS30 MHL28:MHO30 MRH28:MRK30 NBD28:NBG30 NKZ28:NLC30 NUV28:NUY30 OER28:OEU30 OON28:OOQ30 OYJ28:OYM30 PIF28:PII30 PSB28:PSE30 QBX28:QCA30 QLT28:QLW30 QVP28:QVS30 RFL28:RFO30 RPH28:RPK30 RZD28:RZG30 SIZ28:SJC30 SSV28:SSY30 TCR28:TCU30 TMN28:TMQ30 TWJ28:TWM30 UGF28:UGI30 UQB28:UQE30 UZX28:VAA30 VJT28:VJW30 VTP28:VTS30 WDL28:WDO30 WNH28:WNK30 WXD28:WXG30 AV65564:AY65566 KR65564:KU65566 UN65564:UQ65566 AEJ65564:AEM65566 AOF65564:AOI65566 AYB65564:AYE65566 BHX65564:BIA65566 BRT65564:BRW65566 CBP65564:CBS65566 CLL65564:CLO65566 CVH65564:CVK65566 DFD65564:DFG65566 DOZ65564:DPC65566 DYV65564:DYY65566 EIR65564:EIU65566 ESN65564:ESQ65566 FCJ65564:FCM65566 FMF65564:FMI65566 FWB65564:FWE65566 GFX65564:GGA65566 GPT65564:GPW65566 GZP65564:GZS65566 HJL65564:HJO65566 HTH65564:HTK65566 IDD65564:IDG65566 IMZ65564:INC65566 IWV65564:IWY65566 JGR65564:JGU65566 JQN65564:JQQ65566 KAJ65564:KAM65566 KKF65564:KKI65566 KUB65564:KUE65566 LDX65564:LEA65566 LNT65564:LNW65566 LXP65564:LXS65566 MHL65564:MHO65566 MRH65564:MRK65566 NBD65564:NBG65566 NKZ65564:NLC65566 NUV65564:NUY65566 OER65564:OEU65566 OON65564:OOQ65566 OYJ65564:OYM65566 PIF65564:PII65566 PSB65564:PSE65566 QBX65564:QCA65566 QLT65564:QLW65566 QVP65564:QVS65566 RFL65564:RFO65566 RPH65564:RPK65566 RZD65564:RZG65566 SIZ65564:SJC65566 SSV65564:SSY65566 TCR65564:TCU65566 TMN65564:TMQ65566 TWJ65564:TWM65566 UGF65564:UGI65566 UQB65564:UQE65566 UZX65564:VAA65566 VJT65564:VJW65566 VTP65564:VTS65566 WDL65564:WDO65566 WNH65564:WNK65566 WXD65564:WXG65566 AV131100:AY131102 KR131100:KU131102 UN131100:UQ131102 AEJ131100:AEM131102 AOF131100:AOI131102 AYB131100:AYE131102 BHX131100:BIA131102 BRT131100:BRW131102 CBP131100:CBS131102 CLL131100:CLO131102 CVH131100:CVK131102 DFD131100:DFG131102 DOZ131100:DPC131102 DYV131100:DYY131102 EIR131100:EIU131102 ESN131100:ESQ131102 FCJ131100:FCM131102 FMF131100:FMI131102 FWB131100:FWE131102 GFX131100:GGA131102 GPT131100:GPW131102 GZP131100:GZS131102 HJL131100:HJO131102 HTH131100:HTK131102 IDD131100:IDG131102 IMZ131100:INC131102 IWV131100:IWY131102 JGR131100:JGU131102 JQN131100:JQQ131102 KAJ131100:KAM131102 KKF131100:KKI131102 KUB131100:KUE131102 LDX131100:LEA131102 LNT131100:LNW131102 LXP131100:LXS131102 MHL131100:MHO131102 MRH131100:MRK131102 NBD131100:NBG131102 NKZ131100:NLC131102 NUV131100:NUY131102 OER131100:OEU131102 OON131100:OOQ131102 OYJ131100:OYM131102 PIF131100:PII131102 PSB131100:PSE131102 QBX131100:QCA131102 QLT131100:QLW131102 QVP131100:QVS131102 RFL131100:RFO131102 RPH131100:RPK131102 RZD131100:RZG131102 SIZ131100:SJC131102 SSV131100:SSY131102 TCR131100:TCU131102 TMN131100:TMQ131102 TWJ131100:TWM131102 UGF131100:UGI131102 UQB131100:UQE131102 UZX131100:VAA131102 VJT131100:VJW131102 VTP131100:VTS131102 WDL131100:WDO131102 WNH131100:WNK131102 WXD131100:WXG131102 AV196636:AY196638 KR196636:KU196638 UN196636:UQ196638 AEJ196636:AEM196638 AOF196636:AOI196638 AYB196636:AYE196638 BHX196636:BIA196638 BRT196636:BRW196638 CBP196636:CBS196638 CLL196636:CLO196638 CVH196636:CVK196638 DFD196636:DFG196638 DOZ196636:DPC196638 DYV196636:DYY196638 EIR196636:EIU196638 ESN196636:ESQ196638 FCJ196636:FCM196638 FMF196636:FMI196638 FWB196636:FWE196638 GFX196636:GGA196638 GPT196636:GPW196638 GZP196636:GZS196638 HJL196636:HJO196638 HTH196636:HTK196638 IDD196636:IDG196638 IMZ196636:INC196638 IWV196636:IWY196638 JGR196636:JGU196638 JQN196636:JQQ196638 KAJ196636:KAM196638 KKF196636:KKI196638 KUB196636:KUE196638 LDX196636:LEA196638 LNT196636:LNW196638 LXP196636:LXS196638 MHL196636:MHO196638 MRH196636:MRK196638 NBD196636:NBG196638 NKZ196636:NLC196638 NUV196636:NUY196638 OER196636:OEU196638 OON196636:OOQ196638 OYJ196636:OYM196638 PIF196636:PII196638 PSB196636:PSE196638 QBX196636:QCA196638 QLT196636:QLW196638 QVP196636:QVS196638 RFL196636:RFO196638 RPH196636:RPK196638 RZD196636:RZG196638 SIZ196636:SJC196638 SSV196636:SSY196638 TCR196636:TCU196638 TMN196636:TMQ196638 TWJ196636:TWM196638 UGF196636:UGI196638 UQB196636:UQE196638 UZX196636:VAA196638 VJT196636:VJW196638 VTP196636:VTS196638 WDL196636:WDO196638 WNH196636:WNK196638 WXD196636:WXG196638 AV262172:AY262174 KR262172:KU262174 UN262172:UQ262174 AEJ262172:AEM262174 AOF262172:AOI262174 AYB262172:AYE262174 BHX262172:BIA262174 BRT262172:BRW262174 CBP262172:CBS262174 CLL262172:CLO262174 CVH262172:CVK262174 DFD262172:DFG262174 DOZ262172:DPC262174 DYV262172:DYY262174 EIR262172:EIU262174 ESN262172:ESQ262174 FCJ262172:FCM262174 FMF262172:FMI262174 FWB262172:FWE262174 GFX262172:GGA262174 GPT262172:GPW262174 GZP262172:GZS262174 HJL262172:HJO262174 HTH262172:HTK262174 IDD262172:IDG262174 IMZ262172:INC262174 IWV262172:IWY262174 JGR262172:JGU262174 JQN262172:JQQ262174 KAJ262172:KAM262174 KKF262172:KKI262174 KUB262172:KUE262174 LDX262172:LEA262174 LNT262172:LNW262174 LXP262172:LXS262174 MHL262172:MHO262174 MRH262172:MRK262174 NBD262172:NBG262174 NKZ262172:NLC262174 NUV262172:NUY262174 OER262172:OEU262174 OON262172:OOQ262174 OYJ262172:OYM262174 PIF262172:PII262174 PSB262172:PSE262174 QBX262172:QCA262174 QLT262172:QLW262174 QVP262172:QVS262174 RFL262172:RFO262174 RPH262172:RPK262174 RZD262172:RZG262174 SIZ262172:SJC262174 SSV262172:SSY262174 TCR262172:TCU262174 TMN262172:TMQ262174 TWJ262172:TWM262174 UGF262172:UGI262174 UQB262172:UQE262174 UZX262172:VAA262174 VJT262172:VJW262174 VTP262172:VTS262174 WDL262172:WDO262174 WNH262172:WNK262174 WXD262172:WXG262174 AV327708:AY327710 KR327708:KU327710 UN327708:UQ327710 AEJ327708:AEM327710 AOF327708:AOI327710 AYB327708:AYE327710 BHX327708:BIA327710 BRT327708:BRW327710 CBP327708:CBS327710 CLL327708:CLO327710 CVH327708:CVK327710 DFD327708:DFG327710 DOZ327708:DPC327710 DYV327708:DYY327710 EIR327708:EIU327710 ESN327708:ESQ327710 FCJ327708:FCM327710 FMF327708:FMI327710 FWB327708:FWE327710 GFX327708:GGA327710 GPT327708:GPW327710 GZP327708:GZS327710 HJL327708:HJO327710 HTH327708:HTK327710 IDD327708:IDG327710 IMZ327708:INC327710 IWV327708:IWY327710 JGR327708:JGU327710 JQN327708:JQQ327710 KAJ327708:KAM327710 KKF327708:KKI327710 KUB327708:KUE327710 LDX327708:LEA327710 LNT327708:LNW327710 LXP327708:LXS327710 MHL327708:MHO327710 MRH327708:MRK327710 NBD327708:NBG327710 NKZ327708:NLC327710 NUV327708:NUY327710 OER327708:OEU327710 OON327708:OOQ327710 OYJ327708:OYM327710 PIF327708:PII327710 PSB327708:PSE327710 QBX327708:QCA327710 QLT327708:QLW327710 QVP327708:QVS327710 RFL327708:RFO327710 RPH327708:RPK327710 RZD327708:RZG327710 SIZ327708:SJC327710 SSV327708:SSY327710 TCR327708:TCU327710 TMN327708:TMQ327710 TWJ327708:TWM327710 UGF327708:UGI327710 UQB327708:UQE327710 UZX327708:VAA327710 VJT327708:VJW327710 VTP327708:VTS327710 WDL327708:WDO327710 WNH327708:WNK327710 WXD327708:WXG327710 AV393244:AY393246 KR393244:KU393246 UN393244:UQ393246 AEJ393244:AEM393246 AOF393244:AOI393246 AYB393244:AYE393246 BHX393244:BIA393246 BRT393244:BRW393246 CBP393244:CBS393246 CLL393244:CLO393246 CVH393244:CVK393246 DFD393244:DFG393246 DOZ393244:DPC393246 DYV393244:DYY393246 EIR393244:EIU393246 ESN393244:ESQ393246 FCJ393244:FCM393246 FMF393244:FMI393246 FWB393244:FWE393246 GFX393244:GGA393246 GPT393244:GPW393246 GZP393244:GZS393246 HJL393244:HJO393246 HTH393244:HTK393246 IDD393244:IDG393246 IMZ393244:INC393246 IWV393244:IWY393246 JGR393244:JGU393246 JQN393244:JQQ393246 KAJ393244:KAM393246 KKF393244:KKI393246 KUB393244:KUE393246 LDX393244:LEA393246 LNT393244:LNW393246 LXP393244:LXS393246 MHL393244:MHO393246 MRH393244:MRK393246 NBD393244:NBG393246 NKZ393244:NLC393246 NUV393244:NUY393246 OER393244:OEU393246 OON393244:OOQ393246 OYJ393244:OYM393246 PIF393244:PII393246 PSB393244:PSE393246 QBX393244:QCA393246 QLT393244:QLW393246 QVP393244:QVS393246 RFL393244:RFO393246 RPH393244:RPK393246 RZD393244:RZG393246 SIZ393244:SJC393246 SSV393244:SSY393246 TCR393244:TCU393246 TMN393244:TMQ393246 TWJ393244:TWM393246 UGF393244:UGI393246 UQB393244:UQE393246 UZX393244:VAA393246 VJT393244:VJW393246 VTP393244:VTS393246 WDL393244:WDO393246 WNH393244:WNK393246 WXD393244:WXG393246 AV458780:AY458782 KR458780:KU458782 UN458780:UQ458782 AEJ458780:AEM458782 AOF458780:AOI458782 AYB458780:AYE458782 BHX458780:BIA458782 BRT458780:BRW458782 CBP458780:CBS458782 CLL458780:CLO458782 CVH458780:CVK458782 DFD458780:DFG458782 DOZ458780:DPC458782 DYV458780:DYY458782 EIR458780:EIU458782 ESN458780:ESQ458782 FCJ458780:FCM458782 FMF458780:FMI458782 FWB458780:FWE458782 GFX458780:GGA458782 GPT458780:GPW458782 GZP458780:GZS458782 HJL458780:HJO458782 HTH458780:HTK458782 IDD458780:IDG458782 IMZ458780:INC458782 IWV458780:IWY458782 JGR458780:JGU458782 JQN458780:JQQ458782 KAJ458780:KAM458782 KKF458780:KKI458782 KUB458780:KUE458782 LDX458780:LEA458782 LNT458780:LNW458782 LXP458780:LXS458782 MHL458780:MHO458782 MRH458780:MRK458782 NBD458780:NBG458782 NKZ458780:NLC458782 NUV458780:NUY458782 OER458780:OEU458782 OON458780:OOQ458782 OYJ458780:OYM458782 PIF458780:PII458782 PSB458780:PSE458782 QBX458780:QCA458782 QLT458780:QLW458782 QVP458780:QVS458782 RFL458780:RFO458782 RPH458780:RPK458782 RZD458780:RZG458782 SIZ458780:SJC458782 SSV458780:SSY458782 TCR458780:TCU458782 TMN458780:TMQ458782 TWJ458780:TWM458782 UGF458780:UGI458782 UQB458780:UQE458782 UZX458780:VAA458782 VJT458780:VJW458782 VTP458780:VTS458782 WDL458780:WDO458782 WNH458780:WNK458782 WXD458780:WXG458782 AV524316:AY524318 KR524316:KU524318 UN524316:UQ524318 AEJ524316:AEM524318 AOF524316:AOI524318 AYB524316:AYE524318 BHX524316:BIA524318 BRT524316:BRW524318 CBP524316:CBS524318 CLL524316:CLO524318 CVH524316:CVK524318 DFD524316:DFG524318 DOZ524316:DPC524318 DYV524316:DYY524318 EIR524316:EIU524318 ESN524316:ESQ524318 FCJ524316:FCM524318 FMF524316:FMI524318 FWB524316:FWE524318 GFX524316:GGA524318 GPT524316:GPW524318 GZP524316:GZS524318 HJL524316:HJO524318 HTH524316:HTK524318 IDD524316:IDG524318 IMZ524316:INC524318 IWV524316:IWY524318 JGR524316:JGU524318 JQN524316:JQQ524318 KAJ524316:KAM524318 KKF524316:KKI524318 KUB524316:KUE524318 LDX524316:LEA524318 LNT524316:LNW524318 LXP524316:LXS524318 MHL524316:MHO524318 MRH524316:MRK524318 NBD524316:NBG524318 NKZ524316:NLC524318 NUV524316:NUY524318 OER524316:OEU524318 OON524316:OOQ524318 OYJ524316:OYM524318 PIF524316:PII524318 PSB524316:PSE524318 QBX524316:QCA524318 QLT524316:QLW524318 QVP524316:QVS524318 RFL524316:RFO524318 RPH524316:RPK524318 RZD524316:RZG524318 SIZ524316:SJC524318 SSV524316:SSY524318 TCR524316:TCU524318 TMN524316:TMQ524318 TWJ524316:TWM524318 UGF524316:UGI524318 UQB524316:UQE524318 UZX524316:VAA524318 VJT524316:VJW524318 VTP524316:VTS524318 WDL524316:WDO524318 WNH524316:WNK524318 WXD524316:WXG524318 AV589852:AY589854 KR589852:KU589854 UN589852:UQ589854 AEJ589852:AEM589854 AOF589852:AOI589854 AYB589852:AYE589854 BHX589852:BIA589854 BRT589852:BRW589854 CBP589852:CBS589854 CLL589852:CLO589854 CVH589852:CVK589854 DFD589852:DFG589854 DOZ589852:DPC589854 DYV589852:DYY589854 EIR589852:EIU589854 ESN589852:ESQ589854 FCJ589852:FCM589854 FMF589852:FMI589854 FWB589852:FWE589854 GFX589852:GGA589854 GPT589852:GPW589854 GZP589852:GZS589854 HJL589852:HJO589854 HTH589852:HTK589854 IDD589852:IDG589854 IMZ589852:INC589854 IWV589852:IWY589854 JGR589852:JGU589854 JQN589852:JQQ589854 KAJ589852:KAM589854 KKF589852:KKI589854 KUB589852:KUE589854 LDX589852:LEA589854 LNT589852:LNW589854 LXP589852:LXS589854 MHL589852:MHO589854 MRH589852:MRK589854 NBD589852:NBG589854 NKZ589852:NLC589854 NUV589852:NUY589854 OER589852:OEU589854 OON589852:OOQ589854 OYJ589852:OYM589854 PIF589852:PII589854 PSB589852:PSE589854 QBX589852:QCA589854 QLT589852:QLW589854 QVP589852:QVS589854 RFL589852:RFO589854 RPH589852:RPK589854 RZD589852:RZG589854 SIZ589852:SJC589854 SSV589852:SSY589854 TCR589852:TCU589854 TMN589852:TMQ589854 TWJ589852:TWM589854 UGF589852:UGI589854 UQB589852:UQE589854 UZX589852:VAA589854 VJT589852:VJW589854 VTP589852:VTS589854 WDL589852:WDO589854 WNH589852:WNK589854 WXD589852:WXG589854 AV655388:AY655390 KR655388:KU655390 UN655388:UQ655390 AEJ655388:AEM655390 AOF655388:AOI655390 AYB655388:AYE655390 BHX655388:BIA655390 BRT655388:BRW655390 CBP655388:CBS655390 CLL655388:CLO655390 CVH655388:CVK655390 DFD655388:DFG655390 DOZ655388:DPC655390 DYV655388:DYY655390 EIR655388:EIU655390 ESN655388:ESQ655390 FCJ655388:FCM655390 FMF655388:FMI655390 FWB655388:FWE655390 GFX655388:GGA655390 GPT655388:GPW655390 GZP655388:GZS655390 HJL655388:HJO655390 HTH655388:HTK655390 IDD655388:IDG655390 IMZ655388:INC655390 IWV655388:IWY655390 JGR655388:JGU655390 JQN655388:JQQ655390 KAJ655388:KAM655390 KKF655388:KKI655390 KUB655388:KUE655390 LDX655388:LEA655390 LNT655388:LNW655390 LXP655388:LXS655390 MHL655388:MHO655390 MRH655388:MRK655390 NBD655388:NBG655390 NKZ655388:NLC655390 NUV655388:NUY655390 OER655388:OEU655390 OON655388:OOQ655390 OYJ655388:OYM655390 PIF655388:PII655390 PSB655388:PSE655390 QBX655388:QCA655390 QLT655388:QLW655390 QVP655388:QVS655390 RFL655388:RFO655390 RPH655388:RPK655390 RZD655388:RZG655390 SIZ655388:SJC655390 SSV655388:SSY655390 TCR655388:TCU655390 TMN655388:TMQ655390 TWJ655388:TWM655390 UGF655388:UGI655390 UQB655388:UQE655390 UZX655388:VAA655390 VJT655388:VJW655390 VTP655388:VTS655390 WDL655388:WDO655390 WNH655388:WNK655390 WXD655388:WXG655390 AV720924:AY720926 KR720924:KU720926 UN720924:UQ720926 AEJ720924:AEM720926 AOF720924:AOI720926 AYB720924:AYE720926 BHX720924:BIA720926 BRT720924:BRW720926 CBP720924:CBS720926 CLL720924:CLO720926 CVH720924:CVK720926 DFD720924:DFG720926 DOZ720924:DPC720926 DYV720924:DYY720926 EIR720924:EIU720926 ESN720924:ESQ720926 FCJ720924:FCM720926 FMF720924:FMI720926 FWB720924:FWE720926 GFX720924:GGA720926 GPT720924:GPW720926 GZP720924:GZS720926 HJL720924:HJO720926 HTH720924:HTK720926 IDD720924:IDG720926 IMZ720924:INC720926 IWV720924:IWY720926 JGR720924:JGU720926 JQN720924:JQQ720926 KAJ720924:KAM720926 KKF720924:KKI720926 KUB720924:KUE720926 LDX720924:LEA720926 LNT720924:LNW720926 LXP720924:LXS720926 MHL720924:MHO720926 MRH720924:MRK720926 NBD720924:NBG720926 NKZ720924:NLC720926 NUV720924:NUY720926 OER720924:OEU720926 OON720924:OOQ720926 OYJ720924:OYM720926 PIF720924:PII720926 PSB720924:PSE720926 QBX720924:QCA720926 QLT720924:QLW720926 QVP720924:QVS720926 RFL720924:RFO720926 RPH720924:RPK720926 RZD720924:RZG720926 SIZ720924:SJC720926 SSV720924:SSY720926 TCR720924:TCU720926 TMN720924:TMQ720926 TWJ720924:TWM720926 UGF720924:UGI720926 UQB720924:UQE720926 UZX720924:VAA720926 VJT720924:VJW720926 VTP720924:VTS720926 WDL720924:WDO720926 WNH720924:WNK720926 WXD720924:WXG720926 AV786460:AY786462 KR786460:KU786462 UN786460:UQ786462 AEJ786460:AEM786462 AOF786460:AOI786462 AYB786460:AYE786462 BHX786460:BIA786462 BRT786460:BRW786462 CBP786460:CBS786462 CLL786460:CLO786462 CVH786460:CVK786462 DFD786460:DFG786462 DOZ786460:DPC786462 DYV786460:DYY786462 EIR786460:EIU786462 ESN786460:ESQ786462 FCJ786460:FCM786462 FMF786460:FMI786462 FWB786460:FWE786462 GFX786460:GGA786462 GPT786460:GPW786462 GZP786460:GZS786462 HJL786460:HJO786462 HTH786460:HTK786462 IDD786460:IDG786462 IMZ786460:INC786462 IWV786460:IWY786462 JGR786460:JGU786462 JQN786460:JQQ786462 KAJ786460:KAM786462 KKF786460:KKI786462 KUB786460:KUE786462 LDX786460:LEA786462 LNT786460:LNW786462 LXP786460:LXS786462 MHL786460:MHO786462 MRH786460:MRK786462 NBD786460:NBG786462 NKZ786460:NLC786462 NUV786460:NUY786462 OER786460:OEU786462 OON786460:OOQ786462 OYJ786460:OYM786462 PIF786460:PII786462 PSB786460:PSE786462 QBX786460:QCA786462 QLT786460:QLW786462 QVP786460:QVS786462 RFL786460:RFO786462 RPH786460:RPK786462 RZD786460:RZG786462 SIZ786460:SJC786462 SSV786460:SSY786462 TCR786460:TCU786462 TMN786460:TMQ786462 TWJ786460:TWM786462 UGF786460:UGI786462 UQB786460:UQE786462 UZX786460:VAA786462 VJT786460:VJW786462 VTP786460:VTS786462 WDL786460:WDO786462 WNH786460:WNK786462 WXD786460:WXG786462 AV851996:AY851998 KR851996:KU851998 UN851996:UQ851998 AEJ851996:AEM851998 AOF851996:AOI851998 AYB851996:AYE851998 BHX851996:BIA851998 BRT851996:BRW851998 CBP851996:CBS851998 CLL851996:CLO851998 CVH851996:CVK851998 DFD851996:DFG851998 DOZ851996:DPC851998 DYV851996:DYY851998 EIR851996:EIU851998 ESN851996:ESQ851998 FCJ851996:FCM851998 FMF851996:FMI851998 FWB851996:FWE851998 GFX851996:GGA851998 GPT851996:GPW851998 GZP851996:GZS851998 HJL851996:HJO851998 HTH851996:HTK851998 IDD851996:IDG851998 IMZ851996:INC851998 IWV851996:IWY851998 JGR851996:JGU851998 JQN851996:JQQ851998 KAJ851996:KAM851998 KKF851996:KKI851998 KUB851996:KUE851998 LDX851996:LEA851998 LNT851996:LNW851998 LXP851996:LXS851998 MHL851996:MHO851998 MRH851996:MRK851998 NBD851996:NBG851998 NKZ851996:NLC851998 NUV851996:NUY851998 OER851996:OEU851998 OON851996:OOQ851998 OYJ851996:OYM851998 PIF851996:PII851998 PSB851996:PSE851998 QBX851996:QCA851998 QLT851996:QLW851998 QVP851996:QVS851998 RFL851996:RFO851998 RPH851996:RPK851998 RZD851996:RZG851998 SIZ851996:SJC851998 SSV851996:SSY851998 TCR851996:TCU851998 TMN851996:TMQ851998 TWJ851996:TWM851998 UGF851996:UGI851998 UQB851996:UQE851998 UZX851996:VAA851998 VJT851996:VJW851998 VTP851996:VTS851998 WDL851996:WDO851998 WNH851996:WNK851998 WXD851996:WXG851998 AV917532:AY917534 KR917532:KU917534 UN917532:UQ917534 AEJ917532:AEM917534 AOF917532:AOI917534 AYB917532:AYE917534 BHX917532:BIA917534 BRT917532:BRW917534 CBP917532:CBS917534 CLL917532:CLO917534 CVH917532:CVK917534 DFD917532:DFG917534 DOZ917532:DPC917534 DYV917532:DYY917534 EIR917532:EIU917534 ESN917532:ESQ917534 FCJ917532:FCM917534 FMF917532:FMI917534 FWB917532:FWE917534 GFX917532:GGA917534 GPT917532:GPW917534 GZP917532:GZS917534 HJL917532:HJO917534 HTH917532:HTK917534 IDD917532:IDG917534 IMZ917532:INC917534 IWV917532:IWY917534 JGR917532:JGU917534 JQN917532:JQQ917534 KAJ917532:KAM917534 KKF917532:KKI917534 KUB917532:KUE917534 LDX917532:LEA917534 LNT917532:LNW917534 LXP917532:LXS917534 MHL917532:MHO917534 MRH917532:MRK917534 NBD917532:NBG917534 NKZ917532:NLC917534 NUV917532:NUY917534 OER917532:OEU917534 OON917532:OOQ917534 OYJ917532:OYM917534 PIF917532:PII917534 PSB917532:PSE917534 QBX917532:QCA917534 QLT917532:QLW917534 QVP917532:QVS917534 RFL917532:RFO917534 RPH917532:RPK917534 RZD917532:RZG917534 SIZ917532:SJC917534 SSV917532:SSY917534 TCR917532:TCU917534 TMN917532:TMQ917534 TWJ917532:TWM917534 UGF917532:UGI917534 UQB917532:UQE917534 UZX917532:VAA917534 VJT917532:VJW917534 VTP917532:VTS917534 WDL917532:WDO917534 WNH917532:WNK917534 WXD917532:WXG917534 AV983068:AY983070 KR983068:KU983070 UN983068:UQ983070 AEJ983068:AEM983070 AOF983068:AOI983070 AYB983068:AYE983070 BHX983068:BIA983070 BRT983068:BRW983070 CBP983068:CBS983070 CLL983068:CLO983070 CVH983068:CVK983070 DFD983068:DFG983070 DOZ983068:DPC983070 DYV983068:DYY983070 EIR983068:EIU983070 ESN983068:ESQ983070 FCJ983068:FCM983070 FMF983068:FMI983070 FWB983068:FWE983070 GFX983068:GGA983070 GPT983068:GPW983070 GZP983068:GZS983070 HJL983068:HJO983070 HTH983068:HTK983070 IDD983068:IDG983070 IMZ983068:INC983070 IWV983068:IWY983070 JGR983068:JGU983070 JQN983068:JQQ983070 KAJ983068:KAM983070 KKF983068:KKI983070 KUB983068:KUE983070 LDX983068:LEA983070 LNT983068:LNW983070 LXP983068:LXS983070 MHL983068:MHO983070 MRH983068:MRK983070 NBD983068:NBG983070 NKZ983068:NLC983070 NUV983068:NUY983070 OER983068:OEU983070 OON983068:OOQ983070 OYJ983068:OYM983070 PIF983068:PII983070 PSB983068:PSE983070 QBX983068:QCA983070 QLT983068:QLW983070 QVP983068:QVS983070 RFL983068:RFO983070 RPH983068:RPK983070 RZD983068:RZG983070 SIZ983068:SJC983070 SSV983068:SSY983070 TCR983068:TCU983070 TMN983068:TMQ983070 TWJ983068:TWM983070 UGF983068:UGI983070 UQB983068:UQE983070 UZX983068:VAA983070 VJT983068:VJW983070 VTP983068:VTS983070 WDL983068:WDO983070 WNH983068:WNK983070 WXD983068:WXG983070" showErrorMessage="1" showInputMessage="1" allowBlank="0" type="list">
      <formula1>"　 ,YES,NO"</formula1>
    </dataValidation>
    <dataValidation sqref="U51:V54 JQ51:JR54 TM51:TN54 ADI51:ADJ54 ANE51:ANF54 AXA51:AXB54 BGW51:BGX54 BQS51:BQT54 CAO51:CAP54 CKK51:CKL54 CUG51:CUH54 DEC51:DED54 DNY51:DNZ54 DXU51:DXV54 EHQ51:EHR54 ERM51:ERN54 FBI51:FBJ54 FLE51:FLF54 FVA51:FVB54 GEW51:GEX54 GOS51:GOT54 GYO51:GYP54 HIK51:HIL54 HSG51:HSH54 ICC51:ICD54 ILY51:ILZ54 IVU51:IVV54 JFQ51:JFR54 JPM51:JPN54 JZI51:JZJ54 KJE51:KJF54 KTA51:KTB54 LCW51:LCX54 LMS51:LMT54 LWO51:LWP54 MGK51:MGL54 MQG51:MQH54 NAC51:NAD54 NJY51:NJZ54 NTU51:NTV54 ODQ51:ODR54 ONM51:ONN54 OXI51:OXJ54 PHE51:PHF54 PRA51:PRB54 QAW51:QAX54 QKS51:QKT54 QUO51:QUP54 REK51:REL54 ROG51:ROH54 RYC51:RYD54 SHY51:SHZ54 SRU51:SRV54 TBQ51:TBR54 TLM51:TLN54 TVI51:TVJ54 UFE51:UFF54 UPA51:UPB54 UYW51:UYX54 VIS51:VIT54 VSO51:VSP54 WCK51:WCL54 WMG51:WMH54 WWC51:WWD54 U65587:V65590 JQ65587:JR65590 TM65587:TN65590 ADI65587:ADJ65590 ANE65587:ANF65590 AXA65587:AXB65590 BGW65587:BGX65590 BQS65587:BQT65590 CAO65587:CAP65590 CKK65587:CKL65590 CUG65587:CUH65590 DEC65587:DED65590 DNY65587:DNZ65590 DXU65587:DXV65590 EHQ65587:EHR65590 ERM65587:ERN65590 FBI65587:FBJ65590 FLE65587:FLF65590 FVA65587:FVB65590 GEW65587:GEX65590 GOS65587:GOT65590 GYO65587:GYP65590 HIK65587:HIL65590 HSG65587:HSH65590 ICC65587:ICD65590 ILY65587:ILZ65590 IVU65587:IVV65590 JFQ65587:JFR65590 JPM65587:JPN65590 JZI65587:JZJ65590 KJE65587:KJF65590 KTA65587:KTB65590 LCW65587:LCX65590 LMS65587:LMT65590 LWO65587:LWP65590 MGK65587:MGL65590 MQG65587:MQH65590 NAC65587:NAD65590 NJY65587:NJZ65590 NTU65587:NTV65590 ODQ65587:ODR65590 ONM65587:ONN65590 OXI65587:OXJ65590 PHE65587:PHF65590 PRA65587:PRB65590 QAW65587:QAX65590 QKS65587:QKT65590 QUO65587:QUP65590 REK65587:REL65590 ROG65587:ROH65590 RYC65587:RYD65590 SHY65587:SHZ65590 SRU65587:SRV65590 TBQ65587:TBR65590 TLM65587:TLN65590 TVI65587:TVJ65590 UFE65587:UFF65590 UPA65587:UPB65590 UYW65587:UYX65590 VIS65587:VIT65590 VSO65587:VSP65590 WCK65587:WCL65590 WMG65587:WMH65590 WWC65587:WWD65590 U131123:V131126 JQ131123:JR131126 TM131123:TN131126 ADI131123:ADJ131126 ANE131123:ANF131126 AXA131123:AXB131126 BGW131123:BGX131126 BQS131123:BQT131126 CAO131123:CAP131126 CKK131123:CKL131126 CUG131123:CUH131126 DEC131123:DED131126 DNY131123:DNZ131126 DXU131123:DXV131126 EHQ131123:EHR131126 ERM131123:ERN131126 FBI131123:FBJ131126 FLE131123:FLF131126 FVA131123:FVB131126 GEW131123:GEX131126 GOS131123:GOT131126 GYO131123:GYP131126 HIK131123:HIL131126 HSG131123:HSH131126 ICC131123:ICD131126 ILY131123:ILZ131126 IVU131123:IVV131126 JFQ131123:JFR131126 JPM131123:JPN131126 JZI131123:JZJ131126 KJE131123:KJF131126 KTA131123:KTB131126 LCW131123:LCX131126 LMS131123:LMT131126 LWO131123:LWP131126 MGK131123:MGL131126 MQG131123:MQH131126 NAC131123:NAD131126 NJY131123:NJZ131126 NTU131123:NTV131126 ODQ131123:ODR131126 ONM131123:ONN131126 OXI131123:OXJ131126 PHE131123:PHF131126 PRA131123:PRB131126 QAW131123:QAX131126 QKS131123:QKT131126 QUO131123:QUP131126 REK131123:REL131126 ROG131123:ROH131126 RYC131123:RYD131126 SHY131123:SHZ131126 SRU131123:SRV131126 TBQ131123:TBR131126 TLM131123:TLN131126 TVI131123:TVJ131126 UFE131123:UFF131126 UPA131123:UPB131126 UYW131123:UYX131126 VIS131123:VIT131126 VSO131123:VSP131126 WCK131123:WCL131126 WMG131123:WMH131126 WWC131123:WWD131126 U196659:V196662 JQ196659:JR196662 TM196659:TN196662 ADI196659:ADJ196662 ANE196659:ANF196662 AXA196659:AXB196662 BGW196659:BGX196662 BQS196659:BQT196662 CAO196659:CAP196662 CKK196659:CKL196662 CUG196659:CUH196662 DEC196659:DED196662 DNY196659:DNZ196662 DXU196659:DXV196662 EHQ196659:EHR196662 ERM196659:ERN196662 FBI196659:FBJ196662 FLE196659:FLF196662 FVA196659:FVB196662 GEW196659:GEX196662 GOS196659:GOT196662 GYO196659:GYP196662 HIK196659:HIL196662 HSG196659:HSH196662 ICC196659:ICD196662 ILY196659:ILZ196662 IVU196659:IVV196662 JFQ196659:JFR196662 JPM196659:JPN196662 JZI196659:JZJ196662 KJE196659:KJF196662 KTA196659:KTB196662 LCW196659:LCX196662 LMS196659:LMT196662 LWO196659:LWP196662 MGK196659:MGL196662 MQG196659:MQH196662 NAC196659:NAD196662 NJY196659:NJZ196662 NTU196659:NTV196662 ODQ196659:ODR196662 ONM196659:ONN196662 OXI196659:OXJ196662 PHE196659:PHF196662 PRA196659:PRB196662 QAW196659:QAX196662 QKS196659:QKT196662 QUO196659:QUP196662 REK196659:REL196662 ROG196659:ROH196662 RYC196659:RYD196662 SHY196659:SHZ196662 SRU196659:SRV196662 TBQ196659:TBR196662 TLM196659:TLN196662 TVI196659:TVJ196662 UFE196659:UFF196662 UPA196659:UPB196662 UYW196659:UYX196662 VIS196659:VIT196662 VSO196659:VSP196662 WCK196659:WCL196662 WMG196659:WMH196662 WWC196659:WWD196662 U262195:V262198 JQ262195:JR262198 TM262195:TN262198 ADI262195:ADJ262198 ANE262195:ANF262198 AXA262195:AXB262198 BGW262195:BGX262198 BQS262195:BQT262198 CAO262195:CAP262198 CKK262195:CKL262198 CUG262195:CUH262198 DEC262195:DED262198 DNY262195:DNZ262198 DXU262195:DXV262198 EHQ262195:EHR262198 ERM262195:ERN262198 FBI262195:FBJ262198 FLE262195:FLF262198 FVA262195:FVB262198 GEW262195:GEX262198 GOS262195:GOT262198 GYO262195:GYP262198 HIK262195:HIL262198 HSG262195:HSH262198 ICC262195:ICD262198 ILY262195:ILZ262198 IVU262195:IVV262198 JFQ262195:JFR262198 JPM262195:JPN262198 JZI262195:JZJ262198 KJE262195:KJF262198 KTA262195:KTB262198 LCW262195:LCX262198 LMS262195:LMT262198 LWO262195:LWP262198 MGK262195:MGL262198 MQG262195:MQH262198 NAC262195:NAD262198 NJY262195:NJZ262198 NTU262195:NTV262198 ODQ262195:ODR262198 ONM262195:ONN262198 OXI262195:OXJ262198 PHE262195:PHF262198 PRA262195:PRB262198 QAW262195:QAX262198 QKS262195:QKT262198 QUO262195:QUP262198 REK262195:REL262198 ROG262195:ROH262198 RYC262195:RYD262198 SHY262195:SHZ262198 SRU262195:SRV262198 TBQ262195:TBR262198 TLM262195:TLN262198 TVI262195:TVJ262198 UFE262195:UFF262198 UPA262195:UPB262198 UYW262195:UYX262198 VIS262195:VIT262198 VSO262195:VSP262198 WCK262195:WCL262198 WMG262195:WMH262198 WWC262195:WWD262198 U327731:V327734 JQ327731:JR327734 TM327731:TN327734 ADI327731:ADJ327734 ANE327731:ANF327734 AXA327731:AXB327734 BGW327731:BGX327734 BQS327731:BQT327734 CAO327731:CAP327734 CKK327731:CKL327734 CUG327731:CUH327734 DEC327731:DED327734 DNY327731:DNZ327734 DXU327731:DXV327734 EHQ327731:EHR327734 ERM327731:ERN327734 FBI327731:FBJ327734 FLE327731:FLF327734 FVA327731:FVB327734 GEW327731:GEX327734 GOS327731:GOT327734 GYO327731:GYP327734 HIK327731:HIL327734 HSG327731:HSH327734 ICC327731:ICD327734 ILY327731:ILZ327734 IVU327731:IVV327734 JFQ327731:JFR327734 JPM327731:JPN327734 JZI327731:JZJ327734 KJE327731:KJF327734 KTA327731:KTB327734 LCW327731:LCX327734 LMS327731:LMT327734 LWO327731:LWP327734 MGK327731:MGL327734 MQG327731:MQH327734 NAC327731:NAD327734 NJY327731:NJZ327734 NTU327731:NTV327734 ODQ327731:ODR327734 ONM327731:ONN327734 OXI327731:OXJ327734 PHE327731:PHF327734 PRA327731:PRB327734 QAW327731:QAX327734 QKS327731:QKT327734 QUO327731:QUP327734 REK327731:REL327734 ROG327731:ROH327734 RYC327731:RYD327734 SHY327731:SHZ327734 SRU327731:SRV327734 TBQ327731:TBR327734 TLM327731:TLN327734 TVI327731:TVJ327734 UFE327731:UFF327734 UPA327731:UPB327734 UYW327731:UYX327734 VIS327731:VIT327734 VSO327731:VSP327734 WCK327731:WCL327734 WMG327731:WMH327734 WWC327731:WWD327734 U393267:V393270 JQ393267:JR393270 TM393267:TN393270 ADI393267:ADJ393270 ANE393267:ANF393270 AXA393267:AXB393270 BGW393267:BGX393270 BQS393267:BQT393270 CAO393267:CAP393270 CKK393267:CKL393270 CUG393267:CUH393270 DEC393267:DED393270 DNY393267:DNZ393270 DXU393267:DXV393270 EHQ393267:EHR393270 ERM393267:ERN393270 FBI393267:FBJ393270 FLE393267:FLF393270 FVA393267:FVB393270 GEW393267:GEX393270 GOS393267:GOT393270 GYO393267:GYP393270 HIK393267:HIL393270 HSG393267:HSH393270 ICC393267:ICD393270 ILY393267:ILZ393270 IVU393267:IVV393270 JFQ393267:JFR393270 JPM393267:JPN393270 JZI393267:JZJ393270 KJE393267:KJF393270 KTA393267:KTB393270 LCW393267:LCX393270 LMS393267:LMT393270 LWO393267:LWP393270 MGK393267:MGL393270 MQG393267:MQH393270 NAC393267:NAD393270 NJY393267:NJZ393270 NTU393267:NTV393270 ODQ393267:ODR393270 ONM393267:ONN393270 OXI393267:OXJ393270 PHE393267:PHF393270 PRA393267:PRB393270 QAW393267:QAX393270 QKS393267:QKT393270 QUO393267:QUP393270 REK393267:REL393270 ROG393267:ROH393270 RYC393267:RYD393270 SHY393267:SHZ393270 SRU393267:SRV393270 TBQ393267:TBR393270 TLM393267:TLN393270 TVI393267:TVJ393270 UFE393267:UFF393270 UPA393267:UPB393270 UYW393267:UYX393270 VIS393267:VIT393270 VSO393267:VSP393270 WCK393267:WCL393270 WMG393267:WMH393270 WWC393267:WWD393270 U458803:V458806 JQ458803:JR458806 TM458803:TN458806 ADI458803:ADJ458806 ANE458803:ANF458806 AXA458803:AXB458806 BGW458803:BGX458806 BQS458803:BQT458806 CAO458803:CAP458806 CKK458803:CKL458806 CUG458803:CUH458806 DEC458803:DED458806 DNY458803:DNZ458806 DXU458803:DXV458806 EHQ458803:EHR458806 ERM458803:ERN458806 FBI458803:FBJ458806 FLE458803:FLF458806 FVA458803:FVB458806 GEW458803:GEX458806 GOS458803:GOT458806 GYO458803:GYP458806 HIK458803:HIL458806 HSG458803:HSH458806 ICC458803:ICD458806 ILY458803:ILZ458806 IVU458803:IVV458806 JFQ458803:JFR458806 JPM458803:JPN458806 JZI458803:JZJ458806 KJE458803:KJF458806 KTA458803:KTB458806 LCW458803:LCX458806 LMS458803:LMT458806 LWO458803:LWP458806 MGK458803:MGL458806 MQG458803:MQH458806 NAC458803:NAD458806 NJY458803:NJZ458806 NTU458803:NTV458806 ODQ458803:ODR458806 ONM458803:ONN458806 OXI458803:OXJ458806 PHE458803:PHF458806 PRA458803:PRB458806 QAW458803:QAX458806 QKS458803:QKT458806 QUO458803:QUP458806 REK458803:REL458806 ROG458803:ROH458806 RYC458803:RYD458806 SHY458803:SHZ458806 SRU458803:SRV458806 TBQ458803:TBR458806 TLM458803:TLN458806 TVI458803:TVJ458806 UFE458803:UFF458806 UPA458803:UPB458806 UYW458803:UYX458806 VIS458803:VIT458806 VSO458803:VSP458806 WCK458803:WCL458806 WMG458803:WMH458806 WWC458803:WWD458806 U524339:V524342 JQ524339:JR524342 TM524339:TN524342 ADI524339:ADJ524342 ANE524339:ANF524342 AXA524339:AXB524342 BGW524339:BGX524342 BQS524339:BQT524342 CAO524339:CAP524342 CKK524339:CKL524342 CUG524339:CUH524342 DEC524339:DED524342 DNY524339:DNZ524342 DXU524339:DXV524342 EHQ524339:EHR524342 ERM524339:ERN524342 FBI524339:FBJ524342 FLE524339:FLF524342 FVA524339:FVB524342 GEW524339:GEX524342 GOS524339:GOT524342 GYO524339:GYP524342 HIK524339:HIL524342 HSG524339:HSH524342 ICC524339:ICD524342 ILY524339:ILZ524342 IVU524339:IVV524342 JFQ524339:JFR524342 JPM524339:JPN524342 JZI524339:JZJ524342 KJE524339:KJF524342 KTA524339:KTB524342 LCW524339:LCX524342 LMS524339:LMT524342 LWO524339:LWP524342 MGK524339:MGL524342 MQG524339:MQH524342 NAC524339:NAD524342 NJY524339:NJZ524342 NTU524339:NTV524342 ODQ524339:ODR524342 ONM524339:ONN524342 OXI524339:OXJ524342 PHE524339:PHF524342 PRA524339:PRB524342 QAW524339:QAX524342 QKS524339:QKT524342 QUO524339:QUP524342 REK524339:REL524342 ROG524339:ROH524342 RYC524339:RYD524342 SHY524339:SHZ524342 SRU524339:SRV524342 TBQ524339:TBR524342 TLM524339:TLN524342 TVI524339:TVJ524342 UFE524339:UFF524342 UPA524339:UPB524342 UYW524339:UYX524342 VIS524339:VIT524342 VSO524339:VSP524342 WCK524339:WCL524342 WMG524339:WMH524342 WWC524339:WWD524342 U589875:V589878 JQ589875:JR589878 TM589875:TN589878 ADI589875:ADJ589878 ANE589875:ANF589878 AXA589875:AXB589878 BGW589875:BGX589878 BQS589875:BQT589878 CAO589875:CAP589878 CKK589875:CKL589878 CUG589875:CUH589878 DEC589875:DED589878 DNY589875:DNZ589878 DXU589875:DXV589878 EHQ589875:EHR589878 ERM589875:ERN589878 FBI589875:FBJ589878 FLE589875:FLF589878 FVA589875:FVB589878 GEW589875:GEX589878 GOS589875:GOT589878 GYO589875:GYP589878 HIK589875:HIL589878 HSG589875:HSH589878 ICC589875:ICD589878 ILY589875:ILZ589878 IVU589875:IVV589878 JFQ589875:JFR589878 JPM589875:JPN589878 JZI589875:JZJ589878 KJE589875:KJF589878 KTA589875:KTB589878 LCW589875:LCX589878 LMS589875:LMT589878 LWO589875:LWP589878 MGK589875:MGL589878 MQG589875:MQH589878 NAC589875:NAD589878 NJY589875:NJZ589878 NTU589875:NTV589878 ODQ589875:ODR589878 ONM589875:ONN589878 OXI589875:OXJ589878 PHE589875:PHF589878 PRA589875:PRB589878 QAW589875:QAX589878 QKS589875:QKT589878 QUO589875:QUP589878 REK589875:REL589878 ROG589875:ROH589878 RYC589875:RYD589878 SHY589875:SHZ589878 SRU589875:SRV589878 TBQ589875:TBR589878 TLM589875:TLN589878 TVI589875:TVJ589878 UFE589875:UFF589878 UPA589875:UPB589878 UYW589875:UYX589878 VIS589875:VIT589878 VSO589875:VSP589878 WCK589875:WCL589878 WMG589875:WMH589878 WWC589875:WWD589878 U655411:V655414 JQ655411:JR655414 TM655411:TN655414 ADI655411:ADJ655414 ANE655411:ANF655414 AXA655411:AXB655414 BGW655411:BGX655414 BQS655411:BQT655414 CAO655411:CAP655414 CKK655411:CKL655414 CUG655411:CUH655414 DEC655411:DED655414 DNY655411:DNZ655414 DXU655411:DXV655414 EHQ655411:EHR655414 ERM655411:ERN655414 FBI655411:FBJ655414 FLE655411:FLF655414 FVA655411:FVB655414 GEW655411:GEX655414 GOS655411:GOT655414 GYO655411:GYP655414 HIK655411:HIL655414 HSG655411:HSH655414 ICC655411:ICD655414 ILY655411:ILZ655414 IVU655411:IVV655414 JFQ655411:JFR655414 JPM655411:JPN655414 JZI655411:JZJ655414 KJE655411:KJF655414 KTA655411:KTB655414 LCW655411:LCX655414 LMS655411:LMT655414 LWO655411:LWP655414 MGK655411:MGL655414 MQG655411:MQH655414 NAC655411:NAD655414 NJY655411:NJZ655414 NTU655411:NTV655414 ODQ655411:ODR655414 ONM655411:ONN655414 OXI655411:OXJ655414 PHE655411:PHF655414 PRA655411:PRB655414 QAW655411:QAX655414 QKS655411:QKT655414 QUO655411:QUP655414 REK655411:REL655414 ROG655411:ROH655414 RYC655411:RYD655414 SHY655411:SHZ655414 SRU655411:SRV655414 TBQ655411:TBR655414 TLM655411:TLN655414 TVI655411:TVJ655414 UFE655411:UFF655414 UPA655411:UPB655414 UYW655411:UYX655414 VIS655411:VIT655414 VSO655411:VSP655414 WCK655411:WCL655414 WMG655411:WMH655414 WWC655411:WWD655414 U720947:V720950 JQ720947:JR720950 TM720947:TN720950 ADI720947:ADJ720950 ANE720947:ANF720950 AXA720947:AXB720950 BGW720947:BGX720950 BQS720947:BQT720950 CAO720947:CAP720950 CKK720947:CKL720950 CUG720947:CUH720950 DEC720947:DED720950 DNY720947:DNZ720950 DXU720947:DXV720950 EHQ720947:EHR720950 ERM720947:ERN720950 FBI720947:FBJ720950 FLE720947:FLF720950 FVA720947:FVB720950 GEW720947:GEX720950 GOS720947:GOT720950 GYO720947:GYP720950 HIK720947:HIL720950 HSG720947:HSH720950 ICC720947:ICD720950 ILY720947:ILZ720950 IVU720947:IVV720950 JFQ720947:JFR720950 JPM720947:JPN720950 JZI720947:JZJ720950 KJE720947:KJF720950 KTA720947:KTB720950 LCW720947:LCX720950 LMS720947:LMT720950 LWO720947:LWP720950 MGK720947:MGL720950 MQG720947:MQH720950 NAC720947:NAD720950 NJY720947:NJZ720950 NTU720947:NTV720950 ODQ720947:ODR720950 ONM720947:ONN720950 OXI720947:OXJ720950 PHE720947:PHF720950 PRA720947:PRB720950 QAW720947:QAX720950 QKS720947:QKT720950 QUO720947:QUP720950 REK720947:REL720950 ROG720947:ROH720950 RYC720947:RYD720950 SHY720947:SHZ720950 SRU720947:SRV720950 TBQ720947:TBR720950 TLM720947:TLN720950 TVI720947:TVJ720950 UFE720947:UFF720950 UPA720947:UPB720950 UYW720947:UYX720950 VIS720947:VIT720950 VSO720947:VSP720950 WCK720947:WCL720950 WMG720947:WMH720950 WWC720947:WWD720950 U786483:V786486 JQ786483:JR786486 TM786483:TN786486 ADI786483:ADJ786486 ANE786483:ANF786486 AXA786483:AXB786486 BGW786483:BGX786486 BQS786483:BQT786486 CAO786483:CAP786486 CKK786483:CKL786486 CUG786483:CUH786486 DEC786483:DED786486 DNY786483:DNZ786486 DXU786483:DXV786486 EHQ786483:EHR786486 ERM786483:ERN786486 FBI786483:FBJ786486 FLE786483:FLF786486 FVA786483:FVB786486 GEW786483:GEX786486 GOS786483:GOT786486 GYO786483:GYP786486 HIK786483:HIL786486 HSG786483:HSH786486 ICC786483:ICD786486 ILY786483:ILZ786486 IVU786483:IVV786486 JFQ786483:JFR786486 JPM786483:JPN786486 JZI786483:JZJ786486 KJE786483:KJF786486 KTA786483:KTB786486 LCW786483:LCX786486 LMS786483:LMT786486 LWO786483:LWP786486 MGK786483:MGL786486 MQG786483:MQH786486 NAC786483:NAD786486 NJY786483:NJZ786486 NTU786483:NTV786486 ODQ786483:ODR786486 ONM786483:ONN786486 OXI786483:OXJ786486 PHE786483:PHF786486 PRA786483:PRB786486 QAW786483:QAX786486 QKS786483:QKT786486 QUO786483:QUP786486 REK786483:REL786486 ROG786483:ROH786486 RYC786483:RYD786486 SHY786483:SHZ786486 SRU786483:SRV786486 TBQ786483:TBR786486 TLM786483:TLN786486 TVI786483:TVJ786486 UFE786483:UFF786486 UPA786483:UPB786486 UYW786483:UYX786486 VIS786483:VIT786486 VSO786483:VSP786486 WCK786483:WCL786486 WMG786483:WMH786486 WWC786483:WWD786486 U852019:V852022 JQ852019:JR852022 TM852019:TN852022 ADI852019:ADJ852022 ANE852019:ANF852022 AXA852019:AXB852022 BGW852019:BGX852022 BQS852019:BQT852022 CAO852019:CAP852022 CKK852019:CKL852022 CUG852019:CUH852022 DEC852019:DED852022 DNY852019:DNZ852022 DXU852019:DXV852022 EHQ852019:EHR852022 ERM852019:ERN852022 FBI852019:FBJ852022 FLE852019:FLF852022 FVA852019:FVB852022 GEW852019:GEX852022 GOS852019:GOT852022 GYO852019:GYP852022 HIK852019:HIL852022 HSG852019:HSH852022 ICC852019:ICD852022 ILY852019:ILZ852022 IVU852019:IVV852022 JFQ852019:JFR852022 JPM852019:JPN852022 JZI852019:JZJ852022 KJE852019:KJF852022 KTA852019:KTB852022 LCW852019:LCX852022 LMS852019:LMT852022 LWO852019:LWP852022 MGK852019:MGL852022 MQG852019:MQH852022 NAC852019:NAD852022 NJY852019:NJZ852022 NTU852019:NTV852022 ODQ852019:ODR852022 ONM852019:ONN852022 OXI852019:OXJ852022 PHE852019:PHF852022 PRA852019:PRB852022 QAW852019:QAX852022 QKS852019:QKT852022 QUO852019:QUP852022 REK852019:REL852022 ROG852019:ROH852022 RYC852019:RYD852022 SHY852019:SHZ852022 SRU852019:SRV852022 TBQ852019:TBR852022 TLM852019:TLN852022 TVI852019:TVJ852022 UFE852019:UFF852022 UPA852019:UPB852022 UYW852019:UYX852022 VIS852019:VIT852022 VSO852019:VSP852022 WCK852019:WCL852022 WMG852019:WMH852022 WWC852019:WWD852022 U917555:V917558 JQ917555:JR917558 TM917555:TN917558 ADI917555:ADJ917558 ANE917555:ANF917558 AXA917555:AXB917558 BGW917555:BGX917558 BQS917555:BQT917558 CAO917555:CAP917558 CKK917555:CKL917558 CUG917555:CUH917558 DEC917555:DED917558 DNY917555:DNZ917558 DXU917555:DXV917558 EHQ917555:EHR917558 ERM917555:ERN917558 FBI917555:FBJ917558 FLE917555:FLF917558 FVA917555:FVB917558 GEW917555:GEX917558 GOS917555:GOT917558 GYO917555:GYP917558 HIK917555:HIL917558 HSG917555:HSH917558 ICC917555:ICD917558 ILY917555:ILZ917558 IVU917555:IVV917558 JFQ917555:JFR917558 JPM917555:JPN917558 JZI917555:JZJ917558 KJE917555:KJF917558 KTA917555:KTB917558 LCW917555:LCX917558 LMS917555:LMT917558 LWO917555:LWP917558 MGK917555:MGL917558 MQG917555:MQH917558 NAC917555:NAD917558 NJY917555:NJZ917558 NTU917555:NTV917558 ODQ917555:ODR917558 ONM917555:ONN917558 OXI917555:OXJ917558 PHE917555:PHF917558 PRA917555:PRB917558 QAW917555:QAX917558 QKS917555:QKT917558 QUO917555:QUP917558 REK917555:REL917558 ROG917555:ROH917558 RYC917555:RYD917558 SHY917555:SHZ917558 SRU917555:SRV917558 TBQ917555:TBR917558 TLM917555:TLN917558 TVI917555:TVJ917558 UFE917555:UFF917558 UPA917555:UPB917558 UYW917555:UYX917558 VIS917555:VIT917558 VSO917555:VSP917558 WCK917555:WCL917558 WMG917555:WMH917558 WWC917555:WWD917558 U983091:V983094 JQ983091:JR983094 TM983091:TN983094 ADI983091:ADJ983094 ANE983091:ANF983094 AXA983091:AXB983094 BGW983091:BGX983094 BQS983091:BQT983094 CAO983091:CAP983094 CKK983091:CKL983094 CUG983091:CUH983094 DEC983091:DED983094 DNY983091:DNZ983094 DXU983091:DXV983094 EHQ983091:EHR983094 ERM983091:ERN983094 FBI983091:FBJ983094 FLE983091:FLF983094 FVA983091:FVB983094 GEW983091:GEX983094 GOS983091:GOT983094 GYO983091:GYP983094 HIK983091:HIL983094 HSG983091:HSH983094 ICC983091:ICD983094 ILY983091:ILZ983094 IVU983091:IVV983094 JFQ983091:JFR983094 JPM983091:JPN983094 JZI983091:JZJ983094 KJE983091:KJF983094 KTA983091:KTB983094 LCW983091:LCX983094 LMS983091:LMT983094 LWO983091:LWP983094 MGK983091:MGL983094 MQG983091:MQH983094 NAC983091:NAD983094 NJY983091:NJZ983094 NTU983091:NTV983094 ODQ983091:ODR983094 ONM983091:ONN983094 OXI983091:OXJ983094 PHE983091:PHF983094 PRA983091:PRB983094 QAW983091:QAX983094 QKS983091:QKT983094 QUO983091:QUP983094 REK983091:REL983094 ROG983091:ROH983094 RYC983091:RYD983094 SHY983091:SHZ983094 SRU983091:SRV983094 TBQ983091:TBR983094 TLM983091:TLN983094 TVI983091:TVJ983094 UFE983091:UFF983094 UPA983091:UPB983094 UYW983091:UYX983094 VIS983091:VIT983094 VSO983091:VSP983094 WCK983091:WCL983094 WMG983091:WMH983094 WWC983091:WWD983094 AJ53:AK54 KF53:KG54 UB53:UC54 ADX53:ADY54 ANT53:ANU54 AXP53:AXQ54 BHL53:BHM54 BRH53:BRI54 CBD53:CBE54 CKZ53:CLA54 CUV53:CUW54 DER53:DES54 DON53:DOO54 DYJ53:DYK54 EIF53:EIG54 ESB53:ESC54 FBX53:FBY54 FLT53:FLU54 FVP53:FVQ54 GFL53:GFM54 GPH53:GPI54 GZD53:GZE54 HIZ53:HJA54 HSV53:HSW54 ICR53:ICS54 IMN53:IMO54 IWJ53:IWK54 JGF53:JGG54 JQB53:JQC54 JZX53:JZY54 KJT53:KJU54 KTP53:KTQ54 LDL53:LDM54 LNH53:LNI54 LXD53:LXE54 MGZ53:MHA54 MQV53:MQW54 NAR53:NAS54 NKN53:NKO54 NUJ53:NUK54 OEF53:OEG54 OOB53:OOC54 OXX53:OXY54 PHT53:PHU54 PRP53:PRQ54 QBL53:QBM54 QLH53:QLI54 QVD53:QVE54 REZ53:RFA54 ROV53:ROW54 RYR53:RYS54 SIN53:SIO54 SSJ53:SSK54 TCF53:TCG54 TMB53:TMC54 TVX53:TVY54 UFT53:UFU54 UPP53:UPQ54 UZL53:UZM54 VJH53:VJI54 VTD53:VTE54 WCZ53:WDA54 WMV53:WMW54 WWR53:WWS54 AJ65589:AK65590 KF65589:KG65590 UB65589:UC65590 ADX65589:ADY65590 ANT65589:ANU65590 AXP65589:AXQ65590 BHL65589:BHM65590 BRH65589:BRI65590 CBD65589:CBE65590 CKZ65589:CLA65590 CUV65589:CUW65590 DER65589:DES65590 DON65589:DOO65590 DYJ65589:DYK65590 EIF65589:EIG65590 ESB65589:ESC65590 FBX65589:FBY65590 FLT65589:FLU65590 FVP65589:FVQ65590 GFL65589:GFM65590 GPH65589:GPI65590 GZD65589:GZE65590 HIZ65589:HJA65590 HSV65589:HSW65590 ICR65589:ICS65590 IMN65589:IMO65590 IWJ65589:IWK65590 JGF65589:JGG65590 JQB65589:JQC65590 JZX65589:JZY65590 KJT65589:KJU65590 KTP65589:KTQ65590 LDL65589:LDM65590 LNH65589:LNI65590 LXD65589:LXE65590 MGZ65589:MHA65590 MQV65589:MQW65590 NAR65589:NAS65590 NKN65589:NKO65590 NUJ65589:NUK65590 OEF65589:OEG65590 OOB65589:OOC65590 OXX65589:OXY65590 PHT65589:PHU65590 PRP65589:PRQ65590 QBL65589:QBM65590 QLH65589:QLI65590 QVD65589:QVE65590 REZ65589:RFA65590 ROV65589:ROW65590 RYR65589:RYS65590 SIN65589:SIO65590 SSJ65589:SSK65590 TCF65589:TCG65590 TMB65589:TMC65590 TVX65589:TVY65590 UFT65589:UFU65590 UPP65589:UPQ65590 UZL65589:UZM65590 VJH65589:VJI65590 VTD65589:VTE65590 WCZ65589:WDA65590 WMV65589:WMW65590 WWR65589:WWS65590 AJ131125:AK131126 KF131125:KG131126 UB131125:UC131126 ADX131125:ADY131126 ANT131125:ANU131126 AXP131125:AXQ131126 BHL131125:BHM131126 BRH131125:BRI131126 CBD131125:CBE131126 CKZ131125:CLA131126 CUV131125:CUW131126 DER131125:DES131126 DON131125:DOO131126 DYJ131125:DYK131126 EIF131125:EIG131126 ESB131125:ESC131126 FBX131125:FBY131126 FLT131125:FLU131126 FVP131125:FVQ131126 GFL131125:GFM131126 GPH131125:GPI131126 GZD131125:GZE131126 HIZ131125:HJA131126 HSV131125:HSW131126 ICR131125:ICS131126 IMN131125:IMO131126 IWJ131125:IWK131126 JGF131125:JGG131126 JQB131125:JQC131126 JZX131125:JZY131126 KJT131125:KJU131126 KTP131125:KTQ131126 LDL131125:LDM131126 LNH131125:LNI131126 LXD131125:LXE131126 MGZ131125:MHA131126 MQV131125:MQW131126 NAR131125:NAS131126 NKN131125:NKO131126 NUJ131125:NUK131126 OEF131125:OEG131126 OOB131125:OOC131126 OXX131125:OXY131126 PHT131125:PHU131126 PRP131125:PRQ131126 QBL131125:QBM131126 QLH131125:QLI131126 QVD131125:QVE131126 REZ131125:RFA131126 ROV131125:ROW131126 RYR131125:RYS131126 SIN131125:SIO131126 SSJ131125:SSK131126 TCF131125:TCG131126 TMB131125:TMC131126 TVX131125:TVY131126 UFT131125:UFU131126 UPP131125:UPQ131126 UZL131125:UZM131126 VJH131125:VJI131126 VTD131125:VTE131126 WCZ131125:WDA131126 WMV131125:WMW131126 WWR131125:WWS131126 AJ196661:AK196662 KF196661:KG196662 UB196661:UC196662 ADX196661:ADY196662 ANT196661:ANU196662 AXP196661:AXQ196662 BHL196661:BHM196662 BRH196661:BRI196662 CBD196661:CBE196662 CKZ196661:CLA196662 CUV196661:CUW196662 DER196661:DES196662 DON196661:DOO196662 DYJ196661:DYK196662 EIF196661:EIG196662 ESB196661:ESC196662 FBX196661:FBY196662 FLT196661:FLU196662 FVP196661:FVQ196662 GFL196661:GFM196662 GPH196661:GPI196662 GZD196661:GZE196662 HIZ196661:HJA196662 HSV196661:HSW196662 ICR196661:ICS196662 IMN196661:IMO196662 IWJ196661:IWK196662 JGF196661:JGG196662 JQB196661:JQC196662 JZX196661:JZY196662 KJT196661:KJU196662 KTP196661:KTQ196662 LDL196661:LDM196662 LNH196661:LNI196662 LXD196661:LXE196662 MGZ196661:MHA196662 MQV196661:MQW196662 NAR196661:NAS196662 NKN196661:NKO196662 NUJ196661:NUK196662 OEF196661:OEG196662 OOB196661:OOC196662 OXX196661:OXY196662 PHT196661:PHU196662 PRP196661:PRQ196662 QBL196661:QBM196662 QLH196661:QLI196662 QVD196661:QVE196662 REZ196661:RFA196662 ROV196661:ROW196662 RYR196661:RYS196662 SIN196661:SIO196662 SSJ196661:SSK196662 TCF196661:TCG196662 TMB196661:TMC196662 TVX196661:TVY196662 UFT196661:UFU196662 UPP196661:UPQ196662 UZL196661:UZM196662 VJH196661:VJI196662 VTD196661:VTE196662 WCZ196661:WDA196662 WMV196661:WMW196662 WWR196661:WWS196662 AJ262197:AK262198 KF262197:KG262198 UB262197:UC262198 ADX262197:ADY262198 ANT262197:ANU262198 AXP262197:AXQ262198 BHL262197:BHM262198 BRH262197:BRI262198 CBD262197:CBE262198 CKZ262197:CLA262198 CUV262197:CUW262198 DER262197:DES262198 DON262197:DOO262198 DYJ262197:DYK262198 EIF262197:EIG262198 ESB262197:ESC262198 FBX262197:FBY262198 FLT262197:FLU262198 FVP262197:FVQ262198 GFL262197:GFM262198 GPH262197:GPI262198 GZD262197:GZE262198 HIZ262197:HJA262198 HSV262197:HSW262198 ICR262197:ICS262198 IMN262197:IMO262198 IWJ262197:IWK262198 JGF262197:JGG262198 JQB262197:JQC262198 JZX262197:JZY262198 KJT262197:KJU262198 KTP262197:KTQ262198 LDL262197:LDM262198 LNH262197:LNI262198 LXD262197:LXE262198 MGZ262197:MHA262198 MQV262197:MQW262198 NAR262197:NAS262198 NKN262197:NKO262198 NUJ262197:NUK262198 OEF262197:OEG262198 OOB262197:OOC262198 OXX262197:OXY262198 PHT262197:PHU262198 PRP262197:PRQ262198 QBL262197:QBM262198 QLH262197:QLI262198 QVD262197:QVE262198 REZ262197:RFA262198 ROV262197:ROW262198 RYR262197:RYS262198 SIN262197:SIO262198 SSJ262197:SSK262198 TCF262197:TCG262198 TMB262197:TMC262198 TVX262197:TVY262198 UFT262197:UFU262198 UPP262197:UPQ262198 UZL262197:UZM262198 VJH262197:VJI262198 VTD262197:VTE262198 WCZ262197:WDA262198 WMV262197:WMW262198 WWR262197:WWS262198 AJ327733:AK327734 KF327733:KG327734 UB327733:UC327734 ADX327733:ADY327734 ANT327733:ANU327734 AXP327733:AXQ327734 BHL327733:BHM327734 BRH327733:BRI327734 CBD327733:CBE327734 CKZ327733:CLA327734 CUV327733:CUW327734 DER327733:DES327734 DON327733:DOO327734 DYJ327733:DYK327734 EIF327733:EIG327734 ESB327733:ESC327734 FBX327733:FBY327734 FLT327733:FLU327734 FVP327733:FVQ327734 GFL327733:GFM327734 GPH327733:GPI327734 GZD327733:GZE327734 HIZ327733:HJA327734 HSV327733:HSW327734 ICR327733:ICS327734 IMN327733:IMO327734 IWJ327733:IWK327734 JGF327733:JGG327734 JQB327733:JQC327734 JZX327733:JZY327734 KJT327733:KJU327734 KTP327733:KTQ327734 LDL327733:LDM327734 LNH327733:LNI327734 LXD327733:LXE327734 MGZ327733:MHA327734 MQV327733:MQW327734 NAR327733:NAS327734 NKN327733:NKO327734 NUJ327733:NUK327734 OEF327733:OEG327734 OOB327733:OOC327734 OXX327733:OXY327734 PHT327733:PHU327734 PRP327733:PRQ327734 QBL327733:QBM327734 QLH327733:QLI327734 QVD327733:QVE327734 REZ327733:RFA327734 ROV327733:ROW327734 RYR327733:RYS327734 SIN327733:SIO327734 SSJ327733:SSK327734 TCF327733:TCG327734 TMB327733:TMC327734 TVX327733:TVY327734 UFT327733:UFU327734 UPP327733:UPQ327734 UZL327733:UZM327734 VJH327733:VJI327734 VTD327733:VTE327734 WCZ327733:WDA327734 WMV327733:WMW327734 WWR327733:WWS327734 AJ393269:AK393270 KF393269:KG393270 UB393269:UC393270 ADX393269:ADY393270 ANT393269:ANU393270 AXP393269:AXQ393270 BHL393269:BHM393270 BRH393269:BRI393270 CBD393269:CBE393270 CKZ393269:CLA393270 CUV393269:CUW393270 DER393269:DES393270 DON393269:DOO393270 DYJ393269:DYK393270 EIF393269:EIG393270 ESB393269:ESC393270 FBX393269:FBY393270 FLT393269:FLU393270 FVP393269:FVQ393270 GFL393269:GFM393270 GPH393269:GPI393270 GZD393269:GZE393270 HIZ393269:HJA393270 HSV393269:HSW393270 ICR393269:ICS393270 IMN393269:IMO393270 IWJ393269:IWK393270 JGF393269:JGG393270 JQB393269:JQC393270 JZX393269:JZY393270 KJT393269:KJU393270 KTP393269:KTQ393270 LDL393269:LDM393270 LNH393269:LNI393270 LXD393269:LXE393270 MGZ393269:MHA393270 MQV393269:MQW393270 NAR393269:NAS393270 NKN393269:NKO393270 NUJ393269:NUK393270 OEF393269:OEG393270 OOB393269:OOC393270 OXX393269:OXY393270 PHT393269:PHU393270 PRP393269:PRQ393270 QBL393269:QBM393270 QLH393269:QLI393270 QVD393269:QVE393270 REZ393269:RFA393270 ROV393269:ROW393270 RYR393269:RYS393270 SIN393269:SIO393270 SSJ393269:SSK393270 TCF393269:TCG393270 TMB393269:TMC393270 TVX393269:TVY393270 UFT393269:UFU393270 UPP393269:UPQ393270 UZL393269:UZM393270 VJH393269:VJI393270 VTD393269:VTE393270 WCZ393269:WDA393270 WMV393269:WMW393270 WWR393269:WWS393270 AJ458805:AK458806 KF458805:KG458806 UB458805:UC458806 ADX458805:ADY458806 ANT458805:ANU458806 AXP458805:AXQ458806 BHL458805:BHM458806 BRH458805:BRI458806 CBD458805:CBE458806 CKZ458805:CLA458806 CUV458805:CUW458806 DER458805:DES458806 DON458805:DOO458806 DYJ458805:DYK458806 EIF458805:EIG458806 ESB458805:ESC458806 FBX458805:FBY458806 FLT458805:FLU458806 FVP458805:FVQ458806 GFL458805:GFM458806 GPH458805:GPI458806 GZD458805:GZE458806 HIZ458805:HJA458806 HSV458805:HSW458806 ICR458805:ICS458806 IMN458805:IMO458806 IWJ458805:IWK458806 JGF458805:JGG458806 JQB458805:JQC458806 JZX458805:JZY458806 KJT458805:KJU458806 KTP458805:KTQ458806 LDL458805:LDM458806 LNH458805:LNI458806 LXD458805:LXE458806 MGZ458805:MHA458806 MQV458805:MQW458806 NAR458805:NAS458806 NKN458805:NKO458806 NUJ458805:NUK458806 OEF458805:OEG458806 OOB458805:OOC458806 OXX458805:OXY458806 PHT458805:PHU458806 PRP458805:PRQ458806 QBL458805:QBM458806 QLH458805:QLI458806 QVD458805:QVE458806 REZ458805:RFA458806 ROV458805:ROW458806 RYR458805:RYS458806 SIN458805:SIO458806 SSJ458805:SSK458806 TCF458805:TCG458806 TMB458805:TMC458806 TVX458805:TVY458806 UFT458805:UFU458806 UPP458805:UPQ458806 UZL458805:UZM458806 VJH458805:VJI458806 VTD458805:VTE458806 WCZ458805:WDA458806 WMV458805:WMW458806 WWR458805:WWS458806 AJ524341:AK524342 KF524341:KG524342 UB524341:UC524342 ADX524341:ADY524342 ANT524341:ANU524342 AXP524341:AXQ524342 BHL524341:BHM524342 BRH524341:BRI524342 CBD524341:CBE524342 CKZ524341:CLA524342 CUV524341:CUW524342 DER524341:DES524342 DON524341:DOO524342 DYJ524341:DYK524342 EIF524341:EIG524342 ESB524341:ESC524342 FBX524341:FBY524342 FLT524341:FLU524342 FVP524341:FVQ524342 GFL524341:GFM524342 GPH524341:GPI524342 GZD524341:GZE524342 HIZ524341:HJA524342 HSV524341:HSW524342 ICR524341:ICS524342 IMN524341:IMO524342 IWJ524341:IWK524342 JGF524341:JGG524342 JQB524341:JQC524342 JZX524341:JZY524342 KJT524341:KJU524342 KTP524341:KTQ524342 LDL524341:LDM524342 LNH524341:LNI524342 LXD524341:LXE524342 MGZ524341:MHA524342 MQV524341:MQW524342 NAR524341:NAS524342 NKN524341:NKO524342 NUJ524341:NUK524342 OEF524341:OEG524342 OOB524341:OOC524342 OXX524341:OXY524342 PHT524341:PHU524342 PRP524341:PRQ524342 QBL524341:QBM524342 QLH524341:QLI524342 QVD524341:QVE524342 REZ524341:RFA524342 ROV524341:ROW524342 RYR524341:RYS524342 SIN524341:SIO524342 SSJ524341:SSK524342 TCF524341:TCG524342 TMB524341:TMC524342 TVX524341:TVY524342 UFT524341:UFU524342 UPP524341:UPQ524342 UZL524341:UZM524342 VJH524341:VJI524342 VTD524341:VTE524342 WCZ524341:WDA524342 WMV524341:WMW524342 WWR524341:WWS524342 AJ589877:AK589878 KF589877:KG589878 UB589877:UC589878 ADX589877:ADY589878 ANT589877:ANU589878 AXP589877:AXQ589878 BHL589877:BHM589878 BRH589877:BRI589878 CBD589877:CBE589878 CKZ589877:CLA589878 CUV589877:CUW589878 DER589877:DES589878 DON589877:DOO589878 DYJ589877:DYK589878 EIF589877:EIG589878 ESB589877:ESC589878 FBX589877:FBY589878 FLT589877:FLU589878 FVP589877:FVQ589878 GFL589877:GFM589878 GPH589877:GPI589878 GZD589877:GZE589878 HIZ589877:HJA589878 HSV589877:HSW589878 ICR589877:ICS589878 IMN589877:IMO589878 IWJ589877:IWK589878 JGF589877:JGG589878 JQB589877:JQC589878 JZX589877:JZY589878 KJT589877:KJU589878 KTP589877:KTQ589878 LDL589877:LDM589878 LNH589877:LNI589878 LXD589877:LXE589878 MGZ589877:MHA589878 MQV589877:MQW589878 NAR589877:NAS589878 NKN589877:NKO589878 NUJ589877:NUK589878 OEF589877:OEG589878 OOB589877:OOC589878 OXX589877:OXY589878 PHT589877:PHU589878 PRP589877:PRQ589878 QBL589877:QBM589878 QLH589877:QLI589878 QVD589877:QVE589878 REZ589877:RFA589878 ROV589877:ROW589878 RYR589877:RYS589878 SIN589877:SIO589878 SSJ589877:SSK589878 TCF589877:TCG589878 TMB589877:TMC589878 TVX589877:TVY589878 UFT589877:UFU589878 UPP589877:UPQ589878 UZL589877:UZM589878 VJH589877:VJI589878 VTD589877:VTE589878 WCZ589877:WDA589878 WMV589877:WMW589878 WWR589877:WWS589878 AJ655413:AK655414 KF655413:KG655414 UB655413:UC655414 ADX655413:ADY655414 ANT655413:ANU655414 AXP655413:AXQ655414 BHL655413:BHM655414 BRH655413:BRI655414 CBD655413:CBE655414 CKZ655413:CLA655414 CUV655413:CUW655414 DER655413:DES655414 DON655413:DOO655414 DYJ655413:DYK655414 EIF655413:EIG655414 ESB655413:ESC655414 FBX655413:FBY655414 FLT655413:FLU655414 FVP655413:FVQ655414 GFL655413:GFM655414 GPH655413:GPI655414 GZD655413:GZE655414 HIZ655413:HJA655414 HSV655413:HSW655414 ICR655413:ICS655414 IMN655413:IMO655414 IWJ655413:IWK655414 JGF655413:JGG655414 JQB655413:JQC655414 JZX655413:JZY655414 KJT655413:KJU655414 KTP655413:KTQ655414 LDL655413:LDM655414 LNH655413:LNI655414 LXD655413:LXE655414 MGZ655413:MHA655414 MQV655413:MQW655414 NAR655413:NAS655414 NKN655413:NKO655414 NUJ655413:NUK655414 OEF655413:OEG655414 OOB655413:OOC655414 OXX655413:OXY655414 PHT655413:PHU655414 PRP655413:PRQ655414 QBL655413:QBM655414 QLH655413:QLI655414 QVD655413:QVE655414 REZ655413:RFA655414 ROV655413:ROW655414 RYR655413:RYS655414 SIN655413:SIO655414 SSJ655413:SSK655414 TCF655413:TCG655414 TMB655413:TMC655414 TVX655413:TVY655414 UFT655413:UFU655414 UPP655413:UPQ655414 UZL655413:UZM655414 VJH655413:VJI655414 VTD655413:VTE655414 WCZ655413:WDA655414 WMV655413:WMW655414 WWR655413:WWS655414 AJ720949:AK720950 KF720949:KG720950 UB720949:UC720950 ADX720949:ADY720950 ANT720949:ANU720950 AXP720949:AXQ720950 BHL720949:BHM720950 BRH720949:BRI720950 CBD720949:CBE720950 CKZ720949:CLA720950 CUV720949:CUW720950 DER720949:DES720950 DON720949:DOO720950 DYJ720949:DYK720950 EIF720949:EIG720950 ESB720949:ESC720950 FBX720949:FBY720950 FLT720949:FLU720950 FVP720949:FVQ720950 GFL720949:GFM720950 GPH720949:GPI720950 GZD720949:GZE720950 HIZ720949:HJA720950 HSV720949:HSW720950 ICR720949:ICS720950 IMN720949:IMO720950 IWJ720949:IWK720950 JGF720949:JGG720950 JQB720949:JQC720950 JZX720949:JZY720950 KJT720949:KJU720950 KTP720949:KTQ720950 LDL720949:LDM720950 LNH720949:LNI720950 LXD720949:LXE720950 MGZ720949:MHA720950 MQV720949:MQW720950 NAR720949:NAS720950 NKN720949:NKO720950 NUJ720949:NUK720950 OEF720949:OEG720950 OOB720949:OOC720950 OXX720949:OXY720950 PHT720949:PHU720950 PRP720949:PRQ720950 QBL720949:QBM720950 QLH720949:QLI720950 QVD720949:QVE720950 REZ720949:RFA720950 ROV720949:ROW720950 RYR720949:RYS720950 SIN720949:SIO720950 SSJ720949:SSK720950 TCF720949:TCG720950 TMB720949:TMC720950 TVX720949:TVY720950 UFT720949:UFU720950 UPP720949:UPQ720950 UZL720949:UZM720950 VJH720949:VJI720950 VTD720949:VTE720950 WCZ720949:WDA720950 WMV720949:WMW720950 WWR720949:WWS720950 AJ786485:AK786486 KF786485:KG786486 UB786485:UC786486 ADX786485:ADY786486 ANT786485:ANU786486 AXP786485:AXQ786486 BHL786485:BHM786486 BRH786485:BRI786486 CBD786485:CBE786486 CKZ786485:CLA786486 CUV786485:CUW786486 DER786485:DES786486 DON786485:DOO786486 DYJ786485:DYK786486 EIF786485:EIG786486 ESB786485:ESC786486 FBX786485:FBY786486 FLT786485:FLU786486 FVP786485:FVQ786486 GFL786485:GFM786486 GPH786485:GPI786486 GZD786485:GZE786486 HIZ786485:HJA786486 HSV786485:HSW786486 ICR786485:ICS786486 IMN786485:IMO786486 IWJ786485:IWK786486 JGF786485:JGG786486 JQB786485:JQC786486 JZX786485:JZY786486 KJT786485:KJU786486 KTP786485:KTQ786486 LDL786485:LDM786486 LNH786485:LNI786486 LXD786485:LXE786486 MGZ786485:MHA786486 MQV786485:MQW786486 NAR786485:NAS786486 NKN786485:NKO786486 NUJ786485:NUK786486 OEF786485:OEG786486 OOB786485:OOC786486 OXX786485:OXY786486 PHT786485:PHU786486 PRP786485:PRQ786486 QBL786485:QBM786486 QLH786485:QLI786486 QVD786485:QVE786486 REZ786485:RFA786486 ROV786485:ROW786486 RYR786485:RYS786486 SIN786485:SIO786486 SSJ786485:SSK786486 TCF786485:TCG786486 TMB786485:TMC786486 TVX786485:TVY786486 UFT786485:UFU786486 UPP786485:UPQ786486 UZL786485:UZM786486 VJH786485:VJI786486 VTD786485:VTE786486 WCZ786485:WDA786486 WMV786485:WMW786486 WWR786485:WWS786486 AJ852021:AK852022 KF852021:KG852022 UB852021:UC852022 ADX852021:ADY852022 ANT852021:ANU852022 AXP852021:AXQ852022 BHL852021:BHM852022 BRH852021:BRI852022 CBD852021:CBE852022 CKZ852021:CLA852022 CUV852021:CUW852022 DER852021:DES852022 DON852021:DOO852022 DYJ852021:DYK852022 EIF852021:EIG852022 ESB852021:ESC852022 FBX852021:FBY852022 FLT852021:FLU852022 FVP852021:FVQ852022 GFL852021:GFM852022 GPH852021:GPI852022 GZD852021:GZE852022 HIZ852021:HJA852022 HSV852021:HSW852022 ICR852021:ICS852022 IMN852021:IMO852022 IWJ852021:IWK852022 JGF852021:JGG852022 JQB852021:JQC852022 JZX852021:JZY852022 KJT852021:KJU852022 KTP852021:KTQ852022 LDL852021:LDM852022 LNH852021:LNI852022 LXD852021:LXE852022 MGZ852021:MHA852022 MQV852021:MQW852022 NAR852021:NAS852022 NKN852021:NKO852022 NUJ852021:NUK852022 OEF852021:OEG852022 OOB852021:OOC852022 OXX852021:OXY852022 PHT852021:PHU852022 PRP852021:PRQ852022 QBL852021:QBM852022 QLH852021:QLI852022 QVD852021:QVE852022 REZ852021:RFA852022 ROV852021:ROW852022 RYR852021:RYS852022 SIN852021:SIO852022 SSJ852021:SSK852022 TCF852021:TCG852022 TMB852021:TMC852022 TVX852021:TVY852022 UFT852021:UFU852022 UPP852021:UPQ852022 UZL852021:UZM852022 VJH852021:VJI852022 VTD852021:VTE852022 WCZ852021:WDA852022 WMV852021:WMW852022 WWR852021:WWS852022 AJ917557:AK917558 KF917557:KG917558 UB917557:UC917558 ADX917557:ADY917558 ANT917557:ANU917558 AXP917557:AXQ917558 BHL917557:BHM917558 BRH917557:BRI917558 CBD917557:CBE917558 CKZ917557:CLA917558 CUV917557:CUW917558 DER917557:DES917558 DON917557:DOO917558 DYJ917557:DYK917558 EIF917557:EIG917558 ESB917557:ESC917558 FBX917557:FBY917558 FLT917557:FLU917558 FVP917557:FVQ917558 GFL917557:GFM917558 GPH917557:GPI917558 GZD917557:GZE917558 HIZ917557:HJA917558 HSV917557:HSW917558 ICR917557:ICS917558 IMN917557:IMO917558 IWJ917557:IWK917558 JGF917557:JGG917558 JQB917557:JQC917558 JZX917557:JZY917558 KJT917557:KJU917558 KTP917557:KTQ917558 LDL917557:LDM917558 LNH917557:LNI917558 LXD917557:LXE917558 MGZ917557:MHA917558 MQV917557:MQW917558 NAR917557:NAS917558 NKN917557:NKO917558 NUJ917557:NUK917558 OEF917557:OEG917558 OOB917557:OOC917558 OXX917557:OXY917558 PHT917557:PHU917558 PRP917557:PRQ917558 QBL917557:QBM917558 QLH917557:QLI917558 QVD917557:QVE917558 REZ917557:RFA917558 ROV917557:ROW917558 RYR917557:RYS917558 SIN917557:SIO917558 SSJ917557:SSK917558 TCF917557:TCG917558 TMB917557:TMC917558 TVX917557:TVY917558 UFT917557:UFU917558 UPP917557:UPQ917558 UZL917557:UZM917558 VJH917557:VJI917558 VTD917557:VTE917558 WCZ917557:WDA917558 WMV917557:WMW917558 WWR917557:WWS917558 AJ983093:AK983094 KF983093:KG983094 UB983093:UC983094 ADX983093:ADY983094 ANT983093:ANU983094 AXP983093:AXQ983094 BHL983093:BHM983094 BRH983093:BRI983094 CBD983093:CBE983094 CKZ983093:CLA983094 CUV983093:CUW983094 DER983093:DES983094 DON983093:DOO983094 DYJ983093:DYK983094 EIF983093:EIG983094 ESB983093:ESC983094 FBX983093:FBY983094 FLT983093:FLU983094 FVP983093:FVQ983094 GFL983093:GFM983094 GPH983093:GPI983094 GZD983093:GZE983094 HIZ983093:HJA983094 HSV983093:HSW983094 ICR983093:ICS983094 IMN983093:IMO983094 IWJ983093:IWK983094 JGF983093:JGG983094 JQB983093:JQC983094 JZX983093:JZY983094 KJT983093:KJU983094 KTP983093:KTQ983094 LDL983093:LDM983094 LNH983093:LNI983094 LXD983093:LXE983094 MGZ983093:MHA983094 MQV983093:MQW983094 NAR983093:NAS983094 NKN983093:NKO983094 NUJ983093:NUK983094 OEF983093:OEG983094 OOB983093:OOC983094 OXX983093:OXY983094 PHT983093:PHU983094 PRP983093:PRQ983094 QBL983093:QBM983094 QLH983093:QLI983094 QVD983093:QVE983094 REZ983093:RFA983094 ROV983093:ROW983094 RYR983093:RYS983094 SIN983093:SIO983094 SSJ983093:SSK983094 TCF983093:TCG983094 TMB983093:TMC983094 TVX983093:TVY983094 UFT983093:UFU983094 UPP983093:UPQ983094 UZL983093:UZM983094 VJH983093:VJI983094 VTD983093:VTE983094 WCZ983093:WDA983094 WMV983093:WMW983094 WWR983093:WWS983094" showErrorMessage="1" showInputMessage="1" allowBlank="1" type="list">
      <formula1>"○"</formula1>
    </dataValidation>
  </dataValidations>
  <pageMargins left="0.7" right="0.7" top="0.75" bottom="0.75" header="0.3" footer="0.3"/>
  <pageSetup orientation="portrait" paperSize="9" scale="80" horizontalDpi="90" verticalDpi="90"/>
</worksheet>
</file>

<file path=xl/worksheets/sheet25.xml><?xml version="1.0" encoding="utf-8"?>
<worksheet xmlns="http://schemas.openxmlformats.org/spreadsheetml/2006/main">
  <sheetPr>
    <outlinePr summaryBelow="1" summaryRight="1"/>
    <pageSetUpPr/>
  </sheetPr>
  <dimension ref="A1:BH137"/>
  <sheetViews>
    <sheetView showGridLines="0" view="pageBreakPreview" zoomScale="85" zoomScaleNormal="85" zoomScaleSheetLayoutView="85" workbookViewId="0">
      <selection activeCell="A4" sqref="A4"/>
    </sheetView>
  </sheetViews>
  <sheetFormatPr baseColWidth="8" defaultRowHeight="14"/>
  <cols>
    <col width="2.08984375" customWidth="1" style="361" min="1" max="1"/>
    <col width="2.36328125" customWidth="1" style="361" min="2" max="2"/>
    <col width="3.7265625" customWidth="1" style="361" min="3" max="9"/>
    <col width="4.08984375" customWidth="1" style="361" min="10" max="17"/>
    <col width="3.7265625" customWidth="1" style="361" min="18" max="42"/>
    <col hidden="1" width="7.7265625" customWidth="1" style="361" min="43" max="43"/>
    <col hidden="1" width="11.453125" customWidth="1" style="361" min="44" max="44"/>
    <col hidden="1" width="14.08984375" customWidth="1" style="361" min="45" max="45"/>
    <col hidden="1" width="10.90625" customWidth="1" style="361" min="46" max="46"/>
    <col hidden="1" width="12.90625" customWidth="1" style="362" min="47" max="47"/>
    <col width="2.6328125" customWidth="1" style="361" min="48" max="51"/>
    <col width="4.08984375" bestFit="1" customWidth="1" style="361" min="52" max="52"/>
    <col width="2.6328125" customWidth="1" style="361" min="53" max="78"/>
    <col width="9" customWidth="1" style="361" min="79" max="256"/>
    <col width="2.08984375" customWidth="1" style="361" min="257" max="257"/>
    <col width="2.36328125" customWidth="1" style="361" min="258" max="258"/>
    <col width="3.7265625" customWidth="1" style="361" min="259" max="265"/>
    <col width="4.08984375" customWidth="1" style="361" min="266" max="273"/>
    <col width="3.7265625" customWidth="1" style="361" min="274" max="298"/>
    <col hidden="1" style="361" min="299" max="303"/>
    <col width="2.6328125" customWidth="1" style="361" min="304" max="307"/>
    <col width="4.08984375" bestFit="1" customWidth="1" style="361" min="308" max="308"/>
    <col width="2.6328125" customWidth="1" style="361" min="309" max="334"/>
    <col width="9" customWidth="1" style="361" min="335" max="512"/>
    <col width="2.08984375" customWidth="1" style="361" min="513" max="513"/>
    <col width="2.36328125" customWidth="1" style="361" min="514" max="514"/>
    <col width="3.7265625" customWidth="1" style="361" min="515" max="521"/>
    <col width="4.08984375" customWidth="1" style="361" min="522" max="529"/>
    <col width="3.7265625" customWidth="1" style="361" min="530" max="554"/>
    <col hidden="1" style="361" min="555" max="559"/>
    <col width="2.6328125" customWidth="1" style="361" min="560" max="563"/>
    <col width="4.08984375" bestFit="1" customWidth="1" style="361" min="564" max="564"/>
    <col width="2.6328125" customWidth="1" style="361" min="565" max="590"/>
    <col width="9" customWidth="1" style="361" min="591" max="768"/>
    <col width="2.08984375" customWidth="1" style="361" min="769" max="769"/>
    <col width="2.36328125" customWidth="1" style="361" min="770" max="770"/>
    <col width="3.7265625" customWidth="1" style="361" min="771" max="777"/>
    <col width="4.08984375" customWidth="1" style="361" min="778" max="785"/>
    <col width="3.7265625" customWidth="1" style="361" min="786" max="810"/>
    <col hidden="1" style="361" min="811" max="815"/>
    <col width="2.6328125" customWidth="1" style="361" min="816" max="819"/>
    <col width="4.08984375" bestFit="1" customWidth="1" style="361" min="820" max="820"/>
    <col width="2.6328125" customWidth="1" style="361" min="821" max="846"/>
    <col width="9" customWidth="1" style="361" min="847" max="1024"/>
    <col width="2.08984375" customWidth="1" style="361" min="1025" max="1025"/>
    <col width="2.36328125" customWidth="1" style="361" min="1026" max="1026"/>
    <col width="3.7265625" customWidth="1" style="361" min="1027" max="1033"/>
    <col width="4.08984375" customWidth="1" style="361" min="1034" max="1041"/>
    <col width="3.7265625" customWidth="1" style="361" min="1042" max="1066"/>
    <col hidden="1" style="361" min="1067" max="1071"/>
    <col width="2.6328125" customWidth="1" style="361" min="1072" max="1075"/>
    <col width="4.08984375" bestFit="1" customWidth="1" style="361" min="1076" max="1076"/>
    <col width="2.6328125" customWidth="1" style="361" min="1077" max="1102"/>
    <col width="9" customWidth="1" style="361" min="1103" max="1280"/>
    <col width="2.08984375" customWidth="1" style="361" min="1281" max="1281"/>
    <col width="2.36328125" customWidth="1" style="361" min="1282" max="1282"/>
    <col width="3.7265625" customWidth="1" style="361" min="1283" max="1289"/>
    <col width="4.08984375" customWidth="1" style="361" min="1290" max="1297"/>
    <col width="3.7265625" customWidth="1" style="361" min="1298" max="1322"/>
    <col hidden="1" style="361" min="1323" max="1327"/>
    <col width="2.6328125" customWidth="1" style="361" min="1328" max="1331"/>
    <col width="4.08984375" bestFit="1" customWidth="1" style="361" min="1332" max="1332"/>
    <col width="2.6328125" customWidth="1" style="361" min="1333" max="1358"/>
    <col width="9" customWidth="1" style="361" min="1359" max="1536"/>
    <col width="2.08984375" customWidth="1" style="361" min="1537" max="1537"/>
    <col width="2.36328125" customWidth="1" style="361" min="1538" max="1538"/>
    <col width="3.7265625" customWidth="1" style="361" min="1539" max="1545"/>
    <col width="4.08984375" customWidth="1" style="361" min="1546" max="1553"/>
    <col width="3.7265625" customWidth="1" style="361" min="1554" max="1578"/>
    <col hidden="1" style="361" min="1579" max="1583"/>
    <col width="2.6328125" customWidth="1" style="361" min="1584" max="1587"/>
    <col width="4.08984375" bestFit="1" customWidth="1" style="361" min="1588" max="1588"/>
    <col width="2.6328125" customWidth="1" style="361" min="1589" max="1614"/>
    <col width="9" customWidth="1" style="361" min="1615" max="1792"/>
    <col width="2.08984375" customWidth="1" style="361" min="1793" max="1793"/>
    <col width="2.36328125" customWidth="1" style="361" min="1794" max="1794"/>
    <col width="3.7265625" customWidth="1" style="361" min="1795" max="1801"/>
    <col width="4.08984375" customWidth="1" style="361" min="1802" max="1809"/>
    <col width="3.7265625" customWidth="1" style="361" min="1810" max="1834"/>
    <col hidden="1" style="361" min="1835" max="1839"/>
    <col width="2.6328125" customWidth="1" style="361" min="1840" max="1843"/>
    <col width="4.08984375" bestFit="1" customWidth="1" style="361" min="1844" max="1844"/>
    <col width="2.6328125" customWidth="1" style="361" min="1845" max="1870"/>
    <col width="9" customWidth="1" style="361" min="1871" max="2048"/>
    <col width="2.08984375" customWidth="1" style="361" min="2049" max="2049"/>
    <col width="2.36328125" customWidth="1" style="361" min="2050" max="2050"/>
    <col width="3.7265625" customWidth="1" style="361" min="2051" max="2057"/>
    <col width="4.08984375" customWidth="1" style="361" min="2058" max="2065"/>
    <col width="3.7265625" customWidth="1" style="361" min="2066" max="2090"/>
    <col hidden="1" style="361" min="2091" max="2095"/>
    <col width="2.6328125" customWidth="1" style="361" min="2096" max="2099"/>
    <col width="4.08984375" bestFit="1" customWidth="1" style="361" min="2100" max="2100"/>
    <col width="2.6328125" customWidth="1" style="361" min="2101" max="2126"/>
    <col width="9" customWidth="1" style="361" min="2127" max="2304"/>
    <col width="2.08984375" customWidth="1" style="361" min="2305" max="2305"/>
    <col width="2.36328125" customWidth="1" style="361" min="2306" max="2306"/>
    <col width="3.7265625" customWidth="1" style="361" min="2307" max="2313"/>
    <col width="4.08984375" customWidth="1" style="361" min="2314" max="2321"/>
    <col width="3.7265625" customWidth="1" style="361" min="2322" max="2346"/>
    <col hidden="1" style="361" min="2347" max="2351"/>
    <col width="2.6328125" customWidth="1" style="361" min="2352" max="2355"/>
    <col width="4.08984375" bestFit="1" customWidth="1" style="361" min="2356" max="2356"/>
    <col width="2.6328125" customWidth="1" style="361" min="2357" max="2382"/>
    <col width="9" customWidth="1" style="361" min="2383" max="2560"/>
    <col width="2.08984375" customWidth="1" style="361" min="2561" max="2561"/>
    <col width="2.36328125" customWidth="1" style="361" min="2562" max="2562"/>
    <col width="3.7265625" customWidth="1" style="361" min="2563" max="2569"/>
    <col width="4.08984375" customWidth="1" style="361" min="2570" max="2577"/>
    <col width="3.7265625" customWidth="1" style="361" min="2578" max="2602"/>
    <col hidden="1" style="361" min="2603" max="2607"/>
    <col width="2.6328125" customWidth="1" style="361" min="2608" max="2611"/>
    <col width="4.08984375" bestFit="1" customWidth="1" style="361" min="2612" max="2612"/>
    <col width="2.6328125" customWidth="1" style="361" min="2613" max="2638"/>
    <col width="9" customWidth="1" style="361" min="2639" max="2816"/>
    <col width="2.08984375" customWidth="1" style="361" min="2817" max="2817"/>
    <col width="2.36328125" customWidth="1" style="361" min="2818" max="2818"/>
    <col width="3.7265625" customWidth="1" style="361" min="2819" max="2825"/>
    <col width="4.08984375" customWidth="1" style="361" min="2826" max="2833"/>
    <col width="3.7265625" customWidth="1" style="361" min="2834" max="2858"/>
    <col hidden="1" style="361" min="2859" max="2863"/>
    <col width="2.6328125" customWidth="1" style="361" min="2864" max="2867"/>
    <col width="4.08984375" bestFit="1" customWidth="1" style="361" min="2868" max="2868"/>
    <col width="2.6328125" customWidth="1" style="361" min="2869" max="2894"/>
    <col width="9" customWidth="1" style="361" min="2895" max="3072"/>
    <col width="2.08984375" customWidth="1" style="361" min="3073" max="3073"/>
    <col width="2.36328125" customWidth="1" style="361" min="3074" max="3074"/>
    <col width="3.7265625" customWidth="1" style="361" min="3075" max="3081"/>
    <col width="4.08984375" customWidth="1" style="361" min="3082" max="3089"/>
    <col width="3.7265625" customWidth="1" style="361" min="3090" max="3114"/>
    <col hidden="1" style="361" min="3115" max="3119"/>
    <col width="2.6328125" customWidth="1" style="361" min="3120" max="3123"/>
    <col width="4.08984375" bestFit="1" customWidth="1" style="361" min="3124" max="3124"/>
    <col width="2.6328125" customWidth="1" style="361" min="3125" max="3150"/>
    <col width="9" customWidth="1" style="361" min="3151" max="3328"/>
    <col width="2.08984375" customWidth="1" style="361" min="3329" max="3329"/>
    <col width="2.36328125" customWidth="1" style="361" min="3330" max="3330"/>
    <col width="3.7265625" customWidth="1" style="361" min="3331" max="3337"/>
    <col width="4.08984375" customWidth="1" style="361" min="3338" max="3345"/>
    <col width="3.7265625" customWidth="1" style="361" min="3346" max="3370"/>
    <col hidden="1" style="361" min="3371" max="3375"/>
    <col width="2.6328125" customWidth="1" style="361" min="3376" max="3379"/>
    <col width="4.08984375" bestFit="1" customWidth="1" style="361" min="3380" max="3380"/>
    <col width="2.6328125" customWidth="1" style="361" min="3381" max="3406"/>
    <col width="9" customWidth="1" style="361" min="3407" max="3584"/>
    <col width="2.08984375" customWidth="1" style="361" min="3585" max="3585"/>
    <col width="2.36328125" customWidth="1" style="361" min="3586" max="3586"/>
    <col width="3.7265625" customWidth="1" style="361" min="3587" max="3593"/>
    <col width="4.08984375" customWidth="1" style="361" min="3594" max="3601"/>
    <col width="3.7265625" customWidth="1" style="361" min="3602" max="3626"/>
    <col hidden="1" style="361" min="3627" max="3631"/>
    <col width="2.6328125" customWidth="1" style="361" min="3632" max="3635"/>
    <col width="4.08984375" bestFit="1" customWidth="1" style="361" min="3636" max="3636"/>
    <col width="2.6328125" customWidth="1" style="361" min="3637" max="3662"/>
    <col width="9" customWidth="1" style="361" min="3663" max="3840"/>
    <col width="2.08984375" customWidth="1" style="361" min="3841" max="3841"/>
    <col width="2.36328125" customWidth="1" style="361" min="3842" max="3842"/>
    <col width="3.7265625" customWidth="1" style="361" min="3843" max="3849"/>
    <col width="4.08984375" customWidth="1" style="361" min="3850" max="3857"/>
    <col width="3.7265625" customWidth="1" style="361" min="3858" max="3882"/>
    <col hidden="1" style="361" min="3883" max="3887"/>
    <col width="2.6328125" customWidth="1" style="361" min="3888" max="3891"/>
    <col width="4.08984375" bestFit="1" customWidth="1" style="361" min="3892" max="3892"/>
    <col width="2.6328125" customWidth="1" style="361" min="3893" max="3918"/>
    <col width="9" customWidth="1" style="361" min="3919" max="4096"/>
    <col width="2.08984375" customWidth="1" style="361" min="4097" max="4097"/>
    <col width="2.36328125" customWidth="1" style="361" min="4098" max="4098"/>
    <col width="3.7265625" customWidth="1" style="361" min="4099" max="4105"/>
    <col width="4.08984375" customWidth="1" style="361" min="4106" max="4113"/>
    <col width="3.7265625" customWidth="1" style="361" min="4114" max="4138"/>
    <col hidden="1" style="361" min="4139" max="4143"/>
    <col width="2.6328125" customWidth="1" style="361" min="4144" max="4147"/>
    <col width="4.08984375" bestFit="1" customWidth="1" style="361" min="4148" max="4148"/>
    <col width="2.6328125" customWidth="1" style="361" min="4149" max="4174"/>
    <col width="9" customWidth="1" style="361" min="4175" max="4352"/>
    <col width="2.08984375" customWidth="1" style="361" min="4353" max="4353"/>
    <col width="2.36328125" customWidth="1" style="361" min="4354" max="4354"/>
    <col width="3.7265625" customWidth="1" style="361" min="4355" max="4361"/>
    <col width="4.08984375" customWidth="1" style="361" min="4362" max="4369"/>
    <col width="3.7265625" customWidth="1" style="361" min="4370" max="4394"/>
    <col hidden="1" style="361" min="4395" max="4399"/>
    <col width="2.6328125" customWidth="1" style="361" min="4400" max="4403"/>
    <col width="4.08984375" bestFit="1" customWidth="1" style="361" min="4404" max="4404"/>
    <col width="2.6328125" customWidth="1" style="361" min="4405" max="4430"/>
    <col width="9" customWidth="1" style="361" min="4431" max="4608"/>
    <col width="2.08984375" customWidth="1" style="361" min="4609" max="4609"/>
    <col width="2.36328125" customWidth="1" style="361" min="4610" max="4610"/>
    <col width="3.7265625" customWidth="1" style="361" min="4611" max="4617"/>
    <col width="4.08984375" customWidth="1" style="361" min="4618" max="4625"/>
    <col width="3.7265625" customWidth="1" style="361" min="4626" max="4650"/>
    <col hidden="1" style="361" min="4651" max="4655"/>
    <col width="2.6328125" customWidth="1" style="361" min="4656" max="4659"/>
    <col width="4.08984375" bestFit="1" customWidth="1" style="361" min="4660" max="4660"/>
    <col width="2.6328125" customWidth="1" style="361" min="4661" max="4686"/>
    <col width="9" customWidth="1" style="361" min="4687" max="4864"/>
    <col width="2.08984375" customWidth="1" style="361" min="4865" max="4865"/>
    <col width="2.36328125" customWidth="1" style="361" min="4866" max="4866"/>
    <col width="3.7265625" customWidth="1" style="361" min="4867" max="4873"/>
    <col width="4.08984375" customWidth="1" style="361" min="4874" max="4881"/>
    <col width="3.7265625" customWidth="1" style="361" min="4882" max="4906"/>
    <col hidden="1" style="361" min="4907" max="4911"/>
    <col width="2.6328125" customWidth="1" style="361" min="4912" max="4915"/>
    <col width="4.08984375" bestFit="1" customWidth="1" style="361" min="4916" max="4916"/>
    <col width="2.6328125" customWidth="1" style="361" min="4917" max="4942"/>
    <col width="9" customWidth="1" style="361" min="4943" max="5120"/>
    <col width="2.08984375" customWidth="1" style="361" min="5121" max="5121"/>
    <col width="2.36328125" customWidth="1" style="361" min="5122" max="5122"/>
    <col width="3.7265625" customWidth="1" style="361" min="5123" max="5129"/>
    <col width="4.08984375" customWidth="1" style="361" min="5130" max="5137"/>
    <col width="3.7265625" customWidth="1" style="361" min="5138" max="5162"/>
    <col hidden="1" style="361" min="5163" max="5167"/>
    <col width="2.6328125" customWidth="1" style="361" min="5168" max="5171"/>
    <col width="4.08984375" bestFit="1" customWidth="1" style="361" min="5172" max="5172"/>
    <col width="2.6328125" customWidth="1" style="361" min="5173" max="5198"/>
    <col width="9" customWidth="1" style="361" min="5199" max="5376"/>
    <col width="2.08984375" customWidth="1" style="361" min="5377" max="5377"/>
    <col width="2.36328125" customWidth="1" style="361" min="5378" max="5378"/>
    <col width="3.7265625" customWidth="1" style="361" min="5379" max="5385"/>
    <col width="4.08984375" customWidth="1" style="361" min="5386" max="5393"/>
    <col width="3.7265625" customWidth="1" style="361" min="5394" max="5418"/>
    <col hidden="1" style="361" min="5419" max="5423"/>
    <col width="2.6328125" customWidth="1" style="361" min="5424" max="5427"/>
    <col width="4.08984375" bestFit="1" customWidth="1" style="361" min="5428" max="5428"/>
    <col width="2.6328125" customWidth="1" style="361" min="5429" max="5454"/>
    <col width="9" customWidth="1" style="361" min="5455" max="5632"/>
    <col width="2.08984375" customWidth="1" style="361" min="5633" max="5633"/>
    <col width="2.36328125" customWidth="1" style="361" min="5634" max="5634"/>
    <col width="3.7265625" customWidth="1" style="361" min="5635" max="5641"/>
    <col width="4.08984375" customWidth="1" style="361" min="5642" max="5649"/>
    <col width="3.7265625" customWidth="1" style="361" min="5650" max="5674"/>
    <col hidden="1" style="361" min="5675" max="5679"/>
    <col width="2.6328125" customWidth="1" style="361" min="5680" max="5683"/>
    <col width="4.08984375" bestFit="1" customWidth="1" style="361" min="5684" max="5684"/>
    <col width="2.6328125" customWidth="1" style="361" min="5685" max="5710"/>
    <col width="9" customWidth="1" style="361" min="5711" max="5888"/>
    <col width="2.08984375" customWidth="1" style="361" min="5889" max="5889"/>
    <col width="2.36328125" customWidth="1" style="361" min="5890" max="5890"/>
    <col width="3.7265625" customWidth="1" style="361" min="5891" max="5897"/>
    <col width="4.08984375" customWidth="1" style="361" min="5898" max="5905"/>
    <col width="3.7265625" customWidth="1" style="361" min="5906" max="5930"/>
    <col hidden="1" style="361" min="5931" max="5935"/>
    <col width="2.6328125" customWidth="1" style="361" min="5936" max="5939"/>
    <col width="4.08984375" bestFit="1" customWidth="1" style="361" min="5940" max="5940"/>
    <col width="2.6328125" customWidth="1" style="361" min="5941" max="5966"/>
    <col width="9" customWidth="1" style="361" min="5967" max="6144"/>
    <col width="2.08984375" customWidth="1" style="361" min="6145" max="6145"/>
    <col width="2.36328125" customWidth="1" style="361" min="6146" max="6146"/>
    <col width="3.7265625" customWidth="1" style="361" min="6147" max="6153"/>
    <col width="4.08984375" customWidth="1" style="361" min="6154" max="6161"/>
    <col width="3.7265625" customWidth="1" style="361" min="6162" max="6186"/>
    <col hidden="1" style="361" min="6187" max="6191"/>
    <col width="2.6328125" customWidth="1" style="361" min="6192" max="6195"/>
    <col width="4.08984375" bestFit="1" customWidth="1" style="361" min="6196" max="6196"/>
    <col width="2.6328125" customWidth="1" style="361" min="6197" max="6222"/>
    <col width="9" customWidth="1" style="361" min="6223" max="6400"/>
    <col width="2.08984375" customWidth="1" style="361" min="6401" max="6401"/>
    <col width="2.36328125" customWidth="1" style="361" min="6402" max="6402"/>
    <col width="3.7265625" customWidth="1" style="361" min="6403" max="6409"/>
    <col width="4.08984375" customWidth="1" style="361" min="6410" max="6417"/>
    <col width="3.7265625" customWidth="1" style="361" min="6418" max="6442"/>
    <col hidden="1" style="361" min="6443" max="6447"/>
    <col width="2.6328125" customWidth="1" style="361" min="6448" max="6451"/>
    <col width="4.08984375" bestFit="1" customWidth="1" style="361" min="6452" max="6452"/>
    <col width="2.6328125" customWidth="1" style="361" min="6453" max="6478"/>
    <col width="9" customWidth="1" style="361" min="6479" max="6656"/>
    <col width="2.08984375" customWidth="1" style="361" min="6657" max="6657"/>
    <col width="2.36328125" customWidth="1" style="361" min="6658" max="6658"/>
    <col width="3.7265625" customWidth="1" style="361" min="6659" max="6665"/>
    <col width="4.08984375" customWidth="1" style="361" min="6666" max="6673"/>
    <col width="3.7265625" customWidth="1" style="361" min="6674" max="6698"/>
    <col hidden="1" style="361" min="6699" max="6703"/>
    <col width="2.6328125" customWidth="1" style="361" min="6704" max="6707"/>
    <col width="4.08984375" bestFit="1" customWidth="1" style="361" min="6708" max="6708"/>
    <col width="2.6328125" customWidth="1" style="361" min="6709" max="6734"/>
    <col width="9" customWidth="1" style="361" min="6735" max="6912"/>
    <col width="2.08984375" customWidth="1" style="361" min="6913" max="6913"/>
    <col width="2.36328125" customWidth="1" style="361" min="6914" max="6914"/>
    <col width="3.7265625" customWidth="1" style="361" min="6915" max="6921"/>
    <col width="4.08984375" customWidth="1" style="361" min="6922" max="6929"/>
    <col width="3.7265625" customWidth="1" style="361" min="6930" max="6954"/>
    <col hidden="1" style="361" min="6955" max="6959"/>
    <col width="2.6328125" customWidth="1" style="361" min="6960" max="6963"/>
    <col width="4.08984375" bestFit="1" customWidth="1" style="361" min="6964" max="6964"/>
    <col width="2.6328125" customWidth="1" style="361" min="6965" max="6990"/>
    <col width="9" customWidth="1" style="361" min="6991" max="7168"/>
    <col width="2.08984375" customWidth="1" style="361" min="7169" max="7169"/>
    <col width="2.36328125" customWidth="1" style="361" min="7170" max="7170"/>
    <col width="3.7265625" customWidth="1" style="361" min="7171" max="7177"/>
    <col width="4.08984375" customWidth="1" style="361" min="7178" max="7185"/>
    <col width="3.7265625" customWidth="1" style="361" min="7186" max="7210"/>
    <col hidden="1" style="361" min="7211" max="7215"/>
    <col width="2.6328125" customWidth="1" style="361" min="7216" max="7219"/>
    <col width="4.08984375" bestFit="1" customWidth="1" style="361" min="7220" max="7220"/>
    <col width="2.6328125" customWidth="1" style="361" min="7221" max="7246"/>
    <col width="9" customWidth="1" style="361" min="7247" max="7424"/>
    <col width="2.08984375" customWidth="1" style="361" min="7425" max="7425"/>
    <col width="2.36328125" customWidth="1" style="361" min="7426" max="7426"/>
    <col width="3.7265625" customWidth="1" style="361" min="7427" max="7433"/>
    <col width="4.08984375" customWidth="1" style="361" min="7434" max="7441"/>
    <col width="3.7265625" customWidth="1" style="361" min="7442" max="7466"/>
    <col hidden="1" style="361" min="7467" max="7471"/>
    <col width="2.6328125" customWidth="1" style="361" min="7472" max="7475"/>
    <col width="4.08984375" bestFit="1" customWidth="1" style="361" min="7476" max="7476"/>
    <col width="2.6328125" customWidth="1" style="361" min="7477" max="7502"/>
    <col width="9" customWidth="1" style="361" min="7503" max="7680"/>
    <col width="2.08984375" customWidth="1" style="361" min="7681" max="7681"/>
    <col width="2.36328125" customWidth="1" style="361" min="7682" max="7682"/>
    <col width="3.7265625" customWidth="1" style="361" min="7683" max="7689"/>
    <col width="4.08984375" customWidth="1" style="361" min="7690" max="7697"/>
    <col width="3.7265625" customWidth="1" style="361" min="7698" max="7722"/>
    <col hidden="1" style="361" min="7723" max="7727"/>
    <col width="2.6328125" customWidth="1" style="361" min="7728" max="7731"/>
    <col width="4.08984375" bestFit="1" customWidth="1" style="361" min="7732" max="7732"/>
    <col width="2.6328125" customWidth="1" style="361" min="7733" max="7758"/>
    <col width="9" customWidth="1" style="361" min="7759" max="7936"/>
    <col width="2.08984375" customWidth="1" style="361" min="7937" max="7937"/>
    <col width="2.36328125" customWidth="1" style="361" min="7938" max="7938"/>
    <col width="3.7265625" customWidth="1" style="361" min="7939" max="7945"/>
    <col width="4.08984375" customWidth="1" style="361" min="7946" max="7953"/>
    <col width="3.7265625" customWidth="1" style="361" min="7954" max="7978"/>
    <col hidden="1" style="361" min="7979" max="7983"/>
    <col width="2.6328125" customWidth="1" style="361" min="7984" max="7987"/>
    <col width="4.08984375" bestFit="1" customWidth="1" style="361" min="7988" max="7988"/>
    <col width="2.6328125" customWidth="1" style="361" min="7989" max="8014"/>
    <col width="9" customWidth="1" style="361" min="8015" max="8192"/>
    <col width="2.08984375" customWidth="1" style="361" min="8193" max="8193"/>
    <col width="2.36328125" customWidth="1" style="361" min="8194" max="8194"/>
    <col width="3.7265625" customWidth="1" style="361" min="8195" max="8201"/>
    <col width="4.08984375" customWidth="1" style="361" min="8202" max="8209"/>
    <col width="3.7265625" customWidth="1" style="361" min="8210" max="8234"/>
    <col hidden="1" style="361" min="8235" max="8239"/>
    <col width="2.6328125" customWidth="1" style="361" min="8240" max="8243"/>
    <col width="4.08984375" bestFit="1" customWidth="1" style="361" min="8244" max="8244"/>
    <col width="2.6328125" customWidth="1" style="361" min="8245" max="8270"/>
    <col width="9" customWidth="1" style="361" min="8271" max="8448"/>
    <col width="2.08984375" customWidth="1" style="361" min="8449" max="8449"/>
    <col width="2.36328125" customWidth="1" style="361" min="8450" max="8450"/>
    <col width="3.7265625" customWidth="1" style="361" min="8451" max="8457"/>
    <col width="4.08984375" customWidth="1" style="361" min="8458" max="8465"/>
    <col width="3.7265625" customWidth="1" style="361" min="8466" max="8490"/>
    <col hidden="1" style="361" min="8491" max="8495"/>
    <col width="2.6328125" customWidth="1" style="361" min="8496" max="8499"/>
    <col width="4.08984375" bestFit="1" customWidth="1" style="361" min="8500" max="8500"/>
    <col width="2.6328125" customWidth="1" style="361" min="8501" max="8526"/>
    <col width="9" customWidth="1" style="361" min="8527" max="8704"/>
    <col width="2.08984375" customWidth="1" style="361" min="8705" max="8705"/>
    <col width="2.36328125" customWidth="1" style="361" min="8706" max="8706"/>
    <col width="3.7265625" customWidth="1" style="361" min="8707" max="8713"/>
    <col width="4.08984375" customWidth="1" style="361" min="8714" max="8721"/>
    <col width="3.7265625" customWidth="1" style="361" min="8722" max="8746"/>
    <col hidden="1" style="361" min="8747" max="8751"/>
    <col width="2.6328125" customWidth="1" style="361" min="8752" max="8755"/>
    <col width="4.08984375" bestFit="1" customWidth="1" style="361" min="8756" max="8756"/>
    <col width="2.6328125" customWidth="1" style="361" min="8757" max="8782"/>
    <col width="9" customWidth="1" style="361" min="8783" max="8960"/>
    <col width="2.08984375" customWidth="1" style="361" min="8961" max="8961"/>
    <col width="2.36328125" customWidth="1" style="361" min="8962" max="8962"/>
    <col width="3.7265625" customWidth="1" style="361" min="8963" max="8969"/>
    <col width="4.08984375" customWidth="1" style="361" min="8970" max="8977"/>
    <col width="3.7265625" customWidth="1" style="361" min="8978" max="9002"/>
    <col hidden="1" style="361" min="9003" max="9007"/>
    <col width="2.6328125" customWidth="1" style="361" min="9008" max="9011"/>
    <col width="4.08984375" bestFit="1" customWidth="1" style="361" min="9012" max="9012"/>
    <col width="2.6328125" customWidth="1" style="361" min="9013" max="9038"/>
    <col width="9" customWidth="1" style="361" min="9039" max="9216"/>
    <col width="2.08984375" customWidth="1" style="361" min="9217" max="9217"/>
    <col width="2.36328125" customWidth="1" style="361" min="9218" max="9218"/>
    <col width="3.7265625" customWidth="1" style="361" min="9219" max="9225"/>
    <col width="4.08984375" customWidth="1" style="361" min="9226" max="9233"/>
    <col width="3.7265625" customWidth="1" style="361" min="9234" max="9258"/>
    <col hidden="1" style="361" min="9259" max="9263"/>
    <col width="2.6328125" customWidth="1" style="361" min="9264" max="9267"/>
    <col width="4.08984375" bestFit="1" customWidth="1" style="361" min="9268" max="9268"/>
    <col width="2.6328125" customWidth="1" style="361" min="9269" max="9294"/>
    <col width="9" customWidth="1" style="361" min="9295" max="9472"/>
    <col width="2.08984375" customWidth="1" style="361" min="9473" max="9473"/>
    <col width="2.36328125" customWidth="1" style="361" min="9474" max="9474"/>
    <col width="3.7265625" customWidth="1" style="361" min="9475" max="9481"/>
    <col width="4.08984375" customWidth="1" style="361" min="9482" max="9489"/>
    <col width="3.7265625" customWidth="1" style="361" min="9490" max="9514"/>
    <col hidden="1" style="361" min="9515" max="9519"/>
    <col width="2.6328125" customWidth="1" style="361" min="9520" max="9523"/>
    <col width="4.08984375" bestFit="1" customWidth="1" style="361" min="9524" max="9524"/>
    <col width="2.6328125" customWidth="1" style="361" min="9525" max="9550"/>
    <col width="9" customWidth="1" style="361" min="9551" max="9728"/>
    <col width="2.08984375" customWidth="1" style="361" min="9729" max="9729"/>
    <col width="2.36328125" customWidth="1" style="361" min="9730" max="9730"/>
    <col width="3.7265625" customWidth="1" style="361" min="9731" max="9737"/>
    <col width="4.08984375" customWidth="1" style="361" min="9738" max="9745"/>
    <col width="3.7265625" customWidth="1" style="361" min="9746" max="9770"/>
    <col hidden="1" style="361" min="9771" max="9775"/>
    <col width="2.6328125" customWidth="1" style="361" min="9776" max="9779"/>
    <col width="4.08984375" bestFit="1" customWidth="1" style="361" min="9780" max="9780"/>
    <col width="2.6328125" customWidth="1" style="361" min="9781" max="9806"/>
    <col width="9" customWidth="1" style="361" min="9807" max="9984"/>
    <col width="2.08984375" customWidth="1" style="361" min="9985" max="9985"/>
    <col width="2.36328125" customWidth="1" style="361" min="9986" max="9986"/>
    <col width="3.7265625" customWidth="1" style="361" min="9987" max="9993"/>
    <col width="4.08984375" customWidth="1" style="361" min="9994" max="10001"/>
    <col width="3.7265625" customWidth="1" style="361" min="10002" max="10026"/>
    <col hidden="1" style="361" min="10027" max="10031"/>
    <col width="2.6328125" customWidth="1" style="361" min="10032" max="10035"/>
    <col width="4.08984375" bestFit="1" customWidth="1" style="361" min="10036" max="10036"/>
    <col width="2.6328125" customWidth="1" style="361" min="10037" max="10062"/>
    <col width="9" customWidth="1" style="361" min="10063" max="10240"/>
    <col width="2.08984375" customWidth="1" style="361" min="10241" max="10241"/>
    <col width="2.36328125" customWidth="1" style="361" min="10242" max="10242"/>
    <col width="3.7265625" customWidth="1" style="361" min="10243" max="10249"/>
    <col width="4.08984375" customWidth="1" style="361" min="10250" max="10257"/>
    <col width="3.7265625" customWidth="1" style="361" min="10258" max="10282"/>
    <col hidden="1" style="361" min="10283" max="10287"/>
    <col width="2.6328125" customWidth="1" style="361" min="10288" max="10291"/>
    <col width="4.08984375" bestFit="1" customWidth="1" style="361" min="10292" max="10292"/>
    <col width="2.6328125" customWidth="1" style="361" min="10293" max="10318"/>
    <col width="9" customWidth="1" style="361" min="10319" max="10496"/>
    <col width="2.08984375" customWidth="1" style="361" min="10497" max="10497"/>
    <col width="2.36328125" customWidth="1" style="361" min="10498" max="10498"/>
    <col width="3.7265625" customWidth="1" style="361" min="10499" max="10505"/>
    <col width="4.08984375" customWidth="1" style="361" min="10506" max="10513"/>
    <col width="3.7265625" customWidth="1" style="361" min="10514" max="10538"/>
    <col hidden="1" style="361" min="10539" max="10543"/>
    <col width="2.6328125" customWidth="1" style="361" min="10544" max="10547"/>
    <col width="4.08984375" bestFit="1" customWidth="1" style="361" min="10548" max="10548"/>
    <col width="2.6328125" customWidth="1" style="361" min="10549" max="10574"/>
    <col width="9" customWidth="1" style="361" min="10575" max="10752"/>
    <col width="2.08984375" customWidth="1" style="361" min="10753" max="10753"/>
    <col width="2.36328125" customWidth="1" style="361" min="10754" max="10754"/>
    <col width="3.7265625" customWidth="1" style="361" min="10755" max="10761"/>
    <col width="4.08984375" customWidth="1" style="361" min="10762" max="10769"/>
    <col width="3.7265625" customWidth="1" style="361" min="10770" max="10794"/>
    <col hidden="1" style="361" min="10795" max="10799"/>
    <col width="2.6328125" customWidth="1" style="361" min="10800" max="10803"/>
    <col width="4.08984375" bestFit="1" customWidth="1" style="361" min="10804" max="10804"/>
    <col width="2.6328125" customWidth="1" style="361" min="10805" max="10830"/>
    <col width="9" customWidth="1" style="361" min="10831" max="11008"/>
    <col width="2.08984375" customWidth="1" style="361" min="11009" max="11009"/>
    <col width="2.36328125" customWidth="1" style="361" min="11010" max="11010"/>
    <col width="3.7265625" customWidth="1" style="361" min="11011" max="11017"/>
    <col width="4.08984375" customWidth="1" style="361" min="11018" max="11025"/>
    <col width="3.7265625" customWidth="1" style="361" min="11026" max="11050"/>
    <col hidden="1" style="361" min="11051" max="11055"/>
    <col width="2.6328125" customWidth="1" style="361" min="11056" max="11059"/>
    <col width="4.08984375" bestFit="1" customWidth="1" style="361" min="11060" max="11060"/>
    <col width="2.6328125" customWidth="1" style="361" min="11061" max="11086"/>
    <col width="9" customWidth="1" style="361" min="11087" max="11264"/>
    <col width="2.08984375" customWidth="1" style="361" min="11265" max="11265"/>
    <col width="2.36328125" customWidth="1" style="361" min="11266" max="11266"/>
    <col width="3.7265625" customWidth="1" style="361" min="11267" max="11273"/>
    <col width="4.08984375" customWidth="1" style="361" min="11274" max="11281"/>
    <col width="3.7265625" customWidth="1" style="361" min="11282" max="11306"/>
    <col hidden="1" style="361" min="11307" max="11311"/>
    <col width="2.6328125" customWidth="1" style="361" min="11312" max="11315"/>
    <col width="4.08984375" bestFit="1" customWidth="1" style="361" min="11316" max="11316"/>
    <col width="2.6328125" customWidth="1" style="361" min="11317" max="11342"/>
    <col width="9" customWidth="1" style="361" min="11343" max="11520"/>
    <col width="2.08984375" customWidth="1" style="361" min="11521" max="11521"/>
    <col width="2.36328125" customWidth="1" style="361" min="11522" max="11522"/>
    <col width="3.7265625" customWidth="1" style="361" min="11523" max="11529"/>
    <col width="4.08984375" customWidth="1" style="361" min="11530" max="11537"/>
    <col width="3.7265625" customWidth="1" style="361" min="11538" max="11562"/>
    <col hidden="1" style="361" min="11563" max="11567"/>
    <col width="2.6328125" customWidth="1" style="361" min="11568" max="11571"/>
    <col width="4.08984375" bestFit="1" customWidth="1" style="361" min="11572" max="11572"/>
    <col width="2.6328125" customWidth="1" style="361" min="11573" max="11598"/>
    <col width="9" customWidth="1" style="361" min="11599" max="11776"/>
    <col width="2.08984375" customWidth="1" style="361" min="11777" max="11777"/>
    <col width="2.36328125" customWidth="1" style="361" min="11778" max="11778"/>
    <col width="3.7265625" customWidth="1" style="361" min="11779" max="11785"/>
    <col width="4.08984375" customWidth="1" style="361" min="11786" max="11793"/>
    <col width="3.7265625" customWidth="1" style="361" min="11794" max="11818"/>
    <col hidden="1" style="361" min="11819" max="11823"/>
    <col width="2.6328125" customWidth="1" style="361" min="11824" max="11827"/>
    <col width="4.08984375" bestFit="1" customWidth="1" style="361" min="11828" max="11828"/>
    <col width="2.6328125" customWidth="1" style="361" min="11829" max="11854"/>
    <col width="9" customWidth="1" style="361" min="11855" max="12032"/>
    <col width="2.08984375" customWidth="1" style="361" min="12033" max="12033"/>
    <col width="2.36328125" customWidth="1" style="361" min="12034" max="12034"/>
    <col width="3.7265625" customWidth="1" style="361" min="12035" max="12041"/>
    <col width="4.08984375" customWidth="1" style="361" min="12042" max="12049"/>
    <col width="3.7265625" customWidth="1" style="361" min="12050" max="12074"/>
    <col hidden="1" style="361" min="12075" max="12079"/>
    <col width="2.6328125" customWidth="1" style="361" min="12080" max="12083"/>
    <col width="4.08984375" bestFit="1" customWidth="1" style="361" min="12084" max="12084"/>
    <col width="2.6328125" customWidth="1" style="361" min="12085" max="12110"/>
    <col width="9" customWidth="1" style="361" min="12111" max="12288"/>
    <col width="2.08984375" customWidth="1" style="361" min="12289" max="12289"/>
    <col width="2.36328125" customWidth="1" style="361" min="12290" max="12290"/>
    <col width="3.7265625" customWidth="1" style="361" min="12291" max="12297"/>
    <col width="4.08984375" customWidth="1" style="361" min="12298" max="12305"/>
    <col width="3.7265625" customWidth="1" style="361" min="12306" max="12330"/>
    <col hidden="1" style="361" min="12331" max="12335"/>
    <col width="2.6328125" customWidth="1" style="361" min="12336" max="12339"/>
    <col width="4.08984375" bestFit="1" customWidth="1" style="361" min="12340" max="12340"/>
    <col width="2.6328125" customWidth="1" style="361" min="12341" max="12366"/>
    <col width="9" customWidth="1" style="361" min="12367" max="12544"/>
    <col width="2.08984375" customWidth="1" style="361" min="12545" max="12545"/>
    <col width="2.36328125" customWidth="1" style="361" min="12546" max="12546"/>
    <col width="3.7265625" customWidth="1" style="361" min="12547" max="12553"/>
    <col width="4.08984375" customWidth="1" style="361" min="12554" max="12561"/>
    <col width="3.7265625" customWidth="1" style="361" min="12562" max="12586"/>
    <col hidden="1" style="361" min="12587" max="12591"/>
    <col width="2.6328125" customWidth="1" style="361" min="12592" max="12595"/>
    <col width="4.08984375" bestFit="1" customWidth="1" style="361" min="12596" max="12596"/>
    <col width="2.6328125" customWidth="1" style="361" min="12597" max="12622"/>
    <col width="9" customWidth="1" style="361" min="12623" max="12800"/>
    <col width="2.08984375" customWidth="1" style="361" min="12801" max="12801"/>
    <col width="2.36328125" customWidth="1" style="361" min="12802" max="12802"/>
    <col width="3.7265625" customWidth="1" style="361" min="12803" max="12809"/>
    <col width="4.08984375" customWidth="1" style="361" min="12810" max="12817"/>
    <col width="3.7265625" customWidth="1" style="361" min="12818" max="12842"/>
    <col hidden="1" style="361" min="12843" max="12847"/>
    <col width="2.6328125" customWidth="1" style="361" min="12848" max="12851"/>
    <col width="4.08984375" bestFit="1" customWidth="1" style="361" min="12852" max="12852"/>
    <col width="2.6328125" customWidth="1" style="361" min="12853" max="12878"/>
    <col width="9" customWidth="1" style="361" min="12879" max="13056"/>
    <col width="2.08984375" customWidth="1" style="361" min="13057" max="13057"/>
    <col width="2.36328125" customWidth="1" style="361" min="13058" max="13058"/>
    <col width="3.7265625" customWidth="1" style="361" min="13059" max="13065"/>
    <col width="4.08984375" customWidth="1" style="361" min="13066" max="13073"/>
    <col width="3.7265625" customWidth="1" style="361" min="13074" max="13098"/>
    <col hidden="1" style="361" min="13099" max="13103"/>
    <col width="2.6328125" customWidth="1" style="361" min="13104" max="13107"/>
    <col width="4.08984375" bestFit="1" customWidth="1" style="361" min="13108" max="13108"/>
    <col width="2.6328125" customWidth="1" style="361" min="13109" max="13134"/>
    <col width="9" customWidth="1" style="361" min="13135" max="13312"/>
    <col width="2.08984375" customWidth="1" style="361" min="13313" max="13313"/>
    <col width="2.36328125" customWidth="1" style="361" min="13314" max="13314"/>
    <col width="3.7265625" customWidth="1" style="361" min="13315" max="13321"/>
    <col width="4.08984375" customWidth="1" style="361" min="13322" max="13329"/>
    <col width="3.7265625" customWidth="1" style="361" min="13330" max="13354"/>
    <col hidden="1" style="361" min="13355" max="13359"/>
    <col width="2.6328125" customWidth="1" style="361" min="13360" max="13363"/>
    <col width="4.08984375" bestFit="1" customWidth="1" style="361" min="13364" max="13364"/>
    <col width="2.6328125" customWidth="1" style="361" min="13365" max="13390"/>
    <col width="9" customWidth="1" style="361" min="13391" max="13568"/>
    <col width="2.08984375" customWidth="1" style="361" min="13569" max="13569"/>
    <col width="2.36328125" customWidth="1" style="361" min="13570" max="13570"/>
    <col width="3.7265625" customWidth="1" style="361" min="13571" max="13577"/>
    <col width="4.08984375" customWidth="1" style="361" min="13578" max="13585"/>
    <col width="3.7265625" customWidth="1" style="361" min="13586" max="13610"/>
    <col hidden="1" style="361" min="13611" max="13615"/>
    <col width="2.6328125" customWidth="1" style="361" min="13616" max="13619"/>
    <col width="4.08984375" bestFit="1" customWidth="1" style="361" min="13620" max="13620"/>
    <col width="2.6328125" customWidth="1" style="361" min="13621" max="13646"/>
    <col width="9" customWidth="1" style="361" min="13647" max="13824"/>
    <col width="2.08984375" customWidth="1" style="361" min="13825" max="13825"/>
    <col width="2.36328125" customWidth="1" style="361" min="13826" max="13826"/>
    <col width="3.7265625" customWidth="1" style="361" min="13827" max="13833"/>
    <col width="4.08984375" customWidth="1" style="361" min="13834" max="13841"/>
    <col width="3.7265625" customWidth="1" style="361" min="13842" max="13866"/>
    <col hidden="1" style="361" min="13867" max="13871"/>
    <col width="2.6328125" customWidth="1" style="361" min="13872" max="13875"/>
    <col width="4.08984375" bestFit="1" customWidth="1" style="361" min="13876" max="13876"/>
    <col width="2.6328125" customWidth="1" style="361" min="13877" max="13902"/>
    <col width="9" customWidth="1" style="361" min="13903" max="14080"/>
    <col width="2.08984375" customWidth="1" style="361" min="14081" max="14081"/>
    <col width="2.36328125" customWidth="1" style="361" min="14082" max="14082"/>
    <col width="3.7265625" customWidth="1" style="361" min="14083" max="14089"/>
    <col width="4.08984375" customWidth="1" style="361" min="14090" max="14097"/>
    <col width="3.7265625" customWidth="1" style="361" min="14098" max="14122"/>
    <col hidden="1" style="361" min="14123" max="14127"/>
    <col width="2.6328125" customWidth="1" style="361" min="14128" max="14131"/>
    <col width="4.08984375" bestFit="1" customWidth="1" style="361" min="14132" max="14132"/>
    <col width="2.6328125" customWidth="1" style="361" min="14133" max="14158"/>
    <col width="9" customWidth="1" style="361" min="14159" max="14336"/>
    <col width="2.08984375" customWidth="1" style="361" min="14337" max="14337"/>
    <col width="2.36328125" customWidth="1" style="361" min="14338" max="14338"/>
    <col width="3.7265625" customWidth="1" style="361" min="14339" max="14345"/>
    <col width="4.08984375" customWidth="1" style="361" min="14346" max="14353"/>
    <col width="3.7265625" customWidth="1" style="361" min="14354" max="14378"/>
    <col hidden="1" style="361" min="14379" max="14383"/>
    <col width="2.6328125" customWidth="1" style="361" min="14384" max="14387"/>
    <col width="4.08984375" bestFit="1" customWidth="1" style="361" min="14388" max="14388"/>
    <col width="2.6328125" customWidth="1" style="361" min="14389" max="14414"/>
    <col width="9" customWidth="1" style="361" min="14415" max="14592"/>
    <col width="2.08984375" customWidth="1" style="361" min="14593" max="14593"/>
    <col width="2.36328125" customWidth="1" style="361" min="14594" max="14594"/>
    <col width="3.7265625" customWidth="1" style="361" min="14595" max="14601"/>
    <col width="4.08984375" customWidth="1" style="361" min="14602" max="14609"/>
    <col width="3.7265625" customWidth="1" style="361" min="14610" max="14634"/>
    <col hidden="1" style="361" min="14635" max="14639"/>
    <col width="2.6328125" customWidth="1" style="361" min="14640" max="14643"/>
    <col width="4.08984375" bestFit="1" customWidth="1" style="361" min="14644" max="14644"/>
    <col width="2.6328125" customWidth="1" style="361" min="14645" max="14670"/>
    <col width="9" customWidth="1" style="361" min="14671" max="14848"/>
    <col width="2.08984375" customWidth="1" style="361" min="14849" max="14849"/>
    <col width="2.36328125" customWidth="1" style="361" min="14850" max="14850"/>
    <col width="3.7265625" customWidth="1" style="361" min="14851" max="14857"/>
    <col width="4.08984375" customWidth="1" style="361" min="14858" max="14865"/>
    <col width="3.7265625" customWidth="1" style="361" min="14866" max="14890"/>
    <col hidden="1" style="361" min="14891" max="14895"/>
    <col width="2.6328125" customWidth="1" style="361" min="14896" max="14899"/>
    <col width="4.08984375" bestFit="1" customWidth="1" style="361" min="14900" max="14900"/>
    <col width="2.6328125" customWidth="1" style="361" min="14901" max="14926"/>
    <col width="9" customWidth="1" style="361" min="14927" max="15104"/>
    <col width="2.08984375" customWidth="1" style="361" min="15105" max="15105"/>
    <col width="2.36328125" customWidth="1" style="361" min="15106" max="15106"/>
    <col width="3.7265625" customWidth="1" style="361" min="15107" max="15113"/>
    <col width="4.08984375" customWidth="1" style="361" min="15114" max="15121"/>
    <col width="3.7265625" customWidth="1" style="361" min="15122" max="15146"/>
    <col hidden="1" style="361" min="15147" max="15151"/>
    <col width="2.6328125" customWidth="1" style="361" min="15152" max="15155"/>
    <col width="4.08984375" bestFit="1" customWidth="1" style="361" min="15156" max="15156"/>
    <col width="2.6328125" customWidth="1" style="361" min="15157" max="15182"/>
    <col width="9" customWidth="1" style="361" min="15183" max="15360"/>
    <col width="2.08984375" customWidth="1" style="361" min="15361" max="15361"/>
    <col width="2.36328125" customWidth="1" style="361" min="15362" max="15362"/>
    <col width="3.7265625" customWidth="1" style="361" min="15363" max="15369"/>
    <col width="4.08984375" customWidth="1" style="361" min="15370" max="15377"/>
    <col width="3.7265625" customWidth="1" style="361" min="15378" max="15402"/>
    <col hidden="1" style="361" min="15403" max="15407"/>
    <col width="2.6328125" customWidth="1" style="361" min="15408" max="15411"/>
    <col width="4.08984375" bestFit="1" customWidth="1" style="361" min="15412" max="15412"/>
    <col width="2.6328125" customWidth="1" style="361" min="15413" max="15438"/>
    <col width="9" customWidth="1" style="361" min="15439" max="15616"/>
    <col width="2.08984375" customWidth="1" style="361" min="15617" max="15617"/>
    <col width="2.36328125" customWidth="1" style="361" min="15618" max="15618"/>
    <col width="3.7265625" customWidth="1" style="361" min="15619" max="15625"/>
    <col width="4.08984375" customWidth="1" style="361" min="15626" max="15633"/>
    <col width="3.7265625" customWidth="1" style="361" min="15634" max="15658"/>
    <col hidden="1" style="361" min="15659" max="15663"/>
    <col width="2.6328125" customWidth="1" style="361" min="15664" max="15667"/>
    <col width="4.08984375" bestFit="1" customWidth="1" style="361" min="15668" max="15668"/>
    <col width="2.6328125" customWidth="1" style="361" min="15669" max="15694"/>
    <col width="9" customWidth="1" style="361" min="15695" max="15872"/>
    <col width="2.08984375" customWidth="1" style="361" min="15873" max="15873"/>
    <col width="2.36328125" customWidth="1" style="361" min="15874" max="15874"/>
    <col width="3.7265625" customWidth="1" style="361" min="15875" max="15881"/>
    <col width="4.08984375" customWidth="1" style="361" min="15882" max="15889"/>
    <col width="3.7265625" customWidth="1" style="361" min="15890" max="15914"/>
    <col hidden="1" style="361" min="15915" max="15919"/>
    <col width="2.6328125" customWidth="1" style="361" min="15920" max="15923"/>
    <col width="4.08984375" bestFit="1" customWidth="1" style="361" min="15924" max="15924"/>
    <col width="2.6328125" customWidth="1" style="361" min="15925" max="15950"/>
    <col width="9" customWidth="1" style="361" min="15951" max="16128"/>
    <col width="2.08984375" customWidth="1" style="361" min="16129" max="16129"/>
    <col width="2.36328125" customWidth="1" style="361" min="16130" max="16130"/>
    <col width="3.7265625" customWidth="1" style="361" min="16131" max="16137"/>
    <col width="4.08984375" customWidth="1" style="361" min="16138" max="16145"/>
    <col width="3.7265625" customWidth="1" style="361" min="16146" max="16170"/>
    <col hidden="1" style="361" min="16171" max="16175"/>
    <col width="2.6328125" customWidth="1" style="361" min="16176" max="16179"/>
    <col width="4.08984375" bestFit="1" customWidth="1" style="361" min="16180" max="16180"/>
    <col width="2.6328125" customWidth="1" style="361" min="16181" max="16206"/>
    <col width="9" customWidth="1" style="361" min="16207" max="16384"/>
  </cols>
  <sheetData>
    <row r="1" ht="16.5" customHeight="1" s="832">
      <c r="AJ1" s="1633" t="inlineStr">
        <is>
          <t>Unit：US$ M</t>
        </is>
      </c>
      <c r="AK1" s="1736" t="n"/>
      <c r="AL1" s="1736" t="n"/>
      <c r="AM1" s="1736" t="n"/>
      <c r="AN1" s="1736" t="n"/>
    </row>
    <row r="2" ht="27.75" customFormat="1" customHeight="1" s="363">
      <c r="C2" s="1634" t="inlineStr">
        <is>
          <t>Credit Approval Authority Determination Worksheet</t>
        </is>
      </c>
      <c r="D2" s="1736" t="n"/>
      <c r="E2" s="1736" t="n"/>
      <c r="F2" s="1736" t="n"/>
      <c r="G2" s="1736" t="n"/>
      <c r="H2" s="1736" t="n"/>
      <c r="I2" s="1736" t="n"/>
      <c r="J2" s="1736" t="n"/>
      <c r="K2" s="1736" t="n"/>
      <c r="L2" s="1736" t="n"/>
      <c r="M2" s="1736" t="n"/>
      <c r="N2" s="1736" t="n"/>
      <c r="O2" s="1736" t="n"/>
      <c r="P2" s="1736" t="n"/>
      <c r="Q2" s="1736" t="n"/>
      <c r="R2" s="1736" t="n"/>
      <c r="S2" s="1736" t="n"/>
      <c r="T2" s="1736" t="n"/>
      <c r="U2" s="1736" t="n"/>
      <c r="V2" s="1736" t="n"/>
      <c r="W2" s="1736" t="n"/>
      <c r="X2" s="1736" t="n"/>
      <c r="Y2" s="1736" t="n"/>
      <c r="Z2" s="1736" t="n"/>
      <c r="AA2" s="1736" t="n"/>
      <c r="AB2" s="1736" t="n"/>
      <c r="AC2" s="1736" t="n"/>
      <c r="AD2" s="1736" t="n"/>
      <c r="AE2" s="1736" t="n"/>
      <c r="AF2" s="1736" t="n"/>
      <c r="AG2" s="1736" t="n"/>
      <c r="AH2" s="1736" t="n"/>
      <c r="AI2" s="1736" t="n"/>
      <c r="AJ2" s="1736" t="n"/>
      <c r="AK2" s="1736" t="n"/>
      <c r="AL2" s="1736" t="n"/>
      <c r="AM2" s="1736" t="n"/>
      <c r="AN2" s="1736" t="n"/>
      <c r="AU2" s="364" t="n"/>
      <c r="AV2" s="361" t="n"/>
      <c r="AW2" s="361" t="n"/>
      <c r="AX2" s="361" t="n"/>
      <c r="AY2" s="361" t="n"/>
    </row>
    <row r="3" ht="17.25" customHeight="1" s="832">
      <c r="O3" s="365" t="n"/>
      <c r="AE3" s="1969" t="inlineStr">
        <is>
          <t>Date</t>
        </is>
      </c>
      <c r="AF3" s="1625" t="n"/>
      <c r="AG3" s="1626" t="n"/>
      <c r="AH3" s="1635">
        <f>BS!H3</f>
        <v/>
      </c>
      <c r="AI3" s="1625" t="n"/>
      <c r="AJ3" s="1625" t="n"/>
      <c r="AK3" s="1625" t="n"/>
      <c r="AL3" s="1625" t="n"/>
      <c r="AM3" s="1625" t="n"/>
      <c r="AN3" s="1626" t="n"/>
    </row>
    <row r="4" ht="17.25" customHeight="1" s="832">
      <c r="C4" s="1390" t="inlineStr">
        <is>
          <t xml:space="preserve">Input ○ </t>
        </is>
      </c>
      <c r="D4" s="1625" t="n"/>
      <c r="E4" s="1625" t="n"/>
      <c r="F4" s="1625" t="n"/>
      <c r="G4" s="1626" t="n"/>
      <c r="AE4" s="1969" t="inlineStr">
        <is>
          <t>Office/Dept</t>
        </is>
      </c>
      <c r="AF4" s="1625" t="n"/>
      <c r="AG4" s="1626" t="n"/>
      <c r="AH4" s="1970">
        <f>BS!H5</f>
        <v/>
      </c>
      <c r="AI4" s="1625" t="n"/>
      <c r="AJ4" s="1625" t="n"/>
      <c r="AK4" s="1625" t="n"/>
      <c r="AL4" s="1625" t="n"/>
      <c r="AM4" s="1625" t="n"/>
      <c r="AN4" s="1626" t="n"/>
      <c r="AV4" s="363" t="n"/>
      <c r="AW4" s="363" t="n"/>
      <c r="AX4" s="363" t="n"/>
      <c r="AY4" s="363" t="n"/>
    </row>
    <row r="5" ht="17.25" customHeight="1" s="832">
      <c r="C5" s="366" t="inlineStr">
        <is>
          <t xml:space="preserve">　</t>
        </is>
      </c>
      <c r="D5" s="1969" t="inlineStr">
        <is>
          <t>Credit Application</t>
        </is>
      </c>
      <c r="E5" s="1625" t="n"/>
      <c r="F5" s="1625" t="n"/>
      <c r="G5" s="1625" t="n"/>
      <c r="H5" s="1625" t="n"/>
      <c r="I5" s="1625" t="n"/>
      <c r="J5" s="1626" t="n"/>
      <c r="K5" s="1621" t="inlineStr">
        <is>
          <t>Input A～I</t>
        </is>
      </c>
      <c r="L5" s="1625" t="n"/>
      <c r="M5" s="1625" t="n"/>
      <c r="N5" s="1625" t="n"/>
      <c r="O5" s="1625" t="n"/>
      <c r="P5" s="1556" t="inlineStr">
        <is>
          <t>Table</t>
        </is>
      </c>
      <c r="Q5" s="1625" t="n"/>
      <c r="R5" s="1625" t="n"/>
      <c r="S5" s="1626" t="n"/>
      <c r="T5" s="1632" t="n"/>
      <c r="U5" s="1625" t="n"/>
      <c r="V5" s="1625" t="n"/>
      <c r="W5" s="1626" t="n"/>
      <c r="AE5" s="1969" t="inlineStr">
        <is>
          <t>Officer</t>
        </is>
      </c>
      <c r="AF5" s="1625" t="n"/>
      <c r="AG5" s="1626" t="n"/>
      <c r="AH5" s="1970">
        <f>BS!H6</f>
        <v/>
      </c>
      <c r="AI5" s="1625" t="n"/>
      <c r="AJ5" s="1625" t="n"/>
      <c r="AK5" s="1625" t="n"/>
      <c r="AL5" s="1625" t="n"/>
      <c r="AM5" s="1625" t="n"/>
      <c r="AN5" s="1626" t="n"/>
      <c r="AV5" s="363" t="n"/>
      <c r="AW5" s="363" t="n"/>
      <c r="AX5" s="363" t="n"/>
      <c r="AY5" s="363" t="n"/>
    </row>
    <row r="6" ht="17.25" customHeight="1" s="832">
      <c r="C6" s="366" t="inlineStr">
        <is>
          <t>○</t>
        </is>
      </c>
      <c r="D6" s="1969" t="inlineStr">
        <is>
          <t>Rating Application</t>
        </is>
      </c>
      <c r="E6" s="1625" t="n"/>
      <c r="F6" s="1625" t="n"/>
      <c r="G6" s="1625" t="n"/>
      <c r="H6" s="1625" t="n"/>
      <c r="I6" s="1625" t="n"/>
      <c r="J6" s="1626" t="n"/>
      <c r="K6" s="1390" t="inlineStr">
        <is>
          <t>Input A&amp;C</t>
        </is>
      </c>
      <c r="L6" s="1625" t="n"/>
      <c r="M6" s="1625" t="n"/>
      <c r="N6" s="1625" t="n"/>
      <c r="O6" s="1626" t="n"/>
      <c r="AG6" s="367" t="inlineStr">
        <is>
          <t>Extension Number</t>
        </is>
      </c>
      <c r="AH6" s="368" t="inlineStr">
        <is>
          <t xml:space="preserve"> (</t>
        </is>
      </c>
      <c r="AI6" s="1567">
        <f>BS!H7</f>
        <v/>
      </c>
      <c r="AJ6" s="1935" t="n"/>
      <c r="AK6" s="1935" t="n"/>
      <c r="AL6" s="1935" t="n"/>
      <c r="AM6" s="1935" t="n"/>
      <c r="AN6" s="368" t="inlineStr">
        <is>
          <t>)</t>
        </is>
      </c>
      <c r="AV6" s="363" t="n"/>
      <c r="AW6" s="363" t="n"/>
      <c r="AX6" s="363" t="n"/>
      <c r="AY6" s="363" t="n"/>
    </row>
    <row r="7" ht="5.25" customHeight="1" s="832">
      <c r="AV7" s="369" t="n"/>
      <c r="AW7" s="1574" t="n"/>
      <c r="AX7" s="1736" t="n"/>
      <c r="AY7" s="1736" t="n"/>
    </row>
    <row r="8" ht="20.15" customHeight="1" s="832">
      <c r="C8" s="1577" t="inlineStr">
        <is>
          <t>Mizuho C-CIF</t>
        </is>
      </c>
      <c r="D8" s="1625" t="n"/>
      <c r="E8" s="1625" t="n"/>
      <c r="F8" s="1625" t="n"/>
      <c r="G8" s="1624">
        <f>BS!B3</f>
        <v/>
      </c>
      <c r="H8" s="1625" t="n"/>
      <c r="I8" s="1625" t="n"/>
      <c r="J8" s="1626" t="n"/>
      <c r="K8" s="1628" t="inlineStr">
        <is>
          <t>Customer Name</t>
        </is>
      </c>
      <c r="L8" s="1625" t="n"/>
      <c r="M8" s="1625" t="n"/>
      <c r="N8" s="1626" t="n"/>
      <c r="O8" s="1970">
        <f>BS!B2</f>
        <v/>
      </c>
      <c r="P8" s="1625" t="n"/>
      <c r="Q8" s="1625" t="n"/>
      <c r="R8" s="1625" t="n"/>
      <c r="S8" s="1625" t="n"/>
      <c r="T8" s="1625" t="n"/>
      <c r="U8" s="1625" t="n"/>
      <c r="V8" s="1625" t="n"/>
      <c r="W8" s="1625" t="n"/>
      <c r="X8" s="1625" t="n"/>
      <c r="Y8" s="1625" t="n"/>
      <c r="Z8" s="1625" t="n"/>
      <c r="AA8" s="1625" t="n"/>
      <c r="AB8" s="1625" t="n"/>
      <c r="AC8" s="1625" t="n"/>
      <c r="AD8" s="1625" t="n"/>
      <c r="AE8" s="1625" t="n"/>
      <c r="AF8" s="1625" t="n"/>
      <c r="AG8" s="1626" t="n"/>
      <c r="AH8" s="1628" t="inlineStr">
        <is>
          <t>Rating</t>
        </is>
      </c>
      <c r="AI8" s="1625" t="n"/>
      <c r="AJ8" s="1626" t="n"/>
      <c r="AK8" s="1971" t="n"/>
      <c r="AL8" s="1935" t="n"/>
      <c r="AM8" s="1935" t="n"/>
      <c r="AN8" s="1936" t="n"/>
      <c r="AV8" s="369" t="n"/>
      <c r="AW8" s="1574" t="n"/>
      <c r="AX8" s="1736" t="n"/>
      <c r="AY8" s="1736" t="n"/>
    </row>
    <row r="9" ht="20.15" customHeight="1" s="832">
      <c r="C9" s="1592" t="inlineStr">
        <is>
          <t>Mizuho C-CIF(s) of customer(s) to be combined under one name with the obligor</t>
        </is>
      </c>
      <c r="D9" s="1935" t="n"/>
      <c r="E9" s="1935" t="n"/>
      <c r="F9" s="1935" t="n"/>
      <c r="G9" s="1935" t="n"/>
      <c r="H9" s="1935" t="n"/>
      <c r="I9" s="1972" t="n"/>
      <c r="J9" s="1596" t="inlineStr">
        <is>
          <t>Belongs to own office</t>
        </is>
      </c>
      <c r="K9" s="1973" t="n"/>
      <c r="L9" s="1973" t="n"/>
      <c r="M9" s="1973" t="n"/>
      <c r="N9" s="1974" t="n"/>
      <c r="O9" s="370" t="inlineStr">
        <is>
          <t>YES</t>
        </is>
      </c>
      <c r="P9" s="371" t="n"/>
      <c r="Q9" s="372" t="inlineStr">
        <is>
          <t>NO</t>
        </is>
      </c>
      <c r="R9" s="371" t="n"/>
      <c r="S9" s="1597" t="n"/>
      <c r="T9" s="1973" t="n"/>
      <c r="U9" s="1973" t="n"/>
      <c r="V9" s="1973" t="n"/>
      <c r="W9" s="1975" t="n"/>
      <c r="X9" s="1973" t="n"/>
      <c r="Y9" s="1973" t="n"/>
      <c r="Z9" s="1973" t="n"/>
      <c r="AA9" s="1973" t="n"/>
      <c r="AB9" s="1973" t="n"/>
      <c r="AC9" s="1973" t="n"/>
      <c r="AD9" s="1973" t="n"/>
      <c r="AE9" s="1973" t="n"/>
      <c r="AF9" s="1973" t="n"/>
      <c r="AG9" s="1976" t="n"/>
      <c r="AH9" s="1977" t="inlineStr">
        <is>
          <t>Company 
G Rating*</t>
        </is>
      </c>
      <c r="AI9" s="1935" t="n"/>
      <c r="AJ9" s="1936" t="n"/>
      <c r="AK9" s="1978" t="n"/>
      <c r="AL9" s="1935" t="n"/>
      <c r="AM9" s="1935" t="n"/>
      <c r="AN9" s="1936" t="n"/>
      <c r="AV9" s="369" t="n"/>
      <c r="AW9" s="1574" t="n"/>
      <c r="AX9" s="1574" t="n"/>
      <c r="AY9" s="1574" t="n"/>
    </row>
    <row r="10" ht="20.15" customHeight="1" s="832">
      <c r="C10" s="1979" t="n"/>
      <c r="D10" s="1980" t="n"/>
      <c r="E10" s="1980" t="n"/>
      <c r="F10" s="1980" t="n"/>
      <c r="G10" s="1980" t="n"/>
      <c r="H10" s="1980" t="n"/>
      <c r="I10" s="1981" t="n"/>
      <c r="J10" s="1613" t="inlineStr">
        <is>
          <t>Belongs to other office</t>
        </is>
      </c>
      <c r="K10" s="1982" t="n"/>
      <c r="L10" s="1982" t="n"/>
      <c r="M10" s="1982" t="n"/>
      <c r="N10" s="1983" t="n"/>
      <c r="O10" s="373" t="inlineStr">
        <is>
          <t>YES</t>
        </is>
      </c>
      <c r="P10" s="374" t="n"/>
      <c r="Q10" s="375" t="inlineStr">
        <is>
          <t>NO</t>
        </is>
      </c>
      <c r="R10" s="374" t="n"/>
      <c r="S10" s="1984" t="n"/>
      <c r="T10" s="1982" t="n"/>
      <c r="U10" s="1982" t="n"/>
      <c r="V10" s="1983" t="n"/>
      <c r="W10" s="1617" t="n"/>
      <c r="X10" s="1982" t="n"/>
      <c r="Y10" s="1982" t="n"/>
      <c r="Z10" s="1982" t="n"/>
      <c r="AA10" s="1982" t="n"/>
      <c r="AB10" s="1982" t="n"/>
      <c r="AC10" s="1982" t="n"/>
      <c r="AD10" s="1982" t="n"/>
      <c r="AE10" s="1982" t="n"/>
      <c r="AF10" s="1982" t="n"/>
      <c r="AG10" s="1985" t="n"/>
      <c r="AH10" s="1941" t="n"/>
      <c r="AI10" s="1941" t="n"/>
      <c r="AJ10" s="1942" t="n"/>
      <c r="AK10" s="1940" t="n"/>
      <c r="AL10" s="1941" t="n"/>
      <c r="AM10" s="1941" t="n"/>
      <c r="AN10" s="1942" t="n"/>
      <c r="AV10" s="369" t="n"/>
      <c r="AW10" s="1574" t="n"/>
      <c r="AX10" s="1736" t="n"/>
      <c r="AY10" s="1736" t="n"/>
    </row>
    <row r="11" ht="15.5" customHeight="1" s="832">
      <c r="C11" s="376" t="n"/>
      <c r="D11" s="376" t="n"/>
      <c r="E11" s="376" t="n"/>
      <c r="F11" s="376" t="n"/>
      <c r="G11" s="376" t="n"/>
      <c r="H11" s="376" t="n"/>
      <c r="I11" s="376" t="n"/>
      <c r="J11" s="376" t="n"/>
      <c r="K11" s="376" t="n"/>
      <c r="L11" s="376" t="n"/>
      <c r="M11" s="376" t="n"/>
      <c r="N11" s="376" t="n"/>
      <c r="O11" s="376" t="n"/>
      <c r="P11" s="376" t="n"/>
      <c r="Q11" s="376" t="n"/>
      <c r="R11" s="376" t="n"/>
      <c r="S11" s="376" t="n"/>
      <c r="T11" s="376" t="n"/>
      <c r="U11" s="376" t="n"/>
      <c r="V11" s="376" t="n"/>
      <c r="W11" s="376" t="n"/>
      <c r="X11" s="376" t="n"/>
      <c r="Y11" s="376" t="n"/>
      <c r="Z11" s="376" t="n"/>
      <c r="AA11" s="376" t="n"/>
      <c r="AB11" s="376" t="n"/>
      <c r="AC11" s="376" t="n"/>
      <c r="AD11" s="1575" t="inlineStr">
        <is>
          <t>(*)Financial Institutions only</t>
        </is>
      </c>
      <c r="AE11" s="1736" t="n"/>
      <c r="AF11" s="1736" t="n"/>
      <c r="AG11" s="1736" t="n"/>
      <c r="AH11" s="1736" t="n"/>
      <c r="AI11" s="1736" t="n"/>
      <c r="AJ11" s="1736" t="n"/>
      <c r="AK11" s="1736" t="n"/>
      <c r="AL11" s="1736" t="n"/>
      <c r="AM11" s="1736" t="n"/>
      <c r="AN11" s="1736" t="n"/>
      <c r="AV11" s="369" t="n"/>
      <c r="AW11" s="1574" t="n"/>
      <c r="AX11" s="1574" t="n"/>
      <c r="AY11" s="1574" t="n"/>
    </row>
    <row r="12" ht="20.15" customHeight="1" s="832">
      <c r="C12" s="1577" t="inlineStr">
        <is>
          <t>Collateral</t>
        </is>
      </c>
      <c r="D12" s="1625" t="n"/>
      <c r="E12" s="1625" t="n"/>
      <c r="F12" s="1625" t="n"/>
      <c r="G12" s="1579" t="inlineStr">
        <is>
          <t>No</t>
        </is>
      </c>
      <c r="H12" s="1625" t="n"/>
      <c r="I12" s="1986">
        <f>IF(G12="Yes","Create 「Collateral Category Determination Worksheet」(W-4)(Only for Quality/General)","-")</f>
        <v/>
      </c>
      <c r="J12" s="1102" t="n"/>
      <c r="K12" s="1102" t="n"/>
      <c r="L12" s="1102" t="n"/>
      <c r="M12" s="1102" t="n"/>
      <c r="N12" s="1102" t="n"/>
      <c r="O12" s="1102" t="n"/>
      <c r="P12" s="1102" t="n"/>
      <c r="Q12" s="1102" t="n"/>
      <c r="R12" s="1102" t="n"/>
      <c r="S12" s="1102" t="n"/>
      <c r="T12" s="1102" t="n"/>
      <c r="U12" s="1103" t="n"/>
      <c r="V12" s="1577" t="inlineStr">
        <is>
          <t>Guarantee</t>
        </is>
      </c>
      <c r="W12" s="1625" t="n"/>
      <c r="X12" s="1625" t="n"/>
      <c r="Y12" s="1625" t="n"/>
      <c r="Z12" s="1970" t="n"/>
      <c r="AA12" s="1625" t="n"/>
      <c r="AB12" s="1625" t="n"/>
      <c r="AC12" s="1626" t="n"/>
      <c r="AD12" s="1986">
        <f>IF(Z12="Reflect","Create 「Check Sheet for Effectiveness of Guarantees」","-")</f>
        <v/>
      </c>
      <c r="AE12" s="1102" t="n"/>
      <c r="AF12" s="1102" t="n"/>
      <c r="AG12" s="1102" t="n"/>
      <c r="AH12" s="1102" t="n"/>
      <c r="AI12" s="1102" t="n"/>
      <c r="AJ12" s="1102" t="n"/>
      <c r="AK12" s="1102" t="n"/>
      <c r="AL12" s="1102" t="n"/>
      <c r="AM12" s="1102" t="n"/>
      <c r="AN12" s="1103" t="n"/>
      <c r="AV12" s="369" t="n"/>
      <c r="AW12" s="1574" t="n"/>
      <c r="AX12" s="1574" t="n"/>
      <c r="AY12" s="1574" t="n"/>
    </row>
    <row r="13" ht="6" customHeight="1" s="832">
      <c r="C13" s="376" t="n"/>
      <c r="D13" s="376" t="n"/>
      <c r="E13" s="376" t="n"/>
      <c r="F13" s="376" t="n"/>
      <c r="G13" s="376" t="n"/>
      <c r="H13" s="376" t="n"/>
      <c r="I13" s="376" t="n"/>
      <c r="J13" s="376" t="n"/>
      <c r="K13" s="376" t="n"/>
      <c r="L13" s="376" t="n"/>
      <c r="M13" s="376" t="n"/>
      <c r="N13" s="376" t="n"/>
      <c r="O13" s="376" t="n"/>
      <c r="P13" s="376" t="n"/>
      <c r="Q13" s="376" t="n"/>
      <c r="R13" s="376" t="n"/>
      <c r="S13" s="376" t="n"/>
      <c r="T13" s="376" t="n"/>
      <c r="U13" s="376" t="n"/>
      <c r="V13" s="376" t="n"/>
      <c r="W13" s="376" t="n"/>
      <c r="X13" s="376" t="n"/>
      <c r="Y13" s="376" t="n"/>
      <c r="Z13" s="376" t="n"/>
      <c r="AA13" s="376" t="n"/>
      <c r="AB13" s="376" t="n"/>
      <c r="AC13" s="376" t="n"/>
      <c r="AD13" s="376" t="n"/>
      <c r="AE13" s="376" t="n"/>
      <c r="AF13" s="376" t="n"/>
      <c r="AG13" s="376" t="n"/>
      <c r="AH13" s="376" t="n"/>
      <c r="AI13" s="376" t="n"/>
      <c r="AJ13" s="376" t="n"/>
      <c r="AK13" s="376" t="n"/>
      <c r="AL13" s="376" t="n"/>
      <c r="AM13" s="376" t="n"/>
      <c r="AN13" s="376" t="n"/>
      <c r="AV13" s="369" t="n"/>
      <c r="AW13" s="1574" t="n"/>
      <c r="AX13" s="1574" t="n"/>
      <c r="AY13" s="1574" t="n"/>
    </row>
    <row r="14" ht="24" customHeight="1" s="832">
      <c r="B14" s="377" t="inlineStr">
        <is>
          <t>1. CAA Determination</t>
        </is>
      </c>
      <c r="C14" s="376" t="n"/>
      <c r="D14" s="376" t="n"/>
      <c r="E14" s="376" t="n"/>
      <c r="F14" s="376" t="n"/>
      <c r="G14" s="376" t="n"/>
      <c r="H14" s="376" t="n"/>
      <c r="I14" s="376" t="n"/>
      <c r="J14" s="376" t="n"/>
      <c r="K14" s="376" t="n"/>
      <c r="L14" s="376" t="n"/>
      <c r="M14" s="376" t="n"/>
      <c r="N14" s="376" t="n"/>
      <c r="O14" s="376" t="n"/>
      <c r="P14" s="376" t="n"/>
      <c r="Q14" s="376" t="n"/>
      <c r="R14" s="376" t="n"/>
      <c r="S14" s="376" t="n"/>
      <c r="T14" s="376" t="n"/>
      <c r="U14" s="376" t="n"/>
      <c r="V14" s="376" t="n"/>
      <c r="W14" s="376" t="n"/>
      <c r="X14" s="376" t="n"/>
      <c r="Y14" s="376" t="n"/>
      <c r="Z14" s="376" t="n"/>
      <c r="AA14" s="376" t="n"/>
      <c r="AB14" s="376" t="n"/>
      <c r="AC14" s="376" t="n"/>
      <c r="AD14" s="376" t="n"/>
      <c r="AE14" s="376" t="n"/>
      <c r="AF14" s="376" t="n"/>
      <c r="AG14" s="376" t="n"/>
      <c r="AH14" s="376" t="n"/>
      <c r="AI14" s="376" t="n"/>
      <c r="AJ14" s="376" t="n"/>
      <c r="AK14" s="376" t="n"/>
      <c r="AL14" s="376" t="n"/>
      <c r="AM14" s="376" t="n"/>
      <c r="AN14" s="376" t="n"/>
      <c r="AV14" s="369" t="n"/>
      <c r="AW14" s="1574" t="n"/>
      <c r="AX14" s="1574" t="n"/>
      <c r="AY14" s="1574" t="n"/>
    </row>
    <row r="15" ht="15" customHeight="1" s="832">
      <c r="C15" s="378" t="inlineStr">
        <is>
          <t>A. Calculation of DMS Exposure（Before Execution）</t>
        </is>
      </c>
      <c r="N15" s="379" t="n"/>
      <c r="O15" s="379" t="n"/>
      <c r="P15" s="379" t="n"/>
      <c r="Q15" s="379" t="n"/>
      <c r="R15" s="379" t="n"/>
      <c r="S15" s="379" t="n"/>
      <c r="T15" s="380" t="n"/>
      <c r="U15" s="1505" t="n"/>
      <c r="V15" s="1941" t="n"/>
      <c r="W15" s="1941" t="n"/>
      <c r="X15" s="1941" t="n"/>
      <c r="Y15" s="1941" t="n"/>
      <c r="Z15" s="1941" t="n"/>
      <c r="AA15" s="379" t="n"/>
      <c r="AB15" s="379" t="n"/>
      <c r="AC15" s="379" t="n"/>
      <c r="AD15" s="379" t="n"/>
      <c r="AE15" s="379" t="n"/>
      <c r="AF15" s="379" t="n"/>
      <c r="AG15" s="379" t="n"/>
      <c r="AH15" s="379" t="n"/>
      <c r="AI15" s="379" t="n"/>
      <c r="AJ15" s="379" t="n"/>
      <c r="AK15" s="379" t="n"/>
      <c r="AL15" s="379" t="n"/>
      <c r="AU15" s="361" t="n"/>
    </row>
    <row r="16" ht="9" customHeight="1" s="832">
      <c r="C16" s="381" t="n"/>
      <c r="D16" s="1987" t="n"/>
      <c r="E16" s="1935" t="n"/>
      <c r="F16" s="1935" t="n"/>
      <c r="G16" s="1935" t="n"/>
      <c r="H16" s="1935" t="n"/>
      <c r="I16" s="1936" t="n"/>
      <c r="J16" s="1556" t="inlineStr">
        <is>
          <t>Total Credit Exposure</t>
        </is>
      </c>
      <c r="K16" s="1935" t="n"/>
      <c r="L16" s="1935" t="n"/>
      <c r="M16" s="1935" t="n"/>
      <c r="N16" s="1935" t="n"/>
      <c r="O16" s="1935" t="n"/>
      <c r="P16" s="1935" t="n"/>
      <c r="Q16" s="1936" t="n"/>
      <c r="R16" s="1628" t="inlineStr">
        <is>
          <t>Collateral(Quality+General)</t>
        </is>
      </c>
      <c r="S16" s="1935" t="n"/>
      <c r="T16" s="1935" t="n"/>
      <c r="U16" s="1935" t="n"/>
      <c r="V16" s="1935" t="n"/>
      <c r="W16" s="1935" t="n"/>
      <c r="X16" s="1936" t="n"/>
      <c r="Y16" s="1556" t="inlineStr">
        <is>
          <t>Quality Guarantee</t>
        </is>
      </c>
      <c r="Z16" s="1935" t="n"/>
      <c r="AA16" s="1935" t="n"/>
      <c r="AB16" s="1935" t="n"/>
      <c r="AC16" s="1935" t="n"/>
      <c r="AD16" s="1935" t="n"/>
      <c r="AE16" s="1936" t="n"/>
      <c r="AF16" s="1556" t="inlineStr">
        <is>
          <t>Unsecured Credit</t>
        </is>
      </c>
      <c r="AG16" s="1935" t="n"/>
      <c r="AH16" s="1935" t="n"/>
      <c r="AI16" s="1935" t="n"/>
      <c r="AJ16" s="1935" t="n"/>
      <c r="AK16" s="1935" t="n"/>
      <c r="AL16" s="1936" t="n"/>
      <c r="AN16" s="1585" t="inlineStr">
        <is>
          <t>Exchange rate
（*2）</t>
        </is>
      </c>
      <c r="AO16" s="1935" t="n"/>
      <c r="AP16" s="1936" t="n"/>
    </row>
    <row r="17" ht="9" customHeight="1" s="832">
      <c r="C17" s="381" t="n"/>
      <c r="D17" s="1736" t="n"/>
      <c r="E17" s="1736" t="n"/>
      <c r="F17" s="1736" t="n"/>
      <c r="G17" s="1736" t="n"/>
      <c r="H17" s="1736" t="n"/>
      <c r="I17" s="1988" t="n"/>
      <c r="J17" s="1940" t="n"/>
      <c r="K17" s="1941" t="n"/>
      <c r="L17" s="1941" t="n"/>
      <c r="M17" s="1941" t="n"/>
      <c r="N17" s="1941" t="n"/>
      <c r="O17" s="1941" t="n"/>
      <c r="P17" s="1941" t="n"/>
      <c r="Q17" s="1942" t="n"/>
      <c r="R17" s="1964" t="n"/>
      <c r="S17" s="1736" t="n"/>
      <c r="T17" s="1736" t="n"/>
      <c r="U17" s="1736" t="n"/>
      <c r="V17" s="1736" t="n"/>
      <c r="W17" s="1736" t="n"/>
      <c r="X17" s="1988" t="n"/>
      <c r="Y17" s="1964" t="n"/>
      <c r="Z17" s="1736" t="n"/>
      <c r="AA17" s="1736" t="n"/>
      <c r="AB17" s="1736" t="n"/>
      <c r="AC17" s="1736" t="n"/>
      <c r="AD17" s="1736" t="n"/>
      <c r="AE17" s="1988" t="n"/>
      <c r="AF17" s="1964" t="n"/>
      <c r="AG17" s="1736" t="n"/>
      <c r="AH17" s="1736" t="n"/>
      <c r="AI17" s="1736" t="n"/>
      <c r="AJ17" s="1736" t="n"/>
      <c r="AK17" s="1736" t="n"/>
      <c r="AL17" s="1988" t="n"/>
      <c r="AN17" s="1964" t="n"/>
      <c r="AO17" s="1736" t="n"/>
      <c r="AP17" s="1988" t="n"/>
    </row>
    <row r="18" ht="14.25" customHeight="1" s="832">
      <c r="C18" s="381" t="n"/>
      <c r="D18" s="1736" t="n"/>
      <c r="E18" s="1736" t="n"/>
      <c r="F18" s="1736" t="n"/>
      <c r="G18" s="1736" t="n"/>
      <c r="H18" s="1736" t="n"/>
      <c r="I18" s="1988" t="n"/>
      <c r="J18" s="1989" t="inlineStr">
        <is>
          <t>Before Adjustment</t>
        </is>
      </c>
      <c r="K18" s="1935" t="n"/>
      <c r="L18" s="1935" t="n"/>
      <c r="M18" s="1935" t="n"/>
      <c r="N18" s="1990" t="inlineStr">
        <is>
          <t>After Adjustment</t>
        </is>
      </c>
      <c r="O18" s="1935" t="n"/>
      <c r="P18" s="1935" t="n"/>
      <c r="Q18" s="1936" t="n"/>
      <c r="R18" s="1964" t="n"/>
      <c r="S18" s="1736" t="n"/>
      <c r="T18" s="1736" t="n"/>
      <c r="U18" s="1736" t="n"/>
      <c r="V18" s="1736" t="n"/>
      <c r="W18" s="1736" t="n"/>
      <c r="X18" s="1988" t="n"/>
      <c r="Y18" s="1964" t="n"/>
      <c r="Z18" s="1736" t="n"/>
      <c r="AA18" s="1736" t="n"/>
      <c r="AB18" s="1736" t="n"/>
      <c r="AC18" s="1736" t="n"/>
      <c r="AD18" s="1736" t="n"/>
      <c r="AE18" s="1988" t="n"/>
      <c r="AF18" s="1964" t="n"/>
      <c r="AG18" s="1736" t="n"/>
      <c r="AH18" s="1736" t="n"/>
      <c r="AI18" s="1736" t="n"/>
      <c r="AJ18" s="1736" t="n"/>
      <c r="AK18" s="1736" t="n"/>
      <c r="AL18" s="1988" t="n"/>
      <c r="AN18" s="1964" t="n"/>
      <c r="AO18" s="1736" t="n"/>
      <c r="AP18" s="1988" t="n"/>
    </row>
    <row r="19" ht="14.25" customHeight="1" s="832">
      <c r="C19" s="382" t="n"/>
      <c r="D19" s="1941" t="n"/>
      <c r="E19" s="1941" t="n"/>
      <c r="F19" s="1941" t="n"/>
      <c r="G19" s="1941" t="n"/>
      <c r="H19" s="1941" t="n"/>
      <c r="I19" s="1942" t="n"/>
      <c r="J19" s="1940" t="n"/>
      <c r="K19" s="1941" t="n"/>
      <c r="L19" s="1941" t="n"/>
      <c r="M19" s="1941" t="n"/>
      <c r="N19" s="1940" t="n"/>
      <c r="O19" s="1941" t="n"/>
      <c r="P19" s="1941" t="n"/>
      <c r="Q19" s="1942" t="n"/>
      <c r="R19" s="1940" t="n"/>
      <c r="S19" s="1941" t="n"/>
      <c r="T19" s="1941" t="n"/>
      <c r="U19" s="1941" t="n"/>
      <c r="V19" s="1941" t="n"/>
      <c r="W19" s="1941" t="n"/>
      <c r="X19" s="1942" t="n"/>
      <c r="Y19" s="1940" t="n"/>
      <c r="Z19" s="1941" t="n"/>
      <c r="AA19" s="1941" t="n"/>
      <c r="AB19" s="1941" t="n"/>
      <c r="AC19" s="1941" t="n"/>
      <c r="AD19" s="1941" t="n"/>
      <c r="AE19" s="1942" t="n"/>
      <c r="AF19" s="1940" t="n"/>
      <c r="AG19" s="1941" t="n"/>
      <c r="AH19" s="1941" t="n"/>
      <c r="AI19" s="1941" t="n"/>
      <c r="AJ19" s="1941" t="n"/>
      <c r="AK19" s="1941" t="n"/>
      <c r="AL19" s="1942" t="n"/>
      <c r="AN19" s="1940" t="n"/>
      <c r="AO19" s="1941" t="n"/>
      <c r="AP19" s="1942" t="n"/>
    </row>
    <row r="20" ht="9" customHeight="1" s="832">
      <c r="C20" s="382" t="n"/>
      <c r="D20" s="1991" t="inlineStr">
        <is>
          <t>On Balance</t>
        </is>
      </c>
      <c r="E20" s="1935" t="n"/>
      <c r="F20" s="1935" t="n"/>
      <c r="G20" s="1935" t="n"/>
      <c r="H20" s="1935" t="n"/>
      <c r="I20" s="1936" t="n"/>
      <c r="J20" s="1523" t="n"/>
      <c r="K20" s="1935" t="n"/>
      <c r="L20" s="1935" t="n"/>
      <c r="M20" s="1935" t="n"/>
      <c r="N20" s="1992">
        <f>J20</f>
        <v/>
      </c>
      <c r="O20" s="899" t="n"/>
      <c r="P20" s="899" t="n"/>
      <c r="Q20" s="910" t="n"/>
      <c r="R20" s="1993" t="n"/>
      <c r="S20" s="1935" t="n"/>
      <c r="T20" s="1935" t="n"/>
      <c r="U20" s="1935" t="n"/>
      <c r="V20" s="1935" t="n"/>
      <c r="W20" s="1935" t="n"/>
      <c r="X20" s="1936" t="n"/>
      <c r="Y20" s="1993" t="n"/>
      <c r="Z20" s="1935" t="n"/>
      <c r="AA20" s="1935" t="n"/>
      <c r="AB20" s="1935" t="n"/>
      <c r="AC20" s="1935" t="n"/>
      <c r="AD20" s="1935" t="n"/>
      <c r="AE20" s="1936" t="n"/>
      <c r="AF20" s="1994">
        <f>N24-SUM(R20:AE21)</f>
        <v/>
      </c>
      <c r="AG20" s="899" t="n"/>
      <c r="AH20" s="899" t="n"/>
      <c r="AI20" s="899" t="n"/>
      <c r="AJ20" s="899" t="n"/>
      <c r="AK20" s="899" t="n"/>
      <c r="AL20" s="910" t="n"/>
      <c r="AN20" s="1632">
        <f>BS!H8</f>
        <v/>
      </c>
      <c r="AO20" s="1935" t="n"/>
      <c r="AP20" s="1936" t="n"/>
    </row>
    <row r="21" ht="9" customHeight="1" s="832">
      <c r="C21" s="382" t="n"/>
      <c r="D21" s="1979" t="n"/>
      <c r="E21" s="1980" t="n"/>
      <c r="F21" s="1980" t="n"/>
      <c r="G21" s="1980" t="n"/>
      <c r="H21" s="1980" t="n"/>
      <c r="I21" s="1995" t="n"/>
      <c r="J21" s="1979" t="n"/>
      <c r="K21" s="1980" t="n"/>
      <c r="L21" s="1980" t="n"/>
      <c r="M21" s="1980" t="n"/>
      <c r="N21" s="897" t="n"/>
      <c r="O21" s="876" t="n"/>
      <c r="P21" s="876" t="n"/>
      <c r="Q21" s="988" t="n"/>
      <c r="R21" s="1964" t="n"/>
      <c r="S21" s="1736" t="n"/>
      <c r="T21" s="1736" t="n"/>
      <c r="U21" s="1736" t="n"/>
      <c r="V21" s="1736" t="n"/>
      <c r="W21" s="1736" t="n"/>
      <c r="X21" s="1988" t="n"/>
      <c r="Y21" s="1964" t="n"/>
      <c r="Z21" s="1736" t="n"/>
      <c r="AA21" s="1736" t="n"/>
      <c r="AB21" s="1736" t="n"/>
      <c r="AC21" s="1736" t="n"/>
      <c r="AD21" s="1736" t="n"/>
      <c r="AE21" s="1988" t="n"/>
      <c r="AF21" s="1007" t="n"/>
      <c r="AL21" s="1008" t="n"/>
      <c r="AN21" s="1964" t="n"/>
      <c r="AO21" s="1736" t="n"/>
      <c r="AP21" s="1988" t="n"/>
    </row>
    <row r="22" ht="9" customHeight="1" s="832">
      <c r="C22" s="381" t="n"/>
      <c r="D22" s="1996" t="inlineStr">
        <is>
          <t>Off Balance</t>
        </is>
      </c>
      <c r="E22" s="1997" t="n"/>
      <c r="F22" s="1997" t="n"/>
      <c r="G22" s="1997" t="n"/>
      <c r="H22" s="1997" t="n"/>
      <c r="I22" s="1998" t="n"/>
      <c r="J22" s="1509" t="n"/>
      <c r="K22" s="1997" t="n"/>
      <c r="L22" s="1997" t="n"/>
      <c r="M22" s="1997" t="n"/>
      <c r="N22" s="1999">
        <f>J22*0.7</f>
        <v/>
      </c>
      <c r="O22" s="873" t="n"/>
      <c r="P22" s="873" t="n"/>
      <c r="Q22" s="987" t="n"/>
      <c r="R22" s="1964" t="n"/>
      <c r="S22" s="1736" t="n"/>
      <c r="T22" s="1736" t="n"/>
      <c r="U22" s="1736" t="n"/>
      <c r="V22" s="1736" t="n"/>
      <c r="W22" s="1736" t="n"/>
      <c r="X22" s="1988" t="n"/>
      <c r="Y22" s="1964" t="n"/>
      <c r="Z22" s="1736" t="n"/>
      <c r="AA22" s="1736" t="n"/>
      <c r="AB22" s="1736" t="n"/>
      <c r="AC22" s="1736" t="n"/>
      <c r="AD22" s="1736" t="n"/>
      <c r="AE22" s="1988" t="n"/>
      <c r="AF22" s="1007" t="n"/>
      <c r="AL22" s="1008" t="n"/>
      <c r="AN22" s="1940" t="n"/>
      <c r="AO22" s="1941" t="n"/>
      <c r="AP22" s="1942" t="n"/>
    </row>
    <row r="23" ht="9" customHeight="1" s="832">
      <c r="C23" s="381" t="n"/>
      <c r="D23" s="1979" t="n"/>
      <c r="E23" s="1980" t="n"/>
      <c r="F23" s="1980" t="n"/>
      <c r="G23" s="1980" t="n"/>
      <c r="H23" s="1980" t="n"/>
      <c r="I23" s="1995" t="n"/>
      <c r="J23" s="1979" t="n"/>
      <c r="K23" s="1980" t="n"/>
      <c r="L23" s="1980" t="n"/>
      <c r="M23" s="1980" t="n"/>
      <c r="N23" s="897" t="n"/>
      <c r="O23" s="876" t="n"/>
      <c r="P23" s="876" t="n"/>
      <c r="Q23" s="988" t="n"/>
      <c r="R23" s="1964" t="n"/>
      <c r="S23" s="1736" t="n"/>
      <c r="T23" s="1736" t="n"/>
      <c r="U23" s="1736" t="n"/>
      <c r="V23" s="1736" t="n"/>
      <c r="W23" s="1736" t="n"/>
      <c r="X23" s="1988" t="n"/>
      <c r="Y23" s="1964" t="n"/>
      <c r="Z23" s="1736" t="n"/>
      <c r="AA23" s="1736" t="n"/>
      <c r="AB23" s="1736" t="n"/>
      <c r="AC23" s="1736" t="n"/>
      <c r="AD23" s="1736" t="n"/>
      <c r="AE23" s="1988" t="n"/>
      <c r="AF23" s="1007" t="n"/>
      <c r="AL23" s="1008" t="n"/>
    </row>
    <row r="24" ht="9" customHeight="1" s="832">
      <c r="C24" s="381" t="n"/>
      <c r="D24" s="1996" t="inlineStr">
        <is>
          <t>Total(*1)</t>
        </is>
      </c>
      <c r="E24" s="1997" t="n"/>
      <c r="F24" s="1997" t="n"/>
      <c r="G24" s="1997" t="n"/>
      <c r="H24" s="1997" t="n"/>
      <c r="I24" s="1998" t="n"/>
      <c r="J24" s="1511">
        <f>SUM(J20,J22)</f>
        <v/>
      </c>
      <c r="K24" s="873" t="n"/>
      <c r="L24" s="873" t="n"/>
      <c r="M24" s="873" t="n"/>
      <c r="N24" s="1999">
        <f>N20+N22</f>
        <v/>
      </c>
      <c r="O24" s="873" t="n"/>
      <c r="P24" s="873" t="n"/>
      <c r="Q24" s="987" t="n"/>
      <c r="R24" s="1964" t="n"/>
      <c r="S24" s="1736" t="n"/>
      <c r="T24" s="1736" t="n"/>
      <c r="U24" s="1736" t="n"/>
      <c r="V24" s="1736" t="n"/>
      <c r="W24" s="1736" t="n"/>
      <c r="X24" s="1988" t="n"/>
      <c r="Y24" s="1964" t="n"/>
      <c r="Z24" s="1736" t="n"/>
      <c r="AA24" s="1736" t="n"/>
      <c r="AB24" s="1736" t="n"/>
      <c r="AC24" s="1736" t="n"/>
      <c r="AD24" s="1736" t="n"/>
      <c r="AE24" s="1988" t="n"/>
      <c r="AF24" s="1007" t="n"/>
      <c r="AL24" s="1008" t="n"/>
    </row>
    <row r="25" ht="9" customHeight="1" s="832">
      <c r="C25" s="382" t="n"/>
      <c r="D25" s="1979" t="n"/>
      <c r="E25" s="1980" t="n"/>
      <c r="F25" s="1980" t="n"/>
      <c r="G25" s="1980" t="n"/>
      <c r="H25" s="1980" t="n"/>
      <c r="I25" s="1995" t="n"/>
      <c r="J25" s="897" t="n"/>
      <c r="K25" s="876" t="n"/>
      <c r="L25" s="876" t="n"/>
      <c r="M25" s="876" t="n"/>
      <c r="N25" s="897" t="n"/>
      <c r="O25" s="876" t="n"/>
      <c r="P25" s="876" t="n"/>
      <c r="Q25" s="988" t="n"/>
      <c r="R25" s="1940" t="n"/>
      <c r="S25" s="1941" t="n"/>
      <c r="T25" s="1941" t="n"/>
      <c r="U25" s="1941" t="n"/>
      <c r="V25" s="1941" t="n"/>
      <c r="W25" s="1941" t="n"/>
      <c r="X25" s="1942" t="n"/>
      <c r="Y25" s="1940" t="n"/>
      <c r="Z25" s="1941" t="n"/>
      <c r="AA25" s="1941" t="n"/>
      <c r="AB25" s="1941" t="n"/>
      <c r="AC25" s="1941" t="n"/>
      <c r="AD25" s="1941" t="n"/>
      <c r="AE25" s="1942" t="n"/>
      <c r="AF25" s="911" t="n"/>
      <c r="AG25" s="844" t="n"/>
      <c r="AH25" s="844" t="n"/>
      <c r="AI25" s="844" t="n"/>
      <c r="AJ25" s="844" t="n"/>
      <c r="AK25" s="844" t="n"/>
      <c r="AL25" s="912" t="n"/>
    </row>
    <row r="26" ht="15" customHeight="1" s="832">
      <c r="C26" s="383" t="n"/>
      <c r="D26" s="2000" t="inlineStr">
        <is>
          <t>(*1)Make sure to match the total credit exposure before adjustment with the DMS Total Limit in DMS Group Exposure List / Exposure List (byCompany) output from CDM.</t>
        </is>
      </c>
      <c r="E26" s="1736" t="n"/>
      <c r="F26" s="1736" t="n"/>
      <c r="G26" s="1736" t="n"/>
      <c r="H26" s="1736" t="n"/>
      <c r="I26" s="1736" t="n"/>
      <c r="J26" s="1736" t="n"/>
      <c r="K26" s="1736" t="n"/>
      <c r="L26" s="1736" t="n"/>
      <c r="M26" s="1736" t="n"/>
      <c r="N26" s="1736" t="n"/>
      <c r="O26" s="1736" t="n"/>
      <c r="P26" s="1736" t="n"/>
      <c r="Q26" s="1736" t="n"/>
      <c r="R26" s="1736" t="n"/>
      <c r="S26" s="1736" t="n"/>
      <c r="T26" s="1736" t="n"/>
      <c r="U26" s="1736" t="n"/>
      <c r="V26" s="1736" t="n"/>
      <c r="W26" s="1736" t="n"/>
      <c r="X26" s="1736" t="n"/>
      <c r="Y26" s="1736" t="n"/>
      <c r="Z26" s="1736" t="n"/>
      <c r="AA26" s="1736" t="n"/>
      <c r="AB26" s="1736" t="n"/>
      <c r="AC26" s="1736" t="n"/>
      <c r="AD26" s="1736" t="n"/>
      <c r="AE26" s="1736" t="n"/>
      <c r="AF26" s="1736" t="n"/>
      <c r="AG26" s="1736" t="n"/>
      <c r="AH26" s="1736" t="n"/>
      <c r="AI26" s="1736" t="n"/>
      <c r="AJ26" s="1736" t="n"/>
      <c r="AK26" s="1736" t="n"/>
      <c r="AL26" s="1736" t="n"/>
      <c r="AM26" s="1736" t="n"/>
      <c r="AN26" s="2001" t="n"/>
      <c r="AO26" s="2001" t="n"/>
      <c r="AP26" s="2001" t="n"/>
    </row>
    <row r="27" ht="15" customHeight="1" s="832">
      <c r="C27" s="383" t="n"/>
      <c r="D27" s="2000" t="inlineStr">
        <is>
          <t>(*2)Input exchange rate to convert DMS Exposure into Japanese Yen, be sure to use the latest Mizuho Special Rates.</t>
        </is>
      </c>
      <c r="E27" s="1736" t="n"/>
      <c r="F27" s="1736" t="n"/>
      <c r="G27" s="1736" t="n"/>
      <c r="H27" s="1736" t="n"/>
      <c r="I27" s="1736" t="n"/>
      <c r="J27" s="1736" t="n"/>
      <c r="K27" s="1736" t="n"/>
      <c r="L27" s="1736" t="n"/>
      <c r="M27" s="1736" t="n"/>
      <c r="N27" s="1736" t="n"/>
      <c r="O27" s="1736" t="n"/>
      <c r="P27" s="1736" t="n"/>
      <c r="Q27" s="1736" t="n"/>
      <c r="R27" s="1736" t="n"/>
      <c r="S27" s="1736" t="n"/>
      <c r="T27" s="1736" t="n"/>
      <c r="U27" s="1736" t="n"/>
      <c r="V27" s="1736" t="n"/>
      <c r="W27" s="1736" t="n"/>
      <c r="X27" s="1736" t="n"/>
      <c r="Y27" s="1736" t="n"/>
      <c r="Z27" s="1736" t="n"/>
      <c r="AA27" s="1736" t="n"/>
      <c r="AB27" s="1736" t="n"/>
      <c r="AC27" s="1736" t="n"/>
      <c r="AD27" s="1736" t="n"/>
      <c r="AE27" s="1736" t="n"/>
      <c r="AF27" s="1736" t="n"/>
      <c r="AG27" s="1736" t="n"/>
      <c r="AH27" s="1736" t="n"/>
      <c r="AI27" s="1736" t="n"/>
      <c r="AJ27" s="1736" t="n"/>
      <c r="AK27" s="1736" t="n"/>
      <c r="AL27" s="1736" t="n"/>
      <c r="AM27" s="1736" t="n"/>
      <c r="AN27" s="2001" t="n"/>
      <c r="AO27" s="2001" t="n"/>
      <c r="AP27" s="2001" t="n"/>
    </row>
    <row r="28" ht="7.5" customHeight="1" s="832">
      <c r="C28" s="2002" t="n"/>
      <c r="D28" s="2001" t="n"/>
      <c r="E28" s="2001" t="n"/>
      <c r="F28" s="2001" t="n"/>
      <c r="G28" s="2001" t="n"/>
      <c r="H28" s="2001" t="n"/>
      <c r="I28" s="2001" t="n"/>
      <c r="J28" s="2001" t="n"/>
      <c r="K28" s="2001" t="n"/>
      <c r="L28" s="2001" t="n"/>
      <c r="M28" s="2001" t="n"/>
      <c r="N28" s="2001" t="n"/>
      <c r="O28" s="2001" t="n"/>
      <c r="P28" s="2001" t="n"/>
      <c r="Q28" s="2001" t="n"/>
      <c r="R28" s="2001" t="n"/>
      <c r="S28" s="2001" t="n"/>
      <c r="T28" s="2001" t="n"/>
      <c r="U28" s="2001" t="n"/>
      <c r="V28" s="2001" t="n"/>
      <c r="W28" s="2001" t="n"/>
      <c r="X28" s="2001" t="n"/>
      <c r="Y28" s="2001" t="n"/>
      <c r="Z28" s="2001" t="n"/>
      <c r="AA28" s="2001" t="n"/>
      <c r="AB28" s="2001" t="n"/>
      <c r="AC28" s="2001" t="n"/>
      <c r="AD28" s="2001" t="n"/>
      <c r="AE28" s="2001" t="n"/>
      <c r="AF28" s="2001" t="n"/>
      <c r="AG28" s="2001" t="n"/>
      <c r="AH28" s="2001" t="n"/>
      <c r="AI28" s="2001" t="n"/>
      <c r="AJ28" s="2001" t="n"/>
      <c r="AK28" s="2001" t="n"/>
      <c r="AL28" s="2001" t="n"/>
      <c r="AM28" s="2001" t="n"/>
      <c r="AN28" s="2001" t="n"/>
      <c r="AO28" s="2001" t="n"/>
      <c r="AP28" s="2001" t="n"/>
    </row>
    <row r="29" ht="15" customHeight="1" s="832">
      <c r="C29" s="2003" t="inlineStr">
        <is>
          <t>B. Calculation of Net Credit Increase / Decrease</t>
        </is>
      </c>
      <c r="D29" s="2002" t="n"/>
      <c r="E29" s="2002" t="n"/>
      <c r="F29" s="2002" t="n"/>
      <c r="G29" s="2002" t="n"/>
      <c r="H29" s="2002" t="n"/>
      <c r="I29" s="379" t="n"/>
      <c r="J29" s="379" t="n"/>
      <c r="K29" s="379" t="n"/>
      <c r="L29" s="379" t="n"/>
      <c r="M29" s="379" t="n"/>
      <c r="N29" s="379" t="n"/>
      <c r="O29" s="2002" t="n"/>
      <c r="P29" s="2002" t="n"/>
      <c r="Q29" s="2002" t="n"/>
      <c r="R29" s="2002" t="n"/>
      <c r="S29" s="2002" t="n"/>
      <c r="T29" s="2002" t="n"/>
      <c r="U29" s="1505" t="n"/>
      <c r="V29" s="1941" t="n"/>
      <c r="W29" s="1941" t="n"/>
      <c r="X29" s="1941" t="n"/>
      <c r="Y29" s="1941" t="n"/>
      <c r="Z29" s="1941" t="n"/>
      <c r="AA29" s="2002" t="n"/>
      <c r="AB29" s="2002" t="n"/>
      <c r="AC29" s="2002" t="n"/>
      <c r="AD29" s="2002" t="n"/>
      <c r="AE29" s="2002" t="n"/>
      <c r="AF29" s="2002" t="n"/>
      <c r="AG29" s="2002" t="n"/>
      <c r="AH29" s="2002" t="n"/>
      <c r="AI29" s="2002" t="n"/>
      <c r="AJ29" s="2002" t="n"/>
      <c r="AK29" s="2002" t="n"/>
      <c r="AL29" s="2002" t="n"/>
      <c r="AU29" s="361" t="n"/>
    </row>
    <row r="30" ht="9" customHeight="1" s="832">
      <c r="C30" s="2004" t="n"/>
      <c r="D30" s="2005" t="inlineStr">
        <is>
          <t>This Transaction</t>
        </is>
      </c>
      <c r="E30" s="1935" t="n"/>
      <c r="F30" s="1935" t="n"/>
      <c r="G30" s="1935" t="n"/>
      <c r="H30" s="1935" t="n"/>
      <c r="I30" s="1936" t="n"/>
      <c r="J30" s="2005">
        <f>J16</f>
        <v/>
      </c>
      <c r="K30" s="1935" t="n"/>
      <c r="L30" s="1935" t="n"/>
      <c r="M30" s="1935" t="n"/>
      <c r="N30" s="1935" t="n"/>
      <c r="O30" s="1935" t="n"/>
      <c r="P30" s="1935" t="n"/>
      <c r="Q30" s="1936" t="n"/>
      <c r="R30" s="2006">
        <f>R16</f>
        <v/>
      </c>
      <c r="S30" s="1935" t="n"/>
      <c r="T30" s="1935" t="n"/>
      <c r="U30" s="1935" t="n"/>
      <c r="V30" s="1935" t="n"/>
      <c r="W30" s="1935" t="n"/>
      <c r="X30" s="1936" t="n"/>
      <c r="Y30" s="2005">
        <f>Y16</f>
        <v/>
      </c>
      <c r="Z30" s="1935" t="n"/>
      <c r="AA30" s="1935" t="n"/>
      <c r="AB30" s="1935" t="n"/>
      <c r="AC30" s="1935" t="n"/>
      <c r="AD30" s="1935" t="n"/>
      <c r="AE30" s="1936" t="n"/>
      <c r="AF30" s="2005">
        <f>AF16</f>
        <v/>
      </c>
      <c r="AG30" s="1935" t="n"/>
      <c r="AH30" s="1935" t="n"/>
      <c r="AI30" s="1935" t="n"/>
      <c r="AJ30" s="1935" t="n"/>
      <c r="AK30" s="1935" t="n"/>
      <c r="AL30" s="1936" t="n"/>
    </row>
    <row r="31" ht="9" customHeight="1" s="832">
      <c r="C31" s="2004" t="n"/>
      <c r="D31" s="1940" t="n"/>
      <c r="E31" s="1941" t="n"/>
      <c r="F31" s="1941" t="n"/>
      <c r="G31" s="1941" t="n"/>
      <c r="H31" s="1941" t="n"/>
      <c r="I31" s="1942" t="n"/>
      <c r="J31" s="1940" t="n"/>
      <c r="K31" s="1941" t="n"/>
      <c r="L31" s="1941" t="n"/>
      <c r="M31" s="1941" t="n"/>
      <c r="N31" s="1941" t="n"/>
      <c r="O31" s="1941" t="n"/>
      <c r="P31" s="1941" t="n"/>
      <c r="Q31" s="1942" t="n"/>
      <c r="R31" s="1940" t="n"/>
      <c r="S31" s="1941" t="n"/>
      <c r="T31" s="1941" t="n"/>
      <c r="U31" s="1941" t="n"/>
      <c r="V31" s="1941" t="n"/>
      <c r="W31" s="1941" t="n"/>
      <c r="X31" s="1942" t="n"/>
      <c r="Y31" s="1940" t="n"/>
      <c r="Z31" s="1941" t="n"/>
      <c r="AA31" s="1941" t="n"/>
      <c r="AB31" s="1941" t="n"/>
      <c r="AC31" s="1941" t="n"/>
      <c r="AD31" s="1941" t="n"/>
      <c r="AE31" s="1942" t="n"/>
      <c r="AF31" s="1940" t="n"/>
      <c r="AG31" s="1941" t="n"/>
      <c r="AH31" s="1941" t="n"/>
      <c r="AI31" s="1941" t="n"/>
      <c r="AJ31" s="1941" t="n"/>
      <c r="AK31" s="1941" t="n"/>
      <c r="AL31" s="1942" t="n"/>
    </row>
    <row r="32" ht="9" customHeight="1" s="832">
      <c r="C32" s="2004" t="n"/>
      <c r="D32" s="2007" t="n"/>
      <c r="E32" s="1935" t="n"/>
      <c r="F32" s="1935" t="n"/>
      <c r="G32" s="1935" t="n"/>
      <c r="H32" s="1935" t="n"/>
      <c r="I32" s="1936" t="n"/>
      <c r="J32" s="2008" t="n"/>
      <c r="K32" s="1935" t="n"/>
      <c r="L32" s="1935" t="n"/>
      <c r="M32" s="1935" t="n"/>
      <c r="N32" s="1935" t="n"/>
      <c r="O32" s="1935" t="n"/>
      <c r="P32" s="1935" t="n"/>
      <c r="Q32" s="1936" t="n"/>
      <c r="R32" s="2008" t="n"/>
      <c r="S32" s="1935" t="n"/>
      <c r="T32" s="1935" t="n"/>
      <c r="U32" s="1935" t="n"/>
      <c r="V32" s="1935" t="n"/>
      <c r="W32" s="1935" t="n"/>
      <c r="X32" s="1936" t="n"/>
      <c r="Y32" s="2008" t="n"/>
      <c r="Z32" s="1935" t="n"/>
      <c r="AA32" s="1935" t="n"/>
      <c r="AB32" s="1935" t="n"/>
      <c r="AC32" s="1935" t="n"/>
      <c r="AD32" s="1935" t="n"/>
      <c r="AE32" s="1936" t="n"/>
      <c r="AF32" s="2009">
        <f>J32-SUM(R32:AE33)</f>
        <v/>
      </c>
      <c r="AG32" s="899" t="n"/>
      <c r="AH32" s="899" t="n"/>
      <c r="AI32" s="899" t="n"/>
      <c r="AJ32" s="899" t="n"/>
      <c r="AK32" s="899" t="n"/>
      <c r="AL32" s="910" t="n"/>
    </row>
    <row r="33" ht="9" customHeight="1" s="832">
      <c r="C33" s="2004" t="n"/>
      <c r="D33" s="1964" t="n"/>
      <c r="E33" s="1736" t="n"/>
      <c r="F33" s="1736" t="n"/>
      <c r="G33" s="1736" t="n"/>
      <c r="H33" s="1736" t="n"/>
      <c r="I33" s="1988" t="n"/>
      <c r="J33" s="1940" t="n"/>
      <c r="K33" s="1941" t="n"/>
      <c r="L33" s="1941" t="n"/>
      <c r="M33" s="1941" t="n"/>
      <c r="N33" s="1941" t="n"/>
      <c r="O33" s="1941" t="n"/>
      <c r="P33" s="1941" t="n"/>
      <c r="Q33" s="1942" t="n"/>
      <c r="R33" s="1940" t="n"/>
      <c r="S33" s="1941" t="n"/>
      <c r="T33" s="1941" t="n"/>
      <c r="U33" s="1941" t="n"/>
      <c r="V33" s="1941" t="n"/>
      <c r="W33" s="1941" t="n"/>
      <c r="X33" s="1942" t="n"/>
      <c r="Y33" s="1940" t="n"/>
      <c r="Z33" s="1941" t="n"/>
      <c r="AA33" s="1941" t="n"/>
      <c r="AB33" s="1941" t="n"/>
      <c r="AC33" s="1941" t="n"/>
      <c r="AD33" s="1941" t="n"/>
      <c r="AE33" s="1942" t="n"/>
      <c r="AF33" s="2010" t="n"/>
      <c r="AG33" s="2011" t="n"/>
      <c r="AH33" s="2011" t="n"/>
      <c r="AI33" s="2011" t="n"/>
      <c r="AJ33" s="2011" t="n"/>
      <c r="AK33" s="2011" t="n"/>
      <c r="AL33" s="2012" t="n"/>
    </row>
    <row r="34" ht="9" customHeight="1" s="832">
      <c r="C34" s="2004" t="n"/>
      <c r="D34" s="2013" t="n"/>
      <c r="E34" s="1935" t="n"/>
      <c r="F34" s="1935" t="n"/>
      <c r="G34" s="1935" t="n"/>
      <c r="H34" s="1935" t="n"/>
      <c r="I34" s="1936" t="n"/>
      <c r="J34" s="2008" t="n"/>
      <c r="K34" s="1935" t="n"/>
      <c r="L34" s="1935" t="n"/>
      <c r="M34" s="1935" t="n"/>
      <c r="N34" s="1935" t="n"/>
      <c r="O34" s="1935" t="n"/>
      <c r="P34" s="1935" t="n"/>
      <c r="Q34" s="1936" t="n"/>
      <c r="R34" s="2008" t="n"/>
      <c r="S34" s="1935" t="n"/>
      <c r="T34" s="1935" t="n"/>
      <c r="U34" s="1935" t="n"/>
      <c r="V34" s="1935" t="n"/>
      <c r="W34" s="1935" t="n"/>
      <c r="X34" s="1936" t="n"/>
      <c r="Y34" s="2008" t="n"/>
      <c r="Z34" s="1935" t="n"/>
      <c r="AA34" s="1935" t="n"/>
      <c r="AB34" s="1935" t="n"/>
      <c r="AC34" s="1935" t="n"/>
      <c r="AD34" s="1935" t="n"/>
      <c r="AE34" s="1936" t="n"/>
      <c r="AF34" s="2009">
        <f>J34-SUM(R34:AE35)</f>
        <v/>
      </c>
      <c r="AG34" s="899" t="n"/>
      <c r="AH34" s="899" t="n"/>
      <c r="AI34" s="899" t="n"/>
      <c r="AJ34" s="899" t="n"/>
      <c r="AK34" s="899" t="n"/>
      <c r="AL34" s="910" t="n"/>
    </row>
    <row r="35" ht="9" customHeight="1" s="832">
      <c r="C35" s="2004" t="n"/>
      <c r="D35" s="1940" t="n"/>
      <c r="E35" s="1941" t="n"/>
      <c r="F35" s="1941" t="n"/>
      <c r="G35" s="1941" t="n"/>
      <c r="H35" s="1941" t="n"/>
      <c r="I35" s="1942" t="n"/>
      <c r="J35" s="1940" t="n"/>
      <c r="K35" s="1941" t="n"/>
      <c r="L35" s="1941" t="n"/>
      <c r="M35" s="1941" t="n"/>
      <c r="N35" s="1941" t="n"/>
      <c r="O35" s="1941" t="n"/>
      <c r="P35" s="1941" t="n"/>
      <c r="Q35" s="1942" t="n"/>
      <c r="R35" s="1940" t="n"/>
      <c r="S35" s="1941" t="n"/>
      <c r="T35" s="1941" t="n"/>
      <c r="U35" s="1941" t="n"/>
      <c r="V35" s="1941" t="n"/>
      <c r="W35" s="1941" t="n"/>
      <c r="X35" s="1942" t="n"/>
      <c r="Y35" s="1940" t="n"/>
      <c r="Z35" s="1941" t="n"/>
      <c r="AA35" s="1941" t="n"/>
      <c r="AB35" s="1941" t="n"/>
      <c r="AC35" s="1941" t="n"/>
      <c r="AD35" s="1941" t="n"/>
      <c r="AE35" s="1942" t="n"/>
      <c r="AF35" s="2010" t="n"/>
      <c r="AG35" s="2011" t="n"/>
      <c r="AH35" s="2011" t="n"/>
      <c r="AI35" s="2011" t="n"/>
      <c r="AJ35" s="2011" t="n"/>
      <c r="AK35" s="2011" t="n"/>
      <c r="AL35" s="2012" t="n"/>
    </row>
    <row r="36" ht="9" customHeight="1" s="832">
      <c r="C36" s="2004" t="n"/>
      <c r="D36" s="2014" t="n"/>
      <c r="E36" s="1935" t="n"/>
      <c r="F36" s="1935" t="n"/>
      <c r="G36" s="1935" t="n"/>
      <c r="H36" s="1935" t="n"/>
      <c r="I36" s="1936" t="n"/>
      <c r="J36" s="2008" t="n"/>
      <c r="K36" s="1935" t="n"/>
      <c r="L36" s="1935" t="n"/>
      <c r="M36" s="1935" t="n"/>
      <c r="N36" s="1935" t="n"/>
      <c r="O36" s="1935" t="n"/>
      <c r="P36" s="1935" t="n"/>
      <c r="Q36" s="1936" t="n"/>
      <c r="R36" s="2008" t="n"/>
      <c r="S36" s="1935" t="n"/>
      <c r="T36" s="1935" t="n"/>
      <c r="U36" s="1935" t="n"/>
      <c r="V36" s="1935" t="n"/>
      <c r="W36" s="1935" t="n"/>
      <c r="X36" s="1936" t="n"/>
      <c r="Y36" s="2008" t="n"/>
      <c r="Z36" s="1935" t="n"/>
      <c r="AA36" s="1935" t="n"/>
      <c r="AB36" s="1935" t="n"/>
      <c r="AC36" s="1935" t="n"/>
      <c r="AD36" s="1935" t="n"/>
      <c r="AE36" s="1936" t="n"/>
      <c r="AF36" s="2015">
        <f>J36-SUM(R36:AE37)</f>
        <v/>
      </c>
      <c r="AG36" s="899" t="n"/>
      <c r="AH36" s="899" t="n"/>
      <c r="AI36" s="899" t="n"/>
      <c r="AJ36" s="899" t="n"/>
      <c r="AK36" s="899" t="n"/>
      <c r="AL36" s="910" t="n"/>
      <c r="AN36" s="2016" t="inlineStr">
        <is>
          <t>Net Credit
Increase</t>
        </is>
      </c>
      <c r="AO36" s="1935" t="n"/>
      <c r="AP36" s="1936" t="n"/>
    </row>
    <row r="37" ht="9" customHeight="1" s="832">
      <c r="C37" s="2004" t="n"/>
      <c r="D37" s="1940" t="n"/>
      <c r="E37" s="1941" t="n"/>
      <c r="F37" s="1941" t="n"/>
      <c r="G37" s="1941" t="n"/>
      <c r="H37" s="1941" t="n"/>
      <c r="I37" s="1942" t="n"/>
      <c r="J37" s="1940" t="n"/>
      <c r="K37" s="1941" t="n"/>
      <c r="L37" s="1941" t="n"/>
      <c r="M37" s="1941" t="n"/>
      <c r="N37" s="1941" t="n"/>
      <c r="O37" s="1941" t="n"/>
      <c r="P37" s="1941" t="n"/>
      <c r="Q37" s="1942" t="n"/>
      <c r="R37" s="1940" t="n"/>
      <c r="S37" s="1941" t="n"/>
      <c r="T37" s="1941" t="n"/>
      <c r="U37" s="1941" t="n"/>
      <c r="V37" s="1941" t="n"/>
      <c r="W37" s="1941" t="n"/>
      <c r="X37" s="1942" t="n"/>
      <c r="Y37" s="1940" t="n"/>
      <c r="Z37" s="1941" t="n"/>
      <c r="AA37" s="1941" t="n"/>
      <c r="AB37" s="1941" t="n"/>
      <c r="AC37" s="1941" t="n"/>
      <c r="AD37" s="1941" t="n"/>
      <c r="AE37" s="1942" t="n"/>
      <c r="AF37" s="911" t="n"/>
      <c r="AG37" s="844" t="n"/>
      <c r="AH37" s="844" t="n"/>
      <c r="AI37" s="844" t="n"/>
      <c r="AJ37" s="844" t="n"/>
      <c r="AK37" s="844" t="n"/>
      <c r="AL37" s="912" t="n"/>
      <c r="AN37" s="1964" t="n"/>
      <c r="AO37" s="1736" t="n"/>
      <c r="AP37" s="1988" t="n"/>
    </row>
    <row r="38" ht="17.25" customHeight="1" s="832">
      <c r="C38" s="2004" t="n"/>
      <c r="D38" s="2017" t="inlineStr">
        <is>
          <t>Off Balance</t>
        </is>
      </c>
      <c r="E38" s="1736" t="n"/>
      <c r="F38" s="1736" t="n"/>
      <c r="G38" s="1736" t="n"/>
      <c r="H38" s="1736" t="n"/>
      <c r="I38" s="1988" t="n"/>
      <c r="J38" s="2018" t="inlineStr">
        <is>
          <t>Before Adjustment</t>
        </is>
      </c>
      <c r="K38" s="1935" t="n"/>
      <c r="L38" s="1935" t="n"/>
      <c r="M38" s="1935" t="n"/>
      <c r="N38" s="2019" t="inlineStr">
        <is>
          <t>After Adjustment</t>
        </is>
      </c>
      <c r="O38" s="1973" t="n"/>
      <c r="P38" s="1973" t="n"/>
      <c r="Q38" s="1976" t="n"/>
      <c r="R38" s="2008" t="n"/>
      <c r="S38" s="1935" t="n"/>
      <c r="T38" s="1935" t="n"/>
      <c r="U38" s="1935" t="n"/>
      <c r="V38" s="1935" t="n"/>
      <c r="W38" s="1935" t="n"/>
      <c r="X38" s="1936" t="n"/>
      <c r="Y38" s="2008" t="n"/>
      <c r="Z38" s="1935" t="n"/>
      <c r="AA38" s="1935" t="n"/>
      <c r="AB38" s="1935" t="n"/>
      <c r="AC38" s="1935" t="n"/>
      <c r="AD38" s="1935" t="n"/>
      <c r="AE38" s="1936" t="n"/>
      <c r="AF38" s="2015">
        <f>N39-SUM(R38:AE39)</f>
        <v/>
      </c>
      <c r="AG38" s="899" t="n"/>
      <c r="AH38" s="899" t="n"/>
      <c r="AI38" s="899" t="n"/>
      <c r="AJ38" s="899" t="n"/>
      <c r="AK38" s="899" t="n"/>
      <c r="AL38" s="910" t="n"/>
      <c r="AN38" s="1940" t="n"/>
      <c r="AO38" s="1941" t="n"/>
      <c r="AP38" s="1942" t="n"/>
    </row>
    <row r="39" ht="17.25" customHeight="1" s="832">
      <c r="C39" s="2004" t="n"/>
      <c r="D39" s="1940" t="n"/>
      <c r="E39" s="1941" t="n"/>
      <c r="F39" s="1941" t="n"/>
      <c r="G39" s="1941" t="n"/>
      <c r="H39" s="1941" t="n"/>
      <c r="I39" s="1942" t="n"/>
      <c r="J39" s="2020" t="n"/>
      <c r="K39" s="1982" t="n"/>
      <c r="L39" s="1982" t="n"/>
      <c r="M39" s="1982" t="n"/>
      <c r="N39" s="2021">
        <f>J39*0.7</f>
        <v/>
      </c>
      <c r="O39" s="2022" t="n"/>
      <c r="P39" s="2022" t="n"/>
      <c r="Q39" s="2023" t="n"/>
      <c r="R39" s="1940" t="n"/>
      <c r="S39" s="1941" t="n"/>
      <c r="T39" s="1941" t="n"/>
      <c r="U39" s="1941" t="n"/>
      <c r="V39" s="1941" t="n"/>
      <c r="W39" s="1941" t="n"/>
      <c r="X39" s="1942" t="n"/>
      <c r="Y39" s="1940" t="n"/>
      <c r="Z39" s="1941" t="n"/>
      <c r="AA39" s="1941" t="n"/>
      <c r="AB39" s="1941" t="n"/>
      <c r="AC39" s="1941" t="n"/>
      <c r="AD39" s="1941" t="n"/>
      <c r="AE39" s="1942" t="n"/>
      <c r="AF39" s="911" t="n"/>
      <c r="AG39" s="844" t="n"/>
      <c r="AH39" s="844" t="n"/>
      <c r="AI39" s="844" t="n"/>
      <c r="AJ39" s="844" t="n"/>
      <c r="AK39" s="844" t="n"/>
      <c r="AL39" s="912" t="n"/>
      <c r="AN39" s="2024">
        <f>IF(OR(AT46="H.O.",AU46="H.O."),"H.O.","In-house")</f>
        <v/>
      </c>
      <c r="AO39" s="1102" t="n"/>
      <c r="AP39" s="1103" t="n"/>
    </row>
    <row r="40" ht="3.75" customHeight="1" s="832">
      <c r="C40" s="2002" t="n"/>
      <c r="D40" s="2025" t="n"/>
      <c r="E40" s="1736" t="n"/>
      <c r="F40" s="1736" t="n"/>
      <c r="G40" s="1736" t="n"/>
      <c r="H40" s="1736" t="n"/>
      <c r="I40" s="1736" t="n"/>
      <c r="J40" s="1736" t="n"/>
      <c r="K40" s="1736" t="n"/>
      <c r="L40" s="1736" t="n"/>
      <c r="M40" s="1736" t="n"/>
      <c r="N40" s="1736" t="n"/>
      <c r="O40" s="1736" t="n"/>
      <c r="P40" s="1736" t="n"/>
      <c r="Q40" s="1736" t="n"/>
      <c r="R40" s="1736" t="n"/>
      <c r="S40" s="1736" t="n"/>
      <c r="T40" s="1736" t="n"/>
      <c r="U40" s="1736" t="n"/>
      <c r="V40" s="1736" t="n"/>
      <c r="W40" s="1736" t="n"/>
      <c r="X40" s="1736" t="n"/>
      <c r="Y40" s="1736" t="n"/>
      <c r="Z40" s="1736" t="n"/>
      <c r="AA40" s="1736" t="n"/>
      <c r="AB40" s="1736" t="n"/>
      <c r="AC40" s="1736" t="n"/>
      <c r="AD40" s="1736" t="n"/>
      <c r="AE40" s="1736" t="n"/>
      <c r="AF40" s="1736" t="n"/>
      <c r="AG40" s="1736" t="n"/>
      <c r="AH40" s="1736" t="n"/>
      <c r="AI40" s="1736" t="n"/>
      <c r="AJ40" s="1736" t="n"/>
      <c r="AK40" s="1736" t="n"/>
      <c r="AL40" s="1736" t="n"/>
    </row>
    <row r="41" ht="15" customHeight="1" s="832">
      <c r="C41" s="2003" t="inlineStr">
        <is>
          <t>C. Calculation of DMS Exposure（After Execution）</t>
        </is>
      </c>
      <c r="D41" s="2002" t="n"/>
      <c r="E41" s="2002" t="n"/>
      <c r="F41" s="2002" t="n"/>
      <c r="G41" s="2002" t="n"/>
      <c r="H41" s="2002" t="n"/>
      <c r="I41" s="2002" t="n"/>
      <c r="J41" s="2002" t="n"/>
      <c r="K41" s="2002" t="n"/>
      <c r="L41" s="2002" t="n"/>
      <c r="M41" s="2002" t="n"/>
      <c r="N41" s="2002" t="n"/>
      <c r="P41" s="379" t="n"/>
      <c r="Q41" s="379" t="n"/>
      <c r="R41" s="379" t="n"/>
      <c r="S41" s="379">
        <f>IF(AND($G$12="No",$Z$12="Not reflect"),"[Input the same amount for the Total Credit Exposure and Unsecured Credit]","　")</f>
        <v/>
      </c>
      <c r="T41" s="379" t="n"/>
      <c r="V41" s="379" t="n"/>
      <c r="W41" s="379" t="n"/>
      <c r="X41" s="379" t="n"/>
      <c r="Y41" s="379" t="n"/>
      <c r="Z41" s="379" t="n"/>
      <c r="AA41" s="379" t="n"/>
      <c r="AB41" s="379" t="n"/>
      <c r="AC41" s="379" t="n"/>
      <c r="AD41" s="379" t="n"/>
      <c r="AE41" s="379" t="n"/>
      <c r="AF41" s="379" t="n"/>
      <c r="AG41" s="379" t="n"/>
      <c r="AH41" s="379" t="n"/>
      <c r="AI41" s="379" t="n"/>
      <c r="AJ41" s="379" t="n"/>
      <c r="AK41" s="379" t="n"/>
      <c r="AL41" s="379" t="n"/>
      <c r="AN41" s="388" t="n"/>
      <c r="AO41" s="388" t="n"/>
      <c r="AP41" s="388" t="n"/>
      <c r="AQ41" s="389" t="n"/>
      <c r="AR41" s="2026" t="inlineStr">
        <is>
          <t>Limit</t>
        </is>
      </c>
      <c r="AS41" s="1626" t="n"/>
      <c r="AT41" s="2027" t="inlineStr">
        <is>
          <t>Determination</t>
        </is>
      </c>
      <c r="AU41" s="1936" t="n"/>
    </row>
    <row r="42" ht="9" customHeight="1" s="832">
      <c r="D42" s="2005" t="n"/>
      <c r="E42" s="1935" t="n"/>
      <c r="F42" s="1935" t="n"/>
      <c r="G42" s="1935" t="n"/>
      <c r="H42" s="1935" t="n"/>
      <c r="I42" s="1936" t="n"/>
      <c r="J42" s="2005">
        <f>J16</f>
        <v/>
      </c>
      <c r="K42" s="1935" t="n"/>
      <c r="L42" s="1935" t="n"/>
      <c r="M42" s="1935" t="n"/>
      <c r="N42" s="1935" t="n"/>
      <c r="O42" s="1935" t="n"/>
      <c r="P42" s="1935" t="n"/>
      <c r="Q42" s="1936" t="n"/>
      <c r="R42" s="2006">
        <f>R16</f>
        <v/>
      </c>
      <c r="S42" s="1935" t="n"/>
      <c r="T42" s="1935" t="n"/>
      <c r="U42" s="1935" t="n"/>
      <c r="V42" s="1935" t="n"/>
      <c r="W42" s="1935" t="n"/>
      <c r="X42" s="1936" t="n"/>
      <c r="Y42" s="2005">
        <f>Y16</f>
        <v/>
      </c>
      <c r="Z42" s="1935" t="n"/>
      <c r="AA42" s="1935" t="n"/>
      <c r="AB42" s="1935" t="n"/>
      <c r="AC42" s="1935" t="n"/>
      <c r="AD42" s="1935" t="n"/>
      <c r="AE42" s="1936" t="n"/>
      <c r="AF42" s="2005">
        <f>AF16</f>
        <v/>
      </c>
      <c r="AG42" s="1935" t="n"/>
      <c r="AH42" s="1935" t="n"/>
      <c r="AI42" s="1935" t="n"/>
      <c r="AJ42" s="1935" t="n"/>
      <c r="AK42" s="1935" t="n"/>
      <c r="AL42" s="1936" t="n"/>
      <c r="AN42" s="2016" t="inlineStr">
        <is>
          <t>Credit Exposure</t>
        </is>
      </c>
      <c r="AO42" s="1935" t="n"/>
      <c r="AP42" s="1936" t="n"/>
      <c r="AQ42" s="2028" t="n"/>
      <c r="AR42" s="2026">
        <f>T5&amp;"_Total"</f>
        <v/>
      </c>
      <c r="AS42" s="2026">
        <f>T5&amp;"_Unsecured"</f>
        <v/>
      </c>
      <c r="AT42" s="1964" t="n"/>
      <c r="AU42" s="1988" t="n"/>
    </row>
    <row r="43" ht="9" customHeight="1" s="832">
      <c r="D43" s="1940" t="n"/>
      <c r="E43" s="1941" t="n"/>
      <c r="F43" s="1941" t="n"/>
      <c r="G43" s="1941" t="n"/>
      <c r="H43" s="1941" t="n"/>
      <c r="I43" s="1942" t="n"/>
      <c r="J43" s="1940" t="n"/>
      <c r="K43" s="1941" t="n"/>
      <c r="L43" s="1941" t="n"/>
      <c r="M43" s="1941" t="n"/>
      <c r="N43" s="1941" t="n"/>
      <c r="O43" s="1941" t="n"/>
      <c r="P43" s="1941" t="n"/>
      <c r="Q43" s="1942" t="n"/>
      <c r="R43" s="1940" t="n"/>
      <c r="S43" s="1941" t="n"/>
      <c r="T43" s="1941" t="n"/>
      <c r="U43" s="1941" t="n"/>
      <c r="V43" s="1941" t="n"/>
      <c r="W43" s="1941" t="n"/>
      <c r="X43" s="1942" t="n"/>
      <c r="Y43" s="1940" t="n"/>
      <c r="Z43" s="1941" t="n"/>
      <c r="AA43" s="1941" t="n"/>
      <c r="AB43" s="1941" t="n"/>
      <c r="AC43" s="1941" t="n"/>
      <c r="AD43" s="1941" t="n"/>
      <c r="AE43" s="1942" t="n"/>
      <c r="AF43" s="1940" t="n"/>
      <c r="AG43" s="1941" t="n"/>
      <c r="AH43" s="1941" t="n"/>
      <c r="AI43" s="1941" t="n"/>
      <c r="AJ43" s="1941" t="n"/>
      <c r="AK43" s="1941" t="n"/>
      <c r="AL43" s="1942" t="n"/>
      <c r="AN43" s="1964" t="n"/>
      <c r="AO43" s="1736" t="n"/>
      <c r="AP43" s="1988" t="n"/>
      <c r="AQ43" s="2028" t="n"/>
      <c r="AR43" s="2029" t="n"/>
      <c r="AS43" s="2029" t="n"/>
      <c r="AT43" s="1940" t="n"/>
      <c r="AU43" s="1942" t="n"/>
    </row>
    <row r="44" ht="9.75" customHeight="1" s="832">
      <c r="D44" s="2006" t="inlineStr">
        <is>
          <t>DMS Exposure</t>
        </is>
      </c>
      <c r="E44" s="1935" t="n"/>
      <c r="F44" s="1935" t="n"/>
      <c r="G44" s="1935" t="n"/>
      <c r="H44" s="1935" t="n"/>
      <c r="I44" s="1936" t="n"/>
      <c r="J44" s="1994">
        <f>SUM(N24,J32,J34,N39,J36)</f>
        <v/>
      </c>
      <c r="K44" s="899" t="n"/>
      <c r="L44" s="899" t="n"/>
      <c r="M44" s="899" t="n"/>
      <c r="N44" s="899" t="n"/>
      <c r="O44" s="899" t="n"/>
      <c r="P44" s="899" t="n"/>
      <c r="Q44" s="910" t="n"/>
      <c r="R44" s="1994">
        <f>SUM(R20:X25,R32:X37,R38)</f>
        <v/>
      </c>
      <c r="S44" s="899" t="n"/>
      <c r="T44" s="899" t="n"/>
      <c r="U44" s="899" t="n"/>
      <c r="V44" s="899" t="n"/>
      <c r="W44" s="899" t="n"/>
      <c r="X44" s="910" t="n"/>
      <c r="Y44" s="1994">
        <f>SUM(Y20,Y32:AE37,Y38)</f>
        <v/>
      </c>
      <c r="Z44" s="899" t="n"/>
      <c r="AA44" s="899" t="n"/>
      <c r="AB44" s="899" t="n"/>
      <c r="AC44" s="899" t="n"/>
      <c r="AD44" s="899" t="n"/>
      <c r="AE44" s="910" t="n"/>
      <c r="AF44" s="1994">
        <f>J44-SUM(R44:AE45)</f>
        <v/>
      </c>
      <c r="AG44" s="899" t="n"/>
      <c r="AH44" s="899" t="n"/>
      <c r="AI44" s="899" t="n"/>
      <c r="AJ44" s="899" t="n"/>
      <c r="AK44" s="899" t="n"/>
      <c r="AL44" s="910" t="n"/>
      <c r="AN44" s="1964" t="n"/>
      <c r="AO44" s="1736" t="n"/>
      <c r="AP44" s="1988" t="n"/>
      <c r="AQ44" s="2030">
        <f>LEFT(AK8,1)&amp;"_EXP"</f>
        <v/>
      </c>
      <c r="AR44" s="2031">
        <f>INDEX('[34]CAA determination Table'!$D$6:$K$11,MATCH('CAA Determination Worksheet'!AR$42,'[34]CAA determination Table'!$A$6:$A$11,0),MATCH('CAA Determination Worksheet'!$AQ44,'[34]CAA determination Table'!$D$2:$K$2,0))</f>
        <v/>
      </c>
      <c r="AS44" s="2031">
        <f>INDEX('[34]CAA determination Table'!$D$6:$K$11,MATCH('CAA Determination Worksheet'!AS$42,'[34]CAA determination Table'!$A$6:$A$11,0),MATCH('CAA Determination Worksheet'!$AQ44,'[34]CAA determination Table'!$D$2:$K$2,0))</f>
        <v/>
      </c>
      <c r="AT44" s="1390">
        <f>IF(J44&gt;AR44,"H.O.","In-house")</f>
        <v/>
      </c>
      <c r="AU44" s="1390">
        <f>IF(AF44&gt;AS44,"H.O.","In-house")</f>
        <v/>
      </c>
    </row>
    <row r="45" ht="9.75" customHeight="1" s="832">
      <c r="D45" s="1940" t="n"/>
      <c r="E45" s="1941" t="n"/>
      <c r="F45" s="1941" t="n"/>
      <c r="G45" s="1941" t="n"/>
      <c r="H45" s="1941" t="n"/>
      <c r="I45" s="1942" t="n"/>
      <c r="J45" s="911" t="n"/>
      <c r="K45" s="844" t="n"/>
      <c r="L45" s="844" t="n"/>
      <c r="M45" s="844" t="n"/>
      <c r="N45" s="844" t="n"/>
      <c r="O45" s="844" t="n"/>
      <c r="P45" s="844" t="n"/>
      <c r="Q45" s="912" t="n"/>
      <c r="R45" s="911" t="n"/>
      <c r="S45" s="844" t="n"/>
      <c r="T45" s="844" t="n"/>
      <c r="U45" s="844" t="n"/>
      <c r="V45" s="844" t="n"/>
      <c r="W45" s="844" t="n"/>
      <c r="X45" s="912" t="n"/>
      <c r="Y45" s="911" t="n"/>
      <c r="Z45" s="844" t="n"/>
      <c r="AA45" s="844" t="n"/>
      <c r="AB45" s="844" t="n"/>
      <c r="AC45" s="844" t="n"/>
      <c r="AD45" s="844" t="n"/>
      <c r="AE45" s="912" t="n"/>
      <c r="AF45" s="911" t="n"/>
      <c r="AG45" s="844" t="n"/>
      <c r="AH45" s="844" t="n"/>
      <c r="AI45" s="844" t="n"/>
      <c r="AJ45" s="844" t="n"/>
      <c r="AK45" s="844" t="n"/>
      <c r="AL45" s="912" t="n"/>
      <c r="AN45" s="1940" t="n"/>
      <c r="AO45" s="1941" t="n"/>
      <c r="AP45" s="1942" t="n"/>
      <c r="AQ45" s="1942" t="n"/>
      <c r="AR45" s="1942" t="n"/>
      <c r="AS45" s="1942" t="n"/>
      <c r="AT45" s="2029" t="n"/>
      <c r="AU45" s="2029" t="n"/>
    </row>
    <row r="46" ht="9.75" customHeight="1" s="832">
      <c r="D46" s="2006" t="inlineStr">
        <is>
          <t>Net Credit increase/decrease</t>
        </is>
      </c>
      <c r="E46" s="1935" t="n"/>
      <c r="F46" s="1935" t="n"/>
      <c r="G46" s="1935" t="n"/>
      <c r="H46" s="1935" t="n"/>
      <c r="I46" s="1936" t="n"/>
      <c r="J46" s="1994">
        <f>SUM(J32,J34,N39,J36)</f>
        <v/>
      </c>
      <c r="K46" s="899" t="n"/>
      <c r="L46" s="899" t="n"/>
      <c r="M46" s="899" t="n"/>
      <c r="N46" s="899" t="n"/>
      <c r="O46" s="899" t="n"/>
      <c r="P46" s="899" t="n"/>
      <c r="Q46" s="910" t="n"/>
      <c r="R46" s="1994">
        <f>SUM(R32:X39)</f>
        <v/>
      </c>
      <c r="S46" s="899" t="n"/>
      <c r="T46" s="899" t="n"/>
      <c r="U46" s="899" t="n"/>
      <c r="V46" s="899" t="n"/>
      <c r="W46" s="899" t="n"/>
      <c r="X46" s="910" t="n"/>
      <c r="Y46" s="1994">
        <f>SUM(Y32:AE39)</f>
        <v/>
      </c>
      <c r="Z46" s="899" t="n"/>
      <c r="AA46" s="899" t="n"/>
      <c r="AB46" s="899" t="n"/>
      <c r="AC46" s="899" t="n"/>
      <c r="AD46" s="899" t="n"/>
      <c r="AE46" s="910" t="n"/>
      <c r="AF46" s="1994">
        <f>SUM(AF32:AL39)</f>
        <v/>
      </c>
      <c r="AG46" s="899" t="n"/>
      <c r="AH46" s="899" t="n"/>
      <c r="AI46" s="899" t="n"/>
      <c r="AJ46" s="899" t="n"/>
      <c r="AK46" s="899" t="n"/>
      <c r="AL46" s="910" t="n"/>
      <c r="AN46" s="2032">
        <f>IF(OR(AT44="H.O.",AU44="H.O."),"H.O.","In-house")</f>
        <v/>
      </c>
      <c r="AO46" s="899" t="n"/>
      <c r="AP46" s="910" t="n"/>
      <c r="AQ46" s="2030">
        <f>LEFT(AK8,1)&amp;"_Net"</f>
        <v/>
      </c>
      <c r="AR46" s="2031">
        <f>INDEX('[34]CAA determination Table'!$D$6:$K$11,MATCH('CAA Determination Worksheet'!AR$42,'[34]CAA determination Table'!$A$6:$A$11,0),MATCH('CAA Determination Worksheet'!$AQ46,'[34]CAA determination Table'!$D$2:$K$2,0))</f>
        <v/>
      </c>
      <c r="AS46" s="2031">
        <f>INDEX('[34]CAA determination Table'!$D$6:$K$11,MATCH('CAA Determination Worksheet'!AS$42,'[34]CAA determination Table'!$A$6:$A$11,0),MATCH('CAA Determination Worksheet'!$AQ46,'[34]CAA determination Table'!$D$2:$K$2,0))</f>
        <v/>
      </c>
      <c r="AT46" s="1390">
        <f>IF(J46&gt;AR46,"H.O.","In-house")</f>
        <v/>
      </c>
      <c r="AU46" s="1390">
        <f>IF(AF46&gt;AS46,"H.O.","In-house")</f>
        <v/>
      </c>
    </row>
    <row r="47" ht="9.75" customHeight="1" s="832">
      <c r="D47" s="1940" t="n"/>
      <c r="E47" s="1941" t="n"/>
      <c r="F47" s="1941" t="n"/>
      <c r="G47" s="1941" t="n"/>
      <c r="H47" s="1941" t="n"/>
      <c r="I47" s="1942" t="n"/>
      <c r="J47" s="911" t="n"/>
      <c r="K47" s="844" t="n"/>
      <c r="L47" s="844" t="n"/>
      <c r="M47" s="844" t="n"/>
      <c r="N47" s="844" t="n"/>
      <c r="O47" s="844" t="n"/>
      <c r="P47" s="844" t="n"/>
      <c r="Q47" s="912" t="n"/>
      <c r="R47" s="911" t="n"/>
      <c r="S47" s="844" t="n"/>
      <c r="T47" s="844" t="n"/>
      <c r="U47" s="844" t="n"/>
      <c r="V47" s="844" t="n"/>
      <c r="W47" s="844" t="n"/>
      <c r="X47" s="912" t="n"/>
      <c r="Y47" s="911" t="n"/>
      <c r="Z47" s="844" t="n"/>
      <c r="AA47" s="844" t="n"/>
      <c r="AB47" s="844" t="n"/>
      <c r="AC47" s="844" t="n"/>
      <c r="AD47" s="844" t="n"/>
      <c r="AE47" s="912" t="n"/>
      <c r="AF47" s="911" t="n"/>
      <c r="AG47" s="844" t="n"/>
      <c r="AH47" s="844" t="n"/>
      <c r="AI47" s="844" t="n"/>
      <c r="AJ47" s="844" t="n"/>
      <c r="AK47" s="844" t="n"/>
      <c r="AL47" s="912" t="n"/>
      <c r="AN47" s="911" t="n"/>
      <c r="AO47" s="844" t="n"/>
      <c r="AP47" s="912" t="n"/>
      <c r="AQ47" s="1942" t="n"/>
      <c r="AR47" s="1942" t="n"/>
      <c r="AS47" s="1942" t="n"/>
      <c r="AT47" s="2029" t="n"/>
      <c r="AU47" s="2029" t="n"/>
    </row>
    <row r="48" ht="12.75" customHeight="1" s="832">
      <c r="D48" s="2025" t="n"/>
      <c r="E48" s="1736" t="n"/>
      <c r="F48" s="1736" t="n"/>
      <c r="G48" s="1736" t="n"/>
      <c r="H48" s="1736" t="n"/>
      <c r="I48" s="1736" t="n"/>
      <c r="J48" s="1736" t="n"/>
      <c r="K48" s="1736" t="n"/>
      <c r="L48" s="1736" t="n"/>
      <c r="M48" s="1736" t="n"/>
      <c r="N48" s="1736" t="n"/>
      <c r="O48" s="1736" t="n"/>
      <c r="P48" s="1736" t="n"/>
      <c r="Q48" s="1736" t="n"/>
      <c r="R48" s="1736" t="n"/>
      <c r="S48" s="1736" t="n"/>
      <c r="T48" s="1736" t="n"/>
      <c r="U48" s="1736" t="n"/>
      <c r="V48" s="1736" t="n"/>
      <c r="W48" s="1736" t="n"/>
      <c r="X48" s="1736" t="n"/>
      <c r="Y48" s="1736" t="n"/>
      <c r="Z48" s="1736" t="n"/>
      <c r="AA48" s="1736" t="n"/>
      <c r="AB48" s="1736" t="n"/>
      <c r="AC48" s="1736" t="n"/>
      <c r="AD48" s="1736" t="n"/>
      <c r="AE48" s="1736" t="n"/>
      <c r="AF48" s="1736" t="n"/>
      <c r="AG48" s="1736" t="n"/>
      <c r="AH48" s="1736" t="n"/>
      <c r="AI48" s="1736" t="n"/>
      <c r="AJ48" s="1736" t="n"/>
      <c r="AK48" s="1736" t="n"/>
      <c r="AL48" s="1736" t="n"/>
      <c r="AM48" s="1736" t="n"/>
      <c r="AN48" s="1736" t="n"/>
      <c r="AO48" s="1736" t="n"/>
      <c r="AP48" s="1736" t="n"/>
    </row>
    <row r="49" ht="3" customHeight="1" s="832">
      <c r="D49" s="1736" t="n"/>
      <c r="E49" s="1736" t="n"/>
      <c r="F49" s="1736" t="n"/>
      <c r="G49" s="1736" t="n"/>
      <c r="H49" s="1736" t="n"/>
      <c r="I49" s="1736" t="n"/>
      <c r="J49" s="1736" t="n"/>
      <c r="K49" s="1736" t="n"/>
      <c r="L49" s="1736" t="n"/>
      <c r="M49" s="1736" t="n"/>
      <c r="N49" s="1736" t="n"/>
      <c r="O49" s="1736" t="n"/>
      <c r="P49" s="1736" t="n"/>
      <c r="Q49" s="1736" t="n"/>
      <c r="R49" s="1736" t="n"/>
      <c r="S49" s="1736" t="n"/>
      <c r="T49" s="1736" t="n"/>
      <c r="U49" s="1736" t="n"/>
      <c r="V49" s="1736" t="n"/>
      <c r="W49" s="1736" t="n"/>
      <c r="X49" s="1736" t="n"/>
      <c r="Y49" s="1736" t="n"/>
      <c r="Z49" s="1736" t="n"/>
      <c r="AA49" s="1736" t="n"/>
      <c r="AB49" s="1736" t="n"/>
      <c r="AC49" s="1736" t="n"/>
      <c r="AD49" s="1736" t="n"/>
      <c r="AE49" s="1736" t="n"/>
      <c r="AF49" s="1736" t="n"/>
      <c r="AG49" s="1736" t="n"/>
      <c r="AH49" s="1736" t="n"/>
      <c r="AI49" s="1736" t="n"/>
      <c r="AJ49" s="1736" t="n"/>
      <c r="AK49" s="1736" t="n"/>
      <c r="AL49" s="1736" t="n"/>
      <c r="AM49" s="1736" t="n"/>
      <c r="AN49" s="1736" t="n"/>
      <c r="AO49" s="1736" t="n"/>
      <c r="AP49" s="1736" t="n"/>
    </row>
    <row r="50" ht="14.25" customHeight="1" s="832">
      <c r="C50" s="378" t="inlineStr">
        <is>
          <t xml:space="preserve">D. Customers or Transactions Subject to Head Office Approval  * In-house Approval is NOT permitted. </t>
        </is>
      </c>
      <c r="AI50" s="391" t="n"/>
      <c r="AJ50" s="391" t="n"/>
      <c r="AK50" s="391" t="n"/>
      <c r="AL50" s="391" t="n"/>
      <c r="AM50" s="391" t="n"/>
      <c r="AU50" s="361" t="n"/>
    </row>
    <row r="51" ht="14.25" customFormat="1" customHeight="1" s="365" thickBot="1">
      <c r="C51" s="344" t="n"/>
      <c r="D51" s="392" t="inlineStr">
        <is>
          <t xml:space="preserve">＜I. Customers Subject to Head Office Approval＞ </t>
        </is>
      </c>
      <c r="E51" s="393" t="n"/>
      <c r="F51" s="393" t="n"/>
      <c r="G51" s="393" t="n"/>
      <c r="H51" s="393" t="n"/>
      <c r="I51" s="393" t="n"/>
      <c r="J51" s="393" t="n"/>
      <c r="K51" s="393" t="n"/>
      <c r="L51" s="393" t="n"/>
      <c r="M51" s="393" t="n"/>
      <c r="N51" s="393" t="n"/>
      <c r="O51" s="393" t="n"/>
      <c r="P51" s="393" t="n"/>
      <c r="Q51" s="393" t="n"/>
      <c r="R51" s="393" t="n"/>
      <c r="S51" s="393" t="n"/>
      <c r="T51" s="393" t="n"/>
      <c r="U51" s="393" t="n"/>
      <c r="V51" s="393" t="n"/>
      <c r="W51" s="393" t="n"/>
      <c r="X51" s="393" t="n"/>
      <c r="Y51" s="393" t="n"/>
      <c r="Z51" s="393" t="n"/>
      <c r="AA51" s="393" t="n"/>
      <c r="AB51" s="393" t="n"/>
      <c r="AC51" s="393" t="n"/>
      <c r="AD51" s="393" t="n"/>
      <c r="AE51" s="393" t="n"/>
      <c r="AF51" s="393" t="n"/>
      <c r="AG51" s="393" t="n"/>
      <c r="AH51" s="393" t="n"/>
      <c r="AI51" s="393" t="n"/>
      <c r="AJ51" s="393" t="n"/>
      <c r="AK51" s="393" t="n"/>
      <c r="AL51" s="393" t="n"/>
      <c r="AM51" s="393" t="n"/>
      <c r="AN51" s="394" t="n"/>
      <c r="AO51" s="361" t="n"/>
      <c r="AP51" s="345" t="n"/>
    </row>
    <row r="52" ht="14.25" customFormat="1" customHeight="1" s="365" thickBot="1">
      <c r="C52" s="344" t="n"/>
      <c r="D52" s="395" t="n"/>
      <c r="E52" s="396" t="n"/>
      <c r="F52" s="397" t="inlineStr">
        <is>
          <t xml:space="preserve">  1.Customer categorization is Special Attention or below</t>
        </is>
      </c>
      <c r="G52" s="369" t="n"/>
      <c r="H52" s="369" t="n"/>
      <c r="I52" s="369" t="n"/>
      <c r="J52" s="369" t="n"/>
      <c r="K52" s="369" t="n"/>
      <c r="L52" s="369" t="n"/>
      <c r="M52" s="369" t="n"/>
      <c r="N52" s="369" t="n"/>
      <c r="O52" s="369" t="n"/>
      <c r="P52" s="369" t="n"/>
      <c r="Q52" s="369" t="n"/>
      <c r="Y52" s="369" t="n"/>
      <c r="Z52" s="369" t="n"/>
      <c r="AE52" s="369" t="n"/>
      <c r="AF52" s="369" t="n"/>
      <c r="AG52" s="369" t="n"/>
      <c r="AH52" s="369" t="n"/>
      <c r="AI52" s="369" t="n"/>
      <c r="AJ52" s="369" t="n"/>
      <c r="AK52" s="369" t="n"/>
      <c r="AL52" s="369" t="n"/>
      <c r="AM52" s="369" t="n"/>
      <c r="AN52" s="398" t="n"/>
      <c r="AO52" s="361" t="n"/>
      <c r="AP52" s="345" t="n"/>
    </row>
    <row r="53" ht="14.25" customFormat="1" customHeight="1" s="365" thickBot="1">
      <c r="C53" s="344" t="n"/>
      <c r="D53" s="395" t="n"/>
      <c r="E53" s="396" t="n"/>
      <c r="F53" s="397" t="inlineStr">
        <is>
          <t xml:space="preserve">  2.New Credit Customer</t>
        </is>
      </c>
      <c r="G53" s="369" t="n"/>
      <c r="H53" s="369" t="n"/>
      <c r="I53" s="369" t="n"/>
      <c r="J53" s="369" t="n"/>
      <c r="K53" s="369" t="n"/>
      <c r="L53" s="369" t="n"/>
      <c r="M53" s="369" t="n"/>
      <c r="N53" s="369" t="n"/>
      <c r="O53" s="369" t="n"/>
      <c r="P53" s="369" t="n"/>
      <c r="Q53" s="369" t="n"/>
      <c r="Y53" s="369" t="n"/>
      <c r="Z53" s="369" t="n"/>
      <c r="AE53" s="369" t="n"/>
      <c r="AF53" s="369" t="n"/>
      <c r="AG53" s="369" t="n"/>
      <c r="AH53" s="369" t="n"/>
      <c r="AI53" s="369" t="n"/>
      <c r="AJ53" s="369" t="n"/>
      <c r="AK53" s="369" t="n"/>
      <c r="AL53" s="369" t="n"/>
      <c r="AM53" s="369" t="n"/>
      <c r="AN53" s="398" t="n"/>
      <c r="AO53" s="361" t="n"/>
      <c r="AP53" s="345" t="n"/>
    </row>
    <row r="54" ht="14.25" customFormat="1" customHeight="1" s="365" thickBot="1">
      <c r="C54" s="344" t="n"/>
      <c r="D54" s="395" t="n"/>
      <c r="E54" s="396" t="n"/>
      <c r="F54" s="397" t="inlineStr">
        <is>
          <t xml:space="preserve">  3.Customers with credit transactions within Multi-offices</t>
        </is>
      </c>
      <c r="G54" s="369" t="n"/>
      <c r="H54" s="369" t="n"/>
      <c r="I54" s="369" t="n"/>
      <c r="J54" s="369" t="n"/>
      <c r="K54" s="369" t="n"/>
      <c r="L54" s="369" t="n"/>
      <c r="M54" s="369" t="n"/>
      <c r="N54" s="369" t="n"/>
      <c r="O54" s="369" t="n"/>
      <c r="P54" s="369" t="n"/>
      <c r="Q54" s="369" t="n"/>
      <c r="W54" s="369" t="n"/>
      <c r="X54" s="369" t="n"/>
      <c r="Y54" s="369" t="n"/>
      <c r="Z54" s="369" t="n"/>
      <c r="AE54" s="369" t="n"/>
      <c r="AF54" s="369" t="n"/>
      <c r="AG54" s="369" t="n"/>
      <c r="AH54" s="369" t="n"/>
      <c r="AI54" s="369" t="n"/>
      <c r="AJ54" s="369" t="n"/>
      <c r="AK54" s="369" t="n"/>
      <c r="AL54" s="369" t="n"/>
      <c r="AM54" s="369" t="n"/>
      <c r="AN54" s="398" t="n"/>
      <c r="AO54" s="361" t="n"/>
      <c r="AP54" s="345" t="n"/>
    </row>
    <row r="55" ht="14.25" customFormat="1" customHeight="1" s="365" thickBot="1">
      <c r="C55" s="344" t="n"/>
      <c r="D55" s="395" t="n"/>
      <c r="E55" s="396" t="n"/>
      <c r="F55" s="397" t="inlineStr">
        <is>
          <t xml:space="preserve">  4.Financial Institutions</t>
        </is>
      </c>
      <c r="G55" s="369" t="n"/>
      <c r="H55" s="369" t="n"/>
      <c r="I55" s="369" t="n"/>
      <c r="J55" s="369" t="n"/>
      <c r="K55" s="369" t="n"/>
      <c r="L55" s="369" t="n"/>
      <c r="M55" s="369" t="n"/>
      <c r="N55" s="369" t="n"/>
      <c r="O55" s="369" t="n"/>
      <c r="P55" s="369" t="n"/>
      <c r="Q55" s="369" t="n"/>
      <c r="W55" s="369" t="n"/>
      <c r="X55" s="369" t="n"/>
      <c r="Y55" s="369" t="n"/>
      <c r="Z55" s="369" t="n"/>
      <c r="AE55" s="369" t="n"/>
      <c r="AF55" s="369" t="n"/>
      <c r="AG55" s="369" t="n"/>
      <c r="AH55" s="369" t="n"/>
      <c r="AI55" s="369" t="n"/>
      <c r="AJ55" s="369" t="n"/>
      <c r="AK55" s="369" t="n"/>
      <c r="AL55" s="369" t="n"/>
      <c r="AM55" s="369" t="n"/>
      <c r="AN55" s="398" t="n"/>
      <c r="AO55" s="361" t="n"/>
      <c r="AP55" s="345" t="n"/>
    </row>
    <row r="56" ht="14.25" customFormat="1" customHeight="1" s="365" thickBot="1">
      <c r="C56" s="344" t="n"/>
      <c r="D56" s="395" t="n"/>
      <c r="E56" s="396" t="n"/>
      <c r="F56" s="397" t="inlineStr">
        <is>
          <t xml:space="preserve">  5.Companies that Mizuho group's former/current officers and staff members serve as a representative (President)</t>
        </is>
      </c>
      <c r="G56" s="369" t="n"/>
      <c r="H56" s="369" t="n"/>
      <c r="I56" s="369" t="n"/>
      <c r="J56" s="369" t="n"/>
      <c r="K56" s="369" t="n"/>
      <c r="L56" s="369" t="n"/>
      <c r="M56" s="369" t="n"/>
      <c r="N56" s="369" t="n"/>
      <c r="O56" s="369" t="n"/>
      <c r="P56" s="369" t="n"/>
      <c r="Q56" s="369" t="n"/>
      <c r="W56" s="369" t="n"/>
      <c r="X56" s="369" t="n"/>
      <c r="Y56" s="369" t="n"/>
      <c r="Z56" s="369" t="n"/>
      <c r="AE56" s="369" t="n"/>
      <c r="AF56" s="369" t="n"/>
      <c r="AG56" s="369" t="n"/>
      <c r="AH56" s="369" t="n"/>
      <c r="AI56" s="369" t="n"/>
      <c r="AJ56" s="369" t="n"/>
      <c r="AK56" s="369" t="n"/>
      <c r="AL56" s="369" t="n"/>
      <c r="AM56" s="369" t="n"/>
      <c r="AN56" s="398" t="n"/>
      <c r="AO56" s="361" t="n"/>
      <c r="AP56" s="345" t="n"/>
    </row>
    <row r="57" ht="14.25" customFormat="1" customHeight="1" s="365" thickBot="1">
      <c r="C57" s="344" t="n"/>
      <c r="D57" s="395" t="n"/>
      <c r="E57" s="396" t="n"/>
      <c r="F57" s="397" t="inlineStr">
        <is>
          <t xml:space="preserve">  6.Consumer finance company</t>
        </is>
      </c>
      <c r="G57" s="399" t="n"/>
      <c r="H57" s="369" t="n"/>
      <c r="I57" s="369" t="n"/>
      <c r="J57" s="369" t="n"/>
      <c r="K57" s="369" t="n"/>
      <c r="L57" s="369" t="n"/>
      <c r="M57" s="369" t="n"/>
      <c r="N57" s="369" t="n"/>
      <c r="O57" s="369" t="n"/>
      <c r="P57" s="369" t="n"/>
      <c r="Q57" s="369" t="n"/>
      <c r="W57" s="369" t="n"/>
      <c r="X57" s="369" t="n"/>
      <c r="Y57" s="369" t="n"/>
      <c r="Z57" s="369" t="n"/>
      <c r="AE57" s="369" t="n"/>
      <c r="AF57" s="369" t="n"/>
      <c r="AG57" s="369" t="n"/>
      <c r="AH57" s="369" t="n"/>
      <c r="AI57" s="369" t="n"/>
      <c r="AJ57" s="369" t="n"/>
      <c r="AK57" s="369" t="n"/>
      <c r="AL57" s="369" t="n"/>
      <c r="AM57" s="369" t="n"/>
      <c r="AN57" s="398" t="n"/>
      <c r="AO57" s="361" t="n"/>
      <c r="AP57" s="345" t="n"/>
    </row>
    <row r="58" ht="14.25" customFormat="1" customHeight="1" s="365" thickBot="1">
      <c r="C58" s="344" t="n"/>
      <c r="D58" s="395" t="n"/>
      <c r="E58" s="396" t="n"/>
      <c r="F58" s="397" t="inlineStr">
        <is>
          <t xml:space="preserve">  7.Customer who is anti-social element or suspected of being anti-social element</t>
        </is>
      </c>
      <c r="G58" s="399" t="n"/>
      <c r="H58" s="369" t="n"/>
      <c r="I58" s="369" t="n"/>
      <c r="J58" s="369" t="n"/>
      <c r="K58" s="369" t="n"/>
      <c r="L58" s="369" t="n"/>
      <c r="M58" s="369" t="n"/>
      <c r="N58" s="369" t="n"/>
      <c r="O58" s="369" t="n"/>
      <c r="P58" s="369" t="n"/>
      <c r="Q58" s="369" t="n"/>
      <c r="W58" s="369" t="n"/>
      <c r="X58" s="369" t="n"/>
      <c r="Y58" s="369" t="n"/>
      <c r="Z58" s="369" t="n"/>
      <c r="AE58" s="369" t="n"/>
      <c r="AF58" s="369" t="n"/>
      <c r="AG58" s="369" t="n"/>
      <c r="AH58" s="369" t="n"/>
      <c r="AI58" s="369" t="n"/>
      <c r="AJ58" s="369" t="n"/>
      <c r="AK58" s="369" t="n"/>
      <c r="AL58" s="369" t="n"/>
      <c r="AM58" s="369" t="n"/>
      <c r="AN58" s="398" t="n"/>
      <c r="AO58" s="361" t="n"/>
      <c r="AP58" s="345" t="n"/>
    </row>
    <row r="59" ht="14.25" customFormat="1" customHeight="1" s="365" thickBot="1">
      <c r="C59" s="344" t="n"/>
      <c r="D59" s="395" t="n"/>
      <c r="E59" s="396" t="n"/>
      <c r="F59" s="397" t="inlineStr">
        <is>
          <t xml:space="preserve">  8.Fund Transactions</t>
        </is>
      </c>
      <c r="G59" s="399" t="n"/>
      <c r="H59" s="369" t="n"/>
      <c r="I59" s="369" t="n"/>
      <c r="J59" s="369" t="n"/>
      <c r="K59" s="369" t="n"/>
      <c r="L59" s="369" t="n"/>
      <c r="M59" s="369" t="n"/>
      <c r="N59" s="369" t="n"/>
      <c r="O59" s="369" t="n"/>
      <c r="P59" s="369" t="n"/>
      <c r="Q59" s="369" t="n"/>
      <c r="W59" s="369" t="n"/>
      <c r="X59" s="369" t="n"/>
      <c r="Y59" s="369" t="n"/>
      <c r="Z59" s="369" t="n"/>
      <c r="AE59" s="369" t="n"/>
      <c r="AF59" s="369" t="n"/>
      <c r="AG59" s="369" t="n"/>
      <c r="AH59" s="369" t="n"/>
      <c r="AI59" s="369" t="n"/>
      <c r="AJ59" s="369" t="n"/>
      <c r="AK59" s="369" t="n"/>
      <c r="AL59" s="369" t="n"/>
      <c r="AM59" s="369" t="n"/>
      <c r="AN59" s="398" t="n"/>
      <c r="AO59" s="361" t="n"/>
      <c r="AP59" s="345" t="n"/>
    </row>
    <row r="60" ht="14.25" customFormat="1" customHeight="1" s="365">
      <c r="C60" s="344" t="n"/>
      <c r="D60" s="395" t="n"/>
      <c r="E60" s="400" t="n"/>
      <c r="F60" s="369" t="n"/>
      <c r="G60" s="369" t="n"/>
      <c r="H60" s="369" t="n"/>
      <c r="I60" s="369" t="n"/>
      <c r="J60" s="369" t="n"/>
      <c r="K60" s="369" t="n"/>
      <c r="L60" s="369" t="n"/>
      <c r="M60" s="369" t="n"/>
      <c r="N60" s="369" t="n"/>
      <c r="O60" s="369" t="n"/>
      <c r="P60" s="369" t="n"/>
      <c r="Q60" s="369" t="n"/>
      <c r="R60" s="400" t="n"/>
      <c r="S60" s="369" t="n"/>
      <c r="T60" s="369" t="n"/>
      <c r="U60" s="369" t="n"/>
      <c r="V60" s="369" t="n"/>
      <c r="W60" s="369" t="n"/>
      <c r="X60" s="369" t="n"/>
      <c r="AD60" s="369" t="n"/>
      <c r="AE60" s="369" t="n"/>
      <c r="AF60" s="369" t="n"/>
      <c r="AG60" s="369" t="n"/>
      <c r="AH60" s="369" t="n"/>
      <c r="AI60" s="369" t="n"/>
      <c r="AJ60" s="369" t="n"/>
      <c r="AK60" s="369" t="n"/>
      <c r="AL60" s="369" t="n"/>
      <c r="AM60" s="369" t="n"/>
      <c r="AN60" s="398" t="n"/>
      <c r="AO60" s="361" t="n"/>
      <c r="AP60" s="345" t="n"/>
    </row>
    <row r="61" ht="14.25" customFormat="1" customHeight="1" s="365" thickBot="1">
      <c r="C61" s="344" t="n"/>
      <c r="D61" s="401" t="inlineStr">
        <is>
          <t>＜II. Credit Transactions Subject to Head Office Approval＞</t>
        </is>
      </c>
      <c r="E61" s="369" t="n"/>
      <c r="F61" s="369" t="n"/>
      <c r="G61" s="369" t="n"/>
      <c r="H61" s="369" t="n"/>
      <c r="I61" s="369" t="n"/>
      <c r="J61" s="369" t="n"/>
      <c r="K61" s="369" t="n"/>
      <c r="L61" s="369" t="n"/>
      <c r="M61" s="369" t="n"/>
      <c r="N61" s="369" t="n"/>
      <c r="O61" s="369" t="n"/>
      <c r="P61" s="369" t="n"/>
      <c r="Q61" s="369" t="n"/>
      <c r="R61" s="369" t="n"/>
      <c r="S61" s="369" t="n"/>
      <c r="T61" s="369" t="n"/>
      <c r="U61" s="369" t="n"/>
      <c r="V61" s="369" t="n"/>
      <c r="W61" s="369" t="n"/>
      <c r="X61" s="369" t="n"/>
      <c r="Y61" s="369" t="n"/>
      <c r="Z61" s="369" t="n"/>
      <c r="AA61" s="369" t="n"/>
      <c r="AB61" s="369" t="n"/>
      <c r="AC61" s="369" t="n"/>
      <c r="AD61" s="369" t="n"/>
      <c r="AE61" s="369" t="n"/>
      <c r="AF61" s="369" t="n"/>
      <c r="AG61" s="369" t="n"/>
      <c r="AH61" s="369" t="n"/>
      <c r="AI61" s="369" t="n"/>
      <c r="AJ61" s="369" t="n"/>
      <c r="AK61" s="369" t="n"/>
      <c r="AL61" s="369" t="n"/>
      <c r="AM61" s="369" t="n"/>
      <c r="AN61" s="398" t="n"/>
      <c r="AO61" s="361" t="n"/>
      <c r="AP61" s="345" t="n"/>
    </row>
    <row r="62" ht="14.25" customFormat="1" customHeight="1" s="365" thickBot="1">
      <c r="C62" s="344" t="n"/>
      <c r="D62" s="401" t="n"/>
      <c r="E62" s="396" t="n"/>
      <c r="F62" s="369" t="inlineStr">
        <is>
          <t xml:space="preserve">  1.Within loans and purchase of private bonds, transaction having bullet repayments or a balloon payments</t>
        </is>
      </c>
      <c r="G62" s="369" t="n"/>
      <c r="H62" s="369" t="n"/>
      <c r="I62" s="369" t="n"/>
      <c r="J62" s="369" t="n"/>
      <c r="K62" s="369" t="n"/>
      <c r="L62" s="369" t="n"/>
      <c r="M62" s="369" t="n"/>
      <c r="N62" s="369" t="n"/>
      <c r="O62" s="369" t="n"/>
      <c r="P62" s="369" t="n"/>
      <c r="Q62" s="369" t="n"/>
      <c r="R62" s="369" t="n"/>
      <c r="S62" s="369" t="n"/>
      <c r="T62" s="369" t="n"/>
      <c r="U62" s="369" t="n"/>
      <c r="V62" s="369" t="n"/>
      <c r="W62" s="369" t="n"/>
      <c r="X62" s="369" t="n"/>
      <c r="Y62" s="369" t="n"/>
      <c r="Z62" s="369" t="n"/>
      <c r="AA62" s="369" t="n"/>
      <c r="AB62" s="369" t="n"/>
      <c r="AC62" s="369" t="n"/>
      <c r="AD62" s="369" t="n"/>
      <c r="AE62" s="369" t="n"/>
      <c r="AF62" s="369" t="n"/>
      <c r="AG62" s="369" t="n"/>
      <c r="AH62" s="369" t="n"/>
      <c r="AI62" s="369" t="n"/>
      <c r="AJ62" s="369" t="n"/>
      <c r="AK62" s="369" t="n"/>
      <c r="AL62" s="369" t="n"/>
      <c r="AM62" s="369" t="n"/>
      <c r="AN62" s="398" t="n"/>
      <c r="AO62" s="361" t="n"/>
      <c r="AP62" s="345" t="n"/>
    </row>
    <row r="63" ht="14.25" customFormat="1" customHeight="1" s="365">
      <c r="C63" s="344" t="n"/>
      <c r="D63" s="401" t="n"/>
      <c r="E63" s="369" t="n"/>
      <c r="F63" s="369" t="n"/>
      <c r="G63" s="1372" t="inlineStr">
        <is>
          <t>However, the below cases are exempt - (a) Credit  term  for term-loan facility is 1 year or under (3 years or under in the case of customers rated A or B)</t>
        </is>
      </c>
      <c r="H63" s="1736" t="n"/>
      <c r="I63" s="1736" t="n"/>
      <c r="J63" s="1736" t="n"/>
      <c r="K63" s="1736" t="n"/>
      <c r="L63" s="1736" t="n"/>
      <c r="M63" s="1736" t="n"/>
      <c r="N63" s="1736" t="n"/>
      <c r="O63" s="1736" t="n"/>
      <c r="P63" s="1736" t="n"/>
      <c r="Q63" s="1736" t="n"/>
      <c r="R63" s="1736" t="n"/>
      <c r="S63" s="1736" t="n"/>
      <c r="T63" s="1736" t="n"/>
      <c r="U63" s="1736" t="n"/>
      <c r="V63" s="1736" t="n"/>
      <c r="W63" s="1736" t="n"/>
      <c r="X63" s="1736" t="n"/>
      <c r="Y63" s="1736" t="n"/>
      <c r="Z63" s="1736" t="n"/>
      <c r="AA63" s="1736" t="n"/>
      <c r="AB63" s="1736" t="n"/>
      <c r="AC63" s="1736" t="n"/>
      <c r="AD63" s="1736" t="n"/>
      <c r="AE63" s="1736" t="n"/>
      <c r="AF63" s="1736" t="n"/>
      <c r="AG63" s="1736" t="n"/>
      <c r="AH63" s="1736" t="n"/>
      <c r="AI63" s="369" t="n"/>
      <c r="AJ63" s="369" t="n"/>
      <c r="AK63" s="369" t="n"/>
      <c r="AL63" s="369" t="n"/>
      <c r="AM63" s="369" t="n"/>
      <c r="AN63" s="398" t="n"/>
      <c r="AO63" s="361" t="n"/>
      <c r="AP63" s="345" t="n"/>
    </row>
    <row r="64" ht="14.25" customFormat="1" customHeight="1" s="365" thickBot="1">
      <c r="C64" s="344" t="n"/>
      <c r="D64" s="401" t="n"/>
      <c r="E64" s="402" t="n"/>
      <c r="F64" s="402" t="n"/>
      <c r="G64" s="1373" t="inlineStr">
        <is>
          <t xml:space="preserve">                                                                  (b) Revolving facility within 1 year of maximum drawdown period</t>
        </is>
      </c>
      <c r="H64" s="1736" t="n"/>
      <c r="I64" s="1736" t="n"/>
      <c r="J64" s="1736" t="n"/>
      <c r="K64" s="1736" t="n"/>
      <c r="L64" s="1736" t="n"/>
      <c r="M64" s="1736" t="n"/>
      <c r="N64" s="1736" t="n"/>
      <c r="O64" s="1736" t="n"/>
      <c r="P64" s="1736" t="n"/>
      <c r="Q64" s="1736" t="n"/>
      <c r="R64" s="1736" t="n"/>
      <c r="S64" s="1736" t="n"/>
      <c r="T64" s="1736" t="n"/>
      <c r="U64" s="1736" t="n"/>
      <c r="V64" s="1736" t="n"/>
      <c r="W64" s="1736" t="n"/>
      <c r="X64" s="1736" t="n"/>
      <c r="Y64" s="1736" t="n"/>
      <c r="Z64" s="1736" t="n"/>
      <c r="AA64" s="1736" t="n"/>
      <c r="AB64" s="1736" t="n"/>
      <c r="AC64" s="1736" t="n"/>
      <c r="AD64" s="1736" t="n"/>
      <c r="AE64" s="1736" t="n"/>
      <c r="AF64" s="1736" t="n"/>
      <c r="AG64" s="1736" t="n"/>
      <c r="AH64" s="1736" t="n"/>
      <c r="AI64" s="1736" t="n"/>
      <c r="AJ64" s="1736" t="n"/>
      <c r="AK64" s="1736" t="n"/>
      <c r="AL64" s="1736" t="n"/>
      <c r="AM64" s="1736" t="n"/>
      <c r="AN64" s="398" t="n"/>
      <c r="AO64" s="361" t="n"/>
      <c r="AP64" s="345" t="n"/>
    </row>
    <row r="65" ht="14.25" customFormat="1" customHeight="1" s="365" thickBot="1">
      <c r="C65" s="344" t="n"/>
      <c r="D65" s="401" t="n"/>
      <c r="E65" s="396" t="n"/>
      <c r="F65" s="369" t="inlineStr">
        <is>
          <t xml:space="preserve">  2.Within loans and purchase of private bonds, transaction having over 5 years of credit term or maximum drawdown period </t>
        </is>
      </c>
      <c r="G65" s="369" t="n"/>
      <c r="H65" s="369" t="n"/>
      <c r="I65" s="369" t="n"/>
      <c r="J65" s="369" t="n"/>
      <c r="K65" s="369" t="n"/>
      <c r="L65" s="369" t="n"/>
      <c r="M65" s="369" t="n"/>
      <c r="N65" s="369" t="n"/>
      <c r="O65" s="369" t="n"/>
      <c r="P65" s="369" t="n"/>
      <c r="Q65" s="369" t="n"/>
      <c r="R65" s="369" t="n"/>
      <c r="S65" s="369" t="n"/>
      <c r="T65" s="369" t="n"/>
      <c r="U65" s="369" t="n"/>
      <c r="V65" s="369" t="n"/>
      <c r="W65" s="369" t="n"/>
      <c r="X65" s="369" t="n"/>
      <c r="Y65" s="369" t="n"/>
      <c r="Z65" s="369" t="n"/>
      <c r="AA65" s="369" t="n"/>
      <c r="AB65" s="369" t="n"/>
      <c r="AC65" s="369" t="n"/>
      <c r="AD65" s="369" t="n"/>
      <c r="AE65" s="369" t="n"/>
      <c r="AF65" s="369" t="n"/>
      <c r="AG65" s="1373" t="n"/>
      <c r="AH65" s="1373" t="n"/>
      <c r="AI65" s="1373" t="n"/>
      <c r="AJ65" s="1373" t="n"/>
      <c r="AK65" s="1373" t="n"/>
      <c r="AL65" s="1373" t="n"/>
      <c r="AM65" s="1373" t="n"/>
      <c r="AN65" s="398" t="n"/>
      <c r="AO65" s="361" t="n"/>
      <c r="AP65" s="345" t="n"/>
    </row>
    <row r="66" ht="14.25" customFormat="1" customHeight="1" s="365">
      <c r="C66" s="344" t="n"/>
      <c r="D66" s="401" t="n"/>
      <c r="E66" s="369" t="n"/>
      <c r="F66" s="369" t="n"/>
      <c r="G66" s="369" t="inlineStr">
        <is>
          <t xml:space="preserve"> (excluding credit to customers with A or B rating), when any of the following is selected for Purpose in CDM:</t>
        </is>
      </c>
      <c r="H66" s="369" t="n"/>
      <c r="I66" s="369" t="n"/>
      <c r="J66" s="369" t="n"/>
      <c r="K66" s="369" t="n"/>
      <c r="L66" s="369" t="n"/>
      <c r="M66" s="369" t="n"/>
      <c r="N66" s="369" t="n"/>
      <c r="O66" s="369" t="n"/>
      <c r="P66" s="369" t="n"/>
      <c r="Q66" s="369" t="n"/>
      <c r="R66" s="369" t="n"/>
      <c r="S66" s="369" t="n"/>
      <c r="T66" s="369" t="n"/>
      <c r="U66" s="369" t="n"/>
      <c r="V66" s="369" t="n"/>
      <c r="W66" s="369" t="n"/>
      <c r="X66" s="369" t="n"/>
      <c r="Y66" s="369" t="n"/>
      <c r="Z66" s="369" t="n"/>
      <c r="AA66" s="369" t="n"/>
      <c r="AB66" s="369" t="n"/>
      <c r="AC66" s="369" t="n"/>
      <c r="AD66" s="369" t="n"/>
      <c r="AE66" s="369" t="n"/>
      <c r="AF66" s="369" t="n"/>
      <c r="AG66" s="1373" t="n"/>
      <c r="AH66" s="1373" t="n"/>
      <c r="AI66" s="1373" t="n"/>
      <c r="AJ66" s="1373" t="n"/>
      <c r="AK66" s="1373" t="n"/>
      <c r="AL66" s="1373" t="n"/>
      <c r="AM66" s="1373" t="n"/>
      <c r="AN66" s="398" t="n"/>
      <c r="AO66" s="361" t="n"/>
      <c r="AP66" s="345" t="n"/>
    </row>
    <row r="67" ht="14.25" customFormat="1" customHeight="1" s="365" thickBot="1">
      <c r="C67" s="344" t="n"/>
      <c r="D67" s="401" t="n"/>
      <c r="E67" s="369" t="n"/>
      <c r="F67" s="369" t="n"/>
      <c r="G67" s="369" t="inlineStr">
        <is>
          <t>Purpse in CDM:  Working Capital (long-term), Bridge Loan, Trading (export), Trading (import),  Others</t>
        </is>
      </c>
      <c r="H67" s="369" t="n"/>
      <c r="I67" s="369" t="n"/>
      <c r="J67" s="369" t="n"/>
      <c r="K67" s="369" t="n"/>
      <c r="L67" s="369" t="n"/>
      <c r="M67" s="369" t="n"/>
      <c r="N67" s="369" t="n"/>
      <c r="O67" s="369" t="n"/>
      <c r="P67" s="369" t="n"/>
      <c r="Q67" s="369" t="n"/>
      <c r="R67" s="369" t="n"/>
      <c r="S67" s="369" t="n"/>
      <c r="T67" s="369" t="n"/>
      <c r="U67" s="369" t="n"/>
      <c r="V67" s="369" t="n"/>
      <c r="W67" s="369" t="n"/>
      <c r="X67" s="369" t="n"/>
      <c r="Y67" s="369" t="n"/>
      <c r="Z67" s="369" t="n"/>
      <c r="AA67" s="369" t="n"/>
      <c r="AB67" s="369" t="n"/>
      <c r="AC67" s="369" t="n"/>
      <c r="AD67" s="369" t="n"/>
      <c r="AE67" s="369" t="n"/>
      <c r="AF67" s="369" t="n"/>
      <c r="AG67" s="1373" t="n"/>
      <c r="AH67" s="1373" t="n"/>
      <c r="AI67" s="1373" t="n"/>
      <c r="AJ67" s="1373" t="n"/>
      <c r="AK67" s="1373" t="n"/>
      <c r="AL67" s="1373" t="n"/>
      <c r="AM67" s="1373" t="n"/>
      <c r="AN67" s="398" t="n"/>
      <c r="AO67" s="361" t="n"/>
      <c r="AP67" s="345" t="n"/>
    </row>
    <row r="68" ht="14.25" customFormat="1" customHeight="1" s="365" thickBot="1">
      <c r="C68" s="344" t="n"/>
      <c r="D68" s="395" t="n"/>
      <c r="E68" s="396" t="inlineStr">
        <is>
          <t xml:space="preserve">　</t>
        </is>
      </c>
      <c r="F68" s="369" t="inlineStr">
        <is>
          <t xml:space="preserve">  3.Credit extension for a period of more than ten years</t>
        </is>
      </c>
      <c r="G68" s="369" t="n"/>
      <c r="H68" s="369" t="n"/>
      <c r="I68" s="369" t="n"/>
      <c r="J68" s="369" t="n"/>
      <c r="K68" s="369" t="n"/>
      <c r="L68" s="369" t="n"/>
      <c r="M68" s="369" t="n"/>
      <c r="N68" s="369" t="n"/>
      <c r="O68" s="369" t="n"/>
      <c r="P68" s="369" t="n"/>
      <c r="Q68" s="369" t="n"/>
      <c r="R68" s="369" t="n"/>
      <c r="S68" s="369" t="n"/>
      <c r="T68" s="369" t="n"/>
      <c r="U68" s="369" t="n"/>
      <c r="V68" s="369" t="n"/>
      <c r="W68" s="369" t="n"/>
      <c r="X68" s="369" t="n"/>
      <c r="Y68" s="369" t="n"/>
      <c r="Z68" s="369" t="n"/>
      <c r="AA68" s="369" t="n"/>
      <c r="AB68" s="369" t="n"/>
      <c r="AC68" s="369" t="n"/>
      <c r="AD68" s="369" t="n"/>
      <c r="AE68" s="369" t="n"/>
      <c r="AF68" s="369" t="n"/>
      <c r="AG68" s="369" t="n"/>
      <c r="AH68" s="369" t="n"/>
      <c r="AI68" s="369" t="n"/>
      <c r="AJ68" s="369" t="n"/>
      <c r="AK68" s="369" t="n"/>
      <c r="AL68" s="369" t="n"/>
      <c r="AM68" s="369" t="n"/>
      <c r="AN68" s="398" t="n"/>
      <c r="AO68" s="361" t="n"/>
      <c r="AP68" s="345" t="n"/>
      <c r="AU68" s="362" t="n"/>
      <c r="AV68" s="369" t="n"/>
      <c r="AW68" s="1574" t="n"/>
      <c r="AX68" s="1574" t="n"/>
      <c r="AY68" s="1574" t="n"/>
    </row>
    <row r="69" ht="14.25" customFormat="1" customHeight="1" s="365">
      <c r="C69" s="344" t="n"/>
      <c r="D69" s="395" t="n"/>
      <c r="E69" s="369" t="n"/>
      <c r="F69" s="369" t="n"/>
      <c r="G69" s="404" t="inlineStr">
        <is>
          <t xml:space="preserve">However, all of following conditions are met, twenty years - (a)It is secured 100% by collateral and guarantee on a collateral value basis </t>
        </is>
      </c>
      <c r="H69" s="369" t="n"/>
      <c r="I69" s="369" t="n"/>
      <c r="J69" s="369" t="n"/>
      <c r="K69" s="369" t="n"/>
      <c r="L69" s="369" t="n"/>
      <c r="M69" s="369" t="n"/>
      <c r="N69" s="369" t="n"/>
      <c r="O69" s="369" t="n"/>
      <c r="P69" s="369" t="n"/>
      <c r="Q69" s="369" t="n"/>
      <c r="R69" s="369" t="n"/>
      <c r="S69" s="369" t="n"/>
      <c r="T69" s="369" t="n"/>
      <c r="U69" s="369" t="n"/>
      <c r="V69" s="369" t="n"/>
      <c r="W69" s="369" t="n"/>
      <c r="X69" s="369" t="n"/>
      <c r="Y69" s="369" t="n"/>
      <c r="Z69" s="369" t="n"/>
      <c r="AA69" s="369" t="n"/>
      <c r="AB69" s="369" t="n"/>
      <c r="AC69" s="369" t="n"/>
      <c r="AD69" s="369" t="n"/>
      <c r="AE69" s="369" t="n"/>
      <c r="AF69" s="369" t="n"/>
      <c r="AG69" s="369" t="n"/>
      <c r="AH69" s="369" t="n"/>
      <c r="AI69" s="369" t="n"/>
      <c r="AJ69" s="369" t="n"/>
      <c r="AK69" s="369" t="n"/>
      <c r="AL69" s="369" t="n"/>
      <c r="AM69" s="369" t="n"/>
      <c r="AN69" s="398" t="n"/>
      <c r="AO69" s="361" t="n"/>
      <c r="AP69" s="345" t="n"/>
      <c r="AU69" s="362" t="n"/>
      <c r="AV69" s="369" t="n"/>
      <c r="AW69" s="1574" t="n"/>
      <c r="AX69" s="1574" t="n"/>
      <c r="AY69" s="1574" t="n"/>
    </row>
    <row r="70" ht="14.25" customFormat="1" customHeight="1" s="365">
      <c r="C70" s="344" t="n"/>
      <c r="D70" s="395" t="n"/>
      <c r="E70" s="369" t="n"/>
      <c r="F70" s="369" t="n"/>
      <c r="G70" s="404" t="inlineStr">
        <is>
          <t xml:space="preserve">　　　　　　　　　　　　　　　　　　　　　　　　　　　　　　　　　　　　　　　　　　(b)Purpose in CDM is Equipment Fund, or a derivatives transaction related to a lending for the use of equipment fund</t>
        </is>
      </c>
      <c r="H70" s="369" t="n"/>
      <c r="I70" s="369" t="n"/>
      <c r="J70" s="369" t="n"/>
      <c r="K70" s="369" t="n"/>
      <c r="L70" s="369" t="n"/>
      <c r="M70" s="369" t="n"/>
      <c r="N70" s="369" t="n"/>
      <c r="O70" s="369" t="n"/>
      <c r="P70" s="369" t="n"/>
      <c r="Q70" s="369" t="n"/>
      <c r="R70" s="369" t="n"/>
      <c r="S70" s="369" t="n"/>
      <c r="T70" s="369" t="n"/>
      <c r="U70" s="369" t="n"/>
      <c r="V70" s="369" t="n"/>
      <c r="W70" s="369" t="n"/>
      <c r="X70" s="369" t="n"/>
      <c r="Y70" s="369" t="n"/>
      <c r="Z70" s="369" t="n"/>
      <c r="AA70" s="369" t="n"/>
      <c r="AB70" s="369" t="n"/>
      <c r="AC70" s="369" t="n"/>
      <c r="AD70" s="369" t="n"/>
      <c r="AE70" s="369" t="n"/>
      <c r="AF70" s="369" t="n"/>
      <c r="AG70" s="369" t="n"/>
      <c r="AH70" s="369" t="n"/>
      <c r="AI70" s="369" t="n"/>
      <c r="AJ70" s="369" t="n"/>
      <c r="AK70" s="369" t="n"/>
      <c r="AL70" s="369" t="n"/>
      <c r="AM70" s="369" t="n"/>
      <c r="AN70" s="398" t="n"/>
      <c r="AO70" s="361" t="n"/>
      <c r="AP70" s="345" t="n"/>
      <c r="AU70" s="362" t="n"/>
      <c r="AV70" s="369" t="n"/>
      <c r="AW70" s="1574" t="n"/>
      <c r="AX70" s="1574" t="n"/>
      <c r="AY70" s="1574" t="n"/>
    </row>
    <row r="71" ht="14.25" customFormat="1" customHeight="1" s="365" thickBot="1">
      <c r="C71" s="344" t="n"/>
      <c r="D71" s="395" t="n"/>
      <c r="E71" s="369" t="n"/>
      <c r="F71" s="369" t="n"/>
      <c r="G71" s="404" t="inlineStr">
        <is>
          <t xml:space="preserve">　　　　　　　　　　　　　　　　　　　　　　　　　　　　　　　　　　　　　　　　　　(c)At the time of renewal or amendment, credit term shall not exceed 20 years in total</t>
        </is>
      </c>
      <c r="H71" s="369" t="n"/>
      <c r="I71" s="369" t="n"/>
      <c r="J71" s="369" t="n"/>
      <c r="K71" s="369" t="n"/>
      <c r="L71" s="369" t="n"/>
      <c r="M71" s="369" t="n"/>
      <c r="N71" s="369" t="n"/>
      <c r="O71" s="369" t="n"/>
      <c r="P71" s="369" t="n"/>
      <c r="Q71" s="369" t="n"/>
      <c r="R71" s="369" t="n"/>
      <c r="S71" s="369" t="n"/>
      <c r="T71" s="369" t="n"/>
      <c r="U71" s="369" t="n"/>
      <c r="V71" s="369" t="n"/>
      <c r="W71" s="369" t="n"/>
      <c r="X71" s="369" t="n"/>
      <c r="Y71" s="369" t="n"/>
      <c r="Z71" s="369" t="n"/>
      <c r="AA71" s="369" t="n"/>
      <c r="AB71" s="369" t="n"/>
      <c r="AC71" s="369" t="n"/>
      <c r="AD71" s="369" t="n"/>
      <c r="AE71" s="369" t="n"/>
      <c r="AF71" s="369" t="n"/>
      <c r="AG71" s="369" t="n"/>
      <c r="AH71" s="369" t="n"/>
      <c r="AI71" s="369" t="n"/>
      <c r="AJ71" s="369" t="n"/>
      <c r="AK71" s="369" t="n"/>
      <c r="AL71" s="369" t="n"/>
      <c r="AM71" s="369" t="n"/>
      <c r="AN71" s="398" t="n"/>
      <c r="AO71" s="361" t="n"/>
      <c r="AP71" s="345" t="n"/>
      <c r="AU71" s="362" t="n"/>
      <c r="AV71" s="369" t="n"/>
      <c r="AW71" s="1574" t="n"/>
      <c r="AX71" s="1574" t="n"/>
      <c r="AY71" s="1574" t="n"/>
    </row>
    <row r="72" ht="14.25" customFormat="1" customHeight="1" s="365" thickBot="1">
      <c r="C72" s="344" t="n"/>
      <c r="D72" s="395" t="n"/>
      <c r="E72" s="396" t="n"/>
      <c r="F72" s="369" t="inlineStr">
        <is>
          <t xml:space="preserve">  4.Securities lending</t>
        </is>
      </c>
      <c r="G72" s="369" t="n"/>
      <c r="H72" s="369" t="n"/>
      <c r="I72" s="369" t="n"/>
      <c r="J72" s="369" t="n"/>
      <c r="K72" s="369" t="n"/>
      <c r="L72" s="369" t="n"/>
      <c r="M72" s="369" t="n"/>
      <c r="N72" s="369" t="n"/>
      <c r="O72" s="369" t="n"/>
      <c r="P72" s="369" t="n"/>
      <c r="Q72" s="369" t="n"/>
      <c r="R72" s="369" t="n"/>
      <c r="S72" s="369" t="n"/>
      <c r="T72" s="369" t="n"/>
      <c r="U72" s="369" t="n"/>
      <c r="V72" s="369" t="n"/>
      <c r="W72" s="369" t="n"/>
      <c r="X72" s="369" t="n"/>
      <c r="Y72" s="369" t="n"/>
      <c r="Z72" s="369" t="n"/>
      <c r="AA72" s="369" t="n"/>
      <c r="AB72" s="369" t="n"/>
      <c r="AC72" s="369" t="n"/>
      <c r="AD72" s="369" t="n"/>
      <c r="AE72" s="369" t="n"/>
      <c r="AF72" s="369" t="n"/>
      <c r="AG72" s="369" t="n"/>
      <c r="AH72" s="369" t="n"/>
      <c r="AI72" s="369" t="n"/>
      <c r="AJ72" s="369" t="n"/>
      <c r="AK72" s="369" t="n"/>
      <c r="AL72" s="369" t="n"/>
      <c r="AM72" s="369" t="n"/>
      <c r="AN72" s="398" t="n"/>
      <c r="AO72" s="361" t="n"/>
      <c r="AP72" s="345" t="n"/>
      <c r="AU72" s="362" t="n"/>
      <c r="AV72" s="369" t="n"/>
      <c r="AW72" s="1574" t="n"/>
      <c r="AX72" s="1574" t="n"/>
      <c r="AY72" s="1574" t="n"/>
    </row>
    <row r="73" ht="14.25" customFormat="1" customHeight="1" s="365" thickBot="1">
      <c r="C73" s="344" t="n"/>
      <c r="D73" s="395" t="n"/>
      <c r="E73" s="396" t="n"/>
      <c r="F73" s="369" t="inlineStr">
        <is>
          <t xml:space="preserve">  5.Noteless products (applies only within Japan)</t>
        </is>
      </c>
      <c r="G73" s="369" t="n"/>
      <c r="H73" s="369" t="n"/>
      <c r="I73" s="369" t="n"/>
      <c r="J73" s="369" t="n"/>
      <c r="K73" s="369" t="n"/>
      <c r="L73" s="369" t="n"/>
      <c r="M73" s="369" t="n"/>
      <c r="N73" s="369" t="n"/>
      <c r="O73" s="369" t="n"/>
      <c r="P73" s="369" t="n"/>
      <c r="Q73" s="369" t="n"/>
      <c r="R73" s="369" t="n"/>
      <c r="S73" s="369" t="n"/>
      <c r="T73" s="369" t="n"/>
      <c r="U73" s="369" t="n"/>
      <c r="V73" s="369" t="n"/>
      <c r="W73" s="369" t="n"/>
      <c r="X73" s="369" t="n"/>
      <c r="Y73" s="369" t="n"/>
      <c r="Z73" s="369" t="n"/>
      <c r="AA73" s="369" t="n"/>
      <c r="AB73" s="369" t="n"/>
      <c r="AC73" s="369" t="n"/>
      <c r="AD73" s="369" t="n"/>
      <c r="AE73" s="369" t="n"/>
      <c r="AF73" s="369" t="n"/>
      <c r="AG73" s="369" t="n"/>
      <c r="AH73" s="369" t="n"/>
      <c r="AI73" s="369" t="n"/>
      <c r="AJ73" s="369" t="n"/>
      <c r="AK73" s="369" t="n"/>
      <c r="AL73" s="369" t="n"/>
      <c r="AM73" s="369" t="n"/>
      <c r="AN73" s="398" t="n"/>
      <c r="AO73" s="361" t="n"/>
      <c r="AP73" s="345" t="n"/>
      <c r="AU73" s="362" t="n"/>
      <c r="AV73" s="369" t="n"/>
      <c r="AW73" s="1574" t="n"/>
      <c r="AX73" s="1574" t="n"/>
      <c r="AY73" s="1574" t="n"/>
    </row>
    <row r="74" ht="14.25" customFormat="1" customHeight="1" s="365" thickBot="1">
      <c r="C74" s="344" t="n"/>
      <c r="D74" s="395" t="n"/>
      <c r="E74" s="396" t="n"/>
      <c r="F74" s="369" t="inlineStr">
        <is>
          <t xml:space="preserve">  6.Customer credit securitization(except for  recourse type and third party recourse type)</t>
        </is>
      </c>
      <c r="G74" s="369" t="n"/>
      <c r="H74" s="369" t="n"/>
      <c r="I74" s="369" t="n"/>
      <c r="J74" s="369" t="n"/>
      <c r="K74" s="369" t="n"/>
      <c r="L74" s="369" t="n"/>
      <c r="M74" s="369" t="n"/>
      <c r="N74" s="369" t="n"/>
      <c r="O74" s="369" t="n"/>
      <c r="P74" s="369" t="n"/>
      <c r="Q74" s="369" t="n"/>
      <c r="R74" s="369" t="n"/>
      <c r="S74" s="369" t="n"/>
      <c r="T74" s="369" t="n"/>
      <c r="U74" s="369" t="n"/>
      <c r="V74" s="369" t="n"/>
      <c r="W74" s="369" t="n"/>
      <c r="X74" s="369" t="n"/>
      <c r="Y74" s="369" t="n"/>
      <c r="Z74" s="369" t="n"/>
      <c r="AA74" s="369" t="n"/>
      <c r="AB74" s="369" t="n"/>
      <c r="AC74" s="369" t="n"/>
      <c r="AD74" s="369" t="n"/>
      <c r="AE74" s="369" t="n"/>
      <c r="AF74" s="369" t="n"/>
      <c r="AG74" s="369" t="n"/>
      <c r="AH74" s="369" t="n"/>
      <c r="AI74" s="369" t="n"/>
      <c r="AJ74" s="369" t="n"/>
      <c r="AK74" s="369" t="n"/>
      <c r="AL74" s="369" t="n"/>
      <c r="AM74" s="369" t="n"/>
      <c r="AN74" s="398" t="n"/>
      <c r="AO74" s="361" t="n"/>
      <c r="AP74" s="345" t="n"/>
      <c r="AR74" s="369" t="n"/>
      <c r="AU74" s="362" t="n"/>
      <c r="AV74" s="369" t="n"/>
      <c r="AW74" s="1574" t="n"/>
      <c r="AX74" s="1574" t="n"/>
      <c r="AY74" s="1574" t="n"/>
    </row>
    <row r="75" ht="14.25" customFormat="1" customHeight="1" s="365" thickBot="1">
      <c r="C75" s="344" t="n"/>
      <c r="D75" s="395" t="n"/>
      <c r="E75" s="396" t="n"/>
      <c r="F75" s="369" t="inlineStr">
        <is>
          <t xml:space="preserve">  7.Acquiring deposit collateral from other banks</t>
        </is>
      </c>
      <c r="G75" s="369" t="n"/>
      <c r="H75" s="369" t="n"/>
      <c r="I75" s="369" t="n"/>
      <c r="J75" s="369" t="n"/>
      <c r="K75" s="369" t="n"/>
      <c r="L75" s="369" t="n"/>
      <c r="M75" s="369" t="n"/>
      <c r="N75" s="369" t="n"/>
      <c r="O75" s="369" t="n"/>
      <c r="P75" s="369" t="n"/>
      <c r="Q75" s="369" t="n"/>
      <c r="R75" s="369" t="n"/>
      <c r="S75" s="369" t="n"/>
      <c r="T75" s="369" t="n"/>
      <c r="U75" s="369" t="n"/>
      <c r="V75" s="369" t="n"/>
      <c r="W75" s="369" t="n"/>
      <c r="X75" s="369" t="n"/>
      <c r="Y75" s="369" t="n"/>
      <c r="Z75" s="369" t="n"/>
      <c r="AA75" s="369" t="n"/>
      <c r="AB75" s="369" t="n"/>
      <c r="AC75" s="369" t="n"/>
      <c r="AD75" s="369" t="n"/>
      <c r="AE75" s="369" t="n"/>
      <c r="AF75" s="369" t="n"/>
      <c r="AG75" s="369" t="n"/>
      <c r="AH75" s="369" t="n"/>
      <c r="AI75" s="369" t="n"/>
      <c r="AJ75" s="369" t="n"/>
      <c r="AK75" s="369" t="n"/>
      <c r="AL75" s="369" t="n"/>
      <c r="AM75" s="369" t="n"/>
      <c r="AN75" s="398" t="n"/>
      <c r="AO75" s="361" t="n"/>
      <c r="AP75" s="345" t="n"/>
      <c r="AV75" s="369" t="n"/>
      <c r="AW75" s="1574" t="n"/>
      <c r="AX75" s="1574" t="n"/>
      <c r="AY75" s="1574" t="n"/>
    </row>
    <row r="76" ht="14.25" customFormat="1" customHeight="1" s="365" thickBot="1">
      <c r="C76" s="344" t="n"/>
      <c r="D76" s="395" t="n"/>
      <c r="E76" s="396" t="n"/>
      <c r="F76" s="397" t="inlineStr">
        <is>
          <t xml:space="preserve">  8.Transaction guaranteed by a customer on CRMD list; transaction collateralizing securities (quality/general collateral only) issued by such customer</t>
        </is>
      </c>
      <c r="G76" s="369" t="n"/>
      <c r="H76" s="369" t="n"/>
      <c r="I76" s="369" t="n"/>
      <c r="J76" s="369" t="n"/>
      <c r="K76" s="369" t="n"/>
      <c r="L76" s="369" t="n"/>
      <c r="M76" s="369" t="n"/>
      <c r="N76" s="369" t="n"/>
      <c r="O76" s="369" t="n"/>
      <c r="P76" s="369" t="n"/>
      <c r="Q76" s="369" t="n"/>
      <c r="R76" s="369" t="n"/>
      <c r="S76" s="369" t="n"/>
      <c r="T76" s="369" t="n"/>
      <c r="U76" s="369" t="n"/>
      <c r="V76" s="369" t="n"/>
      <c r="W76" s="369" t="n"/>
      <c r="X76" s="369" t="n"/>
      <c r="Y76" s="369" t="n"/>
      <c r="Z76" s="369" t="n"/>
      <c r="AA76" s="369" t="n"/>
      <c r="AB76" s="369" t="n"/>
      <c r="AC76" s="369" t="n"/>
      <c r="AD76" s="369" t="n"/>
      <c r="AE76" s="369" t="n"/>
      <c r="AF76" s="369" t="n"/>
      <c r="AG76" s="369" t="n"/>
      <c r="AH76" s="369" t="n"/>
      <c r="AI76" s="369" t="n"/>
      <c r="AJ76" s="369" t="n"/>
      <c r="AK76" s="369" t="n"/>
      <c r="AL76" s="369" t="n"/>
      <c r="AM76" s="369" t="n"/>
      <c r="AN76" s="398" t="n"/>
      <c r="AO76" s="361" t="n"/>
      <c r="AP76" s="345" t="n"/>
      <c r="AV76" s="369" t="n"/>
      <c r="AW76" s="1574" t="n"/>
      <c r="AX76" s="1574" t="n"/>
      <c r="AY76" s="1574" t="n"/>
    </row>
    <row r="77" ht="14.25" customFormat="1" customHeight="1" s="365" thickBot="1">
      <c r="C77" s="344" t="n"/>
      <c r="D77" s="395" t="n"/>
      <c r="E77" s="396" t="n"/>
      <c r="F77" s="397" t="inlineStr">
        <is>
          <t xml:space="preserve">  9.Establishment/renewal of Interbank Credit Line</t>
        </is>
      </c>
      <c r="G77" s="369" t="n"/>
      <c r="H77" s="369" t="n"/>
      <c r="I77" s="369" t="n"/>
      <c r="J77" s="369" t="n"/>
      <c r="K77" s="369" t="n"/>
      <c r="L77" s="369" t="n"/>
      <c r="M77" s="369" t="n"/>
      <c r="N77" s="369" t="n"/>
      <c r="O77" s="369" t="n"/>
      <c r="P77" s="369" t="n"/>
      <c r="Q77" s="369" t="n"/>
      <c r="R77" s="369" t="n"/>
      <c r="S77" s="369" t="n"/>
      <c r="T77" s="369" t="n"/>
      <c r="U77" s="369" t="n"/>
      <c r="V77" s="369" t="n"/>
      <c r="W77" s="369" t="n"/>
      <c r="X77" s="369" t="n"/>
      <c r="Y77" s="369" t="n"/>
      <c r="Z77" s="369" t="n"/>
      <c r="AA77" s="369" t="n"/>
      <c r="AB77" s="369" t="n"/>
      <c r="AC77" s="369" t="n"/>
      <c r="AD77" s="369" t="n"/>
      <c r="AE77" s="369" t="n"/>
      <c r="AF77" s="369" t="n"/>
      <c r="AG77" s="369" t="n"/>
      <c r="AH77" s="369" t="n"/>
      <c r="AI77" s="369" t="n"/>
      <c r="AJ77" s="369" t="n"/>
      <c r="AK77" s="369" t="n"/>
      <c r="AL77" s="369" t="n"/>
      <c r="AM77" s="369" t="n"/>
      <c r="AN77" s="398" t="n"/>
      <c r="AO77" s="361" t="n"/>
      <c r="AP77" s="345" t="n"/>
      <c r="AV77" s="369" t="n"/>
      <c r="AW77" s="1574" t="n"/>
      <c r="AX77" s="1574" t="n"/>
      <c r="AY77" s="1574" t="n"/>
    </row>
    <row r="78" ht="14.25" customFormat="1" customHeight="1" s="365" thickBot="1">
      <c r="C78" s="344" t="n"/>
      <c r="D78" s="395" t="n"/>
      <c r="E78" s="396" t="n"/>
      <c r="F78" s="397" t="inlineStr">
        <is>
          <t xml:space="preserve">  10.Establishment/renewal of Mizuho Trade Line (MTL)</t>
        </is>
      </c>
      <c r="G78" s="369" t="n"/>
      <c r="H78" s="369" t="n"/>
      <c r="I78" s="369" t="n"/>
      <c r="J78" s="369" t="n"/>
      <c r="K78" s="369" t="n"/>
      <c r="L78" s="369" t="n"/>
      <c r="M78" s="369" t="n"/>
      <c r="N78" s="369" t="n"/>
      <c r="O78" s="369" t="n"/>
      <c r="P78" s="369" t="n"/>
      <c r="Q78" s="369" t="n"/>
      <c r="R78" s="369" t="n"/>
      <c r="S78" s="369" t="n"/>
      <c r="T78" s="369" t="n"/>
      <c r="U78" s="369" t="n"/>
      <c r="V78" s="369" t="n"/>
      <c r="W78" s="369" t="n"/>
      <c r="X78" s="369" t="n"/>
      <c r="Y78" s="369" t="n"/>
      <c r="Z78" s="369" t="n"/>
      <c r="AA78" s="369" t="n"/>
      <c r="AB78" s="369" t="n"/>
      <c r="AC78" s="369" t="n"/>
      <c r="AD78" s="369" t="n"/>
      <c r="AE78" s="369" t="n"/>
      <c r="AF78" s="369" t="n"/>
      <c r="AG78" s="369" t="n"/>
      <c r="AH78" s="369" t="n"/>
      <c r="AI78" s="369" t="n"/>
      <c r="AJ78" s="369" t="n"/>
      <c r="AK78" s="369" t="n"/>
      <c r="AL78" s="369" t="n"/>
      <c r="AM78" s="369" t="n"/>
      <c r="AN78" s="398" t="n"/>
      <c r="AO78" s="361" t="n"/>
      <c r="AP78" s="345" t="n"/>
      <c r="AQ78" s="369" t="n"/>
      <c r="AV78" s="369" t="n"/>
      <c r="AW78" s="1574" t="n"/>
      <c r="AX78" s="1574" t="n"/>
      <c r="AY78" s="1574" t="n"/>
    </row>
    <row r="79" ht="14.25" customFormat="1" customHeight="1" s="365" thickBot="1">
      <c r="C79" s="344" t="n"/>
      <c r="D79" s="395" t="n"/>
      <c r="E79" s="396" t="n"/>
      <c r="F79" s="397" t="inlineStr">
        <is>
          <t xml:space="preserve">  11.Establishment of credit derivatives limits and equity derivatives limits</t>
        </is>
      </c>
      <c r="G79" s="369" t="n"/>
      <c r="H79" s="369" t="n"/>
      <c r="I79" s="369" t="n"/>
      <c r="J79" s="369" t="n"/>
      <c r="K79" s="369" t="n"/>
      <c r="L79" s="369" t="n"/>
      <c r="M79" s="369" t="n"/>
      <c r="N79" s="369" t="n"/>
      <c r="O79" s="369" t="n"/>
      <c r="P79" s="369" t="n"/>
      <c r="Q79" s="369" t="n"/>
      <c r="R79" s="369" t="n"/>
      <c r="S79" s="369" t="n"/>
      <c r="T79" s="369" t="n"/>
      <c r="U79" s="369" t="n"/>
      <c r="V79" s="369" t="n"/>
      <c r="W79" s="369" t="n"/>
      <c r="X79" s="369" t="n"/>
      <c r="Y79" s="369" t="n"/>
      <c r="Z79" s="369" t="n"/>
      <c r="AA79" s="369" t="n"/>
      <c r="AB79" s="369" t="n"/>
      <c r="AC79" s="369" t="n"/>
      <c r="AD79" s="369" t="n"/>
      <c r="AE79" s="369" t="n"/>
      <c r="AF79" s="369" t="n"/>
      <c r="AG79" s="369" t="n"/>
      <c r="AH79" s="369" t="n"/>
      <c r="AI79" s="369" t="n"/>
      <c r="AJ79" s="369" t="n"/>
      <c r="AK79" s="369" t="n"/>
      <c r="AL79" s="369" t="n"/>
      <c r="AM79" s="369" t="n"/>
      <c r="AN79" s="398" t="n"/>
      <c r="AO79" s="361" t="n"/>
      <c r="AP79" s="345" t="n"/>
      <c r="AQ79" s="369" t="n"/>
      <c r="AU79" s="362" t="n"/>
      <c r="AV79" s="361" t="n"/>
      <c r="AW79" s="361" t="n"/>
      <c r="AX79" s="361" t="n"/>
      <c r="AY79" s="1574" t="n"/>
    </row>
    <row r="80" ht="14.25" customFormat="1" customHeight="1" s="402" thickBot="1">
      <c r="C80" s="346" t="n"/>
      <c r="D80" s="395" t="n"/>
      <c r="E80" s="396" t="n"/>
      <c r="F80" s="397" t="inlineStr">
        <is>
          <t xml:space="preserve">  12.Repo transactions</t>
        </is>
      </c>
      <c r="G80" s="369" t="n"/>
      <c r="H80" s="369" t="n"/>
      <c r="I80" s="369" t="n"/>
      <c r="J80" s="369" t="n"/>
      <c r="K80" s="369" t="n"/>
      <c r="L80" s="369" t="n"/>
      <c r="M80" s="369" t="n"/>
      <c r="N80" s="369" t="n"/>
      <c r="O80" s="369" t="n"/>
      <c r="P80" s="369" t="n"/>
      <c r="Q80" s="369" t="n"/>
      <c r="R80" s="369" t="n"/>
      <c r="S80" s="369" t="n"/>
      <c r="T80" s="369" t="n"/>
      <c r="U80" s="369" t="n"/>
      <c r="V80" s="369" t="n"/>
      <c r="W80" s="369" t="n"/>
      <c r="X80" s="369" t="n"/>
      <c r="Y80" s="369" t="n"/>
      <c r="Z80" s="369" t="n"/>
      <c r="AA80" s="369" t="n"/>
      <c r="AB80" s="369" t="n"/>
      <c r="AC80" s="369" t="n"/>
      <c r="AD80" s="369" t="n"/>
      <c r="AE80" s="369" t="n"/>
      <c r="AF80" s="369" t="n"/>
      <c r="AG80" s="369" t="n"/>
      <c r="AH80" s="369" t="n"/>
      <c r="AI80" s="369" t="n"/>
      <c r="AJ80" s="369" t="n"/>
      <c r="AK80" s="369" t="n"/>
      <c r="AL80" s="369" t="n"/>
      <c r="AM80" s="369" t="n"/>
      <c r="AN80" s="398" t="n"/>
      <c r="AO80" s="405" t="n"/>
      <c r="AP80" s="345" t="n"/>
      <c r="AQ80" s="369" t="n"/>
      <c r="AU80" s="362" t="n"/>
      <c r="AV80" s="361" t="n"/>
      <c r="AW80" s="361" t="n"/>
      <c r="AX80" s="361" t="n"/>
      <c r="AY80" s="1574" t="n"/>
      <c r="AZ80" s="365" t="n"/>
      <c r="BA80" s="365" t="n"/>
      <c r="BB80" s="365" t="n"/>
      <c r="BC80" s="365" t="n"/>
    </row>
    <row r="81" ht="14.25" customFormat="1" customHeight="1" s="365" thickBot="1">
      <c r="C81" s="344" t="n"/>
      <c r="D81" s="395" t="n"/>
      <c r="E81" s="396" t="n"/>
      <c r="F81" s="397" t="inlineStr">
        <is>
          <t xml:space="preserve">  13.Specialized lending (except for recourse type)</t>
        </is>
      </c>
      <c r="G81" s="369" t="n"/>
      <c r="H81" s="369" t="n"/>
      <c r="I81" s="369" t="n"/>
      <c r="J81" s="369" t="n"/>
      <c r="K81" s="369" t="n"/>
      <c r="L81" s="369" t="n"/>
      <c r="M81" s="369" t="n"/>
      <c r="N81" s="369" t="n"/>
      <c r="O81" s="369" t="n"/>
      <c r="P81" s="369" t="n"/>
      <c r="Q81" s="369" t="n"/>
      <c r="R81" s="369" t="n"/>
      <c r="S81" s="369" t="n"/>
      <c r="T81" s="369" t="n"/>
      <c r="U81" s="369" t="n"/>
      <c r="V81" s="369" t="n"/>
      <c r="W81" s="369" t="n"/>
      <c r="X81" s="369" t="n"/>
      <c r="Y81" s="369" t="n"/>
      <c r="Z81" s="369" t="n"/>
      <c r="AA81" s="369" t="n"/>
      <c r="AB81" s="369" t="n"/>
      <c r="AC81" s="369" t="n"/>
      <c r="AD81" s="369" t="n"/>
      <c r="AE81" s="369" t="n"/>
      <c r="AF81" s="369" t="n"/>
      <c r="AG81" s="369" t="n"/>
      <c r="AH81" s="369" t="n"/>
      <c r="AI81" s="369" t="n"/>
      <c r="AJ81" s="369" t="n"/>
      <c r="AK81" s="369" t="n"/>
      <c r="AL81" s="369" t="n"/>
      <c r="AM81" s="369" t="n"/>
      <c r="AN81" s="398" t="n"/>
      <c r="AO81" s="361" t="n"/>
      <c r="AP81" s="345" t="n"/>
      <c r="AQ81" s="369" t="n"/>
      <c r="AU81" s="362" t="n"/>
      <c r="AV81" s="361" t="n"/>
      <c r="AW81" s="361" t="n"/>
      <c r="AX81" s="361" t="n"/>
      <c r="AY81" s="1574" t="n"/>
    </row>
    <row r="82" ht="14.25" customFormat="1" customHeight="1" s="365" thickBot="1">
      <c r="C82" s="344" t="n"/>
      <c r="D82" s="395" t="n"/>
      <c r="E82" s="396" t="n"/>
      <c r="F82" s="369" t="inlineStr">
        <is>
          <t xml:space="preserve">  14.Project Finance</t>
        </is>
      </c>
      <c r="G82" s="369" t="n"/>
      <c r="H82" s="369" t="n"/>
      <c r="I82" s="369" t="n"/>
      <c r="J82" s="369" t="n"/>
      <c r="K82" s="369" t="n"/>
      <c r="L82" s="369" t="n"/>
      <c r="M82" s="369" t="n"/>
      <c r="N82" s="369" t="n"/>
      <c r="O82" s="369" t="n"/>
      <c r="P82" s="369" t="n"/>
      <c r="Q82" s="369" t="n"/>
      <c r="R82" s="369" t="n"/>
      <c r="S82" s="369" t="n"/>
      <c r="T82" s="369" t="n"/>
      <c r="U82" s="369" t="n"/>
      <c r="V82" s="369" t="n"/>
      <c r="W82" s="369" t="n"/>
      <c r="X82" s="369" t="n"/>
      <c r="Y82" s="369" t="n"/>
      <c r="Z82" s="369" t="n"/>
      <c r="AA82" s="369" t="n"/>
      <c r="AB82" s="369" t="n"/>
      <c r="AC82" s="369" t="n"/>
      <c r="AD82" s="369" t="n"/>
      <c r="AE82" s="369" t="n"/>
      <c r="AF82" s="369" t="n"/>
      <c r="AG82" s="369" t="n"/>
      <c r="AH82" s="369" t="n"/>
      <c r="AI82" s="369" t="n"/>
      <c r="AJ82" s="369" t="n"/>
      <c r="AK82" s="369" t="n"/>
      <c r="AL82" s="369" t="n"/>
      <c r="AM82" s="369" t="n"/>
      <c r="AN82" s="398" t="n"/>
      <c r="AO82" s="361" t="n"/>
      <c r="AP82" s="345" t="n"/>
      <c r="AQ82" s="369" t="n"/>
      <c r="AU82" s="362" t="n"/>
      <c r="AV82" s="361" t="n"/>
      <c r="AW82" s="361" t="n"/>
      <c r="AX82" s="361" t="n"/>
      <c r="AY82" s="1574" t="n"/>
    </row>
    <row r="83" ht="14.25" customFormat="1" customHeight="1" s="365" thickBot="1">
      <c r="C83" s="344" t="n"/>
      <c r="D83" s="395" t="n"/>
      <c r="E83" s="396" t="n"/>
      <c r="F83" s="369" t="inlineStr">
        <is>
          <t xml:space="preserve">  15.Acquisition Finance</t>
        </is>
      </c>
      <c r="G83" s="369" t="n"/>
      <c r="H83" s="369" t="n"/>
      <c r="I83" s="369" t="n"/>
      <c r="J83" s="369" t="n"/>
      <c r="K83" s="369" t="n"/>
      <c r="L83" s="369" t="n"/>
      <c r="M83" s="369" t="n"/>
      <c r="N83" s="369" t="n"/>
      <c r="O83" s="369" t="n"/>
      <c r="P83" s="369" t="n"/>
      <c r="Q83" s="369" t="n"/>
      <c r="R83" s="369" t="n"/>
      <c r="S83" s="369" t="n"/>
      <c r="T83" s="369" t="n"/>
      <c r="U83" s="369" t="n"/>
      <c r="V83" s="369" t="n"/>
      <c r="W83" s="369" t="n"/>
      <c r="X83" s="369" t="n"/>
      <c r="Y83" s="369" t="n"/>
      <c r="Z83" s="369" t="n"/>
      <c r="AA83" s="369" t="n"/>
      <c r="AB83" s="369" t="n"/>
      <c r="AC83" s="369" t="n"/>
      <c r="AD83" s="369" t="n"/>
      <c r="AE83" s="369" t="n"/>
      <c r="AF83" s="369" t="n"/>
      <c r="AG83" s="369" t="n"/>
      <c r="AH83" s="369" t="n"/>
      <c r="AI83" s="369" t="n"/>
      <c r="AJ83" s="369" t="n"/>
      <c r="AK83" s="369" t="n"/>
      <c r="AL83" s="369" t="n"/>
      <c r="AM83" s="369" t="n"/>
      <c r="AN83" s="398" t="n"/>
      <c r="AO83" s="361" t="n"/>
      <c r="AP83" s="345" t="n"/>
      <c r="AQ83" s="399" t="n"/>
      <c r="AU83" s="362" t="n"/>
      <c r="AV83" s="361" t="n"/>
      <c r="AW83" s="361" t="n"/>
      <c r="AX83" s="361" t="n"/>
      <c r="AY83" s="1574" t="n"/>
    </row>
    <row r="84" ht="14.25" customFormat="1" customHeight="1" s="365" thickBot="1">
      <c r="C84" s="344" t="n"/>
      <c r="D84" s="395" t="n"/>
      <c r="E84" s="396" t="n"/>
      <c r="F84" s="369" t="inlineStr">
        <is>
          <t xml:space="preserve">  16.Ship SPV transactions(excluding customers with A or B rating)</t>
        </is>
      </c>
      <c r="G84" s="369" t="n"/>
      <c r="H84" s="369" t="n"/>
      <c r="I84" s="369" t="n"/>
      <c r="J84" s="369" t="n"/>
      <c r="K84" s="369" t="n"/>
      <c r="L84" s="369" t="n"/>
      <c r="M84" s="369" t="n"/>
      <c r="N84" s="369" t="n"/>
      <c r="O84" s="369" t="n"/>
      <c r="P84" s="369" t="n"/>
      <c r="Q84" s="369" t="n"/>
      <c r="R84" s="369" t="n"/>
      <c r="S84" s="369" t="n"/>
      <c r="T84" s="369" t="n"/>
      <c r="U84" s="369" t="n"/>
      <c r="V84" s="369" t="n"/>
      <c r="W84" s="369" t="n"/>
      <c r="X84" s="369" t="n"/>
      <c r="Y84" s="369" t="n"/>
      <c r="Z84" s="369" t="n"/>
      <c r="AA84" s="369" t="n"/>
      <c r="AB84" s="369" t="n"/>
      <c r="AC84" s="369" t="n"/>
      <c r="AD84" s="369" t="n"/>
      <c r="AE84" s="369" t="n"/>
      <c r="AF84" s="369" t="n"/>
      <c r="AG84" s="369" t="n"/>
      <c r="AH84" s="369" t="n"/>
      <c r="AI84" s="369" t="n"/>
      <c r="AJ84" s="369" t="n"/>
      <c r="AK84" s="369" t="n"/>
      <c r="AL84" s="369" t="n"/>
      <c r="AM84" s="369" t="n"/>
      <c r="AN84" s="398" t="n"/>
      <c r="AO84" s="361" t="n"/>
      <c r="AP84" s="345" t="n"/>
      <c r="AQ84" s="399" t="n"/>
      <c r="AU84" s="362" t="n"/>
      <c r="AV84" s="369" t="n"/>
      <c r="AW84" s="1574" t="n"/>
      <c r="AX84" s="1574" t="n"/>
      <c r="AY84" s="361" t="n"/>
      <c r="AZ84" s="361" t="n"/>
      <c r="BA84" s="361" t="n"/>
      <c r="BB84" s="361" t="n"/>
      <c r="BC84" s="361" t="n"/>
    </row>
    <row r="85" ht="14.25" customFormat="1" customHeight="1" s="365" thickBot="1">
      <c r="C85" s="344" t="n"/>
      <c r="D85" s="395" t="n"/>
      <c r="E85" s="396" t="n"/>
      <c r="F85" s="369" t="inlineStr">
        <is>
          <t xml:space="preserve">  17.Real estate finance involving receipt of loan origination fee (excluding customers with A or B rating)</t>
        </is>
      </c>
      <c r="G85" s="369" t="n"/>
      <c r="H85" s="369" t="n"/>
      <c r="I85" s="369" t="n"/>
      <c r="J85" s="369" t="n"/>
      <c r="K85" s="369" t="n"/>
      <c r="L85" s="369" t="n"/>
      <c r="M85" s="369" t="n"/>
      <c r="N85" s="369" t="n"/>
      <c r="O85" s="369" t="n"/>
      <c r="P85" s="369" t="n"/>
      <c r="Q85" s="369" t="n"/>
      <c r="R85" s="369" t="n"/>
      <c r="S85" s="369" t="n"/>
      <c r="T85" s="369" t="n"/>
      <c r="U85" s="369" t="n"/>
      <c r="V85" s="369" t="n"/>
      <c r="W85" s="369" t="n"/>
      <c r="X85" s="369" t="n"/>
      <c r="Y85" s="369" t="n"/>
      <c r="Z85" s="369" t="n"/>
      <c r="AA85" s="369" t="n"/>
      <c r="AB85" s="369" t="n"/>
      <c r="AC85" s="369" t="n"/>
      <c r="AD85" s="369" t="n"/>
      <c r="AE85" s="369" t="n"/>
      <c r="AF85" s="369" t="n"/>
      <c r="AG85" s="369" t="n"/>
      <c r="AH85" s="369" t="n"/>
      <c r="AI85" s="369" t="n"/>
      <c r="AJ85" s="369" t="n"/>
      <c r="AK85" s="369" t="n"/>
      <c r="AL85" s="369" t="n"/>
      <c r="AM85" s="369" t="n"/>
      <c r="AN85" s="398" t="n"/>
      <c r="AO85" s="361" t="n"/>
      <c r="AP85" s="345" t="n"/>
      <c r="AQ85" s="369" t="n"/>
      <c r="AU85" s="362" t="n"/>
      <c r="AV85" s="369" t="n"/>
      <c r="AW85" s="1574" t="n"/>
      <c r="AX85" s="1574" t="n"/>
      <c r="AY85" s="361" t="n"/>
      <c r="AZ85" s="361" t="n"/>
      <c r="BA85" s="361" t="n"/>
      <c r="BB85" s="361" t="n"/>
      <c r="BC85" s="361" t="n"/>
    </row>
    <row r="86" ht="14.25" customFormat="1" customHeight="1" s="365" thickBot="1">
      <c r="C86" s="344" t="n"/>
      <c r="D86" s="395" t="n"/>
      <c r="E86" s="396" t="n"/>
      <c r="F86" s="369" t="inlineStr">
        <is>
          <t xml:space="preserve">  18.Asset-based finance involving receipt of loan origination fee (excluding customers with A or B rating)</t>
        </is>
      </c>
      <c r="G86" s="369" t="n"/>
      <c r="H86" s="369" t="n"/>
      <c r="I86" s="369" t="n"/>
      <c r="J86" s="369" t="n"/>
      <c r="K86" s="369" t="n"/>
      <c r="L86" s="369" t="n"/>
      <c r="M86" s="369" t="n"/>
      <c r="N86" s="369" t="n"/>
      <c r="O86" s="369" t="n"/>
      <c r="P86" s="369" t="n"/>
      <c r="Q86" s="369" t="n"/>
      <c r="R86" s="369" t="n"/>
      <c r="S86" s="369" t="n"/>
      <c r="T86" s="369" t="n"/>
      <c r="U86" s="369" t="n"/>
      <c r="V86" s="369" t="n"/>
      <c r="W86" s="369" t="n"/>
      <c r="X86" s="369" t="n"/>
      <c r="Y86" s="369" t="n"/>
      <c r="Z86" s="369" t="n"/>
      <c r="AA86" s="369" t="n"/>
      <c r="AB86" s="369" t="n"/>
      <c r="AC86" s="369" t="n"/>
      <c r="AD86" s="369" t="n"/>
      <c r="AE86" s="369" t="n"/>
      <c r="AF86" s="369" t="n"/>
      <c r="AG86" s="369" t="n"/>
      <c r="AH86" s="369" t="n"/>
      <c r="AI86" s="369" t="n"/>
      <c r="AJ86" s="369" t="n"/>
      <c r="AK86" s="369" t="n"/>
      <c r="AL86" s="369" t="n"/>
      <c r="AM86" s="369" t="n"/>
      <c r="AN86" s="398" t="n"/>
      <c r="AO86" s="361" t="n"/>
      <c r="AP86" s="345" t="n"/>
      <c r="AQ86" s="369" t="n"/>
      <c r="AU86" s="362" t="n"/>
      <c r="AV86" s="369" t="n"/>
      <c r="AW86" s="1574" t="n"/>
      <c r="AX86" s="1574" t="n"/>
      <c r="AY86" s="361" t="n"/>
      <c r="AZ86" s="361" t="n"/>
      <c r="BA86" s="361" t="n"/>
      <c r="BB86" s="361" t="n"/>
      <c r="BC86" s="361" t="n"/>
    </row>
    <row r="87" ht="14.25" customFormat="1" customHeight="1" s="365" thickBot="1">
      <c r="C87" s="344" t="n"/>
      <c r="D87" s="395" t="n"/>
      <c r="E87" s="396" t="n"/>
      <c r="F87" s="369" t="inlineStr">
        <is>
          <t xml:space="preserve">  19."Credit Lines for Corporate Customers" and "Credit Line for Japanese Financial Institutions"</t>
        </is>
      </c>
      <c r="G87" s="369" t="n"/>
      <c r="H87" s="369" t="n"/>
      <c r="I87" s="369" t="n"/>
      <c r="J87" s="369" t="n"/>
      <c r="K87" s="369" t="n"/>
      <c r="L87" s="369" t="n"/>
      <c r="M87" s="369" t="n"/>
      <c r="N87" s="369" t="n"/>
      <c r="O87" s="369" t="n"/>
      <c r="P87" s="369" t="n"/>
      <c r="Q87" s="369" t="n"/>
      <c r="R87" s="369" t="n"/>
      <c r="S87" s="369" t="n"/>
      <c r="T87" s="369" t="n"/>
      <c r="U87" s="369" t="n"/>
      <c r="V87" s="369" t="n"/>
      <c r="W87" s="369" t="n"/>
      <c r="X87" s="369" t="n"/>
      <c r="Y87" s="369" t="n"/>
      <c r="Z87" s="369" t="n"/>
      <c r="AA87" s="369" t="n"/>
      <c r="AB87" s="369" t="n"/>
      <c r="AC87" s="369" t="n"/>
      <c r="AD87" s="369" t="n"/>
      <c r="AE87" s="369" t="n"/>
      <c r="AF87" s="369" t="n"/>
      <c r="AG87" s="369" t="n"/>
      <c r="AH87" s="369" t="n"/>
      <c r="AI87" s="369" t="n"/>
      <c r="AJ87" s="369" t="n"/>
      <c r="AK87" s="369" t="n"/>
      <c r="AL87" s="369" t="n"/>
      <c r="AM87" s="369" t="n"/>
      <c r="AN87" s="398" t="n"/>
      <c r="AO87" s="361" t="n"/>
      <c r="AP87" s="345" t="n"/>
      <c r="AQ87" s="369" t="n"/>
      <c r="AU87" s="362" t="n"/>
      <c r="AV87" s="369" t="n"/>
      <c r="AW87" s="1574" t="n"/>
      <c r="AX87" s="1574" t="n"/>
      <c r="AY87" s="361" t="n"/>
      <c r="AZ87" s="361" t="n"/>
      <c r="BA87" s="361" t="n"/>
      <c r="BB87" s="361" t="n"/>
      <c r="BC87" s="361" t="n"/>
    </row>
    <row r="88" ht="14.25" customFormat="1" customHeight="1" s="365" thickBot="1">
      <c r="C88" s="344" t="n"/>
      <c r="D88" s="395" t="n"/>
      <c r="E88" s="396" t="n"/>
      <c r="F88" s="369" t="inlineStr">
        <is>
          <t xml:space="preserve">  20.Credit transactions under "Credit Lines for Corporate Customers" or "Credit Line for Japanese Financial Institutions", which do not fulfill </t>
        </is>
      </c>
      <c r="G88" s="369" t="n"/>
      <c r="H88" s="369" t="n"/>
      <c r="I88" s="369" t="n"/>
      <c r="J88" s="369" t="n"/>
      <c r="K88" s="369" t="n"/>
      <c r="L88" s="369" t="n"/>
      <c r="M88" s="369" t="n"/>
      <c r="N88" s="369" t="n"/>
      <c r="O88" s="369" t="n"/>
      <c r="P88" s="369" t="n"/>
      <c r="Q88" s="369" t="n"/>
      <c r="R88" s="369" t="n"/>
      <c r="S88" s="369" t="n"/>
      <c r="T88" s="369" t="n"/>
      <c r="U88" s="369" t="n"/>
      <c r="V88" s="369" t="n"/>
      <c r="W88" s="369" t="n"/>
      <c r="X88" s="369" t="n"/>
      <c r="Y88" s="369" t="n"/>
      <c r="Z88" s="369" t="n"/>
      <c r="AA88" s="369" t="n"/>
      <c r="AB88" s="369" t="n"/>
      <c r="AC88" s="369" t="n"/>
      <c r="AD88" s="369" t="n"/>
      <c r="AE88" s="369" t="n"/>
      <c r="AF88" s="369" t="n"/>
      <c r="AG88" s="369" t="n"/>
      <c r="AH88" s="369" t="n"/>
      <c r="AI88" s="369" t="n"/>
      <c r="AJ88" s="369" t="n"/>
      <c r="AK88" s="369" t="n"/>
      <c r="AL88" s="369" t="n"/>
      <c r="AM88" s="369" t="n"/>
      <c r="AN88" s="398" t="n"/>
      <c r="AO88" s="361" t="n"/>
      <c r="AP88" s="345" t="n"/>
      <c r="AQ88" s="369" t="n"/>
      <c r="AU88" s="362" t="n"/>
      <c r="AV88" s="369" t="n"/>
      <c r="AW88" s="1574" t="n"/>
      <c r="AX88" s="1574" t="n"/>
      <c r="AY88" s="361" t="n"/>
      <c r="AZ88" s="361" t="n"/>
      <c r="BA88" s="361" t="n"/>
      <c r="BB88" s="361" t="n"/>
      <c r="BC88" s="361" t="n"/>
    </row>
    <row r="89" ht="14.25" customFormat="1" customHeight="1" s="365" thickBot="1">
      <c r="C89" s="344" t="n"/>
      <c r="D89" s="395" t="n"/>
      <c r="E89" s="369" t="n"/>
      <c r="F89" s="369" t="inlineStr">
        <is>
          <t xml:space="preserve">      the standard conditions</t>
        </is>
      </c>
      <c r="G89" s="369" t="n"/>
      <c r="H89" s="369" t="n"/>
      <c r="I89" s="369" t="n"/>
      <c r="J89" s="369" t="n"/>
      <c r="K89" s="369" t="n"/>
      <c r="L89" s="369" t="n"/>
      <c r="M89" s="369" t="n"/>
      <c r="N89" s="369" t="n"/>
      <c r="O89" s="369" t="n"/>
      <c r="P89" s="369" t="n"/>
      <c r="Q89" s="369" t="n"/>
      <c r="R89" s="369" t="n"/>
      <c r="S89" s="369" t="n"/>
      <c r="T89" s="369" t="n"/>
      <c r="U89" s="369" t="n"/>
      <c r="V89" s="369" t="n"/>
      <c r="W89" s="369" t="n"/>
      <c r="X89" s="369" t="n"/>
      <c r="Y89" s="369" t="n"/>
      <c r="Z89" s="369" t="n"/>
      <c r="AA89" s="369" t="n"/>
      <c r="AB89" s="369" t="n"/>
      <c r="AC89" s="369" t="n"/>
      <c r="AD89" s="369" t="n"/>
      <c r="AE89" s="369" t="n"/>
      <c r="AF89" s="369" t="n"/>
      <c r="AG89" s="369" t="n"/>
      <c r="AH89" s="369" t="n"/>
      <c r="AI89" s="369" t="n"/>
      <c r="AJ89" s="369" t="n"/>
      <c r="AK89" s="369" t="n"/>
      <c r="AL89" s="369" t="n"/>
      <c r="AM89" s="369" t="n"/>
      <c r="AN89" s="398" t="n"/>
      <c r="AO89" s="361" t="n"/>
      <c r="AP89" s="345" t="n"/>
      <c r="AQ89" s="369" t="n"/>
      <c r="AU89" s="362" t="n"/>
      <c r="AV89" s="369" t="n"/>
      <c r="AW89" s="1574" t="n"/>
      <c r="AX89" s="1574" t="n"/>
      <c r="AY89" s="361" t="n"/>
      <c r="AZ89" s="361" t="n"/>
      <c r="BA89" s="361" t="n"/>
      <c r="BB89" s="361" t="n"/>
      <c r="BC89" s="361" t="n"/>
    </row>
    <row r="90" ht="14.25" customFormat="1" customHeight="1" s="365" thickBot="1">
      <c r="C90" s="344" t="n"/>
      <c r="D90" s="395" t="n"/>
      <c r="E90" s="396" t="n"/>
      <c r="F90" s="369" t="inlineStr">
        <is>
          <t xml:space="preserve">  21.Transactions subject to double-gearing regulations</t>
        </is>
      </c>
      <c r="G90" s="369" t="n"/>
      <c r="H90" s="369" t="n"/>
      <c r="I90" s="369" t="n"/>
      <c r="J90" s="369" t="n"/>
      <c r="K90" s="369" t="n"/>
      <c r="L90" s="369" t="n"/>
      <c r="M90" s="369" t="n"/>
      <c r="N90" s="369" t="n"/>
      <c r="O90" s="369" t="n"/>
      <c r="P90" s="369" t="n"/>
      <c r="Q90" s="369" t="n"/>
      <c r="R90" s="369" t="n"/>
      <c r="S90" s="369" t="n"/>
      <c r="T90" s="369" t="n"/>
      <c r="U90" s="369" t="n"/>
      <c r="V90" s="369" t="n"/>
      <c r="W90" s="369" t="n"/>
      <c r="X90" s="369" t="n"/>
      <c r="Y90" s="369" t="n"/>
      <c r="Z90" s="369" t="n"/>
      <c r="AA90" s="369" t="n"/>
      <c r="AB90" s="369" t="n"/>
      <c r="AC90" s="369" t="n"/>
      <c r="AD90" s="369" t="n"/>
      <c r="AE90" s="369" t="n"/>
      <c r="AF90" s="369" t="n"/>
      <c r="AG90" s="369" t="n"/>
      <c r="AH90" s="369" t="n"/>
      <c r="AI90" s="369" t="n"/>
      <c r="AJ90" s="369" t="n"/>
      <c r="AK90" s="369" t="n"/>
      <c r="AL90" s="369" t="n"/>
      <c r="AM90" s="369" t="n"/>
      <c r="AN90" s="398" t="n"/>
      <c r="AO90" s="361" t="n"/>
      <c r="AP90" s="345" t="n"/>
      <c r="AQ90" s="369" t="n"/>
      <c r="AU90" s="362" t="n"/>
      <c r="AV90" s="369" t="n"/>
      <c r="AW90" s="1574" t="n"/>
      <c r="AX90" s="1574" t="n"/>
      <c r="AY90" s="361" t="n"/>
      <c r="AZ90" s="361" t="n"/>
      <c r="BA90" s="361" t="n"/>
      <c r="BB90" s="361" t="n"/>
      <c r="BC90" s="361" t="n"/>
    </row>
    <row r="91" ht="14.25" customFormat="1" customHeight="1" s="365" thickBot="1">
      <c r="C91" s="344" t="n"/>
      <c r="D91" s="395" t="n"/>
      <c r="E91" s="396" t="n"/>
      <c r="F91" s="369" t="inlineStr">
        <is>
          <t xml:space="preserve">  22.Determination of customers whose loan conditions had been eased which require the H.O. approval</t>
        </is>
      </c>
      <c r="G91" s="369" t="n"/>
      <c r="H91" s="369" t="n"/>
      <c r="I91" s="369" t="n"/>
      <c r="J91" s="369" t="n"/>
      <c r="K91" s="369" t="n"/>
      <c r="L91" s="369" t="n"/>
      <c r="M91" s="369" t="n"/>
      <c r="N91" s="369" t="n"/>
      <c r="O91" s="369" t="n"/>
      <c r="P91" s="369" t="n"/>
      <c r="Q91" s="369" t="n"/>
      <c r="R91" s="369" t="n"/>
      <c r="S91" s="369" t="n"/>
      <c r="T91" s="369" t="n"/>
      <c r="U91" s="369" t="n"/>
      <c r="V91" s="369" t="n"/>
      <c r="W91" s="369" t="n"/>
      <c r="X91" s="369" t="n"/>
      <c r="Y91" s="369" t="n"/>
      <c r="Z91" s="369" t="n"/>
      <c r="AA91" s="369" t="n"/>
      <c r="AB91" s="369" t="n"/>
      <c r="AC91" s="369" t="n"/>
      <c r="AD91" s="369" t="n"/>
      <c r="AE91" s="369" t="n"/>
      <c r="AF91" s="369" t="n"/>
      <c r="AG91" s="369" t="n"/>
      <c r="AH91" s="369" t="n"/>
      <c r="AI91" s="369" t="n"/>
      <c r="AJ91" s="369" t="n"/>
      <c r="AK91" s="369" t="n"/>
      <c r="AL91" s="369" t="n"/>
      <c r="AM91" s="369" t="n"/>
      <c r="AN91" s="398" t="n"/>
      <c r="AO91" s="361" t="n"/>
      <c r="AP91" s="345" t="n"/>
      <c r="AQ91" s="406" t="n"/>
      <c r="AU91" s="362" t="n"/>
      <c r="AV91" s="369" t="n"/>
      <c r="AW91" s="1574" t="n"/>
      <c r="AX91" s="1574" t="n"/>
      <c r="AY91" s="361" t="n"/>
      <c r="AZ91" s="361" t="n"/>
      <c r="BA91" s="361" t="n"/>
      <c r="BB91" s="361" t="n"/>
      <c r="BC91" s="361" t="n"/>
    </row>
    <row r="92" ht="14.25" customFormat="1" customHeight="1" s="365" thickBot="1">
      <c r="C92" s="344" t="n"/>
      <c r="D92" s="395" t="n"/>
      <c r="E92" s="396" t="n"/>
      <c r="F92" s="369" t="inlineStr">
        <is>
          <t xml:space="preserve">  23.Credit transactions or credit risk transferring transactions with Mizuho Group companies</t>
        </is>
      </c>
      <c r="G92" s="369" t="n"/>
      <c r="H92" s="369" t="n"/>
      <c r="I92" s="369" t="n"/>
      <c r="J92" s="369" t="n"/>
      <c r="K92" s="369" t="n"/>
      <c r="L92" s="369" t="n"/>
      <c r="M92" s="369" t="n"/>
      <c r="N92" s="369" t="n"/>
      <c r="O92" s="369" t="n"/>
      <c r="P92" s="369" t="n"/>
      <c r="Q92" s="369" t="n"/>
      <c r="R92" s="369" t="n"/>
      <c r="S92" s="369" t="n"/>
      <c r="T92" s="369" t="n"/>
      <c r="U92" s="369" t="n"/>
      <c r="V92" s="369" t="n"/>
      <c r="W92" s="369" t="n"/>
      <c r="X92" s="369" t="n"/>
      <c r="Y92" s="369" t="n"/>
      <c r="Z92" s="369" t="n"/>
      <c r="AA92" s="369" t="n"/>
      <c r="AB92" s="369" t="n"/>
      <c r="AC92" s="369" t="n"/>
      <c r="AD92" s="369" t="n"/>
      <c r="AE92" s="369" t="n"/>
      <c r="AF92" s="369" t="n"/>
      <c r="AG92" s="369" t="n"/>
      <c r="AH92" s="369" t="n"/>
      <c r="AI92" s="369" t="n"/>
      <c r="AJ92" s="369" t="n"/>
      <c r="AK92" s="369" t="n"/>
      <c r="AL92" s="369" t="n"/>
      <c r="AM92" s="369" t="n"/>
      <c r="AN92" s="398" t="n"/>
      <c r="AO92" s="361" t="n"/>
      <c r="AP92" s="345" t="n"/>
      <c r="AU92" s="347" t="n"/>
      <c r="AV92" s="347" t="n"/>
      <c r="AW92" s="347" t="n"/>
      <c r="AX92" s="348" t="n"/>
      <c r="AY92" s="1574" t="n"/>
      <c r="AZ92" s="361" t="n"/>
      <c r="BA92" s="361" t="n"/>
      <c r="BB92" s="361" t="n"/>
      <c r="BC92" s="361" t="n"/>
    </row>
    <row r="93" ht="14.25" customFormat="1" customHeight="1" s="365" thickBot="1">
      <c r="C93" s="344" t="n"/>
      <c r="D93" s="395" t="n"/>
      <c r="E93" s="396" t="n"/>
      <c r="F93" s="369" t="inlineStr">
        <is>
          <t xml:space="preserve">  24.Subordinated Loans/Acquisition of Subordinated Bonds</t>
        </is>
      </c>
      <c r="G93" s="369" t="n"/>
      <c r="H93" s="369" t="n"/>
      <c r="I93" s="369" t="n"/>
      <c r="J93" s="369" t="n"/>
      <c r="K93" s="369" t="n"/>
      <c r="L93" s="369" t="n"/>
      <c r="M93" s="369" t="n"/>
      <c r="N93" s="369" t="n"/>
      <c r="O93" s="369" t="n"/>
      <c r="P93" s="369" t="n"/>
      <c r="Q93" s="369" t="n"/>
      <c r="R93" s="369" t="n"/>
      <c r="S93" s="369" t="n"/>
      <c r="T93" s="369" t="n"/>
      <c r="U93" s="369" t="n"/>
      <c r="V93" s="369" t="n"/>
      <c r="W93" s="369" t="n"/>
      <c r="X93" s="369" t="n"/>
      <c r="Y93" s="369" t="n"/>
      <c r="Z93" s="369" t="n"/>
      <c r="AA93" s="369" t="n"/>
      <c r="AB93" s="369" t="n"/>
      <c r="AC93" s="369" t="n"/>
      <c r="AD93" s="369" t="n"/>
      <c r="AE93" s="369" t="n"/>
      <c r="AF93" s="369" t="n"/>
      <c r="AG93" s="369" t="n"/>
      <c r="AH93" s="369" t="n"/>
      <c r="AI93" s="369" t="n"/>
      <c r="AJ93" s="369" t="n"/>
      <c r="AK93" s="369" t="n"/>
      <c r="AL93" s="369" t="n"/>
      <c r="AM93" s="369" t="n"/>
      <c r="AN93" s="398" t="n"/>
      <c r="AO93" s="361" t="n"/>
      <c r="AP93" s="345" t="n"/>
      <c r="AU93" s="347" t="n"/>
      <c r="AV93" s="347" t="n"/>
      <c r="AW93" s="347" t="n"/>
      <c r="AX93" s="348" t="n"/>
      <c r="AY93" s="1574" t="n"/>
      <c r="AZ93" s="361" t="n"/>
      <c r="BA93" s="361" t="n"/>
      <c r="BB93" s="361" t="n"/>
      <c r="BC93" s="361" t="n"/>
    </row>
    <row r="94" ht="14.25" customFormat="1" customHeight="1" s="365" thickBot="1">
      <c r="C94" s="344" t="n"/>
      <c r="D94" s="407" t="n"/>
      <c r="E94" s="396" t="n"/>
      <c r="F94" s="369" t="inlineStr">
        <is>
          <t xml:space="preserve">  25.Other transactions which are indicated as H.O. approval in Administrative Guidelines for CAA Determination(including Amendment and Specific cases)</t>
        </is>
      </c>
      <c r="G94" s="369" t="n"/>
      <c r="H94" s="361" t="n"/>
      <c r="I94" s="361" t="n"/>
      <c r="J94" s="361" t="n"/>
      <c r="K94" s="361" t="n"/>
      <c r="L94" s="361" t="n"/>
      <c r="M94" s="361" t="n"/>
      <c r="N94" s="361" t="n"/>
      <c r="O94" s="361" t="n"/>
      <c r="P94" s="361" t="n"/>
      <c r="Q94" s="361" t="n"/>
      <c r="R94" s="361" t="n"/>
      <c r="S94" s="361" t="n"/>
      <c r="T94" s="361" t="n"/>
      <c r="U94" s="361" t="n"/>
      <c r="V94" s="361" t="n"/>
      <c r="W94" s="361" t="n"/>
      <c r="X94" s="361" t="n"/>
      <c r="Y94" s="361" t="n"/>
      <c r="Z94" s="361" t="n"/>
      <c r="AA94" s="361" t="n"/>
      <c r="AB94" s="361" t="n"/>
      <c r="AC94" s="361" t="n"/>
      <c r="AD94" s="361" t="n"/>
      <c r="AE94" s="361" t="n"/>
      <c r="AF94" s="361" t="n"/>
      <c r="AG94" s="361" t="n"/>
      <c r="AH94" s="361" t="n"/>
      <c r="AI94" s="361" t="n"/>
      <c r="AJ94" s="361" t="n"/>
      <c r="AK94" s="361" t="n"/>
      <c r="AL94" s="361" t="n"/>
      <c r="AM94" s="361" t="n"/>
      <c r="AN94" s="381" t="n"/>
      <c r="AO94" s="361" t="n"/>
      <c r="AP94" s="345" t="n"/>
      <c r="AU94" s="362" t="n"/>
      <c r="AV94" s="369" t="n"/>
      <c r="AW94" s="1574" t="n"/>
      <c r="AX94" s="1574" t="n"/>
      <c r="AY94" s="348" t="n"/>
      <c r="AZ94" s="361" t="n"/>
      <c r="BA94" s="361" t="n"/>
      <c r="BB94" s="361" t="n"/>
      <c r="BC94" s="361" t="n"/>
    </row>
    <row r="95" ht="6.75" customFormat="1" customHeight="1" s="365">
      <c r="C95" s="344" t="n"/>
      <c r="D95" s="408" t="n"/>
      <c r="E95" s="409" t="n"/>
      <c r="F95" s="410" t="n"/>
      <c r="G95" s="411" t="n"/>
      <c r="H95" s="379" t="n"/>
      <c r="I95" s="379" t="n"/>
      <c r="J95" s="379" t="n"/>
      <c r="K95" s="379" t="n"/>
      <c r="L95" s="379" t="n"/>
      <c r="M95" s="379" t="n"/>
      <c r="N95" s="379" t="n"/>
      <c r="O95" s="379" t="n"/>
      <c r="P95" s="379" t="n"/>
      <c r="Q95" s="379" t="n"/>
      <c r="R95" s="379" t="n"/>
      <c r="S95" s="379" t="n"/>
      <c r="T95" s="379" t="n"/>
      <c r="U95" s="379" t="n"/>
      <c r="V95" s="379" t="n"/>
      <c r="W95" s="379" t="n"/>
      <c r="X95" s="379" t="n"/>
      <c r="Y95" s="379" t="n"/>
      <c r="Z95" s="379" t="n"/>
      <c r="AA95" s="379" t="n"/>
      <c r="AB95" s="379" t="n"/>
      <c r="AC95" s="379" t="n"/>
      <c r="AD95" s="379" t="n"/>
      <c r="AE95" s="379" t="n"/>
      <c r="AF95" s="379" t="n"/>
      <c r="AG95" s="379" t="n"/>
      <c r="AH95" s="379" t="n"/>
      <c r="AI95" s="379" t="n"/>
      <c r="AJ95" s="379" t="n"/>
      <c r="AK95" s="379" t="n"/>
      <c r="AL95" s="379" t="n"/>
      <c r="AM95" s="379" t="n"/>
      <c r="AN95" s="412" t="n"/>
      <c r="AO95" s="361" t="n"/>
      <c r="AP95" s="345" t="n"/>
      <c r="AU95" s="361" t="n"/>
      <c r="AV95" s="361" t="n"/>
      <c r="AW95" s="350" t="n"/>
      <c r="AX95" s="350" t="n"/>
      <c r="AY95" s="1574" t="n"/>
      <c r="AZ95" s="361" t="n"/>
      <c r="BA95" s="361" t="n"/>
      <c r="BB95" s="361" t="n"/>
      <c r="BC95" s="361" t="n"/>
    </row>
    <row r="96" ht="14.25" customFormat="1" customHeight="1" s="365">
      <c r="C96" s="413" t="inlineStr">
        <is>
          <t xml:space="preserve">E. Credit Transactions Subject to In-house Approval  </t>
        </is>
      </c>
      <c r="D96" s="368" t="n"/>
      <c r="E96" s="414" t="n"/>
      <c r="F96" s="393" t="n"/>
      <c r="G96" s="393" t="n"/>
      <c r="H96" s="368" t="n"/>
      <c r="I96" s="368" t="n"/>
      <c r="J96" s="368" t="n"/>
      <c r="K96" s="368" t="n"/>
      <c r="L96" s="368" t="n"/>
      <c r="M96" s="368" t="n"/>
      <c r="N96" s="368" t="n"/>
      <c r="O96" s="368" t="n"/>
      <c r="P96" s="368" t="n"/>
      <c r="Q96" s="368" t="n"/>
      <c r="R96" s="368" t="n"/>
      <c r="S96" s="368" t="n"/>
      <c r="T96" s="368" t="n"/>
      <c r="U96" s="368" t="n"/>
      <c r="V96" s="368" t="n"/>
      <c r="W96" s="368" t="n"/>
      <c r="X96" s="368" t="n"/>
      <c r="Y96" s="368" t="n"/>
      <c r="Z96" s="368" t="n"/>
      <c r="AA96" s="368" t="n"/>
      <c r="AB96" s="368" t="n"/>
      <c r="AC96" s="368" t="n"/>
      <c r="AD96" s="368" t="n"/>
      <c r="AE96" s="368" t="n"/>
      <c r="AF96" s="368" t="n"/>
      <c r="AG96" s="368" t="n"/>
      <c r="AH96" s="368" t="n"/>
      <c r="AI96" s="368" t="n"/>
      <c r="AJ96" s="368" t="n"/>
      <c r="AK96" s="368" t="n"/>
      <c r="AL96" s="368" t="n"/>
      <c r="AM96" s="368" t="n"/>
      <c r="AN96" s="368" t="n"/>
      <c r="AO96" s="361" t="n"/>
      <c r="AP96" s="345" t="n"/>
      <c r="AU96" s="361" t="n"/>
      <c r="AV96" s="361" t="n"/>
      <c r="AW96" s="350" t="n"/>
      <c r="AX96" s="350" t="n"/>
      <c r="AY96" s="1574" t="n"/>
      <c r="AZ96" s="361" t="n"/>
      <c r="BA96" s="361" t="n"/>
      <c r="BB96" s="361" t="n"/>
      <c r="BC96" s="361" t="n"/>
    </row>
    <row r="97" ht="12" customFormat="1" customHeight="1" s="365">
      <c r="C97" s="415" t="inlineStr">
        <is>
          <t xml:space="preserve">　　*If it does not fall under D above, the CAA is In-house regardless of the DMS Exposure.(Some transactions are in-house approval even if D above applied.)</t>
        </is>
      </c>
      <c r="D97" s="379" t="n"/>
      <c r="E97" s="409" t="n"/>
      <c r="F97" s="411" t="n"/>
      <c r="G97" s="411" t="n"/>
      <c r="H97" s="379" t="n"/>
      <c r="I97" s="379" t="n"/>
      <c r="J97" s="379" t="n"/>
      <c r="K97" s="379" t="n"/>
      <c r="L97" s="379" t="n"/>
      <c r="M97" s="379" t="n"/>
      <c r="N97" s="379" t="n"/>
      <c r="O97" s="379" t="n"/>
      <c r="P97" s="379" t="n"/>
      <c r="Q97" s="379" t="n"/>
      <c r="R97" s="379" t="n"/>
      <c r="S97" s="379" t="n"/>
      <c r="T97" s="379" t="n"/>
      <c r="U97" s="379" t="n"/>
      <c r="V97" s="379" t="n"/>
      <c r="W97" s="379" t="n"/>
      <c r="X97" s="379" t="n"/>
      <c r="Y97" s="379" t="n"/>
      <c r="Z97" s="379" t="n"/>
      <c r="AA97" s="379" t="n"/>
      <c r="AB97" s="379" t="n"/>
      <c r="AC97" s="379" t="n"/>
      <c r="AD97" s="379" t="n"/>
      <c r="AE97" s="379" t="n"/>
      <c r="AF97" s="379" t="n"/>
      <c r="AG97" s="379" t="n"/>
      <c r="AH97" s="379" t="n"/>
      <c r="AI97" s="379" t="n"/>
      <c r="AJ97" s="379" t="n"/>
      <c r="AK97" s="379" t="n"/>
      <c r="AL97" s="379" t="n"/>
      <c r="AM97" s="379" t="n"/>
      <c r="AN97" s="379" t="n"/>
      <c r="AO97" s="361" t="n"/>
      <c r="AP97" s="345" t="n"/>
      <c r="AU97" s="361" t="n"/>
      <c r="AV97" s="361" t="n"/>
      <c r="AW97" s="350" t="n"/>
      <c r="AX97" s="350" t="n"/>
      <c r="AY97" s="1574" t="n"/>
      <c r="AZ97" s="361" t="n"/>
      <c r="BA97" s="361" t="n"/>
      <c r="BB97" s="361" t="n"/>
      <c r="BC97" s="361" t="n"/>
    </row>
    <row r="98" ht="3.75" customFormat="1" customHeight="1" s="365" thickBot="1">
      <c r="C98" s="344" t="n"/>
      <c r="D98" s="416" t="n"/>
      <c r="E98" s="400" t="n"/>
      <c r="F98" s="369" t="n"/>
      <c r="G98" s="369" t="n"/>
      <c r="H98" s="361" t="n"/>
      <c r="I98" s="361" t="n"/>
      <c r="J98" s="361" t="n"/>
      <c r="K98" s="361" t="n"/>
      <c r="L98" s="361" t="n"/>
      <c r="M98" s="361" t="n"/>
      <c r="N98" s="361" t="n"/>
      <c r="O98" s="361" t="n"/>
      <c r="P98" s="361" t="n"/>
      <c r="Q98" s="361" t="n"/>
      <c r="R98" s="361" t="n"/>
      <c r="S98" s="361" t="n"/>
      <c r="T98" s="361" t="n"/>
      <c r="U98" s="361" t="n"/>
      <c r="V98" s="361" t="n"/>
      <c r="W98" s="361" t="n"/>
      <c r="X98" s="361" t="n"/>
      <c r="Y98" s="361" t="n"/>
      <c r="Z98" s="361" t="n"/>
      <c r="AA98" s="361" t="n"/>
      <c r="AB98" s="361" t="n"/>
      <c r="AC98" s="361" t="n"/>
      <c r="AD98" s="361" t="n"/>
      <c r="AE98" s="361" t="n"/>
      <c r="AF98" s="361" t="n"/>
      <c r="AG98" s="361" t="n"/>
      <c r="AH98" s="361" t="n"/>
      <c r="AI98" s="361" t="n"/>
      <c r="AJ98" s="361" t="n"/>
      <c r="AK98" s="361" t="n"/>
      <c r="AL98" s="361" t="n"/>
      <c r="AM98" s="361" t="n"/>
      <c r="AN98" s="381" t="n"/>
      <c r="AO98" s="361" t="n"/>
      <c r="AP98" s="345" t="n"/>
      <c r="AU98" s="361" t="n"/>
      <c r="AV98" s="361" t="n"/>
      <c r="AW98" s="350" t="n"/>
      <c r="AX98" s="350" t="n"/>
      <c r="AY98" s="1574" t="n"/>
      <c r="AZ98" s="361" t="n"/>
      <c r="BA98" s="361" t="n"/>
      <c r="BB98" s="361" t="n"/>
      <c r="BC98" s="361" t="n"/>
    </row>
    <row r="99" ht="14.25" customFormat="1" customHeight="1" s="365" thickBot="1">
      <c r="C99" s="344" t="n"/>
      <c r="D99" s="407" t="n"/>
      <c r="E99" s="396" t="n"/>
      <c r="F99" s="417" t="inlineStr">
        <is>
          <t xml:space="preserve">  1.Renewal (same amount / decrease in credit amount) of a revolving application that satisfies all of the conditions below.         
</t>
        </is>
      </c>
      <c r="G99" s="418" t="n"/>
      <c r="H99" s="418" t="n"/>
      <c r="I99" s="418" t="n"/>
      <c r="J99" s="418" t="n"/>
      <c r="K99" s="418" t="n"/>
      <c r="L99" s="418" t="n"/>
      <c r="M99" s="418" t="n"/>
      <c r="N99" s="418" t="n"/>
      <c r="O99" s="418" t="n"/>
      <c r="P99" s="418" t="n"/>
      <c r="Q99" s="418" t="n"/>
      <c r="R99" s="418" t="n"/>
      <c r="S99" s="418" t="n"/>
      <c r="T99" s="418" t="n"/>
      <c r="U99" s="418" t="n"/>
      <c r="V99" s="418" t="n"/>
      <c r="W99" s="418" t="n"/>
      <c r="X99" s="418" t="n"/>
      <c r="Y99" s="418" t="n"/>
      <c r="Z99" s="418" t="n"/>
      <c r="AA99" s="418" t="n"/>
      <c r="AB99" s="418" t="n"/>
      <c r="AC99" s="418" t="n"/>
      <c r="AD99" s="418" t="n"/>
      <c r="AE99" s="418" t="n"/>
      <c r="AF99" s="418" t="n"/>
      <c r="AG99" s="418" t="n"/>
      <c r="AH99" s="418" t="n"/>
      <c r="AI99" s="418" t="n"/>
      <c r="AJ99" s="418" t="n"/>
      <c r="AK99" s="418" t="n"/>
      <c r="AL99" s="418" t="n"/>
      <c r="AM99" s="418" t="n"/>
      <c r="AN99" s="419" t="n"/>
      <c r="AO99" s="361" t="n"/>
      <c r="AP99" s="345" t="n"/>
      <c r="AU99" s="361" t="n"/>
      <c r="AV99" s="361" t="n"/>
      <c r="AW99" s="350" t="n"/>
      <c r="AX99" s="350" t="n"/>
      <c r="AY99" s="1574" t="n"/>
      <c r="AZ99" s="361" t="n"/>
      <c r="BA99" s="361" t="n"/>
      <c r="BB99" s="361" t="n"/>
      <c r="BC99" s="361" t="n"/>
    </row>
    <row r="100" ht="14.25" customFormat="1" customHeight="1" s="365">
      <c r="C100" s="344" t="n"/>
      <c r="D100" s="407" t="n"/>
      <c r="E100" s="400" t="n"/>
      <c r="F100" s="417" t="inlineStr">
        <is>
          <t xml:space="preserve">     (a)The customer's rating is A1 – C3.</t>
        </is>
      </c>
      <c r="G100" s="418" t="n"/>
      <c r="H100" s="418" t="n"/>
      <c r="I100" s="418" t="n"/>
      <c r="J100" s="418" t="n"/>
      <c r="K100" s="418" t="n"/>
      <c r="L100" s="418" t="n"/>
      <c r="M100" s="418" t="n"/>
      <c r="N100" s="418" t="n"/>
      <c r="O100" s="418" t="n"/>
      <c r="P100" s="418" t="n"/>
      <c r="Q100" s="418" t="n"/>
      <c r="R100" s="418" t="n"/>
      <c r="S100" s="418" t="n"/>
      <c r="T100" s="418" t="n"/>
      <c r="U100" s="418" t="n"/>
      <c r="V100" s="418" t="n"/>
      <c r="W100" s="418" t="n"/>
      <c r="X100" s="418" t="n"/>
      <c r="Y100" s="418" t="n"/>
      <c r="Z100" s="418" t="n"/>
      <c r="AA100" s="418" t="n"/>
      <c r="AB100" s="418" t="n"/>
      <c r="AC100" s="418" t="n"/>
      <c r="AD100" s="418" t="n"/>
      <c r="AE100" s="418" t="n"/>
      <c r="AF100" s="418" t="n"/>
      <c r="AG100" s="418" t="n"/>
      <c r="AH100" s="418" t="n"/>
      <c r="AI100" s="418" t="n"/>
      <c r="AJ100" s="418" t="n"/>
      <c r="AK100" s="418" t="n"/>
      <c r="AL100" s="418" t="n"/>
      <c r="AM100" s="418" t="n"/>
      <c r="AN100" s="419" t="n"/>
      <c r="AO100" s="361" t="n"/>
      <c r="AP100" s="345" t="n"/>
      <c r="AU100" s="361" t="n"/>
      <c r="AV100" s="361" t="n"/>
      <c r="AW100" s="350" t="n"/>
      <c r="AX100" s="350" t="n"/>
      <c r="AY100" s="1574" t="n"/>
      <c r="AZ100" s="361" t="n"/>
      <c r="BA100" s="361" t="n"/>
      <c r="BB100" s="361" t="n"/>
      <c r="BC100" s="361" t="n"/>
    </row>
    <row r="101" ht="14.25" customFormat="1" customHeight="1" s="365">
      <c r="C101" s="344" t="n"/>
      <c r="D101" s="407" t="n"/>
      <c r="E101" s="400" t="n"/>
      <c r="F101" s="417" t="inlineStr">
        <is>
          <t xml:space="preserve">     (b)No deterioration from those in the previous credit application</t>
        </is>
      </c>
      <c r="G101" s="418" t="n"/>
      <c r="H101" s="418" t="n"/>
      <c r="I101" s="418" t="n"/>
      <c r="J101" s="418" t="n"/>
      <c r="K101" s="418" t="n"/>
      <c r="L101" s="418" t="n"/>
      <c r="M101" s="418" t="n"/>
      <c r="N101" s="418" t="n"/>
      <c r="O101" s="418" t="n"/>
      <c r="P101" s="418" t="n"/>
      <c r="Q101" s="418" t="n"/>
      <c r="R101" s="418" t="n"/>
      <c r="S101" s="418" t="n"/>
      <c r="T101" s="418" t="n"/>
      <c r="U101" s="418" t="n"/>
      <c r="V101" s="418" t="n"/>
      <c r="W101" s="418" t="n"/>
      <c r="X101" s="418" t="n"/>
      <c r="Y101" s="418" t="n"/>
      <c r="Z101" s="418" t="n"/>
      <c r="AA101" s="418" t="n"/>
      <c r="AB101" s="418" t="n"/>
      <c r="AC101" s="418" t="n"/>
      <c r="AD101" s="418" t="n"/>
      <c r="AE101" s="418" t="n"/>
      <c r="AF101" s="418" t="n"/>
      <c r="AG101" s="418" t="n"/>
      <c r="AH101" s="418" t="n"/>
      <c r="AI101" s="418" t="n"/>
      <c r="AJ101" s="418" t="n"/>
      <c r="AK101" s="418" t="n"/>
      <c r="AL101" s="418" t="n"/>
      <c r="AM101" s="418" t="n"/>
      <c r="AN101" s="419" t="n"/>
      <c r="AO101" s="361" t="n"/>
      <c r="AP101" s="345" t="n"/>
      <c r="AU101" s="361" t="n"/>
      <c r="AV101" s="361" t="n"/>
      <c r="AW101" s="350" t="n"/>
      <c r="AX101" s="350" t="n"/>
      <c r="AY101" s="1574" t="n"/>
      <c r="AZ101" s="361" t="n"/>
      <c r="BA101" s="361" t="n"/>
      <c r="BB101" s="361" t="n"/>
      <c r="BC101" s="361" t="n"/>
    </row>
    <row r="102" ht="14.25" customFormat="1" customHeight="1" s="365" thickBot="1">
      <c r="C102" s="344" t="n"/>
      <c r="D102" s="407" t="n"/>
      <c r="E102" s="400" t="n"/>
      <c r="F102" s="417" t="inlineStr">
        <is>
          <t xml:space="preserve">     (c)Credit term and the maximum drawdown period does not exceed one year</t>
        </is>
      </c>
      <c r="G102" s="418" t="n"/>
      <c r="H102" s="418" t="n"/>
      <c r="I102" s="418" t="n"/>
      <c r="J102" s="418" t="n"/>
      <c r="K102" s="418" t="n"/>
      <c r="L102" s="418" t="n"/>
      <c r="M102" s="418" t="n"/>
      <c r="N102" s="418" t="n"/>
      <c r="O102" s="418" t="n"/>
      <c r="P102" s="418" t="n"/>
      <c r="Q102" s="418" t="n"/>
      <c r="R102" s="418" t="n"/>
      <c r="S102" s="418" t="n"/>
      <c r="T102" s="418" t="n"/>
      <c r="U102" s="418" t="n"/>
      <c r="V102" s="418" t="n"/>
      <c r="W102" s="418" t="n"/>
      <c r="X102" s="418" t="n"/>
      <c r="Y102" s="418" t="n"/>
      <c r="Z102" s="418" t="n"/>
      <c r="AA102" s="418" t="n"/>
      <c r="AB102" s="418" t="n"/>
      <c r="AC102" s="418" t="n"/>
      <c r="AD102" s="418" t="n"/>
      <c r="AE102" s="418" t="n"/>
      <c r="AF102" s="418" t="n"/>
      <c r="AG102" s="418" t="n"/>
      <c r="AH102" s="418" t="n"/>
      <c r="AI102" s="418" t="n"/>
      <c r="AJ102" s="418" t="n"/>
      <c r="AK102" s="418" t="n"/>
      <c r="AL102" s="418" t="n"/>
      <c r="AM102" s="418" t="n"/>
      <c r="AN102" s="419" t="n"/>
      <c r="AO102" s="361" t="n"/>
      <c r="AP102" s="345" t="n"/>
      <c r="AU102" s="361" t="n"/>
      <c r="AV102" s="361" t="n"/>
      <c r="AW102" s="350" t="n"/>
      <c r="AX102" s="350" t="n"/>
      <c r="AY102" s="1574" t="n"/>
      <c r="AZ102" s="361" t="n"/>
      <c r="BA102" s="361" t="n"/>
      <c r="BB102" s="361" t="n"/>
      <c r="BC102" s="361" t="n"/>
    </row>
    <row r="103" ht="14.25" customFormat="1" customHeight="1" s="365" thickBot="1">
      <c r="C103" s="344" t="n"/>
      <c r="D103" s="407" t="n"/>
      <c r="E103" s="396" t="n"/>
      <c r="F103" s="417" t="inlineStr">
        <is>
          <t xml:space="preserve">  2.Renewal application of general credit line for financial institution at same/decreased amount, which satisfies all conditions below.         
</t>
        </is>
      </c>
      <c r="G103" s="418" t="n"/>
      <c r="H103" s="418" t="n"/>
      <c r="I103" s="418" t="n"/>
      <c r="J103" s="418" t="n"/>
      <c r="K103" s="418" t="n"/>
      <c r="L103" s="418" t="n"/>
      <c r="M103" s="418" t="n"/>
      <c r="N103" s="418" t="n"/>
      <c r="O103" s="418" t="n"/>
      <c r="P103" s="418" t="n"/>
      <c r="Q103" s="418" t="n"/>
      <c r="R103" s="418" t="n"/>
      <c r="S103" s="418" t="n"/>
      <c r="T103" s="418" t="n"/>
      <c r="U103" s="418" t="n"/>
      <c r="V103" s="418" t="n"/>
      <c r="W103" s="418" t="n"/>
      <c r="X103" s="418" t="n"/>
      <c r="Y103" s="418" t="n"/>
      <c r="Z103" s="418" t="n"/>
      <c r="AA103" s="418" t="n"/>
      <c r="AB103" s="418" t="n"/>
      <c r="AC103" s="418" t="n"/>
      <c r="AD103" s="418" t="n"/>
      <c r="AE103" s="418" t="n"/>
      <c r="AF103" s="418" t="n"/>
      <c r="AG103" s="418" t="n"/>
      <c r="AH103" s="418" t="n"/>
      <c r="AI103" s="418" t="n"/>
      <c r="AJ103" s="418" t="n"/>
      <c r="AK103" s="418" t="n"/>
      <c r="AL103" s="418" t="n"/>
      <c r="AM103" s="418" t="n"/>
      <c r="AN103" s="419" t="n"/>
      <c r="AO103" s="361" t="n"/>
      <c r="AP103" s="345" t="n"/>
      <c r="AU103" s="361" t="n"/>
      <c r="AV103" s="361" t="n"/>
      <c r="AW103" s="350" t="n"/>
      <c r="AX103" s="350" t="n"/>
      <c r="AY103" s="1574" t="n"/>
      <c r="AZ103" s="361" t="n"/>
      <c r="BA103" s="361" t="n"/>
      <c r="BB103" s="361" t="n"/>
      <c r="BC103" s="361" t="n"/>
    </row>
    <row r="104" ht="14.25" customFormat="1" customHeight="1" s="365">
      <c r="C104" s="344" t="n"/>
      <c r="D104" s="407" t="n"/>
      <c r="E104" s="400" t="n"/>
      <c r="F104" s="417" t="inlineStr">
        <is>
          <t xml:space="preserve">     (a)The customer’s rating A1 – B2  (b)No deterioration of credit rating compared with previous application</t>
        </is>
      </c>
      <c r="G104" s="418" t="n"/>
      <c r="H104" s="418" t="n"/>
      <c r="I104" s="418" t="n"/>
      <c r="J104" s="418" t="n"/>
      <c r="K104" s="418" t="n"/>
      <c r="L104" s="418" t="n"/>
      <c r="M104" s="418" t="n"/>
      <c r="N104" s="418" t="n"/>
      <c r="O104" s="418" t="n"/>
      <c r="P104" s="418" t="n"/>
      <c r="Q104" s="418" t="n"/>
      <c r="R104" s="418" t="n"/>
      <c r="S104" s="418" t="n"/>
      <c r="T104" s="418" t="n"/>
      <c r="U104" s="418" t="n"/>
      <c r="V104" s="418" t="n"/>
      <c r="W104" s="418" t="n"/>
      <c r="X104" s="418" t="n"/>
      <c r="Y104" s="418" t="n"/>
      <c r="Z104" s="418" t="n"/>
      <c r="AA104" s="418" t="n"/>
      <c r="AB104" s="418" t="n"/>
      <c r="AC104" s="418" t="n"/>
      <c r="AD104" s="418" t="n"/>
      <c r="AE104" s="418" t="n"/>
      <c r="AF104" s="418" t="n"/>
      <c r="AG104" s="418" t="n"/>
      <c r="AH104" s="418" t="n"/>
      <c r="AI104" s="418" t="n"/>
      <c r="AJ104" s="418" t="n"/>
      <c r="AK104" s="418" t="n"/>
      <c r="AL104" s="418" t="n"/>
      <c r="AM104" s="418" t="n"/>
      <c r="AN104" s="419" t="n"/>
      <c r="AO104" s="361" t="n"/>
      <c r="AP104" s="345" t="n"/>
      <c r="AU104" s="361" t="n"/>
      <c r="AV104" s="361" t="n"/>
      <c r="AW104" s="350" t="n"/>
      <c r="AX104" s="350" t="n"/>
      <c r="AY104" s="1574" t="n"/>
      <c r="AZ104" s="361" t="n"/>
      <c r="BA104" s="361" t="n"/>
      <c r="BB104" s="361" t="n"/>
      <c r="BC104" s="361" t="n"/>
    </row>
    <row r="105" ht="14.25" customFormat="1" customHeight="1" s="365">
      <c r="C105" s="344" t="n"/>
      <c r="D105" s="407" t="n"/>
      <c r="E105" s="400" t="n"/>
      <c r="F105" s="417" t="inlineStr">
        <is>
          <t xml:space="preserve">     (c)No deterioration from those in the previous credit application (d)Credit term and the maximum drawdown period does not exceed one year</t>
        </is>
      </c>
      <c r="G105" s="418" t="n"/>
      <c r="H105" s="418" t="n"/>
      <c r="I105" s="418" t="n"/>
      <c r="J105" s="418" t="n"/>
      <c r="K105" s="418" t="n"/>
      <c r="L105" s="418" t="n"/>
      <c r="M105" s="418" t="n"/>
      <c r="N105" s="418" t="n"/>
      <c r="O105" s="418" t="n"/>
      <c r="P105" s="418" t="n"/>
      <c r="Q105" s="418" t="n"/>
      <c r="R105" s="418" t="n"/>
      <c r="S105" s="418" t="n"/>
      <c r="T105" s="418" t="n"/>
      <c r="U105" s="418" t="n"/>
      <c r="V105" s="418" t="n"/>
      <c r="W105" s="418" t="n"/>
      <c r="X105" s="418" t="n"/>
      <c r="Y105" s="418" t="n"/>
      <c r="Z105" s="418" t="n"/>
      <c r="AA105" s="418" t="n"/>
      <c r="AB105" s="418" t="n"/>
      <c r="AC105" s="418" t="n"/>
      <c r="AD105" s="418" t="n"/>
      <c r="AE105" s="418" t="n"/>
      <c r="AF105" s="418" t="n"/>
      <c r="AG105" s="418" t="n"/>
      <c r="AH105" s="418" t="n"/>
      <c r="AI105" s="418" t="n"/>
      <c r="AJ105" s="418" t="n"/>
      <c r="AK105" s="418" t="n"/>
      <c r="AL105" s="418" t="n"/>
      <c r="AM105" s="418" t="n"/>
      <c r="AN105" s="419" t="n"/>
      <c r="AO105" s="361" t="n"/>
      <c r="AP105" s="345" t="n"/>
      <c r="AQ105" s="369" t="inlineStr">
        <is>
          <t>STEP1</t>
        </is>
      </c>
      <c r="AR105" s="369" t="inlineStr">
        <is>
          <t>Customers Subject to H.O. Approval</t>
        </is>
      </c>
      <c r="AS105" s="345" t="n"/>
      <c r="AT105" s="365">
        <f>IF(COUNTIF(E52:E60,"○"),"applicable","not applicable")</f>
        <v/>
      </c>
      <c r="AU105" s="361" t="n"/>
      <c r="AV105" s="361" t="n"/>
      <c r="AW105" s="350" t="n"/>
      <c r="AX105" s="350" t="n"/>
      <c r="AY105" s="1574" t="n"/>
      <c r="AZ105" s="361" t="n"/>
      <c r="BA105" s="361" t="n"/>
      <c r="BB105" s="361" t="n"/>
      <c r="BC105" s="361" t="n"/>
    </row>
    <row r="106" ht="14.25" customFormat="1" customHeight="1" s="365">
      <c r="C106" s="344" t="n"/>
      <c r="D106" s="407" t="n"/>
      <c r="E106" s="400" t="n"/>
      <c r="F106" s="417" t="inlineStr">
        <is>
          <t xml:space="preserve">     (e)Customer is not categorized in “Control Stage” in financial institution monitoring defined in Credit Management Procedures</t>
        </is>
      </c>
      <c r="G106" s="418" t="n"/>
      <c r="H106" s="418" t="n"/>
      <c r="I106" s="418" t="n"/>
      <c r="J106" s="418" t="n"/>
      <c r="K106" s="418" t="n"/>
      <c r="L106" s="418" t="n"/>
      <c r="M106" s="418" t="n"/>
      <c r="N106" s="418" t="n"/>
      <c r="O106" s="418" t="n"/>
      <c r="P106" s="418" t="n"/>
      <c r="Q106" s="418" t="n"/>
      <c r="R106" s="418" t="n"/>
      <c r="S106" s="418" t="n"/>
      <c r="T106" s="418" t="n"/>
      <c r="U106" s="418" t="n"/>
      <c r="V106" s="418" t="n"/>
      <c r="W106" s="418" t="n"/>
      <c r="X106" s="418" t="n"/>
      <c r="Y106" s="418" t="n"/>
      <c r="Z106" s="418" t="n"/>
      <c r="AA106" s="418" t="n"/>
      <c r="AB106" s="418" t="n"/>
      <c r="AC106" s="418" t="n"/>
      <c r="AD106" s="418" t="n"/>
      <c r="AE106" s="418" t="n"/>
      <c r="AF106" s="418" t="n"/>
      <c r="AG106" s="418" t="n"/>
      <c r="AH106" s="418" t="n"/>
      <c r="AI106" s="418" t="n"/>
      <c r="AJ106" s="418" t="n"/>
      <c r="AK106" s="418" t="n"/>
      <c r="AL106" s="418" t="n"/>
      <c r="AM106" s="418" t="n"/>
      <c r="AN106" s="419" t="n"/>
      <c r="AO106" s="361" t="n"/>
      <c r="AP106" s="345" t="n"/>
      <c r="AQ106" s="369" t="inlineStr">
        <is>
          <t>STEP2</t>
        </is>
      </c>
      <c r="AR106" s="369" t="inlineStr">
        <is>
          <t>Transactions Subject to H.O. Approval</t>
        </is>
      </c>
      <c r="AS106" s="345" t="n"/>
      <c r="AT106" s="365">
        <f>IF(COUNTIF(E62:E94,"○"),"applicable","not applicable")</f>
        <v/>
      </c>
      <c r="AU106" s="361" t="n"/>
      <c r="AV106" s="361" t="n"/>
      <c r="AW106" s="350" t="n"/>
      <c r="AX106" s="350" t="n"/>
      <c r="AY106" s="1574" t="n"/>
      <c r="AZ106" s="361" t="n"/>
      <c r="BA106" s="361" t="n"/>
      <c r="BB106" s="361" t="n"/>
      <c r="BC106" s="361" t="n"/>
    </row>
    <row r="107" ht="14.25" customFormat="1" customHeight="1" s="365" thickBot="1">
      <c r="C107" s="344" t="n"/>
      <c r="D107" s="407" t="n"/>
      <c r="E107" s="400" t="n"/>
      <c r="F107" s="417" t="inlineStr">
        <is>
          <t xml:space="preserve">         for Market Transactions with Financial Institutions</t>
        </is>
      </c>
      <c r="G107" s="418" t="n"/>
      <c r="H107" s="418" t="n"/>
      <c r="I107" s="418" t="n"/>
      <c r="J107" s="418" t="n"/>
      <c r="K107" s="418" t="n"/>
      <c r="L107" s="418" t="n"/>
      <c r="M107" s="418" t="n"/>
      <c r="N107" s="418" t="n"/>
      <c r="O107" s="418" t="n"/>
      <c r="P107" s="418" t="n"/>
      <c r="Q107" s="418" t="n"/>
      <c r="R107" s="418" t="n"/>
      <c r="S107" s="418" t="n"/>
      <c r="T107" s="418" t="n"/>
      <c r="U107" s="418" t="n"/>
      <c r="V107" s="418" t="n"/>
      <c r="W107" s="418" t="n"/>
      <c r="X107" s="418" t="n"/>
      <c r="Y107" s="418" t="n"/>
      <c r="Z107" s="418" t="n"/>
      <c r="AA107" s="418" t="n"/>
      <c r="AB107" s="418" t="n"/>
      <c r="AC107" s="418" t="n"/>
      <c r="AD107" s="418" t="n"/>
      <c r="AE107" s="418" t="n"/>
      <c r="AF107" s="418" t="n"/>
      <c r="AG107" s="418" t="n"/>
      <c r="AH107" s="418" t="n"/>
      <c r="AI107" s="418" t="n"/>
      <c r="AJ107" s="418" t="n"/>
      <c r="AK107" s="418" t="n"/>
      <c r="AL107" s="418" t="n"/>
      <c r="AM107" s="418" t="n"/>
      <c r="AN107" s="419" t="n"/>
      <c r="AO107" s="361" t="n"/>
      <c r="AP107" s="345" t="n"/>
      <c r="AQ107" s="369" t="n"/>
      <c r="AR107" s="369" t="n"/>
      <c r="AS107" s="345" t="n"/>
      <c r="AU107" s="361" t="n"/>
      <c r="AV107" s="361" t="n"/>
      <c r="AW107" s="350" t="n"/>
      <c r="AX107" s="350" t="n"/>
      <c r="AY107" s="1574" t="n"/>
      <c r="AZ107" s="361" t="n"/>
      <c r="BA107" s="361" t="n"/>
      <c r="BB107" s="361" t="n"/>
      <c r="BC107" s="361" t="n"/>
    </row>
    <row r="108" ht="14.25" customFormat="1" customHeight="1" s="365" thickBot="1">
      <c r="C108" s="344" t="n"/>
      <c r="D108" s="407" t="n"/>
      <c r="E108" s="396" t="n"/>
      <c r="F108" s="417" t="inlineStr">
        <is>
          <t xml:space="preserve">  3.Credit transactions under credit lines for general corporations and Japanese financial institutions, which fulfill the standard conditions</t>
        </is>
      </c>
      <c r="G108" s="418" t="n"/>
      <c r="H108" s="418" t="n"/>
      <c r="I108" s="418" t="n"/>
      <c r="J108" s="418" t="n"/>
      <c r="K108" s="418" t="n"/>
      <c r="L108" s="418" t="n"/>
      <c r="M108" s="418" t="n"/>
      <c r="N108" s="418" t="n"/>
      <c r="O108" s="418" t="n"/>
      <c r="P108" s="418" t="n"/>
      <c r="Q108" s="418" t="n"/>
      <c r="R108" s="418" t="n"/>
      <c r="S108" s="418" t="n"/>
      <c r="T108" s="418" t="n"/>
      <c r="U108" s="418" t="n"/>
      <c r="V108" s="418" t="n"/>
      <c r="W108" s="418" t="n"/>
      <c r="X108" s="418" t="n"/>
      <c r="Y108" s="418" t="n"/>
      <c r="Z108" s="418" t="n"/>
      <c r="AA108" s="418" t="n"/>
      <c r="AB108" s="418" t="n"/>
      <c r="AC108" s="418" t="n"/>
      <c r="AD108" s="418" t="n"/>
      <c r="AE108" s="418" t="n"/>
      <c r="AF108" s="418" t="n"/>
      <c r="AG108" s="418" t="n"/>
      <c r="AH108" s="418" t="n"/>
      <c r="AI108" s="418" t="n"/>
      <c r="AJ108" s="418" t="n"/>
      <c r="AK108" s="418" t="n"/>
      <c r="AL108" s="418" t="n"/>
      <c r="AM108" s="418" t="n"/>
      <c r="AN108" s="419" t="n"/>
      <c r="AO108" s="361" t="n"/>
      <c r="AP108" s="345" t="n"/>
      <c r="AQ108" s="369" t="inlineStr">
        <is>
          <t>STEP3</t>
        </is>
      </c>
      <c r="AR108" s="369" t="inlineStr">
        <is>
          <t>Credit Transactions Subject to In-house Approval</t>
        </is>
      </c>
      <c r="AS108" s="345" t="n"/>
      <c r="AT108" s="365">
        <f>IF(COUNTIF(E99:E113,"○"),"applicable","not applicable")</f>
        <v/>
      </c>
      <c r="AU108" s="361" t="n"/>
      <c r="AV108" s="361" t="n"/>
      <c r="AW108" s="350" t="n"/>
      <c r="AX108" s="350" t="n"/>
      <c r="AY108" s="350" t="n"/>
      <c r="AZ108" s="361" t="n"/>
      <c r="BA108" s="361" t="n"/>
      <c r="BB108" s="361" t="n"/>
      <c r="BC108" s="361" t="n"/>
    </row>
    <row r="109" ht="14.25" customFormat="1" customHeight="1" s="365" thickBot="1">
      <c r="C109" s="344" t="n"/>
      <c r="D109" s="407" t="n"/>
      <c r="E109" s="396" t="n"/>
      <c r="F109" s="417" t="inlineStr">
        <is>
          <t xml:space="preserve">  4.The foreign bills bought indicated below:</t>
        </is>
      </c>
      <c r="G109" s="418" t="n"/>
      <c r="H109" s="418" t="n"/>
      <c r="I109" s="418" t="n"/>
      <c r="J109" s="418" t="n"/>
      <c r="K109" s="418" t="n"/>
      <c r="L109" s="418" t="n"/>
      <c r="M109" s="418" t="n"/>
      <c r="N109" s="418" t="n"/>
      <c r="O109" s="418" t="n"/>
      <c r="P109" s="418" t="n"/>
      <c r="Q109" s="418" t="n"/>
      <c r="R109" s="418" t="n"/>
      <c r="S109" s="418" t="n"/>
      <c r="T109" s="418" t="n"/>
      <c r="U109" s="418" t="n"/>
      <c r="V109" s="418" t="n"/>
      <c r="W109" s="418" t="n"/>
      <c r="X109" s="418" t="n"/>
      <c r="Y109" s="418" t="n"/>
      <c r="Z109" s="418" t="n"/>
      <c r="AA109" s="418" t="n"/>
      <c r="AB109" s="418" t="n"/>
      <c r="AC109" s="418" t="n"/>
      <c r="AD109" s="418" t="n"/>
      <c r="AE109" s="418" t="n"/>
      <c r="AF109" s="418" t="n"/>
      <c r="AG109" s="418" t="n"/>
      <c r="AH109" s="418" t="n"/>
      <c r="AI109" s="418" t="n"/>
      <c r="AJ109" s="418" t="n"/>
      <c r="AK109" s="418" t="n"/>
      <c r="AL109" s="418" t="n"/>
      <c r="AM109" s="418" t="n"/>
      <c r="AN109" s="419" t="n"/>
      <c r="AO109" s="361" t="n"/>
      <c r="AP109" s="345" t="n"/>
      <c r="AQ109" s="369" t="inlineStr">
        <is>
          <t>STEP4</t>
        </is>
      </c>
      <c r="AR109" s="369" t="inlineStr">
        <is>
          <t>CAA Determination Table</t>
        </is>
      </c>
      <c r="AS109" s="345" t="n"/>
      <c r="AT109" s="365">
        <f>IF(COUNTIF(AT44:AU47,"H.O."),"H.O.","In-house")</f>
        <v/>
      </c>
      <c r="AU109" s="362" t="n"/>
      <c r="AV109" s="361" t="n"/>
      <c r="AW109" s="420" t="n"/>
      <c r="AX109" s="420" t="n"/>
      <c r="AY109" s="1569" t="n"/>
      <c r="AZ109" s="1569" t="n"/>
      <c r="BA109" s="1569" t="n"/>
      <c r="BB109" s="1569" t="n"/>
      <c r="BC109" s="361" t="n"/>
    </row>
    <row r="110" ht="14.25" customFormat="1" customHeight="1" s="365">
      <c r="C110" s="344" t="n"/>
      <c r="D110" s="407" t="n"/>
      <c r="E110" s="400" t="n"/>
      <c r="F110" s="417" t="inlineStr">
        <is>
          <t xml:space="preserve">    -Export bills issued under letter of credit   -Treasury checks or equivalent  -Remittance checks issued by the banks to be designated separately
</t>
        </is>
      </c>
      <c r="G110" s="418" t="n"/>
      <c r="H110" s="418" t="n"/>
      <c r="I110" s="418" t="n"/>
      <c r="J110" s="418" t="n"/>
      <c r="K110" s="418" t="n"/>
      <c r="L110" s="418" t="n"/>
      <c r="M110" s="418" t="n"/>
      <c r="N110" s="418" t="n"/>
      <c r="O110" s="418" t="n"/>
      <c r="P110" s="418" t="n"/>
      <c r="Q110" s="418" t="n"/>
      <c r="R110" s="418" t="n"/>
      <c r="S110" s="418" t="n"/>
      <c r="T110" s="418" t="n"/>
      <c r="U110" s="418" t="n"/>
      <c r="V110" s="418" t="n"/>
      <c r="W110" s="418" t="n"/>
      <c r="X110" s="418" t="n"/>
      <c r="Y110" s="418" t="n"/>
      <c r="Z110" s="418" t="n"/>
      <c r="AA110" s="418" t="n"/>
      <c r="AB110" s="418" t="n"/>
      <c r="AC110" s="418" t="n"/>
      <c r="AD110" s="418" t="n"/>
      <c r="AE110" s="418" t="n"/>
      <c r="AF110" s="418" t="n"/>
      <c r="AG110" s="418" t="n"/>
      <c r="AH110" s="418" t="n"/>
      <c r="AI110" s="418" t="n"/>
      <c r="AJ110" s="418" t="n"/>
      <c r="AK110" s="418" t="n"/>
      <c r="AL110" s="418" t="n"/>
      <c r="AM110" s="418" t="n"/>
      <c r="AN110" s="419" t="n"/>
      <c r="AO110" s="361" t="n"/>
      <c r="AP110" s="345" t="n"/>
      <c r="AU110" s="362" t="n"/>
      <c r="AV110" s="361" t="n"/>
      <c r="AW110" s="420" t="n"/>
      <c r="AX110" s="420" t="n"/>
      <c r="AY110" s="1569" t="n"/>
      <c r="AZ110" s="1569" t="n"/>
      <c r="BA110" s="1569" t="n"/>
      <c r="BB110" s="1569" t="n"/>
      <c r="BC110" s="361" t="n"/>
    </row>
    <row r="111" ht="14.25" customFormat="1" customHeight="1" s="365" thickBot="1">
      <c r="C111" s="344" t="n"/>
      <c r="D111" s="407" t="n"/>
      <c r="E111" s="400" t="n"/>
      <c r="F111" s="417" t="inlineStr">
        <is>
          <t xml:space="preserve">    -Traveler’s checks  -Bills drawn based on traveler’s letter of credit
</t>
        </is>
      </c>
      <c r="G111" s="418" t="n"/>
      <c r="H111" s="418" t="n"/>
      <c r="I111" s="418" t="n"/>
      <c r="J111" s="418" t="n"/>
      <c r="K111" s="418" t="n"/>
      <c r="L111" s="418" t="n"/>
      <c r="M111" s="418" t="n"/>
      <c r="N111" s="418" t="n"/>
      <c r="O111" s="418" t="n"/>
      <c r="P111" s="418" t="n"/>
      <c r="Q111" s="418" t="n"/>
      <c r="R111" s="418" t="n"/>
      <c r="S111" s="418" t="n"/>
      <c r="T111" s="418" t="n"/>
      <c r="U111" s="418" t="n"/>
      <c r="V111" s="418" t="n"/>
      <c r="W111" s="418" t="n"/>
      <c r="X111" s="418" t="n"/>
      <c r="Y111" s="418" t="n"/>
      <c r="Z111" s="418" t="n"/>
      <c r="AA111" s="418" t="n"/>
      <c r="AB111" s="418" t="n"/>
      <c r="AC111" s="418" t="n"/>
      <c r="AD111" s="418" t="n"/>
      <c r="AE111" s="418" t="n"/>
      <c r="AF111" s="418" t="n"/>
      <c r="AG111" s="418" t="n"/>
      <c r="AH111" s="418" t="n"/>
      <c r="AI111" s="418" t="n"/>
      <c r="AJ111" s="418" t="n"/>
      <c r="AK111" s="418" t="n"/>
      <c r="AL111" s="418" t="n"/>
      <c r="AM111" s="418" t="n"/>
      <c r="AN111" s="419" t="n"/>
      <c r="AO111" s="361" t="n"/>
      <c r="AP111" s="345" t="n"/>
      <c r="AU111" s="362" t="n"/>
      <c r="AV111" s="361" t="n"/>
      <c r="AW111" s="420" t="n"/>
      <c r="AX111" s="420" t="n"/>
      <c r="AY111" s="1569" t="n"/>
      <c r="AZ111" s="1569" t="n"/>
      <c r="BA111" s="1569" t="n"/>
      <c r="BB111" s="1569" t="n"/>
      <c r="BC111" s="361" t="n"/>
    </row>
    <row r="112" ht="14.25" customFormat="1" customHeight="1" s="365" thickBot="1">
      <c r="C112" s="344" t="n"/>
      <c r="D112" s="407" t="n"/>
      <c r="E112" s="396" t="n"/>
      <c r="F112" s="417" t="inlineStr">
        <is>
          <t xml:space="preserve">  5.Limits of options written by MHBK for which option premium is paid in lump-sum two business days after trade date</t>
        </is>
      </c>
      <c r="G112" s="418" t="n"/>
      <c r="H112" s="418" t="n"/>
      <c r="I112" s="418" t="n"/>
      <c r="J112" s="418" t="n"/>
      <c r="K112" s="418" t="n"/>
      <c r="L112" s="418" t="n"/>
      <c r="M112" s="418" t="n"/>
      <c r="N112" s="418" t="n"/>
      <c r="O112" s="418" t="n"/>
      <c r="P112" s="418" t="n"/>
      <c r="Q112" s="418" t="n"/>
      <c r="R112" s="418" t="n"/>
      <c r="S112" s="418" t="n"/>
      <c r="T112" s="418" t="n"/>
      <c r="U112" s="418" t="n"/>
      <c r="V112" s="418" t="n"/>
      <c r="W112" s="418" t="n"/>
      <c r="X112" s="418" t="n"/>
      <c r="Y112" s="418" t="n"/>
      <c r="Z112" s="418" t="n"/>
      <c r="AA112" s="418" t="n"/>
      <c r="AB112" s="418" t="n"/>
      <c r="AC112" s="418" t="n"/>
      <c r="AD112" s="418" t="n"/>
      <c r="AE112" s="418" t="n"/>
      <c r="AF112" s="418" t="n"/>
      <c r="AG112" s="418" t="n"/>
      <c r="AH112" s="418" t="n"/>
      <c r="AI112" s="418" t="n"/>
      <c r="AJ112" s="418" t="n"/>
      <c r="AK112" s="418" t="n"/>
      <c r="AL112" s="418" t="n"/>
      <c r="AM112" s="418" t="n"/>
      <c r="AN112" s="419" t="n"/>
      <c r="AO112" s="361" t="n"/>
      <c r="AP112" s="345" t="n"/>
      <c r="AU112" s="362" t="n"/>
      <c r="AV112" s="361" t="n"/>
      <c r="AW112" s="420" t="n"/>
      <c r="AX112" s="420" t="n"/>
      <c r="AY112" s="1569" t="n"/>
      <c r="AZ112" s="1569" t="n"/>
      <c r="BA112" s="1569" t="n"/>
      <c r="BB112" s="1569" t="n"/>
      <c r="BC112" s="361" t="n"/>
    </row>
    <row r="113" ht="14.25" customFormat="1" customHeight="1" s="365" thickBot="1">
      <c r="C113" s="344" t="n"/>
      <c r="D113" s="407" t="n"/>
      <c r="E113" s="396" t="n"/>
      <c r="F113" s="417" t="inlineStr">
        <is>
          <t xml:space="preserve">  6.Other transactions which are indicated as In-house approval in Administrative Guidelines for CAA Determination (including Amendment and Specific cases)</t>
        </is>
      </c>
      <c r="G113" s="418" t="n"/>
      <c r="H113" s="418" t="n"/>
      <c r="I113" s="418" t="n"/>
      <c r="J113" s="418" t="n"/>
      <c r="K113" s="418" t="n"/>
      <c r="L113" s="418" t="n"/>
      <c r="M113" s="418" t="n"/>
      <c r="N113" s="418" t="n"/>
      <c r="O113" s="418" t="n"/>
      <c r="P113" s="418" t="n"/>
      <c r="Q113" s="418" t="n"/>
      <c r="R113" s="418" t="n"/>
      <c r="S113" s="418" t="n"/>
      <c r="T113" s="418" t="n"/>
      <c r="U113" s="418" t="n"/>
      <c r="V113" s="418" t="n"/>
      <c r="W113" s="418" t="n"/>
      <c r="X113" s="418" t="n"/>
      <c r="Y113" s="418" t="n"/>
      <c r="Z113" s="418" t="n"/>
      <c r="AA113" s="418" t="n"/>
      <c r="AB113" s="418" t="n"/>
      <c r="AC113" s="418" t="n"/>
      <c r="AD113" s="418" t="n"/>
      <c r="AE113" s="418" t="n"/>
      <c r="AF113" s="418" t="n"/>
      <c r="AG113" s="418" t="n"/>
      <c r="AH113" s="418" t="n"/>
      <c r="AI113" s="418" t="n"/>
      <c r="AJ113" s="418" t="n"/>
      <c r="AK113" s="418" t="n"/>
      <c r="AL113" s="418" t="n"/>
      <c r="AM113" s="418" t="n"/>
      <c r="AN113" s="419" t="n"/>
      <c r="AO113" s="361" t="n"/>
      <c r="AP113" s="345" t="n"/>
      <c r="AU113" s="362" t="n"/>
      <c r="AV113" s="361" t="n"/>
      <c r="AW113" s="420" t="n"/>
      <c r="AX113" s="420" t="n"/>
      <c r="AY113" s="1569" t="n"/>
      <c r="AZ113" s="1569" t="n"/>
      <c r="BA113" s="1569" t="n"/>
      <c r="BB113" s="1569" t="n"/>
      <c r="BC113" s="361" t="n"/>
    </row>
    <row r="114" ht="4.5" customHeight="1" s="832">
      <c r="D114" s="408" t="n"/>
      <c r="E114" s="409" t="n"/>
      <c r="F114" s="422" t="n"/>
      <c r="G114" s="422" t="n"/>
      <c r="H114" s="422" t="n"/>
      <c r="I114" s="422" t="n"/>
      <c r="J114" s="422" t="n"/>
      <c r="K114" s="422" t="n"/>
      <c r="L114" s="422" t="n"/>
      <c r="M114" s="422" t="n"/>
      <c r="N114" s="422" t="n"/>
      <c r="O114" s="422" t="n"/>
      <c r="P114" s="422" t="n"/>
      <c r="Q114" s="422" t="n"/>
      <c r="R114" s="422" t="n"/>
      <c r="S114" s="422" t="n"/>
      <c r="T114" s="422" t="n"/>
      <c r="U114" s="422" t="n"/>
      <c r="V114" s="422" t="n"/>
      <c r="W114" s="422" t="n"/>
      <c r="X114" s="422" t="n"/>
      <c r="Y114" s="422" t="n"/>
      <c r="Z114" s="422" t="n"/>
      <c r="AA114" s="422" t="n"/>
      <c r="AB114" s="422" t="n"/>
      <c r="AC114" s="422" t="n"/>
      <c r="AD114" s="422" t="n"/>
      <c r="AE114" s="422" t="n"/>
      <c r="AF114" s="422" t="n"/>
      <c r="AG114" s="422" t="n"/>
      <c r="AH114" s="422" t="n"/>
      <c r="AI114" s="422" t="n"/>
      <c r="AJ114" s="422" t="n"/>
      <c r="AK114" s="422" t="n"/>
      <c r="AL114" s="422" t="n"/>
      <c r="AM114" s="422" t="n"/>
      <c r="AN114" s="423" t="n"/>
      <c r="AW114" s="420" t="n"/>
      <c r="AX114" s="420" t="n"/>
      <c r="AY114" s="1569" t="n"/>
      <c r="AZ114" s="1569" t="n"/>
      <c r="BA114" s="1569" t="n"/>
      <c r="BB114" s="1569" t="n"/>
    </row>
    <row r="115" ht="4.5" customHeight="1" s="832">
      <c r="E115" s="400" t="n"/>
      <c r="F115" s="418" t="n"/>
      <c r="G115" s="418" t="n"/>
      <c r="H115" s="418" t="n"/>
      <c r="I115" s="418" t="n"/>
      <c r="J115" s="418" t="n"/>
      <c r="K115" s="418" t="n"/>
      <c r="L115" s="418" t="n"/>
      <c r="M115" s="418" t="n"/>
      <c r="N115" s="418" t="n"/>
      <c r="O115" s="418" t="n"/>
      <c r="P115" s="418" t="n"/>
      <c r="Q115" s="418" t="n"/>
      <c r="R115" s="418" t="n"/>
      <c r="S115" s="418" t="n"/>
      <c r="T115" s="418" t="n"/>
      <c r="U115" s="418" t="n"/>
      <c r="V115" s="418" t="n"/>
      <c r="W115" s="418" t="n"/>
      <c r="X115" s="418" t="n"/>
      <c r="Y115" s="418" t="n"/>
      <c r="Z115" s="418" t="n"/>
      <c r="AA115" s="418" t="n"/>
      <c r="AB115" s="418" t="n"/>
      <c r="AC115" s="418" t="n"/>
      <c r="AD115" s="418" t="n"/>
      <c r="AE115" s="418" t="n"/>
      <c r="AF115" s="418" t="n"/>
      <c r="AG115" s="418" t="n"/>
      <c r="AH115" s="418" t="n"/>
      <c r="AI115" s="418" t="n"/>
      <c r="AJ115" s="418" t="n"/>
      <c r="AK115" s="418" t="n"/>
      <c r="AL115" s="418" t="n"/>
      <c r="AM115" s="418" t="n"/>
      <c r="AN115" s="418" t="n"/>
      <c r="AW115" s="420" t="n"/>
      <c r="AX115" s="420" t="n"/>
      <c r="AY115" s="1569" t="n"/>
      <c r="AZ115" s="1569" t="n"/>
      <c r="BA115" s="1569" t="n"/>
      <c r="BB115" s="1569" t="n"/>
    </row>
    <row r="116" ht="6.75" customHeight="1" s="832">
      <c r="AI116" s="367" t="n"/>
      <c r="AJ116" s="367" t="n"/>
      <c r="AK116" s="367" t="n"/>
      <c r="AL116" s="367" t="n"/>
      <c r="AM116" s="367" t="n"/>
      <c r="AN116" s="367" t="n"/>
      <c r="AY116" s="1569" t="n"/>
      <c r="AZ116" s="1569" t="n"/>
      <c r="BA116" s="1569" t="n"/>
      <c r="BB116" s="1569" t="n"/>
    </row>
    <row r="117" ht="24" customHeight="1" s="832">
      <c r="C117" s="378" t="inlineStr">
        <is>
          <t>F. Determination</t>
        </is>
      </c>
      <c r="D117" s="350" t="n"/>
      <c r="E117" s="350" t="n"/>
      <c r="F117" s="350" t="n"/>
      <c r="G117" s="350" t="n"/>
      <c r="H117" s="350" t="n"/>
      <c r="I117" s="1374" t="inlineStr">
        <is>
          <t>Auto Determination</t>
        </is>
      </c>
      <c r="J117" s="1736" t="n"/>
      <c r="K117" s="1736" t="n"/>
      <c r="L117" s="1736" t="n"/>
      <c r="M117" s="2033">
        <f>IF(AT105="applicable","H.O.",IF(AT106="applicable","H.O.",IF(AT108="applicable","In-house",IF(AT109="H.O.","H.O.","In-house"))))</f>
        <v/>
      </c>
      <c r="N117" s="1102" t="n"/>
      <c r="O117" s="1102" t="n"/>
      <c r="P117" s="1102" t="n"/>
      <c r="Q117" s="1102" t="n"/>
      <c r="R117" s="1102" t="n"/>
      <c r="S117" s="1102" t="n"/>
      <c r="T117" s="1102" t="n"/>
      <c r="U117" s="1102" t="n"/>
      <c r="V117" s="1103" t="n"/>
      <c r="W117" s="350" t="n"/>
      <c r="X117" s="350" t="n"/>
      <c r="Y117" s="350" t="n"/>
      <c r="Z117" s="350" t="n"/>
      <c r="AA117" s="350" t="n"/>
      <c r="AB117" s="350" t="n"/>
      <c r="AC117" s="350" t="n"/>
      <c r="AD117" s="350" t="n"/>
      <c r="AE117" s="350" t="n"/>
      <c r="AF117" s="350" t="n"/>
      <c r="AG117" s="350" t="n"/>
      <c r="AH117" s="350" t="n"/>
      <c r="AI117" s="350" t="n"/>
      <c r="AJ117" s="350" t="n"/>
      <c r="AK117" s="350" t="n"/>
      <c r="AL117" s="350" t="n"/>
      <c r="AM117" s="350" t="n"/>
      <c r="AN117" s="350" t="n"/>
    </row>
    <row r="118" ht="8.5" customHeight="1" s="832">
      <c r="C118" s="378" t="n"/>
      <c r="D118" s="350" t="n"/>
      <c r="E118" s="350" t="n"/>
      <c r="F118" s="350" t="n"/>
      <c r="G118" s="350" t="n"/>
      <c r="H118" s="350" t="n"/>
      <c r="I118" s="350" t="n"/>
      <c r="J118" s="350" t="n"/>
      <c r="K118" s="350" t="n"/>
      <c r="L118" s="350" t="n"/>
      <c r="M118" s="350" t="n"/>
      <c r="N118" s="350" t="n"/>
      <c r="O118" s="350" t="n"/>
      <c r="P118" s="350" t="n"/>
      <c r="Q118" s="350" t="n"/>
      <c r="R118" s="350" t="n"/>
      <c r="S118" s="424" t="n"/>
      <c r="T118" s="424" t="n"/>
      <c r="U118" s="424" t="n"/>
      <c r="V118" s="424" t="n"/>
      <c r="W118" s="424" t="n"/>
      <c r="X118" s="424" t="n"/>
      <c r="Y118" s="424" t="n"/>
      <c r="Z118" s="424" t="n"/>
      <c r="AA118" s="424" t="n"/>
      <c r="AB118" s="424" t="n"/>
      <c r="AC118" s="347" t="n"/>
      <c r="AD118" s="347" t="n"/>
      <c r="AE118" s="424" t="n"/>
      <c r="AF118" s="424" t="n"/>
      <c r="AG118" s="424" t="n"/>
      <c r="AH118" s="424" t="n"/>
      <c r="AI118" s="424" t="n"/>
      <c r="AJ118" s="424" t="n"/>
      <c r="AK118" s="424" t="n"/>
      <c r="AL118" s="424" t="n"/>
      <c r="AM118" s="424" t="n"/>
      <c r="AN118" s="424" t="n"/>
    </row>
    <row r="119" ht="24" customHeight="1" s="832">
      <c r="C119" s="378" t="n"/>
      <c r="D119" s="350" t="n"/>
      <c r="E119" s="350" t="n"/>
      <c r="F119" s="350" t="n"/>
      <c r="G119" s="350" t="n"/>
      <c r="H119" s="350" t="n"/>
      <c r="I119" s="1374" t="inlineStr">
        <is>
          <t>Final Determination</t>
        </is>
      </c>
      <c r="J119" s="1736" t="n"/>
      <c r="K119" s="1736" t="n"/>
      <c r="L119" s="1736" t="n"/>
      <c r="M119" s="2034" t="n"/>
      <c r="N119" s="1625" t="n"/>
      <c r="O119" s="1625" t="n"/>
      <c r="P119" s="1625" t="n"/>
      <c r="Q119" s="1625" t="n"/>
      <c r="R119" s="1625" t="n"/>
      <c r="S119" s="1625" t="n"/>
      <c r="T119" s="1625" t="n"/>
      <c r="U119" s="1625" t="n"/>
      <c r="V119" s="1626" t="n"/>
      <c r="W119" s="424" t="n"/>
      <c r="X119" s="425" t="n"/>
      <c r="Y119" s="426" t="inlineStr">
        <is>
          <t>Notes</t>
        </is>
      </c>
      <c r="Z119" s="2035" t="n"/>
      <c r="AA119" s="1935" t="n"/>
      <c r="AB119" s="1935" t="n"/>
      <c r="AC119" s="1935" t="n"/>
      <c r="AD119" s="1935" t="n"/>
      <c r="AE119" s="1935" t="n"/>
      <c r="AF119" s="1935" t="n"/>
      <c r="AG119" s="1935" t="n"/>
      <c r="AH119" s="1935" t="n"/>
      <c r="AI119" s="1935" t="n"/>
      <c r="AJ119" s="1935" t="n"/>
      <c r="AK119" s="1935" t="n"/>
      <c r="AL119" s="1935" t="n"/>
      <c r="AM119" s="1935" t="n"/>
      <c r="AN119" s="1936" t="n"/>
    </row>
    <row r="120" ht="14.25" customHeight="1" s="832">
      <c r="C120" s="378" t="n"/>
      <c r="D120" s="350" t="n"/>
      <c r="E120" s="350" t="n"/>
      <c r="F120" s="350" t="n"/>
      <c r="G120" s="350" t="n"/>
      <c r="H120" s="350" t="n"/>
      <c r="I120" s="350" t="n"/>
      <c r="J120" s="350" t="n"/>
      <c r="K120" s="350" t="n"/>
      <c r="L120" s="350" t="n"/>
      <c r="M120" s="350" t="n"/>
      <c r="N120" s="350" t="n"/>
      <c r="O120" s="350" t="n"/>
      <c r="P120" s="350" t="n"/>
      <c r="Q120" s="350" t="n"/>
      <c r="R120" s="350" t="n"/>
      <c r="S120" s="424" t="n"/>
      <c r="T120" s="424" t="n"/>
      <c r="U120" s="424" t="n"/>
      <c r="V120" s="424" t="n"/>
      <c r="W120" s="424" t="n"/>
      <c r="X120" s="424" t="n"/>
      <c r="Y120" s="424" t="n"/>
      <c r="Z120" s="1940" t="n"/>
      <c r="AA120" s="1941" t="n"/>
      <c r="AB120" s="1941" t="n"/>
      <c r="AC120" s="1941" t="n"/>
      <c r="AD120" s="1941" t="n"/>
      <c r="AE120" s="1941" t="n"/>
      <c r="AF120" s="1941" t="n"/>
      <c r="AG120" s="1941" t="n"/>
      <c r="AH120" s="1941" t="n"/>
      <c r="AI120" s="1941" t="n"/>
      <c r="AJ120" s="1941" t="n"/>
      <c r="AK120" s="1941" t="n"/>
      <c r="AL120" s="1941" t="n"/>
      <c r="AM120" s="1941" t="n"/>
      <c r="AN120" s="1942" t="n"/>
    </row>
    <row r="121" ht="14.25" customHeight="1" s="832">
      <c r="Z121" s="369" t="inlineStr">
        <is>
          <t>＊When changing Auto Determination, state the reason.</t>
        </is>
      </c>
      <c r="AI121" s="367" t="n"/>
      <c r="AJ121" s="367" t="n"/>
      <c r="AK121" s="367" t="n"/>
      <c r="AL121" s="367" t="n"/>
      <c r="AM121" s="367" t="n"/>
      <c r="AN121" s="367" t="n"/>
    </row>
    <row r="122" ht="24" customHeight="1" s="832">
      <c r="B122" s="377" t="inlineStr">
        <is>
          <t>2. Other Points</t>
        </is>
      </c>
      <c r="C122" s="376" t="n"/>
      <c r="D122" s="376" t="n"/>
      <c r="E122" s="376" t="n"/>
      <c r="F122" s="376" t="n"/>
      <c r="G122" s="376" t="n"/>
      <c r="H122" s="376" t="n"/>
      <c r="I122" s="376" t="n"/>
      <c r="J122" s="376" t="n"/>
      <c r="K122" s="376" t="n"/>
      <c r="L122" s="376" t="n"/>
      <c r="M122" s="376" t="n"/>
      <c r="N122" s="376" t="n"/>
      <c r="O122" s="376" t="n"/>
      <c r="P122" s="376" t="n"/>
      <c r="Q122" s="376" t="n"/>
      <c r="R122" s="376" t="n"/>
      <c r="S122" s="376" t="n"/>
      <c r="T122" s="376" t="n"/>
      <c r="U122" s="376" t="n"/>
      <c r="V122" s="376" t="n"/>
      <c r="W122" s="376" t="n"/>
      <c r="X122" s="376" t="n"/>
      <c r="Y122" s="376" t="n"/>
      <c r="Z122" s="376" t="n"/>
      <c r="AA122" s="376" t="n"/>
      <c r="AB122" s="376" t="n"/>
      <c r="AC122" s="376" t="n"/>
      <c r="AD122" s="376" t="n"/>
      <c r="AE122" s="376" t="n"/>
      <c r="AF122" s="376" t="n"/>
      <c r="AG122" s="376" t="n"/>
      <c r="AH122" s="376" t="n"/>
      <c r="AI122" s="376" t="n"/>
      <c r="AJ122" s="376" t="n"/>
      <c r="AK122" s="376" t="n"/>
      <c r="AL122" s="376" t="n"/>
      <c r="AM122" s="376" t="n"/>
      <c r="AN122" s="376" t="n"/>
      <c r="AV122" s="369" t="n"/>
      <c r="AW122" s="1574" t="n"/>
      <c r="AX122" s="1574" t="n"/>
      <c r="AY122" s="1574" t="n"/>
    </row>
    <row r="123" ht="14.25" customHeight="1" s="832" thickBot="1">
      <c r="A123" s="351" t="n"/>
      <c r="B123" s="351" t="n"/>
      <c r="C123" s="378" t="inlineStr">
        <is>
          <t>G. Credit Transactions Subjected in the Credit Policies   (No effect on Approval determination)</t>
        </is>
      </c>
      <c r="D123" s="351" t="n"/>
      <c r="E123" s="351" t="n"/>
      <c r="F123" s="351" t="n"/>
      <c r="G123" s="351" t="n"/>
      <c r="H123" s="351" t="n"/>
      <c r="I123" s="351" t="n"/>
      <c r="J123" s="351" t="n"/>
      <c r="K123" s="351" t="n"/>
      <c r="L123" s="351" t="n"/>
      <c r="M123" s="351" t="n"/>
      <c r="N123" s="351" t="n"/>
      <c r="O123" s="351" t="n"/>
      <c r="P123" s="351" t="n"/>
      <c r="Q123" s="351" t="n"/>
      <c r="R123" s="351" t="n"/>
      <c r="S123" s="351" t="n"/>
      <c r="T123" s="351" t="n"/>
      <c r="U123" s="351" t="n"/>
      <c r="V123" s="351" t="n"/>
      <c r="W123" s="351" t="n"/>
      <c r="X123" s="351" t="n"/>
      <c r="Y123" s="351" t="n"/>
      <c r="Z123" s="351" t="n"/>
      <c r="AA123" s="351" t="n"/>
      <c r="AB123" s="351" t="n"/>
      <c r="AC123" s="351" t="n"/>
      <c r="AD123" s="351" t="n"/>
      <c r="AE123" s="351" t="n"/>
      <c r="AF123" s="351" t="n"/>
      <c r="AG123" s="351" t="n"/>
      <c r="AH123" s="351" t="n"/>
      <c r="AI123" s="351" t="n"/>
      <c r="AJ123" s="351" t="n"/>
      <c r="AK123" s="351" t="n"/>
      <c r="AL123" s="351" t="n"/>
      <c r="AM123" s="351" t="n"/>
      <c r="AN123" s="351" t="n"/>
      <c r="AO123" s="351" t="n"/>
      <c r="AP123" s="351" t="n"/>
    </row>
    <row r="124" ht="18.75" customHeight="1" s="832" thickBot="1">
      <c r="A124" s="352" t="n"/>
      <c r="B124" s="352" t="n"/>
      <c r="C124" s="351" t="n"/>
      <c r="D124" s="353" t="n"/>
      <c r="E124" s="351" t="n"/>
      <c r="F124" s="351" t="n"/>
      <c r="G124" s="351" t="n"/>
      <c r="H124" s="351" t="n"/>
      <c r="I124" s="351" t="n"/>
      <c r="J124" s="354" t="n"/>
      <c r="K124" s="354" t="n"/>
      <c r="L124" s="354" t="n"/>
      <c r="M124" s="354" t="n"/>
      <c r="N124" s="351" t="n"/>
      <c r="O124" s="355" t="n"/>
      <c r="P124" s="2036" t="n"/>
      <c r="Q124" s="2037" t="n"/>
      <c r="R124" s="2038" t="inlineStr">
        <is>
          <t>Yes</t>
        </is>
      </c>
      <c r="S124" s="1625" t="n"/>
      <c r="T124" s="1625" t="n"/>
      <c r="U124" s="1625" t="n"/>
      <c r="V124" s="1625" t="n"/>
      <c r="W124" s="1625" t="n"/>
      <c r="X124" s="1625" t="n"/>
      <c r="Y124" s="1625" t="n"/>
      <c r="Z124" s="1626" t="n"/>
      <c r="AA124" s="354" t="n"/>
      <c r="AB124" s="354" t="n"/>
      <c r="AC124" s="2036" t="n"/>
      <c r="AD124" s="2037" t="n"/>
      <c r="AE124" s="2038" t="inlineStr">
        <is>
          <t>No</t>
        </is>
      </c>
      <c r="AF124" s="1625" t="n"/>
      <c r="AG124" s="1625" t="n"/>
      <c r="AH124" s="1625" t="n"/>
      <c r="AI124" s="1625" t="n"/>
      <c r="AJ124" s="1625" t="n"/>
      <c r="AK124" s="1625" t="n"/>
      <c r="AL124" s="1625" t="n"/>
      <c r="AM124" s="1626" t="n"/>
      <c r="AN124" s="354" t="n"/>
      <c r="AO124" s="354" t="n"/>
      <c r="AP124" s="354" t="n"/>
    </row>
    <row r="125" ht="14.25" customHeight="1" s="832">
      <c r="A125" s="352" t="n"/>
      <c r="B125" s="352" t="n"/>
      <c r="C125" s="351" t="n"/>
      <c r="D125" s="356" t="inlineStr">
        <is>
          <t>＊If Yes, create ES Credit Policy Check Sheet/ Check Sheet for Transition Risk/Human Rights Due Diligence Sheet.</t>
        </is>
      </c>
      <c r="E125" s="351" t="n"/>
      <c r="F125" s="351" t="n"/>
      <c r="G125" s="351" t="n"/>
      <c r="H125" s="351" t="n"/>
      <c r="I125" s="351" t="n"/>
      <c r="J125" s="354" t="n"/>
      <c r="K125" s="354" t="n"/>
      <c r="L125" s="354" t="n"/>
      <c r="M125" s="354" t="n"/>
      <c r="N125" s="351" t="n"/>
      <c r="O125" s="355" t="n"/>
      <c r="P125" s="357" t="n"/>
      <c r="Q125" s="357" t="n"/>
      <c r="R125" s="358" t="n"/>
      <c r="S125" s="358" t="n"/>
      <c r="T125" s="358" t="n"/>
      <c r="U125" s="358" t="n"/>
      <c r="V125" s="358" t="n"/>
      <c r="W125" s="358" t="n"/>
      <c r="X125" s="358" t="n"/>
      <c r="Y125" s="358" t="n"/>
      <c r="Z125" s="358" t="n"/>
      <c r="AA125" s="354" t="n"/>
      <c r="AB125" s="354" t="n"/>
      <c r="AC125" s="357" t="n"/>
      <c r="AD125" s="357" t="n"/>
      <c r="AE125" s="358" t="n"/>
      <c r="AF125" s="358" t="n"/>
      <c r="AG125" s="358" t="n"/>
      <c r="AH125" s="358" t="n"/>
      <c r="AI125" s="358" t="n"/>
      <c r="AJ125" s="358" t="n"/>
      <c r="AK125" s="358" t="n"/>
      <c r="AL125" s="358" t="n"/>
      <c r="AM125" s="358" t="n"/>
      <c r="AN125" s="354" t="n"/>
      <c r="AO125" s="354" t="n"/>
      <c r="AP125" s="354" t="n"/>
    </row>
    <row r="126">
      <c r="A126" s="351" t="n"/>
      <c r="B126" s="351" t="n"/>
      <c r="C126" s="351" t="n"/>
      <c r="D126" s="351" t="n"/>
      <c r="E126" s="351" t="n"/>
      <c r="F126" s="351" t="n"/>
      <c r="G126" s="351" t="n"/>
      <c r="H126" s="351" t="n"/>
      <c r="I126" s="351" t="n"/>
      <c r="J126" s="351" t="n"/>
      <c r="K126" s="351" t="n"/>
      <c r="L126" s="351" t="n"/>
      <c r="M126" s="351" t="n"/>
      <c r="N126" s="351" t="n"/>
      <c r="O126" s="351" t="n"/>
      <c r="P126" s="351" t="n"/>
      <c r="Q126" s="351" t="n"/>
      <c r="R126" s="351" t="n"/>
      <c r="S126" s="351" t="n"/>
      <c r="T126" s="351" t="n"/>
      <c r="U126" s="351" t="n"/>
      <c r="V126" s="351" t="n"/>
      <c r="W126" s="351" t="n"/>
      <c r="X126" s="351" t="n"/>
      <c r="Y126" s="351" t="n"/>
      <c r="Z126" s="351" t="n"/>
      <c r="AA126" s="351" t="n"/>
      <c r="AB126" s="351" t="n"/>
      <c r="AC126" s="351" t="n"/>
      <c r="AD126" s="351" t="n"/>
      <c r="AE126" s="351" t="n"/>
      <c r="AF126" s="351" t="n"/>
      <c r="AG126" s="351" t="n"/>
      <c r="AH126" s="351" t="n"/>
      <c r="AI126" s="1371" t="n"/>
      <c r="AJ126" s="1736" t="n"/>
      <c r="AK126" s="1736" t="n"/>
      <c r="AL126" s="1736" t="n"/>
      <c r="AM126" s="1736" t="n"/>
      <c r="AN126" s="1736" t="n"/>
      <c r="AO126" s="1736" t="n"/>
      <c r="AP126" s="351" t="n"/>
    </row>
    <row r="127" ht="20.25" customHeight="1" s="832" thickBot="1">
      <c r="A127" s="351" t="n"/>
      <c r="B127" s="351" t="n"/>
      <c r="C127" s="359" t="inlineStr">
        <is>
          <t>H.Credit Transactions subjected in the Equator Principles Check   (No effect on Approval determination)</t>
        </is>
      </c>
      <c r="D127" s="351" t="n"/>
      <c r="E127" s="351" t="n"/>
      <c r="F127" s="351" t="n"/>
      <c r="G127" s="351" t="n"/>
      <c r="H127" s="351" t="n"/>
      <c r="I127" s="351" t="n"/>
      <c r="J127" s="351" t="n"/>
      <c r="K127" s="351" t="n"/>
      <c r="L127" s="351" t="n"/>
      <c r="M127" s="351" t="n"/>
      <c r="N127" s="351" t="n"/>
      <c r="O127" s="351" t="n"/>
      <c r="P127" s="351" t="n"/>
      <c r="Q127" s="351" t="n"/>
      <c r="R127" s="351" t="n"/>
      <c r="S127" s="351" t="n"/>
      <c r="T127" s="351" t="n"/>
      <c r="U127" s="351" t="n"/>
      <c r="V127" s="351" t="n"/>
      <c r="W127" s="351" t="n"/>
      <c r="X127" s="351" t="n"/>
      <c r="Y127" s="351" t="n"/>
      <c r="Z127" s="351" t="n"/>
      <c r="AA127" s="351" t="n"/>
      <c r="AB127" s="351" t="n"/>
      <c r="AC127" s="351" t="n"/>
      <c r="AD127" s="351" t="n"/>
      <c r="AE127" s="351" t="n"/>
      <c r="AF127" s="351" t="n"/>
      <c r="AG127" s="351" t="n"/>
      <c r="AH127" s="351" t="n"/>
      <c r="AI127" s="351" t="n"/>
      <c r="AJ127" s="351" t="n"/>
      <c r="AK127" s="351" t="n"/>
      <c r="AL127" s="351" t="n"/>
      <c r="AM127" s="351" t="n"/>
      <c r="AN127" s="351" t="n"/>
      <c r="AO127" s="351" t="n"/>
      <c r="AP127" s="351" t="n"/>
    </row>
    <row r="128" ht="18.75" customHeight="1" s="832" thickBot="1">
      <c r="A128" s="352" t="n"/>
      <c r="B128" s="352" t="n"/>
      <c r="C128" s="351" t="n"/>
      <c r="D128" s="353" t="n"/>
      <c r="E128" s="351" t="n"/>
      <c r="F128" s="351" t="n"/>
      <c r="G128" s="351" t="n"/>
      <c r="H128" s="351" t="n"/>
      <c r="I128" s="351" t="n"/>
      <c r="J128" s="354" t="n"/>
      <c r="K128" s="354" t="n"/>
      <c r="L128" s="354" t="n"/>
      <c r="M128" s="354" t="n"/>
      <c r="N128" s="351" t="n"/>
      <c r="O128" s="355" t="n"/>
      <c r="P128" s="2036" t="inlineStr">
        <is>
          <t xml:space="preserve">　</t>
        </is>
      </c>
      <c r="Q128" s="2037" t="n"/>
      <c r="R128" s="2038" t="inlineStr">
        <is>
          <t>Yes</t>
        </is>
      </c>
      <c r="S128" s="1625" t="n"/>
      <c r="T128" s="1625" t="n"/>
      <c r="U128" s="1625" t="n"/>
      <c r="V128" s="1625" t="n"/>
      <c r="W128" s="1625" t="n"/>
      <c r="X128" s="1625" t="n"/>
      <c r="Y128" s="1625" t="n"/>
      <c r="Z128" s="1626" t="n"/>
      <c r="AA128" s="354" t="n"/>
      <c r="AB128" s="354" t="n"/>
      <c r="AC128" s="2036" t="n"/>
      <c r="AD128" s="2037" t="n"/>
      <c r="AE128" s="2038" t="inlineStr">
        <is>
          <t>No</t>
        </is>
      </c>
      <c r="AF128" s="1625" t="n"/>
      <c r="AG128" s="1625" t="n"/>
      <c r="AH128" s="1625" t="n"/>
      <c r="AI128" s="1625" t="n"/>
      <c r="AJ128" s="1625" t="n"/>
      <c r="AK128" s="1625" t="n"/>
      <c r="AL128" s="1625" t="n"/>
      <c r="AM128" s="1626" t="n"/>
      <c r="AN128" s="354" t="n"/>
      <c r="AO128" s="354" t="n"/>
      <c r="AP128" s="354" t="n"/>
      <c r="AQ128" s="347" t="n"/>
      <c r="AR128" s="347" t="n"/>
      <c r="AS128" s="347" t="n"/>
      <c r="AT128" s="347" t="n"/>
      <c r="BF128" s="350" t="n"/>
      <c r="BG128" s="350" t="n"/>
      <c r="BH128" s="350" t="n"/>
    </row>
    <row r="129" ht="21.75" customHeight="1" s="832">
      <c r="A129" s="352" t="n"/>
      <c r="B129" s="352" t="n"/>
      <c r="C129" s="351" t="n"/>
      <c r="D129" s="356" t="inlineStr">
        <is>
          <t>＊If Yes, follow the Equator Principles Implementation Manual</t>
        </is>
      </c>
      <c r="E129" s="351" t="n"/>
      <c r="F129" s="351" t="n"/>
      <c r="G129" s="351" t="n"/>
      <c r="H129" s="351" t="n"/>
      <c r="I129" s="351" t="n"/>
      <c r="J129" s="351" t="n"/>
      <c r="K129" s="351" t="n"/>
      <c r="L129" s="351" t="n"/>
      <c r="M129" s="351" t="n"/>
      <c r="N129" s="351" t="n"/>
      <c r="O129" s="351" t="n"/>
      <c r="P129" s="351" t="n"/>
      <c r="Q129" s="351" t="n"/>
      <c r="R129" s="351" t="n"/>
      <c r="S129" s="351" t="n"/>
      <c r="T129" s="351" t="n"/>
      <c r="U129" s="351" t="n"/>
      <c r="V129" s="351" t="n"/>
      <c r="W129" s="351" t="n"/>
      <c r="X129" s="351" t="n"/>
      <c r="Y129" s="351" t="n"/>
      <c r="Z129" s="351" t="n"/>
      <c r="AA129" s="351" t="n"/>
      <c r="AB129" s="351" t="n"/>
      <c r="AC129" s="351" t="n"/>
      <c r="AD129" s="351" t="n"/>
      <c r="AE129" s="351" t="n"/>
      <c r="AF129" s="351" t="n"/>
      <c r="AG129" s="351" t="n"/>
      <c r="AH129" s="351" t="n"/>
      <c r="AI129" s="351" t="n"/>
      <c r="AJ129" s="351" t="n"/>
      <c r="AK129" s="351" t="n"/>
      <c r="AL129" s="351" t="n"/>
      <c r="AM129" s="351" t="n"/>
      <c r="AN129" s="351" t="n"/>
      <c r="AO129" s="351" t="n"/>
      <c r="AP129" s="351" t="n"/>
    </row>
    <row r="130" ht="8.25" customHeight="1" s="832">
      <c r="AI130" s="367" t="n"/>
      <c r="AJ130" s="367" t="n"/>
      <c r="AK130" s="367" t="n"/>
      <c r="AL130" s="367" t="n"/>
      <c r="AM130" s="367" t="n"/>
      <c r="AN130" s="367" t="n"/>
    </row>
    <row r="131" ht="20.15" customHeight="1" s="832" thickBot="1">
      <c r="C131" s="378" t="inlineStr">
        <is>
          <t>I. Check if Credit Exposure Limits by Rating (CELR) is exceeded   (No effect on Approval determination)</t>
        </is>
      </c>
      <c r="D131" s="350" t="n"/>
      <c r="E131" s="350" t="n"/>
      <c r="F131" s="350" t="n"/>
      <c r="G131" s="350" t="n"/>
      <c r="H131" s="350" t="n"/>
      <c r="I131" s="350" t="n"/>
      <c r="J131" s="350" t="n"/>
      <c r="K131" s="350" t="n"/>
      <c r="L131" s="350" t="n"/>
      <c r="M131" s="347" t="n"/>
      <c r="N131" s="347" t="n"/>
      <c r="O131" s="347" t="n"/>
      <c r="P131" s="347" t="n"/>
      <c r="Q131" s="347" t="n"/>
      <c r="R131" s="347" t="n"/>
      <c r="S131" s="347" t="n"/>
      <c r="T131" s="347" t="n"/>
      <c r="U131" s="347" t="n"/>
      <c r="V131" s="347" t="n"/>
      <c r="W131" s="347" t="n"/>
      <c r="X131" s="347" t="n"/>
      <c r="Y131" s="347" t="n"/>
      <c r="Z131" s="347" t="n"/>
      <c r="AA131" s="347" t="n"/>
      <c r="AB131" s="347" t="n"/>
      <c r="AC131" s="347" t="n"/>
      <c r="AD131" s="347" t="n"/>
      <c r="AE131" s="347" t="n"/>
      <c r="AF131" s="347" t="n"/>
      <c r="AG131" s="347" t="n"/>
      <c r="AH131" s="347" t="n"/>
      <c r="AI131" s="347" t="n"/>
      <c r="AP131" s="362" t="n"/>
      <c r="AU131" s="361" t="n"/>
    </row>
    <row r="132" ht="20.15" customHeight="1" s="832" thickBot="1">
      <c r="D132" s="427" t="n"/>
      <c r="E132" s="428" t="n"/>
      <c r="F132" s="428" t="n"/>
      <c r="G132" s="428" t="n"/>
      <c r="H132" s="428" t="n"/>
      <c r="I132" s="428" t="n"/>
      <c r="J132" s="429" t="n"/>
      <c r="K132" s="430" t="n"/>
      <c r="L132" s="430" t="n"/>
      <c r="M132" s="430" t="n"/>
      <c r="N132" s="428" t="n"/>
      <c r="O132" s="431" t="n"/>
      <c r="P132" s="2039" t="n"/>
      <c r="Q132" s="2037" t="n"/>
      <c r="R132" s="2040" t="inlineStr">
        <is>
          <t>Exceeded</t>
        </is>
      </c>
      <c r="S132" s="1625" t="n"/>
      <c r="T132" s="1625" t="n"/>
      <c r="U132" s="1625" t="n"/>
      <c r="V132" s="1625" t="n"/>
      <c r="W132" s="1625" t="n"/>
      <c r="X132" s="1625" t="n"/>
      <c r="Y132" s="1625" t="n"/>
      <c r="Z132" s="1626" t="n"/>
      <c r="AA132" s="430" t="n"/>
      <c r="AB132" s="430" t="n"/>
      <c r="AC132" s="2039" t="n"/>
      <c r="AD132" s="2037" t="n"/>
      <c r="AE132" s="2040" t="inlineStr">
        <is>
          <t>Not exceeded/Not applicabe</t>
        </is>
      </c>
      <c r="AF132" s="1625" t="n"/>
      <c r="AG132" s="1625" t="n"/>
      <c r="AH132" s="1625" t="n"/>
      <c r="AI132" s="1625" t="n"/>
      <c r="AJ132" s="1625" t="n"/>
      <c r="AK132" s="1625" t="n"/>
      <c r="AL132" s="1625" t="n"/>
      <c r="AM132" s="1626" t="n"/>
    </row>
    <row r="133" ht="20.25" customHeight="1" s="832">
      <c r="D133" s="428" t="inlineStr">
        <is>
          <t>＊If a Company Group EXP exceeds the applicable CELR, the control office needs to develop an ACP for the group. （See：Operating Procedures for Annual Credit Policy）</t>
        </is>
      </c>
      <c r="E133" s="2041" t="n"/>
      <c r="F133" s="2041" t="n"/>
      <c r="G133" s="2041" t="n"/>
      <c r="H133" s="2041" t="n"/>
      <c r="I133" s="2041" t="n"/>
      <c r="J133" s="2041" t="n"/>
      <c r="K133" s="2041" t="n"/>
      <c r="L133" s="2041" t="n"/>
      <c r="M133" s="2041" t="n"/>
      <c r="N133" s="2041" t="n"/>
      <c r="O133" s="2041" t="n"/>
      <c r="P133" s="2041" t="n"/>
      <c r="Q133" s="2041" t="n"/>
      <c r="R133" s="2041" t="n"/>
      <c r="S133" s="2041" t="n"/>
      <c r="T133" s="2041" t="n"/>
      <c r="U133" s="2041" t="n"/>
      <c r="V133" s="2041" t="n"/>
      <c r="W133" s="2041" t="n"/>
      <c r="X133" s="2041" t="n"/>
      <c r="Y133" s="2041" t="n"/>
      <c r="Z133" s="2041" t="n"/>
      <c r="AA133" s="2041" t="n"/>
      <c r="AB133" s="2041" t="n"/>
      <c r="AC133" s="2041" t="n"/>
      <c r="AD133" s="2041" t="n"/>
      <c r="AE133" s="2041" t="n"/>
      <c r="AF133" s="2041" t="n"/>
      <c r="AG133" s="2041" t="n"/>
      <c r="AH133" s="2041" t="n"/>
      <c r="AI133" s="2041" t="n"/>
      <c r="AJ133" s="2041" t="n"/>
      <c r="AK133" s="2041" t="n"/>
      <c r="AL133" s="2041" t="n"/>
      <c r="AM133" s="2041" t="n"/>
      <c r="AO133" s="367" t="n"/>
    </row>
    <row r="134" ht="20.25" customHeight="1" s="832">
      <c r="D134" s="433" t="n"/>
      <c r="E134" s="2041" t="inlineStr">
        <is>
          <t>【ECLR】　the parent company’s credit rating A1・2:16,000　A3:10,000　B:5,000　C:1,500　D:600　E or below:Not Applicable　(Yens in 100 millions)</t>
        </is>
      </c>
      <c r="F134" s="2041" t="n"/>
      <c r="G134" s="2041" t="n"/>
      <c r="H134" s="2041" t="n"/>
      <c r="I134" s="2041" t="n"/>
      <c r="J134" s="2041" t="n"/>
      <c r="K134" s="2041" t="n"/>
      <c r="L134" s="2041" t="n"/>
      <c r="M134" s="2041" t="n"/>
      <c r="N134" s="2041" t="n"/>
      <c r="O134" s="2041" t="n"/>
      <c r="P134" s="2041" t="n"/>
      <c r="Q134" s="2041" t="n"/>
      <c r="R134" s="2041" t="n"/>
      <c r="S134" s="2041" t="n"/>
      <c r="T134" s="2041" t="n"/>
      <c r="U134" s="2041" t="n"/>
      <c r="V134" s="2041" t="n"/>
      <c r="W134" s="2041" t="n"/>
      <c r="X134" s="2041" t="n"/>
      <c r="Y134" s="2041" t="n"/>
      <c r="Z134" s="2041" t="n"/>
      <c r="AA134" s="2041" t="n"/>
      <c r="AB134" s="2041" t="n"/>
      <c r="AC134" s="2041" t="n"/>
      <c r="AD134" s="2041" t="n"/>
      <c r="AE134" s="2041" t="n"/>
      <c r="AF134" s="2041" t="n"/>
      <c r="AG134" s="2041" t="n"/>
      <c r="AH134" s="2041" t="n"/>
      <c r="AI134" s="2041" t="n"/>
      <c r="AJ134" s="2041" t="n"/>
      <c r="AK134" s="2041" t="n"/>
      <c r="AL134" s="2041" t="n"/>
      <c r="AM134" s="2041" t="n"/>
      <c r="AO134" s="367" t="n"/>
    </row>
    <row r="135" ht="15.5" customHeight="1" s="832">
      <c r="A135" s="365" t="n"/>
      <c r="B135" s="365" t="n"/>
      <c r="AO135" s="367" t="inlineStr">
        <is>
          <t>October, 2022 Revision</t>
        </is>
      </c>
    </row>
    <row r="136" ht="15.5" customHeight="1" s="832">
      <c r="A136" s="365" t="n"/>
      <c r="B136" s="365" t="n"/>
    </row>
    <row r="137" ht="15.5" customHeight="1" s="832">
      <c r="A137" s="365" t="n"/>
      <c r="B137" s="365" t="n"/>
      <c r="AO137" s="367" t="n"/>
      <c r="AP137" s="367"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D5:J5"/>
    <mergeCell ref="K5:O5"/>
    <mergeCell ref="P5:S5"/>
    <mergeCell ref="T5:W5"/>
    <mergeCell ref="AE5:AG5"/>
    <mergeCell ref="AH5:AN5"/>
    <mergeCell ref="AJ1:AN1"/>
    <mergeCell ref="C2:AN2"/>
    <mergeCell ref="AE3:AG3"/>
    <mergeCell ref="AH3:AN3"/>
    <mergeCell ref="C4:G4"/>
    <mergeCell ref="AE4:AG4"/>
    <mergeCell ref="AH4:AN4"/>
    <mergeCell ref="S10:V10"/>
    <mergeCell ref="W10:AG10"/>
    <mergeCell ref="D6:J6"/>
    <mergeCell ref="K6:O6"/>
    <mergeCell ref="AI6:AM6"/>
    <mergeCell ref="AW7:AY7"/>
    <mergeCell ref="C8:F8"/>
    <mergeCell ref="G8:J8"/>
    <mergeCell ref="K8:N8"/>
    <mergeCell ref="O8:AG8"/>
    <mergeCell ref="AH8:AJ8"/>
    <mergeCell ref="AK8:AN8"/>
    <mergeCell ref="AW8:AY8"/>
    <mergeCell ref="U15:Z15"/>
    <mergeCell ref="D16:I19"/>
    <mergeCell ref="J16:Q17"/>
    <mergeCell ref="R16:X19"/>
    <mergeCell ref="Y16:AE19"/>
    <mergeCell ref="AF16:AL19"/>
    <mergeCell ref="AW10:AY10"/>
    <mergeCell ref="AD11:AN11"/>
    <mergeCell ref="C12:F12"/>
    <mergeCell ref="G12:H12"/>
    <mergeCell ref="I12:U12"/>
    <mergeCell ref="V12:Y12"/>
    <mergeCell ref="Z12:AC12"/>
    <mergeCell ref="AD12:AN12"/>
    <mergeCell ref="AN16:AP19"/>
    <mergeCell ref="J18:M19"/>
    <mergeCell ref="N18:Q19"/>
    <mergeCell ref="C9:I10"/>
    <mergeCell ref="J9:N9"/>
    <mergeCell ref="S9:V9"/>
    <mergeCell ref="W9:AG9"/>
    <mergeCell ref="AH9:AJ10"/>
    <mergeCell ref="AK9:AN10"/>
    <mergeCell ref="J10:N10"/>
    <mergeCell ref="D20:I21"/>
    <mergeCell ref="J20:M21"/>
    <mergeCell ref="N20:Q21"/>
    <mergeCell ref="R20:X25"/>
    <mergeCell ref="Y20:AE25"/>
    <mergeCell ref="AF20:AL25"/>
    <mergeCell ref="AN20:AP22"/>
    <mergeCell ref="D26:AM26"/>
    <mergeCell ref="D27:AM27"/>
    <mergeCell ref="U29:Z29"/>
    <mergeCell ref="D30:I31"/>
    <mergeCell ref="J30:Q31"/>
    <mergeCell ref="R30:X31"/>
    <mergeCell ref="Y30:AE31"/>
    <mergeCell ref="AF30:AL31"/>
    <mergeCell ref="D22:I23"/>
    <mergeCell ref="J22:M23"/>
    <mergeCell ref="N22:Q23"/>
    <mergeCell ref="D24:I25"/>
    <mergeCell ref="J24:M25"/>
    <mergeCell ref="N24:Q25"/>
    <mergeCell ref="D32:I33"/>
    <mergeCell ref="J32:Q33"/>
    <mergeCell ref="R32:X33"/>
    <mergeCell ref="Y32:AE33"/>
    <mergeCell ref="AF32:AL33"/>
    <mergeCell ref="D34:I35"/>
    <mergeCell ref="J34:Q35"/>
    <mergeCell ref="R34:X35"/>
    <mergeCell ref="Y34:AE35"/>
    <mergeCell ref="AF34:AL35"/>
    <mergeCell ref="Y38:AE39"/>
    <mergeCell ref="AF38:AL39"/>
    <mergeCell ref="J39:M39"/>
    <mergeCell ref="N39:Q39"/>
    <mergeCell ref="AN39:AP39"/>
    <mergeCell ref="D40:AL40"/>
    <mergeCell ref="D36:I37"/>
    <mergeCell ref="J36:Q37"/>
    <mergeCell ref="R36:X37"/>
    <mergeCell ref="Y36:AE37"/>
    <mergeCell ref="AF36:AL37"/>
    <mergeCell ref="AN36:AP38"/>
    <mergeCell ref="D38:I39"/>
    <mergeCell ref="J38:M38"/>
    <mergeCell ref="N38:Q38"/>
    <mergeCell ref="R38:X39"/>
    <mergeCell ref="AR41:AS41"/>
    <mergeCell ref="AT41:AU43"/>
    <mergeCell ref="D42:I43"/>
    <mergeCell ref="J42:Q43"/>
    <mergeCell ref="R42:X43"/>
    <mergeCell ref="Y42:AE43"/>
    <mergeCell ref="AF42:AL43"/>
    <mergeCell ref="AN42:AP45"/>
    <mergeCell ref="AR42:AR43"/>
    <mergeCell ref="AS42:AS43"/>
    <mergeCell ref="AS46:AS47"/>
    <mergeCell ref="AT46:AT47"/>
    <mergeCell ref="AU46:AU47"/>
    <mergeCell ref="D48:AP49"/>
    <mergeCell ref="AR44:AR45"/>
    <mergeCell ref="AS44:AS45"/>
    <mergeCell ref="AT44:AT45"/>
    <mergeCell ref="AU44:AU45"/>
    <mergeCell ref="D46:I47"/>
    <mergeCell ref="J46:Q47"/>
    <mergeCell ref="R46:X47"/>
    <mergeCell ref="Y46:AE47"/>
    <mergeCell ref="AF46:AL47"/>
    <mergeCell ref="AN46:AP47"/>
    <mergeCell ref="D44:I45"/>
    <mergeCell ref="J44:Q45"/>
    <mergeCell ref="R44:X45"/>
    <mergeCell ref="Y44:AE45"/>
    <mergeCell ref="AF44:AL45"/>
    <mergeCell ref="AQ44:AQ45"/>
    <mergeCell ref="G63:AH63"/>
    <mergeCell ref="G64:AM64"/>
    <mergeCell ref="I117:L117"/>
    <mergeCell ref="M117:V117"/>
    <mergeCell ref="I119:L119"/>
    <mergeCell ref="M119:V119"/>
    <mergeCell ref="Z119:AN120"/>
    <mergeCell ref="AQ46:AQ47"/>
    <mergeCell ref="AR46:AR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12" stopIfTrue="1">
      <formula>AND(#REF!="無",#REF!="無")</formula>
    </cfRule>
  </conditionalFormatting>
  <conditionalFormatting sqref="J22">
    <cfRule type="expression" priority="11" stopIfTrue="1">
      <formula>AND(#REF!="無",#REF!="無")</formula>
    </cfRule>
  </conditionalFormatting>
  <conditionalFormatting sqref="J24">
    <cfRule type="expression" priority="10" stopIfTrue="1">
      <formula>AND(#REF!="無",#REF!="無")</formula>
    </cfRule>
  </conditionalFormatting>
  <conditionalFormatting sqref="J32">
    <cfRule type="expression" priority="6" stopIfTrue="1">
      <formula>AND(#REF!="無",#REF!="無")</formula>
    </cfRule>
  </conditionalFormatting>
  <conditionalFormatting sqref="J34">
    <cfRule type="expression" priority="5" stopIfTrue="1">
      <formula>AND(#REF!="無",#REF!="無")</formula>
    </cfRule>
  </conditionalFormatting>
  <conditionalFormatting sqref="J36">
    <cfRule type="expression" priority="4" stopIfTrue="1">
      <formula>AND(#REF!="無",#REF!="無")</formula>
    </cfRule>
  </conditionalFormatting>
  <conditionalFormatting sqref="J39">
    <cfRule type="expression" priority="8" stopIfTrue="1">
      <formula>AND(#REF!="無",#REF!="無")</formula>
    </cfRule>
  </conditionalFormatting>
  <conditionalFormatting sqref="J44 J46 R44 R46 Y44 Y46 AF44 AF46">
    <cfRule type="expression" priority="16" stopIfTrue="1">
      <formula>AND(#REF!="無",#REF!="無")</formula>
    </cfRule>
  </conditionalFormatting>
  <conditionalFormatting sqref="N20">
    <cfRule type="expression" priority="15" stopIfTrue="1">
      <formula>AND(#REF!="無",#REF!="無")</formula>
    </cfRule>
  </conditionalFormatting>
  <conditionalFormatting sqref="N22">
    <cfRule type="expression" priority="14" stopIfTrue="1">
      <formula>AND(#REF!="無",#REF!="無")</formula>
    </cfRule>
  </conditionalFormatting>
  <conditionalFormatting sqref="N24">
    <cfRule type="expression" priority="13" stopIfTrue="1">
      <formula>AND(#REF!="無",#REF!="無")</formula>
    </cfRule>
  </conditionalFormatting>
  <conditionalFormatting sqref="Y20:AE25">
    <cfRule type="expression" priority="3" dxfId="0" stopIfTrue="1">
      <formula>$Z$12="Not Reflect"</formula>
    </cfRule>
  </conditionalFormatting>
  <conditionalFormatting sqref="Y32:AE39">
    <cfRule type="expression" priority="1" dxfId="0" stopIfTrue="1">
      <formula>$Z$12="Not Reflect"</formula>
    </cfRule>
  </conditionalFormatting>
  <conditionalFormatting sqref="AF20">
    <cfRule type="expression" priority="9" stopIfTrue="1">
      <formula>AND(#REF!="無",#REF!="無")</formula>
    </cfRule>
  </conditionalFormatting>
  <conditionalFormatting sqref="AF38">
    <cfRule type="expression" priority="7" stopIfTrue="1">
      <formula>AND(#REF!="無",#REF!="無")</formula>
    </cfRule>
  </conditionalFormatting>
  <dataValidations count="7">
    <dataValidation sqref="AK8:AN10 KG8:KJ10 UC8:UF10 ADY8:AEB10 ANU8:ANX10 AXQ8:AXT10 BHM8:BHP10 BRI8:BRL10 CBE8:CBH10 CLA8:CLD10 CUW8:CUZ10 DES8:DEV10 DOO8:DOR10 DYK8:DYN10 EIG8:EIJ10 ESC8:ESF10 FBY8:FCB10 FLU8:FLX10 FVQ8:FVT10 GFM8:GFP10 GPI8:GPL10 GZE8:GZH10 HJA8:HJD10 HSW8:HSZ10 ICS8:ICV10 IMO8:IMR10 IWK8:IWN10 JGG8:JGJ10 JQC8:JQF10 JZY8:KAB10 KJU8:KJX10 KTQ8:KTT10 LDM8:LDP10 LNI8:LNL10 LXE8:LXH10 MHA8:MHD10 MQW8:MQZ10 NAS8:NAV10 NKO8:NKR10 NUK8:NUN10 OEG8:OEJ10 OOC8:OOF10 OXY8:OYB10 PHU8:PHX10 PRQ8:PRT10 QBM8:QBP10 QLI8:QLL10 QVE8:QVH10 RFA8:RFD10 ROW8:ROZ10 RYS8:RYV10 SIO8:SIR10 SSK8:SSN10 TCG8:TCJ10 TMC8:TMF10 TVY8:TWB10 UFU8:UFX10 UPQ8:UPT10 UZM8:UZP10 VJI8:VJL10 VTE8:VTH10 WDA8:WDD10 WMW8:WMZ10 WWS8:WWV10 AK65544:AN65546 KG65544:KJ65546 UC65544:UF65546 ADY65544:AEB65546 ANU65544:ANX65546 AXQ65544:AXT65546 BHM65544:BHP65546 BRI65544:BRL65546 CBE65544:CBH65546 CLA65544:CLD65546 CUW65544:CUZ65546 DES65544:DEV65546 DOO65544:DOR65546 DYK65544:DYN65546 EIG65544:EIJ65546 ESC65544:ESF65546 FBY65544:FCB65546 FLU65544:FLX65546 FVQ65544:FVT65546 GFM65544:GFP65546 GPI65544:GPL65546 GZE65544:GZH65546 HJA65544:HJD65546 HSW65544:HSZ65546 ICS65544:ICV65546 IMO65544:IMR65546 IWK65544:IWN65546 JGG65544:JGJ65546 JQC65544:JQF65546 JZY65544:KAB65546 KJU65544:KJX65546 KTQ65544:KTT65546 LDM65544:LDP65546 LNI65544:LNL65546 LXE65544:LXH65546 MHA65544:MHD65546 MQW65544:MQZ65546 NAS65544:NAV65546 NKO65544:NKR65546 NUK65544:NUN65546 OEG65544:OEJ65546 OOC65544:OOF65546 OXY65544:OYB65546 PHU65544:PHX65546 PRQ65544:PRT65546 QBM65544:QBP65546 QLI65544:QLL65546 QVE65544:QVH65546 RFA65544:RFD65546 ROW65544:ROZ65546 RYS65544:RYV65546 SIO65544:SIR65546 SSK65544:SSN65546 TCG65544:TCJ65546 TMC65544:TMF65546 TVY65544:TWB65546 UFU65544:UFX65546 UPQ65544:UPT65546 UZM65544:UZP65546 VJI65544:VJL65546 VTE65544:VTH65546 WDA65544:WDD65546 WMW65544:WMZ65546 WWS65544:WWV65546 AK131080:AN131082 KG131080:KJ131082 UC131080:UF131082 ADY131080:AEB131082 ANU131080:ANX131082 AXQ131080:AXT131082 BHM131080:BHP131082 BRI131080:BRL131082 CBE131080:CBH131082 CLA131080:CLD131082 CUW131080:CUZ131082 DES131080:DEV131082 DOO131080:DOR131082 DYK131080:DYN131082 EIG131080:EIJ131082 ESC131080:ESF131082 FBY131080:FCB131082 FLU131080:FLX131082 FVQ131080:FVT131082 GFM131080:GFP131082 GPI131080:GPL131082 GZE131080:GZH131082 HJA131080:HJD131082 HSW131080:HSZ131082 ICS131080:ICV131082 IMO131080:IMR131082 IWK131080:IWN131082 JGG131080:JGJ131082 JQC131080:JQF131082 JZY131080:KAB131082 KJU131080:KJX131082 KTQ131080:KTT131082 LDM131080:LDP131082 LNI131080:LNL131082 LXE131080:LXH131082 MHA131080:MHD131082 MQW131080:MQZ131082 NAS131080:NAV131082 NKO131080:NKR131082 NUK131080:NUN131082 OEG131080:OEJ131082 OOC131080:OOF131082 OXY131080:OYB131082 PHU131080:PHX131082 PRQ131080:PRT131082 QBM131080:QBP131082 QLI131080:QLL131082 QVE131080:QVH131082 RFA131080:RFD131082 ROW131080:ROZ131082 RYS131080:RYV131082 SIO131080:SIR131082 SSK131080:SSN131082 TCG131080:TCJ131082 TMC131080:TMF131082 TVY131080:TWB131082 UFU131080:UFX131082 UPQ131080:UPT131082 UZM131080:UZP131082 VJI131080:VJL131082 VTE131080:VTH131082 WDA131080:WDD131082 WMW131080:WMZ131082 WWS131080:WWV131082 AK196616:AN196618 KG196616:KJ196618 UC196616:UF196618 ADY196616:AEB196618 ANU196616:ANX196618 AXQ196616:AXT196618 BHM196616:BHP196618 BRI196616:BRL196618 CBE196616:CBH196618 CLA196616:CLD196618 CUW196616:CUZ196618 DES196616:DEV196618 DOO196616:DOR196618 DYK196616:DYN196618 EIG196616:EIJ196618 ESC196616:ESF196618 FBY196616:FCB196618 FLU196616:FLX196618 FVQ196616:FVT196618 GFM196616:GFP196618 GPI196616:GPL196618 GZE196616:GZH196618 HJA196616:HJD196618 HSW196616:HSZ196618 ICS196616:ICV196618 IMO196616:IMR196618 IWK196616:IWN196618 JGG196616:JGJ196618 JQC196616:JQF196618 JZY196616:KAB196618 KJU196616:KJX196618 KTQ196616:KTT196618 LDM196616:LDP196618 LNI196616:LNL196618 LXE196616:LXH196618 MHA196616:MHD196618 MQW196616:MQZ196618 NAS196616:NAV196618 NKO196616:NKR196618 NUK196616:NUN196618 OEG196616:OEJ196618 OOC196616:OOF196618 OXY196616:OYB196618 PHU196616:PHX196618 PRQ196616:PRT196618 QBM196616:QBP196618 QLI196616:QLL196618 QVE196616:QVH196618 RFA196616:RFD196618 ROW196616:ROZ196618 RYS196616:RYV196618 SIO196616:SIR196618 SSK196616:SSN196618 TCG196616:TCJ196618 TMC196616:TMF196618 TVY196616:TWB196618 UFU196616:UFX196618 UPQ196616:UPT196618 UZM196616:UZP196618 VJI196616:VJL196618 VTE196616:VTH196618 WDA196616:WDD196618 WMW196616:WMZ196618 WWS196616:WWV196618 AK262152:AN262154 KG262152:KJ262154 UC262152:UF262154 ADY262152:AEB262154 ANU262152:ANX262154 AXQ262152:AXT262154 BHM262152:BHP262154 BRI262152:BRL262154 CBE262152:CBH262154 CLA262152:CLD262154 CUW262152:CUZ262154 DES262152:DEV262154 DOO262152:DOR262154 DYK262152:DYN262154 EIG262152:EIJ262154 ESC262152:ESF262154 FBY262152:FCB262154 FLU262152:FLX262154 FVQ262152:FVT262154 GFM262152:GFP262154 GPI262152:GPL262154 GZE262152:GZH262154 HJA262152:HJD262154 HSW262152:HSZ262154 ICS262152:ICV262154 IMO262152:IMR262154 IWK262152:IWN262154 JGG262152:JGJ262154 JQC262152:JQF262154 JZY262152:KAB262154 KJU262152:KJX262154 KTQ262152:KTT262154 LDM262152:LDP262154 LNI262152:LNL262154 LXE262152:LXH262154 MHA262152:MHD262154 MQW262152:MQZ262154 NAS262152:NAV262154 NKO262152:NKR262154 NUK262152:NUN262154 OEG262152:OEJ262154 OOC262152:OOF262154 OXY262152:OYB262154 PHU262152:PHX262154 PRQ262152:PRT262154 QBM262152:QBP262154 QLI262152:QLL262154 QVE262152:QVH262154 RFA262152:RFD262154 ROW262152:ROZ262154 RYS262152:RYV262154 SIO262152:SIR262154 SSK262152:SSN262154 TCG262152:TCJ262154 TMC262152:TMF262154 TVY262152:TWB262154 UFU262152:UFX262154 UPQ262152:UPT262154 UZM262152:UZP262154 VJI262152:VJL262154 VTE262152:VTH262154 WDA262152:WDD262154 WMW262152:WMZ262154 WWS262152:WWV262154 AK327688:AN327690 KG327688:KJ327690 UC327688:UF327690 ADY327688:AEB327690 ANU327688:ANX327690 AXQ327688:AXT327690 BHM327688:BHP327690 BRI327688:BRL327690 CBE327688:CBH327690 CLA327688:CLD327690 CUW327688:CUZ327690 DES327688:DEV327690 DOO327688:DOR327690 DYK327688:DYN327690 EIG327688:EIJ327690 ESC327688:ESF327690 FBY327688:FCB327690 FLU327688:FLX327690 FVQ327688:FVT327690 GFM327688:GFP327690 GPI327688:GPL327690 GZE327688:GZH327690 HJA327688:HJD327690 HSW327688:HSZ327690 ICS327688:ICV327690 IMO327688:IMR327690 IWK327688:IWN327690 JGG327688:JGJ327690 JQC327688:JQF327690 JZY327688:KAB327690 KJU327688:KJX327690 KTQ327688:KTT327690 LDM327688:LDP327690 LNI327688:LNL327690 LXE327688:LXH327690 MHA327688:MHD327690 MQW327688:MQZ327690 NAS327688:NAV327690 NKO327688:NKR327690 NUK327688:NUN327690 OEG327688:OEJ327690 OOC327688:OOF327690 OXY327688:OYB327690 PHU327688:PHX327690 PRQ327688:PRT327690 QBM327688:QBP327690 QLI327688:QLL327690 QVE327688:QVH327690 RFA327688:RFD327690 ROW327688:ROZ327690 RYS327688:RYV327690 SIO327688:SIR327690 SSK327688:SSN327690 TCG327688:TCJ327690 TMC327688:TMF327690 TVY327688:TWB327690 UFU327688:UFX327690 UPQ327688:UPT327690 UZM327688:UZP327690 VJI327688:VJL327690 VTE327688:VTH327690 WDA327688:WDD327690 WMW327688:WMZ327690 WWS327688:WWV327690 AK393224:AN393226 KG393224:KJ393226 UC393224:UF393226 ADY393224:AEB393226 ANU393224:ANX393226 AXQ393224:AXT393226 BHM393224:BHP393226 BRI393224:BRL393226 CBE393224:CBH393226 CLA393224:CLD393226 CUW393224:CUZ393226 DES393224:DEV393226 DOO393224:DOR393226 DYK393224:DYN393226 EIG393224:EIJ393226 ESC393224:ESF393226 FBY393224:FCB393226 FLU393224:FLX393226 FVQ393224:FVT393226 GFM393224:GFP393226 GPI393224:GPL393226 GZE393224:GZH393226 HJA393224:HJD393226 HSW393224:HSZ393226 ICS393224:ICV393226 IMO393224:IMR393226 IWK393224:IWN393226 JGG393224:JGJ393226 JQC393224:JQF393226 JZY393224:KAB393226 KJU393224:KJX393226 KTQ393224:KTT393226 LDM393224:LDP393226 LNI393224:LNL393226 LXE393224:LXH393226 MHA393224:MHD393226 MQW393224:MQZ393226 NAS393224:NAV393226 NKO393224:NKR393226 NUK393224:NUN393226 OEG393224:OEJ393226 OOC393224:OOF393226 OXY393224:OYB393226 PHU393224:PHX393226 PRQ393224:PRT393226 QBM393224:QBP393226 QLI393224:QLL393226 QVE393224:QVH393226 RFA393224:RFD393226 ROW393224:ROZ393226 RYS393224:RYV393226 SIO393224:SIR393226 SSK393224:SSN393226 TCG393224:TCJ393226 TMC393224:TMF393226 TVY393224:TWB393226 UFU393224:UFX393226 UPQ393224:UPT393226 UZM393224:UZP393226 VJI393224:VJL393226 VTE393224:VTH393226 WDA393224:WDD393226 WMW393224:WMZ393226 WWS393224:WWV393226 AK458760:AN458762 KG458760:KJ458762 UC458760:UF458762 ADY458760:AEB458762 ANU458760:ANX458762 AXQ458760:AXT458762 BHM458760:BHP458762 BRI458760:BRL458762 CBE458760:CBH458762 CLA458760:CLD458762 CUW458760:CUZ458762 DES458760:DEV458762 DOO458760:DOR458762 DYK458760:DYN458762 EIG458760:EIJ458762 ESC458760:ESF458762 FBY458760:FCB458762 FLU458760:FLX458762 FVQ458760:FVT458762 GFM458760:GFP458762 GPI458760:GPL458762 GZE458760:GZH458762 HJA458760:HJD458762 HSW458760:HSZ458762 ICS458760:ICV458762 IMO458760:IMR458762 IWK458760:IWN458762 JGG458760:JGJ458762 JQC458760:JQF458762 JZY458760:KAB458762 KJU458760:KJX458762 KTQ458760:KTT458762 LDM458760:LDP458762 LNI458760:LNL458762 LXE458760:LXH458762 MHA458760:MHD458762 MQW458760:MQZ458762 NAS458760:NAV458762 NKO458760:NKR458762 NUK458760:NUN458762 OEG458760:OEJ458762 OOC458760:OOF458762 OXY458760:OYB458762 PHU458760:PHX458762 PRQ458760:PRT458762 QBM458760:QBP458762 QLI458760:QLL458762 QVE458760:QVH458762 RFA458760:RFD458762 ROW458760:ROZ458762 RYS458760:RYV458762 SIO458760:SIR458762 SSK458760:SSN458762 TCG458760:TCJ458762 TMC458760:TMF458762 TVY458760:TWB458762 UFU458760:UFX458762 UPQ458760:UPT458762 UZM458760:UZP458762 VJI458760:VJL458762 VTE458760:VTH458762 WDA458760:WDD458762 WMW458760:WMZ458762 WWS458760:WWV458762 AK524296:AN524298 KG524296:KJ524298 UC524296:UF524298 ADY524296:AEB524298 ANU524296:ANX524298 AXQ524296:AXT524298 BHM524296:BHP524298 BRI524296:BRL524298 CBE524296:CBH524298 CLA524296:CLD524298 CUW524296:CUZ524298 DES524296:DEV524298 DOO524296:DOR524298 DYK524296:DYN524298 EIG524296:EIJ524298 ESC524296:ESF524298 FBY524296:FCB524298 FLU524296:FLX524298 FVQ524296:FVT524298 GFM524296:GFP524298 GPI524296:GPL524298 GZE524296:GZH524298 HJA524296:HJD524298 HSW524296:HSZ524298 ICS524296:ICV524298 IMO524296:IMR524298 IWK524296:IWN524298 JGG524296:JGJ524298 JQC524296:JQF524298 JZY524296:KAB524298 KJU524296:KJX524298 KTQ524296:KTT524298 LDM524296:LDP524298 LNI524296:LNL524298 LXE524296:LXH524298 MHA524296:MHD524298 MQW524296:MQZ524298 NAS524296:NAV524298 NKO524296:NKR524298 NUK524296:NUN524298 OEG524296:OEJ524298 OOC524296:OOF524298 OXY524296:OYB524298 PHU524296:PHX524298 PRQ524296:PRT524298 QBM524296:QBP524298 QLI524296:QLL524298 QVE524296:QVH524298 RFA524296:RFD524298 ROW524296:ROZ524298 RYS524296:RYV524298 SIO524296:SIR524298 SSK524296:SSN524298 TCG524296:TCJ524298 TMC524296:TMF524298 TVY524296:TWB524298 UFU524296:UFX524298 UPQ524296:UPT524298 UZM524296:UZP524298 VJI524296:VJL524298 VTE524296:VTH524298 WDA524296:WDD524298 WMW524296:WMZ524298 WWS524296:WWV524298 AK589832:AN589834 KG589832:KJ589834 UC589832:UF589834 ADY589832:AEB589834 ANU589832:ANX589834 AXQ589832:AXT589834 BHM589832:BHP589834 BRI589832:BRL589834 CBE589832:CBH589834 CLA589832:CLD589834 CUW589832:CUZ589834 DES589832:DEV589834 DOO589832:DOR589834 DYK589832:DYN589834 EIG589832:EIJ589834 ESC589832:ESF589834 FBY589832:FCB589834 FLU589832:FLX589834 FVQ589832:FVT589834 GFM589832:GFP589834 GPI589832:GPL589834 GZE589832:GZH589834 HJA589832:HJD589834 HSW589832:HSZ589834 ICS589832:ICV589834 IMO589832:IMR589834 IWK589832:IWN589834 JGG589832:JGJ589834 JQC589832:JQF589834 JZY589832:KAB589834 KJU589832:KJX589834 KTQ589832:KTT589834 LDM589832:LDP589834 LNI589832:LNL589834 LXE589832:LXH589834 MHA589832:MHD589834 MQW589832:MQZ589834 NAS589832:NAV589834 NKO589832:NKR589834 NUK589832:NUN589834 OEG589832:OEJ589834 OOC589832:OOF589834 OXY589832:OYB589834 PHU589832:PHX589834 PRQ589832:PRT589834 QBM589832:QBP589834 QLI589832:QLL589834 QVE589832:QVH589834 RFA589832:RFD589834 ROW589832:ROZ589834 RYS589832:RYV589834 SIO589832:SIR589834 SSK589832:SSN589834 TCG589832:TCJ589834 TMC589832:TMF589834 TVY589832:TWB589834 UFU589832:UFX589834 UPQ589832:UPT589834 UZM589832:UZP589834 VJI589832:VJL589834 VTE589832:VTH589834 WDA589832:WDD589834 WMW589832:WMZ589834 WWS589832:WWV589834 AK655368:AN655370 KG655368:KJ655370 UC655368:UF655370 ADY655368:AEB655370 ANU655368:ANX655370 AXQ655368:AXT655370 BHM655368:BHP655370 BRI655368:BRL655370 CBE655368:CBH655370 CLA655368:CLD655370 CUW655368:CUZ655370 DES655368:DEV655370 DOO655368:DOR655370 DYK655368:DYN655370 EIG655368:EIJ655370 ESC655368:ESF655370 FBY655368:FCB655370 FLU655368:FLX655370 FVQ655368:FVT655370 GFM655368:GFP655370 GPI655368:GPL655370 GZE655368:GZH655370 HJA655368:HJD655370 HSW655368:HSZ655370 ICS655368:ICV655370 IMO655368:IMR655370 IWK655368:IWN655370 JGG655368:JGJ655370 JQC655368:JQF655370 JZY655368:KAB655370 KJU655368:KJX655370 KTQ655368:KTT655370 LDM655368:LDP655370 LNI655368:LNL655370 LXE655368:LXH655370 MHA655368:MHD655370 MQW655368:MQZ655370 NAS655368:NAV655370 NKO655368:NKR655370 NUK655368:NUN655370 OEG655368:OEJ655370 OOC655368:OOF655370 OXY655368:OYB655370 PHU655368:PHX655370 PRQ655368:PRT655370 QBM655368:QBP655370 QLI655368:QLL655370 QVE655368:QVH655370 RFA655368:RFD655370 ROW655368:ROZ655370 RYS655368:RYV655370 SIO655368:SIR655370 SSK655368:SSN655370 TCG655368:TCJ655370 TMC655368:TMF655370 TVY655368:TWB655370 UFU655368:UFX655370 UPQ655368:UPT655370 UZM655368:UZP655370 VJI655368:VJL655370 VTE655368:VTH655370 WDA655368:WDD655370 WMW655368:WMZ655370 WWS655368:WWV655370 AK720904:AN720906 KG720904:KJ720906 UC720904:UF720906 ADY720904:AEB720906 ANU720904:ANX720906 AXQ720904:AXT720906 BHM720904:BHP720906 BRI720904:BRL720906 CBE720904:CBH720906 CLA720904:CLD720906 CUW720904:CUZ720906 DES720904:DEV720906 DOO720904:DOR720906 DYK720904:DYN720906 EIG720904:EIJ720906 ESC720904:ESF720906 FBY720904:FCB720906 FLU720904:FLX720906 FVQ720904:FVT720906 GFM720904:GFP720906 GPI720904:GPL720906 GZE720904:GZH720906 HJA720904:HJD720906 HSW720904:HSZ720906 ICS720904:ICV720906 IMO720904:IMR720906 IWK720904:IWN720906 JGG720904:JGJ720906 JQC720904:JQF720906 JZY720904:KAB720906 KJU720904:KJX720906 KTQ720904:KTT720906 LDM720904:LDP720906 LNI720904:LNL720906 LXE720904:LXH720906 MHA720904:MHD720906 MQW720904:MQZ720906 NAS720904:NAV720906 NKO720904:NKR720906 NUK720904:NUN720906 OEG720904:OEJ720906 OOC720904:OOF720906 OXY720904:OYB720906 PHU720904:PHX720906 PRQ720904:PRT720906 QBM720904:QBP720906 QLI720904:QLL720906 QVE720904:QVH720906 RFA720904:RFD720906 ROW720904:ROZ720906 RYS720904:RYV720906 SIO720904:SIR720906 SSK720904:SSN720906 TCG720904:TCJ720906 TMC720904:TMF720906 TVY720904:TWB720906 UFU720904:UFX720906 UPQ720904:UPT720906 UZM720904:UZP720906 VJI720904:VJL720906 VTE720904:VTH720906 WDA720904:WDD720906 WMW720904:WMZ720906 WWS720904:WWV720906 AK786440:AN786442 KG786440:KJ786442 UC786440:UF786442 ADY786440:AEB786442 ANU786440:ANX786442 AXQ786440:AXT786442 BHM786440:BHP786442 BRI786440:BRL786442 CBE786440:CBH786442 CLA786440:CLD786442 CUW786440:CUZ786442 DES786440:DEV786442 DOO786440:DOR786442 DYK786440:DYN786442 EIG786440:EIJ786442 ESC786440:ESF786442 FBY786440:FCB786442 FLU786440:FLX786442 FVQ786440:FVT786442 GFM786440:GFP786442 GPI786440:GPL786442 GZE786440:GZH786442 HJA786440:HJD786442 HSW786440:HSZ786442 ICS786440:ICV786442 IMO786440:IMR786442 IWK786440:IWN786442 JGG786440:JGJ786442 JQC786440:JQF786442 JZY786440:KAB786442 KJU786440:KJX786442 KTQ786440:KTT786442 LDM786440:LDP786442 LNI786440:LNL786442 LXE786440:LXH786442 MHA786440:MHD786442 MQW786440:MQZ786442 NAS786440:NAV786442 NKO786440:NKR786442 NUK786440:NUN786442 OEG786440:OEJ786442 OOC786440:OOF786442 OXY786440:OYB786442 PHU786440:PHX786442 PRQ786440:PRT786442 QBM786440:QBP786442 QLI786440:QLL786442 QVE786440:QVH786442 RFA786440:RFD786442 ROW786440:ROZ786442 RYS786440:RYV786442 SIO786440:SIR786442 SSK786440:SSN786442 TCG786440:TCJ786442 TMC786440:TMF786442 TVY786440:TWB786442 UFU786440:UFX786442 UPQ786440:UPT786442 UZM786440:UZP786442 VJI786440:VJL786442 VTE786440:VTH786442 WDA786440:WDD786442 WMW786440:WMZ786442 WWS786440:WWV786442 AK851976:AN851978 KG851976:KJ851978 UC851976:UF851978 ADY851976:AEB851978 ANU851976:ANX851978 AXQ851976:AXT851978 BHM851976:BHP851978 BRI851976:BRL851978 CBE851976:CBH851978 CLA851976:CLD851978 CUW851976:CUZ851978 DES851976:DEV851978 DOO851976:DOR851978 DYK851976:DYN851978 EIG851976:EIJ851978 ESC851976:ESF851978 FBY851976:FCB851978 FLU851976:FLX851978 FVQ851976:FVT851978 GFM851976:GFP851978 GPI851976:GPL851978 GZE851976:GZH851978 HJA851976:HJD851978 HSW851976:HSZ851978 ICS851976:ICV851978 IMO851976:IMR851978 IWK851976:IWN851978 JGG851976:JGJ851978 JQC851976:JQF851978 JZY851976:KAB851978 KJU851976:KJX851978 KTQ851976:KTT851978 LDM851976:LDP851978 LNI851976:LNL851978 LXE851976:LXH851978 MHA851976:MHD851978 MQW851976:MQZ851978 NAS851976:NAV851978 NKO851976:NKR851978 NUK851976:NUN851978 OEG851976:OEJ851978 OOC851976:OOF851978 OXY851976:OYB851978 PHU851976:PHX851978 PRQ851976:PRT851978 QBM851976:QBP851978 QLI851976:QLL851978 QVE851976:QVH851978 RFA851976:RFD851978 ROW851976:ROZ851978 RYS851976:RYV851978 SIO851976:SIR851978 SSK851976:SSN851978 TCG851976:TCJ851978 TMC851976:TMF851978 TVY851976:TWB851978 UFU851976:UFX851978 UPQ851976:UPT851978 UZM851976:UZP851978 VJI851976:VJL851978 VTE851976:VTH851978 WDA851976:WDD851978 WMW851976:WMZ851978 WWS851976:WWV851978 AK917512:AN917514 KG917512:KJ917514 UC917512:UF917514 ADY917512:AEB917514 ANU917512:ANX917514 AXQ917512:AXT917514 BHM917512:BHP917514 BRI917512:BRL917514 CBE917512:CBH917514 CLA917512:CLD917514 CUW917512:CUZ917514 DES917512:DEV917514 DOO917512:DOR917514 DYK917512:DYN917514 EIG917512:EIJ917514 ESC917512:ESF917514 FBY917512:FCB917514 FLU917512:FLX917514 FVQ917512:FVT917514 GFM917512:GFP917514 GPI917512:GPL917514 GZE917512:GZH917514 HJA917512:HJD917514 HSW917512:HSZ917514 ICS917512:ICV917514 IMO917512:IMR917514 IWK917512:IWN917514 JGG917512:JGJ917514 JQC917512:JQF917514 JZY917512:KAB917514 KJU917512:KJX917514 KTQ917512:KTT917514 LDM917512:LDP917514 LNI917512:LNL917514 LXE917512:LXH917514 MHA917512:MHD917514 MQW917512:MQZ917514 NAS917512:NAV917514 NKO917512:NKR917514 NUK917512:NUN917514 OEG917512:OEJ917514 OOC917512:OOF917514 OXY917512:OYB917514 PHU917512:PHX917514 PRQ917512:PRT917514 QBM917512:QBP917514 QLI917512:QLL917514 QVE917512:QVH917514 RFA917512:RFD917514 ROW917512:ROZ917514 RYS917512:RYV917514 SIO917512:SIR917514 SSK917512:SSN917514 TCG917512:TCJ917514 TMC917512:TMF917514 TVY917512:TWB917514 UFU917512:UFX917514 UPQ917512:UPT917514 UZM917512:UZP917514 VJI917512:VJL917514 VTE917512:VTH917514 WDA917512:WDD917514 WMW917512:WMZ917514 WWS917512:WWV917514 AK983048:AN983050 KG983048:KJ983050 UC983048:UF983050 ADY983048:AEB983050 ANU983048:ANX983050 AXQ983048:AXT983050 BHM983048:BHP983050 BRI983048:BRL983050 CBE983048:CBH983050 CLA983048:CLD983050 CUW983048:CUZ983050 DES983048:DEV983050 DOO983048:DOR983050 DYK983048:DYN983050 EIG983048:EIJ983050 ESC983048:ESF983050 FBY983048:FCB983050 FLU983048:FLX983050 FVQ983048:FVT983050 GFM983048:GFP983050 GPI983048:GPL983050 GZE983048:GZH983050 HJA983048:HJD983050 HSW983048:HSZ983050 ICS983048:ICV983050 IMO983048:IMR983050 IWK983048:IWN983050 JGG983048:JGJ983050 JQC983048:JQF983050 JZY983048:KAB983050 KJU983048:KJX983050 KTQ983048:KTT983050 LDM983048:LDP983050 LNI983048:LNL983050 LXE983048:LXH983050 MHA983048:MHD983050 MQW983048:MQZ983050 NAS983048:NAV983050 NKO983048:NKR983050 NUK983048:NUN983050 OEG983048:OEJ983050 OOC983048:OOF983050 OXY983048:OYB983050 PHU983048:PHX983050 PRQ983048:PRT983050 QBM983048:QBP983050 QLI983048:QLL983050 QVE983048:QVH983050 RFA983048:RFD983050 ROW983048:ROZ983050 RYS983048:RYV983050 SIO983048:SIR983050 SSK983048:SSN983050 TCG983048:TCJ983050 TMC983048:TMF983050 TVY983048:TWB983050 UFU983048:UFX983050 UPQ983048:UPT983050 UZM983048:UZP983050 VJI983048:VJL983050 VTE983048:VTH983050 WDA983048:WDD983050 WMW983048:WMZ983050 WWS983048:WWV983050" showErrorMessage="1" showInputMessage="1" allowBlank="1" type="list">
      <formula1>"A1,A2,A3,B1,B2,C1,C2,C3,D1,D2,D3,E1,E2,E2R,F1,G1,H1"</formula1>
    </dataValidation>
    <dataValidation sqref="S10 JO10 TK10 ADG10 ANC10 AWY10 BGU10 BQQ10 CAM10 CKI10 CUE10 DEA10 DNW10 DXS10 EHO10 ERK10 FBG10 FLC10 FUY10 GEU10 GOQ10 GYM10 HII10 HSE10 ICA10 ILW10 IVS10 JFO10 JPK10 JZG10 KJC10 KSY10 LCU10 LMQ10 LWM10 MGI10 MQE10 NAA10 NJW10 NTS10 ODO10 ONK10 OXG10 PHC10 PQY10 QAU10 QKQ10 QUM10 REI10 ROE10 RYA10 SHW10 SRS10 TBO10 TLK10 TVG10 UFC10 UOY10 UYU10 VIQ10 VSM10 WCI10 WME10 WWA10 S65546 JO65546 TK65546 ADG65546 ANC65546 AWY65546 BGU65546 BQQ65546 CAM65546 CKI65546 CUE65546 DEA65546 DNW65546 DXS65546 EHO65546 ERK65546 FBG65546 FLC65546 FUY65546 GEU65546 GOQ65546 GYM65546 HII65546 HSE65546 ICA65546 ILW65546 IVS65546 JFO65546 JPK65546 JZG65546 KJC65546 KSY65546 LCU65546 LMQ65546 LWM65546 MGI65546 MQE65546 NAA65546 NJW65546 NTS65546 ODO65546 ONK65546 OXG65546 PHC65546 PQY65546 QAU65546 QKQ65546 QUM65546 REI65546 ROE65546 RYA65546 SHW65546 SRS65546 TBO65546 TLK65546 TVG65546 UFC65546 UOY65546 UYU65546 VIQ65546 VSM65546 WCI65546 WME65546 WWA65546 S131082 JO131082 TK131082 ADG131082 ANC131082 AWY131082 BGU131082 BQQ131082 CAM131082 CKI131082 CUE131082 DEA131082 DNW131082 DXS131082 EHO131082 ERK131082 FBG131082 FLC131082 FUY131082 GEU131082 GOQ131082 GYM131082 HII131082 HSE131082 ICA131082 ILW131082 IVS131082 JFO131082 JPK131082 JZG131082 KJC131082 KSY131082 LCU131082 LMQ131082 LWM131082 MGI131082 MQE131082 NAA131082 NJW131082 NTS131082 ODO131082 ONK131082 OXG131082 PHC131082 PQY131082 QAU131082 QKQ131082 QUM131082 REI131082 ROE131082 RYA131082 SHW131082 SRS131082 TBO131082 TLK131082 TVG131082 UFC131082 UOY131082 UYU131082 VIQ131082 VSM131082 WCI131082 WME131082 WWA131082 S196618 JO196618 TK196618 ADG196618 ANC196618 AWY196618 BGU196618 BQQ196618 CAM196618 CKI196618 CUE196618 DEA196618 DNW196618 DXS196618 EHO196618 ERK196618 FBG196618 FLC196618 FUY196618 GEU196618 GOQ196618 GYM196618 HII196618 HSE196618 ICA196618 ILW196618 IVS196618 JFO196618 JPK196618 JZG196618 KJC196618 KSY196618 LCU196618 LMQ196618 LWM196618 MGI196618 MQE196618 NAA196618 NJW196618 NTS196618 ODO196618 ONK196618 OXG196618 PHC196618 PQY196618 QAU196618 QKQ196618 QUM196618 REI196618 ROE196618 RYA196618 SHW196618 SRS196618 TBO196618 TLK196618 TVG196618 UFC196618 UOY196618 UYU196618 VIQ196618 VSM196618 WCI196618 WME196618 WWA196618 S262154 JO262154 TK262154 ADG262154 ANC262154 AWY262154 BGU262154 BQQ262154 CAM262154 CKI262154 CUE262154 DEA262154 DNW262154 DXS262154 EHO262154 ERK262154 FBG262154 FLC262154 FUY262154 GEU262154 GOQ262154 GYM262154 HII262154 HSE262154 ICA262154 ILW262154 IVS262154 JFO262154 JPK262154 JZG262154 KJC262154 KSY262154 LCU262154 LMQ262154 LWM262154 MGI262154 MQE262154 NAA262154 NJW262154 NTS262154 ODO262154 ONK262154 OXG262154 PHC262154 PQY262154 QAU262154 QKQ262154 QUM262154 REI262154 ROE262154 RYA262154 SHW262154 SRS262154 TBO262154 TLK262154 TVG262154 UFC262154 UOY262154 UYU262154 VIQ262154 VSM262154 WCI262154 WME262154 WWA262154 S327690 JO327690 TK327690 ADG327690 ANC327690 AWY327690 BGU327690 BQQ327690 CAM327690 CKI327690 CUE327690 DEA327690 DNW327690 DXS327690 EHO327690 ERK327690 FBG327690 FLC327690 FUY327690 GEU327690 GOQ327690 GYM327690 HII327690 HSE327690 ICA327690 ILW327690 IVS327690 JFO327690 JPK327690 JZG327690 KJC327690 KSY327690 LCU327690 LMQ327690 LWM327690 MGI327690 MQE327690 NAA327690 NJW327690 NTS327690 ODO327690 ONK327690 OXG327690 PHC327690 PQY327690 QAU327690 QKQ327690 QUM327690 REI327690 ROE327690 RYA327690 SHW327690 SRS327690 TBO327690 TLK327690 TVG327690 UFC327690 UOY327690 UYU327690 VIQ327690 VSM327690 WCI327690 WME327690 WWA327690 S393226 JO393226 TK393226 ADG393226 ANC393226 AWY393226 BGU393226 BQQ393226 CAM393226 CKI393226 CUE393226 DEA393226 DNW393226 DXS393226 EHO393226 ERK393226 FBG393226 FLC393226 FUY393226 GEU393226 GOQ393226 GYM393226 HII393226 HSE393226 ICA393226 ILW393226 IVS393226 JFO393226 JPK393226 JZG393226 KJC393226 KSY393226 LCU393226 LMQ393226 LWM393226 MGI393226 MQE393226 NAA393226 NJW393226 NTS393226 ODO393226 ONK393226 OXG393226 PHC393226 PQY393226 QAU393226 QKQ393226 QUM393226 REI393226 ROE393226 RYA393226 SHW393226 SRS393226 TBO393226 TLK393226 TVG393226 UFC393226 UOY393226 UYU393226 VIQ393226 VSM393226 WCI393226 WME393226 WWA393226 S458762 JO458762 TK458762 ADG458762 ANC458762 AWY458762 BGU458762 BQQ458762 CAM458762 CKI458762 CUE458762 DEA458762 DNW458762 DXS458762 EHO458762 ERK458762 FBG458762 FLC458762 FUY458762 GEU458762 GOQ458762 GYM458762 HII458762 HSE458762 ICA458762 ILW458762 IVS458762 JFO458762 JPK458762 JZG458762 KJC458762 KSY458762 LCU458762 LMQ458762 LWM458762 MGI458762 MQE458762 NAA458762 NJW458762 NTS458762 ODO458762 ONK458762 OXG458762 PHC458762 PQY458762 QAU458762 QKQ458762 QUM458762 REI458762 ROE458762 RYA458762 SHW458762 SRS458762 TBO458762 TLK458762 TVG458762 UFC458762 UOY458762 UYU458762 VIQ458762 VSM458762 WCI458762 WME458762 WWA458762 S524298 JO524298 TK524298 ADG524298 ANC524298 AWY524298 BGU524298 BQQ524298 CAM524298 CKI524298 CUE524298 DEA524298 DNW524298 DXS524298 EHO524298 ERK524298 FBG524298 FLC524298 FUY524298 GEU524298 GOQ524298 GYM524298 HII524298 HSE524298 ICA524298 ILW524298 IVS524298 JFO524298 JPK524298 JZG524298 KJC524298 KSY524298 LCU524298 LMQ524298 LWM524298 MGI524298 MQE524298 NAA524298 NJW524298 NTS524298 ODO524298 ONK524298 OXG524298 PHC524298 PQY524298 QAU524298 QKQ524298 QUM524298 REI524298 ROE524298 RYA524298 SHW524298 SRS524298 TBO524298 TLK524298 TVG524298 UFC524298 UOY524298 UYU524298 VIQ524298 VSM524298 WCI524298 WME524298 WWA524298 S589834 JO589834 TK589834 ADG589834 ANC589834 AWY589834 BGU589834 BQQ589834 CAM589834 CKI589834 CUE589834 DEA589834 DNW589834 DXS589834 EHO589834 ERK589834 FBG589834 FLC589834 FUY589834 GEU589834 GOQ589834 GYM589834 HII589834 HSE589834 ICA589834 ILW589834 IVS589834 JFO589834 JPK589834 JZG589834 KJC589834 KSY589834 LCU589834 LMQ589834 LWM589834 MGI589834 MQE589834 NAA589834 NJW589834 NTS589834 ODO589834 ONK589834 OXG589834 PHC589834 PQY589834 QAU589834 QKQ589834 QUM589834 REI589834 ROE589834 RYA589834 SHW589834 SRS589834 TBO589834 TLK589834 TVG589834 UFC589834 UOY589834 UYU589834 VIQ589834 VSM589834 WCI589834 WME589834 WWA589834 S655370 JO655370 TK655370 ADG655370 ANC655370 AWY655370 BGU655370 BQQ655370 CAM655370 CKI655370 CUE655370 DEA655370 DNW655370 DXS655370 EHO655370 ERK655370 FBG655370 FLC655370 FUY655370 GEU655370 GOQ655370 GYM655370 HII655370 HSE655370 ICA655370 ILW655370 IVS655370 JFO655370 JPK655370 JZG655370 KJC655370 KSY655370 LCU655370 LMQ655370 LWM655370 MGI655370 MQE655370 NAA655370 NJW655370 NTS655370 ODO655370 ONK655370 OXG655370 PHC655370 PQY655370 QAU655370 QKQ655370 QUM655370 REI655370 ROE655370 RYA655370 SHW655370 SRS655370 TBO655370 TLK655370 TVG655370 UFC655370 UOY655370 UYU655370 VIQ655370 VSM655370 WCI655370 WME655370 WWA655370 S720906 JO720906 TK720906 ADG720906 ANC720906 AWY720906 BGU720906 BQQ720906 CAM720906 CKI720906 CUE720906 DEA720906 DNW720906 DXS720906 EHO720906 ERK720906 FBG720906 FLC720906 FUY720906 GEU720906 GOQ720906 GYM720906 HII720906 HSE720906 ICA720906 ILW720906 IVS720906 JFO720906 JPK720906 JZG720906 KJC720906 KSY720906 LCU720906 LMQ720906 LWM720906 MGI720906 MQE720906 NAA720906 NJW720906 NTS720906 ODO720906 ONK720906 OXG720906 PHC720906 PQY720906 QAU720906 QKQ720906 QUM720906 REI720906 ROE720906 RYA720906 SHW720906 SRS720906 TBO720906 TLK720906 TVG720906 UFC720906 UOY720906 UYU720906 VIQ720906 VSM720906 WCI720906 WME720906 WWA720906 S786442 JO786442 TK786442 ADG786442 ANC786442 AWY786442 BGU786442 BQQ786442 CAM786442 CKI786442 CUE786442 DEA786442 DNW786442 DXS786442 EHO786442 ERK786442 FBG786442 FLC786442 FUY786442 GEU786442 GOQ786442 GYM786442 HII786442 HSE786442 ICA786442 ILW786442 IVS786442 JFO786442 JPK786442 JZG786442 KJC786442 KSY786442 LCU786442 LMQ786442 LWM786442 MGI786442 MQE786442 NAA786442 NJW786442 NTS786442 ODO786442 ONK786442 OXG786442 PHC786442 PQY786442 QAU786442 QKQ786442 QUM786442 REI786442 ROE786442 RYA786442 SHW786442 SRS786442 TBO786442 TLK786442 TVG786442 UFC786442 UOY786442 UYU786442 VIQ786442 VSM786442 WCI786442 WME786442 WWA786442 S851978 JO851978 TK851978 ADG851978 ANC851978 AWY851978 BGU851978 BQQ851978 CAM851978 CKI851978 CUE851978 DEA851978 DNW851978 DXS851978 EHO851978 ERK851978 FBG851978 FLC851978 FUY851978 GEU851978 GOQ851978 GYM851978 HII851978 HSE851978 ICA851978 ILW851978 IVS851978 JFO851978 JPK851978 JZG851978 KJC851978 KSY851978 LCU851978 LMQ851978 LWM851978 MGI851978 MQE851978 NAA851978 NJW851978 NTS851978 ODO851978 ONK851978 OXG851978 PHC851978 PQY851978 QAU851978 QKQ851978 QUM851978 REI851978 ROE851978 RYA851978 SHW851978 SRS851978 TBO851978 TLK851978 TVG851978 UFC851978 UOY851978 UYU851978 VIQ851978 VSM851978 WCI851978 WME851978 WWA851978 S917514 JO917514 TK917514 ADG917514 ANC917514 AWY917514 BGU917514 BQQ917514 CAM917514 CKI917514 CUE917514 DEA917514 DNW917514 DXS917514 EHO917514 ERK917514 FBG917514 FLC917514 FUY917514 GEU917514 GOQ917514 GYM917514 HII917514 HSE917514 ICA917514 ILW917514 IVS917514 JFO917514 JPK917514 JZG917514 KJC917514 KSY917514 LCU917514 LMQ917514 LWM917514 MGI917514 MQE917514 NAA917514 NJW917514 NTS917514 ODO917514 ONK917514 OXG917514 PHC917514 PQY917514 QAU917514 QKQ917514 QUM917514 REI917514 ROE917514 RYA917514 SHW917514 SRS917514 TBO917514 TLK917514 TVG917514 UFC917514 UOY917514 UYU917514 VIQ917514 VSM917514 WCI917514 WME917514 WWA917514 S983050 JO983050 TK983050 ADG983050 ANC983050 AWY983050 BGU983050 BQQ983050 CAM983050 CKI983050 CUE983050 DEA983050 DNW983050 DXS983050 EHO983050 ERK983050 FBG983050 FLC983050 FUY983050 GEU983050 GOQ983050 GYM983050 HII983050 HSE983050 ICA983050 ILW983050 IVS983050 JFO983050 JPK983050 JZG983050 KJC983050 KSY983050 LCU983050 LMQ983050 LWM983050 MGI983050 MQE983050 NAA983050 NJW983050 NTS983050 ODO983050 ONK983050 OXG983050 PHC983050 PQY983050 QAU983050 QKQ983050 QUM983050 REI983050 ROE983050 RYA983050 SHW983050 SRS983050 TBO983050 TLK983050 TVG983050 UFC983050 UOY983050 UYU983050 VIQ983050 VSM983050 WCI983050 WME983050 WWA983050" showErrorMessage="1" showInputMessage="1" allowBlank="1" prompt="Register a credit transaction subject to DMS exposure-based grouping, by selecting Included in Parent Company Decision Making Standard field on WINCS’s MIZUHO C-CIF GROUP MANAGEMENT Menu._x000a_"/>
    <dataValidation sqref="M119:V119 JI119:JR119 TE119:TN119 ADA119:ADJ119 AMW119:ANF119 AWS119:AXB119 BGO119:BGX119 BQK119:BQT119 CAG119:CAP119 CKC119:CKL119 CTY119:CUH119 DDU119:DED119 DNQ119:DNZ119 DXM119:DXV119 EHI119:EHR119 ERE119:ERN119 FBA119:FBJ119 FKW119:FLF119 FUS119:FVB119 GEO119:GEX119 GOK119:GOT119 GYG119:GYP119 HIC119:HIL119 HRY119:HSH119 IBU119:ICD119 ILQ119:ILZ119 IVM119:IVV119 JFI119:JFR119 JPE119:JPN119 JZA119:JZJ119 KIW119:KJF119 KSS119:KTB119 LCO119:LCX119 LMK119:LMT119 LWG119:LWP119 MGC119:MGL119 MPY119:MQH119 MZU119:NAD119 NJQ119:NJZ119 NTM119:NTV119 ODI119:ODR119 ONE119:ONN119 OXA119:OXJ119 PGW119:PHF119 PQS119:PRB119 QAO119:QAX119 QKK119:QKT119 QUG119:QUP119 REC119:REL119 RNY119:ROH119 RXU119:RYD119 SHQ119:SHZ119 SRM119:SRV119 TBI119:TBR119 TLE119:TLN119 TVA119:TVJ119 UEW119:UFF119 UOS119:UPB119 UYO119:UYX119 VIK119:VIT119 VSG119:VSP119 WCC119:WCL119 WLY119:WMH119 WVU119:WWD119 M65655:V65655 JI65655:JR65655 TE65655:TN65655 ADA65655:ADJ65655 AMW65655:ANF65655 AWS65655:AXB65655 BGO65655:BGX65655 BQK65655:BQT65655 CAG65655:CAP65655 CKC65655:CKL65655 CTY65655:CUH65655 DDU65655:DED65655 DNQ65655:DNZ65655 DXM65655:DXV65655 EHI65655:EHR65655 ERE65655:ERN65655 FBA65655:FBJ65655 FKW65655:FLF65655 FUS65655:FVB65655 GEO65655:GEX65655 GOK65655:GOT65655 GYG65655:GYP65655 HIC65655:HIL65655 HRY65655:HSH65655 IBU65655:ICD65655 ILQ65655:ILZ65655 IVM65655:IVV65655 JFI65655:JFR65655 JPE65655:JPN65655 JZA65655:JZJ65655 KIW65655:KJF65655 KSS65655:KTB65655 LCO65655:LCX65655 LMK65655:LMT65655 LWG65655:LWP65655 MGC65655:MGL65655 MPY65655:MQH65655 MZU65655:NAD65655 NJQ65655:NJZ65655 NTM65655:NTV65655 ODI65655:ODR65655 ONE65655:ONN65655 OXA65655:OXJ65655 PGW65655:PHF65655 PQS65655:PRB65655 QAO65655:QAX65655 QKK65655:QKT65655 QUG65655:QUP65655 REC65655:REL65655 RNY65655:ROH65655 RXU65655:RYD65655 SHQ65655:SHZ65655 SRM65655:SRV65655 TBI65655:TBR65655 TLE65655:TLN65655 TVA65655:TVJ65655 UEW65655:UFF65655 UOS65655:UPB65655 UYO65655:UYX65655 VIK65655:VIT65655 VSG65655:VSP65655 WCC65655:WCL65655 WLY65655:WMH65655 WVU65655:WWD65655 M131191:V131191 JI131191:JR131191 TE131191:TN131191 ADA131191:ADJ131191 AMW131191:ANF131191 AWS131191:AXB131191 BGO131191:BGX131191 BQK131191:BQT131191 CAG131191:CAP131191 CKC131191:CKL131191 CTY131191:CUH131191 DDU131191:DED131191 DNQ131191:DNZ131191 DXM131191:DXV131191 EHI131191:EHR131191 ERE131191:ERN131191 FBA131191:FBJ131191 FKW131191:FLF131191 FUS131191:FVB131191 GEO131191:GEX131191 GOK131191:GOT131191 GYG131191:GYP131191 HIC131191:HIL131191 HRY131191:HSH131191 IBU131191:ICD131191 ILQ131191:ILZ131191 IVM131191:IVV131191 JFI131191:JFR131191 JPE131191:JPN131191 JZA131191:JZJ131191 KIW131191:KJF131191 KSS131191:KTB131191 LCO131191:LCX131191 LMK131191:LMT131191 LWG131191:LWP131191 MGC131191:MGL131191 MPY131191:MQH131191 MZU131191:NAD131191 NJQ131191:NJZ131191 NTM131191:NTV131191 ODI131191:ODR131191 ONE131191:ONN131191 OXA131191:OXJ131191 PGW131191:PHF131191 PQS131191:PRB131191 QAO131191:QAX131191 QKK131191:QKT131191 QUG131191:QUP131191 REC131191:REL131191 RNY131191:ROH131191 RXU131191:RYD131191 SHQ131191:SHZ131191 SRM131191:SRV131191 TBI131191:TBR131191 TLE131191:TLN131191 TVA131191:TVJ131191 UEW131191:UFF131191 UOS131191:UPB131191 UYO131191:UYX131191 VIK131191:VIT131191 VSG131191:VSP131191 WCC131191:WCL131191 WLY131191:WMH131191 WVU131191:WWD131191 M196727:V196727 JI196727:JR196727 TE196727:TN196727 ADA196727:ADJ196727 AMW196727:ANF196727 AWS196727:AXB196727 BGO196727:BGX196727 BQK196727:BQT196727 CAG196727:CAP196727 CKC196727:CKL196727 CTY196727:CUH196727 DDU196727:DED196727 DNQ196727:DNZ196727 DXM196727:DXV196727 EHI196727:EHR196727 ERE196727:ERN196727 FBA196727:FBJ196727 FKW196727:FLF196727 FUS196727:FVB196727 GEO196727:GEX196727 GOK196727:GOT196727 GYG196727:GYP196727 HIC196727:HIL196727 HRY196727:HSH196727 IBU196727:ICD196727 ILQ196727:ILZ196727 IVM196727:IVV196727 JFI196727:JFR196727 JPE196727:JPN196727 JZA196727:JZJ196727 KIW196727:KJF196727 KSS196727:KTB196727 LCO196727:LCX196727 LMK196727:LMT196727 LWG196727:LWP196727 MGC196727:MGL196727 MPY196727:MQH196727 MZU196727:NAD196727 NJQ196727:NJZ196727 NTM196727:NTV196727 ODI196727:ODR196727 ONE196727:ONN196727 OXA196727:OXJ196727 PGW196727:PHF196727 PQS196727:PRB196727 QAO196727:QAX196727 QKK196727:QKT196727 QUG196727:QUP196727 REC196727:REL196727 RNY196727:ROH196727 RXU196727:RYD196727 SHQ196727:SHZ196727 SRM196727:SRV196727 TBI196727:TBR196727 TLE196727:TLN196727 TVA196727:TVJ196727 UEW196727:UFF196727 UOS196727:UPB196727 UYO196727:UYX196727 VIK196727:VIT196727 VSG196727:VSP196727 WCC196727:WCL196727 WLY196727:WMH196727 WVU196727:WWD196727 M262263:V262263 JI262263:JR262263 TE262263:TN262263 ADA262263:ADJ262263 AMW262263:ANF262263 AWS262263:AXB262263 BGO262263:BGX262263 BQK262263:BQT262263 CAG262263:CAP262263 CKC262263:CKL262263 CTY262263:CUH262263 DDU262263:DED262263 DNQ262263:DNZ262263 DXM262263:DXV262263 EHI262263:EHR262263 ERE262263:ERN262263 FBA262263:FBJ262263 FKW262263:FLF262263 FUS262263:FVB262263 GEO262263:GEX262263 GOK262263:GOT262263 GYG262263:GYP262263 HIC262263:HIL262263 HRY262263:HSH262263 IBU262263:ICD262263 ILQ262263:ILZ262263 IVM262263:IVV262263 JFI262263:JFR262263 JPE262263:JPN262263 JZA262263:JZJ262263 KIW262263:KJF262263 KSS262263:KTB262263 LCO262263:LCX262263 LMK262263:LMT262263 LWG262263:LWP262263 MGC262263:MGL262263 MPY262263:MQH262263 MZU262263:NAD262263 NJQ262263:NJZ262263 NTM262263:NTV262263 ODI262263:ODR262263 ONE262263:ONN262263 OXA262263:OXJ262263 PGW262263:PHF262263 PQS262263:PRB262263 QAO262263:QAX262263 QKK262263:QKT262263 QUG262263:QUP262263 REC262263:REL262263 RNY262263:ROH262263 RXU262263:RYD262263 SHQ262263:SHZ262263 SRM262263:SRV262263 TBI262263:TBR262263 TLE262263:TLN262263 TVA262263:TVJ262263 UEW262263:UFF262263 UOS262263:UPB262263 UYO262263:UYX262263 VIK262263:VIT262263 VSG262263:VSP262263 WCC262263:WCL262263 WLY262263:WMH262263 WVU262263:WWD262263 M327799:V327799 JI327799:JR327799 TE327799:TN327799 ADA327799:ADJ327799 AMW327799:ANF327799 AWS327799:AXB327799 BGO327799:BGX327799 BQK327799:BQT327799 CAG327799:CAP327799 CKC327799:CKL327799 CTY327799:CUH327799 DDU327799:DED327799 DNQ327799:DNZ327799 DXM327799:DXV327799 EHI327799:EHR327799 ERE327799:ERN327799 FBA327799:FBJ327799 FKW327799:FLF327799 FUS327799:FVB327799 GEO327799:GEX327799 GOK327799:GOT327799 GYG327799:GYP327799 HIC327799:HIL327799 HRY327799:HSH327799 IBU327799:ICD327799 ILQ327799:ILZ327799 IVM327799:IVV327799 JFI327799:JFR327799 JPE327799:JPN327799 JZA327799:JZJ327799 KIW327799:KJF327799 KSS327799:KTB327799 LCO327799:LCX327799 LMK327799:LMT327799 LWG327799:LWP327799 MGC327799:MGL327799 MPY327799:MQH327799 MZU327799:NAD327799 NJQ327799:NJZ327799 NTM327799:NTV327799 ODI327799:ODR327799 ONE327799:ONN327799 OXA327799:OXJ327799 PGW327799:PHF327799 PQS327799:PRB327799 QAO327799:QAX327799 QKK327799:QKT327799 QUG327799:QUP327799 REC327799:REL327799 RNY327799:ROH327799 RXU327799:RYD327799 SHQ327799:SHZ327799 SRM327799:SRV327799 TBI327799:TBR327799 TLE327799:TLN327799 TVA327799:TVJ327799 UEW327799:UFF327799 UOS327799:UPB327799 UYO327799:UYX327799 VIK327799:VIT327799 VSG327799:VSP327799 WCC327799:WCL327799 WLY327799:WMH327799 WVU327799:WWD327799 M393335:V393335 JI393335:JR393335 TE393335:TN393335 ADA393335:ADJ393335 AMW393335:ANF393335 AWS393335:AXB393335 BGO393335:BGX393335 BQK393335:BQT393335 CAG393335:CAP393335 CKC393335:CKL393335 CTY393335:CUH393335 DDU393335:DED393335 DNQ393335:DNZ393335 DXM393335:DXV393335 EHI393335:EHR393335 ERE393335:ERN393335 FBA393335:FBJ393335 FKW393335:FLF393335 FUS393335:FVB393335 GEO393335:GEX393335 GOK393335:GOT393335 GYG393335:GYP393335 HIC393335:HIL393335 HRY393335:HSH393335 IBU393335:ICD393335 ILQ393335:ILZ393335 IVM393335:IVV393335 JFI393335:JFR393335 JPE393335:JPN393335 JZA393335:JZJ393335 KIW393335:KJF393335 KSS393335:KTB393335 LCO393335:LCX393335 LMK393335:LMT393335 LWG393335:LWP393335 MGC393335:MGL393335 MPY393335:MQH393335 MZU393335:NAD393335 NJQ393335:NJZ393335 NTM393335:NTV393335 ODI393335:ODR393335 ONE393335:ONN393335 OXA393335:OXJ393335 PGW393335:PHF393335 PQS393335:PRB393335 QAO393335:QAX393335 QKK393335:QKT393335 QUG393335:QUP393335 REC393335:REL393335 RNY393335:ROH393335 RXU393335:RYD393335 SHQ393335:SHZ393335 SRM393335:SRV393335 TBI393335:TBR393335 TLE393335:TLN393335 TVA393335:TVJ393335 UEW393335:UFF393335 UOS393335:UPB393335 UYO393335:UYX393335 VIK393335:VIT393335 VSG393335:VSP393335 WCC393335:WCL393335 WLY393335:WMH393335 WVU393335:WWD393335 M458871:V458871 JI458871:JR458871 TE458871:TN458871 ADA458871:ADJ458871 AMW458871:ANF458871 AWS458871:AXB458871 BGO458871:BGX458871 BQK458871:BQT458871 CAG458871:CAP458871 CKC458871:CKL458871 CTY458871:CUH458871 DDU458871:DED458871 DNQ458871:DNZ458871 DXM458871:DXV458871 EHI458871:EHR458871 ERE458871:ERN458871 FBA458871:FBJ458871 FKW458871:FLF458871 FUS458871:FVB458871 GEO458871:GEX458871 GOK458871:GOT458871 GYG458871:GYP458871 HIC458871:HIL458871 HRY458871:HSH458871 IBU458871:ICD458871 ILQ458871:ILZ458871 IVM458871:IVV458871 JFI458871:JFR458871 JPE458871:JPN458871 JZA458871:JZJ458871 KIW458871:KJF458871 KSS458871:KTB458871 LCO458871:LCX458871 LMK458871:LMT458871 LWG458871:LWP458871 MGC458871:MGL458871 MPY458871:MQH458871 MZU458871:NAD458871 NJQ458871:NJZ458871 NTM458871:NTV458871 ODI458871:ODR458871 ONE458871:ONN458871 OXA458871:OXJ458871 PGW458871:PHF458871 PQS458871:PRB458871 QAO458871:QAX458871 QKK458871:QKT458871 QUG458871:QUP458871 REC458871:REL458871 RNY458871:ROH458871 RXU458871:RYD458871 SHQ458871:SHZ458871 SRM458871:SRV458871 TBI458871:TBR458871 TLE458871:TLN458871 TVA458871:TVJ458871 UEW458871:UFF458871 UOS458871:UPB458871 UYO458871:UYX458871 VIK458871:VIT458871 VSG458871:VSP458871 WCC458871:WCL458871 WLY458871:WMH458871 WVU458871:WWD458871 M524407:V524407 JI524407:JR524407 TE524407:TN524407 ADA524407:ADJ524407 AMW524407:ANF524407 AWS524407:AXB524407 BGO524407:BGX524407 BQK524407:BQT524407 CAG524407:CAP524407 CKC524407:CKL524407 CTY524407:CUH524407 DDU524407:DED524407 DNQ524407:DNZ524407 DXM524407:DXV524407 EHI524407:EHR524407 ERE524407:ERN524407 FBA524407:FBJ524407 FKW524407:FLF524407 FUS524407:FVB524407 GEO524407:GEX524407 GOK524407:GOT524407 GYG524407:GYP524407 HIC524407:HIL524407 HRY524407:HSH524407 IBU524407:ICD524407 ILQ524407:ILZ524407 IVM524407:IVV524407 JFI524407:JFR524407 JPE524407:JPN524407 JZA524407:JZJ524407 KIW524407:KJF524407 KSS524407:KTB524407 LCO524407:LCX524407 LMK524407:LMT524407 LWG524407:LWP524407 MGC524407:MGL524407 MPY524407:MQH524407 MZU524407:NAD524407 NJQ524407:NJZ524407 NTM524407:NTV524407 ODI524407:ODR524407 ONE524407:ONN524407 OXA524407:OXJ524407 PGW524407:PHF524407 PQS524407:PRB524407 QAO524407:QAX524407 QKK524407:QKT524407 QUG524407:QUP524407 REC524407:REL524407 RNY524407:ROH524407 RXU524407:RYD524407 SHQ524407:SHZ524407 SRM524407:SRV524407 TBI524407:TBR524407 TLE524407:TLN524407 TVA524407:TVJ524407 UEW524407:UFF524407 UOS524407:UPB524407 UYO524407:UYX524407 VIK524407:VIT524407 VSG524407:VSP524407 WCC524407:WCL524407 WLY524407:WMH524407 WVU524407:WWD524407 M589943:V589943 JI589943:JR589943 TE589943:TN589943 ADA589943:ADJ589943 AMW589943:ANF589943 AWS589943:AXB589943 BGO589943:BGX589943 BQK589943:BQT589943 CAG589943:CAP589943 CKC589943:CKL589943 CTY589943:CUH589943 DDU589943:DED589943 DNQ589943:DNZ589943 DXM589943:DXV589943 EHI589943:EHR589943 ERE589943:ERN589943 FBA589943:FBJ589943 FKW589943:FLF589943 FUS589943:FVB589943 GEO589943:GEX589943 GOK589943:GOT589943 GYG589943:GYP589943 HIC589943:HIL589943 HRY589943:HSH589943 IBU589943:ICD589943 ILQ589943:ILZ589943 IVM589943:IVV589943 JFI589943:JFR589943 JPE589943:JPN589943 JZA589943:JZJ589943 KIW589943:KJF589943 KSS589943:KTB589943 LCO589943:LCX589943 LMK589943:LMT589943 LWG589943:LWP589943 MGC589943:MGL589943 MPY589943:MQH589943 MZU589943:NAD589943 NJQ589943:NJZ589943 NTM589943:NTV589943 ODI589943:ODR589943 ONE589943:ONN589943 OXA589943:OXJ589943 PGW589943:PHF589943 PQS589943:PRB589943 QAO589943:QAX589943 QKK589943:QKT589943 QUG589943:QUP589943 REC589943:REL589943 RNY589943:ROH589943 RXU589943:RYD589943 SHQ589943:SHZ589943 SRM589943:SRV589943 TBI589943:TBR589943 TLE589943:TLN589943 TVA589943:TVJ589943 UEW589943:UFF589943 UOS589943:UPB589943 UYO589943:UYX589943 VIK589943:VIT589943 VSG589943:VSP589943 WCC589943:WCL589943 WLY589943:WMH589943 WVU589943:WWD589943 M655479:V655479 JI655479:JR655479 TE655479:TN655479 ADA655479:ADJ655479 AMW655479:ANF655479 AWS655479:AXB655479 BGO655479:BGX655479 BQK655479:BQT655479 CAG655479:CAP655479 CKC655479:CKL655479 CTY655479:CUH655479 DDU655479:DED655479 DNQ655479:DNZ655479 DXM655479:DXV655479 EHI655479:EHR655479 ERE655479:ERN655479 FBA655479:FBJ655479 FKW655479:FLF655479 FUS655479:FVB655479 GEO655479:GEX655479 GOK655479:GOT655479 GYG655479:GYP655479 HIC655479:HIL655479 HRY655479:HSH655479 IBU655479:ICD655479 ILQ655479:ILZ655479 IVM655479:IVV655479 JFI655479:JFR655479 JPE655479:JPN655479 JZA655479:JZJ655479 KIW655479:KJF655479 KSS655479:KTB655479 LCO655479:LCX655479 LMK655479:LMT655479 LWG655479:LWP655479 MGC655479:MGL655479 MPY655479:MQH655479 MZU655479:NAD655479 NJQ655479:NJZ655479 NTM655479:NTV655479 ODI655479:ODR655479 ONE655479:ONN655479 OXA655479:OXJ655479 PGW655479:PHF655479 PQS655479:PRB655479 QAO655479:QAX655479 QKK655479:QKT655479 QUG655479:QUP655479 REC655479:REL655479 RNY655479:ROH655479 RXU655479:RYD655479 SHQ655479:SHZ655479 SRM655479:SRV655479 TBI655479:TBR655479 TLE655479:TLN655479 TVA655479:TVJ655479 UEW655479:UFF655479 UOS655479:UPB655479 UYO655479:UYX655479 VIK655479:VIT655479 VSG655479:VSP655479 WCC655479:WCL655479 WLY655479:WMH655479 WVU655479:WWD655479 M721015:V721015 JI721015:JR721015 TE721015:TN721015 ADA721015:ADJ721015 AMW721015:ANF721015 AWS721015:AXB721015 BGO721015:BGX721015 BQK721015:BQT721015 CAG721015:CAP721015 CKC721015:CKL721015 CTY721015:CUH721015 DDU721015:DED721015 DNQ721015:DNZ721015 DXM721015:DXV721015 EHI721015:EHR721015 ERE721015:ERN721015 FBA721015:FBJ721015 FKW721015:FLF721015 FUS721015:FVB721015 GEO721015:GEX721015 GOK721015:GOT721015 GYG721015:GYP721015 HIC721015:HIL721015 HRY721015:HSH721015 IBU721015:ICD721015 ILQ721015:ILZ721015 IVM721015:IVV721015 JFI721015:JFR721015 JPE721015:JPN721015 JZA721015:JZJ721015 KIW721015:KJF721015 KSS721015:KTB721015 LCO721015:LCX721015 LMK721015:LMT721015 LWG721015:LWP721015 MGC721015:MGL721015 MPY721015:MQH721015 MZU721015:NAD721015 NJQ721015:NJZ721015 NTM721015:NTV721015 ODI721015:ODR721015 ONE721015:ONN721015 OXA721015:OXJ721015 PGW721015:PHF721015 PQS721015:PRB721015 QAO721015:QAX721015 QKK721015:QKT721015 QUG721015:QUP721015 REC721015:REL721015 RNY721015:ROH721015 RXU721015:RYD721015 SHQ721015:SHZ721015 SRM721015:SRV721015 TBI721015:TBR721015 TLE721015:TLN721015 TVA721015:TVJ721015 UEW721015:UFF721015 UOS721015:UPB721015 UYO721015:UYX721015 VIK721015:VIT721015 VSG721015:VSP721015 WCC721015:WCL721015 WLY721015:WMH721015 WVU721015:WWD721015 M786551:V786551 JI786551:JR786551 TE786551:TN786551 ADA786551:ADJ786551 AMW786551:ANF786551 AWS786551:AXB786551 BGO786551:BGX786551 BQK786551:BQT786551 CAG786551:CAP786551 CKC786551:CKL786551 CTY786551:CUH786551 DDU786551:DED786551 DNQ786551:DNZ786551 DXM786551:DXV786551 EHI786551:EHR786551 ERE786551:ERN786551 FBA786551:FBJ786551 FKW786551:FLF786551 FUS786551:FVB786551 GEO786551:GEX786551 GOK786551:GOT786551 GYG786551:GYP786551 HIC786551:HIL786551 HRY786551:HSH786551 IBU786551:ICD786551 ILQ786551:ILZ786551 IVM786551:IVV786551 JFI786551:JFR786551 JPE786551:JPN786551 JZA786551:JZJ786551 KIW786551:KJF786551 KSS786551:KTB786551 LCO786551:LCX786551 LMK786551:LMT786551 LWG786551:LWP786551 MGC786551:MGL786551 MPY786551:MQH786551 MZU786551:NAD786551 NJQ786551:NJZ786551 NTM786551:NTV786551 ODI786551:ODR786551 ONE786551:ONN786551 OXA786551:OXJ786551 PGW786551:PHF786551 PQS786551:PRB786551 QAO786551:QAX786551 QKK786551:QKT786551 QUG786551:QUP786551 REC786551:REL786551 RNY786551:ROH786551 RXU786551:RYD786551 SHQ786551:SHZ786551 SRM786551:SRV786551 TBI786551:TBR786551 TLE786551:TLN786551 TVA786551:TVJ786551 UEW786551:UFF786551 UOS786551:UPB786551 UYO786551:UYX786551 VIK786551:VIT786551 VSG786551:VSP786551 WCC786551:WCL786551 WLY786551:WMH786551 WVU786551:WWD786551 M852087:V852087 JI852087:JR852087 TE852087:TN852087 ADA852087:ADJ852087 AMW852087:ANF852087 AWS852087:AXB852087 BGO852087:BGX852087 BQK852087:BQT852087 CAG852087:CAP852087 CKC852087:CKL852087 CTY852087:CUH852087 DDU852087:DED852087 DNQ852087:DNZ852087 DXM852087:DXV852087 EHI852087:EHR852087 ERE852087:ERN852087 FBA852087:FBJ852087 FKW852087:FLF852087 FUS852087:FVB852087 GEO852087:GEX852087 GOK852087:GOT852087 GYG852087:GYP852087 HIC852087:HIL852087 HRY852087:HSH852087 IBU852087:ICD852087 ILQ852087:ILZ852087 IVM852087:IVV852087 JFI852087:JFR852087 JPE852087:JPN852087 JZA852087:JZJ852087 KIW852087:KJF852087 KSS852087:KTB852087 LCO852087:LCX852087 LMK852087:LMT852087 LWG852087:LWP852087 MGC852087:MGL852087 MPY852087:MQH852087 MZU852087:NAD852087 NJQ852087:NJZ852087 NTM852087:NTV852087 ODI852087:ODR852087 ONE852087:ONN852087 OXA852087:OXJ852087 PGW852087:PHF852087 PQS852087:PRB852087 QAO852087:QAX852087 QKK852087:QKT852087 QUG852087:QUP852087 REC852087:REL852087 RNY852087:ROH852087 RXU852087:RYD852087 SHQ852087:SHZ852087 SRM852087:SRV852087 TBI852087:TBR852087 TLE852087:TLN852087 TVA852087:TVJ852087 UEW852087:UFF852087 UOS852087:UPB852087 UYO852087:UYX852087 VIK852087:VIT852087 VSG852087:VSP852087 WCC852087:WCL852087 WLY852087:WMH852087 WVU852087:WWD852087 M917623:V917623 JI917623:JR917623 TE917623:TN917623 ADA917623:ADJ917623 AMW917623:ANF917623 AWS917623:AXB917623 BGO917623:BGX917623 BQK917623:BQT917623 CAG917623:CAP917623 CKC917623:CKL917623 CTY917623:CUH917623 DDU917623:DED917623 DNQ917623:DNZ917623 DXM917623:DXV917623 EHI917623:EHR917623 ERE917623:ERN917623 FBA917623:FBJ917623 FKW917623:FLF917623 FUS917623:FVB917623 GEO917623:GEX917623 GOK917623:GOT917623 GYG917623:GYP917623 HIC917623:HIL917623 HRY917623:HSH917623 IBU917623:ICD917623 ILQ917623:ILZ917623 IVM917623:IVV917623 JFI917623:JFR917623 JPE917623:JPN917623 JZA917623:JZJ917623 KIW917623:KJF917623 KSS917623:KTB917623 LCO917623:LCX917623 LMK917623:LMT917623 LWG917623:LWP917623 MGC917623:MGL917623 MPY917623:MQH917623 MZU917623:NAD917623 NJQ917623:NJZ917623 NTM917623:NTV917623 ODI917623:ODR917623 ONE917623:ONN917623 OXA917623:OXJ917623 PGW917623:PHF917623 PQS917623:PRB917623 QAO917623:QAX917623 QKK917623:QKT917623 QUG917623:QUP917623 REC917623:REL917623 RNY917623:ROH917623 RXU917623:RYD917623 SHQ917623:SHZ917623 SRM917623:SRV917623 TBI917623:TBR917623 TLE917623:TLN917623 TVA917623:TVJ917623 UEW917623:UFF917623 UOS917623:UPB917623 UYO917623:UYX917623 VIK917623:VIT917623 VSG917623:VSP917623 WCC917623:WCL917623 WLY917623:WMH917623 WVU917623:WWD917623 M983159:V983159 JI983159:JR983159 TE983159:TN983159 ADA983159:ADJ983159 AMW983159:ANF983159 AWS983159:AXB983159 BGO983159:BGX983159 BQK983159:BQT983159 CAG983159:CAP983159 CKC983159:CKL983159 CTY983159:CUH983159 DDU983159:DED983159 DNQ983159:DNZ983159 DXM983159:DXV983159 EHI983159:EHR983159 ERE983159:ERN983159 FBA983159:FBJ983159 FKW983159:FLF983159 FUS983159:FVB983159 GEO983159:GEX983159 GOK983159:GOT983159 GYG983159:GYP983159 HIC983159:HIL983159 HRY983159:HSH983159 IBU983159:ICD983159 ILQ983159:ILZ983159 IVM983159:IVV983159 JFI983159:JFR983159 JPE983159:JPN983159 JZA983159:JZJ983159 KIW983159:KJF983159 KSS983159:KTB983159 LCO983159:LCX983159 LMK983159:LMT983159 LWG983159:LWP983159 MGC983159:MGL983159 MPY983159:MQH983159 MZU983159:NAD983159 NJQ983159:NJZ983159 NTM983159:NTV983159 ODI983159:ODR983159 ONE983159:ONN983159 OXA983159:OXJ983159 PGW983159:PHF983159 PQS983159:PRB983159 QAO983159:QAX983159 QKK983159:QKT983159 QUG983159:QUP983159 REC983159:REL983159 RNY983159:ROH983159 RXU983159:RYD983159 SHQ983159:SHZ983159 SRM983159:SRV983159 TBI983159:TBR983159 TLE983159:TLN983159 TVA983159:TVJ983159 UEW983159:UFF983159 UOS983159:UPB983159 UYO983159:UYX983159 VIK983159:VIT983159 VSG983159:VSP983159 WCC983159:WCL983159 WLY983159:WMH983159 WVU983159:WWD983159" showErrorMessage="1" showInputMessage="1" allowBlank="1" type="list">
      <formula1>"H.O.,In-house"</formula1>
    </dataValidation>
    <dataValidation sqref="T5:W5 JP5:JS5 TL5:TO5 ADH5:ADK5 AND5:ANG5 AWZ5:AXC5 BGV5:BGY5 BQR5:BQU5 CAN5:CAQ5 CKJ5:CKM5 CUF5:CUI5 DEB5:DEE5 DNX5:DOA5 DXT5:DXW5 EHP5:EHS5 ERL5:ERO5 FBH5:FBK5 FLD5:FLG5 FUZ5:FVC5 GEV5:GEY5 GOR5:GOU5 GYN5:GYQ5 HIJ5:HIM5 HSF5:HSI5 ICB5:ICE5 ILX5:IMA5 IVT5:IVW5 JFP5:JFS5 JPL5:JPO5 JZH5:JZK5 KJD5:KJG5 KSZ5:KTC5 LCV5:LCY5 LMR5:LMU5 LWN5:LWQ5 MGJ5:MGM5 MQF5:MQI5 NAB5:NAE5 NJX5:NKA5 NTT5:NTW5 ODP5:ODS5 ONL5:ONO5 OXH5:OXK5 PHD5:PHG5 PQZ5:PRC5 QAV5:QAY5 QKR5:QKU5 QUN5:QUQ5 REJ5:REM5 ROF5:ROI5 RYB5:RYE5 SHX5:SIA5 SRT5:SRW5 TBP5:TBS5 TLL5:TLO5 TVH5:TVK5 UFD5:UFG5 UOZ5:UPC5 UYV5:UYY5 VIR5:VIU5 VSN5:VSQ5 WCJ5:WCM5 WMF5:WMI5 WWB5:WWE5 T65541:W65541 JP65541:JS65541 TL65541:TO65541 ADH65541:ADK65541 AND65541:ANG65541 AWZ65541:AXC65541 BGV65541:BGY65541 BQR65541:BQU65541 CAN65541:CAQ65541 CKJ65541:CKM65541 CUF65541:CUI65541 DEB65541:DEE65541 DNX65541:DOA65541 DXT65541:DXW65541 EHP65541:EHS65541 ERL65541:ERO65541 FBH65541:FBK65541 FLD65541:FLG65541 FUZ65541:FVC65541 GEV65541:GEY65541 GOR65541:GOU65541 GYN65541:GYQ65541 HIJ65541:HIM65541 HSF65541:HSI65541 ICB65541:ICE65541 ILX65541:IMA65541 IVT65541:IVW65541 JFP65541:JFS65541 JPL65541:JPO65541 JZH65541:JZK65541 KJD65541:KJG65541 KSZ65541:KTC65541 LCV65541:LCY65541 LMR65541:LMU65541 LWN65541:LWQ65541 MGJ65541:MGM65541 MQF65541:MQI65541 NAB65541:NAE65541 NJX65541:NKA65541 NTT65541:NTW65541 ODP65541:ODS65541 ONL65541:ONO65541 OXH65541:OXK65541 PHD65541:PHG65541 PQZ65541:PRC65541 QAV65541:QAY65541 QKR65541:QKU65541 QUN65541:QUQ65541 REJ65541:REM65541 ROF65541:ROI65541 RYB65541:RYE65541 SHX65541:SIA65541 SRT65541:SRW65541 TBP65541:TBS65541 TLL65541:TLO65541 TVH65541:TVK65541 UFD65541:UFG65541 UOZ65541:UPC65541 UYV65541:UYY65541 VIR65541:VIU65541 VSN65541:VSQ65541 WCJ65541:WCM65541 WMF65541:WMI65541 WWB65541:WWE65541 T131077:W131077 JP131077:JS131077 TL131077:TO131077 ADH131077:ADK131077 AND131077:ANG131077 AWZ131077:AXC131077 BGV131077:BGY131077 BQR131077:BQU131077 CAN131077:CAQ131077 CKJ131077:CKM131077 CUF131077:CUI131077 DEB131077:DEE131077 DNX131077:DOA131077 DXT131077:DXW131077 EHP131077:EHS131077 ERL131077:ERO131077 FBH131077:FBK131077 FLD131077:FLG131077 FUZ131077:FVC131077 GEV131077:GEY131077 GOR131077:GOU131077 GYN131077:GYQ131077 HIJ131077:HIM131077 HSF131077:HSI131077 ICB131077:ICE131077 ILX131077:IMA131077 IVT131077:IVW131077 JFP131077:JFS131077 JPL131077:JPO131077 JZH131077:JZK131077 KJD131077:KJG131077 KSZ131077:KTC131077 LCV131077:LCY131077 LMR131077:LMU131077 LWN131077:LWQ131077 MGJ131077:MGM131077 MQF131077:MQI131077 NAB131077:NAE131077 NJX131077:NKA131077 NTT131077:NTW131077 ODP131077:ODS131077 ONL131077:ONO131077 OXH131077:OXK131077 PHD131077:PHG131077 PQZ131077:PRC131077 QAV131077:QAY131077 QKR131077:QKU131077 QUN131077:QUQ131077 REJ131077:REM131077 ROF131077:ROI131077 RYB131077:RYE131077 SHX131077:SIA131077 SRT131077:SRW131077 TBP131077:TBS131077 TLL131077:TLO131077 TVH131077:TVK131077 UFD131077:UFG131077 UOZ131077:UPC131077 UYV131077:UYY131077 VIR131077:VIU131077 VSN131077:VSQ131077 WCJ131077:WCM131077 WMF131077:WMI131077 WWB131077:WWE131077 T196613:W196613 JP196613:JS196613 TL196613:TO196613 ADH196613:ADK196613 AND196613:ANG196613 AWZ196613:AXC196613 BGV196613:BGY196613 BQR196613:BQU196613 CAN196613:CAQ196613 CKJ196613:CKM196613 CUF196613:CUI196613 DEB196613:DEE196613 DNX196613:DOA196613 DXT196613:DXW196613 EHP196613:EHS196613 ERL196613:ERO196613 FBH196613:FBK196613 FLD196613:FLG196613 FUZ196613:FVC196613 GEV196613:GEY196613 GOR196613:GOU196613 GYN196613:GYQ196613 HIJ196613:HIM196613 HSF196613:HSI196613 ICB196613:ICE196613 ILX196613:IMA196613 IVT196613:IVW196613 JFP196613:JFS196613 JPL196613:JPO196613 JZH196613:JZK196613 KJD196613:KJG196613 KSZ196613:KTC196613 LCV196613:LCY196613 LMR196613:LMU196613 LWN196613:LWQ196613 MGJ196613:MGM196613 MQF196613:MQI196613 NAB196613:NAE196613 NJX196613:NKA196613 NTT196613:NTW196613 ODP196613:ODS196613 ONL196613:ONO196613 OXH196613:OXK196613 PHD196613:PHG196613 PQZ196613:PRC196613 QAV196613:QAY196613 QKR196613:QKU196613 QUN196613:QUQ196613 REJ196613:REM196613 ROF196613:ROI196613 RYB196613:RYE196613 SHX196613:SIA196613 SRT196613:SRW196613 TBP196613:TBS196613 TLL196613:TLO196613 TVH196613:TVK196613 UFD196613:UFG196613 UOZ196613:UPC196613 UYV196613:UYY196613 VIR196613:VIU196613 VSN196613:VSQ196613 WCJ196613:WCM196613 WMF196613:WMI196613 WWB196613:WWE196613 T262149:W262149 JP262149:JS262149 TL262149:TO262149 ADH262149:ADK262149 AND262149:ANG262149 AWZ262149:AXC262149 BGV262149:BGY262149 BQR262149:BQU262149 CAN262149:CAQ262149 CKJ262149:CKM262149 CUF262149:CUI262149 DEB262149:DEE262149 DNX262149:DOA262149 DXT262149:DXW262149 EHP262149:EHS262149 ERL262149:ERO262149 FBH262149:FBK262149 FLD262149:FLG262149 FUZ262149:FVC262149 GEV262149:GEY262149 GOR262149:GOU262149 GYN262149:GYQ262149 HIJ262149:HIM262149 HSF262149:HSI262149 ICB262149:ICE262149 ILX262149:IMA262149 IVT262149:IVW262149 JFP262149:JFS262149 JPL262149:JPO262149 JZH262149:JZK262149 KJD262149:KJG262149 KSZ262149:KTC262149 LCV262149:LCY262149 LMR262149:LMU262149 LWN262149:LWQ262149 MGJ262149:MGM262149 MQF262149:MQI262149 NAB262149:NAE262149 NJX262149:NKA262149 NTT262149:NTW262149 ODP262149:ODS262149 ONL262149:ONO262149 OXH262149:OXK262149 PHD262149:PHG262149 PQZ262149:PRC262149 QAV262149:QAY262149 QKR262149:QKU262149 QUN262149:QUQ262149 REJ262149:REM262149 ROF262149:ROI262149 RYB262149:RYE262149 SHX262149:SIA262149 SRT262149:SRW262149 TBP262149:TBS262149 TLL262149:TLO262149 TVH262149:TVK262149 UFD262149:UFG262149 UOZ262149:UPC262149 UYV262149:UYY262149 VIR262149:VIU262149 VSN262149:VSQ262149 WCJ262149:WCM262149 WMF262149:WMI262149 WWB262149:WWE262149 T327685:W327685 JP327685:JS327685 TL327685:TO327685 ADH327685:ADK327685 AND327685:ANG327685 AWZ327685:AXC327685 BGV327685:BGY327685 BQR327685:BQU327685 CAN327685:CAQ327685 CKJ327685:CKM327685 CUF327685:CUI327685 DEB327685:DEE327685 DNX327685:DOA327685 DXT327685:DXW327685 EHP327685:EHS327685 ERL327685:ERO327685 FBH327685:FBK327685 FLD327685:FLG327685 FUZ327685:FVC327685 GEV327685:GEY327685 GOR327685:GOU327685 GYN327685:GYQ327685 HIJ327685:HIM327685 HSF327685:HSI327685 ICB327685:ICE327685 ILX327685:IMA327685 IVT327685:IVW327685 JFP327685:JFS327685 JPL327685:JPO327685 JZH327685:JZK327685 KJD327685:KJG327685 KSZ327685:KTC327685 LCV327685:LCY327685 LMR327685:LMU327685 LWN327685:LWQ327685 MGJ327685:MGM327685 MQF327685:MQI327685 NAB327685:NAE327685 NJX327685:NKA327685 NTT327685:NTW327685 ODP327685:ODS327685 ONL327685:ONO327685 OXH327685:OXK327685 PHD327685:PHG327685 PQZ327685:PRC327685 QAV327685:QAY327685 QKR327685:QKU327685 QUN327685:QUQ327685 REJ327685:REM327685 ROF327685:ROI327685 RYB327685:RYE327685 SHX327685:SIA327685 SRT327685:SRW327685 TBP327685:TBS327685 TLL327685:TLO327685 TVH327685:TVK327685 UFD327685:UFG327685 UOZ327685:UPC327685 UYV327685:UYY327685 VIR327685:VIU327685 VSN327685:VSQ327685 WCJ327685:WCM327685 WMF327685:WMI327685 WWB327685:WWE327685 T393221:W393221 JP393221:JS393221 TL393221:TO393221 ADH393221:ADK393221 AND393221:ANG393221 AWZ393221:AXC393221 BGV393221:BGY393221 BQR393221:BQU393221 CAN393221:CAQ393221 CKJ393221:CKM393221 CUF393221:CUI393221 DEB393221:DEE393221 DNX393221:DOA393221 DXT393221:DXW393221 EHP393221:EHS393221 ERL393221:ERO393221 FBH393221:FBK393221 FLD393221:FLG393221 FUZ393221:FVC393221 GEV393221:GEY393221 GOR393221:GOU393221 GYN393221:GYQ393221 HIJ393221:HIM393221 HSF393221:HSI393221 ICB393221:ICE393221 ILX393221:IMA393221 IVT393221:IVW393221 JFP393221:JFS393221 JPL393221:JPO393221 JZH393221:JZK393221 KJD393221:KJG393221 KSZ393221:KTC393221 LCV393221:LCY393221 LMR393221:LMU393221 LWN393221:LWQ393221 MGJ393221:MGM393221 MQF393221:MQI393221 NAB393221:NAE393221 NJX393221:NKA393221 NTT393221:NTW393221 ODP393221:ODS393221 ONL393221:ONO393221 OXH393221:OXK393221 PHD393221:PHG393221 PQZ393221:PRC393221 QAV393221:QAY393221 QKR393221:QKU393221 QUN393221:QUQ393221 REJ393221:REM393221 ROF393221:ROI393221 RYB393221:RYE393221 SHX393221:SIA393221 SRT393221:SRW393221 TBP393221:TBS393221 TLL393221:TLO393221 TVH393221:TVK393221 UFD393221:UFG393221 UOZ393221:UPC393221 UYV393221:UYY393221 VIR393221:VIU393221 VSN393221:VSQ393221 WCJ393221:WCM393221 WMF393221:WMI393221 WWB393221:WWE393221 T458757:W458757 JP458757:JS458757 TL458757:TO458757 ADH458757:ADK458757 AND458757:ANG458757 AWZ458757:AXC458757 BGV458757:BGY458757 BQR458757:BQU458757 CAN458757:CAQ458757 CKJ458757:CKM458757 CUF458757:CUI458757 DEB458757:DEE458757 DNX458757:DOA458757 DXT458757:DXW458757 EHP458757:EHS458757 ERL458757:ERO458757 FBH458757:FBK458757 FLD458757:FLG458757 FUZ458757:FVC458757 GEV458757:GEY458757 GOR458757:GOU458757 GYN458757:GYQ458757 HIJ458757:HIM458757 HSF458757:HSI458757 ICB458757:ICE458757 ILX458757:IMA458757 IVT458757:IVW458757 JFP458757:JFS458757 JPL458757:JPO458757 JZH458757:JZK458757 KJD458757:KJG458757 KSZ458757:KTC458757 LCV458757:LCY458757 LMR458757:LMU458757 LWN458757:LWQ458757 MGJ458757:MGM458757 MQF458757:MQI458757 NAB458757:NAE458757 NJX458757:NKA458757 NTT458757:NTW458757 ODP458757:ODS458757 ONL458757:ONO458757 OXH458757:OXK458757 PHD458757:PHG458757 PQZ458757:PRC458757 QAV458757:QAY458757 QKR458757:QKU458757 QUN458757:QUQ458757 REJ458757:REM458757 ROF458757:ROI458757 RYB458757:RYE458757 SHX458757:SIA458757 SRT458757:SRW458757 TBP458757:TBS458757 TLL458757:TLO458757 TVH458757:TVK458757 UFD458757:UFG458757 UOZ458757:UPC458757 UYV458757:UYY458757 VIR458757:VIU458757 VSN458757:VSQ458757 WCJ458757:WCM458757 WMF458757:WMI458757 WWB458757:WWE458757 T524293:W524293 JP524293:JS524293 TL524293:TO524293 ADH524293:ADK524293 AND524293:ANG524293 AWZ524293:AXC524293 BGV524293:BGY524293 BQR524293:BQU524293 CAN524293:CAQ524293 CKJ524293:CKM524293 CUF524293:CUI524293 DEB524293:DEE524293 DNX524293:DOA524293 DXT524293:DXW524293 EHP524293:EHS524293 ERL524293:ERO524293 FBH524293:FBK524293 FLD524293:FLG524293 FUZ524293:FVC524293 GEV524293:GEY524293 GOR524293:GOU524293 GYN524293:GYQ524293 HIJ524293:HIM524293 HSF524293:HSI524293 ICB524293:ICE524293 ILX524293:IMA524293 IVT524293:IVW524293 JFP524293:JFS524293 JPL524293:JPO524293 JZH524293:JZK524293 KJD524293:KJG524293 KSZ524293:KTC524293 LCV524293:LCY524293 LMR524293:LMU524293 LWN524293:LWQ524293 MGJ524293:MGM524293 MQF524293:MQI524293 NAB524293:NAE524293 NJX524293:NKA524293 NTT524293:NTW524293 ODP524293:ODS524293 ONL524293:ONO524293 OXH524293:OXK524293 PHD524293:PHG524293 PQZ524293:PRC524293 QAV524293:QAY524293 QKR524293:QKU524293 QUN524293:QUQ524293 REJ524293:REM524293 ROF524293:ROI524293 RYB524293:RYE524293 SHX524293:SIA524293 SRT524293:SRW524293 TBP524293:TBS524293 TLL524293:TLO524293 TVH524293:TVK524293 UFD524293:UFG524293 UOZ524293:UPC524293 UYV524293:UYY524293 VIR524293:VIU524293 VSN524293:VSQ524293 WCJ524293:WCM524293 WMF524293:WMI524293 WWB524293:WWE524293 T589829:W589829 JP589829:JS589829 TL589829:TO589829 ADH589829:ADK589829 AND589829:ANG589829 AWZ589829:AXC589829 BGV589829:BGY589829 BQR589829:BQU589829 CAN589829:CAQ589829 CKJ589829:CKM589829 CUF589829:CUI589829 DEB589829:DEE589829 DNX589829:DOA589829 DXT589829:DXW589829 EHP589829:EHS589829 ERL589829:ERO589829 FBH589829:FBK589829 FLD589829:FLG589829 FUZ589829:FVC589829 GEV589829:GEY589829 GOR589829:GOU589829 GYN589829:GYQ589829 HIJ589829:HIM589829 HSF589829:HSI589829 ICB589829:ICE589829 ILX589829:IMA589829 IVT589829:IVW589829 JFP589829:JFS589829 JPL589829:JPO589829 JZH589829:JZK589829 KJD589829:KJG589829 KSZ589829:KTC589829 LCV589829:LCY589829 LMR589829:LMU589829 LWN589829:LWQ589829 MGJ589829:MGM589829 MQF589829:MQI589829 NAB589829:NAE589829 NJX589829:NKA589829 NTT589829:NTW589829 ODP589829:ODS589829 ONL589829:ONO589829 OXH589829:OXK589829 PHD589829:PHG589829 PQZ589829:PRC589829 QAV589829:QAY589829 QKR589829:QKU589829 QUN589829:QUQ589829 REJ589829:REM589829 ROF589829:ROI589829 RYB589829:RYE589829 SHX589829:SIA589829 SRT589829:SRW589829 TBP589829:TBS589829 TLL589829:TLO589829 TVH589829:TVK589829 UFD589829:UFG589829 UOZ589829:UPC589829 UYV589829:UYY589829 VIR589829:VIU589829 VSN589829:VSQ589829 WCJ589829:WCM589829 WMF589829:WMI589829 WWB589829:WWE589829 T655365:W655365 JP655365:JS655365 TL655365:TO655365 ADH655365:ADK655365 AND655365:ANG655365 AWZ655365:AXC655365 BGV655365:BGY655365 BQR655365:BQU655365 CAN655365:CAQ655365 CKJ655365:CKM655365 CUF655365:CUI655365 DEB655365:DEE655365 DNX655365:DOA655365 DXT655365:DXW655365 EHP655365:EHS655365 ERL655365:ERO655365 FBH655365:FBK655365 FLD655365:FLG655365 FUZ655365:FVC655365 GEV655365:GEY655365 GOR655365:GOU655365 GYN655365:GYQ655365 HIJ655365:HIM655365 HSF655365:HSI655365 ICB655365:ICE655365 ILX655365:IMA655365 IVT655365:IVW655365 JFP655365:JFS655365 JPL655365:JPO655365 JZH655365:JZK655365 KJD655365:KJG655365 KSZ655365:KTC655365 LCV655365:LCY655365 LMR655365:LMU655365 LWN655365:LWQ655365 MGJ655365:MGM655365 MQF655365:MQI655365 NAB655365:NAE655365 NJX655365:NKA655365 NTT655365:NTW655365 ODP655365:ODS655365 ONL655365:ONO655365 OXH655365:OXK655365 PHD655365:PHG655365 PQZ655365:PRC655365 QAV655365:QAY655365 QKR655365:QKU655365 QUN655365:QUQ655365 REJ655365:REM655365 ROF655365:ROI655365 RYB655365:RYE655365 SHX655365:SIA655365 SRT655365:SRW655365 TBP655365:TBS655365 TLL655365:TLO655365 TVH655365:TVK655365 UFD655365:UFG655365 UOZ655365:UPC655365 UYV655365:UYY655365 VIR655365:VIU655365 VSN655365:VSQ655365 WCJ655365:WCM655365 WMF655365:WMI655365 WWB655365:WWE655365 T720901:W720901 JP720901:JS720901 TL720901:TO720901 ADH720901:ADK720901 AND720901:ANG720901 AWZ720901:AXC720901 BGV720901:BGY720901 BQR720901:BQU720901 CAN720901:CAQ720901 CKJ720901:CKM720901 CUF720901:CUI720901 DEB720901:DEE720901 DNX720901:DOA720901 DXT720901:DXW720901 EHP720901:EHS720901 ERL720901:ERO720901 FBH720901:FBK720901 FLD720901:FLG720901 FUZ720901:FVC720901 GEV720901:GEY720901 GOR720901:GOU720901 GYN720901:GYQ720901 HIJ720901:HIM720901 HSF720901:HSI720901 ICB720901:ICE720901 ILX720901:IMA720901 IVT720901:IVW720901 JFP720901:JFS720901 JPL720901:JPO720901 JZH720901:JZK720901 KJD720901:KJG720901 KSZ720901:KTC720901 LCV720901:LCY720901 LMR720901:LMU720901 LWN720901:LWQ720901 MGJ720901:MGM720901 MQF720901:MQI720901 NAB720901:NAE720901 NJX720901:NKA720901 NTT720901:NTW720901 ODP720901:ODS720901 ONL720901:ONO720901 OXH720901:OXK720901 PHD720901:PHG720901 PQZ720901:PRC720901 QAV720901:QAY720901 QKR720901:QKU720901 QUN720901:QUQ720901 REJ720901:REM720901 ROF720901:ROI720901 RYB720901:RYE720901 SHX720901:SIA720901 SRT720901:SRW720901 TBP720901:TBS720901 TLL720901:TLO720901 TVH720901:TVK720901 UFD720901:UFG720901 UOZ720901:UPC720901 UYV720901:UYY720901 VIR720901:VIU720901 VSN720901:VSQ720901 WCJ720901:WCM720901 WMF720901:WMI720901 WWB720901:WWE720901 T786437:W786437 JP786437:JS786437 TL786437:TO786437 ADH786437:ADK786437 AND786437:ANG786437 AWZ786437:AXC786437 BGV786437:BGY786437 BQR786437:BQU786437 CAN786437:CAQ786437 CKJ786437:CKM786437 CUF786437:CUI786437 DEB786437:DEE786437 DNX786437:DOA786437 DXT786437:DXW786437 EHP786437:EHS786437 ERL786437:ERO786437 FBH786437:FBK786437 FLD786437:FLG786437 FUZ786437:FVC786437 GEV786437:GEY786437 GOR786437:GOU786437 GYN786437:GYQ786437 HIJ786437:HIM786437 HSF786437:HSI786437 ICB786437:ICE786437 ILX786437:IMA786437 IVT786437:IVW786437 JFP786437:JFS786437 JPL786437:JPO786437 JZH786437:JZK786437 KJD786437:KJG786437 KSZ786437:KTC786437 LCV786437:LCY786437 LMR786437:LMU786437 LWN786437:LWQ786437 MGJ786437:MGM786437 MQF786437:MQI786437 NAB786437:NAE786437 NJX786437:NKA786437 NTT786437:NTW786437 ODP786437:ODS786437 ONL786437:ONO786437 OXH786437:OXK786437 PHD786437:PHG786437 PQZ786437:PRC786437 QAV786437:QAY786437 QKR786437:QKU786437 QUN786437:QUQ786437 REJ786437:REM786437 ROF786437:ROI786437 RYB786437:RYE786437 SHX786437:SIA786437 SRT786437:SRW786437 TBP786437:TBS786437 TLL786437:TLO786437 TVH786437:TVK786437 UFD786437:UFG786437 UOZ786437:UPC786437 UYV786437:UYY786437 VIR786437:VIU786437 VSN786437:VSQ786437 WCJ786437:WCM786437 WMF786437:WMI786437 WWB786437:WWE786437 T851973:W851973 JP851973:JS851973 TL851973:TO851973 ADH851973:ADK851973 AND851973:ANG851973 AWZ851973:AXC851973 BGV851973:BGY851973 BQR851973:BQU851973 CAN851973:CAQ851973 CKJ851973:CKM851973 CUF851973:CUI851973 DEB851973:DEE851973 DNX851973:DOA851973 DXT851973:DXW851973 EHP851973:EHS851973 ERL851973:ERO851973 FBH851973:FBK851973 FLD851973:FLG851973 FUZ851973:FVC851973 GEV851973:GEY851973 GOR851973:GOU851973 GYN851973:GYQ851973 HIJ851973:HIM851973 HSF851973:HSI851973 ICB851973:ICE851973 ILX851973:IMA851973 IVT851973:IVW851973 JFP851973:JFS851973 JPL851973:JPO851973 JZH851973:JZK851973 KJD851973:KJG851973 KSZ851973:KTC851973 LCV851973:LCY851973 LMR851973:LMU851973 LWN851973:LWQ851973 MGJ851973:MGM851973 MQF851973:MQI851973 NAB851973:NAE851973 NJX851973:NKA851973 NTT851973:NTW851973 ODP851973:ODS851973 ONL851973:ONO851973 OXH851973:OXK851973 PHD851973:PHG851973 PQZ851973:PRC851973 QAV851973:QAY851973 QKR851973:QKU851973 QUN851973:QUQ851973 REJ851973:REM851973 ROF851973:ROI851973 RYB851973:RYE851973 SHX851973:SIA851973 SRT851973:SRW851973 TBP851973:TBS851973 TLL851973:TLO851973 TVH851973:TVK851973 UFD851973:UFG851973 UOZ851973:UPC851973 UYV851973:UYY851973 VIR851973:VIU851973 VSN851973:VSQ851973 WCJ851973:WCM851973 WMF851973:WMI851973 WWB851973:WWE851973 T917509:W917509 JP917509:JS917509 TL917509:TO917509 ADH917509:ADK917509 AND917509:ANG917509 AWZ917509:AXC917509 BGV917509:BGY917509 BQR917509:BQU917509 CAN917509:CAQ917509 CKJ917509:CKM917509 CUF917509:CUI917509 DEB917509:DEE917509 DNX917509:DOA917509 DXT917509:DXW917509 EHP917509:EHS917509 ERL917509:ERO917509 FBH917509:FBK917509 FLD917509:FLG917509 FUZ917509:FVC917509 GEV917509:GEY917509 GOR917509:GOU917509 GYN917509:GYQ917509 HIJ917509:HIM917509 HSF917509:HSI917509 ICB917509:ICE917509 ILX917509:IMA917509 IVT917509:IVW917509 JFP917509:JFS917509 JPL917509:JPO917509 JZH917509:JZK917509 KJD917509:KJG917509 KSZ917509:KTC917509 LCV917509:LCY917509 LMR917509:LMU917509 LWN917509:LWQ917509 MGJ917509:MGM917509 MQF917509:MQI917509 NAB917509:NAE917509 NJX917509:NKA917509 NTT917509:NTW917509 ODP917509:ODS917509 ONL917509:ONO917509 OXH917509:OXK917509 PHD917509:PHG917509 PQZ917509:PRC917509 QAV917509:QAY917509 QKR917509:QKU917509 QUN917509:QUQ917509 REJ917509:REM917509 ROF917509:ROI917509 RYB917509:RYE917509 SHX917509:SIA917509 SRT917509:SRW917509 TBP917509:TBS917509 TLL917509:TLO917509 TVH917509:TVK917509 UFD917509:UFG917509 UOZ917509:UPC917509 UYV917509:UYY917509 VIR917509:VIU917509 VSN917509:VSQ917509 WCJ917509:WCM917509 WMF917509:WMI917509 WWB917509:WWE917509 T983045:W983045 JP983045:JS983045 TL983045:TO983045 ADH983045:ADK983045 AND983045:ANG983045 AWZ983045:AXC983045 BGV983045:BGY983045 BQR983045:BQU983045 CAN983045:CAQ983045 CKJ983045:CKM983045 CUF983045:CUI983045 DEB983045:DEE983045 DNX983045:DOA983045 DXT983045:DXW983045 EHP983045:EHS983045 ERL983045:ERO983045 FBH983045:FBK983045 FLD983045:FLG983045 FUZ983045:FVC983045 GEV983045:GEY983045 GOR983045:GOU983045 GYN983045:GYQ983045 HIJ983045:HIM983045 HSF983045:HSI983045 ICB983045:ICE983045 ILX983045:IMA983045 IVT983045:IVW983045 JFP983045:JFS983045 JPL983045:JPO983045 JZH983045:JZK983045 KJD983045:KJG983045 KSZ983045:KTC983045 LCV983045:LCY983045 LMR983045:LMU983045 LWN983045:LWQ983045 MGJ983045:MGM983045 MQF983045:MQI983045 NAB983045:NAE983045 NJX983045:NKA983045 NTT983045:NTW983045 ODP983045:ODS983045 ONL983045:ONO983045 OXH983045:OXK983045 PHD983045:PHG983045 PQZ983045:PRC983045 QAV983045:QAY983045 QKR983045:QKU983045 QUN983045:QUQ983045 REJ983045:REM983045 ROF983045:ROI983045 RYB983045:RYE983045 SHX983045:SIA983045 SRT983045:SRW983045 TBP983045:TBS983045 TLL983045:TLO983045 TVH983045:TVK983045 UFD983045:UFG983045 UOZ983045:UPC983045 UYV983045:UYY983045 VIR983045:VIU983045 VSN983045:VSQ983045 WCJ983045:WCM983045 WMF983045:WMI983045 WWB983045:WWE983045" showErrorMessage="1" showInputMessage="1" allowBlank="1" type="list">
      <formula1>"I,II,III"</formula1>
    </dataValidation>
    <dataValidation sqref="Z12:AC12 JV12:JY12 TR12:TU12 ADN12:ADQ12 ANJ12:ANM12 AXF12:AXI12 BHB12:BHE12 BQX12:BRA12 CAT12:CAW12 CKP12:CKS12 CUL12:CUO12 DEH12:DEK12 DOD12:DOG12 DXZ12:DYC12 EHV12:EHY12 ERR12:ERU12 FBN12:FBQ12 FLJ12:FLM12 FVF12:FVI12 GFB12:GFE12 GOX12:GPA12 GYT12:GYW12 HIP12:HIS12 HSL12:HSO12 ICH12:ICK12 IMD12:IMG12 IVZ12:IWC12 JFV12:JFY12 JPR12:JPU12 JZN12:JZQ12 KJJ12:KJM12 KTF12:KTI12 LDB12:LDE12 LMX12:LNA12 LWT12:LWW12 MGP12:MGS12 MQL12:MQO12 NAH12:NAK12 NKD12:NKG12 NTZ12:NUC12 ODV12:ODY12 ONR12:ONU12 OXN12:OXQ12 PHJ12:PHM12 PRF12:PRI12 QBB12:QBE12 QKX12:QLA12 QUT12:QUW12 REP12:RES12 ROL12:ROO12 RYH12:RYK12 SID12:SIG12 SRZ12:SSC12 TBV12:TBY12 TLR12:TLU12 TVN12:TVQ12 UFJ12:UFM12 UPF12:UPI12 UZB12:UZE12 VIX12:VJA12 VST12:VSW12 WCP12:WCS12 WML12:WMO12 WWH12:WWK12 Z65548:AC65548 JV65548:JY65548 TR65548:TU65548 ADN65548:ADQ65548 ANJ65548:ANM65548 AXF65548:AXI65548 BHB65548:BHE65548 BQX65548:BRA65548 CAT65548:CAW65548 CKP65548:CKS65548 CUL65548:CUO65548 DEH65548:DEK65548 DOD65548:DOG65548 DXZ65548:DYC65548 EHV65548:EHY65548 ERR65548:ERU65548 FBN65548:FBQ65548 FLJ65548:FLM65548 FVF65548:FVI65548 GFB65548:GFE65548 GOX65548:GPA65548 GYT65548:GYW65548 HIP65548:HIS65548 HSL65548:HSO65548 ICH65548:ICK65548 IMD65548:IMG65548 IVZ65548:IWC65548 JFV65548:JFY65548 JPR65548:JPU65548 JZN65548:JZQ65548 KJJ65548:KJM65548 KTF65548:KTI65548 LDB65548:LDE65548 LMX65548:LNA65548 LWT65548:LWW65548 MGP65548:MGS65548 MQL65548:MQO65548 NAH65548:NAK65548 NKD65548:NKG65548 NTZ65548:NUC65548 ODV65548:ODY65548 ONR65548:ONU65548 OXN65548:OXQ65548 PHJ65548:PHM65548 PRF65548:PRI65548 QBB65548:QBE65548 QKX65548:QLA65548 QUT65548:QUW65548 REP65548:RES65548 ROL65548:ROO65548 RYH65548:RYK65548 SID65548:SIG65548 SRZ65548:SSC65548 TBV65548:TBY65548 TLR65548:TLU65548 TVN65548:TVQ65548 UFJ65548:UFM65548 UPF65548:UPI65548 UZB65548:UZE65548 VIX65548:VJA65548 VST65548:VSW65548 WCP65548:WCS65548 WML65548:WMO65548 WWH65548:WWK65548 Z131084:AC131084 JV131084:JY131084 TR131084:TU131084 ADN131084:ADQ131084 ANJ131084:ANM131084 AXF131084:AXI131084 BHB131084:BHE131084 BQX131084:BRA131084 CAT131084:CAW131084 CKP131084:CKS131084 CUL131084:CUO131084 DEH131084:DEK131084 DOD131084:DOG131084 DXZ131084:DYC131084 EHV131084:EHY131084 ERR131084:ERU131084 FBN131084:FBQ131084 FLJ131084:FLM131084 FVF131084:FVI131084 GFB131084:GFE131084 GOX131084:GPA131084 GYT131084:GYW131084 HIP131084:HIS131084 HSL131084:HSO131084 ICH131084:ICK131084 IMD131084:IMG131084 IVZ131084:IWC131084 JFV131084:JFY131084 JPR131084:JPU131084 JZN131084:JZQ131084 KJJ131084:KJM131084 KTF131084:KTI131084 LDB131084:LDE131084 LMX131084:LNA131084 LWT131084:LWW131084 MGP131084:MGS131084 MQL131084:MQO131084 NAH131084:NAK131084 NKD131084:NKG131084 NTZ131084:NUC131084 ODV131084:ODY131084 ONR131084:ONU131084 OXN131084:OXQ131084 PHJ131084:PHM131084 PRF131084:PRI131084 QBB131084:QBE131084 QKX131084:QLA131084 QUT131084:QUW131084 REP131084:RES131084 ROL131084:ROO131084 RYH131084:RYK131084 SID131084:SIG131084 SRZ131084:SSC131084 TBV131084:TBY131084 TLR131084:TLU131084 TVN131084:TVQ131084 UFJ131084:UFM131084 UPF131084:UPI131084 UZB131084:UZE131084 VIX131084:VJA131084 VST131084:VSW131084 WCP131084:WCS131084 WML131084:WMO131084 WWH131084:WWK131084 Z196620:AC196620 JV196620:JY196620 TR196620:TU196620 ADN196620:ADQ196620 ANJ196620:ANM196620 AXF196620:AXI196620 BHB196620:BHE196620 BQX196620:BRA196620 CAT196620:CAW196620 CKP196620:CKS196620 CUL196620:CUO196620 DEH196620:DEK196620 DOD196620:DOG196620 DXZ196620:DYC196620 EHV196620:EHY196620 ERR196620:ERU196620 FBN196620:FBQ196620 FLJ196620:FLM196620 FVF196620:FVI196620 GFB196620:GFE196620 GOX196620:GPA196620 GYT196620:GYW196620 HIP196620:HIS196620 HSL196620:HSO196620 ICH196620:ICK196620 IMD196620:IMG196620 IVZ196620:IWC196620 JFV196620:JFY196620 JPR196620:JPU196620 JZN196620:JZQ196620 KJJ196620:KJM196620 KTF196620:KTI196620 LDB196620:LDE196620 LMX196620:LNA196620 LWT196620:LWW196620 MGP196620:MGS196620 MQL196620:MQO196620 NAH196620:NAK196620 NKD196620:NKG196620 NTZ196620:NUC196620 ODV196620:ODY196620 ONR196620:ONU196620 OXN196620:OXQ196620 PHJ196620:PHM196620 PRF196620:PRI196620 QBB196620:QBE196620 QKX196620:QLA196620 QUT196620:QUW196620 REP196620:RES196620 ROL196620:ROO196620 RYH196620:RYK196620 SID196620:SIG196620 SRZ196620:SSC196620 TBV196620:TBY196620 TLR196620:TLU196620 TVN196620:TVQ196620 UFJ196620:UFM196620 UPF196620:UPI196620 UZB196620:UZE196620 VIX196620:VJA196620 VST196620:VSW196620 WCP196620:WCS196620 WML196620:WMO196620 WWH196620:WWK196620 Z262156:AC262156 JV262156:JY262156 TR262156:TU262156 ADN262156:ADQ262156 ANJ262156:ANM262156 AXF262156:AXI262156 BHB262156:BHE262156 BQX262156:BRA262156 CAT262156:CAW262156 CKP262156:CKS262156 CUL262156:CUO262156 DEH262156:DEK262156 DOD262156:DOG262156 DXZ262156:DYC262156 EHV262156:EHY262156 ERR262156:ERU262156 FBN262156:FBQ262156 FLJ262156:FLM262156 FVF262156:FVI262156 GFB262156:GFE262156 GOX262156:GPA262156 GYT262156:GYW262156 HIP262156:HIS262156 HSL262156:HSO262156 ICH262156:ICK262156 IMD262156:IMG262156 IVZ262156:IWC262156 JFV262156:JFY262156 JPR262156:JPU262156 JZN262156:JZQ262156 KJJ262156:KJM262156 KTF262156:KTI262156 LDB262156:LDE262156 LMX262156:LNA262156 LWT262156:LWW262156 MGP262156:MGS262156 MQL262156:MQO262156 NAH262156:NAK262156 NKD262156:NKG262156 NTZ262156:NUC262156 ODV262156:ODY262156 ONR262156:ONU262156 OXN262156:OXQ262156 PHJ262156:PHM262156 PRF262156:PRI262156 QBB262156:QBE262156 QKX262156:QLA262156 QUT262156:QUW262156 REP262156:RES262156 ROL262156:ROO262156 RYH262156:RYK262156 SID262156:SIG262156 SRZ262156:SSC262156 TBV262156:TBY262156 TLR262156:TLU262156 TVN262156:TVQ262156 UFJ262156:UFM262156 UPF262156:UPI262156 UZB262156:UZE262156 VIX262156:VJA262156 VST262156:VSW262156 WCP262156:WCS262156 WML262156:WMO262156 WWH262156:WWK262156 Z327692:AC327692 JV327692:JY327692 TR327692:TU327692 ADN327692:ADQ327692 ANJ327692:ANM327692 AXF327692:AXI327692 BHB327692:BHE327692 BQX327692:BRA327692 CAT327692:CAW327692 CKP327692:CKS327692 CUL327692:CUO327692 DEH327692:DEK327692 DOD327692:DOG327692 DXZ327692:DYC327692 EHV327692:EHY327692 ERR327692:ERU327692 FBN327692:FBQ327692 FLJ327692:FLM327692 FVF327692:FVI327692 GFB327692:GFE327692 GOX327692:GPA327692 GYT327692:GYW327692 HIP327692:HIS327692 HSL327692:HSO327692 ICH327692:ICK327692 IMD327692:IMG327692 IVZ327692:IWC327692 JFV327692:JFY327692 JPR327692:JPU327692 JZN327692:JZQ327692 KJJ327692:KJM327692 KTF327692:KTI327692 LDB327692:LDE327692 LMX327692:LNA327692 LWT327692:LWW327692 MGP327692:MGS327692 MQL327692:MQO327692 NAH327692:NAK327692 NKD327692:NKG327692 NTZ327692:NUC327692 ODV327692:ODY327692 ONR327692:ONU327692 OXN327692:OXQ327692 PHJ327692:PHM327692 PRF327692:PRI327692 QBB327692:QBE327692 QKX327692:QLA327692 QUT327692:QUW327692 REP327692:RES327692 ROL327692:ROO327692 RYH327692:RYK327692 SID327692:SIG327692 SRZ327692:SSC327692 TBV327692:TBY327692 TLR327692:TLU327692 TVN327692:TVQ327692 UFJ327692:UFM327692 UPF327692:UPI327692 UZB327692:UZE327692 VIX327692:VJA327692 VST327692:VSW327692 WCP327692:WCS327692 WML327692:WMO327692 WWH327692:WWK327692 Z393228:AC393228 JV393228:JY393228 TR393228:TU393228 ADN393228:ADQ393228 ANJ393228:ANM393228 AXF393228:AXI393228 BHB393228:BHE393228 BQX393228:BRA393228 CAT393228:CAW393228 CKP393228:CKS393228 CUL393228:CUO393228 DEH393228:DEK393228 DOD393228:DOG393228 DXZ393228:DYC393228 EHV393228:EHY393228 ERR393228:ERU393228 FBN393228:FBQ393228 FLJ393228:FLM393228 FVF393228:FVI393228 GFB393228:GFE393228 GOX393228:GPA393228 GYT393228:GYW393228 HIP393228:HIS393228 HSL393228:HSO393228 ICH393228:ICK393228 IMD393228:IMG393228 IVZ393228:IWC393228 JFV393228:JFY393228 JPR393228:JPU393228 JZN393228:JZQ393228 KJJ393228:KJM393228 KTF393228:KTI393228 LDB393228:LDE393228 LMX393228:LNA393228 LWT393228:LWW393228 MGP393228:MGS393228 MQL393228:MQO393228 NAH393228:NAK393228 NKD393228:NKG393228 NTZ393228:NUC393228 ODV393228:ODY393228 ONR393228:ONU393228 OXN393228:OXQ393228 PHJ393228:PHM393228 PRF393228:PRI393228 QBB393228:QBE393228 QKX393228:QLA393228 QUT393228:QUW393228 REP393228:RES393228 ROL393228:ROO393228 RYH393228:RYK393228 SID393228:SIG393228 SRZ393228:SSC393228 TBV393228:TBY393228 TLR393228:TLU393228 TVN393228:TVQ393228 UFJ393228:UFM393228 UPF393228:UPI393228 UZB393228:UZE393228 VIX393228:VJA393228 VST393228:VSW393228 WCP393228:WCS393228 WML393228:WMO393228 WWH393228:WWK393228 Z458764:AC458764 JV458764:JY458764 TR458764:TU458764 ADN458764:ADQ458764 ANJ458764:ANM458764 AXF458764:AXI458764 BHB458764:BHE458764 BQX458764:BRA458764 CAT458764:CAW458764 CKP458764:CKS458764 CUL458764:CUO458764 DEH458764:DEK458764 DOD458764:DOG458764 DXZ458764:DYC458764 EHV458764:EHY458764 ERR458764:ERU458764 FBN458764:FBQ458764 FLJ458764:FLM458764 FVF458764:FVI458764 GFB458764:GFE458764 GOX458764:GPA458764 GYT458764:GYW458764 HIP458764:HIS458764 HSL458764:HSO458764 ICH458764:ICK458764 IMD458764:IMG458764 IVZ458764:IWC458764 JFV458764:JFY458764 JPR458764:JPU458764 JZN458764:JZQ458764 KJJ458764:KJM458764 KTF458764:KTI458764 LDB458764:LDE458764 LMX458764:LNA458764 LWT458764:LWW458764 MGP458764:MGS458764 MQL458764:MQO458764 NAH458764:NAK458764 NKD458764:NKG458764 NTZ458764:NUC458764 ODV458764:ODY458764 ONR458764:ONU458764 OXN458764:OXQ458764 PHJ458764:PHM458764 PRF458764:PRI458764 QBB458764:QBE458764 QKX458764:QLA458764 QUT458764:QUW458764 REP458764:RES458764 ROL458764:ROO458764 RYH458764:RYK458764 SID458764:SIG458764 SRZ458764:SSC458764 TBV458764:TBY458764 TLR458764:TLU458764 TVN458764:TVQ458764 UFJ458764:UFM458764 UPF458764:UPI458764 UZB458764:UZE458764 VIX458764:VJA458764 VST458764:VSW458764 WCP458764:WCS458764 WML458764:WMO458764 WWH458764:WWK458764 Z524300:AC524300 JV524300:JY524300 TR524300:TU524300 ADN524300:ADQ524300 ANJ524300:ANM524300 AXF524300:AXI524300 BHB524300:BHE524300 BQX524300:BRA524300 CAT524300:CAW524300 CKP524300:CKS524300 CUL524300:CUO524300 DEH524300:DEK524300 DOD524300:DOG524300 DXZ524300:DYC524300 EHV524300:EHY524300 ERR524300:ERU524300 FBN524300:FBQ524300 FLJ524300:FLM524300 FVF524300:FVI524300 GFB524300:GFE524300 GOX524300:GPA524300 GYT524300:GYW524300 HIP524300:HIS524300 HSL524300:HSO524300 ICH524300:ICK524300 IMD524300:IMG524300 IVZ524300:IWC524300 JFV524300:JFY524300 JPR524300:JPU524300 JZN524300:JZQ524300 KJJ524300:KJM524300 KTF524300:KTI524300 LDB524300:LDE524300 LMX524300:LNA524300 LWT524300:LWW524300 MGP524300:MGS524300 MQL524300:MQO524300 NAH524300:NAK524300 NKD524300:NKG524300 NTZ524300:NUC524300 ODV524300:ODY524300 ONR524300:ONU524300 OXN524300:OXQ524300 PHJ524300:PHM524300 PRF524300:PRI524300 QBB524300:QBE524300 QKX524300:QLA524300 QUT524300:QUW524300 REP524300:RES524300 ROL524300:ROO524300 RYH524300:RYK524300 SID524300:SIG524300 SRZ524300:SSC524300 TBV524300:TBY524300 TLR524300:TLU524300 TVN524300:TVQ524300 UFJ524300:UFM524300 UPF524300:UPI524300 UZB524300:UZE524300 VIX524300:VJA524300 VST524300:VSW524300 WCP524300:WCS524300 WML524300:WMO524300 WWH524300:WWK524300 Z589836:AC589836 JV589836:JY589836 TR589836:TU589836 ADN589836:ADQ589836 ANJ589836:ANM589836 AXF589836:AXI589836 BHB589836:BHE589836 BQX589836:BRA589836 CAT589836:CAW589836 CKP589836:CKS589836 CUL589836:CUO589836 DEH589836:DEK589836 DOD589836:DOG589836 DXZ589836:DYC589836 EHV589836:EHY589836 ERR589836:ERU589836 FBN589836:FBQ589836 FLJ589836:FLM589836 FVF589836:FVI589836 GFB589836:GFE589836 GOX589836:GPA589836 GYT589836:GYW589836 HIP589836:HIS589836 HSL589836:HSO589836 ICH589836:ICK589836 IMD589836:IMG589836 IVZ589836:IWC589836 JFV589836:JFY589836 JPR589836:JPU589836 JZN589836:JZQ589836 KJJ589836:KJM589836 KTF589836:KTI589836 LDB589836:LDE589836 LMX589836:LNA589836 LWT589836:LWW589836 MGP589836:MGS589836 MQL589836:MQO589836 NAH589836:NAK589836 NKD589836:NKG589836 NTZ589836:NUC589836 ODV589836:ODY589836 ONR589836:ONU589836 OXN589836:OXQ589836 PHJ589836:PHM589836 PRF589836:PRI589836 QBB589836:QBE589836 QKX589836:QLA589836 QUT589836:QUW589836 REP589836:RES589836 ROL589836:ROO589836 RYH589836:RYK589836 SID589836:SIG589836 SRZ589836:SSC589836 TBV589836:TBY589836 TLR589836:TLU589836 TVN589836:TVQ589836 UFJ589836:UFM589836 UPF589836:UPI589836 UZB589836:UZE589836 VIX589836:VJA589836 VST589836:VSW589836 WCP589836:WCS589836 WML589836:WMO589836 WWH589836:WWK589836 Z655372:AC655372 JV655372:JY655372 TR655372:TU655372 ADN655372:ADQ655372 ANJ655372:ANM655372 AXF655372:AXI655372 BHB655372:BHE655372 BQX655372:BRA655372 CAT655372:CAW655372 CKP655372:CKS655372 CUL655372:CUO655372 DEH655372:DEK655372 DOD655372:DOG655372 DXZ655372:DYC655372 EHV655372:EHY655372 ERR655372:ERU655372 FBN655372:FBQ655372 FLJ655372:FLM655372 FVF655372:FVI655372 GFB655372:GFE655372 GOX655372:GPA655372 GYT655372:GYW655372 HIP655372:HIS655372 HSL655372:HSO655372 ICH655372:ICK655372 IMD655372:IMG655372 IVZ655372:IWC655372 JFV655372:JFY655372 JPR655372:JPU655372 JZN655372:JZQ655372 KJJ655372:KJM655372 KTF655372:KTI655372 LDB655372:LDE655372 LMX655372:LNA655372 LWT655372:LWW655372 MGP655372:MGS655372 MQL655372:MQO655372 NAH655372:NAK655372 NKD655372:NKG655372 NTZ655372:NUC655372 ODV655372:ODY655372 ONR655372:ONU655372 OXN655372:OXQ655372 PHJ655372:PHM655372 PRF655372:PRI655372 QBB655372:QBE655372 QKX655372:QLA655372 QUT655372:QUW655372 REP655372:RES655372 ROL655372:ROO655372 RYH655372:RYK655372 SID655372:SIG655372 SRZ655372:SSC655372 TBV655372:TBY655372 TLR655372:TLU655372 TVN655372:TVQ655372 UFJ655372:UFM655372 UPF655372:UPI655372 UZB655372:UZE655372 VIX655372:VJA655372 VST655372:VSW655372 WCP655372:WCS655372 WML655372:WMO655372 WWH655372:WWK655372 Z720908:AC720908 JV720908:JY720908 TR720908:TU720908 ADN720908:ADQ720908 ANJ720908:ANM720908 AXF720908:AXI720908 BHB720908:BHE720908 BQX720908:BRA720908 CAT720908:CAW720908 CKP720908:CKS720908 CUL720908:CUO720908 DEH720908:DEK720908 DOD720908:DOG720908 DXZ720908:DYC720908 EHV720908:EHY720908 ERR720908:ERU720908 FBN720908:FBQ720908 FLJ720908:FLM720908 FVF720908:FVI720908 GFB720908:GFE720908 GOX720908:GPA720908 GYT720908:GYW720908 HIP720908:HIS720908 HSL720908:HSO720908 ICH720908:ICK720908 IMD720908:IMG720908 IVZ720908:IWC720908 JFV720908:JFY720908 JPR720908:JPU720908 JZN720908:JZQ720908 KJJ720908:KJM720908 KTF720908:KTI720908 LDB720908:LDE720908 LMX720908:LNA720908 LWT720908:LWW720908 MGP720908:MGS720908 MQL720908:MQO720908 NAH720908:NAK720908 NKD720908:NKG720908 NTZ720908:NUC720908 ODV720908:ODY720908 ONR720908:ONU720908 OXN720908:OXQ720908 PHJ720908:PHM720908 PRF720908:PRI720908 QBB720908:QBE720908 QKX720908:QLA720908 QUT720908:QUW720908 REP720908:RES720908 ROL720908:ROO720908 RYH720908:RYK720908 SID720908:SIG720908 SRZ720908:SSC720908 TBV720908:TBY720908 TLR720908:TLU720908 TVN720908:TVQ720908 UFJ720908:UFM720908 UPF720908:UPI720908 UZB720908:UZE720908 VIX720908:VJA720908 VST720908:VSW720908 WCP720908:WCS720908 WML720908:WMO720908 WWH720908:WWK720908 Z786444:AC786444 JV786444:JY786444 TR786444:TU786444 ADN786444:ADQ786444 ANJ786444:ANM786444 AXF786444:AXI786444 BHB786444:BHE786444 BQX786444:BRA786444 CAT786444:CAW786444 CKP786444:CKS786444 CUL786444:CUO786444 DEH786444:DEK786444 DOD786444:DOG786444 DXZ786444:DYC786444 EHV786444:EHY786444 ERR786444:ERU786444 FBN786444:FBQ786444 FLJ786444:FLM786444 FVF786444:FVI786444 GFB786444:GFE786444 GOX786444:GPA786444 GYT786444:GYW786444 HIP786444:HIS786444 HSL786444:HSO786444 ICH786444:ICK786444 IMD786444:IMG786444 IVZ786444:IWC786444 JFV786444:JFY786444 JPR786444:JPU786444 JZN786444:JZQ786444 KJJ786444:KJM786444 KTF786444:KTI786444 LDB786444:LDE786444 LMX786444:LNA786444 LWT786444:LWW786444 MGP786444:MGS786444 MQL786444:MQO786444 NAH786444:NAK786444 NKD786444:NKG786444 NTZ786444:NUC786444 ODV786444:ODY786444 ONR786444:ONU786444 OXN786444:OXQ786444 PHJ786444:PHM786444 PRF786444:PRI786444 QBB786444:QBE786444 QKX786444:QLA786444 QUT786444:QUW786444 REP786444:RES786444 ROL786444:ROO786444 RYH786444:RYK786444 SID786444:SIG786444 SRZ786444:SSC786444 TBV786444:TBY786444 TLR786444:TLU786444 TVN786444:TVQ786444 UFJ786444:UFM786444 UPF786444:UPI786444 UZB786444:UZE786444 VIX786444:VJA786444 VST786444:VSW786444 WCP786444:WCS786444 WML786444:WMO786444 WWH786444:WWK786444 Z851980:AC851980 JV851980:JY851980 TR851980:TU851980 ADN851980:ADQ851980 ANJ851980:ANM851980 AXF851980:AXI851980 BHB851980:BHE851980 BQX851980:BRA851980 CAT851980:CAW851980 CKP851980:CKS851980 CUL851980:CUO851980 DEH851980:DEK851980 DOD851980:DOG851980 DXZ851980:DYC851980 EHV851980:EHY851980 ERR851980:ERU851980 FBN851980:FBQ851980 FLJ851980:FLM851980 FVF851980:FVI851980 GFB851980:GFE851980 GOX851980:GPA851980 GYT851980:GYW851980 HIP851980:HIS851980 HSL851980:HSO851980 ICH851980:ICK851980 IMD851980:IMG851980 IVZ851980:IWC851980 JFV851980:JFY851980 JPR851980:JPU851980 JZN851980:JZQ851980 KJJ851980:KJM851980 KTF851980:KTI851980 LDB851980:LDE851980 LMX851980:LNA851980 LWT851980:LWW851980 MGP851980:MGS851980 MQL851980:MQO851980 NAH851980:NAK851980 NKD851980:NKG851980 NTZ851980:NUC851980 ODV851980:ODY851980 ONR851980:ONU851980 OXN851980:OXQ851980 PHJ851980:PHM851980 PRF851980:PRI851980 QBB851980:QBE851980 QKX851980:QLA851980 QUT851980:QUW851980 REP851980:RES851980 ROL851980:ROO851980 RYH851980:RYK851980 SID851980:SIG851980 SRZ851980:SSC851980 TBV851980:TBY851980 TLR851980:TLU851980 TVN851980:TVQ851980 UFJ851980:UFM851980 UPF851980:UPI851980 UZB851980:UZE851980 VIX851980:VJA851980 VST851980:VSW851980 WCP851980:WCS851980 WML851980:WMO851980 WWH851980:WWK851980 Z917516:AC917516 JV917516:JY917516 TR917516:TU917516 ADN917516:ADQ917516 ANJ917516:ANM917516 AXF917516:AXI917516 BHB917516:BHE917516 BQX917516:BRA917516 CAT917516:CAW917516 CKP917516:CKS917516 CUL917516:CUO917516 DEH917516:DEK917516 DOD917516:DOG917516 DXZ917516:DYC917516 EHV917516:EHY917516 ERR917516:ERU917516 FBN917516:FBQ917516 FLJ917516:FLM917516 FVF917516:FVI917516 GFB917516:GFE917516 GOX917516:GPA917516 GYT917516:GYW917516 HIP917516:HIS917516 HSL917516:HSO917516 ICH917516:ICK917516 IMD917516:IMG917516 IVZ917516:IWC917516 JFV917516:JFY917516 JPR917516:JPU917516 JZN917516:JZQ917516 KJJ917516:KJM917516 KTF917516:KTI917516 LDB917516:LDE917516 LMX917516:LNA917516 LWT917516:LWW917516 MGP917516:MGS917516 MQL917516:MQO917516 NAH917516:NAK917516 NKD917516:NKG917516 NTZ917516:NUC917516 ODV917516:ODY917516 ONR917516:ONU917516 OXN917516:OXQ917516 PHJ917516:PHM917516 PRF917516:PRI917516 QBB917516:QBE917516 QKX917516:QLA917516 QUT917516:QUW917516 REP917516:RES917516 ROL917516:ROO917516 RYH917516:RYK917516 SID917516:SIG917516 SRZ917516:SSC917516 TBV917516:TBY917516 TLR917516:TLU917516 TVN917516:TVQ917516 UFJ917516:UFM917516 UPF917516:UPI917516 UZB917516:UZE917516 VIX917516:VJA917516 VST917516:VSW917516 WCP917516:WCS917516 WML917516:WMO917516 WWH917516:WWK917516 Z983052:AC983052 JV983052:JY983052 TR983052:TU983052 ADN983052:ADQ983052 ANJ983052:ANM983052 AXF983052:AXI983052 BHB983052:BHE983052 BQX983052:BRA983052 CAT983052:CAW983052 CKP983052:CKS983052 CUL983052:CUO983052 DEH983052:DEK983052 DOD983052:DOG983052 DXZ983052:DYC983052 EHV983052:EHY983052 ERR983052:ERU983052 FBN983052:FBQ983052 FLJ983052:FLM983052 FVF983052:FVI983052 GFB983052:GFE983052 GOX983052:GPA983052 GYT983052:GYW983052 HIP983052:HIS983052 HSL983052:HSO983052 ICH983052:ICK983052 IMD983052:IMG983052 IVZ983052:IWC983052 JFV983052:JFY983052 JPR983052:JPU983052 JZN983052:JZQ983052 KJJ983052:KJM983052 KTF983052:KTI983052 LDB983052:LDE983052 LMX983052:LNA983052 LWT983052:LWW983052 MGP983052:MGS983052 MQL983052:MQO983052 NAH983052:NAK983052 NKD983052:NKG983052 NTZ983052:NUC983052 ODV983052:ODY983052 ONR983052:ONU983052 OXN983052:OXQ983052 PHJ983052:PHM983052 PRF983052:PRI983052 QBB983052:QBE983052 QKX983052:QLA983052 QUT983052:QUW983052 REP983052:RES983052 ROL983052:ROO983052 RYH983052:RYK983052 SID983052:SIG983052 SRZ983052:SSC983052 TBV983052:TBY983052 TLR983052:TLU983052 TVN983052:TVQ983052 UFJ983052:UFM983052 UPF983052:UPI983052 UZB983052:UZE983052 VIX983052:VJA983052 VST983052:VSW983052 WCP983052:WCS983052 WML983052:WMO983052 WWH983052:WWK983052" showErrorMessage="1" showInputMessage="1" allowBlank="1" type="list">
      <formula1>"Reflect,Not Reflect"</formula1>
    </dataValidation>
    <dataValidation sqref="C5:C6 IY5:IY6 SU5:SU6 ACQ5:ACQ6 AMM5:AMM6 AWI5:AWI6 BGE5:BGE6 BQA5:BQA6 BZW5:BZW6 CJS5:CJS6 CTO5:CTO6 DDK5:DDK6 DNG5:DNG6 DXC5:DXC6 EGY5:EGY6 EQU5:EQU6 FAQ5:FAQ6 FKM5:FKM6 FUI5:FUI6 GEE5:GEE6 GOA5:GOA6 GXW5:GXW6 HHS5:HHS6 HRO5:HRO6 IBK5:IBK6 ILG5:ILG6 IVC5:IVC6 JEY5:JEY6 JOU5:JOU6 JYQ5:JYQ6 KIM5:KIM6 KSI5:KSI6 LCE5:LCE6 LMA5:LMA6 LVW5:LVW6 MFS5:MFS6 MPO5:MPO6 MZK5:MZK6 NJG5:NJG6 NTC5:NTC6 OCY5:OCY6 OMU5:OMU6 OWQ5:OWQ6 PGM5:PGM6 PQI5:PQI6 QAE5:QAE6 QKA5:QKA6 QTW5:QTW6 RDS5:RDS6 RNO5:RNO6 RXK5:RXK6 SHG5:SHG6 SRC5:SRC6 TAY5:TAY6 TKU5:TKU6 TUQ5:TUQ6 UEM5:UEM6 UOI5:UOI6 UYE5:UYE6 VIA5:VIA6 VRW5:VRW6 WBS5:WBS6 WLO5:WLO6 WVK5:WVK6 C65541:C65542 IY65541:IY65542 SU65541:SU65542 ACQ65541:ACQ65542 AMM65541:AMM65542 AWI65541:AWI65542 BGE65541:BGE65542 BQA65541:BQA65542 BZW65541:BZW65542 CJS65541:CJS65542 CTO65541:CTO65542 DDK65541:DDK65542 DNG65541:DNG65542 DXC65541:DXC65542 EGY65541:EGY65542 EQU65541:EQU65542 FAQ65541:FAQ65542 FKM65541:FKM65542 FUI65541:FUI65542 GEE65541:GEE65542 GOA65541:GOA65542 GXW65541:GXW65542 HHS65541:HHS65542 HRO65541:HRO65542 IBK65541:IBK65542 ILG65541:ILG65542 IVC65541:IVC65542 JEY65541:JEY65542 JOU65541:JOU65542 JYQ65541:JYQ65542 KIM65541:KIM65542 KSI65541:KSI65542 LCE65541:LCE65542 LMA65541:LMA65542 LVW65541:LVW65542 MFS65541:MFS65542 MPO65541:MPO65542 MZK65541:MZK65542 NJG65541:NJG65542 NTC65541:NTC65542 OCY65541:OCY65542 OMU65541:OMU65542 OWQ65541:OWQ65542 PGM65541:PGM65542 PQI65541:PQI65542 QAE65541:QAE65542 QKA65541:QKA65542 QTW65541:QTW65542 RDS65541:RDS65542 RNO65541:RNO65542 RXK65541:RXK65542 SHG65541:SHG65542 SRC65541:SRC65542 TAY65541:TAY65542 TKU65541:TKU65542 TUQ65541:TUQ65542 UEM65541:UEM65542 UOI65541:UOI65542 UYE65541:UYE65542 VIA65541:VIA65542 VRW65541:VRW65542 WBS65541:WBS65542 WLO65541:WLO65542 WVK65541:WVK65542 C131077:C131078 IY131077:IY131078 SU131077:SU131078 ACQ131077:ACQ131078 AMM131077:AMM131078 AWI131077:AWI131078 BGE131077:BGE131078 BQA131077:BQA131078 BZW131077:BZW131078 CJS131077:CJS131078 CTO131077:CTO131078 DDK131077:DDK131078 DNG131077:DNG131078 DXC131077:DXC131078 EGY131077:EGY131078 EQU131077:EQU131078 FAQ131077:FAQ131078 FKM131077:FKM131078 FUI131077:FUI131078 GEE131077:GEE131078 GOA131077:GOA131078 GXW131077:GXW131078 HHS131077:HHS131078 HRO131077:HRO131078 IBK131077:IBK131078 ILG131077:ILG131078 IVC131077:IVC131078 JEY131077:JEY131078 JOU131077:JOU131078 JYQ131077:JYQ131078 KIM131077:KIM131078 KSI131077:KSI131078 LCE131077:LCE131078 LMA131077:LMA131078 LVW131077:LVW131078 MFS131077:MFS131078 MPO131077:MPO131078 MZK131077:MZK131078 NJG131077:NJG131078 NTC131077:NTC131078 OCY131077:OCY131078 OMU131077:OMU131078 OWQ131077:OWQ131078 PGM131077:PGM131078 PQI131077:PQI131078 QAE131077:QAE131078 QKA131077:QKA131078 QTW131077:QTW131078 RDS131077:RDS131078 RNO131077:RNO131078 RXK131077:RXK131078 SHG131077:SHG131078 SRC131077:SRC131078 TAY131077:TAY131078 TKU131077:TKU131078 TUQ131077:TUQ131078 UEM131077:UEM131078 UOI131077:UOI131078 UYE131077:UYE131078 VIA131077:VIA131078 VRW131077:VRW131078 WBS131077:WBS131078 WLO131077:WLO131078 WVK131077:WVK131078 C196613:C196614 IY196613:IY196614 SU196613:SU196614 ACQ196613:ACQ196614 AMM196613:AMM196614 AWI196613:AWI196614 BGE196613:BGE196614 BQA196613:BQA196614 BZW196613:BZW196614 CJS196613:CJS196614 CTO196613:CTO196614 DDK196613:DDK196614 DNG196613:DNG196614 DXC196613:DXC196614 EGY196613:EGY196614 EQU196613:EQU196614 FAQ196613:FAQ196614 FKM196613:FKM196614 FUI196613:FUI196614 GEE196613:GEE196614 GOA196613:GOA196614 GXW196613:GXW196614 HHS196613:HHS196614 HRO196613:HRO196614 IBK196613:IBK196614 ILG196613:ILG196614 IVC196613:IVC196614 JEY196613:JEY196614 JOU196613:JOU196614 JYQ196613:JYQ196614 KIM196613:KIM196614 KSI196613:KSI196614 LCE196613:LCE196614 LMA196613:LMA196614 LVW196613:LVW196614 MFS196613:MFS196614 MPO196613:MPO196614 MZK196613:MZK196614 NJG196613:NJG196614 NTC196613:NTC196614 OCY196613:OCY196614 OMU196613:OMU196614 OWQ196613:OWQ196614 PGM196613:PGM196614 PQI196613:PQI196614 QAE196613:QAE196614 QKA196613:QKA196614 QTW196613:QTW196614 RDS196613:RDS196614 RNO196613:RNO196614 RXK196613:RXK196614 SHG196613:SHG196614 SRC196613:SRC196614 TAY196613:TAY196614 TKU196613:TKU196614 TUQ196613:TUQ196614 UEM196613:UEM196614 UOI196613:UOI196614 UYE196613:UYE196614 VIA196613:VIA196614 VRW196613:VRW196614 WBS196613:WBS196614 WLO196613:WLO196614 WVK196613:WVK196614 C262149:C262150 IY262149:IY262150 SU262149:SU262150 ACQ262149:ACQ262150 AMM262149:AMM262150 AWI262149:AWI262150 BGE262149:BGE262150 BQA262149:BQA262150 BZW262149:BZW262150 CJS262149:CJS262150 CTO262149:CTO262150 DDK262149:DDK262150 DNG262149:DNG262150 DXC262149:DXC262150 EGY262149:EGY262150 EQU262149:EQU262150 FAQ262149:FAQ262150 FKM262149:FKM262150 FUI262149:FUI262150 GEE262149:GEE262150 GOA262149:GOA262150 GXW262149:GXW262150 HHS262149:HHS262150 HRO262149:HRO262150 IBK262149:IBK262150 ILG262149:ILG262150 IVC262149:IVC262150 JEY262149:JEY262150 JOU262149:JOU262150 JYQ262149:JYQ262150 KIM262149:KIM262150 KSI262149:KSI262150 LCE262149:LCE262150 LMA262149:LMA262150 LVW262149:LVW262150 MFS262149:MFS262150 MPO262149:MPO262150 MZK262149:MZK262150 NJG262149:NJG262150 NTC262149:NTC262150 OCY262149:OCY262150 OMU262149:OMU262150 OWQ262149:OWQ262150 PGM262149:PGM262150 PQI262149:PQI262150 QAE262149:QAE262150 QKA262149:QKA262150 QTW262149:QTW262150 RDS262149:RDS262150 RNO262149:RNO262150 RXK262149:RXK262150 SHG262149:SHG262150 SRC262149:SRC262150 TAY262149:TAY262150 TKU262149:TKU262150 TUQ262149:TUQ262150 UEM262149:UEM262150 UOI262149:UOI262150 UYE262149:UYE262150 VIA262149:VIA262150 VRW262149:VRW262150 WBS262149:WBS262150 WLO262149:WLO262150 WVK262149:WVK262150 C327685:C327686 IY327685:IY327686 SU327685:SU327686 ACQ327685:ACQ327686 AMM327685:AMM327686 AWI327685:AWI327686 BGE327685:BGE327686 BQA327685:BQA327686 BZW327685:BZW327686 CJS327685:CJS327686 CTO327685:CTO327686 DDK327685:DDK327686 DNG327685:DNG327686 DXC327685:DXC327686 EGY327685:EGY327686 EQU327685:EQU327686 FAQ327685:FAQ327686 FKM327685:FKM327686 FUI327685:FUI327686 GEE327685:GEE327686 GOA327685:GOA327686 GXW327685:GXW327686 HHS327685:HHS327686 HRO327685:HRO327686 IBK327685:IBK327686 ILG327685:ILG327686 IVC327685:IVC327686 JEY327685:JEY327686 JOU327685:JOU327686 JYQ327685:JYQ327686 KIM327685:KIM327686 KSI327685:KSI327686 LCE327685:LCE327686 LMA327685:LMA327686 LVW327685:LVW327686 MFS327685:MFS327686 MPO327685:MPO327686 MZK327685:MZK327686 NJG327685:NJG327686 NTC327685:NTC327686 OCY327685:OCY327686 OMU327685:OMU327686 OWQ327685:OWQ327686 PGM327685:PGM327686 PQI327685:PQI327686 QAE327685:QAE327686 QKA327685:QKA327686 QTW327685:QTW327686 RDS327685:RDS327686 RNO327685:RNO327686 RXK327685:RXK327686 SHG327685:SHG327686 SRC327685:SRC327686 TAY327685:TAY327686 TKU327685:TKU327686 TUQ327685:TUQ327686 UEM327685:UEM327686 UOI327685:UOI327686 UYE327685:UYE327686 VIA327685:VIA327686 VRW327685:VRW327686 WBS327685:WBS327686 WLO327685:WLO327686 WVK327685:WVK327686 C393221:C393222 IY393221:IY393222 SU393221:SU393222 ACQ393221:ACQ393222 AMM393221:AMM393222 AWI393221:AWI393222 BGE393221:BGE393222 BQA393221:BQA393222 BZW393221:BZW393222 CJS393221:CJS393222 CTO393221:CTO393222 DDK393221:DDK393222 DNG393221:DNG393222 DXC393221:DXC393222 EGY393221:EGY393222 EQU393221:EQU393222 FAQ393221:FAQ393222 FKM393221:FKM393222 FUI393221:FUI393222 GEE393221:GEE393222 GOA393221:GOA393222 GXW393221:GXW393222 HHS393221:HHS393222 HRO393221:HRO393222 IBK393221:IBK393222 ILG393221:ILG393222 IVC393221:IVC393222 JEY393221:JEY393222 JOU393221:JOU393222 JYQ393221:JYQ393222 KIM393221:KIM393222 KSI393221:KSI393222 LCE393221:LCE393222 LMA393221:LMA393222 LVW393221:LVW393222 MFS393221:MFS393222 MPO393221:MPO393222 MZK393221:MZK393222 NJG393221:NJG393222 NTC393221:NTC393222 OCY393221:OCY393222 OMU393221:OMU393222 OWQ393221:OWQ393222 PGM393221:PGM393222 PQI393221:PQI393222 QAE393221:QAE393222 QKA393221:QKA393222 QTW393221:QTW393222 RDS393221:RDS393222 RNO393221:RNO393222 RXK393221:RXK393222 SHG393221:SHG393222 SRC393221:SRC393222 TAY393221:TAY393222 TKU393221:TKU393222 TUQ393221:TUQ393222 UEM393221:UEM393222 UOI393221:UOI393222 UYE393221:UYE393222 VIA393221:VIA393222 VRW393221:VRW393222 WBS393221:WBS393222 WLO393221:WLO393222 WVK393221:WVK393222 C458757:C458758 IY458757:IY458758 SU458757:SU458758 ACQ458757:ACQ458758 AMM458757:AMM458758 AWI458757:AWI458758 BGE458757:BGE458758 BQA458757:BQA458758 BZW458757:BZW458758 CJS458757:CJS458758 CTO458757:CTO458758 DDK458757:DDK458758 DNG458757:DNG458758 DXC458757:DXC458758 EGY458757:EGY458758 EQU458757:EQU458758 FAQ458757:FAQ458758 FKM458757:FKM458758 FUI458757:FUI458758 GEE458757:GEE458758 GOA458757:GOA458758 GXW458757:GXW458758 HHS458757:HHS458758 HRO458757:HRO458758 IBK458757:IBK458758 ILG458757:ILG458758 IVC458757:IVC458758 JEY458757:JEY458758 JOU458757:JOU458758 JYQ458757:JYQ458758 KIM458757:KIM458758 KSI458757:KSI458758 LCE458757:LCE458758 LMA458757:LMA458758 LVW458757:LVW458758 MFS458757:MFS458758 MPO458757:MPO458758 MZK458757:MZK458758 NJG458757:NJG458758 NTC458757:NTC458758 OCY458757:OCY458758 OMU458757:OMU458758 OWQ458757:OWQ458758 PGM458757:PGM458758 PQI458757:PQI458758 QAE458757:QAE458758 QKA458757:QKA458758 QTW458757:QTW458758 RDS458757:RDS458758 RNO458757:RNO458758 RXK458757:RXK458758 SHG458757:SHG458758 SRC458757:SRC458758 TAY458757:TAY458758 TKU458757:TKU458758 TUQ458757:TUQ458758 UEM458757:UEM458758 UOI458757:UOI458758 UYE458757:UYE458758 VIA458757:VIA458758 VRW458757:VRW458758 WBS458757:WBS458758 WLO458757:WLO458758 WVK458757:WVK458758 C524293:C524294 IY524293:IY524294 SU524293:SU524294 ACQ524293:ACQ524294 AMM524293:AMM524294 AWI524293:AWI524294 BGE524293:BGE524294 BQA524293:BQA524294 BZW524293:BZW524294 CJS524293:CJS524294 CTO524293:CTO524294 DDK524293:DDK524294 DNG524293:DNG524294 DXC524293:DXC524294 EGY524293:EGY524294 EQU524293:EQU524294 FAQ524293:FAQ524294 FKM524293:FKM524294 FUI524293:FUI524294 GEE524293:GEE524294 GOA524293:GOA524294 GXW524293:GXW524294 HHS524293:HHS524294 HRO524293:HRO524294 IBK524293:IBK524294 ILG524293:ILG524294 IVC524293:IVC524294 JEY524293:JEY524294 JOU524293:JOU524294 JYQ524293:JYQ524294 KIM524293:KIM524294 KSI524293:KSI524294 LCE524293:LCE524294 LMA524293:LMA524294 LVW524293:LVW524294 MFS524293:MFS524294 MPO524293:MPO524294 MZK524293:MZK524294 NJG524293:NJG524294 NTC524293:NTC524294 OCY524293:OCY524294 OMU524293:OMU524294 OWQ524293:OWQ524294 PGM524293:PGM524294 PQI524293:PQI524294 QAE524293:QAE524294 QKA524293:QKA524294 QTW524293:QTW524294 RDS524293:RDS524294 RNO524293:RNO524294 RXK524293:RXK524294 SHG524293:SHG524294 SRC524293:SRC524294 TAY524293:TAY524294 TKU524293:TKU524294 TUQ524293:TUQ524294 UEM524293:UEM524294 UOI524293:UOI524294 UYE524293:UYE524294 VIA524293:VIA524294 VRW524293:VRW524294 WBS524293:WBS524294 WLO524293:WLO524294 WVK524293:WVK524294 C589829:C589830 IY589829:IY589830 SU589829:SU589830 ACQ589829:ACQ589830 AMM589829:AMM589830 AWI589829:AWI589830 BGE589829:BGE589830 BQA589829:BQA589830 BZW589829:BZW589830 CJS589829:CJS589830 CTO589829:CTO589830 DDK589829:DDK589830 DNG589829:DNG589830 DXC589829:DXC589830 EGY589829:EGY589830 EQU589829:EQU589830 FAQ589829:FAQ589830 FKM589829:FKM589830 FUI589829:FUI589830 GEE589829:GEE589830 GOA589829:GOA589830 GXW589829:GXW589830 HHS589829:HHS589830 HRO589829:HRO589830 IBK589829:IBK589830 ILG589829:ILG589830 IVC589829:IVC589830 JEY589829:JEY589830 JOU589829:JOU589830 JYQ589829:JYQ589830 KIM589829:KIM589830 KSI589829:KSI589830 LCE589829:LCE589830 LMA589829:LMA589830 LVW589829:LVW589830 MFS589829:MFS589830 MPO589829:MPO589830 MZK589829:MZK589830 NJG589829:NJG589830 NTC589829:NTC589830 OCY589829:OCY589830 OMU589829:OMU589830 OWQ589829:OWQ589830 PGM589829:PGM589830 PQI589829:PQI589830 QAE589829:QAE589830 QKA589829:QKA589830 QTW589829:QTW589830 RDS589829:RDS589830 RNO589829:RNO589830 RXK589829:RXK589830 SHG589829:SHG589830 SRC589829:SRC589830 TAY589829:TAY589830 TKU589829:TKU589830 TUQ589829:TUQ589830 UEM589829:UEM589830 UOI589829:UOI589830 UYE589829:UYE589830 VIA589829:VIA589830 VRW589829:VRW589830 WBS589829:WBS589830 WLO589829:WLO589830 WVK589829:WVK589830 C655365:C655366 IY655365:IY655366 SU655365:SU655366 ACQ655365:ACQ655366 AMM655365:AMM655366 AWI655365:AWI655366 BGE655365:BGE655366 BQA655365:BQA655366 BZW655365:BZW655366 CJS655365:CJS655366 CTO655365:CTO655366 DDK655365:DDK655366 DNG655365:DNG655366 DXC655365:DXC655366 EGY655365:EGY655366 EQU655365:EQU655366 FAQ655365:FAQ655366 FKM655365:FKM655366 FUI655365:FUI655366 GEE655365:GEE655366 GOA655365:GOA655366 GXW655365:GXW655366 HHS655365:HHS655366 HRO655365:HRO655366 IBK655365:IBK655366 ILG655365:ILG655366 IVC655365:IVC655366 JEY655365:JEY655366 JOU655365:JOU655366 JYQ655365:JYQ655366 KIM655365:KIM655366 KSI655365:KSI655366 LCE655365:LCE655366 LMA655365:LMA655366 LVW655365:LVW655366 MFS655365:MFS655366 MPO655365:MPO655366 MZK655365:MZK655366 NJG655365:NJG655366 NTC655365:NTC655366 OCY655365:OCY655366 OMU655365:OMU655366 OWQ655365:OWQ655366 PGM655365:PGM655366 PQI655365:PQI655366 QAE655365:QAE655366 QKA655365:QKA655366 QTW655365:QTW655366 RDS655365:RDS655366 RNO655365:RNO655366 RXK655365:RXK655366 SHG655365:SHG655366 SRC655365:SRC655366 TAY655365:TAY655366 TKU655365:TKU655366 TUQ655365:TUQ655366 UEM655365:UEM655366 UOI655365:UOI655366 UYE655365:UYE655366 VIA655365:VIA655366 VRW655365:VRW655366 WBS655365:WBS655366 WLO655365:WLO655366 WVK655365:WVK655366 C720901:C720902 IY720901:IY720902 SU720901:SU720902 ACQ720901:ACQ720902 AMM720901:AMM720902 AWI720901:AWI720902 BGE720901:BGE720902 BQA720901:BQA720902 BZW720901:BZW720902 CJS720901:CJS720902 CTO720901:CTO720902 DDK720901:DDK720902 DNG720901:DNG720902 DXC720901:DXC720902 EGY720901:EGY720902 EQU720901:EQU720902 FAQ720901:FAQ720902 FKM720901:FKM720902 FUI720901:FUI720902 GEE720901:GEE720902 GOA720901:GOA720902 GXW720901:GXW720902 HHS720901:HHS720902 HRO720901:HRO720902 IBK720901:IBK720902 ILG720901:ILG720902 IVC720901:IVC720902 JEY720901:JEY720902 JOU720901:JOU720902 JYQ720901:JYQ720902 KIM720901:KIM720902 KSI720901:KSI720902 LCE720901:LCE720902 LMA720901:LMA720902 LVW720901:LVW720902 MFS720901:MFS720902 MPO720901:MPO720902 MZK720901:MZK720902 NJG720901:NJG720902 NTC720901:NTC720902 OCY720901:OCY720902 OMU720901:OMU720902 OWQ720901:OWQ720902 PGM720901:PGM720902 PQI720901:PQI720902 QAE720901:QAE720902 QKA720901:QKA720902 QTW720901:QTW720902 RDS720901:RDS720902 RNO720901:RNO720902 RXK720901:RXK720902 SHG720901:SHG720902 SRC720901:SRC720902 TAY720901:TAY720902 TKU720901:TKU720902 TUQ720901:TUQ720902 UEM720901:UEM720902 UOI720901:UOI720902 UYE720901:UYE720902 VIA720901:VIA720902 VRW720901:VRW720902 WBS720901:WBS720902 WLO720901:WLO720902 WVK720901:WVK720902 C786437:C786438 IY786437:IY786438 SU786437:SU786438 ACQ786437:ACQ786438 AMM786437:AMM786438 AWI786437:AWI786438 BGE786437:BGE786438 BQA786437:BQA786438 BZW786437:BZW786438 CJS786437:CJS786438 CTO786437:CTO786438 DDK786437:DDK786438 DNG786437:DNG786438 DXC786437:DXC786438 EGY786437:EGY786438 EQU786437:EQU786438 FAQ786437:FAQ786438 FKM786437:FKM786438 FUI786437:FUI786438 GEE786437:GEE786438 GOA786437:GOA786438 GXW786437:GXW786438 HHS786437:HHS786438 HRO786437:HRO786438 IBK786437:IBK786438 ILG786437:ILG786438 IVC786437:IVC786438 JEY786437:JEY786438 JOU786437:JOU786438 JYQ786437:JYQ786438 KIM786437:KIM786438 KSI786437:KSI786438 LCE786437:LCE786438 LMA786437:LMA786438 LVW786437:LVW786438 MFS786437:MFS786438 MPO786437:MPO786438 MZK786437:MZK786438 NJG786437:NJG786438 NTC786437:NTC786438 OCY786437:OCY786438 OMU786437:OMU786438 OWQ786437:OWQ786438 PGM786437:PGM786438 PQI786437:PQI786438 QAE786437:QAE786438 QKA786437:QKA786438 QTW786437:QTW786438 RDS786437:RDS786438 RNO786437:RNO786438 RXK786437:RXK786438 SHG786437:SHG786438 SRC786437:SRC786438 TAY786437:TAY786438 TKU786437:TKU786438 TUQ786437:TUQ786438 UEM786437:UEM786438 UOI786437:UOI786438 UYE786437:UYE786438 VIA786437:VIA786438 VRW786437:VRW786438 WBS786437:WBS786438 WLO786437:WLO786438 WVK786437:WVK786438 C851973:C851974 IY851973:IY851974 SU851973:SU851974 ACQ851973:ACQ851974 AMM851973:AMM851974 AWI851973:AWI851974 BGE851973:BGE851974 BQA851973:BQA851974 BZW851973:BZW851974 CJS851973:CJS851974 CTO851973:CTO851974 DDK851973:DDK851974 DNG851973:DNG851974 DXC851973:DXC851974 EGY851973:EGY851974 EQU851973:EQU851974 FAQ851973:FAQ851974 FKM851973:FKM851974 FUI851973:FUI851974 GEE851973:GEE851974 GOA851973:GOA851974 GXW851973:GXW851974 HHS851973:HHS851974 HRO851973:HRO851974 IBK851973:IBK851974 ILG851973:ILG851974 IVC851973:IVC851974 JEY851973:JEY851974 JOU851973:JOU851974 JYQ851973:JYQ851974 KIM851973:KIM851974 KSI851973:KSI851974 LCE851973:LCE851974 LMA851973:LMA851974 LVW851973:LVW851974 MFS851973:MFS851974 MPO851973:MPO851974 MZK851973:MZK851974 NJG851973:NJG851974 NTC851973:NTC851974 OCY851973:OCY851974 OMU851973:OMU851974 OWQ851973:OWQ851974 PGM851973:PGM851974 PQI851973:PQI851974 QAE851973:QAE851974 QKA851973:QKA851974 QTW851973:QTW851974 RDS851973:RDS851974 RNO851973:RNO851974 RXK851973:RXK851974 SHG851973:SHG851974 SRC851973:SRC851974 TAY851973:TAY851974 TKU851973:TKU851974 TUQ851973:TUQ851974 UEM851973:UEM851974 UOI851973:UOI851974 UYE851973:UYE851974 VIA851973:VIA851974 VRW851973:VRW851974 WBS851973:WBS851974 WLO851973:WLO851974 WVK851973:WVK851974 C917509:C917510 IY917509:IY917510 SU917509:SU917510 ACQ917509:ACQ917510 AMM917509:AMM917510 AWI917509:AWI917510 BGE917509:BGE917510 BQA917509:BQA917510 BZW917509:BZW917510 CJS917509:CJS917510 CTO917509:CTO917510 DDK917509:DDK917510 DNG917509:DNG917510 DXC917509:DXC917510 EGY917509:EGY917510 EQU917509:EQU917510 FAQ917509:FAQ917510 FKM917509:FKM917510 FUI917509:FUI917510 GEE917509:GEE917510 GOA917509:GOA917510 GXW917509:GXW917510 HHS917509:HHS917510 HRO917509:HRO917510 IBK917509:IBK917510 ILG917509:ILG917510 IVC917509:IVC917510 JEY917509:JEY917510 JOU917509:JOU917510 JYQ917509:JYQ917510 KIM917509:KIM917510 KSI917509:KSI917510 LCE917509:LCE917510 LMA917509:LMA917510 LVW917509:LVW917510 MFS917509:MFS917510 MPO917509:MPO917510 MZK917509:MZK917510 NJG917509:NJG917510 NTC917509:NTC917510 OCY917509:OCY917510 OMU917509:OMU917510 OWQ917509:OWQ917510 PGM917509:PGM917510 PQI917509:PQI917510 QAE917509:QAE917510 QKA917509:QKA917510 QTW917509:QTW917510 RDS917509:RDS917510 RNO917509:RNO917510 RXK917509:RXK917510 SHG917509:SHG917510 SRC917509:SRC917510 TAY917509:TAY917510 TKU917509:TKU917510 TUQ917509:TUQ917510 UEM917509:UEM917510 UOI917509:UOI917510 UYE917509:UYE917510 VIA917509:VIA917510 VRW917509:VRW917510 WBS917509:WBS917510 WLO917509:WLO917510 WVK917509:WVK917510 C983045:C983046 IY983045:IY983046 SU983045:SU983046 ACQ983045:ACQ983046 AMM983045:AMM983046 AWI983045:AWI983046 BGE983045:BGE983046 BQA983045:BQA983046 BZW983045:BZW983046 CJS983045:CJS983046 CTO983045:CTO983046 DDK983045:DDK983046 DNG983045:DNG983046 DXC983045:DXC983046 EGY983045:EGY983046 EQU983045:EQU983046 FAQ983045:FAQ983046 FKM983045:FKM983046 FUI983045:FUI983046 GEE983045:GEE983046 GOA983045:GOA983046 GXW983045:GXW983046 HHS983045:HHS983046 HRO983045:HRO983046 IBK983045:IBK983046 ILG983045:ILG983046 IVC983045:IVC983046 JEY983045:JEY983046 JOU983045:JOU983046 JYQ983045:JYQ983046 KIM983045:KIM983046 KSI983045:KSI983046 LCE983045:LCE983046 LMA983045:LMA983046 LVW983045:LVW983046 MFS983045:MFS983046 MPO983045:MPO983046 MZK983045:MZK983046 NJG983045:NJG983046 NTC983045:NTC983046 OCY983045:OCY983046 OMU983045:OMU983046 OWQ983045:OWQ983046 PGM983045:PGM983046 PQI983045:PQI983046 QAE983045:QAE983046 QKA983045:QKA983046 QTW983045:QTW983046 RDS983045:RDS983046 RNO983045:RNO983046 RXK983045:RXK983046 SHG983045:SHG983046 SRC983045:SRC983046 TAY983045:TAY983046 TKU983045:TKU983046 TUQ983045:TUQ983046 UEM983045:UEM983046 UOI983045:UOI983046 UYE983045:UYE983046 VIA983045:VIA983046 VRW983045:VRW983046 WBS983045:WBS983046 WLO983045:WLO983046 WVK983045:WVK983046" showErrorMessage="1" showInputMessage="1" allowBlank="1" type="list">
      <formula1>"○,　"</formula1>
    </dataValidation>
    <dataValidation sqref="G12 JC12 SY12 ACU12 AMQ12 AWM12 BGI12 BQE12 CAA12 CJW12 CTS12 DDO12 DNK12 DXG12 EHC12 EQY12 FAU12 FKQ12 FUM12 GEI12 GOE12 GYA12 HHW12 HRS12 IBO12 ILK12 IVG12 JFC12 JOY12 JYU12 KIQ12 KSM12 LCI12 LME12 LWA12 MFW12 MPS12 MZO12 NJK12 NTG12 ODC12 OMY12 OWU12 PGQ12 PQM12 QAI12 QKE12 QUA12 RDW12 RNS12 RXO12 SHK12 SRG12 TBC12 TKY12 TUU12 UEQ12 UOM12 UYI12 VIE12 VSA12 WBW12 WLS12 WVO12 G65548 JC65548 SY65548 ACU65548 AMQ65548 AWM65548 BGI65548 BQE65548 CAA65548 CJW65548 CTS65548 DDO65548 DNK65548 DXG65548 EHC65548 EQY65548 FAU65548 FKQ65548 FUM65548 GEI65548 GOE65548 GYA65548 HHW65548 HRS65548 IBO65548 ILK65548 IVG65548 JFC65548 JOY65548 JYU65548 KIQ65548 KSM65548 LCI65548 LME65548 LWA65548 MFW65548 MPS65548 MZO65548 NJK65548 NTG65548 ODC65548 OMY65548 OWU65548 PGQ65548 PQM65548 QAI65548 QKE65548 QUA65548 RDW65548 RNS65548 RXO65548 SHK65548 SRG65548 TBC65548 TKY65548 TUU65548 UEQ65548 UOM65548 UYI65548 VIE65548 VSA65548 WBW65548 WLS65548 WVO65548 G131084 JC131084 SY131084 ACU131084 AMQ131084 AWM131084 BGI131084 BQE131084 CAA131084 CJW131084 CTS131084 DDO131084 DNK131084 DXG131084 EHC131084 EQY131084 FAU131084 FKQ131084 FUM131084 GEI131084 GOE131084 GYA131084 HHW131084 HRS131084 IBO131084 ILK131084 IVG131084 JFC131084 JOY131084 JYU131084 KIQ131084 KSM131084 LCI131084 LME131084 LWA131084 MFW131084 MPS131084 MZO131084 NJK131084 NTG131084 ODC131084 OMY131084 OWU131084 PGQ131084 PQM131084 QAI131084 QKE131084 QUA131084 RDW131084 RNS131084 RXO131084 SHK131084 SRG131084 TBC131084 TKY131084 TUU131084 UEQ131084 UOM131084 UYI131084 VIE131084 VSA131084 WBW131084 WLS131084 WVO131084 G196620 JC196620 SY196620 ACU196620 AMQ196620 AWM196620 BGI196620 BQE196620 CAA196620 CJW196620 CTS196620 DDO196620 DNK196620 DXG196620 EHC196620 EQY196620 FAU196620 FKQ196620 FUM196620 GEI196620 GOE196620 GYA196620 HHW196620 HRS196620 IBO196620 ILK196620 IVG196620 JFC196620 JOY196620 JYU196620 KIQ196620 KSM196620 LCI196620 LME196620 LWA196620 MFW196620 MPS196620 MZO196620 NJK196620 NTG196620 ODC196620 OMY196620 OWU196620 PGQ196620 PQM196620 QAI196620 QKE196620 QUA196620 RDW196620 RNS196620 RXO196620 SHK196620 SRG196620 TBC196620 TKY196620 TUU196620 UEQ196620 UOM196620 UYI196620 VIE196620 VSA196620 WBW196620 WLS196620 WVO196620 G262156 JC262156 SY262156 ACU262156 AMQ262156 AWM262156 BGI262156 BQE262156 CAA262156 CJW262156 CTS262156 DDO262156 DNK262156 DXG262156 EHC262156 EQY262156 FAU262156 FKQ262156 FUM262156 GEI262156 GOE262156 GYA262156 HHW262156 HRS262156 IBO262156 ILK262156 IVG262156 JFC262156 JOY262156 JYU262156 KIQ262156 KSM262156 LCI262156 LME262156 LWA262156 MFW262156 MPS262156 MZO262156 NJK262156 NTG262156 ODC262156 OMY262156 OWU262156 PGQ262156 PQM262156 QAI262156 QKE262156 QUA262156 RDW262156 RNS262156 RXO262156 SHK262156 SRG262156 TBC262156 TKY262156 TUU262156 UEQ262156 UOM262156 UYI262156 VIE262156 VSA262156 WBW262156 WLS262156 WVO262156 G327692 JC327692 SY327692 ACU327692 AMQ327692 AWM327692 BGI327692 BQE327692 CAA327692 CJW327692 CTS327692 DDO327692 DNK327692 DXG327692 EHC327692 EQY327692 FAU327692 FKQ327692 FUM327692 GEI327692 GOE327692 GYA327692 HHW327692 HRS327692 IBO327692 ILK327692 IVG327692 JFC327692 JOY327692 JYU327692 KIQ327692 KSM327692 LCI327692 LME327692 LWA327692 MFW327692 MPS327692 MZO327692 NJK327692 NTG327692 ODC327692 OMY327692 OWU327692 PGQ327692 PQM327692 QAI327692 QKE327692 QUA327692 RDW327692 RNS327692 RXO327692 SHK327692 SRG327692 TBC327692 TKY327692 TUU327692 UEQ327692 UOM327692 UYI327692 VIE327692 VSA327692 WBW327692 WLS327692 WVO327692 G393228 JC393228 SY393228 ACU393228 AMQ393228 AWM393228 BGI393228 BQE393228 CAA393228 CJW393228 CTS393228 DDO393228 DNK393228 DXG393228 EHC393228 EQY393228 FAU393228 FKQ393228 FUM393228 GEI393228 GOE393228 GYA393228 HHW393228 HRS393228 IBO393228 ILK393228 IVG393228 JFC393228 JOY393228 JYU393228 KIQ393228 KSM393228 LCI393228 LME393228 LWA393228 MFW393228 MPS393228 MZO393228 NJK393228 NTG393228 ODC393228 OMY393228 OWU393228 PGQ393228 PQM393228 QAI393228 QKE393228 QUA393228 RDW393228 RNS393228 RXO393228 SHK393228 SRG393228 TBC393228 TKY393228 TUU393228 UEQ393228 UOM393228 UYI393228 VIE393228 VSA393228 WBW393228 WLS393228 WVO393228 G458764 JC458764 SY458764 ACU458764 AMQ458764 AWM458764 BGI458764 BQE458764 CAA458764 CJW458764 CTS458764 DDO458764 DNK458764 DXG458764 EHC458764 EQY458764 FAU458764 FKQ458764 FUM458764 GEI458764 GOE458764 GYA458764 HHW458764 HRS458764 IBO458764 ILK458764 IVG458764 JFC458764 JOY458764 JYU458764 KIQ458764 KSM458764 LCI458764 LME458764 LWA458764 MFW458764 MPS458764 MZO458764 NJK458764 NTG458764 ODC458764 OMY458764 OWU458764 PGQ458764 PQM458764 QAI458764 QKE458764 QUA458764 RDW458764 RNS458764 RXO458764 SHK458764 SRG458764 TBC458764 TKY458764 TUU458764 UEQ458764 UOM458764 UYI458764 VIE458764 VSA458764 WBW458764 WLS458764 WVO458764 G524300 JC524300 SY524300 ACU524300 AMQ524300 AWM524300 BGI524300 BQE524300 CAA524300 CJW524300 CTS524300 DDO524300 DNK524300 DXG524300 EHC524300 EQY524300 FAU524300 FKQ524300 FUM524300 GEI524300 GOE524300 GYA524300 HHW524300 HRS524300 IBO524300 ILK524300 IVG524300 JFC524300 JOY524300 JYU524300 KIQ524300 KSM524300 LCI524300 LME524300 LWA524300 MFW524300 MPS524300 MZO524300 NJK524300 NTG524300 ODC524300 OMY524300 OWU524300 PGQ524300 PQM524300 QAI524300 QKE524300 QUA524300 RDW524300 RNS524300 RXO524300 SHK524300 SRG524300 TBC524300 TKY524300 TUU524300 UEQ524300 UOM524300 UYI524300 VIE524300 VSA524300 WBW524300 WLS524300 WVO524300 G589836 JC589836 SY589836 ACU589836 AMQ589836 AWM589836 BGI589836 BQE589836 CAA589836 CJW589836 CTS589836 DDO589836 DNK589836 DXG589836 EHC589836 EQY589836 FAU589836 FKQ589836 FUM589836 GEI589836 GOE589836 GYA589836 HHW589836 HRS589836 IBO589836 ILK589836 IVG589836 JFC589836 JOY589836 JYU589836 KIQ589836 KSM589836 LCI589836 LME589836 LWA589836 MFW589836 MPS589836 MZO589836 NJK589836 NTG589836 ODC589836 OMY589836 OWU589836 PGQ589836 PQM589836 QAI589836 QKE589836 QUA589836 RDW589836 RNS589836 RXO589836 SHK589836 SRG589836 TBC589836 TKY589836 TUU589836 UEQ589836 UOM589836 UYI589836 VIE589836 VSA589836 WBW589836 WLS589836 WVO589836 G655372 JC655372 SY655372 ACU655372 AMQ655372 AWM655372 BGI655372 BQE655372 CAA655372 CJW655372 CTS655372 DDO655372 DNK655372 DXG655372 EHC655372 EQY655372 FAU655372 FKQ655372 FUM655372 GEI655372 GOE655372 GYA655372 HHW655372 HRS655372 IBO655372 ILK655372 IVG655372 JFC655372 JOY655372 JYU655372 KIQ655372 KSM655372 LCI655372 LME655372 LWA655372 MFW655372 MPS655372 MZO655372 NJK655372 NTG655372 ODC655372 OMY655372 OWU655372 PGQ655372 PQM655372 QAI655372 QKE655372 QUA655372 RDW655372 RNS655372 RXO655372 SHK655372 SRG655372 TBC655372 TKY655372 TUU655372 UEQ655372 UOM655372 UYI655372 VIE655372 VSA655372 WBW655372 WLS655372 WVO655372 G720908 JC720908 SY720908 ACU720908 AMQ720908 AWM720908 BGI720908 BQE720908 CAA720908 CJW720908 CTS720908 DDO720908 DNK720908 DXG720908 EHC720908 EQY720908 FAU720908 FKQ720908 FUM720908 GEI720908 GOE720908 GYA720908 HHW720908 HRS720908 IBO720908 ILK720908 IVG720908 JFC720908 JOY720908 JYU720908 KIQ720908 KSM720908 LCI720908 LME720908 LWA720908 MFW720908 MPS720908 MZO720908 NJK720908 NTG720908 ODC720908 OMY720908 OWU720908 PGQ720908 PQM720908 QAI720908 QKE720908 QUA720908 RDW720908 RNS720908 RXO720908 SHK720908 SRG720908 TBC720908 TKY720908 TUU720908 UEQ720908 UOM720908 UYI720908 VIE720908 VSA720908 WBW720908 WLS720908 WVO720908 G786444 JC786444 SY786444 ACU786444 AMQ786444 AWM786444 BGI786444 BQE786444 CAA786444 CJW786444 CTS786444 DDO786444 DNK786444 DXG786444 EHC786444 EQY786444 FAU786444 FKQ786444 FUM786444 GEI786444 GOE786444 GYA786444 HHW786444 HRS786444 IBO786444 ILK786444 IVG786444 JFC786444 JOY786444 JYU786444 KIQ786444 KSM786444 LCI786444 LME786444 LWA786444 MFW786444 MPS786444 MZO786444 NJK786444 NTG786444 ODC786444 OMY786444 OWU786444 PGQ786444 PQM786444 QAI786444 QKE786444 QUA786444 RDW786444 RNS786444 RXO786444 SHK786444 SRG786444 TBC786444 TKY786444 TUU786444 UEQ786444 UOM786444 UYI786444 VIE786444 VSA786444 WBW786444 WLS786444 WVO786444 G851980 JC851980 SY851980 ACU851980 AMQ851980 AWM851980 BGI851980 BQE851980 CAA851980 CJW851980 CTS851980 DDO851980 DNK851980 DXG851980 EHC851980 EQY851980 FAU851980 FKQ851980 FUM851980 GEI851980 GOE851980 GYA851980 HHW851980 HRS851980 IBO851980 ILK851980 IVG851980 JFC851980 JOY851980 JYU851980 KIQ851980 KSM851980 LCI851980 LME851980 LWA851980 MFW851980 MPS851980 MZO851980 NJK851980 NTG851980 ODC851980 OMY851980 OWU851980 PGQ851980 PQM851980 QAI851980 QKE851980 QUA851980 RDW851980 RNS851980 RXO851980 SHK851980 SRG851980 TBC851980 TKY851980 TUU851980 UEQ851980 UOM851980 UYI851980 VIE851980 VSA851980 WBW851980 WLS851980 WVO851980 G917516 JC917516 SY917516 ACU917516 AMQ917516 AWM917516 BGI917516 BQE917516 CAA917516 CJW917516 CTS917516 DDO917516 DNK917516 DXG917516 EHC917516 EQY917516 FAU917516 FKQ917516 FUM917516 GEI917516 GOE917516 GYA917516 HHW917516 HRS917516 IBO917516 ILK917516 IVG917516 JFC917516 JOY917516 JYU917516 KIQ917516 KSM917516 LCI917516 LME917516 LWA917516 MFW917516 MPS917516 MZO917516 NJK917516 NTG917516 ODC917516 OMY917516 OWU917516 PGQ917516 PQM917516 QAI917516 QKE917516 QUA917516 RDW917516 RNS917516 RXO917516 SHK917516 SRG917516 TBC917516 TKY917516 TUU917516 UEQ917516 UOM917516 UYI917516 VIE917516 VSA917516 WBW917516 WLS917516 WVO917516 G983052 JC983052 SY983052 ACU983052 AMQ983052 AWM983052 BGI983052 BQE983052 CAA983052 CJW983052 CTS983052 DDO983052 DNK983052 DXG983052 EHC983052 EQY983052 FAU983052 FKQ983052 FUM983052 GEI983052 GOE983052 GYA983052 HHW983052 HRS983052 IBO983052 ILK983052 IVG983052 JFC983052 JOY983052 JYU983052 KIQ983052 KSM983052 LCI983052 LME983052 LWA983052 MFW983052 MPS983052 MZO983052 NJK983052 NTG983052 ODC983052 OMY983052 OWU983052 PGQ983052 PQM983052 QAI983052 QKE983052 QUA983052 RDW983052 RNS983052 RXO983052 SHK983052 SRG983052 TBC983052 TKY983052 TUU983052 UEQ983052 UOM983052 UYI983052 VIE983052 VSA983052 WBW983052 WLS983052 WVO983052" showErrorMessage="1" showInputMessage="1" allowBlank="1" type="list">
      <formula1>"Yes,No"</formula1>
    </dataValidation>
  </dataValidations>
  <printOptions horizontalCentered="1"/>
  <pageMargins left="0.2755905511811024" right="0.07874015748031496" top="0.2755905511811024" bottom="0.1968503937007874" header="0.3937007874015748" footer="0"/>
  <pageSetup orientation="portrait" paperSize="9" scale="57"/>
  <rowBreaks count="1" manualBreakCount="1">
    <brk id="115" min="0" max="40" man="1"/>
  </rowBreaks>
</worksheet>
</file>

<file path=xl/worksheets/sheet26.xml><?xml version="1.0" encoding="utf-8"?>
<worksheet xmlns="http://schemas.openxmlformats.org/spreadsheetml/2006/main">
  <sheetPr>
    <outlinePr summaryBelow="1" summaryRight="1"/>
    <pageSetUpPr/>
  </sheetPr>
  <dimension ref="A1:AZ59"/>
  <sheetViews>
    <sheetView showGridLines="0" view="pageBreakPreview" zoomScale="85" zoomScaleNormal="100" zoomScaleSheetLayoutView="85" workbookViewId="0">
      <selection activeCell="A4" sqref="A4"/>
    </sheetView>
  </sheetViews>
  <sheetFormatPr baseColWidth="8" defaultColWidth="9" defaultRowHeight="13"/>
  <cols>
    <col width="3.08984375" customWidth="1" style="1637" min="1" max="40"/>
    <col width="2.6328125" customWidth="1" style="1637" min="41" max="63"/>
    <col width="9" customWidth="1" style="1637" min="64" max="256"/>
    <col width="3.08984375" customWidth="1" style="1637" min="257" max="296"/>
    <col width="2.6328125" customWidth="1" style="1637" min="297" max="319"/>
    <col width="9" customWidth="1" style="1637" min="320" max="512"/>
    <col width="3.08984375" customWidth="1" style="1637" min="513" max="552"/>
    <col width="2.6328125" customWidth="1" style="1637" min="553" max="575"/>
    <col width="9" customWidth="1" style="1637" min="576" max="768"/>
    <col width="3.08984375" customWidth="1" style="1637" min="769" max="808"/>
    <col width="2.6328125" customWidth="1" style="1637" min="809" max="831"/>
    <col width="9" customWidth="1" style="1637" min="832" max="1024"/>
    <col width="3.08984375" customWidth="1" style="1637" min="1025" max="1064"/>
    <col width="2.6328125" customWidth="1" style="1637" min="1065" max="1087"/>
    <col width="9" customWidth="1" style="1637" min="1088" max="1280"/>
    <col width="3.08984375" customWidth="1" style="1637" min="1281" max="1320"/>
    <col width="2.6328125" customWidth="1" style="1637" min="1321" max="1343"/>
    <col width="9" customWidth="1" style="1637" min="1344" max="1536"/>
    <col width="3.08984375" customWidth="1" style="1637" min="1537" max="1576"/>
    <col width="2.6328125" customWidth="1" style="1637" min="1577" max="1599"/>
    <col width="9" customWidth="1" style="1637" min="1600" max="1792"/>
    <col width="3.08984375" customWidth="1" style="1637" min="1793" max="1832"/>
    <col width="2.6328125" customWidth="1" style="1637" min="1833" max="1855"/>
    <col width="9" customWidth="1" style="1637" min="1856" max="2048"/>
    <col width="3.08984375" customWidth="1" style="1637" min="2049" max="2088"/>
    <col width="2.6328125" customWidth="1" style="1637" min="2089" max="2111"/>
    <col width="9" customWidth="1" style="1637" min="2112" max="2304"/>
    <col width="3.08984375" customWidth="1" style="1637" min="2305" max="2344"/>
    <col width="2.6328125" customWidth="1" style="1637" min="2345" max="2367"/>
    <col width="9" customWidth="1" style="1637" min="2368" max="2560"/>
    <col width="3.08984375" customWidth="1" style="1637" min="2561" max="2600"/>
    <col width="2.6328125" customWidth="1" style="1637" min="2601" max="2623"/>
    <col width="9" customWidth="1" style="1637" min="2624" max="2816"/>
    <col width="3.08984375" customWidth="1" style="1637" min="2817" max="2856"/>
    <col width="2.6328125" customWidth="1" style="1637" min="2857" max="2879"/>
    <col width="9" customWidth="1" style="1637" min="2880" max="3072"/>
    <col width="3.08984375" customWidth="1" style="1637" min="3073" max="3112"/>
    <col width="2.6328125" customWidth="1" style="1637" min="3113" max="3135"/>
    <col width="9" customWidth="1" style="1637" min="3136" max="3328"/>
    <col width="3.08984375" customWidth="1" style="1637" min="3329" max="3368"/>
    <col width="2.6328125" customWidth="1" style="1637" min="3369" max="3391"/>
    <col width="9" customWidth="1" style="1637" min="3392" max="3584"/>
    <col width="3.08984375" customWidth="1" style="1637" min="3585" max="3624"/>
    <col width="2.6328125" customWidth="1" style="1637" min="3625" max="3647"/>
    <col width="9" customWidth="1" style="1637" min="3648" max="3840"/>
    <col width="3.08984375" customWidth="1" style="1637" min="3841" max="3880"/>
    <col width="2.6328125" customWidth="1" style="1637" min="3881" max="3903"/>
    <col width="9" customWidth="1" style="1637" min="3904" max="4096"/>
    <col width="3.08984375" customWidth="1" style="1637" min="4097" max="4136"/>
    <col width="2.6328125" customWidth="1" style="1637" min="4137" max="4159"/>
    <col width="9" customWidth="1" style="1637" min="4160" max="4352"/>
    <col width="3.08984375" customWidth="1" style="1637" min="4353" max="4392"/>
    <col width="2.6328125" customWidth="1" style="1637" min="4393" max="4415"/>
    <col width="9" customWidth="1" style="1637" min="4416" max="4608"/>
    <col width="3.08984375" customWidth="1" style="1637" min="4609" max="4648"/>
    <col width="2.6328125" customWidth="1" style="1637" min="4649" max="4671"/>
    <col width="9" customWidth="1" style="1637" min="4672" max="4864"/>
    <col width="3.08984375" customWidth="1" style="1637" min="4865" max="4904"/>
    <col width="2.6328125" customWidth="1" style="1637" min="4905" max="4927"/>
    <col width="9" customWidth="1" style="1637" min="4928" max="5120"/>
    <col width="3.08984375" customWidth="1" style="1637" min="5121" max="5160"/>
    <col width="2.6328125" customWidth="1" style="1637" min="5161" max="5183"/>
    <col width="9" customWidth="1" style="1637" min="5184" max="5376"/>
    <col width="3.08984375" customWidth="1" style="1637" min="5377" max="5416"/>
    <col width="2.6328125" customWidth="1" style="1637" min="5417" max="5439"/>
    <col width="9" customWidth="1" style="1637" min="5440" max="5632"/>
    <col width="3.08984375" customWidth="1" style="1637" min="5633" max="5672"/>
    <col width="2.6328125" customWidth="1" style="1637" min="5673" max="5695"/>
    <col width="9" customWidth="1" style="1637" min="5696" max="5888"/>
    <col width="3.08984375" customWidth="1" style="1637" min="5889" max="5928"/>
    <col width="2.6328125" customWidth="1" style="1637" min="5929" max="5951"/>
    <col width="9" customWidth="1" style="1637" min="5952" max="6144"/>
    <col width="3.08984375" customWidth="1" style="1637" min="6145" max="6184"/>
    <col width="2.6328125" customWidth="1" style="1637" min="6185" max="6207"/>
    <col width="9" customWidth="1" style="1637" min="6208" max="6400"/>
    <col width="3.08984375" customWidth="1" style="1637" min="6401" max="6440"/>
    <col width="2.6328125" customWidth="1" style="1637" min="6441" max="6463"/>
    <col width="9" customWidth="1" style="1637" min="6464" max="6656"/>
    <col width="3.08984375" customWidth="1" style="1637" min="6657" max="6696"/>
    <col width="2.6328125" customWidth="1" style="1637" min="6697" max="6719"/>
    <col width="9" customWidth="1" style="1637" min="6720" max="6912"/>
    <col width="3.08984375" customWidth="1" style="1637" min="6913" max="6952"/>
    <col width="2.6328125" customWidth="1" style="1637" min="6953" max="6975"/>
    <col width="9" customWidth="1" style="1637" min="6976" max="7168"/>
    <col width="3.08984375" customWidth="1" style="1637" min="7169" max="7208"/>
    <col width="2.6328125" customWidth="1" style="1637" min="7209" max="7231"/>
    <col width="9" customWidth="1" style="1637" min="7232" max="7424"/>
    <col width="3.08984375" customWidth="1" style="1637" min="7425" max="7464"/>
    <col width="2.6328125" customWidth="1" style="1637" min="7465" max="7487"/>
    <col width="9" customWidth="1" style="1637" min="7488" max="7680"/>
    <col width="3.08984375" customWidth="1" style="1637" min="7681" max="7720"/>
    <col width="2.6328125" customWidth="1" style="1637" min="7721" max="7743"/>
    <col width="9" customWidth="1" style="1637" min="7744" max="7936"/>
    <col width="3.08984375" customWidth="1" style="1637" min="7937" max="7976"/>
    <col width="2.6328125" customWidth="1" style="1637" min="7977" max="7999"/>
    <col width="9" customWidth="1" style="1637" min="8000" max="8192"/>
    <col width="3.08984375" customWidth="1" style="1637" min="8193" max="8232"/>
    <col width="2.6328125" customWidth="1" style="1637" min="8233" max="8255"/>
    <col width="9" customWidth="1" style="1637" min="8256" max="8448"/>
    <col width="3.08984375" customWidth="1" style="1637" min="8449" max="8488"/>
    <col width="2.6328125" customWidth="1" style="1637" min="8489" max="8511"/>
    <col width="9" customWidth="1" style="1637" min="8512" max="8704"/>
    <col width="3.08984375" customWidth="1" style="1637" min="8705" max="8744"/>
    <col width="2.6328125" customWidth="1" style="1637" min="8745" max="8767"/>
    <col width="9" customWidth="1" style="1637" min="8768" max="8960"/>
    <col width="3.08984375" customWidth="1" style="1637" min="8961" max="9000"/>
    <col width="2.6328125" customWidth="1" style="1637" min="9001" max="9023"/>
    <col width="9" customWidth="1" style="1637" min="9024" max="9216"/>
    <col width="3.08984375" customWidth="1" style="1637" min="9217" max="9256"/>
    <col width="2.6328125" customWidth="1" style="1637" min="9257" max="9279"/>
    <col width="9" customWidth="1" style="1637" min="9280" max="9472"/>
    <col width="3.08984375" customWidth="1" style="1637" min="9473" max="9512"/>
    <col width="2.6328125" customWidth="1" style="1637" min="9513" max="9535"/>
    <col width="9" customWidth="1" style="1637" min="9536" max="9728"/>
    <col width="3.08984375" customWidth="1" style="1637" min="9729" max="9768"/>
    <col width="2.6328125" customWidth="1" style="1637" min="9769" max="9791"/>
    <col width="9" customWidth="1" style="1637" min="9792" max="9984"/>
    <col width="3.08984375" customWidth="1" style="1637" min="9985" max="10024"/>
    <col width="2.6328125" customWidth="1" style="1637" min="10025" max="10047"/>
    <col width="9" customWidth="1" style="1637" min="10048" max="10240"/>
    <col width="3.08984375" customWidth="1" style="1637" min="10241" max="10280"/>
    <col width="2.6328125" customWidth="1" style="1637" min="10281" max="10303"/>
    <col width="9" customWidth="1" style="1637" min="10304" max="10496"/>
    <col width="3.08984375" customWidth="1" style="1637" min="10497" max="10536"/>
    <col width="2.6328125" customWidth="1" style="1637" min="10537" max="10559"/>
    <col width="9" customWidth="1" style="1637" min="10560" max="10752"/>
    <col width="3.08984375" customWidth="1" style="1637" min="10753" max="10792"/>
    <col width="2.6328125" customWidth="1" style="1637" min="10793" max="10815"/>
    <col width="9" customWidth="1" style="1637" min="10816" max="11008"/>
    <col width="3.08984375" customWidth="1" style="1637" min="11009" max="11048"/>
    <col width="2.6328125" customWidth="1" style="1637" min="11049" max="11071"/>
    <col width="9" customWidth="1" style="1637" min="11072" max="11264"/>
    <col width="3.08984375" customWidth="1" style="1637" min="11265" max="11304"/>
    <col width="2.6328125" customWidth="1" style="1637" min="11305" max="11327"/>
    <col width="9" customWidth="1" style="1637" min="11328" max="11520"/>
    <col width="3.08984375" customWidth="1" style="1637" min="11521" max="11560"/>
    <col width="2.6328125" customWidth="1" style="1637" min="11561" max="11583"/>
    <col width="9" customWidth="1" style="1637" min="11584" max="11776"/>
    <col width="3.08984375" customWidth="1" style="1637" min="11777" max="11816"/>
    <col width="2.6328125" customWidth="1" style="1637" min="11817" max="11839"/>
    <col width="9" customWidth="1" style="1637" min="11840" max="12032"/>
    <col width="3.08984375" customWidth="1" style="1637" min="12033" max="12072"/>
    <col width="2.6328125" customWidth="1" style="1637" min="12073" max="12095"/>
    <col width="9" customWidth="1" style="1637" min="12096" max="12288"/>
    <col width="3.08984375" customWidth="1" style="1637" min="12289" max="12328"/>
    <col width="2.6328125" customWidth="1" style="1637" min="12329" max="12351"/>
    <col width="9" customWidth="1" style="1637" min="12352" max="12544"/>
    <col width="3.08984375" customWidth="1" style="1637" min="12545" max="12584"/>
    <col width="2.6328125" customWidth="1" style="1637" min="12585" max="12607"/>
    <col width="9" customWidth="1" style="1637" min="12608" max="12800"/>
    <col width="3.08984375" customWidth="1" style="1637" min="12801" max="12840"/>
    <col width="2.6328125" customWidth="1" style="1637" min="12841" max="12863"/>
    <col width="9" customWidth="1" style="1637" min="12864" max="13056"/>
    <col width="3.08984375" customWidth="1" style="1637" min="13057" max="13096"/>
    <col width="2.6328125" customWidth="1" style="1637" min="13097" max="13119"/>
    <col width="9" customWidth="1" style="1637" min="13120" max="13312"/>
    <col width="3.08984375" customWidth="1" style="1637" min="13313" max="13352"/>
    <col width="2.6328125" customWidth="1" style="1637" min="13353" max="13375"/>
    <col width="9" customWidth="1" style="1637" min="13376" max="13568"/>
    <col width="3.08984375" customWidth="1" style="1637" min="13569" max="13608"/>
    <col width="2.6328125" customWidth="1" style="1637" min="13609" max="13631"/>
    <col width="9" customWidth="1" style="1637" min="13632" max="13824"/>
    <col width="3.08984375" customWidth="1" style="1637" min="13825" max="13864"/>
    <col width="2.6328125" customWidth="1" style="1637" min="13865" max="13887"/>
    <col width="9" customWidth="1" style="1637" min="13888" max="14080"/>
    <col width="3.08984375" customWidth="1" style="1637" min="14081" max="14120"/>
    <col width="2.6328125" customWidth="1" style="1637" min="14121" max="14143"/>
    <col width="9" customWidth="1" style="1637" min="14144" max="14336"/>
    <col width="3.08984375" customWidth="1" style="1637" min="14337" max="14376"/>
    <col width="2.6328125" customWidth="1" style="1637" min="14377" max="14399"/>
    <col width="9" customWidth="1" style="1637" min="14400" max="14592"/>
    <col width="3.08984375" customWidth="1" style="1637" min="14593" max="14632"/>
    <col width="2.6328125" customWidth="1" style="1637" min="14633" max="14655"/>
    <col width="9" customWidth="1" style="1637" min="14656" max="14848"/>
    <col width="3.08984375" customWidth="1" style="1637" min="14849" max="14888"/>
    <col width="2.6328125" customWidth="1" style="1637" min="14889" max="14911"/>
    <col width="9" customWidth="1" style="1637" min="14912" max="15104"/>
    <col width="3.08984375" customWidth="1" style="1637" min="15105" max="15144"/>
    <col width="2.6328125" customWidth="1" style="1637" min="15145" max="15167"/>
    <col width="9" customWidth="1" style="1637" min="15168" max="15360"/>
    <col width="3.08984375" customWidth="1" style="1637" min="15361" max="15400"/>
    <col width="2.6328125" customWidth="1" style="1637" min="15401" max="15423"/>
    <col width="9" customWidth="1" style="1637" min="15424" max="15616"/>
    <col width="3.08984375" customWidth="1" style="1637" min="15617" max="15656"/>
    <col width="2.6328125" customWidth="1" style="1637" min="15657" max="15679"/>
    <col width="9" customWidth="1" style="1637" min="15680" max="15872"/>
    <col width="3.08984375" customWidth="1" style="1637" min="15873" max="15912"/>
    <col width="2.6328125" customWidth="1" style="1637" min="15913" max="15935"/>
    <col width="9" customWidth="1" style="1637" min="15936" max="16128"/>
    <col width="3.08984375" customWidth="1" style="1637" min="16129" max="16168"/>
    <col width="2.6328125" customWidth="1" style="1637" min="16169" max="16191"/>
    <col width="9" customWidth="1" style="1637" min="16192" max="16384"/>
  </cols>
  <sheetData>
    <row r="1" ht="18.75" customHeight="1" s="832">
      <c r="AH1" s="1636" t="n"/>
    </row>
    <row r="2" ht="44.25" customFormat="1" customHeight="1" s="1639">
      <c r="B2" s="2042">
        <f>"Check Sheet for Effectiveness of Guarantees （Date:  "&amp;TEXT(BS!H3,"dd/mm/yyyy")&amp;" )"</f>
        <v/>
      </c>
      <c r="C2" s="1736" t="n"/>
      <c r="D2" s="1736" t="n"/>
      <c r="E2" s="1736" t="n"/>
      <c r="F2" s="1736" t="n"/>
      <c r="G2" s="1736" t="n"/>
      <c r="H2" s="1736" t="n"/>
      <c r="I2" s="1736" t="n"/>
      <c r="J2" s="1736" t="n"/>
      <c r="K2" s="1736" t="n"/>
      <c r="L2" s="1736" t="n"/>
      <c r="M2" s="1736" t="n"/>
      <c r="N2" s="1736" t="n"/>
      <c r="O2" s="1736" t="n"/>
      <c r="P2" s="1736" t="n"/>
      <c r="Q2" s="1736" t="n"/>
      <c r="R2" s="1736" t="n"/>
      <c r="S2" s="1736" t="n"/>
      <c r="T2" s="1736" t="n"/>
      <c r="U2" s="1736" t="n"/>
      <c r="V2" s="1736" t="n"/>
      <c r="W2" s="1736" t="n"/>
      <c r="X2" s="1736" t="n"/>
      <c r="Y2" s="1736" t="n"/>
      <c r="Z2" s="1736" t="n"/>
      <c r="AA2" s="1736" t="n"/>
      <c r="AB2" s="1736" t="n"/>
      <c r="AC2" s="1736" t="n"/>
      <c r="AD2" s="1736" t="n"/>
      <c r="AE2" s="1736" t="n"/>
      <c r="AF2" s="1736" t="n"/>
      <c r="AG2" s="1736" t="n"/>
      <c r="AH2" s="1736" t="n"/>
      <c r="AI2" s="1736" t="n"/>
      <c r="AJ2" s="1736" t="n"/>
      <c r="AK2" s="1736" t="n"/>
    </row>
    <row r="3" ht="15.75" customHeight="1" s="832">
      <c r="N3" s="105" t="n"/>
      <c r="AC3" s="1640" t="inlineStr">
        <is>
          <t>Office/Dept</t>
        </is>
      </c>
      <c r="AD3" s="1625" t="n"/>
      <c r="AE3" s="1625" t="n"/>
      <c r="AF3" s="1626" t="n"/>
      <c r="AG3" s="1641">
        <f>BS!H5</f>
        <v/>
      </c>
      <c r="AH3" s="1625" t="n"/>
      <c r="AI3" s="1625" t="n"/>
      <c r="AJ3" s="1625" t="n"/>
      <c r="AK3" s="1625" t="n"/>
      <c r="AL3" s="1626" t="n"/>
    </row>
    <row r="4" ht="17.25" customHeight="1" s="832">
      <c r="AC4" s="1640" t="inlineStr">
        <is>
          <t>Officer</t>
        </is>
      </c>
      <c r="AD4" s="1625" t="n"/>
      <c r="AE4" s="1625" t="n"/>
      <c r="AF4" s="1626" t="n"/>
      <c r="AG4" s="1642">
        <f>BS!H6</f>
        <v/>
      </c>
      <c r="AH4" s="1625" t="n"/>
      <c r="AI4" s="1625" t="n"/>
      <c r="AJ4" s="1625" t="n"/>
      <c r="AK4" s="1625" t="n"/>
      <c r="AL4" s="1626" t="n"/>
    </row>
    <row r="5" ht="18" customHeight="1" s="832">
      <c r="B5" s="106" t="n"/>
      <c r="AC5" s="112" t="n"/>
      <c r="AD5" s="107" t="inlineStr">
        <is>
          <t xml:space="preserve">   Extension Number (</t>
        </is>
      </c>
      <c r="AE5" s="108" t="n"/>
      <c r="AF5" s="1651">
        <f>BS!H7</f>
        <v/>
      </c>
      <c r="AG5" s="899" t="n"/>
      <c r="AH5" s="899" t="n"/>
      <c r="AI5" s="899" t="n"/>
      <c r="AJ5" s="899" t="n"/>
      <c r="AK5" s="899" t="n"/>
      <c r="AL5" s="108" t="inlineStr">
        <is>
          <t>)</t>
        </is>
      </c>
    </row>
    <row r="6" ht="33" customHeight="1" s="832">
      <c r="B6" s="1652" t="n"/>
      <c r="F6" s="1653" t="n"/>
    </row>
    <row r="7" ht="11.25" customHeight="1" s="832">
      <c r="B7" s="109" t="n"/>
      <c r="C7" s="109" t="n"/>
      <c r="D7" s="109" t="n"/>
      <c r="E7" s="109" t="n"/>
      <c r="F7" s="109" t="n"/>
      <c r="G7" s="109" t="n"/>
      <c r="H7" s="109" t="n"/>
      <c r="I7" s="109" t="n"/>
      <c r="J7" s="109" t="n"/>
      <c r="K7" s="109" t="n"/>
    </row>
    <row r="8" ht="30" customHeight="1" s="832">
      <c r="B8" s="1654" t="inlineStr">
        <is>
          <t>Guarantor Name</t>
        </is>
      </c>
      <c r="C8" s="1102" t="n"/>
      <c r="D8" s="1102" t="n"/>
      <c r="E8" s="1103" t="n"/>
      <c r="F8" s="1655" t="n"/>
      <c r="G8" s="1102" t="n"/>
      <c r="H8" s="1102" t="n"/>
      <c r="I8" s="1102" t="n"/>
      <c r="J8" s="1102" t="n"/>
      <c r="K8" s="1102" t="n"/>
      <c r="L8" s="1102" t="n"/>
      <c r="M8" s="1102" t="n"/>
      <c r="N8" s="1102" t="n"/>
      <c r="O8" s="1102" t="n"/>
      <c r="P8" s="1102" t="n"/>
      <c r="Q8" s="1102" t="n"/>
      <c r="R8" s="1102" t="n"/>
      <c r="S8" s="1102" t="n"/>
      <c r="T8" s="1102" t="n"/>
      <c r="U8" s="1102" t="n"/>
      <c r="V8" s="1103" t="n"/>
      <c r="W8" s="1656" t="inlineStr">
        <is>
          <t>Mizuho C-CIF</t>
        </is>
      </c>
      <c r="X8" s="1625" t="n"/>
      <c r="Y8" s="1626" t="n"/>
      <c r="Z8" s="1641" t="n"/>
      <c r="AA8" s="1625" t="n"/>
      <c r="AB8" s="1625" t="n"/>
      <c r="AC8" s="1625" t="n"/>
      <c r="AD8" s="1625" t="n"/>
      <c r="AE8" s="1626" t="n"/>
      <c r="AF8" s="1654" t="inlineStr">
        <is>
          <t>Rating</t>
        </is>
      </c>
      <c r="AG8" s="1102" t="n"/>
      <c r="AH8" s="1103" t="n"/>
      <c r="AI8" s="1641" t="n"/>
      <c r="AJ8" s="1625" t="n"/>
      <c r="AK8" s="1625" t="n"/>
      <c r="AL8" s="1626" t="n"/>
    </row>
    <row r="9" ht="31.5" customHeight="1" s="832" thickBot="1">
      <c r="AG9" s="1657" t="n"/>
    </row>
    <row r="10" ht="18.75" customHeight="1" s="832">
      <c r="B10" s="1658" t="inlineStr">
        <is>
          <t>Does the guarantee satisfy the conditions for Quality guarantee?</t>
        </is>
      </c>
      <c r="C10" s="1644" t="n"/>
      <c r="D10" s="1644" t="n"/>
      <c r="E10" s="1644" t="n"/>
      <c r="F10" s="1644" t="n"/>
      <c r="G10" s="1644" t="n"/>
      <c r="H10" s="1644" t="n"/>
      <c r="I10" s="1644" t="n"/>
      <c r="J10" s="1644" t="n"/>
      <c r="K10" s="1644" t="n"/>
      <c r="L10" s="1644" t="n"/>
      <c r="M10" s="1644" t="n"/>
      <c r="N10" s="1644" t="n"/>
      <c r="O10" s="1644" t="n"/>
      <c r="P10" s="1644" t="n"/>
      <c r="Q10" s="1644" t="n"/>
      <c r="R10" s="1644" t="n"/>
      <c r="S10" s="1644" t="n"/>
      <c r="T10" s="1644" t="n"/>
      <c r="U10" s="1644" t="n"/>
      <c r="V10" s="1644" t="n"/>
      <c r="W10" s="1644" t="n"/>
      <c r="X10" s="1644" t="n"/>
      <c r="Y10" s="1644" t="n"/>
      <c r="Z10" s="1644" t="n"/>
      <c r="AA10" s="1644" t="n"/>
      <c r="AB10" s="1644" t="n"/>
      <c r="AC10" s="1644" t="n"/>
      <c r="AD10" s="1644" t="n"/>
      <c r="AE10" s="1644" t="n"/>
      <c r="AF10" s="1644" t="n"/>
      <c r="AG10" s="1644" t="n"/>
      <c r="AH10" s="1644" t="n"/>
      <c r="AI10" s="1644" t="n"/>
      <c r="AJ10" s="1644" t="n"/>
      <c r="AK10" s="1644" t="n"/>
      <c r="AL10" s="1645" t="n"/>
    </row>
    <row r="11" ht="18.75" customHeight="1" s="832">
      <c r="B11" s="1646" t="n"/>
      <c r="AL11" s="1088" t="n"/>
    </row>
    <row r="12" ht="18.75" customHeight="1" s="832" thickBot="1">
      <c r="B12" s="1647" t="n"/>
      <c r="C12" s="1648" t="n"/>
      <c r="D12" s="1648" t="n"/>
      <c r="E12" s="1648" t="n"/>
      <c r="F12" s="1648" t="n"/>
      <c r="G12" s="1648" t="n"/>
      <c r="H12" s="1648" t="n"/>
      <c r="I12" s="1648" t="n"/>
      <c r="J12" s="1648" t="n"/>
      <c r="K12" s="1648" t="n"/>
      <c r="L12" s="1648" t="n"/>
      <c r="M12" s="1648" t="n"/>
      <c r="N12" s="1648" t="n"/>
      <c r="O12" s="1648" t="n"/>
      <c r="P12" s="1648" t="n"/>
      <c r="Q12" s="1648" t="n"/>
      <c r="R12" s="1648" t="n"/>
      <c r="S12" s="1648" t="n"/>
      <c r="T12" s="1648" t="n"/>
      <c r="U12" s="1648" t="n"/>
      <c r="V12" s="1648" t="n"/>
      <c r="W12" s="1648" t="n"/>
      <c r="X12" s="1648" t="n"/>
      <c r="Y12" s="1648" t="n"/>
      <c r="Z12" s="1648" t="n"/>
      <c r="AA12" s="1648" t="n"/>
      <c r="AB12" s="1648" t="n"/>
      <c r="AC12" s="1648" t="n"/>
      <c r="AD12" s="1648" t="n"/>
      <c r="AE12" s="1648" t="n"/>
      <c r="AF12" s="1648" t="n"/>
      <c r="AG12" s="1648" t="n"/>
      <c r="AH12" s="1648" t="n"/>
      <c r="AI12" s="1648" t="n"/>
      <c r="AJ12" s="1648" t="n"/>
      <c r="AK12" s="1648" t="n"/>
      <c r="AL12" s="1649" t="n"/>
    </row>
    <row r="13" ht="18.75" customHeight="1" s="832">
      <c r="B13" s="110" t="n"/>
      <c r="C13" s="110" t="n"/>
      <c r="D13" s="110" t="n"/>
      <c r="E13" s="110" t="n"/>
      <c r="F13" s="110" t="n"/>
      <c r="G13" s="110" t="n"/>
      <c r="H13" s="110" t="n"/>
      <c r="I13" s="110" t="n"/>
      <c r="J13" s="110" t="n"/>
      <c r="K13" s="110" t="n"/>
      <c r="L13" s="110" t="n"/>
      <c r="M13" s="110" t="n"/>
      <c r="N13" s="110" t="n"/>
      <c r="O13" s="110" t="n"/>
      <c r="P13" s="110" t="n"/>
      <c r="Q13" s="110" t="n"/>
      <c r="R13" s="110" t="n"/>
      <c r="S13" s="110" t="n"/>
      <c r="T13" s="110" t="n"/>
      <c r="U13" s="110" t="n"/>
      <c r="V13" s="110" t="n"/>
      <c r="W13" s="110" t="n"/>
      <c r="X13" s="110" t="n"/>
      <c r="Y13" s="110" t="n"/>
      <c r="Z13" s="110" t="n"/>
      <c r="AA13" s="110" t="n"/>
      <c r="AB13" s="110" t="n"/>
      <c r="AC13" s="110" t="n"/>
      <c r="AD13" s="110" t="n"/>
      <c r="AE13" s="110" t="n"/>
      <c r="AF13" s="110" t="n"/>
      <c r="AG13" s="110" t="n"/>
      <c r="AH13" s="110" t="n"/>
      <c r="AI13" s="110" t="n"/>
      <c r="AJ13" s="110" t="n"/>
      <c r="AK13" s="110" t="n"/>
      <c r="AL13" s="110" t="n"/>
    </row>
    <row r="14" ht="18.75" customHeight="1" s="832">
      <c r="N14" s="112" t="n"/>
      <c r="O14" s="111" t="inlineStr">
        <is>
          <t>YES</t>
        </is>
      </c>
      <c r="P14" s="112" t="n"/>
      <c r="Q14" s="112" t="n"/>
    </row>
    <row r="15" ht="18.75" customHeight="1" s="832" thickBot="1"/>
    <row r="16" ht="18.75" customHeight="1" s="832">
      <c r="B16" s="165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644" t="n"/>
      <c r="D16" s="1644" t="n"/>
      <c r="E16" s="1644" t="n"/>
      <c r="F16" s="1644" t="n"/>
      <c r="G16" s="1644" t="n"/>
      <c r="H16" s="1644" t="n"/>
      <c r="I16" s="1644" t="n"/>
      <c r="J16" s="1644" t="n"/>
      <c r="K16" s="1644" t="n"/>
      <c r="L16" s="1644" t="n"/>
      <c r="M16" s="1644" t="n"/>
      <c r="N16" s="1644" t="n"/>
      <c r="O16" s="1644" t="n"/>
      <c r="P16" s="1644" t="n"/>
      <c r="Q16" s="1644" t="n"/>
      <c r="R16" s="1644" t="n"/>
      <c r="S16" s="1644" t="n"/>
      <c r="T16" s="1644" t="n"/>
      <c r="U16" s="1644" t="n"/>
      <c r="V16" s="1644" t="n"/>
      <c r="W16" s="1645" t="n"/>
      <c r="AI16" s="112" t="n"/>
      <c r="AJ16" s="111" t="inlineStr">
        <is>
          <t>NO</t>
        </is>
      </c>
      <c r="AK16" s="112" t="n"/>
    </row>
    <row r="17" ht="18.75" customHeight="1" s="832">
      <c r="B17" s="1646" t="n"/>
      <c r="W17" s="1088" t="n"/>
    </row>
    <row r="18" ht="18.75" customHeight="1" s="832" thickBot="1">
      <c r="B18" s="1646" t="n"/>
      <c r="W18" s="1088" t="n"/>
      <c r="AD18" s="115" t="n"/>
      <c r="AE18" s="115" t="n"/>
      <c r="AF18" s="115" t="n"/>
      <c r="AG18" s="115" t="n"/>
      <c r="AH18" s="115" t="n"/>
      <c r="AI18" s="115" t="n"/>
      <c r="AJ18" s="115" t="n"/>
      <c r="AK18" s="115" t="n"/>
      <c r="AL18" s="115" t="n"/>
    </row>
    <row r="19" ht="18.75" customHeight="1" s="832">
      <c r="B19" s="1646" t="n"/>
      <c r="W19" s="1088" t="n"/>
      <c r="Y19" s="112" t="n"/>
      <c r="Z19" s="111" t="inlineStr">
        <is>
          <t>YES</t>
        </is>
      </c>
      <c r="AA19" s="112" t="n"/>
      <c r="AB19" s="112" t="n"/>
      <c r="AD19" s="1660" t="inlineStr">
        <is>
          <t>Effectiveness of the guarantee cannot be considered</t>
        </is>
      </c>
      <c r="AE19" s="1644" t="n"/>
      <c r="AF19" s="1644" t="n"/>
      <c r="AG19" s="1644" t="n"/>
      <c r="AH19" s="1644" t="n"/>
      <c r="AI19" s="1644" t="n"/>
      <c r="AJ19" s="1644" t="n"/>
      <c r="AK19" s="1644" t="n"/>
      <c r="AL19" s="1645" t="n"/>
    </row>
    <row r="20" ht="18.75" customHeight="1" s="832">
      <c r="B20" s="1646" t="n"/>
      <c r="W20" s="1088" t="n"/>
      <c r="AD20" s="1646" t="n"/>
      <c r="AL20" s="1088" t="n"/>
    </row>
    <row r="21" ht="18.75" customHeight="1" s="832" thickBot="1">
      <c r="B21" s="1646" t="n"/>
      <c r="W21" s="1088" t="n"/>
      <c r="AD21" s="1647" t="n"/>
      <c r="AE21" s="1648" t="n"/>
      <c r="AF21" s="1648" t="n"/>
      <c r="AG21" s="1648" t="n"/>
      <c r="AH21" s="1648" t="n"/>
      <c r="AI21" s="1648" t="n"/>
      <c r="AJ21" s="1648" t="n"/>
      <c r="AK21" s="1648" t="n"/>
      <c r="AL21" s="1649" t="n"/>
    </row>
    <row r="22" ht="18.75" customHeight="1" s="832" thickBot="1">
      <c r="B22" s="1647" t="n"/>
      <c r="C22" s="1648" t="n"/>
      <c r="D22" s="1648" t="n"/>
      <c r="E22" s="1648" t="n"/>
      <c r="F22" s="1648" t="n"/>
      <c r="G22" s="1648" t="n"/>
      <c r="H22" s="1648" t="n"/>
      <c r="I22" s="1648" t="n"/>
      <c r="J22" s="1648" t="n"/>
      <c r="K22" s="1648" t="n"/>
      <c r="L22" s="1648" t="n"/>
      <c r="M22" s="1648" t="n"/>
      <c r="N22" s="1648" t="n"/>
      <c r="O22" s="1648" t="n"/>
      <c r="P22" s="1648" t="n"/>
      <c r="Q22" s="1648" t="n"/>
      <c r="R22" s="1648" t="n"/>
      <c r="S22" s="1648" t="n"/>
      <c r="T22" s="1648" t="n"/>
      <c r="U22" s="1648" t="n"/>
      <c r="V22" s="1648" t="n"/>
      <c r="W22" s="1649" t="n"/>
    </row>
    <row r="23" ht="18.75" customHeight="1" s="832">
      <c r="N23" s="112" t="n"/>
      <c r="O23" s="111" t="inlineStr">
        <is>
          <t>NO</t>
        </is>
      </c>
      <c r="P23" s="112" t="n"/>
      <c r="Q23" s="112" t="n"/>
    </row>
    <row r="24" ht="18.75" customHeight="1" s="832" thickBot="1"/>
    <row r="25" ht="18.75" customHeight="1" s="832">
      <c r="B25" s="1658" t="inlineStr">
        <is>
          <t>Is the guarantor a member of the same customer group as the obligor?</t>
        </is>
      </c>
      <c r="C25" s="1644" t="n"/>
      <c r="D25" s="1644" t="n"/>
      <c r="E25" s="1644" t="n"/>
      <c r="F25" s="1644" t="n"/>
      <c r="G25" s="1644" t="n"/>
      <c r="H25" s="1644" t="n"/>
      <c r="I25" s="1644" t="n"/>
      <c r="J25" s="1644" t="n"/>
      <c r="K25" s="1644" t="n"/>
      <c r="L25" s="1644" t="n"/>
      <c r="M25" s="1644" t="n"/>
      <c r="N25" s="1644" t="n"/>
      <c r="O25" s="1644" t="n"/>
      <c r="P25" s="1644" t="n"/>
      <c r="Q25" s="1644" t="n"/>
      <c r="R25" s="1644" t="n"/>
      <c r="S25" s="1644" t="n"/>
      <c r="T25" s="1644" t="n"/>
      <c r="U25" s="1644" t="n"/>
      <c r="V25" s="1644" t="n"/>
      <c r="W25" s="1644" t="n"/>
      <c r="X25" s="1644" t="n"/>
      <c r="Y25" s="1644" t="n"/>
      <c r="Z25" s="1644" t="n"/>
      <c r="AA25" s="1644" t="n"/>
      <c r="AB25" s="1644" t="n"/>
      <c r="AC25" s="1644" t="n"/>
      <c r="AD25" s="1644" t="n"/>
      <c r="AE25" s="1644" t="n"/>
      <c r="AF25" s="1644" t="n"/>
      <c r="AG25" s="1644" t="n"/>
      <c r="AH25" s="1644" t="n"/>
      <c r="AI25" s="1644" t="n"/>
      <c r="AJ25" s="1644" t="n"/>
      <c r="AK25" s="1644" t="n"/>
      <c r="AL25" s="1645" t="n"/>
    </row>
    <row r="26" ht="18.75" customHeight="1" s="832">
      <c r="B26" s="1646" t="n"/>
      <c r="AL26" s="1088" t="n"/>
    </row>
    <row r="27" ht="18.75" customHeight="1" s="832" thickBot="1">
      <c r="B27" s="1647" t="n"/>
      <c r="C27" s="1648" t="n"/>
      <c r="D27" s="1648" t="n"/>
      <c r="E27" s="1648" t="n"/>
      <c r="F27" s="1648" t="n"/>
      <c r="G27" s="1648" t="n"/>
      <c r="H27" s="1648" t="n"/>
      <c r="I27" s="1648" t="n"/>
      <c r="J27" s="1648" t="n"/>
      <c r="K27" s="1648" t="n"/>
      <c r="L27" s="1648" t="n"/>
      <c r="M27" s="1648" t="n"/>
      <c r="N27" s="1648" t="n"/>
      <c r="O27" s="1648" t="n"/>
      <c r="P27" s="1648" t="n"/>
      <c r="Q27" s="1648" t="n"/>
      <c r="R27" s="1648" t="n"/>
      <c r="S27" s="1648" t="n"/>
      <c r="T27" s="1648" t="n"/>
      <c r="U27" s="1648" t="n"/>
      <c r="V27" s="1648" t="n"/>
      <c r="W27" s="1648" t="n"/>
      <c r="X27" s="1648" t="n"/>
      <c r="Y27" s="1648" t="n"/>
      <c r="Z27" s="1648" t="n"/>
      <c r="AA27" s="1648" t="n"/>
      <c r="AB27" s="1648" t="n"/>
      <c r="AC27" s="1648" t="n"/>
      <c r="AD27" s="1648" t="n"/>
      <c r="AE27" s="1648" t="n"/>
      <c r="AF27" s="1648" t="n"/>
      <c r="AG27" s="1648" t="n"/>
      <c r="AH27" s="1648" t="n"/>
      <c r="AI27" s="1648" t="n"/>
      <c r="AJ27" s="1648" t="n"/>
      <c r="AK27" s="1648" t="n"/>
      <c r="AL27" s="1649" t="n"/>
    </row>
    <row r="28" ht="18.75" customHeight="1" s="832"/>
    <row r="29" ht="18.75" customHeight="1" s="832">
      <c r="N29" s="112" t="n"/>
      <c r="O29" s="111" t="inlineStr">
        <is>
          <t>YES</t>
        </is>
      </c>
      <c r="P29" s="112" t="n"/>
      <c r="Q29" s="112" t="n"/>
      <c r="AI29" s="112" t="n"/>
      <c r="AJ29" s="111" t="inlineStr">
        <is>
          <t>NO</t>
        </is>
      </c>
      <c r="AK29" s="112" t="n"/>
      <c r="AL29" s="112" t="n"/>
    </row>
    <row r="30" ht="18.75" customHeight="1" s="832" thickBot="1"/>
    <row r="31" ht="18.75" customHeight="1" s="832">
      <c r="B31" s="1643" t="inlineStr">
        <is>
          <t>Is the MHBK Rating of the obligor decided based on the Top Down Approach (TDA)?
Is the MHBK Rating of the obligor reflecting the creditworthiness of the credit enhaner (e.g. a party with recourse obligation)?</t>
        </is>
      </c>
      <c r="C31" s="1644" t="n"/>
      <c r="D31" s="1644" t="n"/>
      <c r="E31" s="1644" t="n"/>
      <c r="F31" s="1644" t="n"/>
      <c r="G31" s="1644" t="n"/>
      <c r="H31" s="1644" t="n"/>
      <c r="I31" s="1644" t="n"/>
      <c r="J31" s="1644" t="n"/>
      <c r="K31" s="1644" t="n"/>
      <c r="L31" s="1644" t="n"/>
      <c r="M31" s="1644" t="n"/>
      <c r="N31" s="1644" t="n"/>
      <c r="O31" s="1644" t="n"/>
      <c r="P31" s="1644" t="n"/>
      <c r="Q31" s="1644" t="n"/>
      <c r="R31" s="1644" t="n"/>
      <c r="S31" s="1644" t="n"/>
      <c r="T31" s="1644" t="n"/>
      <c r="U31" s="1644" t="n"/>
      <c r="V31" s="1644" t="n"/>
      <c r="W31" s="1644" t="n"/>
      <c r="X31" s="1644" t="n"/>
      <c r="Y31" s="1644" t="n"/>
      <c r="Z31" s="1644" t="n"/>
      <c r="AA31" s="1645" t="n"/>
      <c r="AD31" s="1650" t="inlineStr">
        <is>
          <t>Effectivenss can be considered</t>
        </is>
      </c>
      <c r="AE31" s="1644" t="n"/>
      <c r="AF31" s="1644" t="n"/>
      <c r="AG31" s="1644" t="n"/>
      <c r="AH31" s="1644" t="n"/>
      <c r="AI31" s="1644" t="n"/>
      <c r="AJ31" s="1644" t="n"/>
      <c r="AK31" s="1644" t="n"/>
      <c r="AL31" s="1645" t="n"/>
    </row>
    <row r="32" ht="18.75" customHeight="1" s="832">
      <c r="B32" s="1646" t="n"/>
      <c r="AA32" s="1088" t="n"/>
      <c r="AD32" s="1646" t="n"/>
      <c r="AL32" s="1088" t="n"/>
    </row>
    <row r="33" ht="18.75" customHeight="1" s="832" thickBot="1">
      <c r="B33" s="1647" t="n"/>
      <c r="C33" s="1648" t="n"/>
      <c r="D33" s="1648" t="n"/>
      <c r="E33" s="1648" t="n"/>
      <c r="F33" s="1648" t="n"/>
      <c r="G33" s="1648" t="n"/>
      <c r="H33" s="1648" t="n"/>
      <c r="I33" s="1648" t="n"/>
      <c r="J33" s="1648" t="n"/>
      <c r="K33" s="1648" t="n"/>
      <c r="L33" s="1648" t="n"/>
      <c r="M33" s="1648" t="n"/>
      <c r="N33" s="1648" t="n"/>
      <c r="O33" s="1648" t="n"/>
      <c r="P33" s="1648" t="n"/>
      <c r="Q33" s="1648" t="n"/>
      <c r="R33" s="1648" t="n"/>
      <c r="S33" s="1648" t="n"/>
      <c r="T33" s="1648" t="n"/>
      <c r="U33" s="1648" t="n"/>
      <c r="V33" s="1648" t="n"/>
      <c r="W33" s="1648" t="n"/>
      <c r="X33" s="1648" t="n"/>
      <c r="Y33" s="1648" t="n"/>
      <c r="Z33" s="1648" t="n"/>
      <c r="AA33" s="1649" t="n"/>
      <c r="AD33" s="1647" t="n"/>
      <c r="AE33" s="1648" t="n"/>
      <c r="AF33" s="1648" t="n"/>
      <c r="AG33" s="1648" t="n"/>
      <c r="AH33" s="1648" t="n"/>
      <c r="AI33" s="1648" t="n"/>
      <c r="AJ33" s="1648" t="n"/>
      <c r="AK33" s="1648" t="n"/>
      <c r="AL33" s="1649" t="n"/>
    </row>
    <row r="34" ht="18.75" customHeight="1" s="832"/>
    <row r="35" ht="18.75" customHeight="1" s="832">
      <c r="G35" s="112" t="n"/>
      <c r="H35" s="111" t="inlineStr">
        <is>
          <t>YES</t>
        </is>
      </c>
      <c r="I35" s="112" t="n"/>
      <c r="U35" s="112" t="n"/>
      <c r="V35" s="111" t="inlineStr">
        <is>
          <t>NO</t>
        </is>
      </c>
      <c r="W35" s="112" t="n"/>
      <c r="X35" s="112" t="n"/>
    </row>
    <row r="36" ht="18.75" customHeight="1" s="832" thickBot="1"/>
    <row r="37" ht="18.75" customHeight="1" s="832">
      <c r="B37" s="1660" t="inlineStr">
        <is>
          <t>*Effectiveness of the guarantee cannot be considered</t>
        </is>
      </c>
      <c r="C37" s="1644" t="n"/>
      <c r="D37" s="1644" t="n"/>
      <c r="E37" s="1644" t="n"/>
      <c r="F37" s="1644" t="n"/>
      <c r="G37" s="1644" t="n"/>
      <c r="H37" s="1644" t="n"/>
      <c r="I37" s="1644" t="n"/>
      <c r="J37" s="1645" t="n"/>
      <c r="M37" s="1661" t="inlineStr">
        <is>
          <t>Is the MHBK Rating of the guarantor decided based on the Top Down Approach (TDA)?</t>
        </is>
      </c>
      <c r="N37" s="1644" t="n"/>
      <c r="O37" s="1644" t="n"/>
      <c r="P37" s="1644" t="n"/>
      <c r="Q37" s="1644" t="n"/>
      <c r="R37" s="1644" t="n"/>
      <c r="S37" s="1644" t="n"/>
      <c r="T37" s="1644" t="n"/>
      <c r="U37" s="1644" t="n"/>
      <c r="V37" s="1644" t="n"/>
      <c r="W37" s="1644" t="n"/>
      <c r="X37" s="1644" t="n"/>
      <c r="Y37" s="1644" t="n"/>
      <c r="Z37" s="1644" t="n"/>
      <c r="AA37" s="1644" t="n"/>
      <c r="AB37" s="1644" t="n"/>
      <c r="AC37" s="1644" t="n"/>
      <c r="AD37" s="1644" t="n"/>
      <c r="AE37" s="1644" t="n"/>
      <c r="AF37" s="1644" t="n"/>
      <c r="AG37" s="1644" t="n"/>
      <c r="AH37" s="1644" t="n"/>
      <c r="AI37" s="1644" t="n"/>
      <c r="AJ37" s="1644" t="n"/>
      <c r="AK37" s="1644" t="n"/>
      <c r="AL37" s="1645" t="n"/>
    </row>
    <row r="38" ht="18.75" customHeight="1" s="832">
      <c r="B38" s="1646" t="n"/>
      <c r="J38" s="1088" t="n"/>
      <c r="M38" s="1646" t="n"/>
      <c r="AL38" s="1088" t="n"/>
    </row>
    <row r="39" ht="18.75" customHeight="1" s="832" thickBot="1">
      <c r="B39" s="1647" t="n"/>
      <c r="C39" s="1648" t="n"/>
      <c r="D39" s="1648" t="n"/>
      <c r="E39" s="1648" t="n"/>
      <c r="F39" s="1648" t="n"/>
      <c r="G39" s="1648" t="n"/>
      <c r="H39" s="1648" t="n"/>
      <c r="I39" s="1648" t="n"/>
      <c r="J39" s="1649" t="n"/>
      <c r="M39" s="1647" t="n"/>
      <c r="N39" s="1648" t="n"/>
      <c r="O39" s="1648" t="n"/>
      <c r="P39" s="1648" t="n"/>
      <c r="Q39" s="1648" t="n"/>
      <c r="R39" s="1648" t="n"/>
      <c r="S39" s="1648" t="n"/>
      <c r="T39" s="1648" t="n"/>
      <c r="U39" s="1648" t="n"/>
      <c r="V39" s="1648" t="n"/>
      <c r="W39" s="1648" t="n"/>
      <c r="X39" s="1648" t="n"/>
      <c r="Y39" s="1648" t="n"/>
      <c r="Z39" s="1648" t="n"/>
      <c r="AA39" s="1648" t="n"/>
      <c r="AB39" s="1648" t="n"/>
      <c r="AC39" s="1648" t="n"/>
      <c r="AD39" s="1648" t="n"/>
      <c r="AE39" s="1648" t="n"/>
      <c r="AF39" s="1648" t="n"/>
      <c r="AG39" s="1648" t="n"/>
      <c r="AH39" s="1648" t="n"/>
      <c r="AI39" s="1648" t="n"/>
      <c r="AJ39" s="1648" t="n"/>
      <c r="AK39" s="1648" t="n"/>
      <c r="AL39" s="1649" t="n"/>
    </row>
    <row r="40" ht="18.75" customHeight="1" s="832">
      <c r="M40" s="1653" t="n"/>
      <c r="N40" s="1653" t="n"/>
      <c r="O40" s="1653" t="n"/>
      <c r="P40" s="1653" t="n"/>
      <c r="Q40" s="1653" t="n"/>
      <c r="R40" s="1653" t="n"/>
      <c r="S40" s="1653" t="n"/>
      <c r="T40" s="1653" t="n"/>
      <c r="U40" s="1653" t="n"/>
      <c r="V40" s="1653" t="n"/>
      <c r="W40" s="1653" t="n"/>
      <c r="X40" s="1653" t="n"/>
      <c r="Y40" s="1653" t="n"/>
      <c r="Z40" s="1653" t="n"/>
      <c r="AA40" s="1653" t="n"/>
      <c r="AB40" s="1653" t="n"/>
      <c r="AC40" s="1653" t="n"/>
      <c r="AD40" s="1653" t="n"/>
      <c r="AE40" s="1653" t="n"/>
      <c r="AF40" s="1653" t="n"/>
      <c r="AG40" s="1653" t="n"/>
      <c r="AH40" s="1653" t="n"/>
      <c r="AI40" s="1653" t="n"/>
      <c r="AJ40" s="1653" t="n"/>
      <c r="AK40" s="1653" t="n"/>
      <c r="AL40" s="1653" t="n"/>
    </row>
    <row r="41" ht="18.75" customHeight="1" s="832">
      <c r="R41" s="112" t="n"/>
      <c r="S41" s="111" t="inlineStr">
        <is>
          <t>YES</t>
        </is>
      </c>
      <c r="T41" s="112" t="n"/>
      <c r="U41" s="112" t="n"/>
      <c r="AI41" s="112" t="n"/>
      <c r="AJ41" s="111" t="inlineStr">
        <is>
          <t>NO</t>
        </is>
      </c>
      <c r="AK41" s="112" t="n"/>
    </row>
    <row r="42" ht="18.75" customHeight="1" s="832" thickBot="1"/>
    <row r="43" ht="18.75" customHeight="1" s="832">
      <c r="M43" s="1662" t="inlineStr">
        <is>
          <t>Is the obligor a parent company?</t>
        </is>
      </c>
      <c r="N43" s="1644" t="n"/>
      <c r="O43" s="1644" t="n"/>
      <c r="P43" s="1644" t="n"/>
      <c r="Q43" s="1644" t="n"/>
      <c r="R43" s="1644" t="n"/>
      <c r="S43" s="1644" t="n"/>
      <c r="T43" s="1644" t="n"/>
      <c r="U43" s="1644" t="n"/>
      <c r="V43" s="1644" t="n"/>
      <c r="W43" s="1644" t="n"/>
      <c r="X43" s="1645" t="n"/>
      <c r="Z43" s="112" t="n"/>
      <c r="AA43" s="111" t="inlineStr">
        <is>
          <t>NO</t>
        </is>
      </c>
      <c r="AB43" s="112" t="n"/>
      <c r="AD43" s="1650" t="inlineStr">
        <is>
          <t>Effectivenss can be considered</t>
        </is>
      </c>
      <c r="AE43" s="1644" t="n"/>
      <c r="AF43" s="1644" t="n"/>
      <c r="AG43" s="1644" t="n"/>
      <c r="AH43" s="1644" t="n"/>
      <c r="AI43" s="1644" t="n"/>
      <c r="AJ43" s="1644" t="n"/>
      <c r="AK43" s="1644" t="n"/>
      <c r="AL43" s="1645" t="n"/>
    </row>
    <row r="44" ht="18.75" customHeight="1" s="832">
      <c r="M44" s="1646" t="n"/>
      <c r="X44" s="1088" t="n"/>
      <c r="Y44" s="113" t="n"/>
      <c r="Z44" s="113" t="n"/>
      <c r="AD44" s="1646" t="n"/>
      <c r="AL44" s="1088" t="n"/>
    </row>
    <row r="45" ht="18.75" customHeight="1" s="832" thickBot="1">
      <c r="M45" s="1647" t="n"/>
      <c r="N45" s="1648" t="n"/>
      <c r="O45" s="1648" t="n"/>
      <c r="P45" s="1648" t="n"/>
      <c r="Q45" s="1648" t="n"/>
      <c r="R45" s="1648" t="n"/>
      <c r="S45" s="1648" t="n"/>
      <c r="T45" s="1648" t="n"/>
      <c r="U45" s="1648" t="n"/>
      <c r="V45" s="1648" t="n"/>
      <c r="W45" s="1648" t="n"/>
      <c r="X45" s="1649" t="n"/>
      <c r="Y45" s="113" t="n"/>
      <c r="Z45" s="113" t="n"/>
      <c r="AD45" s="1647" t="n"/>
      <c r="AE45" s="1648" t="n"/>
      <c r="AF45" s="1648" t="n"/>
      <c r="AG45" s="1648" t="n"/>
      <c r="AH45" s="1648" t="n"/>
      <c r="AI45" s="1648" t="n"/>
      <c r="AJ45" s="1648" t="n"/>
      <c r="AK45" s="1648" t="n"/>
      <c r="AL45" s="1649" t="n"/>
    </row>
    <row r="46" ht="18.75" customHeight="1" s="832">
      <c r="M46" s="114" t="n"/>
      <c r="N46" s="114" t="n"/>
      <c r="O46" s="114" t="n"/>
      <c r="P46" s="114" t="n"/>
      <c r="Q46" s="114" t="n"/>
      <c r="R46" s="114" t="n"/>
      <c r="S46" s="114" t="n"/>
      <c r="T46" s="114" t="n"/>
      <c r="U46" s="114" t="n"/>
      <c r="V46" s="114" t="n"/>
      <c r="W46" s="114" t="n"/>
      <c r="X46" s="114" t="n"/>
      <c r="Y46" s="113" t="n"/>
      <c r="Z46" s="113" t="n"/>
      <c r="AI46" s="115" t="n"/>
      <c r="AJ46" s="1639" t="n"/>
    </row>
    <row r="47" ht="18.75" customHeight="1" s="832">
      <c r="R47" s="112" t="n"/>
      <c r="S47" s="111" t="inlineStr">
        <is>
          <t>YES</t>
        </is>
      </c>
      <c r="T47" s="112" t="n"/>
      <c r="U47" s="112" t="n"/>
    </row>
    <row r="48" ht="18.75" customHeight="1" s="832" thickBot="1"/>
    <row r="49" ht="18.75" customHeight="1" s="832">
      <c r="M49" s="1660" t="inlineStr">
        <is>
          <t>*Effectiveness of the guarantee cannot be considered</t>
        </is>
      </c>
      <c r="N49" s="1644" t="n"/>
      <c r="O49" s="1644" t="n"/>
      <c r="P49" s="1644" t="n"/>
      <c r="Q49" s="1644" t="n"/>
      <c r="R49" s="1644" t="n"/>
      <c r="S49" s="1644" t="n"/>
      <c r="T49" s="1644" t="n"/>
      <c r="U49" s="1645" t="n"/>
    </row>
    <row r="50" ht="18.75" customHeight="1" s="832">
      <c r="M50" s="1646" t="n"/>
      <c r="U50" s="1088" t="n"/>
    </row>
    <row r="51" ht="18.75" customHeight="1" s="832" thickBot="1">
      <c r="M51" s="1647" t="n"/>
      <c r="N51" s="1648" t="n"/>
      <c r="O51" s="1648" t="n"/>
      <c r="P51" s="1648" t="n"/>
      <c r="Q51" s="1648" t="n"/>
      <c r="R51" s="1648" t="n"/>
      <c r="S51" s="1648" t="n"/>
      <c r="T51" s="1648" t="n"/>
      <c r="U51" s="1649" t="n"/>
    </row>
    <row r="52" ht="18.75" customHeight="1" s="832">
      <c r="AG52" s="1657" t="n"/>
      <c r="AS52" s="117" t="n"/>
      <c r="AT52" s="118" t="n"/>
      <c r="AU52" s="1666" t="n"/>
    </row>
    <row r="53" ht="18.75" customHeight="1" s="832">
      <c r="AC53" s="1664" t="n"/>
      <c r="AS53" s="117" t="n"/>
      <c r="AU53" s="119" t="n"/>
      <c r="AV53" s="119" t="n"/>
      <c r="AW53" s="1653" t="n"/>
      <c r="AX53" s="1653" t="n"/>
      <c r="AY53" s="1653" t="n"/>
      <c r="AZ53" s="1653" t="n"/>
    </row>
    <row r="54" ht="18.75" customHeight="1" s="832">
      <c r="A54" s="112" t="n"/>
      <c r="B54" s="120" t="n"/>
      <c r="C54" s="112" t="n"/>
      <c r="D54" s="112" t="n"/>
      <c r="E54" s="112" t="n"/>
      <c r="F54" s="112" t="n"/>
      <c r="G54" s="112" t="n"/>
      <c r="H54" s="112" t="n"/>
      <c r="I54" s="112" t="n"/>
      <c r="J54" s="112" t="n"/>
      <c r="K54" s="112" t="n"/>
      <c r="L54" s="112" t="n"/>
      <c r="M54" s="112" t="n"/>
      <c r="N54" s="112" t="n"/>
      <c r="O54" s="112" t="n"/>
      <c r="P54" s="112" t="n"/>
      <c r="Q54" s="112" t="n"/>
      <c r="R54" s="112" t="n"/>
      <c r="S54" s="112" t="n"/>
      <c r="T54" s="112" t="n"/>
      <c r="AC54" s="1667" t="n"/>
      <c r="AG54" s="1663" t="n"/>
      <c r="AS54" s="117" t="n"/>
      <c r="AU54" s="119" t="n"/>
      <c r="AV54" s="119" t="n"/>
      <c r="AW54" s="1653" t="n"/>
      <c r="AX54" s="1653" t="n"/>
      <c r="AY54" s="1653" t="n"/>
      <c r="AZ54" s="1653" t="n"/>
    </row>
    <row r="55" ht="18.75" customHeight="1" s="832">
      <c r="A55" s="112" t="n"/>
      <c r="B55" s="112" t="n"/>
      <c r="C55" s="112" t="n"/>
      <c r="D55" s="112" t="n"/>
      <c r="E55" s="112" t="n"/>
      <c r="F55" s="112" t="n"/>
      <c r="G55" s="112" t="n"/>
      <c r="H55" s="112" t="n"/>
      <c r="I55" s="112" t="n"/>
      <c r="J55" s="112" t="n"/>
      <c r="K55" s="112" t="n"/>
      <c r="L55" s="112" t="n"/>
      <c r="M55" s="112" t="n"/>
      <c r="N55" s="112" t="n"/>
      <c r="O55" s="112" t="n"/>
      <c r="P55" s="112" t="n"/>
      <c r="Q55" s="112" t="n"/>
      <c r="R55" s="112" t="n"/>
      <c r="S55" s="112" t="n"/>
      <c r="T55" s="112" t="n"/>
      <c r="AC55" s="1668" t="n"/>
      <c r="AH55" s="1668" t="n"/>
      <c r="AS55" s="117" t="n"/>
      <c r="AU55" s="119" t="n"/>
      <c r="AV55" s="119" t="n"/>
      <c r="AW55" s="1653" t="n"/>
      <c r="AX55" s="1653" t="n"/>
      <c r="AY55" s="1653" t="n"/>
      <c r="AZ55" s="1653" t="n"/>
    </row>
    <row r="56" ht="26.25" customHeight="1" s="832">
      <c r="A56" s="112" t="n"/>
      <c r="B56" s="112" t="n"/>
      <c r="C56" s="112" t="n"/>
      <c r="D56" s="112" t="n"/>
      <c r="E56" s="112" t="n"/>
      <c r="F56" s="112" t="n"/>
      <c r="G56" s="112" t="n"/>
      <c r="H56" s="112" t="n"/>
      <c r="I56" s="112" t="n"/>
      <c r="J56" s="112" t="n"/>
      <c r="K56" s="112" t="n"/>
      <c r="L56" s="112" t="n"/>
      <c r="M56" s="112" t="n"/>
      <c r="N56" s="112" t="n"/>
      <c r="O56" s="112" t="n"/>
      <c r="P56" s="112" t="n"/>
      <c r="Q56" s="112" t="n"/>
      <c r="R56" s="112" t="n"/>
      <c r="S56" s="112" t="n"/>
      <c r="T56" s="112" t="n"/>
      <c r="AC56" s="1653" t="n"/>
      <c r="AH56" s="1663" t="n"/>
      <c r="AS56" s="117" t="n"/>
      <c r="AU56" s="119" t="n"/>
      <c r="AV56" s="119" t="n"/>
      <c r="AW56" s="1653" t="n"/>
      <c r="AX56" s="1653" t="n"/>
      <c r="AY56" s="1653" t="n"/>
      <c r="AZ56" s="1653" t="n"/>
    </row>
    <row r="57" ht="26.25" customHeight="1" s="832">
      <c r="A57" s="112" t="n"/>
      <c r="B57" s="112" t="n"/>
      <c r="C57" s="112" t="n"/>
      <c r="D57" s="112" t="n"/>
      <c r="E57" s="112" t="n"/>
      <c r="F57" s="112" t="n"/>
      <c r="G57" s="112" t="n"/>
      <c r="H57" s="112" t="n"/>
      <c r="I57" s="112" t="n"/>
      <c r="J57" s="112" t="n"/>
      <c r="K57" s="112" t="n"/>
      <c r="L57" s="112" t="n"/>
      <c r="M57" s="112" t="n"/>
      <c r="N57" s="112" t="n"/>
      <c r="O57" s="112" t="n"/>
      <c r="P57" s="112" t="n"/>
      <c r="Q57" s="112" t="n"/>
      <c r="R57" s="112" t="n"/>
      <c r="S57" s="112" t="n"/>
      <c r="T57" s="112" t="n"/>
      <c r="AS57" s="117" t="n"/>
      <c r="AU57" s="119" t="n"/>
      <c r="AV57" s="119" t="n"/>
      <c r="AW57" s="1653" t="n"/>
      <c r="AX57" s="1653" t="n"/>
      <c r="AY57" s="1653" t="n"/>
      <c r="AZ57" s="1653" t="n"/>
    </row>
    <row r="58" ht="18.75" customHeight="1" s="832">
      <c r="A58" s="112" t="n"/>
      <c r="B58" s="112" t="n"/>
      <c r="C58" s="112" t="n"/>
      <c r="D58" s="112" t="n"/>
      <c r="E58" s="112" t="n"/>
      <c r="F58" s="112" t="n"/>
      <c r="G58" s="112" t="n"/>
      <c r="H58" s="112" t="n"/>
      <c r="I58" s="112" t="n"/>
      <c r="J58" s="112" t="n"/>
      <c r="K58" s="112" t="n"/>
      <c r="L58" s="112" t="n"/>
      <c r="M58" s="112" t="n"/>
      <c r="N58" s="112" t="n"/>
      <c r="O58" s="112" t="n"/>
      <c r="P58" s="112" t="n"/>
      <c r="Q58" s="112" t="n"/>
      <c r="R58" s="112" t="n"/>
      <c r="S58" s="112" t="n"/>
      <c r="T58" s="112" t="n"/>
      <c r="AC58" s="1664" t="inlineStr">
        <is>
          <t>August, 2019(5Y)</t>
        </is>
      </c>
      <c r="AS58" s="117" t="n"/>
      <c r="AU58" s="119" t="n"/>
      <c r="AV58" s="119" t="n"/>
      <c r="AW58" s="1653" t="n"/>
      <c r="AX58" s="1653" t="n"/>
      <c r="AY58" s="1653" t="n"/>
      <c r="AZ58" s="1653" t="n"/>
    </row>
    <row r="59" ht="14.25" customHeight="1" s="832">
      <c r="AC59" s="1665" t="n"/>
      <c r="AD59" s="899" t="n"/>
      <c r="AE59" s="899" t="n"/>
      <c r="AF59" s="899" t="n"/>
      <c r="AG59" s="899" t="n"/>
      <c r="AH59" s="899" t="n"/>
      <c r="AI59" s="899" t="n"/>
      <c r="AJ59" s="899" t="n"/>
      <c r="AK59" s="899" t="n"/>
      <c r="AL59" s="899" t="n"/>
    </row>
    <row r="60" ht="14.25" customHeight="1" s="832"/>
    <row r="61" ht="14.25" customHeight="1" s="832"/>
    <row r="62" ht="14.25" customHeight="1" s="832"/>
    <row r="63" ht="14.25" customHeight="1" s="832"/>
    <row r="64" ht="14.25" customHeight="1" s="832"/>
    <row r="65" ht="14.25" customHeight="1" s="832"/>
    <row r="66" ht="14.25" customHeight="1" s="832"/>
    <row r="67" ht="14.25" customHeight="1" s="832"/>
    <row r="68" ht="14.25" customHeight="1" s="832"/>
    <row r="69" ht="14.25" customHeight="1" s="832"/>
    <row r="70" ht="14.25" customHeight="1" s="832"/>
    <row r="71" ht="14.25" customHeight="1" s="832"/>
    <row r="72" ht="14.25" customHeight="1" s="832"/>
    <row r="73" ht="14.25" customHeight="1" s="832"/>
    <row r="74" ht="14.25" customHeight="1" s="832"/>
    <row r="75" ht="14.25" customHeight="1" s="832"/>
    <row r="76" ht="14.25" customHeight="1" s="832"/>
    <row r="77" ht="14.25" customHeight="1" s="832"/>
    <row r="78" ht="14.25" customHeight="1" s="832"/>
    <row r="79" ht="14.25" customHeight="1" s="832"/>
    <row r="80" ht="14.25" customHeight="1" s="832"/>
    <row r="81" ht="14.25" customHeight="1" s="832"/>
    <row r="82" ht="14.25" customHeight="1" s="832"/>
    <row r="83" ht="14.25" customHeight="1" s="832"/>
    <row r="84" ht="14.25" customHeight="1" s="832"/>
    <row r="85" ht="14.25" customHeight="1" s="832"/>
    <row r="86" ht="14.25" customHeight="1" s="832"/>
    <row r="87" ht="14.25" customHeight="1" s="832"/>
    <row r="88" ht="14.25" customHeight="1" s="832"/>
    <row r="89" ht="14.25" customHeight="1" s="832"/>
    <row r="90" ht="14.25" customHeight="1" s="832"/>
    <row r="91" ht="14.25" customHeight="1" s="832"/>
    <row r="92" ht="14.25" customHeight="1" s="832"/>
  </sheetData>
  <mergeCells count="38">
    <mergeCell ref="AC56:AG57"/>
    <mergeCell ref="AH56:AL57"/>
    <mergeCell ref="AC58:AM58"/>
    <mergeCell ref="AC59:AL59"/>
    <mergeCell ref="AU52:AW52"/>
    <mergeCell ref="AC53:AL53"/>
    <mergeCell ref="AC54:AF54"/>
    <mergeCell ref="AG54:AL54"/>
    <mergeCell ref="AC55:AG55"/>
    <mergeCell ref="AH55:AL55"/>
    <mergeCell ref="AG52:AM52"/>
    <mergeCell ref="B37:J39"/>
    <mergeCell ref="M37:AL39"/>
    <mergeCell ref="M43:X45"/>
    <mergeCell ref="AD43:AL45"/>
    <mergeCell ref="M49:U51"/>
    <mergeCell ref="B31:AA33"/>
    <mergeCell ref="AD31:AL33"/>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AH1:AL1"/>
    <mergeCell ref="B2:AK2"/>
    <mergeCell ref="AC3:AF3"/>
    <mergeCell ref="AG3:AL3"/>
    <mergeCell ref="AC4:AF4"/>
    <mergeCell ref="AG4:AL4"/>
  </mergeCells>
  <pageMargins left="0.7" right="0.7" top="0.75" bottom="0.75" header="0.3" footer="0.3"/>
  <pageSetup orientation="portrait" paperSize="9" scale="70" horizontalDpi="90" verticalDpi="90"/>
  <drawing xmlns:r="http://schemas.openxmlformats.org/officeDocument/2006/relationships" r:id="rId1"/>
</worksheet>
</file>

<file path=xl/worksheets/sheet27.xml><?xml version="1.0" encoding="utf-8"?>
<worksheet xmlns="http://schemas.openxmlformats.org/spreadsheetml/2006/main">
  <sheetPr>
    <outlinePr summaryBelow="1" summaryRight="1"/>
    <pageSetUpPr fitToPage="1"/>
  </sheetPr>
  <dimension ref="A1:EX64"/>
  <sheetViews>
    <sheetView view="pageBreakPreview" zoomScale="145" zoomScaleNormal="115" zoomScaleSheetLayoutView="145" workbookViewId="0">
      <selection activeCell="C7" sqref="C7"/>
    </sheetView>
  </sheetViews>
  <sheetFormatPr baseColWidth="8" defaultColWidth="0.90625" defaultRowHeight="12" customHeight="1"/>
  <cols>
    <col width="0.90625" customWidth="1" style="100" min="1" max="11"/>
    <col width="2.36328125" customWidth="1" style="100" min="12" max="12"/>
    <col width="0.90625" customWidth="1" style="100" min="13" max="112"/>
    <col width="0.90625" customWidth="1" style="260" min="113" max="123"/>
    <col width="0.90625" customWidth="1" style="260" min="124" max="256"/>
    <col width="0.90625" customWidth="1" style="260" min="257" max="267"/>
    <col width="2.36328125" customWidth="1" style="260" min="268" max="268"/>
    <col width="0.90625" customWidth="1" style="260" min="269" max="379"/>
    <col width="0.90625" customWidth="1" style="260" min="380" max="512"/>
    <col width="0.90625" customWidth="1" style="260" min="513" max="523"/>
    <col width="2.36328125" customWidth="1" style="260" min="524" max="524"/>
    <col width="0.90625" customWidth="1" style="260" min="525" max="635"/>
    <col width="0.90625" customWidth="1" style="260" min="636" max="768"/>
    <col width="0.90625" customWidth="1" style="260" min="769" max="779"/>
    <col width="2.36328125" customWidth="1" style="260" min="780" max="780"/>
    <col width="0.90625" customWidth="1" style="260" min="781" max="891"/>
    <col width="0.90625" customWidth="1" style="260" min="892" max="1024"/>
    <col width="0.90625" customWidth="1" style="260" min="1025" max="1035"/>
    <col width="2.36328125" customWidth="1" style="260" min="1036" max="1036"/>
    <col width="0.90625" customWidth="1" style="260" min="1037" max="1147"/>
    <col width="0.90625" customWidth="1" style="260" min="1148" max="1280"/>
    <col width="0.90625" customWidth="1" style="260" min="1281" max="1291"/>
    <col width="2.36328125" customWidth="1" style="260" min="1292" max="1292"/>
    <col width="0.90625" customWidth="1" style="260" min="1293" max="1403"/>
    <col width="0.90625" customWidth="1" style="260" min="1404" max="1536"/>
    <col width="0.90625" customWidth="1" style="260" min="1537" max="1547"/>
    <col width="2.36328125" customWidth="1" style="260" min="1548" max="1548"/>
    <col width="0.90625" customWidth="1" style="260" min="1549" max="1659"/>
    <col width="0.90625" customWidth="1" style="260" min="1660" max="1792"/>
    <col width="0.90625" customWidth="1" style="260" min="1793" max="1803"/>
    <col width="2.36328125" customWidth="1" style="260" min="1804" max="1804"/>
    <col width="0.90625" customWidth="1" style="260" min="1805" max="1915"/>
    <col width="0.90625" customWidth="1" style="260" min="1916" max="2048"/>
    <col width="0.90625" customWidth="1" style="260" min="2049" max="2059"/>
    <col width="2.36328125" customWidth="1" style="260" min="2060" max="2060"/>
    <col width="0.90625" customWidth="1" style="260" min="2061" max="2171"/>
    <col width="0.90625" customWidth="1" style="260" min="2172" max="2304"/>
    <col width="0.90625" customWidth="1" style="260" min="2305" max="2315"/>
    <col width="2.36328125" customWidth="1" style="260" min="2316" max="2316"/>
    <col width="0.90625" customWidth="1" style="260" min="2317" max="2427"/>
    <col width="0.90625" customWidth="1" style="260" min="2428" max="2560"/>
    <col width="0.90625" customWidth="1" style="260" min="2561" max="2571"/>
    <col width="2.36328125" customWidth="1" style="260" min="2572" max="2572"/>
    <col width="0.90625" customWidth="1" style="260" min="2573" max="2683"/>
    <col width="0.90625" customWidth="1" style="260" min="2684" max="2816"/>
    <col width="0.90625" customWidth="1" style="260" min="2817" max="2827"/>
    <col width="2.36328125" customWidth="1" style="260" min="2828" max="2828"/>
    <col width="0.90625" customWidth="1" style="260" min="2829" max="2939"/>
    <col width="0.90625" customWidth="1" style="260" min="2940" max="3072"/>
    <col width="0.90625" customWidth="1" style="260" min="3073" max="3083"/>
    <col width="2.36328125" customWidth="1" style="260" min="3084" max="3084"/>
    <col width="0.90625" customWidth="1" style="260" min="3085" max="3195"/>
    <col width="0.90625" customWidth="1" style="260" min="3196" max="3328"/>
    <col width="0.90625" customWidth="1" style="260" min="3329" max="3339"/>
    <col width="2.36328125" customWidth="1" style="260" min="3340" max="3340"/>
    <col width="0.90625" customWidth="1" style="260" min="3341" max="3451"/>
    <col width="0.90625" customWidth="1" style="260" min="3452" max="3584"/>
    <col width="0.90625" customWidth="1" style="260" min="3585" max="3595"/>
    <col width="2.36328125" customWidth="1" style="260" min="3596" max="3596"/>
    <col width="0.90625" customWidth="1" style="260" min="3597" max="3707"/>
    <col width="0.90625" customWidth="1" style="260" min="3708" max="3840"/>
    <col width="0.90625" customWidth="1" style="260" min="3841" max="3851"/>
    <col width="2.36328125" customWidth="1" style="260" min="3852" max="3852"/>
    <col width="0.90625" customWidth="1" style="260" min="3853" max="3963"/>
    <col width="0.90625" customWidth="1" style="260" min="3964" max="4096"/>
    <col width="0.90625" customWidth="1" style="260" min="4097" max="4107"/>
    <col width="2.36328125" customWidth="1" style="260" min="4108" max="4108"/>
    <col width="0.90625" customWidth="1" style="260" min="4109" max="4219"/>
    <col width="0.90625" customWidth="1" style="260" min="4220" max="4352"/>
    <col width="0.90625" customWidth="1" style="260" min="4353" max="4363"/>
    <col width="2.36328125" customWidth="1" style="260" min="4364" max="4364"/>
    <col width="0.90625" customWidth="1" style="260" min="4365" max="4475"/>
    <col width="0.90625" customWidth="1" style="260" min="4476" max="4608"/>
    <col width="0.90625" customWidth="1" style="260" min="4609" max="4619"/>
    <col width="2.36328125" customWidth="1" style="260" min="4620" max="4620"/>
    <col width="0.90625" customWidth="1" style="260" min="4621" max="4731"/>
    <col width="0.90625" customWidth="1" style="260" min="4732" max="4864"/>
    <col width="0.90625" customWidth="1" style="260" min="4865" max="4875"/>
    <col width="2.36328125" customWidth="1" style="260" min="4876" max="4876"/>
    <col width="0.90625" customWidth="1" style="260" min="4877" max="4987"/>
    <col width="0.90625" customWidth="1" style="260" min="4988" max="5120"/>
    <col width="0.90625" customWidth="1" style="260" min="5121" max="5131"/>
    <col width="2.36328125" customWidth="1" style="260" min="5132" max="5132"/>
    <col width="0.90625" customWidth="1" style="260" min="5133" max="5243"/>
    <col width="0.90625" customWidth="1" style="260" min="5244" max="5376"/>
    <col width="0.90625" customWidth="1" style="260" min="5377" max="5387"/>
    <col width="2.36328125" customWidth="1" style="260" min="5388" max="5388"/>
    <col width="0.90625" customWidth="1" style="260" min="5389" max="5499"/>
    <col width="0.90625" customWidth="1" style="260" min="5500" max="5632"/>
    <col width="0.90625" customWidth="1" style="260" min="5633" max="5643"/>
    <col width="2.36328125" customWidth="1" style="260" min="5644" max="5644"/>
    <col width="0.90625" customWidth="1" style="260" min="5645" max="5755"/>
    <col width="0.90625" customWidth="1" style="260" min="5756" max="5888"/>
    <col width="0.90625" customWidth="1" style="260" min="5889" max="5899"/>
    <col width="2.36328125" customWidth="1" style="260" min="5900" max="5900"/>
    <col width="0.90625" customWidth="1" style="260" min="5901" max="6011"/>
    <col width="0.90625" customWidth="1" style="260" min="6012" max="6144"/>
    <col width="0.90625" customWidth="1" style="260" min="6145" max="6155"/>
    <col width="2.36328125" customWidth="1" style="260" min="6156" max="6156"/>
    <col width="0.90625" customWidth="1" style="260" min="6157" max="6267"/>
    <col width="0.90625" customWidth="1" style="260" min="6268" max="6400"/>
    <col width="0.90625" customWidth="1" style="260" min="6401" max="6411"/>
    <col width="2.36328125" customWidth="1" style="260" min="6412" max="6412"/>
    <col width="0.90625" customWidth="1" style="260" min="6413" max="6523"/>
    <col width="0.90625" customWidth="1" style="260" min="6524" max="6656"/>
    <col width="0.90625" customWidth="1" style="260" min="6657" max="6667"/>
    <col width="2.36328125" customWidth="1" style="260" min="6668" max="6668"/>
    <col width="0.90625" customWidth="1" style="260" min="6669" max="6779"/>
    <col width="0.90625" customWidth="1" style="260" min="6780" max="6912"/>
    <col width="0.90625" customWidth="1" style="260" min="6913" max="6923"/>
    <col width="2.36328125" customWidth="1" style="260" min="6924" max="6924"/>
    <col width="0.90625" customWidth="1" style="260" min="6925" max="7035"/>
    <col width="0.90625" customWidth="1" style="260" min="7036" max="7168"/>
    <col width="0.90625" customWidth="1" style="260" min="7169" max="7179"/>
    <col width="2.36328125" customWidth="1" style="260" min="7180" max="7180"/>
    <col width="0.90625" customWidth="1" style="260" min="7181" max="7291"/>
    <col width="0.90625" customWidth="1" style="260" min="7292" max="7424"/>
    <col width="0.90625" customWidth="1" style="260" min="7425" max="7435"/>
    <col width="2.36328125" customWidth="1" style="260" min="7436" max="7436"/>
    <col width="0.90625" customWidth="1" style="260" min="7437" max="7547"/>
    <col width="0.90625" customWidth="1" style="260" min="7548" max="7680"/>
    <col width="0.90625" customWidth="1" style="260" min="7681" max="7691"/>
    <col width="2.36328125" customWidth="1" style="260" min="7692" max="7692"/>
    <col width="0.90625" customWidth="1" style="260" min="7693" max="7803"/>
    <col width="0.90625" customWidth="1" style="260" min="7804" max="7936"/>
    <col width="0.90625" customWidth="1" style="260" min="7937" max="7947"/>
    <col width="2.36328125" customWidth="1" style="260" min="7948" max="7948"/>
    <col width="0.90625" customWidth="1" style="260" min="7949" max="8059"/>
    <col width="0.90625" customWidth="1" style="260" min="8060" max="8192"/>
    <col width="0.90625" customWidth="1" style="260" min="8193" max="8203"/>
    <col width="2.36328125" customWidth="1" style="260" min="8204" max="8204"/>
    <col width="0.90625" customWidth="1" style="260" min="8205" max="8315"/>
    <col width="0.90625" customWidth="1" style="260" min="8316" max="8448"/>
    <col width="0.90625" customWidth="1" style="260" min="8449" max="8459"/>
    <col width="2.36328125" customWidth="1" style="260" min="8460" max="8460"/>
    <col width="0.90625" customWidth="1" style="260" min="8461" max="8571"/>
    <col width="0.90625" customWidth="1" style="260" min="8572" max="8704"/>
    <col width="0.90625" customWidth="1" style="260" min="8705" max="8715"/>
    <col width="2.36328125" customWidth="1" style="260" min="8716" max="8716"/>
    <col width="0.90625" customWidth="1" style="260" min="8717" max="8827"/>
    <col width="0.90625" customWidth="1" style="260" min="8828" max="8960"/>
    <col width="0.90625" customWidth="1" style="260" min="8961" max="8971"/>
    <col width="2.36328125" customWidth="1" style="260" min="8972" max="8972"/>
    <col width="0.90625" customWidth="1" style="260" min="8973" max="9083"/>
    <col width="0.90625" customWidth="1" style="260" min="9084" max="9216"/>
    <col width="0.90625" customWidth="1" style="260" min="9217" max="9227"/>
    <col width="2.36328125" customWidth="1" style="260" min="9228" max="9228"/>
    <col width="0.90625" customWidth="1" style="260" min="9229" max="9339"/>
    <col width="0.90625" customWidth="1" style="260" min="9340" max="9472"/>
    <col width="0.90625" customWidth="1" style="260" min="9473" max="9483"/>
    <col width="2.36328125" customWidth="1" style="260" min="9484" max="9484"/>
    <col width="0.90625" customWidth="1" style="260" min="9485" max="9595"/>
    <col width="0.90625" customWidth="1" style="260" min="9596" max="9728"/>
    <col width="0.90625" customWidth="1" style="260" min="9729" max="9739"/>
    <col width="2.36328125" customWidth="1" style="260" min="9740" max="9740"/>
    <col width="0.90625" customWidth="1" style="260" min="9741" max="9851"/>
    <col width="0.90625" customWidth="1" style="260" min="9852" max="9984"/>
    <col width="0.90625" customWidth="1" style="260" min="9985" max="9995"/>
    <col width="2.36328125" customWidth="1" style="260" min="9996" max="9996"/>
    <col width="0.90625" customWidth="1" style="260" min="9997" max="10107"/>
    <col width="0.90625" customWidth="1" style="260" min="10108" max="10240"/>
    <col width="0.90625" customWidth="1" style="260" min="10241" max="10251"/>
    <col width="2.36328125" customWidth="1" style="260" min="10252" max="10252"/>
    <col width="0.90625" customWidth="1" style="260" min="10253" max="10363"/>
    <col width="0.90625" customWidth="1" style="260" min="10364" max="10496"/>
    <col width="0.90625" customWidth="1" style="260" min="10497" max="10507"/>
    <col width="2.36328125" customWidth="1" style="260" min="10508" max="10508"/>
    <col width="0.90625" customWidth="1" style="260" min="10509" max="10619"/>
    <col width="0.90625" customWidth="1" style="260" min="10620" max="10752"/>
    <col width="0.90625" customWidth="1" style="260" min="10753" max="10763"/>
    <col width="2.36328125" customWidth="1" style="260" min="10764" max="10764"/>
    <col width="0.90625" customWidth="1" style="260" min="10765" max="10875"/>
    <col width="0.90625" customWidth="1" style="260" min="10876" max="11008"/>
    <col width="0.90625" customWidth="1" style="260" min="11009" max="11019"/>
    <col width="2.36328125" customWidth="1" style="260" min="11020" max="11020"/>
    <col width="0.90625" customWidth="1" style="260" min="11021" max="11131"/>
    <col width="0.90625" customWidth="1" style="260" min="11132" max="11264"/>
    <col width="0.90625" customWidth="1" style="260" min="11265" max="11275"/>
    <col width="2.36328125" customWidth="1" style="260" min="11276" max="11276"/>
    <col width="0.90625" customWidth="1" style="260" min="11277" max="11387"/>
    <col width="0.90625" customWidth="1" style="260" min="11388" max="11520"/>
    <col width="0.90625" customWidth="1" style="260" min="11521" max="11531"/>
    <col width="2.36328125" customWidth="1" style="260" min="11532" max="11532"/>
    <col width="0.90625" customWidth="1" style="260" min="11533" max="11643"/>
    <col width="0.90625" customWidth="1" style="260" min="11644" max="11776"/>
    <col width="0.90625" customWidth="1" style="260" min="11777" max="11787"/>
    <col width="2.36328125" customWidth="1" style="260" min="11788" max="11788"/>
    <col width="0.90625" customWidth="1" style="260" min="11789" max="11899"/>
    <col width="0.90625" customWidth="1" style="260" min="11900" max="12032"/>
    <col width="0.90625" customWidth="1" style="260" min="12033" max="12043"/>
    <col width="2.36328125" customWidth="1" style="260" min="12044" max="12044"/>
    <col width="0.90625" customWidth="1" style="260" min="12045" max="12155"/>
    <col width="0.90625" customWidth="1" style="260" min="12156" max="12288"/>
    <col width="0.90625" customWidth="1" style="260" min="12289" max="12299"/>
    <col width="2.36328125" customWidth="1" style="260" min="12300" max="12300"/>
    <col width="0.90625" customWidth="1" style="260" min="12301" max="12411"/>
    <col width="0.90625" customWidth="1" style="260" min="12412" max="12544"/>
    <col width="0.90625" customWidth="1" style="260" min="12545" max="12555"/>
    <col width="2.36328125" customWidth="1" style="260" min="12556" max="12556"/>
    <col width="0.90625" customWidth="1" style="260" min="12557" max="12667"/>
    <col width="0.90625" customWidth="1" style="260" min="12668" max="12800"/>
    <col width="0.90625" customWidth="1" style="260" min="12801" max="12811"/>
    <col width="2.36328125" customWidth="1" style="260" min="12812" max="12812"/>
    <col width="0.90625" customWidth="1" style="260" min="12813" max="12923"/>
    <col width="0.90625" customWidth="1" style="260" min="12924" max="13056"/>
    <col width="0.90625" customWidth="1" style="260" min="13057" max="13067"/>
    <col width="2.36328125" customWidth="1" style="260" min="13068" max="13068"/>
    <col width="0.90625" customWidth="1" style="260" min="13069" max="13179"/>
    <col width="0.90625" customWidth="1" style="260" min="13180" max="13312"/>
    <col width="0.90625" customWidth="1" style="260" min="13313" max="13323"/>
    <col width="2.36328125" customWidth="1" style="260" min="13324" max="13324"/>
    <col width="0.90625" customWidth="1" style="260" min="13325" max="13435"/>
    <col width="0.90625" customWidth="1" style="260" min="13436" max="13568"/>
    <col width="0.90625" customWidth="1" style="260" min="13569" max="13579"/>
    <col width="2.36328125" customWidth="1" style="260" min="13580" max="13580"/>
    <col width="0.90625" customWidth="1" style="260" min="13581" max="13691"/>
    <col width="0.90625" customWidth="1" style="260" min="13692" max="13824"/>
    <col width="0.90625" customWidth="1" style="260" min="13825" max="13835"/>
    <col width="2.36328125" customWidth="1" style="260" min="13836" max="13836"/>
    <col width="0.90625" customWidth="1" style="260" min="13837" max="13947"/>
    <col width="0.90625" customWidth="1" style="260" min="13948" max="14080"/>
    <col width="0.90625" customWidth="1" style="260" min="14081" max="14091"/>
    <col width="2.36328125" customWidth="1" style="260" min="14092" max="14092"/>
    <col width="0.90625" customWidth="1" style="260" min="14093" max="14203"/>
    <col width="0.90625" customWidth="1" style="260" min="14204" max="14336"/>
    <col width="0.90625" customWidth="1" style="260" min="14337" max="14347"/>
    <col width="2.36328125" customWidth="1" style="260" min="14348" max="14348"/>
    <col width="0.90625" customWidth="1" style="260" min="14349" max="14459"/>
    <col width="0.90625" customWidth="1" style="260" min="14460" max="14592"/>
    <col width="0.90625" customWidth="1" style="260" min="14593" max="14603"/>
    <col width="2.36328125" customWidth="1" style="260" min="14604" max="14604"/>
    <col width="0.90625" customWidth="1" style="260" min="14605" max="14715"/>
    <col width="0.90625" customWidth="1" style="260" min="14716" max="14848"/>
    <col width="0.90625" customWidth="1" style="260" min="14849" max="14859"/>
    <col width="2.36328125" customWidth="1" style="260" min="14860" max="14860"/>
    <col width="0.90625" customWidth="1" style="260" min="14861" max="14971"/>
    <col width="0.90625" customWidth="1" style="260" min="14972" max="15104"/>
    <col width="0.90625" customWidth="1" style="260" min="15105" max="15115"/>
    <col width="2.36328125" customWidth="1" style="260" min="15116" max="15116"/>
    <col width="0.90625" customWidth="1" style="260" min="15117" max="15227"/>
    <col width="0.90625" customWidth="1" style="260" min="15228" max="15360"/>
    <col width="0.90625" customWidth="1" style="260" min="15361" max="15371"/>
    <col width="2.36328125" customWidth="1" style="260" min="15372" max="15372"/>
    <col width="0.90625" customWidth="1" style="260" min="15373" max="15483"/>
    <col width="0.90625" customWidth="1" style="260" min="15484" max="15616"/>
    <col width="0.90625" customWidth="1" style="260" min="15617" max="15627"/>
    <col width="2.36328125" customWidth="1" style="260" min="15628" max="15628"/>
    <col width="0.90625" customWidth="1" style="260" min="15629" max="15739"/>
    <col width="0.90625" customWidth="1" style="260" min="15740" max="15872"/>
    <col width="0.90625" customWidth="1" style="260" min="15873" max="15883"/>
    <col width="2.36328125" customWidth="1" style="260" min="15884" max="15884"/>
    <col width="0.90625" customWidth="1" style="260" min="15885" max="15995"/>
    <col width="0.90625" customWidth="1" style="260" min="15996" max="16128"/>
    <col width="0.90625" customWidth="1" style="260" min="16129" max="16139"/>
    <col width="2.36328125" customWidth="1" style="260" min="16140" max="16140"/>
    <col width="0.90625" customWidth="1" style="260" min="16141" max="16251"/>
    <col width="0.90625" customWidth="1" style="260" min="16252" max="16384"/>
  </cols>
  <sheetData>
    <row r="1" ht="15" customFormat="1" customHeight="1" s="99">
      <c r="A1" s="259" t="n"/>
      <c r="B1" s="259" t="n"/>
      <c r="C1" s="259" t="n"/>
      <c r="D1" s="259" t="n"/>
      <c r="E1" s="259" t="n"/>
      <c r="F1" s="259" t="n"/>
      <c r="G1" s="259" t="n"/>
      <c r="H1" s="259" t="n"/>
      <c r="I1" s="259" t="n"/>
      <c r="J1" s="259" t="n"/>
      <c r="K1" s="259" t="n"/>
      <c r="L1" s="259" t="n"/>
      <c r="M1" s="259" t="n"/>
      <c r="N1" s="259" t="n"/>
      <c r="O1" s="259" t="n"/>
      <c r="P1" s="259" t="n"/>
      <c r="Q1" s="259" t="n"/>
      <c r="R1" s="259" t="n"/>
      <c r="S1" s="259" t="n"/>
      <c r="T1" s="259" t="n"/>
      <c r="U1" s="259" t="n"/>
      <c r="V1" s="259" t="n"/>
      <c r="W1" s="259" t="n"/>
      <c r="X1" s="259" t="n"/>
      <c r="Y1" s="259" t="n"/>
      <c r="Z1" s="259" t="n"/>
      <c r="AA1" s="259" t="n"/>
      <c r="AB1" s="259" t="n"/>
      <c r="AC1" s="259" t="n"/>
      <c r="AD1" s="259" t="n"/>
      <c r="AE1" s="259" t="n"/>
      <c r="AF1" s="259" t="n"/>
      <c r="AG1" s="259" t="n"/>
      <c r="AH1" s="259" t="n"/>
      <c r="AI1" s="259" t="n"/>
      <c r="AJ1" s="259" t="n"/>
      <c r="AK1" s="259" t="n"/>
      <c r="AL1" s="259" t="n"/>
      <c r="AM1" s="259" t="n"/>
      <c r="AN1" s="259" t="n"/>
      <c r="AO1" s="259" t="n"/>
      <c r="AP1" s="259" t="n"/>
      <c r="AQ1" s="259" t="n"/>
      <c r="AR1" s="259" t="n"/>
      <c r="AS1" s="259" t="n"/>
      <c r="AT1" s="259" t="n"/>
      <c r="AU1" s="98" t="n"/>
      <c r="AV1" s="259" t="n"/>
      <c r="AW1" s="259" t="n"/>
      <c r="AX1" s="259" t="n"/>
      <c r="AY1" s="259" t="n"/>
      <c r="AZ1" s="259" t="n"/>
      <c r="BA1" s="259" t="n"/>
      <c r="BB1" s="259" t="n"/>
      <c r="BC1" s="259" t="n"/>
      <c r="BD1" s="259" t="n"/>
      <c r="BE1" s="259" t="n"/>
      <c r="BF1" s="259" t="n"/>
      <c r="BG1" s="259" t="n"/>
      <c r="BH1" s="259" t="n"/>
      <c r="BI1" s="259" t="n"/>
      <c r="BJ1" s="259" t="n"/>
      <c r="BK1" s="259" t="n"/>
      <c r="BL1" s="259" t="n"/>
      <c r="BM1" s="259" t="n"/>
      <c r="BN1" s="259" t="n"/>
      <c r="BO1" s="259" t="n"/>
      <c r="BP1" s="259" t="n"/>
      <c r="BQ1" s="98" t="inlineStr">
        <is>
          <t>&lt;Control Office&gt;</t>
        </is>
      </c>
      <c r="BR1" s="259" t="n"/>
      <c r="BS1" s="259" t="n"/>
      <c r="BT1" s="259" t="n"/>
      <c r="BU1" s="259" t="n"/>
      <c r="BV1" s="259" t="n"/>
      <c r="BW1" s="259" t="n"/>
      <c r="BX1" s="259" t="n"/>
      <c r="BY1" s="259" t="n"/>
      <c r="BZ1" s="259" t="n"/>
      <c r="CA1" s="259" t="n"/>
      <c r="CB1" s="98" t="n"/>
      <c r="CC1" s="259" t="n"/>
      <c r="CD1" s="259" t="n"/>
      <c r="CE1" s="259" t="n"/>
      <c r="CF1" s="259" t="n"/>
      <c r="CG1" s="259" t="n"/>
      <c r="CH1" s="259" t="n"/>
      <c r="CI1" s="259" t="n"/>
      <c r="CJ1" s="259" t="n"/>
      <c r="CK1" s="259" t="n"/>
      <c r="CL1" s="259" t="n"/>
      <c r="CM1" s="259" t="n"/>
      <c r="CN1" s="259" t="n"/>
      <c r="CO1" s="259" t="n"/>
      <c r="CP1" s="259" t="n"/>
      <c r="CQ1" s="259" t="n"/>
      <c r="CR1" s="259" t="n"/>
      <c r="CS1" s="259" t="n"/>
      <c r="CT1" s="259" t="n"/>
      <c r="CU1" s="259" t="n"/>
      <c r="CV1" s="259" t="n"/>
      <c r="CW1" s="259" t="n"/>
      <c r="CX1" s="259" t="n"/>
      <c r="CY1" s="259" t="n"/>
      <c r="CZ1" s="259" t="n"/>
      <c r="DA1" s="259" t="n"/>
      <c r="DB1" s="259" t="n"/>
      <c r="DC1" s="259" t="n"/>
      <c r="DD1" s="259" t="n"/>
      <c r="DE1" s="259" t="n"/>
      <c r="DF1" s="259" t="n"/>
      <c r="DG1" s="259" t="n"/>
      <c r="DH1" s="259" t="n"/>
      <c r="DI1" s="259" t="n"/>
      <c r="DJ1" s="259" t="n"/>
    </row>
    <row r="2" ht="13.5" customHeight="1" s="832">
      <c r="A2" s="1680" t="inlineStr">
        <is>
          <t xml:space="preserve"> Date</t>
        </is>
      </c>
      <c r="B2" s="870" t="n"/>
      <c r="C2" s="870" t="n"/>
      <c r="D2" s="870" t="n"/>
      <c r="E2" s="870" t="n"/>
      <c r="F2" s="870" t="n"/>
      <c r="G2" s="870" t="n"/>
      <c r="H2" s="870" t="n"/>
      <c r="I2" s="870" t="n"/>
      <c r="J2" s="870" t="n"/>
      <c r="K2" s="870" t="n"/>
      <c r="L2" s="870" t="n"/>
      <c r="M2" s="870" t="n"/>
      <c r="N2" s="870" t="n"/>
      <c r="O2" s="870" t="n"/>
      <c r="P2" s="870" t="n"/>
      <c r="Q2" s="870" t="n"/>
      <c r="R2" s="870" t="n"/>
      <c r="S2" s="871" t="n"/>
      <c r="T2" s="1198">
        <f>TODAY()</f>
        <v/>
      </c>
      <c r="U2" s="870" t="n"/>
      <c r="V2" s="870" t="n"/>
      <c r="W2" s="870" t="n"/>
      <c r="X2" s="870" t="n"/>
      <c r="Y2" s="870" t="n"/>
      <c r="Z2" s="870" t="n"/>
      <c r="AA2" s="870" t="n"/>
      <c r="AB2" s="870" t="n"/>
      <c r="AC2" s="870" t="n"/>
      <c r="AD2" s="870" t="n"/>
      <c r="AE2" s="870" t="n"/>
      <c r="AF2" s="870" t="n"/>
      <c r="AG2" s="870" t="n"/>
      <c r="AH2" s="871" t="n"/>
      <c r="AL2" s="1680" t="inlineStr">
        <is>
          <t xml:space="preserve"> Currency</t>
        </is>
      </c>
      <c r="AM2" s="870" t="n"/>
      <c r="AN2" s="870" t="n"/>
      <c r="AO2" s="870" t="n"/>
      <c r="AP2" s="870" t="n"/>
      <c r="AQ2" s="870" t="n"/>
      <c r="AR2" s="870" t="n"/>
      <c r="AS2" s="870" t="n"/>
      <c r="AT2" s="870" t="n"/>
      <c r="AU2" s="871" t="n"/>
      <c r="AV2" s="1195">
        <f>BS!B7</f>
        <v/>
      </c>
      <c r="AW2" s="870" t="n"/>
      <c r="AX2" s="870" t="n"/>
      <c r="AY2" s="870" t="n"/>
      <c r="AZ2" s="870" t="n"/>
      <c r="BA2" s="870" t="n"/>
      <c r="BB2" s="870" t="n"/>
      <c r="BC2" s="870" t="n"/>
      <c r="BD2" s="870" t="n"/>
      <c r="BE2" s="870" t="n"/>
      <c r="BF2" s="870" t="n"/>
      <c r="BG2" s="870" t="n"/>
      <c r="BH2" s="870" t="n"/>
      <c r="BI2" s="870" t="n"/>
      <c r="BJ2" s="871" t="n"/>
      <c r="BQ2" s="1669" t="n"/>
      <c r="DG2" s="1158" t="n"/>
      <c r="DT2" s="100" t="n"/>
      <c r="DU2" s="100" t="n"/>
      <c r="DV2" s="100" t="n"/>
      <c r="DW2" s="100" t="n"/>
      <c r="DX2" s="100" t="n"/>
      <c r="DY2" s="100" t="n"/>
      <c r="DZ2" s="100" t="n"/>
      <c r="EA2" s="100" t="n"/>
      <c r="EB2" s="100" t="n"/>
      <c r="EC2" s="100" t="n"/>
      <c r="ED2" s="333" t="n"/>
      <c r="EE2" s="333" t="n"/>
      <c r="EF2" s="333" t="n"/>
      <c r="EG2" s="333" t="n"/>
      <c r="EH2" s="333" t="n"/>
      <c r="EI2" s="333" t="n"/>
      <c r="EJ2" s="333" t="n"/>
      <c r="EK2" s="333" t="n"/>
      <c r="EL2" s="333" t="n"/>
      <c r="EM2" s="333" t="n"/>
      <c r="EN2" s="333" t="n"/>
      <c r="EO2" s="333" t="n"/>
      <c r="EP2" s="333" t="n"/>
      <c r="EQ2" s="333" t="n"/>
      <c r="ER2" s="333" t="n"/>
    </row>
    <row r="3" ht="6.75" customHeight="1" s="832">
      <c r="A3" s="1680" t="inlineStr">
        <is>
          <t xml:space="preserve"> Credit Division in Charge</t>
        </is>
      </c>
      <c r="B3" s="873" t="n"/>
      <c r="C3" s="873" t="n"/>
      <c r="D3" s="873" t="n"/>
      <c r="E3" s="873" t="n"/>
      <c r="F3" s="873" t="n"/>
      <c r="G3" s="873" t="n"/>
      <c r="H3" s="873" t="n"/>
      <c r="I3" s="873" t="n"/>
      <c r="J3" s="873" t="n"/>
      <c r="K3" s="873" t="n"/>
      <c r="L3" s="873" t="n"/>
      <c r="M3" s="873" t="n"/>
      <c r="N3" s="873" t="n"/>
      <c r="O3" s="873" t="n"/>
      <c r="P3" s="873" t="n"/>
      <c r="Q3" s="873" t="n"/>
      <c r="R3" s="873" t="n"/>
      <c r="S3" s="874" t="n"/>
      <c r="T3" s="1195">
        <f>'Customer Categorization'!R3</f>
        <v/>
      </c>
      <c r="U3" s="873" t="n"/>
      <c r="V3" s="873" t="n"/>
      <c r="W3" s="873" t="n"/>
      <c r="X3" s="873" t="n"/>
      <c r="Y3" s="873" t="n"/>
      <c r="Z3" s="873" t="n"/>
      <c r="AA3" s="873" t="n"/>
      <c r="AB3" s="873" t="n"/>
      <c r="AC3" s="873" t="n"/>
      <c r="AD3" s="873" t="n"/>
      <c r="AE3" s="873" t="n"/>
      <c r="AF3" s="873" t="n"/>
      <c r="AG3" s="873" t="n"/>
      <c r="AH3" s="874" t="n"/>
      <c r="AL3" s="1680" t="inlineStr">
        <is>
          <t xml:space="preserve"> Unit</t>
        </is>
      </c>
      <c r="AM3" s="873" t="n"/>
      <c r="AN3" s="873" t="n"/>
      <c r="AO3" s="873" t="n"/>
      <c r="AP3" s="873" t="n"/>
      <c r="AQ3" s="873" t="n"/>
      <c r="AR3" s="873" t="n"/>
      <c r="AS3" s="873" t="n"/>
      <c r="AT3" s="873" t="n"/>
      <c r="AU3" s="874" t="n"/>
      <c r="AV3" s="1195">
        <f>BS!B10</f>
        <v/>
      </c>
      <c r="AW3" s="873" t="n"/>
      <c r="AX3" s="873" t="n"/>
      <c r="AY3" s="873" t="n"/>
      <c r="AZ3" s="873" t="n"/>
      <c r="BA3" s="873" t="n"/>
      <c r="BB3" s="873" t="n"/>
      <c r="BC3" s="873" t="n"/>
      <c r="BD3" s="873" t="n"/>
      <c r="BE3" s="873" t="n"/>
      <c r="BF3" s="873" t="n"/>
      <c r="BG3" s="873" t="n"/>
      <c r="BH3" s="873" t="n"/>
      <c r="BI3" s="873" t="n"/>
      <c r="BJ3" s="874" t="n"/>
      <c r="DG3" s="3" t="n"/>
      <c r="DT3" s="100" t="n"/>
      <c r="DU3" s="100" t="n"/>
      <c r="DV3" s="100" t="n"/>
      <c r="DW3" s="100" t="n"/>
      <c r="DX3" s="100" t="n"/>
      <c r="DY3" s="100" t="n"/>
      <c r="DZ3" s="100" t="n"/>
      <c r="EA3" s="100" t="n"/>
      <c r="EB3" s="100" t="n"/>
      <c r="EC3" s="100" t="n"/>
      <c r="ED3" s="333" t="n"/>
      <c r="EE3" s="333" t="n"/>
      <c r="EF3" s="333" t="n"/>
      <c r="EG3" s="333" t="n"/>
      <c r="EH3" s="333" t="n"/>
      <c r="EI3" s="333" t="n"/>
      <c r="EJ3" s="333" t="n"/>
      <c r="EK3" s="333" t="n"/>
      <c r="EL3" s="333" t="n"/>
      <c r="EM3" s="333" t="n"/>
      <c r="EN3" s="333" t="n"/>
      <c r="EO3" s="333" t="n"/>
      <c r="EP3" s="333" t="n"/>
      <c r="EQ3" s="333" t="n"/>
      <c r="ER3" s="333" t="n"/>
    </row>
    <row r="4" ht="6.75" customHeight="1" s="832">
      <c r="A4" s="875" t="n"/>
      <c r="B4" s="876" t="n"/>
      <c r="C4" s="876" t="n"/>
      <c r="D4" s="876" t="n"/>
      <c r="E4" s="876" t="n"/>
      <c r="F4" s="876" t="n"/>
      <c r="G4" s="876" t="n"/>
      <c r="H4" s="876" t="n"/>
      <c r="I4" s="876" t="n"/>
      <c r="J4" s="876" t="n"/>
      <c r="K4" s="876" t="n"/>
      <c r="L4" s="876" t="n"/>
      <c r="M4" s="876" t="n"/>
      <c r="N4" s="876" t="n"/>
      <c r="O4" s="876" t="n"/>
      <c r="P4" s="876" t="n"/>
      <c r="Q4" s="876" t="n"/>
      <c r="R4" s="876" t="n"/>
      <c r="S4" s="877" t="n"/>
      <c r="T4" s="875" t="n"/>
      <c r="U4" s="876" t="n"/>
      <c r="V4" s="876" t="n"/>
      <c r="W4" s="876" t="n"/>
      <c r="X4" s="876" t="n"/>
      <c r="Y4" s="876" t="n"/>
      <c r="Z4" s="876" t="n"/>
      <c r="AA4" s="876" t="n"/>
      <c r="AB4" s="876" t="n"/>
      <c r="AC4" s="876" t="n"/>
      <c r="AD4" s="876" t="n"/>
      <c r="AE4" s="876" t="n"/>
      <c r="AF4" s="876" t="n"/>
      <c r="AG4" s="876" t="n"/>
      <c r="AH4" s="877" t="n"/>
      <c r="AL4" s="875" t="n"/>
      <c r="AM4" s="876" t="n"/>
      <c r="AN4" s="876" t="n"/>
      <c r="AO4" s="876" t="n"/>
      <c r="AP4" s="876" t="n"/>
      <c r="AQ4" s="876" t="n"/>
      <c r="AR4" s="876" t="n"/>
      <c r="AS4" s="876" t="n"/>
      <c r="AT4" s="876" t="n"/>
      <c r="AU4" s="877" t="n"/>
      <c r="AV4" s="875" t="n"/>
      <c r="AW4" s="876" t="n"/>
      <c r="AX4" s="876" t="n"/>
      <c r="AY4" s="876" t="n"/>
      <c r="AZ4" s="876" t="n"/>
      <c r="BA4" s="876" t="n"/>
      <c r="BB4" s="876" t="n"/>
      <c r="BC4" s="876" t="n"/>
      <c r="BD4" s="876" t="n"/>
      <c r="BE4" s="876" t="n"/>
      <c r="BF4" s="876" t="n"/>
      <c r="BG4" s="876" t="n"/>
      <c r="BH4" s="876" t="n"/>
      <c r="BI4" s="876" t="n"/>
      <c r="BJ4" s="877" t="n"/>
      <c r="DG4" s="101" t="n"/>
      <c r="DT4" s="100" t="n"/>
      <c r="DU4" s="100" t="n"/>
      <c r="DV4" s="100" t="n"/>
      <c r="DW4" s="100" t="n"/>
      <c r="DX4" s="100" t="n"/>
      <c r="DY4" s="100" t="n"/>
      <c r="DZ4" s="100" t="n"/>
      <c r="EA4" s="100" t="n"/>
      <c r="EB4" s="100" t="n"/>
      <c r="EC4" s="100" t="n"/>
      <c r="ED4" s="333" t="n"/>
      <c r="EE4" s="333" t="n"/>
      <c r="EF4" s="333" t="n"/>
      <c r="EG4" s="333" t="n"/>
      <c r="EH4" s="333" t="n"/>
      <c r="EI4" s="333" t="n"/>
      <c r="EJ4" s="333" t="n"/>
      <c r="EK4" s="333" t="n"/>
      <c r="EL4" s="333" t="n"/>
      <c r="EM4" s="333" t="n"/>
      <c r="EN4" s="333" t="n"/>
      <c r="EO4" s="333" t="n"/>
      <c r="EP4" s="333" t="n"/>
      <c r="EQ4" s="333" t="n"/>
      <c r="ER4" s="333" t="n"/>
    </row>
    <row r="5" ht="6.75" customHeight="1" s="832">
      <c r="K5" s="333" t="n"/>
      <c r="L5" s="333" t="n"/>
      <c r="M5" s="333" t="n"/>
      <c r="N5" s="333" t="n"/>
      <c r="O5" s="333" t="n"/>
      <c r="P5" s="333" t="n"/>
      <c r="Q5" s="333" t="n"/>
      <c r="R5" s="333" t="n"/>
      <c r="S5" s="333" t="n"/>
      <c r="T5" s="333" t="n"/>
      <c r="U5" s="333" t="n"/>
      <c r="V5" s="333" t="n"/>
      <c r="W5" s="333" t="n"/>
      <c r="X5" s="333" t="n"/>
      <c r="Y5" s="333" t="n"/>
      <c r="AJ5" s="270" t="n"/>
      <c r="AK5" s="270" t="n"/>
      <c r="AL5" s="270" t="n"/>
      <c r="AM5" s="270" t="n"/>
      <c r="AN5" s="270" t="n"/>
      <c r="AO5" s="270" t="n"/>
      <c r="AP5" s="270" t="n"/>
      <c r="AQ5" s="270" t="n"/>
      <c r="AR5" s="270" t="n"/>
      <c r="AS5" s="270" t="n"/>
      <c r="BM5" s="334" t="n"/>
      <c r="BN5" s="334" t="n"/>
      <c r="BO5" s="334" t="n"/>
      <c r="BP5" s="334" t="n"/>
      <c r="DG5" s="101" t="n"/>
    </row>
    <row r="6" ht="6.75" customHeight="1" s="832">
      <c r="K6" s="333" t="n"/>
      <c r="L6" s="333" t="n"/>
      <c r="M6" s="333" t="n"/>
      <c r="N6" s="333" t="n"/>
      <c r="O6" s="333" t="n"/>
      <c r="P6" s="333" t="n"/>
      <c r="Q6" s="333" t="n"/>
      <c r="R6" s="333" t="n"/>
      <c r="S6" s="333" t="n"/>
      <c r="T6" s="333" t="n"/>
      <c r="U6" s="333" t="n"/>
      <c r="V6" s="333" t="n"/>
      <c r="W6" s="333" t="n"/>
      <c r="X6" s="333" t="n"/>
      <c r="Y6" s="333" t="n"/>
      <c r="AJ6" s="270" t="n"/>
      <c r="AK6" s="270" t="n"/>
      <c r="AL6" s="270" t="n"/>
      <c r="AM6" s="270" t="n"/>
      <c r="AN6" s="270" t="n"/>
      <c r="AO6" s="270" t="n"/>
      <c r="AP6" s="270" t="n"/>
      <c r="AQ6" s="270" t="n"/>
      <c r="AR6" s="270" t="n"/>
      <c r="AS6" s="270" t="n"/>
      <c r="BM6" s="334" t="n"/>
      <c r="BN6" s="334" t="n"/>
      <c r="BO6" s="334" t="n"/>
      <c r="BP6" s="334" t="n"/>
      <c r="DG6" s="101" t="n"/>
    </row>
    <row r="7" ht="9" customHeight="1" s="832">
      <c r="L7" s="334" t="n"/>
      <c r="M7" s="334" t="n"/>
      <c r="N7" s="334" t="n"/>
      <c r="O7" s="334" t="n"/>
      <c r="P7" s="334" t="n"/>
      <c r="Q7" s="334" t="n"/>
      <c r="R7" s="334" t="n"/>
      <c r="S7" s="334" t="n"/>
      <c r="T7" s="334" t="n"/>
      <c r="U7" s="334" t="n"/>
      <c r="V7" s="334" t="n"/>
      <c r="W7" s="334" t="n"/>
      <c r="X7" s="334" t="n"/>
      <c r="Y7" s="334" t="n"/>
      <c r="Z7" s="334" t="n"/>
      <c r="BM7" s="334" t="n"/>
      <c r="BN7" s="334" t="n"/>
      <c r="BO7" s="334" t="n"/>
      <c r="BP7" s="334" t="n"/>
      <c r="DG7" s="102" t="n"/>
    </row>
    <row r="8" ht="5.15" customHeight="1" s="832"/>
    <row r="9" ht="15" customHeight="1" s="832">
      <c r="A9" s="1110" t="inlineStr">
        <is>
          <t>MIZUHO C-CIF</t>
        </is>
      </c>
      <c r="B9" s="870" t="n"/>
      <c r="C9" s="870" t="n"/>
      <c r="D9" s="870" t="n"/>
      <c r="E9" s="870" t="n"/>
      <c r="F9" s="870" t="n"/>
      <c r="G9" s="870" t="n"/>
      <c r="H9" s="870" t="n"/>
      <c r="I9" s="870" t="n"/>
      <c r="J9" s="870" t="n"/>
      <c r="K9" s="870" t="n"/>
      <c r="L9" s="871" t="n"/>
      <c r="M9" s="1670" t="inlineStr">
        <is>
          <t>Branch/Office Name</t>
        </is>
      </c>
      <c r="N9" s="870" t="n"/>
      <c r="O9" s="870" t="n"/>
      <c r="P9" s="870" t="n"/>
      <c r="Q9" s="870" t="n"/>
      <c r="R9" s="870" t="n"/>
      <c r="S9" s="870" t="n"/>
      <c r="T9" s="870" t="n"/>
      <c r="U9" s="870" t="n"/>
      <c r="V9" s="870" t="n"/>
      <c r="W9" s="870" t="n"/>
      <c r="X9" s="870" t="n"/>
      <c r="Y9" s="870" t="n"/>
      <c r="Z9" s="870" t="n"/>
      <c r="AA9" s="870" t="n"/>
      <c r="AB9" s="870" t="n"/>
      <c r="AC9" s="870" t="n"/>
      <c r="AD9" s="870" t="n"/>
      <c r="AE9" s="870" t="n"/>
      <c r="AF9" s="870" t="n"/>
      <c r="AG9" s="870" t="n"/>
      <c r="AH9" s="870" t="n"/>
      <c r="AI9" s="870" t="n"/>
      <c r="AJ9" s="870" t="n"/>
      <c r="AK9" s="870" t="n"/>
      <c r="AL9" s="870" t="n"/>
      <c r="AM9" s="870" t="n"/>
      <c r="AN9" s="870" t="n"/>
      <c r="AO9" s="870" t="n"/>
      <c r="AP9" s="870" t="n"/>
      <c r="AQ9" s="870" t="n"/>
      <c r="AR9" s="870" t="n"/>
      <c r="AS9" s="871" t="n"/>
      <c r="AT9" s="1670" t="inlineStr">
        <is>
          <t>Customer Name</t>
        </is>
      </c>
      <c r="AU9" s="870" t="n"/>
      <c r="AV9" s="870" t="n"/>
      <c r="AW9" s="870" t="n"/>
      <c r="AX9" s="870" t="n"/>
      <c r="AY9" s="870" t="n"/>
      <c r="AZ9" s="870" t="n"/>
      <c r="BA9" s="870" t="n"/>
      <c r="BB9" s="870" t="n"/>
      <c r="BC9" s="870" t="n"/>
      <c r="BD9" s="870" t="n"/>
      <c r="BE9" s="870" t="n"/>
      <c r="BF9" s="870" t="n"/>
      <c r="BG9" s="870" t="n"/>
      <c r="BH9" s="870" t="n"/>
      <c r="BI9" s="870" t="n"/>
      <c r="BJ9" s="870" t="n"/>
      <c r="BK9" s="870" t="n"/>
      <c r="BL9" s="870" t="n"/>
      <c r="BM9" s="870" t="n"/>
      <c r="BN9" s="870" t="n"/>
      <c r="BO9" s="870" t="n"/>
      <c r="BP9" s="870" t="n"/>
      <c r="BQ9" s="870" t="n"/>
      <c r="BR9" s="870" t="n"/>
      <c r="BS9" s="870" t="n"/>
      <c r="BT9" s="870" t="n"/>
      <c r="BU9" s="870" t="n"/>
      <c r="BV9" s="870" t="n"/>
      <c r="BW9" s="870" t="n"/>
      <c r="BX9" s="870" t="n"/>
      <c r="BY9" s="870" t="n"/>
      <c r="BZ9" s="870" t="n"/>
      <c r="CA9" s="870" t="n"/>
      <c r="CB9" s="870" t="n"/>
      <c r="CC9" s="870" t="n"/>
      <c r="CD9" s="870" t="n"/>
      <c r="CE9" s="870" t="n"/>
      <c r="CF9" s="870" t="n"/>
      <c r="CG9" s="870" t="n"/>
      <c r="CH9" s="870" t="n"/>
      <c r="CI9" s="870" t="n"/>
      <c r="CJ9" s="870" t="n"/>
      <c r="CK9" s="870" t="n"/>
      <c r="CL9" s="870" t="n"/>
      <c r="CM9" s="870" t="n"/>
      <c r="CN9" s="870" t="n"/>
      <c r="CO9" s="870" t="n"/>
      <c r="CP9" s="870" t="n"/>
      <c r="CQ9" s="870" t="n"/>
      <c r="CR9" s="870" t="n"/>
      <c r="CS9" s="870" t="n"/>
      <c r="CT9" s="870" t="n"/>
      <c r="CU9" s="870" t="n"/>
      <c r="CV9" s="870" t="n"/>
      <c r="CW9" s="870" t="n"/>
      <c r="CX9" s="870" t="n"/>
      <c r="CY9" s="870" t="n"/>
      <c r="CZ9" s="870" t="n"/>
      <c r="DA9" s="870" t="n"/>
      <c r="DB9" s="870" t="n"/>
      <c r="DC9" s="870" t="n"/>
      <c r="DD9" s="870" t="n"/>
      <c r="DE9" s="870" t="n"/>
      <c r="DF9" s="870" t="n"/>
      <c r="DG9" s="871" t="n"/>
    </row>
    <row r="10" ht="16" customHeight="1" s="832">
      <c r="A10" s="1182">
        <f>BS!B3</f>
        <v/>
      </c>
      <c r="B10" s="870" t="n"/>
      <c r="C10" s="870" t="n"/>
      <c r="D10" s="870" t="n"/>
      <c r="E10" s="870" t="n"/>
      <c r="F10" s="870" t="n"/>
      <c r="G10" s="870" t="n"/>
      <c r="H10" s="870" t="n"/>
      <c r="I10" s="870" t="n"/>
      <c r="J10" s="870" t="n"/>
      <c r="K10" s="870" t="n"/>
      <c r="L10" s="871" t="n"/>
      <c r="M10" s="1182">
        <f>BS!H5</f>
        <v/>
      </c>
      <c r="N10" s="870" t="n"/>
      <c r="O10" s="870" t="n"/>
      <c r="P10" s="870" t="n"/>
      <c r="Q10" s="870" t="n"/>
      <c r="R10" s="870" t="n"/>
      <c r="S10" s="870" t="n"/>
      <c r="T10" s="870" t="n"/>
      <c r="U10" s="870" t="n"/>
      <c r="V10" s="870" t="n"/>
      <c r="W10" s="870" t="n"/>
      <c r="X10" s="870" t="n"/>
      <c r="Y10" s="870" t="n"/>
      <c r="Z10" s="870" t="n"/>
      <c r="AA10" s="870" t="n"/>
      <c r="AB10" s="870" t="n"/>
      <c r="AC10" s="870" t="n"/>
      <c r="AD10" s="870" t="n"/>
      <c r="AE10" s="870" t="n"/>
      <c r="AF10" s="870" t="n"/>
      <c r="AG10" s="870" t="n"/>
      <c r="AH10" s="870" t="n"/>
      <c r="AI10" s="870" t="n"/>
      <c r="AJ10" s="870" t="n"/>
      <c r="AK10" s="870" t="n"/>
      <c r="AL10" s="870" t="n"/>
      <c r="AM10" s="870" t="n"/>
      <c r="AN10" s="870" t="n"/>
      <c r="AO10" s="870" t="n"/>
      <c r="AP10" s="870" t="n"/>
      <c r="AQ10" s="870" t="n"/>
      <c r="AR10" s="870" t="n"/>
      <c r="AS10" s="871" t="n"/>
      <c r="AT10" s="1182">
        <f>BS!B2</f>
        <v/>
      </c>
      <c r="AU10" s="870" t="n"/>
      <c r="AV10" s="870" t="n"/>
      <c r="AW10" s="870" t="n"/>
      <c r="AX10" s="870" t="n"/>
      <c r="AY10" s="870" t="n"/>
      <c r="AZ10" s="870" t="n"/>
      <c r="BA10" s="870" t="n"/>
      <c r="BB10" s="870" t="n"/>
      <c r="BC10" s="870" t="n"/>
      <c r="BD10" s="870" t="n"/>
      <c r="BE10" s="870" t="n"/>
      <c r="BF10" s="870" t="n"/>
      <c r="BG10" s="870" t="n"/>
      <c r="BH10" s="870" t="n"/>
      <c r="BI10" s="870" t="n"/>
      <c r="BJ10" s="870" t="n"/>
      <c r="BK10" s="870" t="n"/>
      <c r="BL10" s="870" t="n"/>
      <c r="BM10" s="870" t="n"/>
      <c r="BN10" s="870" t="n"/>
      <c r="BO10" s="870" t="n"/>
      <c r="BP10" s="870" t="n"/>
      <c r="BQ10" s="870" t="n"/>
      <c r="BR10" s="870" t="n"/>
      <c r="BS10" s="870" t="n"/>
      <c r="BT10" s="870" t="n"/>
      <c r="BU10" s="870" t="n"/>
      <c r="BV10" s="870" t="n"/>
      <c r="BW10" s="870" t="n"/>
      <c r="BX10" s="870" t="n"/>
      <c r="BY10" s="870" t="n"/>
      <c r="BZ10" s="870" t="n"/>
      <c r="CA10" s="870" t="n"/>
      <c r="CB10" s="870" t="n"/>
      <c r="CC10" s="870" t="n"/>
      <c r="CD10" s="870" t="n"/>
      <c r="CE10" s="870" t="n"/>
      <c r="CF10" s="870" t="n"/>
      <c r="CG10" s="870" t="n"/>
      <c r="CH10" s="870" t="n"/>
      <c r="CI10" s="870" t="n"/>
      <c r="CJ10" s="870" t="n"/>
      <c r="CK10" s="870" t="n"/>
      <c r="CL10" s="870" t="n"/>
      <c r="CM10" s="870" t="n"/>
      <c r="CN10" s="870" t="n"/>
      <c r="CO10" s="870" t="n"/>
      <c r="CP10" s="870" t="n"/>
      <c r="CQ10" s="870" t="n"/>
      <c r="CR10" s="870" t="n"/>
      <c r="CS10" s="870" t="n"/>
      <c r="CT10" s="870" t="n"/>
      <c r="CU10" s="870" t="n"/>
      <c r="CV10" s="870" t="n"/>
      <c r="CW10" s="870" t="n"/>
      <c r="CX10" s="870" t="n"/>
      <c r="CY10" s="870" t="n"/>
      <c r="CZ10" s="870" t="n"/>
      <c r="DA10" s="870" t="n"/>
      <c r="DB10" s="870" t="n"/>
      <c r="DC10" s="870" t="n"/>
      <c r="DD10" s="870" t="n"/>
      <c r="DE10" s="870" t="n"/>
      <c r="DF10" s="870" t="n"/>
      <c r="DG10" s="871" t="n"/>
    </row>
    <row r="11" ht="7" customHeight="1" s="832">
      <c r="AR11" s="4" t="n"/>
      <c r="AS11" s="4" t="n"/>
      <c r="AT11" s="4" t="n"/>
      <c r="AU11" s="4" t="n"/>
      <c r="AV11" s="4" t="n"/>
      <c r="AW11" s="4" t="n"/>
      <c r="AX11" s="4" t="n"/>
      <c r="AY11" s="4" t="n"/>
      <c r="AZ11" s="4" t="n"/>
      <c r="BA11" s="4" t="n"/>
      <c r="BB11" s="4" t="n"/>
      <c r="BC11" s="4" t="n"/>
      <c r="BD11" s="4" t="n"/>
      <c r="BE11" s="4" t="n"/>
      <c r="BF11" s="4" t="n"/>
      <c r="BG11" s="4" t="n"/>
      <c r="BH11" s="4" t="n"/>
      <c r="BI11" s="4" t="n"/>
      <c r="BJ11" s="4" t="n"/>
      <c r="BK11" s="4" t="n"/>
      <c r="BL11" s="4" t="n"/>
      <c r="BM11" s="4" t="n"/>
      <c r="BN11" s="4" t="n"/>
      <c r="BO11" s="4" t="n"/>
      <c r="BP11" s="4" t="n"/>
      <c r="BQ11" s="4" t="n"/>
      <c r="BR11" s="4" t="n"/>
      <c r="BS11" s="4" t="n"/>
      <c r="BT11" s="4" t="n"/>
      <c r="BU11" s="4" t="n"/>
      <c r="BV11" s="4" t="n"/>
      <c r="BW11" s="4" t="n"/>
      <c r="DI11" s="100" t="n"/>
      <c r="DJ11" s="100" t="n"/>
      <c r="DK11" s="100" t="n"/>
      <c r="DL11" s="100" t="n"/>
      <c r="DM11" s="100" t="n"/>
      <c r="DN11" s="100" t="n"/>
      <c r="DO11" s="100" t="n"/>
      <c r="DP11" s="100" t="n"/>
      <c r="DQ11" s="100" t="n"/>
      <c r="DR11" s="100" t="n"/>
      <c r="DS11" s="100" t="n"/>
      <c r="DT11" s="100" t="n"/>
      <c r="DU11" s="100" t="n"/>
      <c r="DV11" s="100" t="n"/>
      <c r="DW11" s="100" t="n"/>
      <c r="DX11" s="100" t="n"/>
      <c r="DY11" s="100" t="n"/>
      <c r="DZ11" s="100" t="n"/>
      <c r="EA11" s="100" t="n"/>
      <c r="EB11" s="100" t="n"/>
      <c r="EC11" s="100" t="n"/>
      <c r="ED11" s="100" t="n"/>
      <c r="EE11" s="100" t="n"/>
      <c r="EF11" s="100" t="n"/>
      <c r="EG11" s="100" t="n"/>
      <c r="EH11" s="100" t="n"/>
      <c r="EI11" s="100" t="n"/>
      <c r="EJ11" s="100" t="n"/>
      <c r="EK11" s="100" t="n"/>
      <c r="EL11" s="100" t="n"/>
      <c r="EM11" s="100" t="n"/>
      <c r="EN11" s="100" t="n"/>
      <c r="EO11" s="100" t="n"/>
      <c r="EP11" s="100" t="n"/>
      <c r="EQ11" s="100" t="n"/>
      <c r="ER11" s="100" t="n"/>
      <c r="ES11" s="100" t="n"/>
      <c r="ET11" s="100" t="n"/>
      <c r="EU11" s="100" t="n"/>
      <c r="EV11" s="100" t="n"/>
      <c r="EW11" s="100" t="n"/>
      <c r="EX11" s="100" t="n"/>
    </row>
    <row r="12" ht="18" customHeight="1" s="832">
      <c r="B12" s="5" t="inlineStr">
        <is>
          <t>Shareholders' equity in substance</t>
        </is>
      </c>
      <c r="C12" s="6" t="n"/>
      <c r="D12" s="6" t="n"/>
      <c r="E12" s="6" t="n"/>
      <c r="F12" s="6" t="n"/>
      <c r="G12" s="6" t="n"/>
      <c r="H12" s="6" t="n"/>
      <c r="I12" s="6" t="n"/>
      <c r="J12" s="6" t="n"/>
      <c r="K12" s="6" t="n"/>
      <c r="L12" s="6" t="n"/>
      <c r="M12" s="6" t="n"/>
      <c r="N12" s="6" t="n"/>
      <c r="O12" s="6" t="n"/>
      <c r="P12" s="6" t="n"/>
      <c r="Q12" s="6" t="n"/>
      <c r="R12" s="6" t="n"/>
      <c r="S12" s="6" t="n"/>
      <c r="T12" s="6" t="n"/>
      <c r="U12" s="6" t="n"/>
      <c r="V12" s="6" t="n"/>
      <c r="W12" s="6" t="n"/>
      <c r="X12" s="6" t="n"/>
      <c r="Y12" s="6" t="n"/>
      <c r="Z12" s="6" t="n"/>
      <c r="AA12" s="6" t="n"/>
      <c r="AB12" s="6" t="n"/>
      <c r="AC12" s="6" t="n"/>
      <c r="AD12" s="6" t="n"/>
      <c r="AE12" s="6" t="n"/>
      <c r="AF12" s="6" t="n"/>
      <c r="AG12" s="6" t="n"/>
      <c r="AH12" s="6" t="n"/>
      <c r="AI12" s="6" t="n"/>
      <c r="AJ12" s="6" t="n"/>
      <c r="AK12" s="6" t="n"/>
      <c r="AL12" s="6" t="n"/>
      <c r="AM12" s="6" t="n"/>
      <c r="AN12" s="6" t="n"/>
      <c r="AO12" s="6" t="n"/>
      <c r="AP12" s="6" t="n"/>
      <c r="AQ12" s="6" t="n"/>
      <c r="AR12" s="6" t="n"/>
      <c r="AS12" s="6" t="n"/>
      <c r="AT12" s="1684">
        <f>'Customer Categorization'!AJ27</f>
        <v/>
      </c>
      <c r="AU12" s="870" t="n"/>
      <c r="AV12" s="870" t="n"/>
      <c r="AW12" s="870" t="n"/>
      <c r="AX12" s="870" t="n"/>
      <c r="AY12" s="870" t="n"/>
      <c r="AZ12" s="870" t="n"/>
      <c r="BA12" s="870" t="n"/>
      <c r="BB12" s="870" t="n"/>
      <c r="BC12" s="871" t="n"/>
      <c r="BD12" s="335" t="n"/>
      <c r="BE12" s="260" t="n"/>
      <c r="BG12" s="336" t="inlineStr">
        <is>
          <t>Claims Requiring Strict Management Claims</t>
        </is>
      </c>
      <c r="CP12" s="100" t="inlineStr">
        <is>
          <t>Yes</t>
        </is>
      </c>
      <c r="CW12" s="100" t="inlineStr">
        <is>
          <t>No</t>
        </is>
      </c>
      <c r="DI12" s="100" t="n"/>
      <c r="DJ12" s="100" t="n"/>
      <c r="DK12" s="100" t="n"/>
      <c r="DL12" s="100" t="n"/>
      <c r="DM12" s="100" t="n"/>
      <c r="DN12" s="100" t="n"/>
      <c r="DO12" s="100" t="n"/>
      <c r="DP12" s="100" t="n"/>
      <c r="DQ12" s="100" t="n"/>
      <c r="DR12" s="100" t="n"/>
      <c r="DS12" s="100" t="n"/>
      <c r="DT12" s="100" t="n"/>
      <c r="DU12" s="100" t="n"/>
      <c r="DV12" s="100" t="n"/>
      <c r="DW12" s="100" t="n"/>
      <c r="DX12" s="100" t="n"/>
      <c r="DY12" s="100" t="n"/>
    </row>
    <row r="13" ht="18" customHeight="1" s="832">
      <c r="B13" s="7" t="inlineStr">
        <is>
          <t>Number of years to fully repay debt</t>
        </is>
      </c>
      <c r="C13" s="8" t="n"/>
      <c r="D13" s="8" t="n"/>
      <c r="E13" s="8" t="n"/>
      <c r="F13" s="8" t="n"/>
      <c r="G13" s="8" t="n"/>
      <c r="H13" s="8" t="n"/>
      <c r="I13" s="8" t="n"/>
      <c r="J13" s="8" t="n"/>
      <c r="K13" s="8" t="n"/>
      <c r="L13" s="8" t="n"/>
      <c r="M13" s="8" t="n"/>
      <c r="N13" s="8" t="n"/>
      <c r="O13" s="8" t="n"/>
      <c r="P13" s="8" t="n"/>
      <c r="Q13" s="8" t="n"/>
      <c r="R13" s="8" t="n"/>
      <c r="S13" s="8" t="n"/>
      <c r="T13" s="8" t="n"/>
      <c r="U13" s="8" t="n"/>
      <c r="V13" s="8" t="n"/>
      <c r="W13" s="8" t="n"/>
      <c r="X13" s="8" t="n"/>
      <c r="Y13" s="8" t="n"/>
      <c r="Z13" s="8" t="n"/>
      <c r="AA13" s="8" t="n"/>
      <c r="AB13" s="8" t="n"/>
      <c r="AC13" s="8" t="n"/>
      <c r="AD13" s="8" t="n"/>
      <c r="AE13" s="8" t="n"/>
      <c r="AF13" s="8" t="n"/>
      <c r="AG13" s="8" t="n"/>
      <c r="AH13" s="8" t="n"/>
      <c r="AI13" s="8" t="n"/>
      <c r="AJ13" s="8" t="n"/>
      <c r="AK13" s="8" t="n"/>
      <c r="AL13" s="8" t="n"/>
      <c r="AM13" s="8" t="n"/>
      <c r="AN13" s="8" t="n"/>
      <c r="AO13" s="8" t="n"/>
      <c r="AP13" s="8" t="n"/>
      <c r="AQ13" s="8" t="n"/>
      <c r="AR13" s="8" t="n"/>
      <c r="AS13" s="8" t="n"/>
      <c r="AT13" s="1684">
        <f>'Customer Categorization'!AJ28</f>
        <v/>
      </c>
      <c r="AU13" s="870" t="n"/>
      <c r="AV13" s="870" t="n"/>
      <c r="AW13" s="870" t="n"/>
      <c r="AX13" s="870" t="n"/>
      <c r="AY13" s="870" t="n"/>
      <c r="AZ13" s="870" t="n"/>
      <c r="BA13" s="870" t="n"/>
      <c r="BB13" s="870" t="n"/>
      <c r="BC13" s="871" t="n"/>
      <c r="BD13" s="335" t="n"/>
      <c r="BE13" s="335" t="n"/>
      <c r="BG13" s="100" t="inlineStr">
        <is>
          <t>Incidence of delinquency (past-due loans)</t>
        </is>
      </c>
      <c r="BH13" s="337" t="n"/>
      <c r="BJ13" s="337" t="n"/>
      <c r="BK13" s="337" t="n"/>
      <c r="BL13" s="337" t="n"/>
      <c r="BM13" s="337" t="n"/>
      <c r="BN13" s="337" t="n"/>
      <c r="BO13" s="337" t="n"/>
      <c r="BP13" s="337" t="n"/>
      <c r="BQ13" s="337" t="n"/>
      <c r="BR13" s="1669" t="n"/>
      <c r="CP13" s="100" t="inlineStr">
        <is>
          <t>Yes</t>
        </is>
      </c>
      <c r="CW13" s="100" t="inlineStr">
        <is>
          <t>No</t>
        </is>
      </c>
      <c r="DI13" s="100" t="n"/>
      <c r="DJ13" s="100" t="n"/>
      <c r="DK13" s="100" t="n"/>
      <c r="DL13" s="100" t="n"/>
      <c r="DM13" s="100" t="n"/>
      <c r="DN13" s="100" t="n"/>
      <c r="DO13" s="100" t="n"/>
      <c r="DP13" s="100" t="n"/>
      <c r="DQ13" s="100" t="n"/>
      <c r="DR13" s="100" t="n"/>
      <c r="DS13" s="100" t="n"/>
      <c r="DT13" s="100" t="n"/>
      <c r="DU13" s="100" t="n"/>
      <c r="DV13" s="100" t="n"/>
      <c r="DW13" s="100" t="n"/>
      <c r="DX13" s="100" t="n"/>
      <c r="DY13" s="100" t="n"/>
    </row>
    <row r="14" ht="18" customHeight="1" s="832">
      <c r="B14" s="2043" t="inlineStr">
        <is>
          <t>Number of years required for the correction of negative SH equity in substance</t>
        </is>
      </c>
      <c r="C14" s="870" t="n"/>
      <c r="D14" s="870" t="n"/>
      <c r="E14" s="870" t="n"/>
      <c r="F14" s="870" t="n"/>
      <c r="G14" s="870" t="n"/>
      <c r="H14" s="870" t="n"/>
      <c r="I14" s="870" t="n"/>
      <c r="J14" s="870" t="n"/>
      <c r="K14" s="870" t="n"/>
      <c r="L14" s="870" t="n"/>
      <c r="M14" s="870" t="n"/>
      <c r="N14" s="870" t="n"/>
      <c r="O14" s="870" t="n"/>
      <c r="P14" s="870" t="n"/>
      <c r="Q14" s="870" t="n"/>
      <c r="R14" s="870" t="n"/>
      <c r="S14" s="870" t="n"/>
      <c r="T14" s="870" t="n"/>
      <c r="U14" s="870" t="n"/>
      <c r="V14" s="870" t="n"/>
      <c r="W14" s="870" t="n"/>
      <c r="X14" s="870" t="n"/>
      <c r="Y14" s="870" t="n"/>
      <c r="Z14" s="870" t="n"/>
      <c r="AA14" s="870" t="n"/>
      <c r="AB14" s="870" t="n"/>
      <c r="AC14" s="870" t="n"/>
      <c r="AD14" s="870" t="n"/>
      <c r="AE14" s="870" t="n"/>
      <c r="AF14" s="870" t="n"/>
      <c r="AG14" s="870" t="n"/>
      <c r="AH14" s="870" t="n"/>
      <c r="AI14" s="870" t="n"/>
      <c r="AJ14" s="870" t="n"/>
      <c r="AK14" s="870" t="n"/>
      <c r="AL14" s="870" t="n"/>
      <c r="AM14" s="870" t="n"/>
      <c r="AN14" s="870" t="n"/>
      <c r="AO14" s="870" t="n"/>
      <c r="AP14" s="870" t="n"/>
      <c r="AQ14" s="870" t="n"/>
      <c r="AR14" s="870" t="n"/>
      <c r="AS14" s="871" t="n"/>
      <c r="AT14" s="1684">
        <f>'Customer Categorization'!AJ29</f>
        <v/>
      </c>
      <c r="AU14" s="870" t="n"/>
      <c r="AV14" s="870" t="n"/>
      <c r="AW14" s="870" t="n"/>
      <c r="AX14" s="870" t="n"/>
      <c r="AY14" s="870" t="n"/>
      <c r="AZ14" s="870" t="n"/>
      <c r="BA14" s="870" t="n"/>
      <c r="BB14" s="870" t="n"/>
      <c r="BC14" s="871" t="n"/>
      <c r="BD14" s="335" t="n"/>
      <c r="BE14" s="335" t="n"/>
      <c r="BG14" s="100" t="inlineStr">
        <is>
          <t>Delinquency start date (YYYY/MM)</t>
        </is>
      </c>
      <c r="CB14" s="338" t="n"/>
      <c r="CC14" s="338" t="n"/>
      <c r="CD14" s="338" t="n"/>
      <c r="CE14" s="338" t="n"/>
      <c r="CF14" s="339" t="n"/>
      <c r="CG14" s="1688" t="n"/>
      <c r="CH14" s="876" t="n"/>
      <c r="CI14" s="876" t="n"/>
      <c r="CJ14" s="876" t="n"/>
      <c r="CK14" s="876" t="n"/>
      <c r="CL14" s="876" t="n"/>
      <c r="CM14" s="876" t="n"/>
      <c r="CN14" s="876" t="n"/>
      <c r="CO14" s="876" t="n"/>
      <c r="CP14" s="876" t="n"/>
      <c r="CQ14" s="876" t="n"/>
      <c r="CR14" s="876" t="n"/>
      <c r="CS14" s="876" t="n"/>
      <c r="CT14" s="876" t="n"/>
      <c r="CU14" s="876" t="n"/>
      <c r="CV14" s="876" t="n"/>
      <c r="CW14" s="876" t="n"/>
      <c r="CX14" s="260" t="n"/>
      <c r="CY14" s="260" t="n"/>
      <c r="CZ14" s="260" t="n"/>
      <c r="DA14" s="260" t="n"/>
      <c r="DB14" s="260" t="n"/>
      <c r="DC14" s="260" t="n"/>
      <c r="DD14" s="260" t="n"/>
      <c r="DG14" s="1692" t="n"/>
      <c r="DJ14" s="1669" t="n"/>
      <c r="DM14" s="100" t="n"/>
      <c r="DN14" s="100" t="n"/>
      <c r="DO14" s="100" t="n"/>
      <c r="DP14" s="100" t="n"/>
      <c r="DQ14" s="100" t="n"/>
      <c r="DR14" s="100" t="n"/>
      <c r="DS14" s="100" t="n"/>
      <c r="DT14" s="100" t="n"/>
      <c r="DU14" s="100" t="n"/>
      <c r="DV14" s="100" t="n"/>
      <c r="DW14" s="100" t="n"/>
    </row>
    <row r="15" ht="10" customHeight="1" s="832">
      <c r="DI15" s="100" t="n"/>
      <c r="DJ15" s="100" t="n"/>
    </row>
    <row r="16" ht="12" customHeight="1" s="832">
      <c r="B16" s="9" t="n"/>
      <c r="C16" s="10" t="n"/>
      <c r="D16" s="10" t="n"/>
      <c r="E16" s="10" t="n"/>
      <c r="F16" s="10" t="n"/>
      <c r="G16" s="10" t="n"/>
      <c r="H16" s="10" t="n"/>
      <c r="I16" s="10" t="n"/>
      <c r="J16" s="10" t="n"/>
      <c r="K16" s="10" t="n"/>
      <c r="L16" s="10" t="n"/>
      <c r="M16" s="10" t="n"/>
      <c r="N16" s="10" t="n"/>
      <c r="O16" s="10" t="n"/>
      <c r="P16" s="10" t="n"/>
      <c r="Q16" s="10" t="n"/>
      <c r="R16" s="10" t="n"/>
      <c r="S16" s="10" t="n"/>
      <c r="T16" s="10" t="n"/>
      <c r="U16" s="10" t="n"/>
      <c r="V16" s="10" t="n"/>
      <c r="W16" s="10" t="n"/>
      <c r="X16" s="10" t="n"/>
      <c r="Y16" s="10" t="n"/>
      <c r="Z16" s="10" t="n"/>
      <c r="AA16" s="10" t="n"/>
      <c r="AB16" s="10" t="n"/>
      <c r="AC16" s="10" t="n"/>
      <c r="AD16" s="10" t="n"/>
      <c r="AE16" s="10" t="n"/>
      <c r="AF16" s="10" t="n"/>
      <c r="AG16" s="10" t="n"/>
      <c r="AH16" s="10" t="n"/>
      <c r="AI16" s="10" t="n"/>
      <c r="AJ16" s="10" t="n"/>
      <c r="AK16" s="10" t="n"/>
      <c r="AL16" s="10" t="n"/>
      <c r="AM16" s="10" t="n"/>
      <c r="AN16" s="10" t="n"/>
      <c r="AO16" s="10" t="n"/>
      <c r="AP16" s="10" t="n"/>
      <c r="AQ16" s="11" t="n"/>
      <c r="AR16" s="1689" t="inlineStr">
        <is>
          <t>Data</t>
        </is>
      </c>
      <c r="AS16" s="870" t="n"/>
      <c r="AT16" s="870" t="n"/>
      <c r="AU16" s="870" t="n"/>
      <c r="AV16" s="870" t="n"/>
      <c r="AW16" s="870" t="n"/>
      <c r="AX16" s="870" t="n"/>
      <c r="AY16" s="870" t="n"/>
      <c r="AZ16" s="870" t="n"/>
      <c r="BA16" s="870" t="n"/>
      <c r="BB16" s="870" t="n"/>
      <c r="BC16" s="870" t="n"/>
      <c r="BD16" s="870" t="n"/>
      <c r="BE16" s="870" t="n"/>
      <c r="BF16" s="871" t="n"/>
      <c r="BG16" s="9" t="inlineStr">
        <is>
          <t>Remarks</t>
        </is>
      </c>
      <c r="BH16" s="10" t="n"/>
      <c r="BI16" s="10" t="n"/>
      <c r="BJ16" s="10" t="n"/>
      <c r="BK16" s="10" t="n"/>
      <c r="BL16" s="10" t="n"/>
      <c r="BM16" s="10" t="n"/>
      <c r="BN16" s="10" t="n"/>
      <c r="BO16" s="10" t="n"/>
      <c r="BP16" s="10" t="n"/>
      <c r="BQ16" s="10" t="n"/>
      <c r="BR16" s="10" t="n"/>
      <c r="BS16" s="10" t="n"/>
      <c r="BT16" s="10" t="n"/>
      <c r="BU16" s="10" t="n"/>
      <c r="BV16" s="10" t="n"/>
      <c r="BW16" s="10" t="n"/>
      <c r="BX16" s="10" t="n"/>
      <c r="BY16" s="10" t="n"/>
      <c r="BZ16" s="10" t="n"/>
      <c r="CA16" s="10" t="n"/>
      <c r="CB16" s="10" t="n"/>
      <c r="CC16" s="10" t="n"/>
      <c r="CD16" s="10" t="n"/>
      <c r="CE16" s="10" t="n"/>
      <c r="CF16" s="10" t="n"/>
      <c r="CG16" s="10" t="n"/>
      <c r="CH16" s="10" t="n"/>
      <c r="CI16" s="10" t="n"/>
      <c r="CJ16" s="10" t="n"/>
      <c r="CK16" s="10" t="n"/>
      <c r="CL16" s="10" t="n"/>
      <c r="CM16" s="10" t="n"/>
      <c r="CN16" s="10" t="n"/>
      <c r="CO16" s="10" t="n"/>
      <c r="CP16" s="10" t="n"/>
      <c r="CQ16" s="10" t="n"/>
      <c r="CR16" s="10" t="n"/>
      <c r="CS16" s="10" t="n"/>
      <c r="CT16" s="10" t="n"/>
      <c r="CU16" s="10" t="n"/>
      <c r="CV16" s="10" t="n"/>
      <c r="CW16" s="10" t="n"/>
      <c r="CX16" s="10" t="n"/>
      <c r="CY16" s="10" t="n"/>
      <c r="CZ16" s="10" t="n"/>
      <c r="DA16" s="10" t="n"/>
      <c r="DB16" s="10" t="n"/>
      <c r="DC16" s="10" t="n"/>
      <c r="DD16" s="10" t="n"/>
      <c r="DE16" s="10" t="n"/>
      <c r="DF16" s="10" t="n"/>
      <c r="DG16" s="10" t="n"/>
      <c r="DI16" s="100" t="n"/>
      <c r="DJ16" s="340" t="n"/>
      <c r="DK16" s="340" t="n"/>
      <c r="DL16" s="340" t="n"/>
      <c r="DM16" s="340" t="n"/>
      <c r="DN16" s="340" t="n"/>
      <c r="DO16" s="340" t="n"/>
      <c r="DP16" s="340" t="n"/>
      <c r="DQ16" s="340" t="n"/>
      <c r="DR16" s="340" t="n"/>
      <c r="DS16" s="340" t="n"/>
      <c r="DT16" s="340" t="n"/>
      <c r="DU16" s="340" t="n"/>
    </row>
    <row r="17" ht="12" customHeight="1" s="832">
      <c r="B17" s="2" t="inlineStr">
        <is>
          <t>Interest Bearing Liabilities （Ａ）</t>
        </is>
      </c>
      <c r="C17" s="1157" t="n"/>
      <c r="D17" s="1157" t="n"/>
      <c r="E17" s="1157" t="n"/>
      <c r="F17" s="1157" t="n"/>
      <c r="G17" s="1157" t="n"/>
      <c r="H17" s="1157" t="n"/>
      <c r="I17" s="1157" t="n"/>
      <c r="J17" s="1157" t="n"/>
      <c r="K17" s="1157" t="n"/>
      <c r="L17" s="1157" t="n"/>
      <c r="M17" s="1157" t="n"/>
      <c r="N17" s="1157" t="n"/>
      <c r="O17" s="1157" t="n"/>
      <c r="P17" s="1157" t="n"/>
      <c r="Q17" s="1157" t="n"/>
      <c r="R17" s="1157" t="n"/>
      <c r="S17" s="1157" t="n"/>
      <c r="T17" s="1157" t="n"/>
      <c r="U17" s="1157" t="n"/>
      <c r="V17" s="1157" t="n"/>
      <c r="W17" s="1157" t="n"/>
      <c r="X17" s="1157" t="n"/>
      <c r="Y17" s="1157" t="n"/>
      <c r="Z17" s="1157" t="n"/>
      <c r="AA17" s="1157" t="n"/>
      <c r="AB17" s="1157" t="n"/>
      <c r="AC17" s="1157" t="n"/>
      <c r="AD17" s="1157" t="n"/>
      <c r="AE17" s="1157" t="n"/>
      <c r="AF17" s="1157" t="n"/>
      <c r="AG17" s="1157" t="n"/>
      <c r="AH17" s="1157" t="n"/>
      <c r="AI17" s="1157" t="n"/>
      <c r="AJ17" s="1157" t="n"/>
      <c r="AK17" s="1157" t="n"/>
      <c r="AL17" s="1157" t="n"/>
      <c r="AM17" s="1157" t="n"/>
      <c r="AN17" s="1157" t="n"/>
      <c r="AO17" s="1157" t="n"/>
      <c r="AP17" s="1157" t="n"/>
      <c r="AQ17" s="1158" t="n"/>
      <c r="AR17" s="1690">
        <f>'No of yrs to repay debt (C)'!CO16</f>
        <v/>
      </c>
      <c r="AS17" s="870" t="n"/>
      <c r="AT17" s="870" t="n"/>
      <c r="AU17" s="870" t="n"/>
      <c r="AV17" s="870" t="n"/>
      <c r="AW17" s="870" t="n"/>
      <c r="AX17" s="870" t="n"/>
      <c r="AY17" s="870" t="n"/>
      <c r="AZ17" s="870" t="n"/>
      <c r="BA17" s="870" t="n"/>
      <c r="BB17" s="870" t="n"/>
      <c r="BC17" s="870" t="n"/>
      <c r="BD17" s="870" t="n"/>
      <c r="BE17" s="870" t="n"/>
      <c r="BF17" s="871" t="n"/>
      <c r="BG17" s="2" t="inlineStr">
        <is>
          <t>Input Interest Bearing Liabilities of non-consolidated.</t>
        </is>
      </c>
      <c r="BH17" s="1157" t="n"/>
      <c r="BI17" s="1157" t="n"/>
      <c r="BJ17" s="1157" t="n"/>
      <c r="BK17" s="1157" t="n"/>
      <c r="BL17" s="1157" t="n"/>
      <c r="BM17" s="1157" t="n"/>
      <c r="BN17" s="1157" t="n"/>
      <c r="BO17" s="1157" t="n"/>
      <c r="BP17" s="1157" t="n"/>
      <c r="BQ17" s="1157" t="n"/>
      <c r="BR17" s="1157" t="n"/>
      <c r="BS17" s="1157" t="n"/>
      <c r="BT17" s="1157" t="n"/>
      <c r="BU17" s="1157" t="n"/>
      <c r="BV17" s="1157" t="n"/>
      <c r="BW17" s="1157" t="n"/>
      <c r="BX17" s="1157" t="n"/>
      <c r="BY17" s="1157" t="n"/>
      <c r="BZ17" s="1157" t="n"/>
      <c r="CA17" s="1157" t="n"/>
      <c r="CB17" s="1157" t="n"/>
      <c r="CC17" s="1157" t="n"/>
      <c r="CD17" s="1157" t="n"/>
      <c r="CE17" s="1157" t="n"/>
      <c r="CF17" s="1157" t="n"/>
      <c r="CG17" s="1157" t="n"/>
      <c r="CH17" s="1157" t="n"/>
      <c r="CI17" s="1157" t="n"/>
      <c r="CJ17" s="1157" t="n"/>
      <c r="CK17" s="1157" t="n"/>
      <c r="CL17" s="1157" t="n"/>
      <c r="CM17" s="1157" t="n"/>
      <c r="CN17" s="1157" t="n"/>
      <c r="CO17" s="1157" t="n"/>
      <c r="CP17" s="1157" t="n"/>
      <c r="CQ17" s="1157" t="n"/>
      <c r="CR17" s="1157" t="n"/>
      <c r="CS17" s="1157" t="n"/>
      <c r="CT17" s="1157" t="n"/>
      <c r="CU17" s="1157" t="n"/>
      <c r="CV17" s="1157" t="n"/>
      <c r="CW17" s="1157" t="n"/>
      <c r="CX17" s="1157" t="n"/>
      <c r="CY17" s="1157" t="n"/>
      <c r="CZ17" s="1157" t="n"/>
      <c r="DA17" s="1157" t="n"/>
      <c r="DB17" s="1157" t="n"/>
      <c r="DC17" s="1157" t="n"/>
      <c r="DD17" s="1157" t="n"/>
      <c r="DE17" s="1157" t="n"/>
      <c r="DF17" s="1157" t="n"/>
      <c r="DG17" s="1157" t="n"/>
      <c r="DI17" s="100" t="n"/>
      <c r="DJ17" s="340" t="n"/>
      <c r="DK17" s="340" t="n"/>
      <c r="DL17" s="340" t="n"/>
      <c r="DM17" s="340" t="n"/>
      <c r="DN17" s="340" t="n"/>
      <c r="DO17" s="340" t="n"/>
      <c r="DP17" s="340" t="n"/>
      <c r="DQ17" s="340" t="n"/>
      <c r="DR17" s="340" t="n"/>
      <c r="DS17" s="340" t="n"/>
      <c r="DT17" s="340" t="n"/>
      <c r="DU17" s="340" t="n"/>
    </row>
    <row r="18" ht="12" customHeight="1" s="832">
      <c r="B18" s="1" t="inlineStr">
        <is>
          <t>Ordinary Working Capital (including cash) （Ｂ）</t>
        </is>
      </c>
      <c r="C18" s="12" t="n"/>
      <c r="D18" s="12" t="n"/>
      <c r="E18" s="12" t="n"/>
      <c r="F18" s="12" t="n"/>
      <c r="G18" s="12" t="n"/>
      <c r="H18" s="12" t="n"/>
      <c r="I18" s="12" t="n"/>
      <c r="J18" s="12" t="n"/>
      <c r="K18" s="12" t="n"/>
      <c r="L18" s="12" t="n"/>
      <c r="M18" s="12" t="n"/>
      <c r="N18" s="12" t="n"/>
      <c r="O18" s="12" t="n"/>
      <c r="P18" s="12" t="n"/>
      <c r="Q18" s="12" t="n"/>
      <c r="R18" s="12" t="n"/>
      <c r="S18" s="12" t="n"/>
      <c r="T18" s="12" t="n"/>
      <c r="U18" s="12" t="n"/>
      <c r="V18" s="12" t="n"/>
      <c r="W18" s="12" t="n"/>
      <c r="X18" s="12" t="n"/>
      <c r="Y18" s="12" t="n"/>
      <c r="Z18" s="12" t="n"/>
      <c r="AA18" s="12" t="n"/>
      <c r="AB18" s="12" t="n"/>
      <c r="AC18" s="12" t="n"/>
      <c r="AD18" s="12" t="n"/>
      <c r="AE18" s="12" t="n"/>
      <c r="AF18" s="12" t="n"/>
      <c r="AG18" s="12" t="n"/>
      <c r="AH18" s="12" t="n"/>
      <c r="AI18" s="12" t="n"/>
      <c r="AJ18" s="12" t="n"/>
      <c r="AK18" s="12" t="n"/>
      <c r="AL18" s="12" t="n"/>
      <c r="AM18" s="12" t="n"/>
      <c r="AN18" s="12" t="n"/>
      <c r="AO18" s="12" t="n"/>
      <c r="AP18" s="12" t="n"/>
      <c r="AQ18" s="13" t="n"/>
      <c r="AR18" s="1691">
        <f>SUM(AR19:BF20)</f>
        <v/>
      </c>
      <c r="AS18" s="870" t="n"/>
      <c r="AT18" s="870" t="n"/>
      <c r="AU18" s="870" t="n"/>
      <c r="AV18" s="870" t="n"/>
      <c r="AW18" s="870" t="n"/>
      <c r="AX18" s="870" t="n"/>
      <c r="AY18" s="870" t="n"/>
      <c r="AZ18" s="870" t="n"/>
      <c r="BA18" s="870" t="n"/>
      <c r="BB18" s="870" t="n"/>
      <c r="BC18" s="870" t="n"/>
      <c r="BD18" s="870" t="n"/>
      <c r="BE18" s="870" t="n"/>
      <c r="BF18" s="871" t="n"/>
      <c r="BG18" s="2" t="n"/>
      <c r="BH18" s="1157" t="n"/>
      <c r="BI18" s="1157" t="n"/>
      <c r="BJ18" s="1157" t="n"/>
      <c r="BK18" s="1157" t="n"/>
      <c r="BL18" s="1157" t="n"/>
      <c r="BM18" s="1157" t="n"/>
      <c r="BN18" s="1157" t="n"/>
      <c r="BO18" s="1157" t="n"/>
      <c r="BP18" s="1157" t="n"/>
      <c r="BQ18" s="1157" t="n"/>
      <c r="BR18" s="1157" t="n"/>
      <c r="BS18" s="1157" t="n"/>
      <c r="BT18" s="1157" t="n"/>
      <c r="BU18" s="1157" t="n"/>
      <c r="BV18" s="1157" t="n"/>
      <c r="BW18" s="1157" t="n"/>
      <c r="BX18" s="1157" t="n"/>
      <c r="BY18" s="1157" t="n"/>
      <c r="BZ18" s="1157" t="n"/>
      <c r="CA18" s="1157" t="n"/>
      <c r="CB18" s="1157" t="n"/>
      <c r="CC18" s="1157" t="n"/>
      <c r="CD18" s="1157" t="n"/>
      <c r="CE18" s="1157" t="n"/>
      <c r="CF18" s="1157" t="n"/>
      <c r="CG18" s="1157" t="n"/>
      <c r="CH18" s="1157" t="n"/>
      <c r="CI18" s="1157" t="n"/>
      <c r="CJ18" s="1157" t="n"/>
      <c r="CK18" s="1157" t="n"/>
      <c r="CL18" s="1157" t="n"/>
      <c r="CM18" s="1157" t="n"/>
      <c r="CN18" s="1157" t="n"/>
      <c r="CO18" s="1157" t="n"/>
      <c r="CP18" s="1157" t="n"/>
      <c r="CQ18" s="1157" t="n"/>
      <c r="CR18" s="1157" t="n"/>
      <c r="CS18" s="1157" t="n"/>
      <c r="CT18" s="1157" t="n"/>
      <c r="CU18" s="1157" t="n"/>
      <c r="CV18" s="1157" t="n"/>
      <c r="CW18" s="1157" t="n"/>
      <c r="CX18" s="1157" t="n"/>
      <c r="CY18" s="1157" t="n"/>
      <c r="CZ18" s="1157" t="n"/>
      <c r="DA18" s="1157" t="n"/>
      <c r="DB18" s="1157" t="n"/>
      <c r="DC18" s="1157" t="n"/>
      <c r="DD18" s="1157" t="n"/>
      <c r="DE18" s="1157" t="n"/>
      <c r="DF18" s="1157" t="n"/>
      <c r="DG18" s="1157" t="n"/>
      <c r="DJ18" s="260" t="n">
        <v>0</v>
      </c>
    </row>
    <row r="19" ht="12" customHeight="1" s="832">
      <c r="B19" s="142" t="n"/>
      <c r="G19" s="101" t="n"/>
      <c r="H19" s="2" t="inlineStr">
        <is>
          <t>Ordinary Working Capital</t>
        </is>
      </c>
      <c r="I19" s="1157" t="n"/>
      <c r="J19" s="1157" t="n"/>
      <c r="K19" s="1157" t="n"/>
      <c r="L19" s="1157" t="n"/>
      <c r="M19" s="1157" t="n"/>
      <c r="N19" s="1157" t="n"/>
      <c r="O19" s="1157" t="n"/>
      <c r="P19" s="1157" t="n"/>
      <c r="Q19" s="1157" t="n"/>
      <c r="R19" s="1157" t="n"/>
      <c r="S19" s="1157" t="n"/>
      <c r="T19" s="1157" t="n"/>
      <c r="U19" s="1157" t="n"/>
      <c r="V19" s="1157" t="n"/>
      <c r="W19" s="1157" t="n"/>
      <c r="X19" s="1157" t="n"/>
      <c r="Y19" s="1157" t="n"/>
      <c r="Z19" s="1157" t="n"/>
      <c r="AA19" s="1157" t="n"/>
      <c r="AB19" s="1157" t="n"/>
      <c r="AC19" s="1157" t="n"/>
      <c r="AD19" s="1157" t="n"/>
      <c r="AE19" s="1157" t="n"/>
      <c r="AF19" s="1157" t="n"/>
      <c r="AG19" s="1157" t="n"/>
      <c r="AH19" s="1157" t="n"/>
      <c r="AI19" s="1157" t="n"/>
      <c r="AJ19" s="1157" t="n"/>
      <c r="AK19" s="1157" t="n"/>
      <c r="AL19" s="1157" t="n"/>
      <c r="AM19" s="1157" t="n"/>
      <c r="AN19" s="1157" t="n"/>
      <c r="AO19" s="1157" t="n"/>
      <c r="AP19" s="1157" t="n"/>
      <c r="AQ19" s="1158" t="n"/>
      <c r="AR19" s="1690">
        <f>'No of yrs to repay debt (C)'!CR22</f>
        <v/>
      </c>
      <c r="AS19" s="870" t="n"/>
      <c r="AT19" s="870" t="n"/>
      <c r="AU19" s="870" t="n"/>
      <c r="AV19" s="870" t="n"/>
      <c r="AW19" s="870" t="n"/>
      <c r="AX19" s="870" t="n"/>
      <c r="AY19" s="870" t="n"/>
      <c r="AZ19" s="870" t="n"/>
      <c r="BA19" s="870" t="n"/>
      <c r="BB19" s="870" t="n"/>
      <c r="BC19" s="870" t="n"/>
      <c r="BD19" s="870" t="n"/>
      <c r="BE19" s="870" t="n"/>
      <c r="BF19" s="871" t="n"/>
      <c r="BG19" s="2" t="n"/>
      <c r="BH19" s="1157" t="n"/>
      <c r="BI19" s="1157" t="n"/>
      <c r="BJ19" s="1157" t="n"/>
      <c r="BK19" s="1157" t="n"/>
      <c r="BL19" s="1157" t="n"/>
      <c r="BM19" s="1157" t="n"/>
      <c r="BN19" s="1157" t="n"/>
      <c r="BO19" s="1157" t="n"/>
      <c r="BP19" s="1157" t="n"/>
      <c r="BQ19" s="1157" t="n"/>
      <c r="BR19" s="1157" t="n"/>
      <c r="BS19" s="1157" t="n"/>
      <c r="BT19" s="1157" t="n"/>
      <c r="BU19" s="1157" t="n"/>
      <c r="BV19" s="1157" t="n"/>
      <c r="BW19" s="1157" t="n"/>
      <c r="BX19" s="1157" t="n"/>
      <c r="BY19" s="1157" t="n"/>
      <c r="BZ19" s="1157" t="n"/>
      <c r="CA19" s="1157" t="n"/>
      <c r="CB19" s="1157" t="n"/>
      <c r="CC19" s="1157" t="n"/>
      <c r="CD19" s="1157" t="n"/>
      <c r="CE19" s="1157" t="n"/>
      <c r="CF19" s="1157" t="n"/>
      <c r="CG19" s="1157" t="n"/>
      <c r="CH19" s="1157" t="n"/>
      <c r="CI19" s="1157" t="n"/>
      <c r="CJ19" s="1157" t="n"/>
      <c r="CK19" s="1157" t="n"/>
      <c r="CL19" s="1157" t="n"/>
      <c r="CM19" s="1157" t="n"/>
      <c r="CN19" s="1157" t="n"/>
      <c r="CO19" s="1157" t="n"/>
      <c r="CP19" s="1157" t="n"/>
      <c r="CQ19" s="1157" t="n"/>
      <c r="CR19" s="1157" t="n"/>
      <c r="CS19" s="1157" t="n"/>
      <c r="CT19" s="1157" t="n"/>
      <c r="CU19" s="1157" t="n"/>
      <c r="CV19" s="1157" t="n"/>
      <c r="CW19" s="1157" t="n"/>
      <c r="CX19" s="1157" t="n"/>
      <c r="CY19" s="1157" t="n"/>
      <c r="CZ19" s="1157" t="n"/>
      <c r="DA19" s="1157" t="n"/>
      <c r="DB19" s="1157" t="n"/>
      <c r="DC19" s="1157" t="n"/>
      <c r="DD19" s="1157" t="n"/>
      <c r="DE19" s="1157" t="n"/>
      <c r="DF19" s="1157" t="n"/>
      <c r="DG19" s="1157" t="n"/>
      <c r="DJ19" s="260" t="n">
        <v>0</v>
      </c>
    </row>
    <row r="20" ht="12" customHeight="1" s="832">
      <c r="B20" s="341" t="n"/>
      <c r="C20" s="299" t="n"/>
      <c r="D20" s="299" t="n"/>
      <c r="E20" s="299" t="n"/>
      <c r="F20" s="299" t="n"/>
      <c r="G20" s="102" t="n"/>
      <c r="H20" s="2" t="inlineStr">
        <is>
          <t>Cash（*）</t>
        </is>
      </c>
      <c r="I20" s="1157" t="n"/>
      <c r="J20" s="1157" t="n"/>
      <c r="K20" s="1157" t="n"/>
      <c r="L20" s="1157" t="n"/>
      <c r="M20" s="1157" t="n"/>
      <c r="N20" s="1157" t="n"/>
      <c r="O20" s="1157" t="n"/>
      <c r="P20" s="1157" t="n"/>
      <c r="Q20" s="1157" t="n"/>
      <c r="R20" s="1157" t="n"/>
      <c r="S20" s="1157" t="n"/>
      <c r="T20" s="1157" t="n"/>
      <c r="U20" s="1157" t="n"/>
      <c r="V20" s="1157" t="n"/>
      <c r="W20" s="1157" t="n"/>
      <c r="X20" s="1157" t="n"/>
      <c r="Y20" s="1157" t="n"/>
      <c r="Z20" s="1157" t="n"/>
      <c r="AA20" s="1157" t="n"/>
      <c r="AB20" s="1157" t="n"/>
      <c r="AC20" s="1157" t="n"/>
      <c r="AD20" s="1157" t="n"/>
      <c r="AE20" s="1157" t="n"/>
      <c r="AF20" s="1157" t="n"/>
      <c r="AG20" s="1157" t="n"/>
      <c r="AH20" s="1157" t="n"/>
      <c r="AI20" s="1157" t="n"/>
      <c r="AJ20" s="1157" t="n"/>
      <c r="AK20" s="1157" t="n"/>
      <c r="AL20" s="1157" t="n"/>
      <c r="AM20" s="1157" t="n"/>
      <c r="AN20" s="1157" t="n"/>
      <c r="AO20" s="1157" t="n"/>
      <c r="AP20" s="1157" t="n"/>
      <c r="AQ20" s="1158" t="n"/>
      <c r="AR20" s="1684">
        <f>'No of yrs to repay debt (C)'!C28</f>
        <v/>
      </c>
      <c r="AS20" s="870" t="n"/>
      <c r="AT20" s="870" t="n"/>
      <c r="AU20" s="870" t="n"/>
      <c r="AV20" s="870" t="n"/>
      <c r="AW20" s="870" t="n"/>
      <c r="AX20" s="870" t="n"/>
      <c r="AY20" s="870" t="n"/>
      <c r="AZ20" s="870" t="n"/>
      <c r="BA20" s="870" t="n"/>
      <c r="BB20" s="870" t="n"/>
      <c r="BC20" s="870" t="n"/>
      <c r="BD20" s="870" t="n"/>
      <c r="BE20" s="870" t="n"/>
      <c r="BF20" s="871" t="n"/>
      <c r="BG20" s="2" t="inlineStr">
        <is>
          <t>Input a calculation basis to remarks column.</t>
        </is>
      </c>
      <c r="BH20" s="1157" t="n"/>
      <c r="BI20" s="1157" t="n"/>
      <c r="BJ20" s="1157" t="n"/>
      <c r="BK20" s="1157" t="n"/>
      <c r="BL20" s="1157" t="n"/>
      <c r="BM20" s="1157" t="n"/>
      <c r="BN20" s="1157" t="n"/>
      <c r="BO20" s="1157" t="n"/>
      <c r="BP20" s="1157" t="n"/>
      <c r="BQ20" s="1157" t="n"/>
      <c r="BR20" s="1157" t="n"/>
      <c r="BS20" s="1157" t="n"/>
      <c r="BT20" s="1157" t="n"/>
      <c r="BU20" s="1157" t="n"/>
      <c r="BV20" s="1157" t="n"/>
      <c r="BW20" s="1157" t="n"/>
      <c r="BX20" s="1157" t="n"/>
      <c r="BY20" s="1157" t="n"/>
      <c r="BZ20" s="1157" t="n"/>
      <c r="CA20" s="1157" t="n"/>
      <c r="CB20" s="1157" t="n"/>
      <c r="CC20" s="1157" t="n"/>
      <c r="CD20" s="1157" t="n"/>
      <c r="CE20" s="1157" t="n"/>
      <c r="CF20" s="1157" t="n"/>
      <c r="CG20" s="1157" t="n"/>
      <c r="CH20" s="1157" t="n"/>
      <c r="CI20" s="1157" t="n"/>
      <c r="CJ20" s="1157" t="n"/>
      <c r="CK20" s="1157" t="n"/>
      <c r="CL20" s="1157" t="n"/>
      <c r="CM20" s="1157" t="n"/>
      <c r="CN20" s="1157" t="n"/>
      <c r="CO20" s="1157" t="n"/>
      <c r="CP20" s="1157" t="n"/>
      <c r="CQ20" s="1157" t="n"/>
      <c r="CR20" s="1157" t="n"/>
      <c r="CS20" s="1157" t="n"/>
      <c r="CT20" s="1157" t="n"/>
      <c r="CU20" s="1157" t="n"/>
      <c r="CV20" s="1157" t="n"/>
      <c r="CW20" s="1157" t="n"/>
      <c r="CX20" s="1157" t="n"/>
      <c r="CY20" s="1157" t="n"/>
      <c r="CZ20" s="1157" t="n"/>
      <c r="DA20" s="1157" t="n"/>
      <c r="DB20" s="1157" t="n"/>
      <c r="DC20" s="1157" t="n"/>
      <c r="DD20" s="1157" t="n"/>
      <c r="DE20" s="1157" t="n"/>
      <c r="DF20" s="1157" t="n"/>
      <c r="DG20" s="1157" t="n"/>
      <c r="DJ20" s="260" t="n">
        <v>0</v>
      </c>
    </row>
    <row r="21" ht="12" customHeight="1" s="832">
      <c r="B21" s="2" t="inlineStr">
        <is>
          <t>Difference （Ａ）-（Ｂ）</t>
        </is>
      </c>
      <c r="C21" s="1157" t="n"/>
      <c r="D21" s="1157" t="n"/>
      <c r="E21" s="1157" t="n"/>
      <c r="F21" s="1157" t="n"/>
      <c r="G21" s="1157" t="n"/>
      <c r="H21" s="1157" t="n"/>
      <c r="I21" s="1157" t="n"/>
      <c r="J21" s="1157" t="n"/>
      <c r="K21" s="1157" t="n"/>
      <c r="L21" s="1157" t="n"/>
      <c r="M21" s="1157" t="n"/>
      <c r="N21" s="1157" t="n"/>
      <c r="O21" s="1157" t="n"/>
      <c r="P21" s="1157" t="n"/>
      <c r="Q21" s="1157" t="n"/>
      <c r="R21" s="1157" t="n"/>
      <c r="S21" s="1157" t="n"/>
      <c r="T21" s="1157" t="n"/>
      <c r="U21" s="1157" t="n"/>
      <c r="V21" s="1157" t="n"/>
      <c r="W21" s="1157" t="n"/>
      <c r="X21" s="1157" t="n"/>
      <c r="Y21" s="1157" t="n"/>
      <c r="Z21" s="1157" t="n"/>
      <c r="AA21" s="1157" t="n"/>
      <c r="AB21" s="1157" t="n"/>
      <c r="AC21" s="1157" t="n"/>
      <c r="AD21" s="1157" t="n"/>
      <c r="AE21" s="1157" t="n"/>
      <c r="AF21" s="1157" t="n"/>
      <c r="AG21" s="1157" t="n"/>
      <c r="AH21" s="1157" t="n"/>
      <c r="AI21" s="1157" t="n"/>
      <c r="AJ21" s="1157" t="n"/>
      <c r="AK21" s="1157" t="n"/>
      <c r="AL21" s="1157" t="n"/>
      <c r="AM21" s="1157" t="n"/>
      <c r="AN21" s="1157" t="n"/>
      <c r="AO21" s="1157" t="n"/>
      <c r="AP21" s="1157" t="n"/>
      <c r="AQ21" s="1158" t="n"/>
      <c r="AR21" s="1691">
        <f>AR17-AR18</f>
        <v/>
      </c>
      <c r="AS21" s="870" t="n"/>
      <c r="AT21" s="870" t="n"/>
      <c r="AU21" s="870" t="n"/>
      <c r="AV21" s="870" t="n"/>
      <c r="AW21" s="870" t="n"/>
      <c r="AX21" s="870" t="n"/>
      <c r="AY21" s="870" t="n"/>
      <c r="AZ21" s="870" t="n"/>
      <c r="BA21" s="870" t="n"/>
      <c r="BB21" s="870" t="n"/>
      <c r="BC21" s="870" t="n"/>
      <c r="BD21" s="870" t="n"/>
      <c r="BE21" s="870" t="n"/>
      <c r="BF21" s="871" t="n"/>
      <c r="BG21" s="2" t="inlineStr">
        <is>
          <t>In case of positive number, check required.</t>
        </is>
      </c>
      <c r="BH21" s="1157" t="n"/>
      <c r="BI21" s="1157" t="n"/>
      <c r="BJ21" s="1157" t="n"/>
      <c r="BK21" s="1157" t="n"/>
      <c r="BL21" s="1157" t="n"/>
      <c r="BM21" s="1157" t="n"/>
      <c r="BN21" s="1157" t="n"/>
      <c r="BO21" s="1157" t="n"/>
      <c r="BP21" s="1157" t="n"/>
      <c r="BQ21" s="1157" t="n"/>
      <c r="BR21" s="1157" t="n"/>
      <c r="BS21" s="1157" t="n"/>
      <c r="BT21" s="1157" t="n"/>
      <c r="BU21" s="1157" t="n"/>
      <c r="BV21" s="1157" t="n"/>
      <c r="BW21" s="1157" t="n"/>
      <c r="BX21" s="1157" t="n"/>
      <c r="BY21" s="1157" t="n"/>
      <c r="BZ21" s="1157" t="n"/>
      <c r="CA21" s="1157" t="n"/>
      <c r="CB21" s="1157" t="n"/>
      <c r="CC21" s="1157" t="n"/>
      <c r="CD21" s="1157" t="n"/>
      <c r="CE21" s="1157" t="n"/>
      <c r="CF21" s="1157" t="n"/>
      <c r="CG21" s="1157" t="n"/>
      <c r="CH21" s="1157" t="n"/>
      <c r="CI21" s="1157" t="n"/>
      <c r="CJ21" s="1157" t="n"/>
      <c r="CK21" s="1157" t="n"/>
      <c r="CL21" s="1157" t="n"/>
      <c r="CM21" s="1157" t="n"/>
      <c r="CN21" s="1157" t="n"/>
      <c r="CO21" s="1157" t="n"/>
      <c r="CP21" s="1157" t="n"/>
      <c r="CQ21" s="1157" t="n"/>
      <c r="CR21" s="1157" t="n"/>
      <c r="CS21" s="1157" t="n"/>
      <c r="CT21" s="1157" t="n"/>
      <c r="CU21" s="1157" t="n"/>
      <c r="CV21" s="1157" t="n"/>
      <c r="CW21" s="1157" t="n"/>
      <c r="CX21" s="1157" t="n"/>
      <c r="CY21" s="1157" t="n"/>
      <c r="CZ21" s="1157" t="n"/>
      <c r="DA21" s="1157" t="n"/>
      <c r="DB21" s="1157" t="n"/>
      <c r="DC21" s="1157" t="n"/>
      <c r="DD21" s="1157" t="n"/>
      <c r="DE21" s="1157" t="n"/>
      <c r="DF21" s="1157" t="n"/>
      <c r="DG21" s="1157" t="n"/>
      <c r="DJ21" s="260" t="n">
        <v>0</v>
      </c>
    </row>
    <row r="22" ht="16" customHeight="1" s="832">
      <c r="B22" s="100" t="inlineStr">
        <is>
          <t>* Limited to cases where, for example, ordinary working capital comprises cash and deposits for a period, due to a payments/receipts timing gap.</t>
        </is>
      </c>
    </row>
    <row r="23" ht="2.15" customHeight="1" s="832"/>
    <row r="24" ht="16" customHeight="1" s="832">
      <c r="A24" s="135" t="inlineStr">
        <is>
          <t xml:space="preserve"> 1. Status of customer</t>
        </is>
      </c>
      <c r="B24" s="296" t="n"/>
      <c r="C24" s="291" t="n"/>
      <c r="D24" s="291" t="n"/>
      <c r="E24" s="291" t="n"/>
      <c r="F24" s="291" t="n"/>
      <c r="G24" s="291" t="n"/>
      <c r="H24" s="291" t="n"/>
      <c r="I24" s="291" t="n"/>
      <c r="J24" s="291" t="n"/>
      <c r="K24" s="291" t="n"/>
      <c r="L24" s="291" t="n"/>
      <c r="M24" s="291" t="n"/>
      <c r="N24" s="291" t="n"/>
      <c r="O24" s="291" t="n"/>
      <c r="P24" s="291" t="n"/>
      <c r="Q24" s="291" t="n"/>
      <c r="R24" s="291" t="n"/>
      <c r="S24" s="291" t="n"/>
      <c r="T24" s="291" t="n"/>
      <c r="U24" s="291" t="n"/>
      <c r="V24" s="291" t="n"/>
      <c r="W24" s="291" t="n"/>
      <c r="X24" s="291" t="n"/>
      <c r="Y24" s="291" t="n"/>
      <c r="Z24" s="291" t="n"/>
      <c r="AA24" s="291" t="n"/>
      <c r="AB24" s="291" t="n"/>
      <c r="AC24" s="291" t="n"/>
      <c r="AD24" s="291" t="n"/>
      <c r="AE24" s="291" t="n"/>
      <c r="AF24" s="291" t="n"/>
      <c r="AG24" s="291" t="n"/>
      <c r="AH24" s="291" t="n"/>
      <c r="AI24" s="291" t="n"/>
      <c r="AJ24" s="291" t="n"/>
      <c r="AK24" s="291" t="n"/>
      <c r="AL24" s="291" t="n"/>
      <c r="AM24" s="291" t="n"/>
      <c r="AN24" s="291" t="n"/>
      <c r="AO24" s="291" t="n"/>
      <c r="AP24" s="291" t="n"/>
      <c r="AQ24" s="291" t="n"/>
      <c r="AR24" s="291" t="n"/>
      <c r="AS24" s="291" t="n"/>
      <c r="AT24" s="291" t="n"/>
      <c r="AU24" s="291" t="n"/>
      <c r="AV24" s="291" t="n"/>
      <c r="AW24" s="291" t="n"/>
      <c r="AX24" s="291" t="n"/>
      <c r="AY24" s="291" t="n"/>
      <c r="AZ24" s="291" t="n"/>
      <c r="BA24" s="291" t="n"/>
      <c r="BB24" s="291" t="n"/>
      <c r="BC24" s="291" t="n"/>
      <c r="BD24" s="291" t="n"/>
      <c r="BE24" s="291" t="n"/>
      <c r="BF24" s="291" t="n"/>
      <c r="BG24" s="291" t="n"/>
      <c r="BH24" s="291" t="n"/>
      <c r="BI24" s="291" t="n"/>
      <c r="BJ24" s="291" t="n"/>
      <c r="BK24" s="291" t="n"/>
      <c r="BL24" s="291" t="n"/>
      <c r="BM24" s="291" t="n"/>
      <c r="BN24" s="291" t="n"/>
      <c r="BO24" s="291" t="n"/>
      <c r="BP24" s="291" t="n"/>
      <c r="BQ24" s="291" t="n"/>
      <c r="BR24" s="291" t="n"/>
      <c r="BS24" s="291" t="n"/>
      <c r="BT24" s="291" t="n"/>
      <c r="BU24" s="291" t="n"/>
      <c r="BV24" s="291" t="n"/>
      <c r="BW24" s="291" t="n"/>
      <c r="BX24" s="291" t="n"/>
      <c r="BY24" s="291" t="n"/>
      <c r="BZ24" s="291" t="n"/>
      <c r="CA24" s="291" t="n"/>
      <c r="CB24" s="291" t="n"/>
      <c r="CC24" s="291" t="n"/>
      <c r="CD24" s="291" t="n"/>
      <c r="CE24" s="291" t="n"/>
      <c r="CF24" s="291" t="n"/>
      <c r="CG24" s="291" t="n"/>
      <c r="CH24" s="291" t="n"/>
      <c r="CI24" s="291" t="n"/>
      <c r="CJ24" s="291" t="n"/>
      <c r="CK24" s="291" t="n"/>
      <c r="CL24" s="291" t="n"/>
      <c r="CM24" s="291" t="n"/>
      <c r="CN24" s="291" t="n"/>
      <c r="CO24" s="291" t="n"/>
      <c r="CP24" s="291" t="n"/>
      <c r="CQ24" s="291" t="n"/>
      <c r="CR24" s="291" t="n"/>
      <c r="CS24" s="291" t="n"/>
      <c r="CT24" s="291" t="n"/>
      <c r="CU24" s="291" t="n"/>
      <c r="CV24" s="291" t="n"/>
      <c r="CW24" s="291" t="n"/>
      <c r="CX24" s="291" t="n"/>
      <c r="CY24" s="291" t="n"/>
      <c r="CZ24" s="291" t="n"/>
      <c r="DA24" s="291" t="n"/>
      <c r="DB24" s="291" t="n"/>
      <c r="DC24" s="291" t="n"/>
      <c r="DD24" s="291" t="n"/>
      <c r="DE24" s="291" t="n"/>
      <c r="DF24" s="291" t="n"/>
      <c r="DG24" s="291" t="n"/>
    </row>
    <row r="25" ht="7" customHeight="1" s="832"/>
    <row r="26" ht="16" customHeight="1" s="832">
      <c r="B26" s="1111" t="inlineStr">
        <is>
          <t xml:space="preserve">　</t>
        </is>
      </c>
      <c r="C26" s="870" t="n"/>
      <c r="D26" s="871" t="n"/>
      <c r="E26" s="1118" t="n">
        <v>1</v>
      </c>
      <c r="F26" s="870" t="n"/>
      <c r="G26" s="871" t="n"/>
      <c r="H26" s="1159" t="inlineStr">
        <is>
          <t>Customer under Strict Management</t>
        </is>
      </c>
      <c r="I26" s="2" t="n"/>
      <c r="J26" s="1157" t="n"/>
      <c r="K26" s="1157" t="n"/>
      <c r="L26" s="14" t="n"/>
      <c r="M26" s="14" t="n"/>
      <c r="N26" s="14" t="n"/>
      <c r="O26" s="14" t="n"/>
      <c r="P26" s="14" t="n"/>
      <c r="Q26" s="14" t="n"/>
      <c r="R26" s="14" t="n"/>
      <c r="S26" s="14" t="n"/>
      <c r="T26" s="14" t="n"/>
      <c r="U26" s="14" t="n"/>
      <c r="V26" s="14" t="n"/>
      <c r="W26" s="14" t="n"/>
      <c r="X26" s="14" t="n"/>
      <c r="Y26" s="14" t="n"/>
      <c r="Z26" s="14" t="n"/>
      <c r="AA26" s="14" t="n"/>
      <c r="AB26" s="14" t="n"/>
      <c r="AC26" s="14" t="n"/>
      <c r="AD26" s="14" t="n"/>
      <c r="AE26" s="14" t="n"/>
      <c r="AF26" s="14" t="n"/>
      <c r="AG26" s="14" t="n"/>
      <c r="AH26" s="14" t="n"/>
      <c r="AI26" s="14" t="n"/>
      <c r="AJ26" s="14" t="n"/>
      <c r="AK26" s="14" t="n"/>
      <c r="AL26" s="14" t="n"/>
      <c r="AM26" s="14" t="n"/>
      <c r="AN26" s="14" t="n"/>
      <c r="AO26" s="14" t="n"/>
      <c r="AP26" s="14" t="n"/>
      <c r="AQ26" s="14" t="n"/>
      <c r="AR26" s="14" t="n"/>
      <c r="AS26" s="14" t="n"/>
      <c r="AT26" s="14" t="n"/>
      <c r="AU26" s="14" t="n"/>
      <c r="AV26" s="14" t="n"/>
      <c r="AW26" s="14" t="n"/>
      <c r="AX26" s="14" t="n"/>
      <c r="AY26" s="14" t="n"/>
      <c r="AZ26" s="14" t="n"/>
      <c r="BA26" s="14" t="n"/>
      <c r="BB26" s="14" t="n"/>
      <c r="BC26" s="14" t="n"/>
      <c r="BD26" s="14" t="n"/>
      <c r="BE26" s="14" t="n"/>
      <c r="BF26" s="14" t="n"/>
      <c r="BG26" s="14" t="n"/>
      <c r="BH26" s="14" t="n"/>
      <c r="BI26" s="14" t="n"/>
      <c r="BJ26" s="14" t="n"/>
      <c r="BK26" s="14" t="n"/>
      <c r="BL26" s="14" t="n"/>
      <c r="BM26" s="14" t="n"/>
      <c r="BN26" s="14" t="n"/>
      <c r="BO26" s="14" t="n"/>
      <c r="BP26" s="14" t="n"/>
      <c r="BQ26" s="14" t="n"/>
      <c r="BR26" s="14" t="n"/>
      <c r="BS26" s="14" t="n"/>
      <c r="BT26" s="14" t="n"/>
      <c r="BU26" s="14" t="n"/>
      <c r="BV26" s="14" t="n"/>
      <c r="BW26" s="14" t="n"/>
      <c r="BX26" s="14" t="n"/>
      <c r="BY26" s="14" t="n"/>
      <c r="BZ26" s="14" t="n"/>
      <c r="CA26" s="14" t="n"/>
      <c r="CB26" s="14" t="n"/>
      <c r="CC26" s="14" t="n"/>
      <c r="CD26" s="14" t="n"/>
      <c r="CE26" s="14" t="n"/>
      <c r="CF26" s="14" t="n"/>
      <c r="CG26" s="14" t="n"/>
      <c r="CH26" s="14" t="n"/>
      <c r="CI26" s="14" t="n"/>
      <c r="CJ26" s="14" t="n"/>
      <c r="CK26" s="14" t="n"/>
      <c r="CL26" s="14" t="n"/>
      <c r="CM26" s="14" t="n"/>
      <c r="CN26" s="14" t="n"/>
      <c r="CO26" s="14" t="n"/>
      <c r="CP26" s="14" t="n"/>
      <c r="CQ26" s="14" t="n"/>
      <c r="CR26" s="15" t="n"/>
      <c r="CS26" s="1119" t="inlineStr">
        <is>
          <t>→</t>
        </is>
      </c>
      <c r="CT26" s="870" t="n"/>
      <c r="CU26" s="870" t="n"/>
      <c r="CV26" s="1160" t="inlineStr">
        <is>
          <t>E2（Completed）</t>
        </is>
      </c>
      <c r="CW26" s="870" t="n"/>
      <c r="CX26" s="870" t="n"/>
      <c r="CY26" s="870" t="n"/>
      <c r="CZ26" s="870" t="n"/>
      <c r="DA26" s="870" t="n"/>
      <c r="DB26" s="870" t="n"/>
      <c r="DC26" s="870" t="n"/>
      <c r="DD26" s="870" t="n"/>
      <c r="DE26" s="870" t="n"/>
      <c r="DF26" s="870" t="n"/>
      <c r="DG26" s="871" t="n"/>
    </row>
    <row r="27" ht="16" customHeight="1" s="832">
      <c r="B27" s="1111" t="n"/>
      <c r="C27" s="870" t="n"/>
      <c r="D27" s="871" t="n"/>
      <c r="E27" s="1118" t="n">
        <v>2</v>
      </c>
      <c r="F27" s="870" t="n"/>
      <c r="G27" s="871" t="n"/>
      <c r="H27" s="1159" t="inlineStr">
        <is>
          <t>Delinquent Customer (excluding delinquency caused by technical reasons or other reasons not atttributable to the customer)</t>
        </is>
      </c>
      <c r="I27" s="2" t="n"/>
      <c r="J27" s="1157" t="n"/>
      <c r="K27" s="1157" t="n"/>
      <c r="L27" s="1157" t="n"/>
      <c r="M27" s="14" t="n"/>
      <c r="N27" s="14" t="n"/>
      <c r="O27" s="14" t="n"/>
      <c r="P27" s="14" t="n"/>
      <c r="Q27" s="14" t="n"/>
      <c r="R27" s="14" t="n"/>
      <c r="S27" s="14" t="n"/>
      <c r="T27" s="14" t="n"/>
      <c r="U27" s="14" t="n"/>
      <c r="V27" s="14" t="n"/>
      <c r="W27" s="14" t="n"/>
      <c r="X27" s="14" t="n"/>
      <c r="Y27" s="14" t="n"/>
      <c r="Z27" s="14" t="n"/>
      <c r="AA27" s="14" t="n"/>
      <c r="AB27" s="14" t="n"/>
      <c r="AC27" s="14" t="n"/>
      <c r="AD27" s="14" t="n"/>
      <c r="AE27" s="14" t="n"/>
      <c r="AF27" s="14" t="n"/>
      <c r="AG27" s="14" t="n"/>
      <c r="AH27" s="14" t="n"/>
      <c r="AI27" s="14" t="n"/>
      <c r="AJ27" s="14" t="n"/>
      <c r="AK27" s="14" t="n"/>
      <c r="AL27" s="14" t="n"/>
      <c r="AM27" s="14" t="n"/>
      <c r="AN27" s="14" t="n"/>
      <c r="AO27" s="14" t="n"/>
      <c r="AP27" s="14" t="n"/>
      <c r="AQ27" s="14" t="n"/>
      <c r="AR27" s="14" t="n"/>
      <c r="AS27" s="14" t="n"/>
      <c r="AT27" s="14" t="n"/>
      <c r="AU27" s="14" t="n"/>
      <c r="AV27" s="14" t="n"/>
      <c r="AW27" s="14" t="n"/>
      <c r="AX27" s="14" t="n"/>
      <c r="AY27" s="14" t="n"/>
      <c r="AZ27" s="14" t="n"/>
      <c r="BA27" s="14" t="n"/>
      <c r="BB27" s="14" t="n"/>
      <c r="BC27" s="14" t="n"/>
      <c r="BD27" s="14" t="n"/>
      <c r="BE27" s="14" t="n"/>
      <c r="BF27" s="14" t="n"/>
      <c r="BG27" s="14" t="n"/>
      <c r="BH27" s="14" t="n"/>
      <c r="BI27" s="14" t="n"/>
      <c r="BJ27" s="14" t="n"/>
      <c r="BK27" s="14" t="n"/>
      <c r="BL27" s="14" t="n"/>
      <c r="BM27" s="14" t="n"/>
      <c r="BN27" s="14" t="n"/>
      <c r="BO27" s="14" t="n"/>
      <c r="BP27" s="14" t="n"/>
      <c r="BQ27" s="14" t="n"/>
      <c r="BR27" s="14" t="n"/>
      <c r="BS27" s="14" t="n"/>
      <c r="BT27" s="14" t="n"/>
      <c r="BU27" s="14" t="n"/>
      <c r="BV27" s="14" t="n"/>
      <c r="BW27" s="14" t="n"/>
      <c r="BX27" s="14" t="n"/>
      <c r="BY27" s="14" t="n"/>
      <c r="BZ27" s="14" t="n"/>
      <c r="CA27" s="14" t="n"/>
      <c r="CB27" s="14" t="n"/>
      <c r="CC27" s="14" t="n"/>
      <c r="CD27" s="14" t="n"/>
      <c r="CE27" s="14" t="n"/>
      <c r="CF27" s="14" t="n"/>
      <c r="CG27" s="14" t="n"/>
      <c r="CH27" s="14" t="n"/>
      <c r="CI27" s="14" t="n"/>
      <c r="CJ27" s="14" t="n"/>
      <c r="CK27" s="14" t="n"/>
      <c r="CL27" s="14" t="n"/>
      <c r="CM27" s="14" t="n"/>
      <c r="CN27" s="14" t="n"/>
      <c r="CO27" s="14" t="n"/>
      <c r="CP27" s="14" t="n"/>
      <c r="CQ27" s="14" t="n"/>
      <c r="CR27" s="15" t="n"/>
      <c r="CS27" s="1119" t="inlineStr">
        <is>
          <t>→</t>
        </is>
      </c>
      <c r="CT27" s="870" t="n"/>
      <c r="CU27" s="870" t="n"/>
      <c r="CV27" s="1160" t="inlineStr">
        <is>
          <t>E2（Completed）</t>
        </is>
      </c>
      <c r="CW27" s="870" t="n"/>
      <c r="CX27" s="870" t="n"/>
      <c r="CY27" s="870" t="n"/>
      <c r="CZ27" s="870" t="n"/>
      <c r="DA27" s="870" t="n"/>
      <c r="DB27" s="870" t="n"/>
      <c r="DC27" s="870" t="n"/>
      <c r="DD27" s="870" t="n"/>
      <c r="DE27" s="870" t="n"/>
      <c r="DF27" s="870" t="n"/>
      <c r="DG27" s="871" t="n"/>
    </row>
    <row r="28" ht="20.15" customHeight="1" s="832">
      <c r="B28" s="1111" t="n"/>
      <c r="C28" s="870" t="n"/>
      <c r="D28" s="871" t="n"/>
      <c r="E28" s="1118" t="n">
        <v>3</v>
      </c>
      <c r="F28" s="870" t="n"/>
      <c r="G28" s="871" t="n"/>
      <c r="H28" s="1152" t="inlineStr">
        <is>
          <t>Customer with negative Shareholders' equity that can be cleared within a standard (restructuring) time period but which cannot be shown as certain to be cleared in a short time period.</t>
        </is>
      </c>
      <c r="I28" s="870" t="n"/>
      <c r="J28" s="870" t="n"/>
      <c r="K28" s="870" t="n"/>
      <c r="L28" s="870" t="n"/>
      <c r="M28" s="870" t="n"/>
      <c r="N28" s="870" t="n"/>
      <c r="O28" s="870" t="n"/>
      <c r="P28" s="870" t="n"/>
      <c r="Q28" s="870" t="n"/>
      <c r="R28" s="870" t="n"/>
      <c r="S28" s="870" t="n"/>
      <c r="T28" s="870" t="n"/>
      <c r="U28" s="870" t="n"/>
      <c r="V28" s="870" t="n"/>
      <c r="W28" s="870" t="n"/>
      <c r="X28" s="870" t="n"/>
      <c r="Y28" s="870" t="n"/>
      <c r="Z28" s="870" t="n"/>
      <c r="AA28" s="870" t="n"/>
      <c r="AB28" s="870" t="n"/>
      <c r="AC28" s="870" t="n"/>
      <c r="AD28" s="870" t="n"/>
      <c r="AE28" s="870" t="n"/>
      <c r="AF28" s="870" t="n"/>
      <c r="AG28" s="870" t="n"/>
      <c r="AH28" s="870" t="n"/>
      <c r="AI28" s="870" t="n"/>
      <c r="AJ28" s="870" t="n"/>
      <c r="AK28" s="870" t="n"/>
      <c r="AL28" s="870" t="n"/>
      <c r="AM28" s="870" t="n"/>
      <c r="AN28" s="870" t="n"/>
      <c r="AO28" s="870" t="n"/>
      <c r="AP28" s="870" t="n"/>
      <c r="AQ28" s="870" t="n"/>
      <c r="AR28" s="870" t="n"/>
      <c r="AS28" s="870" t="n"/>
      <c r="AT28" s="870" t="n"/>
      <c r="AU28" s="870" t="n"/>
      <c r="AV28" s="870" t="n"/>
      <c r="AW28" s="870" t="n"/>
      <c r="AX28" s="870" t="n"/>
      <c r="AY28" s="870" t="n"/>
      <c r="AZ28" s="870" t="n"/>
      <c r="BA28" s="870" t="n"/>
      <c r="BB28" s="870" t="n"/>
      <c r="BC28" s="870" t="n"/>
      <c r="BD28" s="870" t="n"/>
      <c r="BE28" s="870" t="n"/>
      <c r="BF28" s="870" t="n"/>
      <c r="BG28" s="870" t="n"/>
      <c r="BH28" s="870" t="n"/>
      <c r="BI28" s="870" t="n"/>
      <c r="BJ28" s="870" t="n"/>
      <c r="BK28" s="870" t="n"/>
      <c r="BL28" s="870" t="n"/>
      <c r="BM28" s="870" t="n"/>
      <c r="BN28" s="870" t="n"/>
      <c r="BO28" s="870" t="n"/>
      <c r="BP28" s="870" t="n"/>
      <c r="BQ28" s="870" t="n"/>
      <c r="BR28" s="870" t="n"/>
      <c r="BS28" s="870" t="n"/>
      <c r="BT28" s="870" t="n"/>
      <c r="BU28" s="870" t="n"/>
      <c r="BV28" s="870" t="n"/>
      <c r="BW28" s="870" t="n"/>
      <c r="BX28" s="870" t="n"/>
      <c r="BY28" s="870" t="n"/>
      <c r="BZ28" s="870" t="n"/>
      <c r="CA28" s="870" t="n"/>
      <c r="CB28" s="870" t="n"/>
      <c r="CC28" s="870" t="n"/>
      <c r="CD28" s="870" t="n"/>
      <c r="CE28" s="870" t="n"/>
      <c r="CF28" s="870" t="n"/>
      <c r="CG28" s="870" t="n"/>
      <c r="CH28" s="870" t="n"/>
      <c r="CI28" s="870" t="n"/>
      <c r="CJ28" s="870" t="n"/>
      <c r="CK28" s="870" t="n"/>
      <c r="CL28" s="870" t="n"/>
      <c r="CM28" s="870" t="n"/>
      <c r="CN28" s="870" t="n"/>
      <c r="CO28" s="870" t="n"/>
      <c r="CP28" s="870" t="n"/>
      <c r="CQ28" s="870" t="n"/>
      <c r="CR28" s="871" t="n"/>
      <c r="CS28" s="1119" t="inlineStr">
        <is>
          <t>→</t>
        </is>
      </c>
      <c r="CT28" s="870" t="n"/>
      <c r="CU28" s="870" t="n"/>
      <c r="CV28" s="1160" t="inlineStr">
        <is>
          <t>E2（Completed）</t>
        </is>
      </c>
      <c r="CW28" s="870" t="n"/>
      <c r="CX28" s="870" t="n"/>
      <c r="CY28" s="870" t="n"/>
      <c r="CZ28" s="870" t="n"/>
      <c r="DA28" s="870" t="n"/>
      <c r="DB28" s="870" t="n"/>
      <c r="DC28" s="870" t="n"/>
      <c r="DD28" s="870" t="n"/>
      <c r="DE28" s="870" t="n"/>
      <c r="DF28" s="870" t="n"/>
      <c r="DG28" s="871" t="n"/>
    </row>
    <row r="29" ht="20.15" customHeight="1" s="832">
      <c r="B29" s="1111" t="n"/>
      <c r="C29" s="870" t="n"/>
      <c r="D29" s="871" t="n"/>
      <c r="E29" s="1118" t="n">
        <v>4</v>
      </c>
      <c r="F29" s="870" t="n"/>
      <c r="G29" s="871" t="n"/>
      <c r="H29" s="1152" t="inlineStr">
        <is>
          <t>Customer highly likely to be categorized as Customer to be Insolvent on stand-alone basis, but for which there is parent company support with the intention of maintaining business viability.</t>
        </is>
      </c>
      <c r="I29" s="870" t="n"/>
      <c r="J29" s="870" t="n"/>
      <c r="K29" s="870" t="n"/>
      <c r="L29" s="870" t="n"/>
      <c r="M29" s="870" t="n"/>
      <c r="N29" s="870" t="n"/>
      <c r="O29" s="870" t="n"/>
      <c r="P29" s="870" t="n"/>
      <c r="Q29" s="870" t="n"/>
      <c r="R29" s="870" t="n"/>
      <c r="S29" s="870" t="n"/>
      <c r="T29" s="870" t="n"/>
      <c r="U29" s="870" t="n"/>
      <c r="V29" s="870" t="n"/>
      <c r="W29" s="870" t="n"/>
      <c r="X29" s="870" t="n"/>
      <c r="Y29" s="870" t="n"/>
      <c r="Z29" s="870" t="n"/>
      <c r="AA29" s="870" t="n"/>
      <c r="AB29" s="870" t="n"/>
      <c r="AC29" s="870" t="n"/>
      <c r="AD29" s="870" t="n"/>
      <c r="AE29" s="870" t="n"/>
      <c r="AF29" s="870" t="n"/>
      <c r="AG29" s="870" t="n"/>
      <c r="AH29" s="870" t="n"/>
      <c r="AI29" s="870" t="n"/>
      <c r="AJ29" s="870" t="n"/>
      <c r="AK29" s="870" t="n"/>
      <c r="AL29" s="870" t="n"/>
      <c r="AM29" s="870" t="n"/>
      <c r="AN29" s="870" t="n"/>
      <c r="AO29" s="870" t="n"/>
      <c r="AP29" s="870" t="n"/>
      <c r="AQ29" s="870" t="n"/>
      <c r="AR29" s="870" t="n"/>
      <c r="AS29" s="870" t="n"/>
      <c r="AT29" s="870" t="n"/>
      <c r="AU29" s="870" t="n"/>
      <c r="AV29" s="870" t="n"/>
      <c r="AW29" s="870" t="n"/>
      <c r="AX29" s="870" t="n"/>
      <c r="AY29" s="870" t="n"/>
      <c r="AZ29" s="870" t="n"/>
      <c r="BA29" s="870" t="n"/>
      <c r="BB29" s="870" t="n"/>
      <c r="BC29" s="870" t="n"/>
      <c r="BD29" s="870" t="n"/>
      <c r="BE29" s="870" t="n"/>
      <c r="BF29" s="870" t="n"/>
      <c r="BG29" s="870" t="n"/>
      <c r="BH29" s="870" t="n"/>
      <c r="BI29" s="870" t="n"/>
      <c r="BJ29" s="870" t="n"/>
      <c r="BK29" s="870" t="n"/>
      <c r="BL29" s="870" t="n"/>
      <c r="BM29" s="870" t="n"/>
      <c r="BN29" s="870" t="n"/>
      <c r="BO29" s="870" t="n"/>
      <c r="BP29" s="870" t="n"/>
      <c r="BQ29" s="870" t="n"/>
      <c r="BR29" s="870" t="n"/>
      <c r="BS29" s="870" t="n"/>
      <c r="BT29" s="870" t="n"/>
      <c r="BU29" s="870" t="n"/>
      <c r="BV29" s="870" t="n"/>
      <c r="BW29" s="870" t="n"/>
      <c r="BX29" s="870" t="n"/>
      <c r="BY29" s="870" t="n"/>
      <c r="BZ29" s="870" t="n"/>
      <c r="CA29" s="870" t="n"/>
      <c r="CB29" s="870" t="n"/>
      <c r="CC29" s="870" t="n"/>
      <c r="CD29" s="870" t="n"/>
      <c r="CE29" s="870" t="n"/>
      <c r="CF29" s="870" t="n"/>
      <c r="CG29" s="870" t="n"/>
      <c r="CH29" s="870" t="n"/>
      <c r="CI29" s="870" t="n"/>
      <c r="CJ29" s="870" t="n"/>
      <c r="CK29" s="870" t="n"/>
      <c r="CL29" s="870" t="n"/>
      <c r="CM29" s="870" t="n"/>
      <c r="CN29" s="870" t="n"/>
      <c r="CO29" s="870" t="n"/>
      <c r="CP29" s="870" t="n"/>
      <c r="CQ29" s="870" t="n"/>
      <c r="CR29" s="871" t="n"/>
      <c r="CS29" s="1119" t="inlineStr">
        <is>
          <t>→</t>
        </is>
      </c>
      <c r="CT29" s="870" t="n"/>
      <c r="CU29" s="870" t="n"/>
      <c r="CV29" s="1160" t="inlineStr">
        <is>
          <t>E2（Completed）</t>
        </is>
      </c>
      <c r="CW29" s="870" t="n"/>
      <c r="CX29" s="870" t="n"/>
      <c r="CY29" s="870" t="n"/>
      <c r="CZ29" s="870" t="n"/>
      <c r="DA29" s="870" t="n"/>
      <c r="DB29" s="870" t="n"/>
      <c r="DC29" s="870" t="n"/>
      <c r="DD29" s="870" t="n"/>
      <c r="DE29" s="870" t="n"/>
      <c r="DF29" s="870" t="n"/>
      <c r="DG29" s="871" t="n"/>
    </row>
    <row r="30" ht="16" customHeight="1" s="832">
      <c r="B30" s="1111" t="n"/>
      <c r="C30" s="870" t="n"/>
      <c r="D30" s="871" t="n"/>
      <c r="E30" s="1118" t="n">
        <v>5</v>
      </c>
      <c r="F30" s="870" t="n"/>
      <c r="G30" s="871" t="n"/>
      <c r="H30" s="1159" t="inlineStr">
        <is>
          <t>Customer with negative Shareholders' equity in substance which is certain to be cleared in a short time period.</t>
        </is>
      </c>
      <c r="I30" s="2" t="n"/>
      <c r="J30" s="1157" t="n"/>
      <c r="K30" s="1157" t="n"/>
      <c r="L30" s="1157" t="n"/>
      <c r="M30" s="14" t="n"/>
      <c r="N30" s="14" t="n"/>
      <c r="O30" s="14" t="n"/>
      <c r="P30" s="14" t="n"/>
      <c r="Q30" s="14" t="n"/>
      <c r="R30" s="14" t="n"/>
      <c r="S30" s="14" t="n"/>
      <c r="T30" s="14" t="n"/>
      <c r="U30" s="14" t="n"/>
      <c r="V30" s="14" t="n"/>
      <c r="W30" s="14" t="n"/>
      <c r="X30" s="14" t="n"/>
      <c r="Y30" s="14" t="n"/>
      <c r="Z30" s="14" t="n"/>
      <c r="AA30" s="14" t="n"/>
      <c r="AB30" s="14" t="n"/>
      <c r="AC30" s="14" t="n"/>
      <c r="AD30" s="14" t="n"/>
      <c r="AE30" s="14" t="n"/>
      <c r="AF30" s="14" t="n"/>
      <c r="AG30" s="14" t="n"/>
      <c r="AH30" s="14" t="n"/>
      <c r="AI30" s="14" t="n"/>
      <c r="AJ30" s="14" t="n"/>
      <c r="AK30" s="14" t="n"/>
      <c r="AL30" s="14" t="n"/>
      <c r="AM30" s="14" t="n"/>
      <c r="AN30" s="14" t="n"/>
      <c r="AO30" s="14" t="n"/>
      <c r="AP30" s="14" t="n"/>
      <c r="AQ30" s="14" t="n"/>
      <c r="AR30" s="14" t="n"/>
      <c r="AS30" s="14" t="n"/>
      <c r="AT30" s="14" t="n"/>
      <c r="AU30" s="14" t="n"/>
      <c r="AV30" s="14" t="n"/>
      <c r="AW30" s="14" t="n"/>
      <c r="AX30" s="14" t="n"/>
      <c r="AY30" s="14" t="n"/>
      <c r="AZ30" s="14" t="n"/>
      <c r="BA30" s="14" t="n"/>
      <c r="BB30" s="14" t="n"/>
      <c r="BC30" s="14" t="n"/>
      <c r="BD30" s="14" t="n"/>
      <c r="BE30" s="14" t="n"/>
      <c r="BF30" s="14" t="n"/>
      <c r="BG30" s="14" t="n"/>
      <c r="BH30" s="14" t="n"/>
      <c r="BI30" s="14" t="n"/>
      <c r="BJ30" s="14" t="n"/>
      <c r="BK30" s="14" t="n"/>
      <c r="BL30" s="14" t="n"/>
      <c r="BM30" s="14" t="n"/>
      <c r="BN30" s="14" t="n"/>
      <c r="BO30" s="14" t="n"/>
      <c r="BP30" s="14" t="n"/>
      <c r="BQ30" s="14" t="n"/>
      <c r="BR30" s="14" t="n"/>
      <c r="BS30" s="14" t="n"/>
      <c r="BT30" s="14" t="n"/>
      <c r="BU30" s="14" t="n"/>
      <c r="BV30" s="14" t="n"/>
      <c r="BW30" s="14" t="n"/>
      <c r="BX30" s="14" t="n"/>
      <c r="BY30" s="14" t="n"/>
      <c r="BZ30" s="14" t="n"/>
      <c r="CA30" s="14" t="n"/>
      <c r="CB30" s="14" t="n"/>
      <c r="CC30" s="14" t="n"/>
      <c r="CD30" s="14" t="n"/>
      <c r="CE30" s="14" t="n"/>
      <c r="CF30" s="14" t="n"/>
      <c r="CG30" s="14" t="n"/>
      <c r="CH30" s="14" t="n"/>
      <c r="CI30" s="14" t="n"/>
      <c r="CJ30" s="14" t="n"/>
      <c r="CK30" s="14" t="n"/>
      <c r="CL30" s="14" t="n"/>
      <c r="CM30" s="14" t="n"/>
      <c r="CN30" s="14" t="n"/>
      <c r="CO30" s="14" t="n"/>
      <c r="CP30" s="14" t="n"/>
      <c r="CQ30" s="14" t="n"/>
      <c r="CR30" s="15" t="n"/>
      <c r="CS30" s="1119" t="inlineStr">
        <is>
          <t>→</t>
        </is>
      </c>
      <c r="CT30" s="870" t="n"/>
      <c r="CU30" s="870" t="n"/>
      <c r="CV30" s="1160" t="inlineStr">
        <is>
          <t>a</t>
        </is>
      </c>
      <c r="CW30" s="870" t="n"/>
      <c r="CX30" s="870" t="n"/>
      <c r="CY30" s="870" t="n"/>
      <c r="CZ30" s="870" t="n"/>
      <c r="DA30" s="870" t="n"/>
      <c r="DB30" s="870" t="n"/>
      <c r="DC30" s="870" t="n"/>
      <c r="DD30" s="870" t="n"/>
      <c r="DE30" s="870" t="n"/>
      <c r="DF30" s="870" t="n"/>
      <c r="DG30" s="871" t="n"/>
    </row>
    <row r="31" ht="16" customHeight="1" s="832">
      <c r="B31" s="1111" t="n"/>
      <c r="C31" s="870" t="n"/>
      <c r="D31" s="871" t="n"/>
      <c r="E31" s="1118" t="n">
        <v>6</v>
      </c>
      <c r="F31" s="870" t="n"/>
      <c r="G31" s="871" t="n"/>
      <c r="H31" s="1159" t="inlineStr">
        <is>
          <t>Customer not matching any of 1 to 5 above</t>
        </is>
      </c>
      <c r="I31" s="2" t="n"/>
      <c r="J31" s="1157" t="n"/>
      <c r="K31" s="1157" t="n"/>
      <c r="L31" s="1157" t="n"/>
      <c r="M31" s="14" t="n"/>
      <c r="N31" s="14" t="n"/>
      <c r="O31" s="14" t="n"/>
      <c r="P31" s="14" t="n"/>
      <c r="Q31" s="14" t="n"/>
      <c r="R31" s="14" t="n"/>
      <c r="S31" s="14" t="n"/>
      <c r="T31" s="14" t="n"/>
      <c r="U31" s="14" t="n"/>
      <c r="V31" s="14" t="n"/>
      <c r="W31" s="14" t="n"/>
      <c r="X31" s="14" t="n"/>
      <c r="Y31" s="14" t="n"/>
      <c r="Z31" s="14" t="n"/>
      <c r="AA31" s="14" t="n"/>
      <c r="AB31" s="14" t="n"/>
      <c r="AC31" s="14" t="n"/>
      <c r="AD31" s="14" t="n"/>
      <c r="AE31" s="14" t="n"/>
      <c r="AF31" s="14" t="n"/>
      <c r="AG31" s="14" t="n"/>
      <c r="AH31" s="14" t="n"/>
      <c r="AI31" s="14" t="n"/>
      <c r="AJ31" s="14" t="n"/>
      <c r="AK31" s="14" t="n"/>
      <c r="AL31" s="14" t="n"/>
      <c r="AM31" s="14" t="n"/>
      <c r="AN31" s="14" t="n"/>
      <c r="AO31" s="14" t="n"/>
      <c r="AP31" s="14" t="n"/>
      <c r="AQ31" s="14" t="n"/>
      <c r="AR31" s="14" t="n"/>
      <c r="AS31" s="14" t="n"/>
      <c r="AT31" s="14" t="n"/>
      <c r="AU31" s="14" t="n"/>
      <c r="AV31" s="14" t="n"/>
      <c r="AW31" s="14" t="n"/>
      <c r="AX31" s="14" t="n"/>
      <c r="AY31" s="14" t="n"/>
      <c r="AZ31" s="14" t="n"/>
      <c r="BA31" s="14" t="n"/>
      <c r="BB31" s="14" t="n"/>
      <c r="BC31" s="14" t="n"/>
      <c r="BD31" s="14" t="n"/>
      <c r="BE31" s="14" t="n"/>
      <c r="BF31" s="14" t="n"/>
      <c r="BG31" s="14" t="n"/>
      <c r="BH31" s="14" t="n"/>
      <c r="BI31" s="14" t="n"/>
      <c r="BJ31" s="14" t="n"/>
      <c r="BK31" s="14" t="n"/>
      <c r="BL31" s="14" t="n"/>
      <c r="BM31" s="14" t="n"/>
      <c r="BN31" s="14" t="n"/>
      <c r="BO31" s="14" t="n"/>
      <c r="BP31" s="14" t="n"/>
      <c r="BQ31" s="14" t="n"/>
      <c r="BR31" s="14" t="n"/>
      <c r="BS31" s="14" t="n"/>
      <c r="BT31" s="14" t="n"/>
      <c r="BU31" s="14" t="n"/>
      <c r="BV31" s="14" t="n"/>
      <c r="BW31" s="14" t="n"/>
      <c r="BX31" s="14" t="n"/>
      <c r="BY31" s="14" t="n"/>
      <c r="BZ31" s="14" t="n"/>
      <c r="CA31" s="14" t="n"/>
      <c r="CB31" s="14" t="n"/>
      <c r="CC31" s="14" t="n"/>
      <c r="CD31" s="14" t="n"/>
      <c r="CE31" s="14" t="n"/>
      <c r="CF31" s="14" t="n"/>
      <c r="CG31" s="14" t="n"/>
      <c r="CH31" s="14" t="n"/>
      <c r="CI31" s="14" t="n"/>
      <c r="CJ31" s="14" t="n"/>
      <c r="CK31" s="14" t="n"/>
      <c r="CL31" s="14" t="n"/>
      <c r="CM31" s="14" t="n"/>
      <c r="CN31" s="14" t="n"/>
      <c r="CO31" s="14" t="n"/>
      <c r="CP31" s="14" t="n"/>
      <c r="CQ31" s="14" t="n"/>
      <c r="CR31" s="15" t="n"/>
      <c r="CS31" s="1119" t="inlineStr">
        <is>
          <t>→</t>
        </is>
      </c>
      <c r="CT31" s="870" t="n"/>
      <c r="CU31" s="870" t="n"/>
      <c r="CV31" s="1160" t="inlineStr">
        <is>
          <t>a</t>
        </is>
      </c>
      <c r="CW31" s="870" t="n"/>
      <c r="CX31" s="870" t="n"/>
      <c r="CY31" s="870" t="n"/>
      <c r="CZ31" s="870" t="n"/>
      <c r="DA31" s="870" t="n"/>
      <c r="DB31" s="870" t="n"/>
      <c r="DC31" s="870" t="n"/>
      <c r="DD31" s="870" t="n"/>
      <c r="DE31" s="870" t="n"/>
      <c r="DF31" s="870" t="n"/>
      <c r="DG31" s="871" t="n"/>
    </row>
    <row r="32" ht="7" customHeight="1" s="832"/>
    <row r="33" ht="16" customHeight="1" s="832">
      <c r="A33" s="135" t="inlineStr">
        <is>
          <t xml:space="preserve"> a. Examination of Ordinary Working Capital: Do the customer's borrowings fall within the scope of ordinary working capital?</t>
        </is>
      </c>
      <c r="B33" s="296" t="n"/>
      <c r="C33" s="291" t="n"/>
      <c r="D33" s="291" t="n"/>
      <c r="E33" s="291" t="n"/>
      <c r="F33" s="291" t="n"/>
      <c r="G33" s="291" t="n"/>
      <c r="H33" s="291" t="n"/>
      <c r="I33" s="291" t="n"/>
      <c r="J33" s="291" t="n"/>
      <c r="K33" s="291" t="n"/>
      <c r="L33" s="291" t="n"/>
      <c r="M33" s="291" t="n"/>
      <c r="N33" s="291" t="n"/>
      <c r="O33" s="291" t="n"/>
      <c r="P33" s="291" t="n"/>
      <c r="Q33" s="291" t="n"/>
      <c r="R33" s="291" t="n"/>
      <c r="S33" s="291" t="n"/>
      <c r="T33" s="291" t="n"/>
      <c r="U33" s="291" t="n"/>
      <c r="V33" s="291" t="n"/>
      <c r="W33" s="291" t="n"/>
      <c r="X33" s="291" t="n"/>
      <c r="Y33" s="291" t="n"/>
      <c r="Z33" s="291" t="n"/>
      <c r="AA33" s="291" t="n"/>
      <c r="AB33" s="291" t="n"/>
      <c r="AC33" s="291" t="n"/>
      <c r="AD33" s="291" t="n"/>
      <c r="AE33" s="291" t="n"/>
      <c r="AF33" s="291" t="n"/>
      <c r="AG33" s="291" t="n"/>
      <c r="AH33" s="291" t="n"/>
      <c r="AI33" s="291" t="n"/>
      <c r="AJ33" s="291" t="n"/>
      <c r="AK33" s="291" t="n"/>
      <c r="AL33" s="291" t="n"/>
      <c r="AM33" s="291" t="n"/>
      <c r="AN33" s="291" t="n"/>
      <c r="AO33" s="291" t="n"/>
      <c r="AP33" s="291" t="n"/>
      <c r="AQ33" s="291" t="n"/>
      <c r="AR33" s="291" t="n"/>
      <c r="AS33" s="291" t="n"/>
      <c r="AT33" s="291" t="n"/>
      <c r="AU33" s="291" t="n"/>
      <c r="AV33" s="291" t="n"/>
      <c r="AW33" s="291" t="n"/>
      <c r="AX33" s="291" t="n"/>
      <c r="AY33" s="291" t="n"/>
      <c r="AZ33" s="291" t="n"/>
      <c r="BA33" s="291" t="n"/>
      <c r="BB33" s="291" t="n"/>
      <c r="BC33" s="291" t="n"/>
      <c r="BD33" s="291" t="n"/>
      <c r="BE33" s="291" t="n"/>
      <c r="BF33" s="291" t="n"/>
      <c r="BG33" s="291" t="n"/>
      <c r="BH33" s="291" t="n"/>
      <c r="BI33" s="291" t="n"/>
      <c r="BJ33" s="291" t="n"/>
      <c r="BK33" s="291" t="n"/>
      <c r="BL33" s="291" t="n"/>
      <c r="BM33" s="291" t="n"/>
      <c r="BN33" s="291" t="n"/>
      <c r="BO33" s="291" t="n"/>
      <c r="BP33" s="291" t="n"/>
      <c r="BQ33" s="291" t="n"/>
      <c r="BR33" s="291" t="n"/>
      <c r="BS33" s="291" t="n"/>
      <c r="BT33" s="291" t="n"/>
      <c r="BU33" s="291" t="n"/>
      <c r="BV33" s="291" t="n"/>
      <c r="BW33" s="291" t="n"/>
      <c r="BX33" s="291" t="n"/>
      <c r="BY33" s="291" t="n"/>
      <c r="BZ33" s="291" t="n"/>
      <c r="CA33" s="291" t="n"/>
      <c r="CB33" s="291" t="n"/>
      <c r="CC33" s="291" t="n"/>
      <c r="CD33" s="291" t="n"/>
      <c r="CE33" s="291" t="n"/>
      <c r="CF33" s="291" t="n"/>
      <c r="CG33" s="291" t="n"/>
      <c r="CH33" s="291" t="n"/>
      <c r="CI33" s="291" t="n"/>
      <c r="CJ33" s="291" t="n"/>
      <c r="CK33" s="291" t="n"/>
      <c r="CL33" s="291" t="n"/>
      <c r="CM33" s="291" t="n"/>
      <c r="CN33" s="291" t="n"/>
      <c r="CO33" s="291" t="n"/>
      <c r="CP33" s="291" t="n"/>
      <c r="CQ33" s="291" t="n"/>
      <c r="CR33" s="291" t="n"/>
      <c r="CS33" s="291" t="n"/>
      <c r="CT33" s="291" t="n"/>
      <c r="CU33" s="291" t="n"/>
      <c r="CV33" s="291" t="n"/>
      <c r="CW33" s="291" t="n"/>
      <c r="CX33" s="291" t="n"/>
      <c r="CY33" s="291" t="n"/>
      <c r="CZ33" s="291" t="n"/>
      <c r="DA33" s="291" t="n"/>
      <c r="DB33" s="291" t="n"/>
      <c r="DC33" s="291" t="n"/>
      <c r="DD33" s="291" t="n"/>
      <c r="DE33" s="291" t="n"/>
      <c r="DF33" s="291" t="n"/>
      <c r="DG33" s="291" t="n"/>
    </row>
    <row r="34" ht="18" customHeight="1" s="832">
      <c r="A34" s="100" t="inlineStr">
        <is>
          <t xml:space="preserve">Examine whether the customer's borrowings fall within the scope of ordinary working capital if lending from other financial institutions is included.
</t>
        </is>
      </c>
    </row>
    <row r="35" ht="15" customHeight="1" s="832">
      <c r="B35" s="1111" t="inlineStr">
        <is>
          <t xml:space="preserve">　</t>
        </is>
      </c>
      <c r="C35" s="870" t="n"/>
      <c r="D35" s="870" t="n"/>
      <c r="E35" s="871" t="n"/>
      <c r="F35" s="2" t="inlineStr">
        <is>
          <t>Can be demonstrated</t>
        </is>
      </c>
      <c r="G35" s="1157" t="n"/>
      <c r="H35" s="1157" t="n"/>
      <c r="I35" s="1157" t="n"/>
      <c r="J35" s="1157" t="n"/>
      <c r="K35" s="1157" t="n"/>
      <c r="L35" s="1157" t="n"/>
      <c r="M35" s="1157" t="n"/>
      <c r="N35" s="1157" t="n"/>
      <c r="O35" s="1157" t="n"/>
      <c r="P35" s="1157" t="n"/>
      <c r="Q35" s="1157" t="n"/>
      <c r="R35" s="1157" t="n"/>
      <c r="S35" s="1157" t="n"/>
      <c r="T35" s="1157" t="n"/>
      <c r="U35" s="1157" t="n"/>
      <c r="V35" s="1157" t="n"/>
      <c r="W35" s="1157" t="n"/>
      <c r="X35" s="1157" t="n"/>
      <c r="Y35" s="1158" t="n"/>
      <c r="Z35" s="1118" t="inlineStr">
        <is>
          <t>→</t>
        </is>
      </c>
      <c r="AA35" s="870" t="n"/>
      <c r="AB35" s="871" t="n"/>
      <c r="AC35" s="1160" t="inlineStr">
        <is>
          <t>E1（Completed）</t>
        </is>
      </c>
      <c r="AD35" s="870" t="n"/>
      <c r="AE35" s="870" t="n"/>
      <c r="AF35" s="870" t="n"/>
      <c r="AG35" s="870" t="n"/>
      <c r="AH35" s="870" t="n"/>
      <c r="AI35" s="870" t="n"/>
      <c r="AJ35" s="870" t="n"/>
      <c r="AK35" s="870" t="n"/>
      <c r="AL35" s="870" t="n"/>
      <c r="AM35" s="870" t="n"/>
      <c r="AN35" s="871" t="n"/>
      <c r="DI35" s="100" t="n"/>
      <c r="DJ35" s="100" t="n"/>
      <c r="DK35" s="100" t="n"/>
      <c r="DL35" s="100" t="n"/>
      <c r="DM35" s="100" t="n"/>
      <c r="DN35" s="100" t="n"/>
      <c r="DO35" s="100" t="n"/>
      <c r="DP35" s="100" t="n"/>
      <c r="DQ35" s="100" t="n"/>
      <c r="DR35" s="100" t="n"/>
      <c r="DS35" s="100" t="n"/>
    </row>
    <row r="36" ht="15" customHeight="1" s="832">
      <c r="B36" s="1111" t="n"/>
      <c r="C36" s="870" t="n"/>
      <c r="D36" s="870" t="n"/>
      <c r="E36" s="871" t="n"/>
      <c r="F36" s="2" t="inlineStr">
        <is>
          <t>Cannot be demonstrated</t>
        </is>
      </c>
      <c r="G36" s="1157" t="n"/>
      <c r="H36" s="1157" t="n"/>
      <c r="I36" s="1157" t="n"/>
      <c r="J36" s="1157" t="n"/>
      <c r="K36" s="1157" t="n"/>
      <c r="L36" s="1157" t="n"/>
      <c r="M36" s="1157" t="n"/>
      <c r="N36" s="1157" t="n"/>
      <c r="O36" s="1157" t="n"/>
      <c r="P36" s="1157" t="n"/>
      <c r="Q36" s="1157" t="n"/>
      <c r="R36" s="1157" t="n"/>
      <c r="S36" s="1157" t="n"/>
      <c r="T36" s="1157" t="n"/>
      <c r="U36" s="1157" t="n"/>
      <c r="V36" s="1157" t="n"/>
      <c r="W36" s="1157" t="n"/>
      <c r="X36" s="1157" t="n"/>
      <c r="Y36" s="1158" t="n"/>
      <c r="Z36" s="1118" t="inlineStr">
        <is>
          <t>→</t>
        </is>
      </c>
      <c r="AA36" s="870" t="n"/>
      <c r="AB36" s="871" t="n"/>
      <c r="AC36" s="1160" t="inlineStr">
        <is>
          <t>b</t>
        </is>
      </c>
      <c r="AD36" s="870" t="n"/>
      <c r="AE36" s="870" t="n"/>
      <c r="AF36" s="870" t="n"/>
      <c r="AG36" s="870" t="n"/>
      <c r="AH36" s="870" t="n"/>
      <c r="AI36" s="870" t="n"/>
      <c r="AJ36" s="870" t="n"/>
      <c r="AK36" s="870" t="n"/>
      <c r="AL36" s="870" t="n"/>
      <c r="AM36" s="870" t="n"/>
      <c r="AN36" s="871" t="n"/>
      <c r="DI36" s="100" t="n"/>
      <c r="DJ36" s="100" t="n"/>
      <c r="DK36" s="100" t="n"/>
      <c r="DL36" s="100" t="n"/>
      <c r="DM36" s="100" t="n"/>
      <c r="DN36" s="100" t="n"/>
      <c r="DO36" s="100" t="n"/>
      <c r="DP36" s="100" t="n"/>
      <c r="DQ36" s="100" t="n"/>
      <c r="DR36" s="100" t="n"/>
      <c r="DS36" s="100" t="n"/>
    </row>
    <row r="37" ht="2.15" customHeight="1" s="832"/>
    <row r="38" ht="12" customHeight="1" s="832">
      <c r="A38" s="275" t="inlineStr">
        <is>
          <t>《Remarks column（Supplementary materials can be attached separately）》</t>
        </is>
      </c>
    </row>
    <row r="39" ht="14.15" customHeight="1" s="832">
      <c r="A39" s="1130" t="n"/>
      <c r="B39" s="873" t="n"/>
      <c r="C39" s="873" t="n"/>
      <c r="D39" s="873" t="n"/>
      <c r="E39" s="873" t="n"/>
      <c r="F39" s="873" t="n"/>
      <c r="G39" s="873" t="n"/>
      <c r="H39" s="873" t="n"/>
      <c r="I39" s="873" t="n"/>
      <c r="J39" s="873" t="n"/>
      <c r="K39" s="873" t="n"/>
      <c r="L39" s="873" t="n"/>
      <c r="M39" s="873" t="n"/>
      <c r="N39" s="873" t="n"/>
      <c r="O39" s="873" t="n"/>
      <c r="P39" s="873" t="n"/>
      <c r="Q39" s="873" t="n"/>
      <c r="R39" s="873" t="n"/>
      <c r="S39" s="873" t="n"/>
      <c r="T39" s="873" t="n"/>
      <c r="U39" s="873" t="n"/>
      <c r="V39" s="873" t="n"/>
      <c r="W39" s="873" t="n"/>
      <c r="X39" s="873" t="n"/>
      <c r="Y39" s="873" t="n"/>
      <c r="Z39" s="873" t="n"/>
      <c r="AA39" s="873" t="n"/>
      <c r="AB39" s="873" t="n"/>
      <c r="AC39" s="873" t="n"/>
      <c r="AD39" s="873" t="n"/>
      <c r="AE39" s="873" t="n"/>
      <c r="AF39" s="873" t="n"/>
      <c r="AG39" s="873" t="n"/>
      <c r="AH39" s="873" t="n"/>
      <c r="AI39" s="873" t="n"/>
      <c r="AJ39" s="873" t="n"/>
      <c r="AK39" s="873" t="n"/>
      <c r="AL39" s="873" t="n"/>
      <c r="AM39" s="873" t="n"/>
      <c r="AN39" s="873" t="n"/>
      <c r="AO39" s="873" t="n"/>
      <c r="AP39" s="873" t="n"/>
      <c r="AQ39" s="873" t="n"/>
      <c r="AR39" s="873" t="n"/>
      <c r="AS39" s="873" t="n"/>
      <c r="AT39" s="873" t="n"/>
      <c r="AU39" s="873" t="n"/>
      <c r="AV39" s="873" t="n"/>
      <c r="AW39" s="873" t="n"/>
      <c r="AX39" s="873" t="n"/>
      <c r="AY39" s="873" t="n"/>
      <c r="AZ39" s="873" t="n"/>
      <c r="BA39" s="873" t="n"/>
      <c r="BB39" s="873" t="n"/>
      <c r="BC39" s="873" t="n"/>
      <c r="BD39" s="873" t="n"/>
      <c r="BE39" s="873" t="n"/>
      <c r="BF39" s="873" t="n"/>
      <c r="BG39" s="873" t="n"/>
      <c r="BH39" s="873" t="n"/>
      <c r="BI39" s="873" t="n"/>
      <c r="BJ39" s="873" t="n"/>
      <c r="BK39" s="873" t="n"/>
      <c r="BL39" s="873" t="n"/>
      <c r="BM39" s="873" t="n"/>
      <c r="BN39" s="873" t="n"/>
      <c r="BO39" s="873" t="n"/>
      <c r="BP39" s="873" t="n"/>
      <c r="BQ39" s="873" t="n"/>
      <c r="BR39" s="873" t="n"/>
      <c r="BS39" s="873" t="n"/>
      <c r="BT39" s="873" t="n"/>
      <c r="BU39" s="873" t="n"/>
      <c r="BV39" s="873" t="n"/>
      <c r="BW39" s="873" t="n"/>
      <c r="BX39" s="873" t="n"/>
      <c r="BY39" s="873" t="n"/>
      <c r="BZ39" s="873" t="n"/>
      <c r="CA39" s="873" t="n"/>
      <c r="CB39" s="873" t="n"/>
      <c r="CC39" s="873" t="n"/>
      <c r="CD39" s="873" t="n"/>
      <c r="CE39" s="873" t="n"/>
      <c r="CF39" s="873" t="n"/>
      <c r="CG39" s="873" t="n"/>
      <c r="CH39" s="873" t="n"/>
      <c r="CI39" s="873" t="n"/>
      <c r="CJ39" s="873" t="n"/>
      <c r="CK39" s="873" t="n"/>
      <c r="CL39" s="873" t="n"/>
      <c r="CM39" s="873" t="n"/>
      <c r="CN39" s="873" t="n"/>
      <c r="CO39" s="873" t="n"/>
      <c r="CP39" s="873" t="n"/>
      <c r="CQ39" s="873" t="n"/>
      <c r="CR39" s="873" t="n"/>
      <c r="CS39" s="873" t="n"/>
      <c r="CT39" s="873" t="n"/>
      <c r="CU39" s="873" t="n"/>
      <c r="CV39" s="873" t="n"/>
      <c r="CW39" s="873" t="n"/>
      <c r="CX39" s="873" t="n"/>
      <c r="CY39" s="873" t="n"/>
      <c r="CZ39" s="873" t="n"/>
      <c r="DA39" s="873" t="n"/>
      <c r="DB39" s="873" t="n"/>
      <c r="DC39" s="873" t="n"/>
      <c r="DD39" s="873" t="n"/>
      <c r="DE39" s="873" t="n"/>
      <c r="DF39" s="873" t="n"/>
      <c r="DG39" s="874" t="n"/>
    </row>
    <row r="40" ht="21" customHeight="1" s="832">
      <c r="A40" s="1004" t="n"/>
      <c r="DG40" s="893" t="n"/>
    </row>
    <row r="41" ht="20.15" customHeight="1" s="832">
      <c r="A41" s="1004" t="n"/>
      <c r="DG41" s="893" t="n"/>
    </row>
    <row r="42" ht="20.15" customHeight="1" s="832">
      <c r="A42" s="875" t="n"/>
      <c r="B42" s="876" t="n"/>
      <c r="C42" s="876" t="n"/>
      <c r="D42" s="876" t="n"/>
      <c r="E42" s="876" t="n"/>
      <c r="F42" s="876" t="n"/>
      <c r="G42" s="876" t="n"/>
      <c r="H42" s="876" t="n"/>
      <c r="I42" s="876" t="n"/>
      <c r="J42" s="876" t="n"/>
      <c r="K42" s="876" t="n"/>
      <c r="L42" s="876" t="n"/>
      <c r="M42" s="876" t="n"/>
      <c r="N42" s="876" t="n"/>
      <c r="O42" s="876" t="n"/>
      <c r="P42" s="876" t="n"/>
      <c r="Q42" s="876" t="n"/>
      <c r="R42" s="876" t="n"/>
      <c r="S42" s="876" t="n"/>
      <c r="T42" s="876" t="n"/>
      <c r="U42" s="876" t="n"/>
      <c r="V42" s="876" t="n"/>
      <c r="W42" s="876" t="n"/>
      <c r="X42" s="876" t="n"/>
      <c r="Y42" s="876" t="n"/>
      <c r="Z42" s="876" t="n"/>
      <c r="AA42" s="876" t="n"/>
      <c r="AB42" s="876" t="n"/>
      <c r="AC42" s="876" t="n"/>
      <c r="AD42" s="876" t="n"/>
      <c r="AE42" s="876" t="n"/>
      <c r="AF42" s="876" t="n"/>
      <c r="AG42" s="876" t="n"/>
      <c r="AH42" s="876" t="n"/>
      <c r="AI42" s="876" t="n"/>
      <c r="AJ42" s="876" t="n"/>
      <c r="AK42" s="876" t="n"/>
      <c r="AL42" s="876" t="n"/>
      <c r="AM42" s="876" t="n"/>
      <c r="AN42" s="876" t="n"/>
      <c r="AO42" s="876" t="n"/>
      <c r="AP42" s="876" t="n"/>
      <c r="AQ42" s="876" t="n"/>
      <c r="AR42" s="876" t="n"/>
      <c r="AS42" s="876" t="n"/>
      <c r="AT42" s="876" t="n"/>
      <c r="AU42" s="876" t="n"/>
      <c r="AV42" s="876" t="n"/>
      <c r="AW42" s="876" t="n"/>
      <c r="AX42" s="876" t="n"/>
      <c r="AY42" s="876" t="n"/>
      <c r="AZ42" s="876" t="n"/>
      <c r="BA42" s="876" t="n"/>
      <c r="BB42" s="876" t="n"/>
      <c r="BC42" s="876" t="n"/>
      <c r="BD42" s="876" t="n"/>
      <c r="BE42" s="876" t="n"/>
      <c r="BF42" s="876" t="n"/>
      <c r="BG42" s="876" t="n"/>
      <c r="BH42" s="876" t="n"/>
      <c r="BI42" s="876" t="n"/>
      <c r="BJ42" s="876" t="n"/>
      <c r="BK42" s="876" t="n"/>
      <c r="BL42" s="876" t="n"/>
      <c r="BM42" s="876" t="n"/>
      <c r="BN42" s="876" t="n"/>
      <c r="BO42" s="876" t="n"/>
      <c r="BP42" s="876" t="n"/>
      <c r="BQ42" s="876" t="n"/>
      <c r="BR42" s="876" t="n"/>
      <c r="BS42" s="876" t="n"/>
      <c r="BT42" s="876" t="n"/>
      <c r="BU42" s="876" t="n"/>
      <c r="BV42" s="876" t="n"/>
      <c r="BW42" s="876" t="n"/>
      <c r="BX42" s="876" t="n"/>
      <c r="BY42" s="876" t="n"/>
      <c r="BZ42" s="876" t="n"/>
      <c r="CA42" s="876" t="n"/>
      <c r="CB42" s="876" t="n"/>
      <c r="CC42" s="876" t="n"/>
      <c r="CD42" s="876" t="n"/>
      <c r="CE42" s="876" t="n"/>
      <c r="CF42" s="876" t="n"/>
      <c r="CG42" s="876" t="n"/>
      <c r="CH42" s="876" t="n"/>
      <c r="CI42" s="876" t="n"/>
      <c r="CJ42" s="876" t="n"/>
      <c r="CK42" s="876" t="n"/>
      <c r="CL42" s="876" t="n"/>
      <c r="CM42" s="876" t="n"/>
      <c r="CN42" s="876" t="n"/>
      <c r="CO42" s="876" t="n"/>
      <c r="CP42" s="876" t="n"/>
      <c r="CQ42" s="876" t="n"/>
      <c r="CR42" s="876" t="n"/>
      <c r="CS42" s="876" t="n"/>
      <c r="CT42" s="876" t="n"/>
      <c r="CU42" s="876" t="n"/>
      <c r="CV42" s="876" t="n"/>
      <c r="CW42" s="876" t="n"/>
      <c r="CX42" s="876" t="n"/>
      <c r="CY42" s="876" t="n"/>
      <c r="CZ42" s="876" t="n"/>
      <c r="DA42" s="876" t="n"/>
      <c r="DB42" s="876" t="n"/>
      <c r="DC42" s="876" t="n"/>
      <c r="DD42" s="876" t="n"/>
      <c r="DE42" s="876" t="n"/>
      <c r="DF42" s="876" t="n"/>
      <c r="DG42" s="877" t="n"/>
    </row>
    <row r="43" ht="7" customHeight="1" s="832"/>
    <row r="44" ht="21.75" customHeight="1" s="832">
      <c r="A44" s="113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844" t="n"/>
      <c r="C44" s="844" t="n"/>
      <c r="D44" s="844" t="n"/>
      <c r="E44" s="844" t="n"/>
      <c r="F44" s="844" t="n"/>
      <c r="G44" s="844" t="n"/>
      <c r="H44" s="844" t="n"/>
      <c r="I44" s="844" t="n"/>
      <c r="J44" s="844" t="n"/>
      <c r="K44" s="844" t="n"/>
      <c r="L44" s="844" t="n"/>
      <c r="M44" s="844" t="n"/>
      <c r="N44" s="844" t="n"/>
      <c r="O44" s="844" t="n"/>
      <c r="P44" s="844" t="n"/>
      <c r="Q44" s="844" t="n"/>
      <c r="R44" s="844" t="n"/>
      <c r="S44" s="844" t="n"/>
      <c r="T44" s="844" t="n"/>
      <c r="U44" s="844" t="n"/>
      <c r="V44" s="844" t="n"/>
      <c r="W44" s="844" t="n"/>
      <c r="X44" s="844" t="n"/>
      <c r="Y44" s="844" t="n"/>
      <c r="Z44" s="844" t="n"/>
      <c r="AA44" s="844" t="n"/>
      <c r="AB44" s="844" t="n"/>
      <c r="AC44" s="844" t="n"/>
      <c r="AD44" s="844" t="n"/>
      <c r="AE44" s="844" t="n"/>
      <c r="AF44" s="844" t="n"/>
      <c r="AG44" s="844" t="n"/>
      <c r="AH44" s="844" t="n"/>
      <c r="AI44" s="844" t="n"/>
      <c r="AJ44" s="844" t="n"/>
      <c r="AK44" s="844" t="n"/>
      <c r="AL44" s="844" t="n"/>
      <c r="AM44" s="844" t="n"/>
      <c r="AN44" s="844" t="n"/>
      <c r="AO44" s="844" t="n"/>
      <c r="AP44" s="844" t="n"/>
      <c r="AQ44" s="844" t="n"/>
      <c r="AR44" s="844" t="n"/>
      <c r="AS44" s="844" t="n"/>
      <c r="AT44" s="844" t="n"/>
      <c r="AU44" s="844" t="n"/>
      <c r="AV44" s="844" t="n"/>
      <c r="AW44" s="844" t="n"/>
      <c r="AX44" s="844" t="n"/>
      <c r="AY44" s="844" t="n"/>
      <c r="AZ44" s="844" t="n"/>
      <c r="BA44" s="844" t="n"/>
      <c r="BB44" s="844" t="n"/>
      <c r="BC44" s="844" t="n"/>
      <c r="BD44" s="844" t="n"/>
      <c r="BE44" s="844" t="n"/>
      <c r="BF44" s="844" t="n"/>
      <c r="BG44" s="844" t="n"/>
      <c r="BH44" s="844" t="n"/>
      <c r="BI44" s="844" t="n"/>
      <c r="BJ44" s="844" t="n"/>
      <c r="BK44" s="844" t="n"/>
      <c r="BL44" s="844" t="n"/>
      <c r="BM44" s="844" t="n"/>
      <c r="BN44" s="844" t="n"/>
      <c r="BO44" s="844" t="n"/>
      <c r="BP44" s="844" t="n"/>
      <c r="BQ44" s="844" t="n"/>
      <c r="BR44" s="844" t="n"/>
      <c r="BS44" s="844" t="n"/>
      <c r="BT44" s="844" t="n"/>
      <c r="BU44" s="844" t="n"/>
      <c r="BV44" s="844" t="n"/>
      <c r="BW44" s="844" t="n"/>
      <c r="BX44" s="844" t="n"/>
      <c r="BY44" s="844" t="n"/>
      <c r="BZ44" s="844" t="n"/>
      <c r="CA44" s="844" t="n"/>
      <c r="CB44" s="844" t="n"/>
      <c r="CC44" s="844" t="n"/>
      <c r="CD44" s="844" t="n"/>
      <c r="CE44" s="844" t="n"/>
      <c r="CF44" s="844" t="n"/>
      <c r="CG44" s="844" t="n"/>
      <c r="CH44" s="844" t="n"/>
      <c r="CI44" s="844" t="n"/>
      <c r="CJ44" s="844" t="n"/>
      <c r="CK44" s="844" t="n"/>
      <c r="CL44" s="844" t="n"/>
      <c r="CM44" s="844" t="n"/>
      <c r="CN44" s="844" t="n"/>
      <c r="CO44" s="844" t="n"/>
      <c r="CP44" s="844" t="n"/>
      <c r="CQ44" s="844" t="n"/>
      <c r="CR44" s="844" t="n"/>
      <c r="CS44" s="844" t="n"/>
      <c r="CT44" s="844" t="n"/>
      <c r="CU44" s="844" t="n"/>
      <c r="CV44" s="844" t="n"/>
      <c r="CW44" s="844" t="n"/>
      <c r="CX44" s="844" t="n"/>
      <c r="CY44" s="844" t="n"/>
      <c r="CZ44" s="844" t="n"/>
      <c r="DA44" s="844" t="n"/>
      <c r="DB44" s="844" t="n"/>
      <c r="DC44" s="844" t="n"/>
      <c r="DD44" s="844" t="n"/>
      <c r="DE44" s="844" t="n"/>
      <c r="DF44" s="844" t="n"/>
      <c r="DG44" s="844" t="n"/>
    </row>
    <row r="45" ht="22" customHeight="1" s="832">
      <c r="A45" s="1696" t="inlineStr">
        <is>
          <t>Make a comprehensive determination of factors such as the customer's repayment ability, financial condition, cash flow, and the presence of actual supporters such as a parent company.</t>
        </is>
      </c>
      <c r="B45" s="899" t="n"/>
      <c r="C45" s="899" t="n"/>
      <c r="D45" s="899" t="n"/>
      <c r="E45" s="899" t="n"/>
      <c r="F45" s="899" t="n"/>
      <c r="G45" s="899" t="n"/>
      <c r="H45" s="899" t="n"/>
      <c r="I45" s="899" t="n"/>
      <c r="J45" s="899" t="n"/>
      <c r="K45" s="899" t="n"/>
      <c r="L45" s="899" t="n"/>
      <c r="M45" s="899" t="n"/>
      <c r="N45" s="899" t="n"/>
      <c r="O45" s="899" t="n"/>
      <c r="P45" s="899" t="n"/>
      <c r="Q45" s="899" t="n"/>
      <c r="R45" s="899" t="n"/>
      <c r="S45" s="899" t="n"/>
      <c r="T45" s="899" t="n"/>
      <c r="U45" s="899" t="n"/>
      <c r="V45" s="899" t="n"/>
      <c r="W45" s="899" t="n"/>
      <c r="X45" s="899" t="n"/>
      <c r="Y45" s="899" t="n"/>
      <c r="Z45" s="899" t="n"/>
      <c r="AA45" s="899" t="n"/>
      <c r="AB45" s="899" t="n"/>
      <c r="AC45" s="899" t="n"/>
      <c r="AD45" s="899" t="n"/>
      <c r="AE45" s="899" t="n"/>
      <c r="AF45" s="899" t="n"/>
      <c r="AG45" s="899" t="n"/>
      <c r="AH45" s="899" t="n"/>
      <c r="AI45" s="899" t="n"/>
      <c r="AJ45" s="899" t="n"/>
      <c r="AK45" s="899" t="n"/>
      <c r="AL45" s="899" t="n"/>
      <c r="AM45" s="899" t="n"/>
      <c r="AN45" s="899" t="n"/>
      <c r="AO45" s="899" t="n"/>
      <c r="AP45" s="899" t="n"/>
      <c r="AQ45" s="899" t="n"/>
      <c r="AR45" s="899" t="n"/>
      <c r="AS45" s="899" t="n"/>
      <c r="AT45" s="899" t="n"/>
      <c r="AU45" s="899" t="n"/>
      <c r="AV45" s="899" t="n"/>
      <c r="AW45" s="899" t="n"/>
      <c r="AX45" s="899" t="n"/>
      <c r="AY45" s="899" t="n"/>
      <c r="AZ45" s="899" t="n"/>
      <c r="BA45" s="899" t="n"/>
      <c r="BB45" s="899" t="n"/>
      <c r="BC45" s="899" t="n"/>
      <c r="BD45" s="899" t="n"/>
      <c r="BE45" s="899" t="n"/>
      <c r="BF45" s="899" t="n"/>
      <c r="BG45" s="899" t="n"/>
      <c r="BH45" s="899" t="n"/>
      <c r="BI45" s="899" t="n"/>
      <c r="BJ45" s="899" t="n"/>
      <c r="BK45" s="899" t="n"/>
      <c r="BL45" s="899" t="n"/>
      <c r="BM45" s="899" t="n"/>
      <c r="BN45" s="899" t="n"/>
      <c r="BO45" s="899" t="n"/>
      <c r="BP45" s="899" t="n"/>
      <c r="BQ45" s="899" t="n"/>
      <c r="BR45" s="899" t="n"/>
      <c r="BS45" s="899" t="n"/>
      <c r="BT45" s="899" t="n"/>
      <c r="BU45" s="899" t="n"/>
      <c r="BV45" s="899" t="n"/>
      <c r="BW45" s="899" t="n"/>
      <c r="BX45" s="899" t="n"/>
      <c r="BY45" s="899" t="n"/>
      <c r="BZ45" s="899" t="n"/>
      <c r="CA45" s="899" t="n"/>
      <c r="CB45" s="899" t="n"/>
      <c r="CC45" s="899" t="n"/>
      <c r="CD45" s="899" t="n"/>
      <c r="CE45" s="899" t="n"/>
      <c r="CF45" s="899" t="n"/>
      <c r="CG45" s="899" t="n"/>
      <c r="CH45" s="899" t="n"/>
      <c r="CI45" s="899" t="n"/>
      <c r="CJ45" s="899" t="n"/>
      <c r="CK45" s="899" t="n"/>
      <c r="CL45" s="899" t="n"/>
      <c r="CM45" s="899" t="n"/>
      <c r="CN45" s="899" t="n"/>
      <c r="CO45" s="899" t="n"/>
      <c r="CP45" s="899" t="n"/>
      <c r="CQ45" s="899" t="n"/>
      <c r="CR45" s="899" t="n"/>
      <c r="CS45" s="899" t="n"/>
      <c r="CT45" s="899" t="n"/>
      <c r="CU45" s="899" t="n"/>
      <c r="CV45" s="899" t="n"/>
      <c r="CW45" s="899" t="n"/>
      <c r="CX45" s="899" t="n"/>
      <c r="CY45" s="899" t="n"/>
      <c r="CZ45" s="899" t="n"/>
      <c r="DA45" s="899" t="n"/>
      <c r="DB45" s="899" t="n"/>
      <c r="DC45" s="899" t="n"/>
      <c r="DD45" s="899" t="n"/>
      <c r="DE45" s="899" t="n"/>
      <c r="DF45" s="899" t="n"/>
      <c r="DG45" s="899" t="n"/>
    </row>
    <row r="46" ht="15" customHeight="1" s="832">
      <c r="B46" s="1111" t="inlineStr">
        <is>
          <t xml:space="preserve">　</t>
        </is>
      </c>
      <c r="C46" s="870" t="n"/>
      <c r="D46" s="870" t="n"/>
      <c r="E46" s="871" t="n"/>
      <c r="F46" s="2" t="inlineStr">
        <is>
          <t>Can be demonstrated</t>
        </is>
      </c>
      <c r="G46" s="1157" t="n"/>
      <c r="H46" s="1157" t="n"/>
      <c r="I46" s="1157" t="n"/>
      <c r="J46" s="1157" t="n"/>
      <c r="K46" s="1157" t="n"/>
      <c r="L46" s="1157" t="n"/>
      <c r="M46" s="1157" t="n"/>
      <c r="N46" s="1157" t="n"/>
      <c r="O46" s="1157" t="n"/>
      <c r="P46" s="1157" t="n"/>
      <c r="Q46" s="1157" t="n"/>
      <c r="R46" s="1157" t="n"/>
      <c r="S46" s="1157" t="n"/>
      <c r="T46" s="1157" t="n"/>
      <c r="U46" s="1157" t="n"/>
      <c r="V46" s="1157" t="n"/>
      <c r="W46" s="1157" t="n"/>
      <c r="X46" s="1157" t="n"/>
      <c r="Y46" s="1158" t="n"/>
      <c r="Z46" s="1118" t="inlineStr">
        <is>
          <t>→</t>
        </is>
      </c>
      <c r="AA46" s="870" t="n"/>
      <c r="AB46" s="871" t="n"/>
      <c r="AC46" s="1160" t="inlineStr">
        <is>
          <t>E1（Completed）</t>
        </is>
      </c>
      <c r="AD46" s="870" t="n"/>
      <c r="AE46" s="870" t="n"/>
      <c r="AF46" s="870" t="n"/>
      <c r="AG46" s="870" t="n"/>
      <c r="AH46" s="870" t="n"/>
      <c r="AI46" s="870" t="n"/>
      <c r="AJ46" s="870" t="n"/>
      <c r="AK46" s="870" t="n"/>
      <c r="AL46" s="870" t="n"/>
      <c r="AM46" s="870" t="n"/>
      <c r="AN46" s="871" t="n"/>
      <c r="DH46" s="260" t="n"/>
    </row>
    <row r="47" ht="15" customHeight="1" s="832">
      <c r="B47" s="1111" t="n"/>
      <c r="C47" s="870" t="n"/>
      <c r="D47" s="870" t="n"/>
      <c r="E47" s="871" t="n"/>
      <c r="F47" s="2" t="inlineStr">
        <is>
          <t>Cannot be demonstrated</t>
        </is>
      </c>
      <c r="G47" s="1157" t="n"/>
      <c r="H47" s="1157" t="n"/>
      <c r="I47" s="1157" t="n"/>
      <c r="J47" s="1157" t="n"/>
      <c r="K47" s="1157" t="n"/>
      <c r="L47" s="1157" t="n"/>
      <c r="M47" s="1157" t="n"/>
      <c r="N47" s="1157" t="n"/>
      <c r="O47" s="1157" t="n"/>
      <c r="P47" s="1157" t="n"/>
      <c r="Q47" s="1157" t="n"/>
      <c r="R47" s="1157" t="n"/>
      <c r="S47" s="1157" t="n"/>
      <c r="T47" s="1157" t="n"/>
      <c r="U47" s="1157" t="n"/>
      <c r="V47" s="1157" t="n"/>
      <c r="W47" s="1157" t="n"/>
      <c r="X47" s="1157" t="n"/>
      <c r="Y47" s="1158" t="n"/>
      <c r="Z47" s="1118" t="inlineStr">
        <is>
          <t>→</t>
        </is>
      </c>
      <c r="AA47" s="870" t="n"/>
      <c r="AB47" s="871" t="n"/>
      <c r="AC47" s="1160" t="inlineStr">
        <is>
          <t>E2（Completed）</t>
        </is>
      </c>
      <c r="AD47" s="870" t="n"/>
      <c r="AE47" s="870" t="n"/>
      <c r="AF47" s="870" t="n"/>
      <c r="AG47" s="870" t="n"/>
      <c r="AH47" s="870" t="n"/>
      <c r="AI47" s="870" t="n"/>
      <c r="AJ47" s="870" t="n"/>
      <c r="AK47" s="870" t="n"/>
      <c r="AL47" s="870" t="n"/>
      <c r="AM47" s="870" t="n"/>
      <c r="AN47" s="871" t="n"/>
      <c r="DH47" s="260" t="n"/>
    </row>
    <row r="48" ht="2.15" customHeight="1" s="832"/>
    <row r="49" ht="12" customHeight="1" s="832">
      <c r="A49" s="275" t="inlineStr">
        <is>
          <t>《Remarks column（Supplementary materials can be attached separately）》</t>
        </is>
      </c>
    </row>
    <row r="50" ht="14.15" customHeight="1" s="832">
      <c r="A50" s="1130" t="n"/>
      <c r="B50" s="873" t="n"/>
      <c r="C50" s="873" t="n"/>
      <c r="D50" s="873" t="n"/>
      <c r="E50" s="873" t="n"/>
      <c r="F50" s="873" t="n"/>
      <c r="G50" s="873" t="n"/>
      <c r="H50" s="873" t="n"/>
      <c r="I50" s="873" t="n"/>
      <c r="J50" s="873" t="n"/>
      <c r="K50" s="873" t="n"/>
      <c r="L50" s="873" t="n"/>
      <c r="M50" s="873" t="n"/>
      <c r="N50" s="873" t="n"/>
      <c r="O50" s="873" t="n"/>
      <c r="P50" s="873" t="n"/>
      <c r="Q50" s="873" t="n"/>
      <c r="R50" s="873" t="n"/>
      <c r="S50" s="873" t="n"/>
      <c r="T50" s="873" t="n"/>
      <c r="U50" s="873" t="n"/>
      <c r="V50" s="873" t="n"/>
      <c r="W50" s="873" t="n"/>
      <c r="X50" s="873" t="n"/>
      <c r="Y50" s="873" t="n"/>
      <c r="Z50" s="873" t="n"/>
      <c r="AA50" s="873" t="n"/>
      <c r="AB50" s="873" t="n"/>
      <c r="AC50" s="873" t="n"/>
      <c r="AD50" s="873" t="n"/>
      <c r="AE50" s="873" t="n"/>
      <c r="AF50" s="873" t="n"/>
      <c r="AG50" s="873" t="n"/>
      <c r="AH50" s="873" t="n"/>
      <c r="AI50" s="873" t="n"/>
      <c r="AJ50" s="873" t="n"/>
      <c r="AK50" s="873" t="n"/>
      <c r="AL50" s="873" t="n"/>
      <c r="AM50" s="873" t="n"/>
      <c r="AN50" s="873" t="n"/>
      <c r="AO50" s="873" t="n"/>
      <c r="AP50" s="873" t="n"/>
      <c r="AQ50" s="873" t="n"/>
      <c r="AR50" s="873" t="n"/>
      <c r="AS50" s="873" t="n"/>
      <c r="AT50" s="873" t="n"/>
      <c r="AU50" s="873" t="n"/>
      <c r="AV50" s="873" t="n"/>
      <c r="AW50" s="873" t="n"/>
      <c r="AX50" s="873" t="n"/>
      <c r="AY50" s="873" t="n"/>
      <c r="AZ50" s="873" t="n"/>
      <c r="BA50" s="873" t="n"/>
      <c r="BB50" s="873" t="n"/>
      <c r="BC50" s="873" t="n"/>
      <c r="BD50" s="873" t="n"/>
      <c r="BE50" s="873" t="n"/>
      <c r="BF50" s="873" t="n"/>
      <c r="BG50" s="873" t="n"/>
      <c r="BH50" s="873" t="n"/>
      <c r="BI50" s="873" t="n"/>
      <c r="BJ50" s="873" t="n"/>
      <c r="BK50" s="873" t="n"/>
      <c r="BL50" s="873" t="n"/>
      <c r="BM50" s="873" t="n"/>
      <c r="BN50" s="873" t="n"/>
      <c r="BO50" s="873" t="n"/>
      <c r="BP50" s="873" t="n"/>
      <c r="BQ50" s="873" t="n"/>
      <c r="BR50" s="873" t="n"/>
      <c r="BS50" s="873" t="n"/>
      <c r="BT50" s="873" t="n"/>
      <c r="BU50" s="873" t="n"/>
      <c r="BV50" s="873" t="n"/>
      <c r="BW50" s="873" t="n"/>
      <c r="BX50" s="873" t="n"/>
      <c r="BY50" s="873" t="n"/>
      <c r="BZ50" s="873" t="n"/>
      <c r="CA50" s="873" t="n"/>
      <c r="CB50" s="873" t="n"/>
      <c r="CC50" s="873" t="n"/>
      <c r="CD50" s="873" t="n"/>
      <c r="CE50" s="873" t="n"/>
      <c r="CF50" s="873" t="n"/>
      <c r="CG50" s="873" t="n"/>
      <c r="CH50" s="873" t="n"/>
      <c r="CI50" s="873" t="n"/>
      <c r="CJ50" s="873" t="n"/>
      <c r="CK50" s="873" t="n"/>
      <c r="CL50" s="873" t="n"/>
      <c r="CM50" s="873" t="n"/>
      <c r="CN50" s="873" t="n"/>
      <c r="CO50" s="873" t="n"/>
      <c r="CP50" s="873" t="n"/>
      <c r="CQ50" s="873" t="n"/>
      <c r="CR50" s="873" t="n"/>
      <c r="CS50" s="873" t="n"/>
      <c r="CT50" s="873" t="n"/>
      <c r="CU50" s="873" t="n"/>
      <c r="CV50" s="873" t="n"/>
      <c r="CW50" s="873" t="n"/>
      <c r="CX50" s="873" t="n"/>
      <c r="CY50" s="873" t="n"/>
      <c r="CZ50" s="873" t="n"/>
      <c r="DA50" s="873" t="n"/>
      <c r="DB50" s="873" t="n"/>
      <c r="DC50" s="873" t="n"/>
      <c r="DD50" s="873" t="n"/>
      <c r="DE50" s="873" t="n"/>
      <c r="DF50" s="873" t="n"/>
      <c r="DG50" s="874" t="n"/>
    </row>
    <row r="51" ht="21" customHeight="1" s="832">
      <c r="A51" s="1004" t="n"/>
      <c r="DG51" s="893" t="n"/>
    </row>
    <row r="52" ht="20.15" customHeight="1" s="832">
      <c r="A52" s="1004" t="n"/>
      <c r="DG52" s="893" t="n"/>
    </row>
    <row r="53" ht="20.15" customHeight="1" s="832">
      <c r="A53" s="875" t="n"/>
      <c r="B53" s="876" t="n"/>
      <c r="C53" s="876" t="n"/>
      <c r="D53" s="876" t="n"/>
      <c r="E53" s="876" t="n"/>
      <c r="F53" s="876" t="n"/>
      <c r="G53" s="876" t="n"/>
      <c r="H53" s="876" t="n"/>
      <c r="I53" s="876" t="n"/>
      <c r="J53" s="876" t="n"/>
      <c r="K53" s="876" t="n"/>
      <c r="L53" s="876" t="n"/>
      <c r="M53" s="876" t="n"/>
      <c r="N53" s="876" t="n"/>
      <c r="O53" s="876" t="n"/>
      <c r="P53" s="876" t="n"/>
      <c r="Q53" s="876" t="n"/>
      <c r="R53" s="876" t="n"/>
      <c r="S53" s="876" t="n"/>
      <c r="T53" s="876" t="n"/>
      <c r="U53" s="876" t="n"/>
      <c r="V53" s="876" t="n"/>
      <c r="W53" s="876" t="n"/>
      <c r="X53" s="876" t="n"/>
      <c r="Y53" s="876" t="n"/>
      <c r="Z53" s="876" t="n"/>
      <c r="AA53" s="876" t="n"/>
      <c r="AB53" s="876" t="n"/>
      <c r="AC53" s="876" t="n"/>
      <c r="AD53" s="876" t="n"/>
      <c r="AE53" s="876" t="n"/>
      <c r="AF53" s="876" t="n"/>
      <c r="AG53" s="876" t="n"/>
      <c r="AH53" s="876" t="n"/>
      <c r="AI53" s="876" t="n"/>
      <c r="AJ53" s="876" t="n"/>
      <c r="AK53" s="876" t="n"/>
      <c r="AL53" s="876" t="n"/>
      <c r="AM53" s="876" t="n"/>
      <c r="AN53" s="876" t="n"/>
      <c r="AO53" s="876" t="n"/>
      <c r="AP53" s="876" t="n"/>
      <c r="AQ53" s="876" t="n"/>
      <c r="AR53" s="876" t="n"/>
      <c r="AS53" s="876" t="n"/>
      <c r="AT53" s="876" t="n"/>
      <c r="AU53" s="876" t="n"/>
      <c r="AV53" s="876" t="n"/>
      <c r="AW53" s="876" t="n"/>
      <c r="AX53" s="876" t="n"/>
      <c r="AY53" s="876" t="n"/>
      <c r="AZ53" s="876" t="n"/>
      <c r="BA53" s="876" t="n"/>
      <c r="BB53" s="876" t="n"/>
      <c r="BC53" s="876" t="n"/>
      <c r="BD53" s="876" t="n"/>
      <c r="BE53" s="876" t="n"/>
      <c r="BF53" s="876" t="n"/>
      <c r="BG53" s="876" t="n"/>
      <c r="BH53" s="876" t="n"/>
      <c r="BI53" s="876" t="n"/>
      <c r="BJ53" s="876" t="n"/>
      <c r="BK53" s="876" t="n"/>
      <c r="BL53" s="876" t="n"/>
      <c r="BM53" s="876" t="n"/>
      <c r="BN53" s="876" t="n"/>
      <c r="BO53" s="876" t="n"/>
      <c r="BP53" s="876" t="n"/>
      <c r="BQ53" s="876" t="n"/>
      <c r="BR53" s="876" t="n"/>
      <c r="BS53" s="876" t="n"/>
      <c r="BT53" s="876" t="n"/>
      <c r="BU53" s="876" t="n"/>
      <c r="BV53" s="876" t="n"/>
      <c r="BW53" s="876" t="n"/>
      <c r="BX53" s="876" t="n"/>
      <c r="BY53" s="876" t="n"/>
      <c r="BZ53" s="876" t="n"/>
      <c r="CA53" s="876" t="n"/>
      <c r="CB53" s="876" t="n"/>
      <c r="CC53" s="876" t="n"/>
      <c r="CD53" s="876" t="n"/>
      <c r="CE53" s="876" t="n"/>
      <c r="CF53" s="876" t="n"/>
      <c r="CG53" s="876" t="n"/>
      <c r="CH53" s="876" t="n"/>
      <c r="CI53" s="876" t="n"/>
      <c r="CJ53" s="876" t="n"/>
      <c r="CK53" s="876" t="n"/>
      <c r="CL53" s="876" t="n"/>
      <c r="CM53" s="876" t="n"/>
      <c r="CN53" s="876" t="n"/>
      <c r="CO53" s="876" t="n"/>
      <c r="CP53" s="876" t="n"/>
      <c r="CQ53" s="876" t="n"/>
      <c r="CR53" s="876" t="n"/>
      <c r="CS53" s="876" t="n"/>
      <c r="CT53" s="876" t="n"/>
      <c r="CU53" s="876" t="n"/>
      <c r="CV53" s="876" t="n"/>
      <c r="CW53" s="876" t="n"/>
      <c r="CX53" s="876" t="n"/>
      <c r="CY53" s="876" t="n"/>
      <c r="CZ53" s="876" t="n"/>
      <c r="DA53" s="876" t="n"/>
      <c r="DB53" s="876" t="n"/>
      <c r="DC53" s="876" t="n"/>
      <c r="DD53" s="876" t="n"/>
      <c r="DE53" s="876" t="n"/>
      <c r="DF53" s="876" t="n"/>
      <c r="DG53" s="877" t="n"/>
    </row>
    <row r="54" ht="8.15" customHeight="1" s="832">
      <c r="BA54" s="2044"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873" t="n"/>
      <c r="BC54" s="873" t="n"/>
      <c r="BD54" s="873" t="n"/>
      <c r="BE54" s="873" t="n"/>
      <c r="BF54" s="873" t="n"/>
      <c r="BG54" s="873" t="n"/>
      <c r="BH54" s="873" t="n"/>
      <c r="BI54" s="873" t="n"/>
      <c r="BJ54" s="873" t="n"/>
      <c r="BK54" s="873" t="n"/>
      <c r="BL54" s="873" t="n"/>
      <c r="BM54" s="873" t="n"/>
      <c r="BN54" s="873" t="n"/>
      <c r="BO54" s="873" t="n"/>
      <c r="BP54" s="873" t="n"/>
      <c r="BQ54" s="873" t="n"/>
      <c r="BR54" s="873" t="n"/>
      <c r="BS54" s="873" t="n"/>
      <c r="BT54" s="873" t="n"/>
      <c r="BU54" s="873" t="n"/>
      <c r="BV54" s="873" t="n"/>
      <c r="BW54" s="873" t="n"/>
      <c r="BX54" s="873" t="n"/>
      <c r="BY54" s="873" t="n"/>
      <c r="BZ54" s="873" t="n"/>
      <c r="CA54" s="873" t="n"/>
      <c r="CB54" s="873" t="n"/>
      <c r="CC54" s="873" t="n"/>
      <c r="CD54" s="873" t="n"/>
      <c r="CE54" s="873" t="n"/>
      <c r="CF54" s="873" t="n"/>
      <c r="CG54" s="873" t="n"/>
      <c r="CH54" s="873" t="n"/>
      <c r="CI54" s="873" t="n"/>
      <c r="CJ54" s="873" t="n"/>
      <c r="CK54" s="873" t="n"/>
      <c r="CL54" s="873" t="n"/>
      <c r="CM54" s="873" t="n"/>
      <c r="CN54" s="873" t="n"/>
      <c r="CO54" s="873" t="n"/>
      <c r="CP54" s="873" t="n"/>
      <c r="CQ54" s="873" t="n"/>
      <c r="CR54" s="873" t="n"/>
      <c r="CS54" s="873" t="n"/>
      <c r="CT54" s="873" t="n"/>
      <c r="CU54" s="873" t="n"/>
      <c r="CV54" s="873" t="n"/>
      <c r="CW54" s="873" t="n"/>
      <c r="CX54" s="873" t="n"/>
      <c r="CY54" s="873" t="n"/>
      <c r="CZ54" s="873" t="n"/>
      <c r="DA54" s="873" t="n"/>
      <c r="DB54" s="873" t="n"/>
      <c r="DC54" s="873" t="n"/>
      <c r="DD54" s="873" t="n"/>
      <c r="DE54" s="873" t="n"/>
      <c r="DF54" s="873" t="n"/>
      <c r="DG54" s="873" t="n"/>
    </row>
    <row r="55" ht="20.15" customHeight="1" s="832">
      <c r="A55" s="2045" t="inlineStr">
        <is>
          <t>Final result for E1･E2 determination</t>
        </is>
      </c>
      <c r="B55" s="1102" t="n"/>
      <c r="C55" s="1102" t="n"/>
      <c r="D55" s="1102" t="n"/>
      <c r="E55" s="1102" t="n"/>
      <c r="F55" s="1102" t="n"/>
      <c r="G55" s="1102" t="n"/>
      <c r="H55" s="1102" t="n"/>
      <c r="I55" s="1102" t="n"/>
      <c r="J55" s="1102" t="n"/>
      <c r="K55" s="1102" t="n"/>
      <c r="L55" s="1102" t="n"/>
      <c r="M55" s="1102" t="n"/>
      <c r="N55" s="1102" t="n"/>
      <c r="O55" s="1102" t="n"/>
      <c r="P55" s="1102" t="n"/>
      <c r="Q55" s="1102" t="n"/>
      <c r="R55" s="1102" t="n"/>
      <c r="S55" s="1102" t="n"/>
      <c r="T55" s="1102" t="n"/>
      <c r="U55" s="1102" t="n"/>
      <c r="V55" s="1102" t="n"/>
      <c r="W55" s="1102" t="n"/>
      <c r="X55" s="1102" t="n"/>
      <c r="Y55" s="1102" t="n"/>
      <c r="Z55" s="1102" t="n"/>
      <c r="AA55" s="1102" t="n"/>
      <c r="AB55" s="1102" t="n"/>
      <c r="AC55" s="1103" t="n"/>
      <c r="AD55" s="2046" t="inlineStr">
        <is>
          <t>E2</t>
        </is>
      </c>
      <c r="AE55" s="1102" t="n"/>
      <c r="AF55" s="1102" t="n"/>
      <c r="AG55" s="1102" t="n"/>
      <c r="AH55" s="1102" t="n"/>
      <c r="AI55" s="1102" t="n"/>
      <c r="AJ55" s="1102" t="n"/>
      <c r="AK55" s="1102" t="n"/>
      <c r="AL55" s="1102" t="n"/>
      <c r="AM55" s="1102" t="n"/>
      <c r="AN55" s="1102" t="n"/>
      <c r="AO55" s="1102" t="n"/>
      <c r="AP55" s="1102" t="n"/>
      <c r="AQ55" s="1102" t="n"/>
      <c r="AR55" s="1102" t="n"/>
      <c r="AS55" s="1102" t="n"/>
      <c r="AT55" s="1102" t="n"/>
      <c r="AU55" s="1102" t="n"/>
      <c r="AV55" s="1102" t="n"/>
      <c r="AW55" s="1102" t="n"/>
      <c r="AX55" s="1102" t="n"/>
      <c r="AY55" s="1103" t="n"/>
    </row>
    <row r="56" ht="5.15" customHeight="1" s="832"/>
    <row r="57" ht="13" customHeight="1" s="832">
      <c r="A57" s="98" t="inlineStr">
        <is>
          <t>For the use of the credit division in charge of the credit rating only</t>
        </is>
      </c>
      <c r="BA57" s="876" t="n"/>
      <c r="BB57" s="876" t="n"/>
      <c r="BC57" s="876" t="n"/>
      <c r="BD57" s="876" t="n"/>
      <c r="BE57" s="876" t="n"/>
      <c r="BF57" s="876" t="n"/>
      <c r="BG57" s="876" t="n"/>
      <c r="BH57" s="876" t="n"/>
      <c r="BI57" s="876" t="n"/>
      <c r="BJ57" s="876" t="n"/>
      <c r="BK57" s="876" t="n"/>
      <c r="BL57" s="876" t="n"/>
      <c r="BM57" s="876" t="n"/>
      <c r="BN57" s="876" t="n"/>
      <c r="BO57" s="876" t="n"/>
      <c r="BP57" s="876" t="n"/>
      <c r="BQ57" s="876" t="n"/>
      <c r="BR57" s="876" t="n"/>
      <c r="BS57" s="876" t="n"/>
      <c r="BT57" s="876" t="n"/>
      <c r="BU57" s="876" t="n"/>
      <c r="BV57" s="876" t="n"/>
      <c r="BW57" s="876" t="n"/>
      <c r="BX57" s="876" t="n"/>
      <c r="BY57" s="876" t="n"/>
      <c r="BZ57" s="876" t="n"/>
      <c r="CA57" s="876" t="n"/>
      <c r="CB57" s="876" t="n"/>
      <c r="CC57" s="876" t="n"/>
      <c r="CD57" s="876" t="n"/>
      <c r="CE57" s="876" t="n"/>
      <c r="CF57" s="876" t="n"/>
      <c r="CG57" s="876" t="n"/>
      <c r="CH57" s="876" t="n"/>
      <c r="CI57" s="876" t="n"/>
      <c r="CJ57" s="876" t="n"/>
      <c r="CK57" s="876" t="n"/>
      <c r="CL57" s="876" t="n"/>
      <c r="CM57" s="876" t="n"/>
      <c r="CN57" s="876" t="n"/>
      <c r="CO57" s="876" t="n"/>
      <c r="CP57" s="876" t="n"/>
      <c r="CQ57" s="876" t="n"/>
      <c r="CR57" s="876" t="n"/>
      <c r="CS57" s="876" t="n"/>
      <c r="CT57" s="876" t="n"/>
      <c r="CU57" s="876" t="n"/>
      <c r="CV57" s="876" t="n"/>
      <c r="CW57" s="876" t="n"/>
      <c r="CX57" s="876" t="n"/>
      <c r="CY57" s="876" t="n"/>
      <c r="CZ57" s="876" t="n"/>
      <c r="DA57" s="876" t="n"/>
      <c r="DB57" s="876" t="n"/>
      <c r="DC57" s="876" t="n"/>
      <c r="DD57" s="876" t="n"/>
      <c r="DE57" s="876" t="n"/>
      <c r="DF57" s="876" t="n"/>
      <c r="DG57" s="876" t="n"/>
    </row>
    <row r="58" ht="40" customHeight="1" s="832">
      <c r="A58" s="1130" t="n"/>
      <c r="B58" s="870" t="n"/>
      <c r="C58" s="870" t="n"/>
      <c r="D58" s="870" t="n"/>
      <c r="E58" s="870" t="n"/>
      <c r="F58" s="870" t="n"/>
      <c r="G58" s="870" t="n"/>
      <c r="H58" s="870" t="n"/>
      <c r="I58" s="870" t="n"/>
      <c r="J58" s="870" t="n"/>
      <c r="K58" s="870" t="n"/>
      <c r="L58" s="870" t="n"/>
      <c r="M58" s="870" t="n"/>
      <c r="N58" s="870" t="n"/>
      <c r="O58" s="870" t="n"/>
      <c r="P58" s="870" t="n"/>
      <c r="Q58" s="870" t="n"/>
      <c r="R58" s="870" t="n"/>
      <c r="S58" s="870" t="n"/>
      <c r="T58" s="870" t="n"/>
      <c r="U58" s="870" t="n"/>
      <c r="V58" s="870" t="n"/>
      <c r="W58" s="870" t="n"/>
      <c r="X58" s="870" t="n"/>
      <c r="Y58" s="870" t="n"/>
      <c r="Z58" s="870" t="n"/>
      <c r="AA58" s="870" t="n"/>
      <c r="AB58" s="870" t="n"/>
      <c r="AC58" s="870" t="n"/>
      <c r="AD58" s="870" t="n"/>
      <c r="AE58" s="870" t="n"/>
      <c r="AF58" s="870" t="n"/>
      <c r="AG58" s="870" t="n"/>
      <c r="AH58" s="870" t="n"/>
      <c r="AI58" s="870" t="n"/>
      <c r="AJ58" s="870" t="n"/>
      <c r="AK58" s="870" t="n"/>
      <c r="AL58" s="870" t="n"/>
      <c r="AM58" s="870" t="n"/>
      <c r="AN58" s="870" t="n"/>
      <c r="AO58" s="870" t="n"/>
      <c r="AP58" s="870" t="n"/>
      <c r="AQ58" s="870" t="n"/>
      <c r="AR58" s="870" t="n"/>
      <c r="AS58" s="870" t="n"/>
      <c r="AT58" s="870" t="n"/>
      <c r="AU58" s="870" t="n"/>
      <c r="AV58" s="870" t="n"/>
      <c r="AW58" s="870" t="n"/>
      <c r="AX58" s="870" t="n"/>
      <c r="AY58" s="870" t="n"/>
      <c r="AZ58" s="870" t="n"/>
      <c r="BA58" s="870" t="n"/>
      <c r="BB58" s="870" t="n"/>
      <c r="BC58" s="870" t="n"/>
      <c r="BD58" s="870" t="n"/>
      <c r="BE58" s="870" t="n"/>
      <c r="BF58" s="870" t="n"/>
      <c r="BG58" s="870" t="n"/>
      <c r="BH58" s="870" t="n"/>
      <c r="BI58" s="870" t="n"/>
      <c r="BJ58" s="870" t="n"/>
      <c r="BK58" s="870" t="n"/>
      <c r="BL58" s="870" t="n"/>
      <c r="BM58" s="870" t="n"/>
      <c r="BN58" s="870" t="n"/>
      <c r="BO58" s="870" t="n"/>
      <c r="BP58" s="870" t="n"/>
      <c r="BQ58" s="870" t="n"/>
      <c r="BR58" s="870" t="n"/>
      <c r="BS58" s="870" t="n"/>
      <c r="BT58" s="870" t="n"/>
      <c r="BU58" s="870" t="n"/>
      <c r="BV58" s="870" t="n"/>
      <c r="BW58" s="870" t="n"/>
      <c r="BX58" s="870" t="n"/>
      <c r="BY58" s="870" t="n"/>
      <c r="BZ58" s="870" t="n"/>
      <c r="CA58" s="870" t="n"/>
      <c r="CB58" s="870" t="n"/>
      <c r="CC58" s="870" t="n"/>
      <c r="CD58" s="870" t="n"/>
      <c r="CE58" s="870" t="n"/>
      <c r="CF58" s="870" t="n"/>
      <c r="CG58" s="870" t="n"/>
      <c r="CH58" s="870" t="n"/>
      <c r="CI58" s="870" t="n"/>
      <c r="CJ58" s="870" t="n"/>
      <c r="CK58" s="870" t="n"/>
      <c r="CL58" s="870" t="n"/>
      <c r="CM58" s="870" t="n"/>
      <c r="CN58" s="870" t="n"/>
      <c r="CO58" s="870" t="n"/>
      <c r="CP58" s="870" t="n"/>
      <c r="CQ58" s="870" t="n"/>
      <c r="CR58" s="870" t="n"/>
      <c r="CS58" s="870" t="n"/>
      <c r="CT58" s="870" t="n"/>
      <c r="CU58" s="870" t="n"/>
      <c r="CV58" s="870" t="n"/>
      <c r="CW58" s="870" t="n"/>
      <c r="CX58" s="870" t="n"/>
      <c r="CY58" s="870" t="n"/>
      <c r="CZ58" s="870" t="n"/>
      <c r="DA58" s="870" t="n"/>
      <c r="DB58" s="870" t="n"/>
      <c r="DC58" s="870" t="n"/>
      <c r="DD58" s="870" t="n"/>
      <c r="DE58" s="870" t="n"/>
      <c r="DF58" s="870" t="n"/>
      <c r="DG58" s="871" t="n"/>
    </row>
    <row r="59" ht="5.15" customHeight="1" s="832">
      <c r="BA59" s="103" t="n"/>
      <c r="BB59" s="103" t="n"/>
      <c r="BC59" s="103" t="n"/>
      <c r="BD59" s="103" t="n"/>
      <c r="BE59" s="103" t="n"/>
      <c r="BF59" s="103" t="n"/>
      <c r="BG59" s="103" t="n"/>
      <c r="BH59" s="103" t="n"/>
      <c r="BI59" s="103" t="n"/>
      <c r="BJ59" s="103" t="n"/>
      <c r="BK59" s="103" t="n"/>
      <c r="BL59" s="103" t="n"/>
      <c r="BM59" s="103" t="n"/>
      <c r="BN59" s="103" t="n"/>
      <c r="BO59" s="103" t="n"/>
      <c r="BP59" s="103" t="n"/>
      <c r="BQ59" s="103" t="n"/>
      <c r="BR59" s="103" t="n"/>
      <c r="BS59" s="103" t="n"/>
      <c r="BT59" s="103" t="n"/>
      <c r="BU59" s="103" t="n"/>
      <c r="BV59" s="103" t="n"/>
      <c r="BW59" s="103" t="n"/>
      <c r="BX59" s="103" t="n"/>
      <c r="BY59" s="103" t="n"/>
      <c r="BZ59" s="103" t="n"/>
      <c r="CA59" s="103" t="n"/>
      <c r="CB59" s="103" t="n"/>
      <c r="CC59" s="103" t="n"/>
      <c r="CD59" s="103" t="n"/>
      <c r="CE59" s="103" t="n"/>
      <c r="CF59" s="103" t="n"/>
      <c r="CG59" s="103" t="n"/>
      <c r="CH59" s="103" t="n"/>
      <c r="CI59" s="103" t="n"/>
      <c r="CJ59" s="103" t="n"/>
      <c r="CK59" s="103" t="n"/>
      <c r="CL59" s="103" t="n"/>
      <c r="CM59" s="103" t="n"/>
      <c r="CN59" s="103" t="n"/>
      <c r="CO59" s="103" t="n"/>
      <c r="CP59" s="103" t="n"/>
      <c r="CQ59" s="103" t="n"/>
      <c r="CR59" s="103" t="n"/>
      <c r="CS59" s="103" t="n"/>
      <c r="CT59" s="103" t="n"/>
      <c r="CU59" s="103" t="n"/>
      <c r="CV59" s="103" t="n"/>
      <c r="CW59" s="103" t="n"/>
      <c r="CX59" s="103" t="n"/>
      <c r="CY59" s="103" t="n"/>
      <c r="CZ59" s="103" t="n"/>
      <c r="DA59" s="103" t="n"/>
      <c r="DB59" s="103" t="n"/>
      <c r="DC59" s="103" t="n"/>
      <c r="DD59" s="103" t="n"/>
      <c r="DE59" s="103" t="n"/>
      <c r="DF59" s="103" t="n"/>
      <c r="DG59" s="103" t="n"/>
    </row>
    <row r="60" ht="12" customHeight="1" s="832">
      <c r="A60" s="1709" t="n"/>
      <c r="S60" s="103" t="n"/>
      <c r="T60" s="103" t="n"/>
      <c r="U60" s="103" t="n"/>
      <c r="V60" s="103" t="n"/>
      <c r="W60" s="103" t="n"/>
      <c r="X60" s="103" t="n"/>
      <c r="Y60" s="103" t="n"/>
      <c r="Z60" s="103" t="n"/>
      <c r="AA60" s="103" t="n"/>
      <c r="AB60" s="103" t="n"/>
      <c r="AC60" s="103" t="n"/>
      <c r="AD60" s="103" t="n"/>
      <c r="AE60" s="103" t="n"/>
      <c r="AF60" s="103" t="n"/>
      <c r="AG60" s="103" t="n"/>
      <c r="AH60" s="103" t="n"/>
      <c r="AI60" s="103" t="n"/>
      <c r="AJ60" s="103" t="n"/>
      <c r="AK60" s="103" t="n"/>
      <c r="AL60" s="103" t="n"/>
      <c r="AM60" s="103" t="n"/>
      <c r="AN60" s="103" t="n"/>
      <c r="AO60" s="103" t="n"/>
      <c r="AP60" s="1122" t="n"/>
      <c r="BH60" s="342" t="n"/>
      <c r="BI60" s="98" t="inlineStr">
        <is>
          <t>For the use of the credit division in charge of the transaction only</t>
        </is>
      </c>
      <c r="DI60" s="103" t="n"/>
      <c r="DJ60" s="103" t="n"/>
      <c r="DK60" s="103" t="n"/>
      <c r="DL60" s="103" t="n"/>
      <c r="DM60" s="103" t="n"/>
      <c r="DN60" s="103" t="n"/>
      <c r="DO60" s="100" t="n"/>
    </row>
    <row r="61" ht="13.5" customHeight="1" s="832">
      <c r="A61" s="1669" t="n"/>
      <c r="J61" s="1669" t="n"/>
      <c r="AP61" s="1709" t="n"/>
      <c r="BH61" s="1669" t="n"/>
      <c r="BI61" s="1932" t="n"/>
      <c r="BJ61" s="873" t="n"/>
      <c r="BK61" s="873" t="n"/>
      <c r="BL61" s="873" t="n"/>
      <c r="BM61" s="873" t="n"/>
      <c r="BN61" s="873" t="n"/>
      <c r="BO61" s="873" t="n"/>
      <c r="BP61" s="873" t="n"/>
      <c r="BQ61" s="873" t="n"/>
      <c r="BR61" s="873" t="n"/>
      <c r="BS61" s="873" t="n"/>
      <c r="BT61" s="873" t="n"/>
      <c r="BU61" s="873" t="n"/>
      <c r="BV61" s="873" t="n"/>
      <c r="BW61" s="873" t="n"/>
      <c r="BX61" s="873" t="n"/>
      <c r="BY61" s="873" t="n"/>
      <c r="BZ61" s="873" t="n"/>
      <c r="CA61" s="873" t="n"/>
      <c r="CB61" s="873" t="n"/>
      <c r="CC61" s="873" t="n"/>
      <c r="CD61" s="873" t="n"/>
      <c r="CE61" s="873" t="n"/>
      <c r="CF61" s="873" t="n"/>
      <c r="CG61" s="873" t="n"/>
      <c r="CH61" s="873" t="n"/>
      <c r="CI61" s="873" t="n"/>
      <c r="CJ61" s="873" t="n"/>
      <c r="CK61" s="873" t="n"/>
      <c r="CL61" s="873" t="n"/>
      <c r="CM61" s="873" t="n"/>
      <c r="CN61" s="873" t="n"/>
      <c r="CO61" s="873" t="n"/>
      <c r="CP61" s="873" t="n"/>
      <c r="CQ61" s="873" t="n"/>
      <c r="CR61" s="873" t="n"/>
      <c r="CS61" s="873" t="n"/>
      <c r="CT61" s="873" t="n"/>
      <c r="CU61" s="873" t="n"/>
      <c r="CV61" s="873" t="n"/>
      <c r="CW61" s="873" t="n"/>
      <c r="CX61" s="873" t="n"/>
      <c r="CY61" s="873" t="n"/>
      <c r="CZ61" s="873" t="n"/>
      <c r="DA61" s="873" t="n"/>
      <c r="DB61" s="873" t="n"/>
      <c r="DC61" s="873" t="n"/>
      <c r="DD61" s="873" t="n"/>
      <c r="DE61" s="873" t="n"/>
      <c r="DF61" s="873" t="n"/>
      <c r="DG61" s="874" t="n"/>
    </row>
    <row r="62" ht="36" customHeight="1" s="832">
      <c r="A62" s="1669" t="n"/>
      <c r="J62" s="1669" t="n"/>
      <c r="AP62" s="1669" t="n"/>
      <c r="AY62" s="1669" t="n"/>
      <c r="BH62" s="1669" t="n"/>
      <c r="BI62" s="875" t="n"/>
      <c r="BJ62" s="876" t="n"/>
      <c r="BK62" s="876" t="n"/>
      <c r="BL62" s="876" t="n"/>
      <c r="BM62" s="876" t="n"/>
      <c r="BN62" s="876" t="n"/>
      <c r="BO62" s="876" t="n"/>
      <c r="BP62" s="876" t="n"/>
      <c r="BQ62" s="876" t="n"/>
      <c r="BR62" s="876" t="n"/>
      <c r="BS62" s="876" t="n"/>
      <c r="BT62" s="876" t="n"/>
      <c r="BU62" s="876" t="n"/>
      <c r="BV62" s="876" t="n"/>
      <c r="BW62" s="876" t="n"/>
      <c r="BX62" s="876" t="n"/>
      <c r="BY62" s="876" t="n"/>
      <c r="BZ62" s="876" t="n"/>
      <c r="CA62" s="876" t="n"/>
      <c r="CB62" s="876" t="n"/>
      <c r="CC62" s="876" t="n"/>
      <c r="CD62" s="876" t="n"/>
      <c r="CE62" s="876" t="n"/>
      <c r="CF62" s="876" t="n"/>
      <c r="CG62" s="876" t="n"/>
      <c r="CH62" s="876" t="n"/>
      <c r="CI62" s="876" t="n"/>
      <c r="CJ62" s="876" t="n"/>
      <c r="CK62" s="876" t="n"/>
      <c r="CL62" s="876" t="n"/>
      <c r="CM62" s="876" t="n"/>
      <c r="CN62" s="876" t="n"/>
      <c r="CO62" s="876" t="n"/>
      <c r="CP62" s="876" t="n"/>
      <c r="CQ62" s="876" t="n"/>
      <c r="CR62" s="876" t="n"/>
      <c r="CS62" s="876" t="n"/>
      <c r="CT62" s="876" t="n"/>
      <c r="CU62" s="876" t="n"/>
      <c r="CV62" s="876" t="n"/>
      <c r="CW62" s="876" t="n"/>
      <c r="CX62" s="876" t="n"/>
      <c r="CY62" s="876" t="n"/>
      <c r="CZ62" s="876" t="n"/>
      <c r="DA62" s="876" t="n"/>
      <c r="DB62" s="876" t="n"/>
      <c r="DC62" s="876" t="n"/>
      <c r="DD62" s="876" t="n"/>
      <c r="DE62" s="876" t="n"/>
      <c r="DF62" s="876" t="n"/>
      <c r="DG62" s="877" t="n"/>
    </row>
    <row r="63" ht="5.15" customHeight="1" s="832">
      <c r="A63" s="275" t="n"/>
      <c r="B63" s="271" t="n"/>
      <c r="C63" s="271" t="n"/>
      <c r="D63" s="271" t="n"/>
      <c r="E63" s="271" t="n"/>
      <c r="F63" s="271" t="n"/>
      <c r="G63" s="271" t="n"/>
      <c r="H63" s="271" t="n"/>
      <c r="I63" s="271" t="n"/>
      <c r="J63" s="271" t="n"/>
      <c r="K63" s="271" t="n"/>
      <c r="L63" s="271" t="n"/>
      <c r="M63" s="271" t="n"/>
      <c r="N63" s="271" t="n"/>
      <c r="O63" s="271" t="n"/>
      <c r="P63" s="271" t="n"/>
      <c r="Q63" s="271" t="n"/>
      <c r="R63" s="271" t="n"/>
      <c r="S63" s="271" t="n"/>
      <c r="T63" s="271" t="n"/>
      <c r="U63" s="271" t="n"/>
      <c r="V63" s="271" t="n"/>
      <c r="W63" s="271" t="n"/>
      <c r="X63" s="271" t="n"/>
      <c r="Y63" s="271" t="n"/>
      <c r="Z63" s="271" t="n"/>
      <c r="AA63" s="271" t="n"/>
      <c r="AB63" s="271" t="n"/>
      <c r="AC63" s="271" t="n"/>
      <c r="AD63" s="271" t="n"/>
      <c r="AE63" s="271" t="n"/>
      <c r="AF63" s="271" t="n"/>
      <c r="AG63" s="271" t="n"/>
      <c r="AH63" s="271" t="n"/>
      <c r="AI63" s="271" t="n"/>
      <c r="AJ63" s="271" t="n"/>
      <c r="AK63" s="271" t="n"/>
      <c r="AL63" s="271" t="n"/>
      <c r="AM63" s="271" t="n"/>
      <c r="AN63" s="271" t="n"/>
      <c r="AO63" s="271" t="n"/>
      <c r="AP63" s="271" t="n"/>
      <c r="AQ63" s="271" t="n"/>
      <c r="AR63" s="271" t="n"/>
      <c r="AS63" s="271" t="n"/>
      <c r="AT63" s="271" t="n"/>
      <c r="AU63" s="271" t="n"/>
      <c r="AV63" s="271" t="n"/>
      <c r="AW63" s="271" t="n"/>
      <c r="AX63" s="271" t="n"/>
      <c r="AY63" s="271" t="n"/>
      <c r="AZ63" s="271" t="n"/>
      <c r="BA63" s="271" t="n"/>
      <c r="BB63" s="271" t="n"/>
      <c r="BC63" s="271" t="n"/>
      <c r="BD63" s="271" t="n"/>
      <c r="BE63" s="271" t="n"/>
      <c r="BF63" s="271" t="n"/>
      <c r="BG63" s="271" t="n"/>
      <c r="BH63" s="271" t="n"/>
      <c r="BI63" s="271" t="n"/>
      <c r="BJ63" s="271" t="n"/>
      <c r="BK63" s="271" t="n"/>
      <c r="BL63" s="271" t="n"/>
      <c r="DI63" s="100" t="n"/>
      <c r="DJ63" s="100" t="n"/>
      <c r="DK63" s="100" t="n"/>
      <c r="DL63" s="100" t="n"/>
      <c r="DM63" s="100" t="n"/>
      <c r="DN63" s="100" t="n"/>
      <c r="DO63" s="100" t="n"/>
      <c r="DP63" s="100" t="n"/>
    </row>
    <row r="64" ht="12" customFormat="1" customHeight="1" s="100">
      <c r="BH64" s="1110" t="inlineStr">
        <is>
          <t>Classification</t>
        </is>
      </c>
      <c r="BI64" s="870" t="n"/>
      <c r="BJ64" s="870" t="n"/>
      <c r="BK64" s="870" t="n"/>
      <c r="BL64" s="870" t="n"/>
      <c r="BM64" s="870" t="n"/>
      <c r="BN64" s="870" t="n"/>
      <c r="BO64" s="870" t="n"/>
      <c r="BP64" s="870" t="n"/>
      <c r="BQ64" s="870" t="n"/>
      <c r="BR64" s="870" t="n"/>
      <c r="BS64" s="870" t="n"/>
      <c r="BT64" s="871" t="n"/>
      <c r="BU64" s="1111" t="inlineStr">
        <is>
          <t>ＭＢ</t>
        </is>
      </c>
      <c r="BV64" s="870" t="n"/>
      <c r="BW64" s="870" t="n"/>
      <c r="BX64" s="870" t="n"/>
      <c r="BY64" s="870" t="n"/>
      <c r="BZ64" s="871" t="n"/>
      <c r="CC64" s="1110" t="inlineStr">
        <is>
          <t>Retention Period</t>
        </is>
      </c>
      <c r="CD64" s="870" t="n"/>
      <c r="CE64" s="870" t="n"/>
      <c r="CF64" s="870" t="n"/>
      <c r="CG64" s="870" t="n"/>
      <c r="CH64" s="870" t="n"/>
      <c r="CI64" s="870" t="n"/>
      <c r="CJ64" s="870" t="n"/>
      <c r="CK64" s="870" t="n"/>
      <c r="CL64" s="870" t="n"/>
      <c r="CM64" s="870" t="n"/>
      <c r="CN64" s="870" t="n"/>
      <c r="CO64" s="870" t="n"/>
      <c r="CP64" s="870" t="n"/>
      <c r="CQ64" s="870" t="n"/>
      <c r="CR64" s="870" t="n"/>
      <c r="CS64" s="871" t="n"/>
      <c r="CT64" s="2047">
        <f>+BS!H4</f>
        <v/>
      </c>
      <c r="CU64" s="870" t="n"/>
      <c r="CV64" s="870" t="n"/>
      <c r="CW64" s="870" t="n"/>
      <c r="CX64" s="870" t="n"/>
      <c r="CY64" s="870" t="n"/>
      <c r="CZ64" s="870" t="n"/>
      <c r="DA64" s="870" t="n"/>
      <c r="DB64" s="870" t="n"/>
      <c r="DC64" s="870" t="n"/>
      <c r="DD64" s="870" t="n"/>
      <c r="DE64" s="870" t="n"/>
      <c r="DF64" s="870" t="n"/>
      <c r="DG64" s="871" t="n"/>
    </row>
  </sheetData>
  <mergeCells count="88">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 ref="B47:E47"/>
    <mergeCell ref="Z47:AB47"/>
    <mergeCell ref="AC47:AN47"/>
    <mergeCell ref="A50:DG53"/>
    <mergeCell ref="BA54:DG57"/>
    <mergeCell ref="A55:AC55"/>
    <mergeCell ref="AD55:AY55"/>
    <mergeCell ref="A39:DG42"/>
    <mergeCell ref="A44:DG44"/>
    <mergeCell ref="A45:DG45"/>
    <mergeCell ref="B46:E46"/>
    <mergeCell ref="Z46:AB46"/>
    <mergeCell ref="AC46:AN46"/>
    <mergeCell ref="B35:E35"/>
    <mergeCell ref="Z35:AB35"/>
    <mergeCell ref="AC35:AN35"/>
    <mergeCell ref="B36:E36"/>
    <mergeCell ref="Z36:AB36"/>
    <mergeCell ref="AC36:AN36"/>
    <mergeCell ref="B30:D30"/>
    <mergeCell ref="E30:G30"/>
    <mergeCell ref="CS30:CU30"/>
    <mergeCell ref="CV30:DG30"/>
    <mergeCell ref="B31:D31"/>
    <mergeCell ref="E31:G31"/>
    <mergeCell ref="CS31:CU31"/>
    <mergeCell ref="CV31:DG31"/>
    <mergeCell ref="B28:D28"/>
    <mergeCell ref="E28:G28"/>
    <mergeCell ref="H28:CR28"/>
    <mergeCell ref="CS28:CU28"/>
    <mergeCell ref="CV28:DG28"/>
    <mergeCell ref="B29:D29"/>
    <mergeCell ref="E29:G29"/>
    <mergeCell ref="H29:CR29"/>
    <mergeCell ref="CS29:CU29"/>
    <mergeCell ref="CV29:DG29"/>
    <mergeCell ref="B27:D27"/>
    <mergeCell ref="E27:G27"/>
    <mergeCell ref="CS27:CU27"/>
    <mergeCell ref="CV27:DG27"/>
    <mergeCell ref="DJ14:DL14"/>
    <mergeCell ref="AR16:BF16"/>
    <mergeCell ref="AR17:BF17"/>
    <mergeCell ref="AR18:BF18"/>
    <mergeCell ref="AR19:BF19"/>
    <mergeCell ref="AR20:BF20"/>
    <mergeCell ref="DG14:DI14"/>
    <mergeCell ref="AR21:BF21"/>
    <mergeCell ref="B26:D26"/>
    <mergeCell ref="E26:G26"/>
    <mergeCell ref="CS26:CU26"/>
    <mergeCell ref="CV26:DG26"/>
    <mergeCell ref="AT12:BC12"/>
    <mergeCell ref="AT13:BC13"/>
    <mergeCell ref="B14:AS14"/>
    <mergeCell ref="AT14:BC14"/>
    <mergeCell ref="CG14:CW14"/>
    <mergeCell ref="BQ2:BY2"/>
    <mergeCell ref="A9:L9"/>
    <mergeCell ref="M9:AS9"/>
    <mergeCell ref="AT9:DG9"/>
    <mergeCell ref="A10:L10"/>
    <mergeCell ref="M10:AS10"/>
    <mergeCell ref="AT10:DG10"/>
    <mergeCell ref="A3:S4"/>
    <mergeCell ref="T3:AH4"/>
    <mergeCell ref="AL3:AU4"/>
    <mergeCell ref="AV3:BJ4"/>
    <mergeCell ref="A2:S2"/>
    <mergeCell ref="T2:AH2"/>
    <mergeCell ref="AL2:AU2"/>
    <mergeCell ref="AV2:BJ2"/>
  </mergeCells>
  <dataValidations count="4">
    <dataValidation sqref="B26:B31 IX26:IX31 ST26:ST31 ACP26:ACP31 AML26:AML31 AWH26:AWH31 BGD26:BGD31 BPZ26:BPZ31 BZV26:BZV31 CJR26:CJR31 CTN26:CTN31 DDJ26:DDJ31 DNF26:DNF31 DXB26:DXB31 EGX26:EGX31 EQT26:EQT31 FAP26:FAP31 FKL26:FKL31 FUH26:FUH31 GED26:GED31 GNZ26:GNZ31 GXV26:GXV31 HHR26:HHR31 HRN26:HRN31 IBJ26:IBJ31 ILF26:ILF31 IVB26:IVB31 JEX26:JEX31 JOT26:JOT31 JYP26:JYP31 KIL26:KIL31 KSH26:KSH31 LCD26:LCD31 LLZ26:LLZ31 LVV26:LVV31 MFR26:MFR31 MPN26:MPN31 MZJ26:MZJ31 NJF26:NJF31 NTB26:NTB31 OCX26:OCX31 OMT26:OMT31 OWP26:OWP31 PGL26:PGL31 PQH26:PQH31 QAD26:QAD31 QJZ26:QJZ31 QTV26:QTV31 RDR26:RDR31 RNN26:RNN31 RXJ26:RXJ31 SHF26:SHF31 SRB26:SRB31 TAX26:TAX31 TKT26:TKT31 TUP26:TUP31 UEL26:UEL31 UOH26:UOH31 UYD26:UYD31 VHZ26:VHZ31 VRV26:VRV31 WBR26:WBR31 WLN26:WLN31 WVJ26:WVJ31 B65562:B65567 IX65562:IX65567 ST65562:ST65567 ACP65562:ACP65567 AML65562:AML65567 AWH65562:AWH65567 BGD65562:BGD65567 BPZ65562:BPZ65567 BZV65562:BZV65567 CJR65562:CJR65567 CTN65562:CTN65567 DDJ65562:DDJ65567 DNF65562:DNF65567 DXB65562:DXB65567 EGX65562:EGX65567 EQT65562:EQT65567 FAP65562:FAP65567 FKL65562:FKL65567 FUH65562:FUH65567 GED65562:GED65567 GNZ65562:GNZ65567 GXV65562:GXV65567 HHR65562:HHR65567 HRN65562:HRN65567 IBJ65562:IBJ65567 ILF65562:ILF65567 IVB65562:IVB65567 JEX65562:JEX65567 JOT65562:JOT65567 JYP65562:JYP65567 KIL65562:KIL65567 KSH65562:KSH65567 LCD65562:LCD65567 LLZ65562:LLZ65567 LVV65562:LVV65567 MFR65562:MFR65567 MPN65562:MPN65567 MZJ65562:MZJ65567 NJF65562:NJF65567 NTB65562:NTB65567 OCX65562:OCX65567 OMT65562:OMT65567 OWP65562:OWP65567 PGL65562:PGL65567 PQH65562:PQH65567 QAD65562:QAD65567 QJZ65562:QJZ65567 QTV65562:QTV65567 RDR65562:RDR65567 RNN65562:RNN65567 RXJ65562:RXJ65567 SHF65562:SHF65567 SRB65562:SRB65567 TAX65562:TAX65567 TKT65562:TKT65567 TUP65562:TUP65567 UEL65562:UEL65567 UOH65562:UOH65567 UYD65562:UYD65567 VHZ65562:VHZ65567 VRV65562:VRV65567 WBR65562:WBR65567 WLN65562:WLN65567 WVJ65562:WVJ65567 B131098:B131103 IX131098:IX131103 ST131098:ST131103 ACP131098:ACP131103 AML131098:AML131103 AWH131098:AWH131103 BGD131098:BGD131103 BPZ131098:BPZ131103 BZV131098:BZV131103 CJR131098:CJR131103 CTN131098:CTN131103 DDJ131098:DDJ131103 DNF131098:DNF131103 DXB131098:DXB131103 EGX131098:EGX131103 EQT131098:EQT131103 FAP131098:FAP131103 FKL131098:FKL131103 FUH131098:FUH131103 GED131098:GED131103 GNZ131098:GNZ131103 GXV131098:GXV131103 HHR131098:HHR131103 HRN131098:HRN131103 IBJ131098:IBJ131103 ILF131098:ILF131103 IVB131098:IVB131103 JEX131098:JEX131103 JOT131098:JOT131103 JYP131098:JYP131103 KIL131098:KIL131103 KSH131098:KSH131103 LCD131098:LCD131103 LLZ131098:LLZ131103 LVV131098:LVV131103 MFR131098:MFR131103 MPN131098:MPN131103 MZJ131098:MZJ131103 NJF131098:NJF131103 NTB131098:NTB131103 OCX131098:OCX131103 OMT131098:OMT131103 OWP131098:OWP131103 PGL131098:PGL131103 PQH131098:PQH131103 QAD131098:QAD131103 QJZ131098:QJZ131103 QTV131098:QTV131103 RDR131098:RDR131103 RNN131098:RNN131103 RXJ131098:RXJ131103 SHF131098:SHF131103 SRB131098:SRB131103 TAX131098:TAX131103 TKT131098:TKT131103 TUP131098:TUP131103 UEL131098:UEL131103 UOH131098:UOH131103 UYD131098:UYD131103 VHZ131098:VHZ131103 VRV131098:VRV131103 WBR131098:WBR131103 WLN131098:WLN131103 WVJ131098:WVJ131103 B196634:B196639 IX196634:IX196639 ST196634:ST196639 ACP196634:ACP196639 AML196634:AML196639 AWH196634:AWH196639 BGD196634:BGD196639 BPZ196634:BPZ196639 BZV196634:BZV196639 CJR196634:CJR196639 CTN196634:CTN196639 DDJ196634:DDJ196639 DNF196634:DNF196639 DXB196634:DXB196639 EGX196634:EGX196639 EQT196634:EQT196639 FAP196634:FAP196639 FKL196634:FKL196639 FUH196634:FUH196639 GED196634:GED196639 GNZ196634:GNZ196639 GXV196634:GXV196639 HHR196634:HHR196639 HRN196634:HRN196639 IBJ196634:IBJ196639 ILF196634:ILF196639 IVB196634:IVB196639 JEX196634:JEX196639 JOT196634:JOT196639 JYP196634:JYP196639 KIL196634:KIL196639 KSH196634:KSH196639 LCD196634:LCD196639 LLZ196634:LLZ196639 LVV196634:LVV196639 MFR196634:MFR196639 MPN196634:MPN196639 MZJ196634:MZJ196639 NJF196634:NJF196639 NTB196634:NTB196639 OCX196634:OCX196639 OMT196634:OMT196639 OWP196634:OWP196639 PGL196634:PGL196639 PQH196634:PQH196639 QAD196634:QAD196639 QJZ196634:QJZ196639 QTV196634:QTV196639 RDR196634:RDR196639 RNN196634:RNN196639 RXJ196634:RXJ196639 SHF196634:SHF196639 SRB196634:SRB196639 TAX196634:TAX196639 TKT196634:TKT196639 TUP196634:TUP196639 UEL196634:UEL196639 UOH196634:UOH196639 UYD196634:UYD196639 VHZ196634:VHZ196639 VRV196634:VRV196639 WBR196634:WBR196639 WLN196634:WLN196639 WVJ196634:WVJ196639 B262170:B262175 IX262170:IX262175 ST262170:ST262175 ACP262170:ACP262175 AML262170:AML262175 AWH262170:AWH262175 BGD262170:BGD262175 BPZ262170:BPZ262175 BZV262170:BZV262175 CJR262170:CJR262175 CTN262170:CTN262175 DDJ262170:DDJ262175 DNF262170:DNF262175 DXB262170:DXB262175 EGX262170:EGX262175 EQT262170:EQT262175 FAP262170:FAP262175 FKL262170:FKL262175 FUH262170:FUH262175 GED262170:GED262175 GNZ262170:GNZ262175 GXV262170:GXV262175 HHR262170:HHR262175 HRN262170:HRN262175 IBJ262170:IBJ262175 ILF262170:ILF262175 IVB262170:IVB262175 JEX262170:JEX262175 JOT262170:JOT262175 JYP262170:JYP262175 KIL262170:KIL262175 KSH262170:KSH262175 LCD262170:LCD262175 LLZ262170:LLZ262175 LVV262170:LVV262175 MFR262170:MFR262175 MPN262170:MPN262175 MZJ262170:MZJ262175 NJF262170:NJF262175 NTB262170:NTB262175 OCX262170:OCX262175 OMT262170:OMT262175 OWP262170:OWP262175 PGL262170:PGL262175 PQH262170:PQH262175 QAD262170:QAD262175 QJZ262170:QJZ262175 QTV262170:QTV262175 RDR262170:RDR262175 RNN262170:RNN262175 RXJ262170:RXJ262175 SHF262170:SHF262175 SRB262170:SRB262175 TAX262170:TAX262175 TKT262170:TKT262175 TUP262170:TUP262175 UEL262170:UEL262175 UOH262170:UOH262175 UYD262170:UYD262175 VHZ262170:VHZ262175 VRV262170:VRV262175 WBR262170:WBR262175 WLN262170:WLN262175 WVJ262170:WVJ262175 B327706:B327711 IX327706:IX327711 ST327706:ST327711 ACP327706:ACP327711 AML327706:AML327711 AWH327706:AWH327711 BGD327706:BGD327711 BPZ327706:BPZ327711 BZV327706:BZV327711 CJR327706:CJR327711 CTN327706:CTN327711 DDJ327706:DDJ327711 DNF327706:DNF327711 DXB327706:DXB327711 EGX327706:EGX327711 EQT327706:EQT327711 FAP327706:FAP327711 FKL327706:FKL327711 FUH327706:FUH327711 GED327706:GED327711 GNZ327706:GNZ327711 GXV327706:GXV327711 HHR327706:HHR327711 HRN327706:HRN327711 IBJ327706:IBJ327711 ILF327706:ILF327711 IVB327706:IVB327711 JEX327706:JEX327711 JOT327706:JOT327711 JYP327706:JYP327711 KIL327706:KIL327711 KSH327706:KSH327711 LCD327706:LCD327711 LLZ327706:LLZ327711 LVV327706:LVV327711 MFR327706:MFR327711 MPN327706:MPN327711 MZJ327706:MZJ327711 NJF327706:NJF327711 NTB327706:NTB327711 OCX327706:OCX327711 OMT327706:OMT327711 OWP327706:OWP327711 PGL327706:PGL327711 PQH327706:PQH327711 QAD327706:QAD327711 QJZ327706:QJZ327711 QTV327706:QTV327711 RDR327706:RDR327711 RNN327706:RNN327711 RXJ327706:RXJ327711 SHF327706:SHF327711 SRB327706:SRB327711 TAX327706:TAX327711 TKT327706:TKT327711 TUP327706:TUP327711 UEL327706:UEL327711 UOH327706:UOH327711 UYD327706:UYD327711 VHZ327706:VHZ327711 VRV327706:VRV327711 WBR327706:WBR327711 WLN327706:WLN327711 WVJ327706:WVJ327711 B393242:B393247 IX393242:IX393247 ST393242:ST393247 ACP393242:ACP393247 AML393242:AML393247 AWH393242:AWH393247 BGD393242:BGD393247 BPZ393242:BPZ393247 BZV393242:BZV393247 CJR393242:CJR393247 CTN393242:CTN393247 DDJ393242:DDJ393247 DNF393242:DNF393247 DXB393242:DXB393247 EGX393242:EGX393247 EQT393242:EQT393247 FAP393242:FAP393247 FKL393242:FKL393247 FUH393242:FUH393247 GED393242:GED393247 GNZ393242:GNZ393247 GXV393242:GXV393247 HHR393242:HHR393247 HRN393242:HRN393247 IBJ393242:IBJ393247 ILF393242:ILF393247 IVB393242:IVB393247 JEX393242:JEX393247 JOT393242:JOT393247 JYP393242:JYP393247 KIL393242:KIL393247 KSH393242:KSH393247 LCD393242:LCD393247 LLZ393242:LLZ393247 LVV393242:LVV393247 MFR393242:MFR393247 MPN393242:MPN393247 MZJ393242:MZJ393247 NJF393242:NJF393247 NTB393242:NTB393247 OCX393242:OCX393247 OMT393242:OMT393247 OWP393242:OWP393247 PGL393242:PGL393247 PQH393242:PQH393247 QAD393242:QAD393247 QJZ393242:QJZ393247 QTV393242:QTV393247 RDR393242:RDR393247 RNN393242:RNN393247 RXJ393242:RXJ393247 SHF393242:SHF393247 SRB393242:SRB393247 TAX393242:TAX393247 TKT393242:TKT393247 TUP393242:TUP393247 UEL393242:UEL393247 UOH393242:UOH393247 UYD393242:UYD393247 VHZ393242:VHZ393247 VRV393242:VRV393247 WBR393242:WBR393247 WLN393242:WLN393247 WVJ393242:WVJ393247 B458778:B458783 IX458778:IX458783 ST458778:ST458783 ACP458778:ACP458783 AML458778:AML458783 AWH458778:AWH458783 BGD458778:BGD458783 BPZ458778:BPZ458783 BZV458778:BZV458783 CJR458778:CJR458783 CTN458778:CTN458783 DDJ458778:DDJ458783 DNF458778:DNF458783 DXB458778:DXB458783 EGX458778:EGX458783 EQT458778:EQT458783 FAP458778:FAP458783 FKL458778:FKL458783 FUH458778:FUH458783 GED458778:GED458783 GNZ458778:GNZ458783 GXV458778:GXV458783 HHR458778:HHR458783 HRN458778:HRN458783 IBJ458778:IBJ458783 ILF458778:ILF458783 IVB458778:IVB458783 JEX458778:JEX458783 JOT458778:JOT458783 JYP458778:JYP458783 KIL458778:KIL458783 KSH458778:KSH458783 LCD458778:LCD458783 LLZ458778:LLZ458783 LVV458778:LVV458783 MFR458778:MFR458783 MPN458778:MPN458783 MZJ458778:MZJ458783 NJF458778:NJF458783 NTB458778:NTB458783 OCX458778:OCX458783 OMT458778:OMT458783 OWP458778:OWP458783 PGL458778:PGL458783 PQH458778:PQH458783 QAD458778:QAD458783 QJZ458778:QJZ458783 QTV458778:QTV458783 RDR458778:RDR458783 RNN458778:RNN458783 RXJ458778:RXJ458783 SHF458778:SHF458783 SRB458778:SRB458783 TAX458778:TAX458783 TKT458778:TKT458783 TUP458778:TUP458783 UEL458778:UEL458783 UOH458778:UOH458783 UYD458778:UYD458783 VHZ458778:VHZ458783 VRV458778:VRV458783 WBR458778:WBR458783 WLN458778:WLN458783 WVJ458778:WVJ458783 B524314:B524319 IX524314:IX524319 ST524314:ST524319 ACP524314:ACP524319 AML524314:AML524319 AWH524314:AWH524319 BGD524314:BGD524319 BPZ524314:BPZ524319 BZV524314:BZV524319 CJR524314:CJR524319 CTN524314:CTN524319 DDJ524314:DDJ524319 DNF524314:DNF524319 DXB524314:DXB524319 EGX524314:EGX524319 EQT524314:EQT524319 FAP524314:FAP524319 FKL524314:FKL524319 FUH524314:FUH524319 GED524314:GED524319 GNZ524314:GNZ524319 GXV524314:GXV524319 HHR524314:HHR524319 HRN524314:HRN524319 IBJ524314:IBJ524319 ILF524314:ILF524319 IVB524314:IVB524319 JEX524314:JEX524319 JOT524314:JOT524319 JYP524314:JYP524319 KIL524314:KIL524319 KSH524314:KSH524319 LCD524314:LCD524319 LLZ524314:LLZ524319 LVV524314:LVV524319 MFR524314:MFR524319 MPN524314:MPN524319 MZJ524314:MZJ524319 NJF524314:NJF524319 NTB524314:NTB524319 OCX524314:OCX524319 OMT524314:OMT524319 OWP524314:OWP524319 PGL524314:PGL524319 PQH524314:PQH524319 QAD524314:QAD524319 QJZ524314:QJZ524319 QTV524314:QTV524319 RDR524314:RDR524319 RNN524314:RNN524319 RXJ524314:RXJ524319 SHF524314:SHF524319 SRB524314:SRB524319 TAX524314:TAX524319 TKT524314:TKT524319 TUP524314:TUP524319 UEL524314:UEL524319 UOH524314:UOH524319 UYD524314:UYD524319 VHZ524314:VHZ524319 VRV524314:VRV524319 WBR524314:WBR524319 WLN524314:WLN524319 WVJ524314:WVJ524319 B589850:B589855 IX589850:IX589855 ST589850:ST589855 ACP589850:ACP589855 AML589850:AML589855 AWH589850:AWH589855 BGD589850:BGD589855 BPZ589850:BPZ589855 BZV589850:BZV589855 CJR589850:CJR589855 CTN589850:CTN589855 DDJ589850:DDJ589855 DNF589850:DNF589855 DXB589850:DXB589855 EGX589850:EGX589855 EQT589850:EQT589855 FAP589850:FAP589855 FKL589850:FKL589855 FUH589850:FUH589855 GED589850:GED589855 GNZ589850:GNZ589855 GXV589850:GXV589855 HHR589850:HHR589855 HRN589850:HRN589855 IBJ589850:IBJ589855 ILF589850:ILF589855 IVB589850:IVB589855 JEX589850:JEX589855 JOT589850:JOT589855 JYP589850:JYP589855 KIL589850:KIL589855 KSH589850:KSH589855 LCD589850:LCD589855 LLZ589850:LLZ589855 LVV589850:LVV589855 MFR589850:MFR589855 MPN589850:MPN589855 MZJ589850:MZJ589855 NJF589850:NJF589855 NTB589850:NTB589855 OCX589850:OCX589855 OMT589850:OMT589855 OWP589850:OWP589855 PGL589850:PGL589855 PQH589850:PQH589855 QAD589850:QAD589855 QJZ589850:QJZ589855 QTV589850:QTV589855 RDR589850:RDR589855 RNN589850:RNN589855 RXJ589850:RXJ589855 SHF589850:SHF589855 SRB589850:SRB589855 TAX589850:TAX589855 TKT589850:TKT589855 TUP589850:TUP589855 UEL589850:UEL589855 UOH589850:UOH589855 UYD589850:UYD589855 VHZ589850:VHZ589855 VRV589850:VRV589855 WBR589850:WBR589855 WLN589850:WLN589855 WVJ589850:WVJ589855 B655386:B655391 IX655386:IX655391 ST655386:ST655391 ACP655386:ACP655391 AML655386:AML655391 AWH655386:AWH655391 BGD655386:BGD655391 BPZ655386:BPZ655391 BZV655386:BZV655391 CJR655386:CJR655391 CTN655386:CTN655391 DDJ655386:DDJ655391 DNF655386:DNF655391 DXB655386:DXB655391 EGX655386:EGX655391 EQT655386:EQT655391 FAP655386:FAP655391 FKL655386:FKL655391 FUH655386:FUH655391 GED655386:GED655391 GNZ655386:GNZ655391 GXV655386:GXV655391 HHR655386:HHR655391 HRN655386:HRN655391 IBJ655386:IBJ655391 ILF655386:ILF655391 IVB655386:IVB655391 JEX655386:JEX655391 JOT655386:JOT655391 JYP655386:JYP655391 KIL655386:KIL655391 KSH655386:KSH655391 LCD655386:LCD655391 LLZ655386:LLZ655391 LVV655386:LVV655391 MFR655386:MFR655391 MPN655386:MPN655391 MZJ655386:MZJ655391 NJF655386:NJF655391 NTB655386:NTB655391 OCX655386:OCX655391 OMT655386:OMT655391 OWP655386:OWP655391 PGL655386:PGL655391 PQH655386:PQH655391 QAD655386:QAD655391 QJZ655386:QJZ655391 QTV655386:QTV655391 RDR655386:RDR655391 RNN655386:RNN655391 RXJ655386:RXJ655391 SHF655386:SHF655391 SRB655386:SRB655391 TAX655386:TAX655391 TKT655386:TKT655391 TUP655386:TUP655391 UEL655386:UEL655391 UOH655386:UOH655391 UYD655386:UYD655391 VHZ655386:VHZ655391 VRV655386:VRV655391 WBR655386:WBR655391 WLN655386:WLN655391 WVJ655386:WVJ655391 B720922:B720927 IX720922:IX720927 ST720922:ST720927 ACP720922:ACP720927 AML720922:AML720927 AWH720922:AWH720927 BGD720922:BGD720927 BPZ720922:BPZ720927 BZV720922:BZV720927 CJR720922:CJR720927 CTN720922:CTN720927 DDJ720922:DDJ720927 DNF720922:DNF720927 DXB720922:DXB720927 EGX720922:EGX720927 EQT720922:EQT720927 FAP720922:FAP720927 FKL720922:FKL720927 FUH720922:FUH720927 GED720922:GED720927 GNZ720922:GNZ720927 GXV720922:GXV720927 HHR720922:HHR720927 HRN720922:HRN720927 IBJ720922:IBJ720927 ILF720922:ILF720927 IVB720922:IVB720927 JEX720922:JEX720927 JOT720922:JOT720927 JYP720922:JYP720927 KIL720922:KIL720927 KSH720922:KSH720927 LCD720922:LCD720927 LLZ720922:LLZ720927 LVV720922:LVV720927 MFR720922:MFR720927 MPN720922:MPN720927 MZJ720922:MZJ720927 NJF720922:NJF720927 NTB720922:NTB720927 OCX720922:OCX720927 OMT720922:OMT720927 OWP720922:OWP720927 PGL720922:PGL720927 PQH720922:PQH720927 QAD720922:QAD720927 QJZ720922:QJZ720927 QTV720922:QTV720927 RDR720922:RDR720927 RNN720922:RNN720927 RXJ720922:RXJ720927 SHF720922:SHF720927 SRB720922:SRB720927 TAX720922:TAX720927 TKT720922:TKT720927 TUP720922:TUP720927 UEL720922:UEL720927 UOH720922:UOH720927 UYD720922:UYD720927 VHZ720922:VHZ720927 VRV720922:VRV720927 WBR720922:WBR720927 WLN720922:WLN720927 WVJ720922:WVJ720927 B786458:B786463 IX786458:IX786463 ST786458:ST786463 ACP786458:ACP786463 AML786458:AML786463 AWH786458:AWH786463 BGD786458:BGD786463 BPZ786458:BPZ786463 BZV786458:BZV786463 CJR786458:CJR786463 CTN786458:CTN786463 DDJ786458:DDJ786463 DNF786458:DNF786463 DXB786458:DXB786463 EGX786458:EGX786463 EQT786458:EQT786463 FAP786458:FAP786463 FKL786458:FKL786463 FUH786458:FUH786463 GED786458:GED786463 GNZ786458:GNZ786463 GXV786458:GXV786463 HHR786458:HHR786463 HRN786458:HRN786463 IBJ786458:IBJ786463 ILF786458:ILF786463 IVB786458:IVB786463 JEX786458:JEX786463 JOT786458:JOT786463 JYP786458:JYP786463 KIL786458:KIL786463 KSH786458:KSH786463 LCD786458:LCD786463 LLZ786458:LLZ786463 LVV786458:LVV786463 MFR786458:MFR786463 MPN786458:MPN786463 MZJ786458:MZJ786463 NJF786458:NJF786463 NTB786458:NTB786463 OCX786458:OCX786463 OMT786458:OMT786463 OWP786458:OWP786463 PGL786458:PGL786463 PQH786458:PQH786463 QAD786458:QAD786463 QJZ786458:QJZ786463 QTV786458:QTV786463 RDR786458:RDR786463 RNN786458:RNN786463 RXJ786458:RXJ786463 SHF786458:SHF786463 SRB786458:SRB786463 TAX786458:TAX786463 TKT786458:TKT786463 TUP786458:TUP786463 UEL786458:UEL786463 UOH786458:UOH786463 UYD786458:UYD786463 VHZ786458:VHZ786463 VRV786458:VRV786463 WBR786458:WBR786463 WLN786458:WLN786463 WVJ786458:WVJ786463 B851994:B851999 IX851994:IX851999 ST851994:ST851999 ACP851994:ACP851999 AML851994:AML851999 AWH851994:AWH851999 BGD851994:BGD851999 BPZ851994:BPZ851999 BZV851994:BZV851999 CJR851994:CJR851999 CTN851994:CTN851999 DDJ851994:DDJ851999 DNF851994:DNF851999 DXB851994:DXB851999 EGX851994:EGX851999 EQT851994:EQT851999 FAP851994:FAP851999 FKL851994:FKL851999 FUH851994:FUH851999 GED851994:GED851999 GNZ851994:GNZ851999 GXV851994:GXV851999 HHR851994:HHR851999 HRN851994:HRN851999 IBJ851994:IBJ851999 ILF851994:ILF851999 IVB851994:IVB851999 JEX851994:JEX851999 JOT851994:JOT851999 JYP851994:JYP851999 KIL851994:KIL851999 KSH851994:KSH851999 LCD851994:LCD851999 LLZ851994:LLZ851999 LVV851994:LVV851999 MFR851994:MFR851999 MPN851994:MPN851999 MZJ851994:MZJ851999 NJF851994:NJF851999 NTB851994:NTB851999 OCX851994:OCX851999 OMT851994:OMT851999 OWP851994:OWP851999 PGL851994:PGL851999 PQH851994:PQH851999 QAD851994:QAD851999 QJZ851994:QJZ851999 QTV851994:QTV851999 RDR851994:RDR851999 RNN851994:RNN851999 RXJ851994:RXJ851999 SHF851994:SHF851999 SRB851994:SRB851999 TAX851994:TAX851999 TKT851994:TKT851999 TUP851994:TUP851999 UEL851994:UEL851999 UOH851994:UOH851999 UYD851994:UYD851999 VHZ851994:VHZ851999 VRV851994:VRV851999 WBR851994:WBR851999 WLN851994:WLN851999 WVJ851994:WVJ851999 B917530:B917535 IX917530:IX917535 ST917530:ST917535 ACP917530:ACP917535 AML917530:AML917535 AWH917530:AWH917535 BGD917530:BGD917535 BPZ917530:BPZ917535 BZV917530:BZV917535 CJR917530:CJR917535 CTN917530:CTN917535 DDJ917530:DDJ917535 DNF917530:DNF917535 DXB917530:DXB917535 EGX917530:EGX917535 EQT917530:EQT917535 FAP917530:FAP917535 FKL917530:FKL917535 FUH917530:FUH917535 GED917530:GED917535 GNZ917530:GNZ917535 GXV917530:GXV917535 HHR917530:HHR917535 HRN917530:HRN917535 IBJ917530:IBJ917535 ILF917530:ILF917535 IVB917530:IVB917535 JEX917530:JEX917535 JOT917530:JOT917535 JYP917530:JYP917535 KIL917530:KIL917535 KSH917530:KSH917535 LCD917530:LCD917535 LLZ917530:LLZ917535 LVV917530:LVV917535 MFR917530:MFR917535 MPN917530:MPN917535 MZJ917530:MZJ917535 NJF917530:NJF917535 NTB917530:NTB917535 OCX917530:OCX917535 OMT917530:OMT917535 OWP917530:OWP917535 PGL917530:PGL917535 PQH917530:PQH917535 QAD917530:QAD917535 QJZ917530:QJZ917535 QTV917530:QTV917535 RDR917530:RDR917535 RNN917530:RNN917535 RXJ917530:RXJ917535 SHF917530:SHF917535 SRB917530:SRB917535 TAX917530:TAX917535 TKT917530:TKT917535 TUP917530:TUP917535 UEL917530:UEL917535 UOH917530:UOH917535 UYD917530:UYD917535 VHZ917530:VHZ917535 VRV917530:VRV917535 WBR917530:WBR917535 WLN917530:WLN917535 WVJ917530:WVJ917535 B983066:B983071 IX983066:IX983071 ST983066:ST983071 ACP983066:ACP983071 AML983066:AML983071 AWH983066:AWH983071 BGD983066:BGD983071 BPZ983066:BPZ983071 BZV983066:BZV983071 CJR983066:CJR983071 CTN983066:CTN983071 DDJ983066:DDJ983071 DNF983066:DNF983071 DXB983066:DXB983071 EGX983066:EGX983071 EQT983066:EQT983071 FAP983066:FAP983071 FKL983066:FKL983071 FUH983066:FUH983071 GED983066:GED983071 GNZ983066:GNZ983071 GXV983066:GXV983071 HHR983066:HHR983071 HRN983066:HRN983071 IBJ983066:IBJ983071 ILF983066:ILF983071 IVB983066:IVB983071 JEX983066:JEX983071 JOT983066:JOT983071 JYP983066:JYP983071 KIL983066:KIL983071 KSH983066:KSH983071 LCD983066:LCD983071 LLZ983066:LLZ983071 LVV983066:LVV983071 MFR983066:MFR983071 MPN983066:MPN983071 MZJ983066:MZJ983071 NJF983066:NJF983071 NTB983066:NTB983071 OCX983066:OCX983071 OMT983066:OMT983071 OWP983066:OWP983071 PGL983066:PGL983071 PQH983066:PQH983071 QAD983066:QAD983071 QJZ983066:QJZ983071 QTV983066:QTV983071 RDR983066:RDR983071 RNN983066:RNN983071 RXJ983066:RXJ983071 SHF983066:SHF983071 SRB983066:SRB983071 TAX983066:TAX983071 TKT983066:TKT983071 TUP983066:TUP983071 UEL983066:UEL983071 UOH983066:UOH983071 UYD983066:UYD983071 VHZ983066:VHZ983071 VRV983066:VRV983071 WBR983066:WBR983071 WLN983066:WLN983071 WVJ983066:WVJ983071 B35:E36 IX35:JA36 ST35:SW36 ACP35:ACS36 AML35:AMO36 AWH35:AWK36 BGD35:BGG36 BPZ35:BQC36 BZV35:BZY36 CJR35:CJU36 CTN35:CTQ36 DDJ35:DDM36 DNF35:DNI36 DXB35:DXE36 EGX35:EHA36 EQT35:EQW36 FAP35:FAS36 FKL35:FKO36 FUH35:FUK36 GED35:GEG36 GNZ35:GOC36 GXV35:GXY36 HHR35:HHU36 HRN35:HRQ36 IBJ35:IBM36 ILF35:ILI36 IVB35:IVE36 JEX35:JFA36 JOT35:JOW36 JYP35:JYS36 KIL35:KIO36 KSH35:KSK36 LCD35:LCG36 LLZ35:LMC36 LVV35:LVY36 MFR35:MFU36 MPN35:MPQ36 MZJ35:MZM36 NJF35:NJI36 NTB35:NTE36 OCX35:ODA36 OMT35:OMW36 OWP35:OWS36 PGL35:PGO36 PQH35:PQK36 QAD35:QAG36 QJZ35:QKC36 QTV35:QTY36 RDR35:RDU36 RNN35:RNQ36 RXJ35:RXM36 SHF35:SHI36 SRB35:SRE36 TAX35:TBA36 TKT35:TKW36 TUP35:TUS36 UEL35:UEO36 UOH35:UOK36 UYD35:UYG36 VHZ35:VIC36 VRV35:VRY36 WBR35:WBU36 WLN35:WLQ36 WVJ35:WVM36 B65571:E65572 IX65571:JA65572 ST65571:SW65572 ACP65571:ACS65572 AML65571:AMO65572 AWH65571:AWK65572 BGD65571:BGG65572 BPZ65571:BQC65572 BZV65571:BZY65572 CJR65571:CJU65572 CTN65571:CTQ65572 DDJ65571:DDM65572 DNF65571:DNI65572 DXB65571:DXE65572 EGX65571:EHA65572 EQT65571:EQW65572 FAP65571:FAS65572 FKL65571:FKO65572 FUH65571:FUK65572 GED65571:GEG65572 GNZ65571:GOC65572 GXV65571:GXY65572 HHR65571:HHU65572 HRN65571:HRQ65572 IBJ65571:IBM65572 ILF65571:ILI65572 IVB65571:IVE65572 JEX65571:JFA65572 JOT65571:JOW65572 JYP65571:JYS65572 KIL65571:KIO65572 KSH65571:KSK65572 LCD65571:LCG65572 LLZ65571:LMC65572 LVV65571:LVY65572 MFR65571:MFU65572 MPN65571:MPQ65572 MZJ65571:MZM65572 NJF65571:NJI65572 NTB65571:NTE65572 OCX65571:ODA65572 OMT65571:OMW65572 OWP65571:OWS65572 PGL65571:PGO65572 PQH65571:PQK65572 QAD65571:QAG65572 QJZ65571:QKC65572 QTV65571:QTY65572 RDR65571:RDU65572 RNN65571:RNQ65572 RXJ65571:RXM65572 SHF65571:SHI65572 SRB65571:SRE65572 TAX65571:TBA65572 TKT65571:TKW65572 TUP65571:TUS65572 UEL65571:UEO65572 UOH65571:UOK65572 UYD65571:UYG65572 VHZ65571:VIC65572 VRV65571:VRY65572 WBR65571:WBU65572 WLN65571:WLQ65572 WVJ65571:WVM65572 B131107:E131108 IX131107:JA131108 ST131107:SW131108 ACP131107:ACS131108 AML131107:AMO131108 AWH131107:AWK131108 BGD131107:BGG131108 BPZ131107:BQC131108 BZV131107:BZY131108 CJR131107:CJU131108 CTN131107:CTQ131108 DDJ131107:DDM131108 DNF131107:DNI131108 DXB131107:DXE131108 EGX131107:EHA131108 EQT131107:EQW131108 FAP131107:FAS131108 FKL131107:FKO131108 FUH131107:FUK131108 GED131107:GEG131108 GNZ131107:GOC131108 GXV131107:GXY131108 HHR131107:HHU131108 HRN131107:HRQ131108 IBJ131107:IBM131108 ILF131107:ILI131108 IVB131107:IVE131108 JEX131107:JFA131108 JOT131107:JOW131108 JYP131107:JYS131108 KIL131107:KIO131108 KSH131107:KSK131108 LCD131107:LCG131108 LLZ131107:LMC131108 LVV131107:LVY131108 MFR131107:MFU131108 MPN131107:MPQ131108 MZJ131107:MZM131108 NJF131107:NJI131108 NTB131107:NTE131108 OCX131107:ODA131108 OMT131107:OMW131108 OWP131107:OWS131108 PGL131107:PGO131108 PQH131107:PQK131108 QAD131107:QAG131108 QJZ131107:QKC131108 QTV131107:QTY131108 RDR131107:RDU131108 RNN131107:RNQ131108 RXJ131107:RXM131108 SHF131107:SHI131108 SRB131107:SRE131108 TAX131107:TBA131108 TKT131107:TKW131108 TUP131107:TUS131108 UEL131107:UEO131108 UOH131107:UOK131108 UYD131107:UYG131108 VHZ131107:VIC131108 VRV131107:VRY131108 WBR131107:WBU131108 WLN131107:WLQ131108 WVJ131107:WVM131108 B196643:E196644 IX196643:JA196644 ST196643:SW196644 ACP196643:ACS196644 AML196643:AMO196644 AWH196643:AWK196644 BGD196643:BGG196644 BPZ196643:BQC196644 BZV196643:BZY196644 CJR196643:CJU196644 CTN196643:CTQ196644 DDJ196643:DDM196644 DNF196643:DNI196644 DXB196643:DXE196644 EGX196643:EHA196644 EQT196643:EQW196644 FAP196643:FAS196644 FKL196643:FKO196644 FUH196643:FUK196644 GED196643:GEG196644 GNZ196643:GOC196644 GXV196643:GXY196644 HHR196643:HHU196644 HRN196643:HRQ196644 IBJ196643:IBM196644 ILF196643:ILI196644 IVB196643:IVE196644 JEX196643:JFA196644 JOT196643:JOW196644 JYP196643:JYS196644 KIL196643:KIO196644 KSH196643:KSK196644 LCD196643:LCG196644 LLZ196643:LMC196644 LVV196643:LVY196644 MFR196643:MFU196644 MPN196643:MPQ196644 MZJ196643:MZM196644 NJF196643:NJI196644 NTB196643:NTE196644 OCX196643:ODA196644 OMT196643:OMW196644 OWP196643:OWS196644 PGL196643:PGO196644 PQH196643:PQK196644 QAD196643:QAG196644 QJZ196643:QKC196644 QTV196643:QTY196644 RDR196643:RDU196644 RNN196643:RNQ196644 RXJ196643:RXM196644 SHF196643:SHI196644 SRB196643:SRE196644 TAX196643:TBA196644 TKT196643:TKW196644 TUP196643:TUS196644 UEL196643:UEO196644 UOH196643:UOK196644 UYD196643:UYG196644 VHZ196643:VIC196644 VRV196643:VRY196644 WBR196643:WBU196644 WLN196643:WLQ196644 WVJ196643:WVM196644 B262179:E262180 IX262179:JA262180 ST262179:SW262180 ACP262179:ACS262180 AML262179:AMO262180 AWH262179:AWK262180 BGD262179:BGG262180 BPZ262179:BQC262180 BZV262179:BZY262180 CJR262179:CJU262180 CTN262179:CTQ262180 DDJ262179:DDM262180 DNF262179:DNI262180 DXB262179:DXE262180 EGX262179:EHA262180 EQT262179:EQW262180 FAP262179:FAS262180 FKL262179:FKO262180 FUH262179:FUK262180 GED262179:GEG262180 GNZ262179:GOC262180 GXV262179:GXY262180 HHR262179:HHU262180 HRN262179:HRQ262180 IBJ262179:IBM262180 ILF262179:ILI262180 IVB262179:IVE262180 JEX262179:JFA262180 JOT262179:JOW262180 JYP262179:JYS262180 KIL262179:KIO262180 KSH262179:KSK262180 LCD262179:LCG262180 LLZ262179:LMC262180 LVV262179:LVY262180 MFR262179:MFU262180 MPN262179:MPQ262180 MZJ262179:MZM262180 NJF262179:NJI262180 NTB262179:NTE262180 OCX262179:ODA262180 OMT262179:OMW262180 OWP262179:OWS262180 PGL262179:PGO262180 PQH262179:PQK262180 QAD262179:QAG262180 QJZ262179:QKC262180 QTV262179:QTY262180 RDR262179:RDU262180 RNN262179:RNQ262180 RXJ262179:RXM262180 SHF262179:SHI262180 SRB262179:SRE262180 TAX262179:TBA262180 TKT262179:TKW262180 TUP262179:TUS262180 UEL262179:UEO262180 UOH262179:UOK262180 UYD262179:UYG262180 VHZ262179:VIC262180 VRV262179:VRY262180 WBR262179:WBU262180 WLN262179:WLQ262180 WVJ262179:WVM262180 B327715:E327716 IX327715:JA327716 ST327715:SW327716 ACP327715:ACS327716 AML327715:AMO327716 AWH327715:AWK327716 BGD327715:BGG327716 BPZ327715:BQC327716 BZV327715:BZY327716 CJR327715:CJU327716 CTN327715:CTQ327716 DDJ327715:DDM327716 DNF327715:DNI327716 DXB327715:DXE327716 EGX327715:EHA327716 EQT327715:EQW327716 FAP327715:FAS327716 FKL327715:FKO327716 FUH327715:FUK327716 GED327715:GEG327716 GNZ327715:GOC327716 GXV327715:GXY327716 HHR327715:HHU327716 HRN327715:HRQ327716 IBJ327715:IBM327716 ILF327715:ILI327716 IVB327715:IVE327716 JEX327715:JFA327716 JOT327715:JOW327716 JYP327715:JYS327716 KIL327715:KIO327716 KSH327715:KSK327716 LCD327715:LCG327716 LLZ327715:LMC327716 LVV327715:LVY327716 MFR327715:MFU327716 MPN327715:MPQ327716 MZJ327715:MZM327716 NJF327715:NJI327716 NTB327715:NTE327716 OCX327715:ODA327716 OMT327715:OMW327716 OWP327715:OWS327716 PGL327715:PGO327716 PQH327715:PQK327716 QAD327715:QAG327716 QJZ327715:QKC327716 QTV327715:QTY327716 RDR327715:RDU327716 RNN327715:RNQ327716 RXJ327715:RXM327716 SHF327715:SHI327716 SRB327715:SRE327716 TAX327715:TBA327716 TKT327715:TKW327716 TUP327715:TUS327716 UEL327715:UEO327716 UOH327715:UOK327716 UYD327715:UYG327716 VHZ327715:VIC327716 VRV327715:VRY327716 WBR327715:WBU327716 WLN327715:WLQ327716 WVJ327715:WVM327716 B393251:E393252 IX393251:JA393252 ST393251:SW393252 ACP393251:ACS393252 AML393251:AMO393252 AWH393251:AWK393252 BGD393251:BGG393252 BPZ393251:BQC393252 BZV393251:BZY393252 CJR393251:CJU393252 CTN393251:CTQ393252 DDJ393251:DDM393252 DNF393251:DNI393252 DXB393251:DXE393252 EGX393251:EHA393252 EQT393251:EQW393252 FAP393251:FAS393252 FKL393251:FKO393252 FUH393251:FUK393252 GED393251:GEG393252 GNZ393251:GOC393252 GXV393251:GXY393252 HHR393251:HHU393252 HRN393251:HRQ393252 IBJ393251:IBM393252 ILF393251:ILI393252 IVB393251:IVE393252 JEX393251:JFA393252 JOT393251:JOW393252 JYP393251:JYS393252 KIL393251:KIO393252 KSH393251:KSK393252 LCD393251:LCG393252 LLZ393251:LMC393252 LVV393251:LVY393252 MFR393251:MFU393252 MPN393251:MPQ393252 MZJ393251:MZM393252 NJF393251:NJI393252 NTB393251:NTE393252 OCX393251:ODA393252 OMT393251:OMW393252 OWP393251:OWS393252 PGL393251:PGO393252 PQH393251:PQK393252 QAD393251:QAG393252 QJZ393251:QKC393252 QTV393251:QTY393252 RDR393251:RDU393252 RNN393251:RNQ393252 RXJ393251:RXM393252 SHF393251:SHI393252 SRB393251:SRE393252 TAX393251:TBA393252 TKT393251:TKW393252 TUP393251:TUS393252 UEL393251:UEO393252 UOH393251:UOK393252 UYD393251:UYG393252 VHZ393251:VIC393252 VRV393251:VRY393252 WBR393251:WBU393252 WLN393251:WLQ393252 WVJ393251:WVM393252 B458787:E458788 IX458787:JA458788 ST458787:SW458788 ACP458787:ACS458788 AML458787:AMO458788 AWH458787:AWK458788 BGD458787:BGG458788 BPZ458787:BQC458788 BZV458787:BZY458788 CJR458787:CJU458788 CTN458787:CTQ458788 DDJ458787:DDM458788 DNF458787:DNI458788 DXB458787:DXE458788 EGX458787:EHA458788 EQT458787:EQW458788 FAP458787:FAS458788 FKL458787:FKO458788 FUH458787:FUK458788 GED458787:GEG458788 GNZ458787:GOC458788 GXV458787:GXY458788 HHR458787:HHU458788 HRN458787:HRQ458788 IBJ458787:IBM458788 ILF458787:ILI458788 IVB458787:IVE458788 JEX458787:JFA458788 JOT458787:JOW458788 JYP458787:JYS458788 KIL458787:KIO458788 KSH458787:KSK458788 LCD458787:LCG458788 LLZ458787:LMC458788 LVV458787:LVY458788 MFR458787:MFU458788 MPN458787:MPQ458788 MZJ458787:MZM458788 NJF458787:NJI458788 NTB458787:NTE458788 OCX458787:ODA458788 OMT458787:OMW458788 OWP458787:OWS458788 PGL458787:PGO458788 PQH458787:PQK458788 QAD458787:QAG458788 QJZ458787:QKC458788 QTV458787:QTY458788 RDR458787:RDU458788 RNN458787:RNQ458788 RXJ458787:RXM458788 SHF458787:SHI458788 SRB458787:SRE458788 TAX458787:TBA458788 TKT458787:TKW458788 TUP458787:TUS458788 UEL458787:UEO458788 UOH458787:UOK458788 UYD458787:UYG458788 VHZ458787:VIC458788 VRV458787:VRY458788 WBR458787:WBU458788 WLN458787:WLQ458788 WVJ458787:WVM458788 B524323:E524324 IX524323:JA524324 ST524323:SW524324 ACP524323:ACS524324 AML524323:AMO524324 AWH524323:AWK524324 BGD524323:BGG524324 BPZ524323:BQC524324 BZV524323:BZY524324 CJR524323:CJU524324 CTN524323:CTQ524324 DDJ524323:DDM524324 DNF524323:DNI524324 DXB524323:DXE524324 EGX524323:EHA524324 EQT524323:EQW524324 FAP524323:FAS524324 FKL524323:FKO524324 FUH524323:FUK524324 GED524323:GEG524324 GNZ524323:GOC524324 GXV524323:GXY524324 HHR524323:HHU524324 HRN524323:HRQ524324 IBJ524323:IBM524324 ILF524323:ILI524324 IVB524323:IVE524324 JEX524323:JFA524324 JOT524323:JOW524324 JYP524323:JYS524324 KIL524323:KIO524324 KSH524323:KSK524324 LCD524323:LCG524324 LLZ524323:LMC524324 LVV524323:LVY524324 MFR524323:MFU524324 MPN524323:MPQ524324 MZJ524323:MZM524324 NJF524323:NJI524324 NTB524323:NTE524324 OCX524323:ODA524324 OMT524323:OMW524324 OWP524323:OWS524324 PGL524323:PGO524324 PQH524323:PQK524324 QAD524323:QAG524324 QJZ524323:QKC524324 QTV524323:QTY524324 RDR524323:RDU524324 RNN524323:RNQ524324 RXJ524323:RXM524324 SHF524323:SHI524324 SRB524323:SRE524324 TAX524323:TBA524324 TKT524323:TKW524324 TUP524323:TUS524324 UEL524323:UEO524324 UOH524323:UOK524324 UYD524323:UYG524324 VHZ524323:VIC524324 VRV524323:VRY524324 WBR524323:WBU524324 WLN524323:WLQ524324 WVJ524323:WVM524324 B589859:E589860 IX589859:JA589860 ST589859:SW589860 ACP589859:ACS589860 AML589859:AMO589860 AWH589859:AWK589860 BGD589859:BGG589860 BPZ589859:BQC589860 BZV589859:BZY589860 CJR589859:CJU589860 CTN589859:CTQ589860 DDJ589859:DDM589860 DNF589859:DNI589860 DXB589859:DXE589860 EGX589859:EHA589860 EQT589859:EQW589860 FAP589859:FAS589860 FKL589859:FKO589860 FUH589859:FUK589860 GED589859:GEG589860 GNZ589859:GOC589860 GXV589859:GXY589860 HHR589859:HHU589860 HRN589859:HRQ589860 IBJ589859:IBM589860 ILF589859:ILI589860 IVB589859:IVE589860 JEX589859:JFA589860 JOT589859:JOW589860 JYP589859:JYS589860 KIL589859:KIO589860 KSH589859:KSK589860 LCD589859:LCG589860 LLZ589859:LMC589860 LVV589859:LVY589860 MFR589859:MFU589860 MPN589859:MPQ589860 MZJ589859:MZM589860 NJF589859:NJI589860 NTB589859:NTE589860 OCX589859:ODA589860 OMT589859:OMW589860 OWP589859:OWS589860 PGL589859:PGO589860 PQH589859:PQK589860 QAD589859:QAG589860 QJZ589859:QKC589860 QTV589859:QTY589860 RDR589859:RDU589860 RNN589859:RNQ589860 RXJ589859:RXM589860 SHF589859:SHI589860 SRB589859:SRE589860 TAX589859:TBA589860 TKT589859:TKW589860 TUP589859:TUS589860 UEL589859:UEO589860 UOH589859:UOK589860 UYD589859:UYG589860 VHZ589859:VIC589860 VRV589859:VRY589860 WBR589859:WBU589860 WLN589859:WLQ589860 WVJ589859:WVM589860 B655395:E655396 IX655395:JA655396 ST655395:SW655396 ACP655395:ACS655396 AML655395:AMO655396 AWH655395:AWK655396 BGD655395:BGG655396 BPZ655395:BQC655396 BZV655395:BZY655396 CJR655395:CJU655396 CTN655395:CTQ655396 DDJ655395:DDM655396 DNF655395:DNI655396 DXB655395:DXE655396 EGX655395:EHA655396 EQT655395:EQW655396 FAP655395:FAS655396 FKL655395:FKO655396 FUH655395:FUK655396 GED655395:GEG655396 GNZ655395:GOC655396 GXV655395:GXY655396 HHR655395:HHU655396 HRN655395:HRQ655396 IBJ655395:IBM655396 ILF655395:ILI655396 IVB655395:IVE655396 JEX655395:JFA655396 JOT655395:JOW655396 JYP655395:JYS655396 KIL655395:KIO655396 KSH655395:KSK655396 LCD655395:LCG655396 LLZ655395:LMC655396 LVV655395:LVY655396 MFR655395:MFU655396 MPN655395:MPQ655396 MZJ655395:MZM655396 NJF655395:NJI655396 NTB655395:NTE655396 OCX655395:ODA655396 OMT655395:OMW655396 OWP655395:OWS655396 PGL655395:PGO655396 PQH655395:PQK655396 QAD655395:QAG655396 QJZ655395:QKC655396 QTV655395:QTY655396 RDR655395:RDU655396 RNN655395:RNQ655396 RXJ655395:RXM655396 SHF655395:SHI655396 SRB655395:SRE655396 TAX655395:TBA655396 TKT655395:TKW655396 TUP655395:TUS655396 UEL655395:UEO655396 UOH655395:UOK655396 UYD655395:UYG655396 VHZ655395:VIC655396 VRV655395:VRY655396 WBR655395:WBU655396 WLN655395:WLQ655396 WVJ655395:WVM655396 B720931:E720932 IX720931:JA720932 ST720931:SW720932 ACP720931:ACS720932 AML720931:AMO720932 AWH720931:AWK720932 BGD720931:BGG720932 BPZ720931:BQC720932 BZV720931:BZY720932 CJR720931:CJU720932 CTN720931:CTQ720932 DDJ720931:DDM720932 DNF720931:DNI720932 DXB720931:DXE720932 EGX720931:EHA720932 EQT720931:EQW720932 FAP720931:FAS720932 FKL720931:FKO720932 FUH720931:FUK720932 GED720931:GEG720932 GNZ720931:GOC720932 GXV720931:GXY720932 HHR720931:HHU720932 HRN720931:HRQ720932 IBJ720931:IBM720932 ILF720931:ILI720932 IVB720931:IVE720932 JEX720931:JFA720932 JOT720931:JOW720932 JYP720931:JYS720932 KIL720931:KIO720932 KSH720931:KSK720932 LCD720931:LCG720932 LLZ720931:LMC720932 LVV720931:LVY720932 MFR720931:MFU720932 MPN720931:MPQ720932 MZJ720931:MZM720932 NJF720931:NJI720932 NTB720931:NTE720932 OCX720931:ODA720932 OMT720931:OMW720932 OWP720931:OWS720932 PGL720931:PGO720932 PQH720931:PQK720932 QAD720931:QAG720932 QJZ720931:QKC720932 QTV720931:QTY720932 RDR720931:RDU720932 RNN720931:RNQ720932 RXJ720931:RXM720932 SHF720931:SHI720932 SRB720931:SRE720932 TAX720931:TBA720932 TKT720931:TKW720932 TUP720931:TUS720932 UEL720931:UEO720932 UOH720931:UOK720932 UYD720931:UYG720932 VHZ720931:VIC720932 VRV720931:VRY720932 WBR720931:WBU720932 WLN720931:WLQ720932 WVJ720931:WVM720932 B786467:E786468 IX786467:JA786468 ST786467:SW786468 ACP786467:ACS786468 AML786467:AMO786468 AWH786467:AWK786468 BGD786467:BGG786468 BPZ786467:BQC786468 BZV786467:BZY786468 CJR786467:CJU786468 CTN786467:CTQ786468 DDJ786467:DDM786468 DNF786467:DNI786468 DXB786467:DXE786468 EGX786467:EHA786468 EQT786467:EQW786468 FAP786467:FAS786468 FKL786467:FKO786468 FUH786467:FUK786468 GED786467:GEG786468 GNZ786467:GOC786468 GXV786467:GXY786468 HHR786467:HHU786468 HRN786467:HRQ786468 IBJ786467:IBM786468 ILF786467:ILI786468 IVB786467:IVE786468 JEX786467:JFA786468 JOT786467:JOW786468 JYP786467:JYS786468 KIL786467:KIO786468 KSH786467:KSK786468 LCD786467:LCG786468 LLZ786467:LMC786468 LVV786467:LVY786468 MFR786467:MFU786468 MPN786467:MPQ786468 MZJ786467:MZM786468 NJF786467:NJI786468 NTB786467:NTE786468 OCX786467:ODA786468 OMT786467:OMW786468 OWP786467:OWS786468 PGL786467:PGO786468 PQH786467:PQK786468 QAD786467:QAG786468 QJZ786467:QKC786468 QTV786467:QTY786468 RDR786467:RDU786468 RNN786467:RNQ786468 RXJ786467:RXM786468 SHF786467:SHI786468 SRB786467:SRE786468 TAX786467:TBA786468 TKT786467:TKW786468 TUP786467:TUS786468 UEL786467:UEO786468 UOH786467:UOK786468 UYD786467:UYG786468 VHZ786467:VIC786468 VRV786467:VRY786468 WBR786467:WBU786468 WLN786467:WLQ786468 WVJ786467:WVM786468 B852003:E852004 IX852003:JA852004 ST852003:SW852004 ACP852003:ACS852004 AML852003:AMO852004 AWH852003:AWK852004 BGD852003:BGG852004 BPZ852003:BQC852004 BZV852003:BZY852004 CJR852003:CJU852004 CTN852003:CTQ852004 DDJ852003:DDM852004 DNF852003:DNI852004 DXB852003:DXE852004 EGX852003:EHA852004 EQT852003:EQW852004 FAP852003:FAS852004 FKL852003:FKO852004 FUH852003:FUK852004 GED852003:GEG852004 GNZ852003:GOC852004 GXV852003:GXY852004 HHR852003:HHU852004 HRN852003:HRQ852004 IBJ852003:IBM852004 ILF852003:ILI852004 IVB852003:IVE852004 JEX852003:JFA852004 JOT852003:JOW852004 JYP852003:JYS852004 KIL852003:KIO852004 KSH852003:KSK852004 LCD852003:LCG852004 LLZ852003:LMC852004 LVV852003:LVY852004 MFR852003:MFU852004 MPN852003:MPQ852004 MZJ852003:MZM852004 NJF852003:NJI852004 NTB852003:NTE852004 OCX852003:ODA852004 OMT852003:OMW852004 OWP852003:OWS852004 PGL852003:PGO852004 PQH852003:PQK852004 QAD852003:QAG852004 QJZ852003:QKC852004 QTV852003:QTY852004 RDR852003:RDU852004 RNN852003:RNQ852004 RXJ852003:RXM852004 SHF852003:SHI852004 SRB852003:SRE852004 TAX852003:TBA852004 TKT852003:TKW852004 TUP852003:TUS852004 UEL852003:UEO852004 UOH852003:UOK852004 UYD852003:UYG852004 VHZ852003:VIC852004 VRV852003:VRY852004 WBR852003:WBU852004 WLN852003:WLQ852004 WVJ852003:WVM852004 B917539:E917540 IX917539:JA917540 ST917539:SW917540 ACP917539:ACS917540 AML917539:AMO917540 AWH917539:AWK917540 BGD917539:BGG917540 BPZ917539:BQC917540 BZV917539:BZY917540 CJR917539:CJU917540 CTN917539:CTQ917540 DDJ917539:DDM917540 DNF917539:DNI917540 DXB917539:DXE917540 EGX917539:EHA917540 EQT917539:EQW917540 FAP917539:FAS917540 FKL917539:FKO917540 FUH917539:FUK917540 GED917539:GEG917540 GNZ917539:GOC917540 GXV917539:GXY917540 HHR917539:HHU917540 HRN917539:HRQ917540 IBJ917539:IBM917540 ILF917539:ILI917540 IVB917539:IVE917540 JEX917539:JFA917540 JOT917539:JOW917540 JYP917539:JYS917540 KIL917539:KIO917540 KSH917539:KSK917540 LCD917539:LCG917540 LLZ917539:LMC917540 LVV917539:LVY917540 MFR917539:MFU917540 MPN917539:MPQ917540 MZJ917539:MZM917540 NJF917539:NJI917540 NTB917539:NTE917540 OCX917539:ODA917540 OMT917539:OMW917540 OWP917539:OWS917540 PGL917539:PGO917540 PQH917539:PQK917540 QAD917539:QAG917540 QJZ917539:QKC917540 QTV917539:QTY917540 RDR917539:RDU917540 RNN917539:RNQ917540 RXJ917539:RXM917540 SHF917539:SHI917540 SRB917539:SRE917540 TAX917539:TBA917540 TKT917539:TKW917540 TUP917539:TUS917540 UEL917539:UEO917540 UOH917539:UOK917540 UYD917539:UYG917540 VHZ917539:VIC917540 VRV917539:VRY917540 WBR917539:WBU917540 WLN917539:WLQ917540 WVJ917539:WVM917540 B983075:E983076 IX983075:JA983076 ST983075:SW983076 ACP983075:ACS983076 AML983075:AMO983076 AWH983075:AWK983076 BGD983075:BGG983076 BPZ983075:BQC983076 BZV983075:BZY983076 CJR983075:CJU983076 CTN983075:CTQ983076 DDJ983075:DDM983076 DNF983075:DNI983076 DXB983075:DXE983076 EGX983075:EHA983076 EQT983075:EQW983076 FAP983075:FAS983076 FKL983075:FKO983076 FUH983075:FUK983076 GED983075:GEG983076 GNZ983075:GOC983076 GXV983075:GXY983076 HHR983075:HHU983076 HRN983075:HRQ983076 IBJ983075:IBM983076 ILF983075:ILI983076 IVB983075:IVE983076 JEX983075:JFA983076 JOT983075:JOW983076 JYP983075:JYS983076 KIL983075:KIO983076 KSH983075:KSK983076 LCD983075:LCG983076 LLZ983075:LMC983076 LVV983075:LVY983076 MFR983075:MFU983076 MPN983075:MPQ983076 MZJ983075:MZM983076 NJF983075:NJI983076 NTB983075:NTE983076 OCX983075:ODA983076 OMT983075:OMW983076 OWP983075:OWS983076 PGL983075:PGO983076 PQH983075:PQK983076 QAD983075:QAG983076 QJZ983075:QKC983076 QTV983075:QTY983076 RDR983075:RDU983076 RNN983075:RNQ983076 RXJ983075:RXM983076 SHF983075:SHI983076 SRB983075:SRE983076 TAX983075:TBA983076 TKT983075:TKW983076 TUP983075:TUS983076 UEL983075:UEO983076 UOH983075:UOK983076 UYD983075:UYG983076 VHZ983075:VIC983076 VRV983075:VRY983076 WBR983075:WBU983076 WLN983075:WLQ983076 WVJ983075:WVM983076 B46:E47 IX46:JA47 ST46:SW47 ACP46:ACS47 AML46:AMO47 AWH46:AWK47 BGD46:BGG47 BPZ46:BQC47 BZV46:BZY47 CJR46:CJU47 CTN46:CTQ47 DDJ46:DDM47 DNF46:DNI47 DXB46:DXE47 EGX46:EHA47 EQT46:EQW47 FAP46:FAS47 FKL46:FKO47 FUH46:FUK47 GED46:GEG47 GNZ46:GOC47 GXV46:GXY47 HHR46:HHU47 HRN46:HRQ47 IBJ46:IBM47 ILF46:ILI47 IVB46:IVE47 JEX46:JFA47 JOT46:JOW47 JYP46:JYS47 KIL46:KIO47 KSH46:KSK47 LCD46:LCG47 LLZ46:LMC47 LVV46:LVY47 MFR46:MFU47 MPN46:MPQ47 MZJ46:MZM47 NJF46:NJI47 NTB46:NTE47 OCX46:ODA47 OMT46:OMW47 OWP46:OWS47 PGL46:PGO47 PQH46:PQK47 QAD46:QAG47 QJZ46:QKC47 QTV46:QTY47 RDR46:RDU47 RNN46:RNQ47 RXJ46:RXM47 SHF46:SHI47 SRB46:SRE47 TAX46:TBA47 TKT46:TKW47 TUP46:TUS47 UEL46:UEO47 UOH46:UOK47 UYD46:UYG47 VHZ46:VIC47 VRV46:VRY47 WBR46:WBU47 WLN46:WLQ47 WVJ46:WVM47 B65582:E65583 IX65582:JA65583 ST65582:SW65583 ACP65582:ACS65583 AML65582:AMO65583 AWH65582:AWK65583 BGD65582:BGG65583 BPZ65582:BQC65583 BZV65582:BZY65583 CJR65582:CJU65583 CTN65582:CTQ65583 DDJ65582:DDM65583 DNF65582:DNI65583 DXB65582:DXE65583 EGX65582:EHA65583 EQT65582:EQW65583 FAP65582:FAS65583 FKL65582:FKO65583 FUH65582:FUK65583 GED65582:GEG65583 GNZ65582:GOC65583 GXV65582:GXY65583 HHR65582:HHU65583 HRN65582:HRQ65583 IBJ65582:IBM65583 ILF65582:ILI65583 IVB65582:IVE65583 JEX65582:JFA65583 JOT65582:JOW65583 JYP65582:JYS65583 KIL65582:KIO65583 KSH65582:KSK65583 LCD65582:LCG65583 LLZ65582:LMC65583 LVV65582:LVY65583 MFR65582:MFU65583 MPN65582:MPQ65583 MZJ65582:MZM65583 NJF65582:NJI65583 NTB65582:NTE65583 OCX65582:ODA65583 OMT65582:OMW65583 OWP65582:OWS65583 PGL65582:PGO65583 PQH65582:PQK65583 QAD65582:QAG65583 QJZ65582:QKC65583 QTV65582:QTY65583 RDR65582:RDU65583 RNN65582:RNQ65583 RXJ65582:RXM65583 SHF65582:SHI65583 SRB65582:SRE65583 TAX65582:TBA65583 TKT65582:TKW65583 TUP65582:TUS65583 UEL65582:UEO65583 UOH65582:UOK65583 UYD65582:UYG65583 VHZ65582:VIC65583 VRV65582:VRY65583 WBR65582:WBU65583 WLN65582:WLQ65583 WVJ65582:WVM65583 B131118:E131119 IX131118:JA131119 ST131118:SW131119 ACP131118:ACS131119 AML131118:AMO131119 AWH131118:AWK131119 BGD131118:BGG131119 BPZ131118:BQC131119 BZV131118:BZY131119 CJR131118:CJU131119 CTN131118:CTQ131119 DDJ131118:DDM131119 DNF131118:DNI131119 DXB131118:DXE131119 EGX131118:EHA131119 EQT131118:EQW131119 FAP131118:FAS131119 FKL131118:FKO131119 FUH131118:FUK131119 GED131118:GEG131119 GNZ131118:GOC131119 GXV131118:GXY131119 HHR131118:HHU131119 HRN131118:HRQ131119 IBJ131118:IBM131119 ILF131118:ILI131119 IVB131118:IVE131119 JEX131118:JFA131119 JOT131118:JOW131119 JYP131118:JYS131119 KIL131118:KIO131119 KSH131118:KSK131119 LCD131118:LCG131119 LLZ131118:LMC131119 LVV131118:LVY131119 MFR131118:MFU131119 MPN131118:MPQ131119 MZJ131118:MZM131119 NJF131118:NJI131119 NTB131118:NTE131119 OCX131118:ODA131119 OMT131118:OMW131119 OWP131118:OWS131119 PGL131118:PGO131119 PQH131118:PQK131119 QAD131118:QAG131119 QJZ131118:QKC131119 QTV131118:QTY131119 RDR131118:RDU131119 RNN131118:RNQ131119 RXJ131118:RXM131119 SHF131118:SHI131119 SRB131118:SRE131119 TAX131118:TBA131119 TKT131118:TKW131119 TUP131118:TUS131119 UEL131118:UEO131119 UOH131118:UOK131119 UYD131118:UYG131119 VHZ131118:VIC131119 VRV131118:VRY131119 WBR131118:WBU131119 WLN131118:WLQ131119 WVJ131118:WVM131119 B196654:E196655 IX196654:JA196655 ST196654:SW196655 ACP196654:ACS196655 AML196654:AMO196655 AWH196654:AWK196655 BGD196654:BGG196655 BPZ196654:BQC196655 BZV196654:BZY196655 CJR196654:CJU196655 CTN196654:CTQ196655 DDJ196654:DDM196655 DNF196654:DNI196655 DXB196654:DXE196655 EGX196654:EHA196655 EQT196654:EQW196655 FAP196654:FAS196655 FKL196654:FKO196655 FUH196654:FUK196655 GED196654:GEG196655 GNZ196654:GOC196655 GXV196654:GXY196655 HHR196654:HHU196655 HRN196654:HRQ196655 IBJ196654:IBM196655 ILF196654:ILI196655 IVB196654:IVE196655 JEX196654:JFA196655 JOT196654:JOW196655 JYP196654:JYS196655 KIL196654:KIO196655 KSH196654:KSK196655 LCD196654:LCG196655 LLZ196654:LMC196655 LVV196654:LVY196655 MFR196654:MFU196655 MPN196654:MPQ196655 MZJ196654:MZM196655 NJF196654:NJI196655 NTB196654:NTE196655 OCX196654:ODA196655 OMT196654:OMW196655 OWP196654:OWS196655 PGL196654:PGO196655 PQH196654:PQK196655 QAD196654:QAG196655 QJZ196654:QKC196655 QTV196654:QTY196655 RDR196654:RDU196655 RNN196654:RNQ196655 RXJ196654:RXM196655 SHF196654:SHI196655 SRB196654:SRE196655 TAX196654:TBA196655 TKT196654:TKW196655 TUP196654:TUS196655 UEL196654:UEO196655 UOH196654:UOK196655 UYD196654:UYG196655 VHZ196654:VIC196655 VRV196654:VRY196655 WBR196654:WBU196655 WLN196654:WLQ196655 WVJ196654:WVM196655 B262190:E262191 IX262190:JA262191 ST262190:SW262191 ACP262190:ACS262191 AML262190:AMO262191 AWH262190:AWK262191 BGD262190:BGG262191 BPZ262190:BQC262191 BZV262190:BZY262191 CJR262190:CJU262191 CTN262190:CTQ262191 DDJ262190:DDM262191 DNF262190:DNI262191 DXB262190:DXE262191 EGX262190:EHA262191 EQT262190:EQW262191 FAP262190:FAS262191 FKL262190:FKO262191 FUH262190:FUK262191 GED262190:GEG262191 GNZ262190:GOC262191 GXV262190:GXY262191 HHR262190:HHU262191 HRN262190:HRQ262191 IBJ262190:IBM262191 ILF262190:ILI262191 IVB262190:IVE262191 JEX262190:JFA262191 JOT262190:JOW262191 JYP262190:JYS262191 KIL262190:KIO262191 KSH262190:KSK262191 LCD262190:LCG262191 LLZ262190:LMC262191 LVV262190:LVY262191 MFR262190:MFU262191 MPN262190:MPQ262191 MZJ262190:MZM262191 NJF262190:NJI262191 NTB262190:NTE262191 OCX262190:ODA262191 OMT262190:OMW262191 OWP262190:OWS262191 PGL262190:PGO262191 PQH262190:PQK262191 QAD262190:QAG262191 QJZ262190:QKC262191 QTV262190:QTY262191 RDR262190:RDU262191 RNN262190:RNQ262191 RXJ262190:RXM262191 SHF262190:SHI262191 SRB262190:SRE262191 TAX262190:TBA262191 TKT262190:TKW262191 TUP262190:TUS262191 UEL262190:UEO262191 UOH262190:UOK262191 UYD262190:UYG262191 VHZ262190:VIC262191 VRV262190:VRY262191 WBR262190:WBU262191 WLN262190:WLQ262191 WVJ262190:WVM262191 B327726:E327727 IX327726:JA327727 ST327726:SW327727 ACP327726:ACS327727 AML327726:AMO327727 AWH327726:AWK327727 BGD327726:BGG327727 BPZ327726:BQC327727 BZV327726:BZY327727 CJR327726:CJU327727 CTN327726:CTQ327727 DDJ327726:DDM327727 DNF327726:DNI327727 DXB327726:DXE327727 EGX327726:EHA327727 EQT327726:EQW327727 FAP327726:FAS327727 FKL327726:FKO327727 FUH327726:FUK327727 GED327726:GEG327727 GNZ327726:GOC327727 GXV327726:GXY327727 HHR327726:HHU327727 HRN327726:HRQ327727 IBJ327726:IBM327727 ILF327726:ILI327727 IVB327726:IVE327727 JEX327726:JFA327727 JOT327726:JOW327727 JYP327726:JYS327727 KIL327726:KIO327727 KSH327726:KSK327727 LCD327726:LCG327727 LLZ327726:LMC327727 LVV327726:LVY327727 MFR327726:MFU327727 MPN327726:MPQ327727 MZJ327726:MZM327727 NJF327726:NJI327727 NTB327726:NTE327727 OCX327726:ODA327727 OMT327726:OMW327727 OWP327726:OWS327727 PGL327726:PGO327727 PQH327726:PQK327727 QAD327726:QAG327727 QJZ327726:QKC327727 QTV327726:QTY327727 RDR327726:RDU327727 RNN327726:RNQ327727 RXJ327726:RXM327727 SHF327726:SHI327727 SRB327726:SRE327727 TAX327726:TBA327727 TKT327726:TKW327727 TUP327726:TUS327727 UEL327726:UEO327727 UOH327726:UOK327727 UYD327726:UYG327727 VHZ327726:VIC327727 VRV327726:VRY327727 WBR327726:WBU327727 WLN327726:WLQ327727 WVJ327726:WVM327727 B393262:E393263 IX393262:JA393263 ST393262:SW393263 ACP393262:ACS393263 AML393262:AMO393263 AWH393262:AWK393263 BGD393262:BGG393263 BPZ393262:BQC393263 BZV393262:BZY393263 CJR393262:CJU393263 CTN393262:CTQ393263 DDJ393262:DDM393263 DNF393262:DNI393263 DXB393262:DXE393263 EGX393262:EHA393263 EQT393262:EQW393263 FAP393262:FAS393263 FKL393262:FKO393263 FUH393262:FUK393263 GED393262:GEG393263 GNZ393262:GOC393263 GXV393262:GXY393263 HHR393262:HHU393263 HRN393262:HRQ393263 IBJ393262:IBM393263 ILF393262:ILI393263 IVB393262:IVE393263 JEX393262:JFA393263 JOT393262:JOW393263 JYP393262:JYS393263 KIL393262:KIO393263 KSH393262:KSK393263 LCD393262:LCG393263 LLZ393262:LMC393263 LVV393262:LVY393263 MFR393262:MFU393263 MPN393262:MPQ393263 MZJ393262:MZM393263 NJF393262:NJI393263 NTB393262:NTE393263 OCX393262:ODA393263 OMT393262:OMW393263 OWP393262:OWS393263 PGL393262:PGO393263 PQH393262:PQK393263 QAD393262:QAG393263 QJZ393262:QKC393263 QTV393262:QTY393263 RDR393262:RDU393263 RNN393262:RNQ393263 RXJ393262:RXM393263 SHF393262:SHI393263 SRB393262:SRE393263 TAX393262:TBA393263 TKT393262:TKW393263 TUP393262:TUS393263 UEL393262:UEO393263 UOH393262:UOK393263 UYD393262:UYG393263 VHZ393262:VIC393263 VRV393262:VRY393263 WBR393262:WBU393263 WLN393262:WLQ393263 WVJ393262:WVM393263 B458798:E458799 IX458798:JA458799 ST458798:SW458799 ACP458798:ACS458799 AML458798:AMO458799 AWH458798:AWK458799 BGD458798:BGG458799 BPZ458798:BQC458799 BZV458798:BZY458799 CJR458798:CJU458799 CTN458798:CTQ458799 DDJ458798:DDM458799 DNF458798:DNI458799 DXB458798:DXE458799 EGX458798:EHA458799 EQT458798:EQW458799 FAP458798:FAS458799 FKL458798:FKO458799 FUH458798:FUK458799 GED458798:GEG458799 GNZ458798:GOC458799 GXV458798:GXY458799 HHR458798:HHU458799 HRN458798:HRQ458799 IBJ458798:IBM458799 ILF458798:ILI458799 IVB458798:IVE458799 JEX458798:JFA458799 JOT458798:JOW458799 JYP458798:JYS458799 KIL458798:KIO458799 KSH458798:KSK458799 LCD458798:LCG458799 LLZ458798:LMC458799 LVV458798:LVY458799 MFR458798:MFU458799 MPN458798:MPQ458799 MZJ458798:MZM458799 NJF458798:NJI458799 NTB458798:NTE458799 OCX458798:ODA458799 OMT458798:OMW458799 OWP458798:OWS458799 PGL458798:PGO458799 PQH458798:PQK458799 QAD458798:QAG458799 QJZ458798:QKC458799 QTV458798:QTY458799 RDR458798:RDU458799 RNN458798:RNQ458799 RXJ458798:RXM458799 SHF458798:SHI458799 SRB458798:SRE458799 TAX458798:TBA458799 TKT458798:TKW458799 TUP458798:TUS458799 UEL458798:UEO458799 UOH458798:UOK458799 UYD458798:UYG458799 VHZ458798:VIC458799 VRV458798:VRY458799 WBR458798:WBU458799 WLN458798:WLQ458799 WVJ458798:WVM458799 B524334:E524335 IX524334:JA524335 ST524334:SW524335 ACP524334:ACS524335 AML524334:AMO524335 AWH524334:AWK524335 BGD524334:BGG524335 BPZ524334:BQC524335 BZV524334:BZY524335 CJR524334:CJU524335 CTN524334:CTQ524335 DDJ524334:DDM524335 DNF524334:DNI524335 DXB524334:DXE524335 EGX524334:EHA524335 EQT524334:EQW524335 FAP524334:FAS524335 FKL524334:FKO524335 FUH524334:FUK524335 GED524334:GEG524335 GNZ524334:GOC524335 GXV524334:GXY524335 HHR524334:HHU524335 HRN524334:HRQ524335 IBJ524334:IBM524335 ILF524334:ILI524335 IVB524334:IVE524335 JEX524334:JFA524335 JOT524334:JOW524335 JYP524334:JYS524335 KIL524334:KIO524335 KSH524334:KSK524335 LCD524334:LCG524335 LLZ524334:LMC524335 LVV524334:LVY524335 MFR524334:MFU524335 MPN524334:MPQ524335 MZJ524334:MZM524335 NJF524334:NJI524335 NTB524334:NTE524335 OCX524334:ODA524335 OMT524334:OMW524335 OWP524334:OWS524335 PGL524334:PGO524335 PQH524334:PQK524335 QAD524334:QAG524335 QJZ524334:QKC524335 QTV524334:QTY524335 RDR524334:RDU524335 RNN524334:RNQ524335 RXJ524334:RXM524335 SHF524334:SHI524335 SRB524334:SRE524335 TAX524334:TBA524335 TKT524334:TKW524335 TUP524334:TUS524335 UEL524334:UEO524335 UOH524334:UOK524335 UYD524334:UYG524335 VHZ524334:VIC524335 VRV524334:VRY524335 WBR524334:WBU524335 WLN524334:WLQ524335 WVJ524334:WVM524335 B589870:E589871 IX589870:JA589871 ST589870:SW589871 ACP589870:ACS589871 AML589870:AMO589871 AWH589870:AWK589871 BGD589870:BGG589871 BPZ589870:BQC589871 BZV589870:BZY589871 CJR589870:CJU589871 CTN589870:CTQ589871 DDJ589870:DDM589871 DNF589870:DNI589871 DXB589870:DXE589871 EGX589870:EHA589871 EQT589870:EQW589871 FAP589870:FAS589871 FKL589870:FKO589871 FUH589870:FUK589871 GED589870:GEG589871 GNZ589870:GOC589871 GXV589870:GXY589871 HHR589870:HHU589871 HRN589870:HRQ589871 IBJ589870:IBM589871 ILF589870:ILI589871 IVB589870:IVE589871 JEX589870:JFA589871 JOT589870:JOW589871 JYP589870:JYS589871 KIL589870:KIO589871 KSH589870:KSK589871 LCD589870:LCG589871 LLZ589870:LMC589871 LVV589870:LVY589871 MFR589870:MFU589871 MPN589870:MPQ589871 MZJ589870:MZM589871 NJF589870:NJI589871 NTB589870:NTE589871 OCX589870:ODA589871 OMT589870:OMW589871 OWP589870:OWS589871 PGL589870:PGO589871 PQH589870:PQK589871 QAD589870:QAG589871 QJZ589870:QKC589871 QTV589870:QTY589871 RDR589870:RDU589871 RNN589870:RNQ589871 RXJ589870:RXM589871 SHF589870:SHI589871 SRB589870:SRE589871 TAX589870:TBA589871 TKT589870:TKW589871 TUP589870:TUS589871 UEL589870:UEO589871 UOH589870:UOK589871 UYD589870:UYG589871 VHZ589870:VIC589871 VRV589870:VRY589871 WBR589870:WBU589871 WLN589870:WLQ589871 WVJ589870:WVM589871 B655406:E655407 IX655406:JA655407 ST655406:SW655407 ACP655406:ACS655407 AML655406:AMO655407 AWH655406:AWK655407 BGD655406:BGG655407 BPZ655406:BQC655407 BZV655406:BZY655407 CJR655406:CJU655407 CTN655406:CTQ655407 DDJ655406:DDM655407 DNF655406:DNI655407 DXB655406:DXE655407 EGX655406:EHA655407 EQT655406:EQW655407 FAP655406:FAS655407 FKL655406:FKO655407 FUH655406:FUK655407 GED655406:GEG655407 GNZ655406:GOC655407 GXV655406:GXY655407 HHR655406:HHU655407 HRN655406:HRQ655407 IBJ655406:IBM655407 ILF655406:ILI655407 IVB655406:IVE655407 JEX655406:JFA655407 JOT655406:JOW655407 JYP655406:JYS655407 KIL655406:KIO655407 KSH655406:KSK655407 LCD655406:LCG655407 LLZ655406:LMC655407 LVV655406:LVY655407 MFR655406:MFU655407 MPN655406:MPQ655407 MZJ655406:MZM655407 NJF655406:NJI655407 NTB655406:NTE655407 OCX655406:ODA655407 OMT655406:OMW655407 OWP655406:OWS655407 PGL655406:PGO655407 PQH655406:PQK655407 QAD655406:QAG655407 QJZ655406:QKC655407 QTV655406:QTY655407 RDR655406:RDU655407 RNN655406:RNQ655407 RXJ655406:RXM655407 SHF655406:SHI655407 SRB655406:SRE655407 TAX655406:TBA655407 TKT655406:TKW655407 TUP655406:TUS655407 UEL655406:UEO655407 UOH655406:UOK655407 UYD655406:UYG655407 VHZ655406:VIC655407 VRV655406:VRY655407 WBR655406:WBU655407 WLN655406:WLQ655407 WVJ655406:WVM655407 B720942:E720943 IX720942:JA720943 ST720942:SW720943 ACP720942:ACS720943 AML720942:AMO720943 AWH720942:AWK720943 BGD720942:BGG720943 BPZ720942:BQC720943 BZV720942:BZY720943 CJR720942:CJU720943 CTN720942:CTQ720943 DDJ720942:DDM720943 DNF720942:DNI720943 DXB720942:DXE720943 EGX720942:EHA720943 EQT720942:EQW720943 FAP720942:FAS720943 FKL720942:FKO720943 FUH720942:FUK720943 GED720942:GEG720943 GNZ720942:GOC720943 GXV720942:GXY720943 HHR720942:HHU720943 HRN720942:HRQ720943 IBJ720942:IBM720943 ILF720942:ILI720943 IVB720942:IVE720943 JEX720942:JFA720943 JOT720942:JOW720943 JYP720942:JYS720943 KIL720942:KIO720943 KSH720942:KSK720943 LCD720942:LCG720943 LLZ720942:LMC720943 LVV720942:LVY720943 MFR720942:MFU720943 MPN720942:MPQ720943 MZJ720942:MZM720943 NJF720942:NJI720943 NTB720942:NTE720943 OCX720942:ODA720943 OMT720942:OMW720943 OWP720942:OWS720943 PGL720942:PGO720943 PQH720942:PQK720943 QAD720942:QAG720943 QJZ720942:QKC720943 QTV720942:QTY720943 RDR720942:RDU720943 RNN720942:RNQ720943 RXJ720942:RXM720943 SHF720942:SHI720943 SRB720942:SRE720943 TAX720942:TBA720943 TKT720942:TKW720943 TUP720942:TUS720943 UEL720942:UEO720943 UOH720942:UOK720943 UYD720942:UYG720943 VHZ720942:VIC720943 VRV720942:VRY720943 WBR720942:WBU720943 WLN720942:WLQ720943 WVJ720942:WVM720943 B786478:E786479 IX786478:JA786479 ST786478:SW786479 ACP786478:ACS786479 AML786478:AMO786479 AWH786478:AWK786479 BGD786478:BGG786479 BPZ786478:BQC786479 BZV786478:BZY786479 CJR786478:CJU786479 CTN786478:CTQ786479 DDJ786478:DDM786479 DNF786478:DNI786479 DXB786478:DXE786479 EGX786478:EHA786479 EQT786478:EQW786479 FAP786478:FAS786479 FKL786478:FKO786479 FUH786478:FUK786479 GED786478:GEG786479 GNZ786478:GOC786479 GXV786478:GXY786479 HHR786478:HHU786479 HRN786478:HRQ786479 IBJ786478:IBM786479 ILF786478:ILI786479 IVB786478:IVE786479 JEX786478:JFA786479 JOT786478:JOW786479 JYP786478:JYS786479 KIL786478:KIO786479 KSH786478:KSK786479 LCD786478:LCG786479 LLZ786478:LMC786479 LVV786478:LVY786479 MFR786478:MFU786479 MPN786478:MPQ786479 MZJ786478:MZM786479 NJF786478:NJI786479 NTB786478:NTE786479 OCX786478:ODA786479 OMT786478:OMW786479 OWP786478:OWS786479 PGL786478:PGO786479 PQH786478:PQK786479 QAD786478:QAG786479 QJZ786478:QKC786479 QTV786478:QTY786479 RDR786478:RDU786479 RNN786478:RNQ786479 RXJ786478:RXM786479 SHF786478:SHI786479 SRB786478:SRE786479 TAX786478:TBA786479 TKT786478:TKW786479 TUP786478:TUS786479 UEL786478:UEO786479 UOH786478:UOK786479 UYD786478:UYG786479 VHZ786478:VIC786479 VRV786478:VRY786479 WBR786478:WBU786479 WLN786478:WLQ786479 WVJ786478:WVM786479 B852014:E852015 IX852014:JA852015 ST852014:SW852015 ACP852014:ACS852015 AML852014:AMO852015 AWH852014:AWK852015 BGD852014:BGG852015 BPZ852014:BQC852015 BZV852014:BZY852015 CJR852014:CJU852015 CTN852014:CTQ852015 DDJ852014:DDM852015 DNF852014:DNI852015 DXB852014:DXE852015 EGX852014:EHA852015 EQT852014:EQW852015 FAP852014:FAS852015 FKL852014:FKO852015 FUH852014:FUK852015 GED852014:GEG852015 GNZ852014:GOC852015 GXV852014:GXY852015 HHR852014:HHU852015 HRN852014:HRQ852015 IBJ852014:IBM852015 ILF852014:ILI852015 IVB852014:IVE852015 JEX852014:JFA852015 JOT852014:JOW852015 JYP852014:JYS852015 KIL852014:KIO852015 KSH852014:KSK852015 LCD852014:LCG852015 LLZ852014:LMC852015 LVV852014:LVY852015 MFR852014:MFU852015 MPN852014:MPQ852015 MZJ852014:MZM852015 NJF852014:NJI852015 NTB852014:NTE852015 OCX852014:ODA852015 OMT852014:OMW852015 OWP852014:OWS852015 PGL852014:PGO852015 PQH852014:PQK852015 QAD852014:QAG852015 QJZ852014:QKC852015 QTV852014:QTY852015 RDR852014:RDU852015 RNN852014:RNQ852015 RXJ852014:RXM852015 SHF852014:SHI852015 SRB852014:SRE852015 TAX852014:TBA852015 TKT852014:TKW852015 TUP852014:TUS852015 UEL852014:UEO852015 UOH852014:UOK852015 UYD852014:UYG852015 VHZ852014:VIC852015 VRV852014:VRY852015 WBR852014:WBU852015 WLN852014:WLQ852015 WVJ852014:WVM852015 B917550:E917551 IX917550:JA917551 ST917550:SW917551 ACP917550:ACS917551 AML917550:AMO917551 AWH917550:AWK917551 BGD917550:BGG917551 BPZ917550:BQC917551 BZV917550:BZY917551 CJR917550:CJU917551 CTN917550:CTQ917551 DDJ917550:DDM917551 DNF917550:DNI917551 DXB917550:DXE917551 EGX917550:EHA917551 EQT917550:EQW917551 FAP917550:FAS917551 FKL917550:FKO917551 FUH917550:FUK917551 GED917550:GEG917551 GNZ917550:GOC917551 GXV917550:GXY917551 HHR917550:HHU917551 HRN917550:HRQ917551 IBJ917550:IBM917551 ILF917550:ILI917551 IVB917550:IVE917551 JEX917550:JFA917551 JOT917550:JOW917551 JYP917550:JYS917551 KIL917550:KIO917551 KSH917550:KSK917551 LCD917550:LCG917551 LLZ917550:LMC917551 LVV917550:LVY917551 MFR917550:MFU917551 MPN917550:MPQ917551 MZJ917550:MZM917551 NJF917550:NJI917551 NTB917550:NTE917551 OCX917550:ODA917551 OMT917550:OMW917551 OWP917550:OWS917551 PGL917550:PGO917551 PQH917550:PQK917551 QAD917550:QAG917551 QJZ917550:QKC917551 QTV917550:QTY917551 RDR917550:RDU917551 RNN917550:RNQ917551 RXJ917550:RXM917551 SHF917550:SHI917551 SRB917550:SRE917551 TAX917550:TBA917551 TKT917550:TKW917551 TUP917550:TUS917551 UEL917550:UEO917551 UOH917550:UOK917551 UYD917550:UYG917551 VHZ917550:VIC917551 VRV917550:VRY917551 WBR917550:WBU917551 WLN917550:WLQ917551 WVJ917550:WVM917551 B983086:E983087 IX983086:JA983087 ST983086:SW983087 ACP983086:ACS983087 AML983086:AMO983087 AWH983086:AWK983087 BGD983086:BGG983087 BPZ983086:BQC983087 BZV983086:BZY983087 CJR983086:CJU983087 CTN983086:CTQ983087 DDJ983086:DDM983087 DNF983086:DNI983087 DXB983086:DXE983087 EGX983086:EHA983087 EQT983086:EQW983087 FAP983086:FAS983087 FKL983086:FKO983087 FUH983086:FUK983087 GED983086:GEG983087 GNZ983086:GOC983087 GXV983086:GXY983087 HHR983086:HHU983087 HRN983086:HRQ983087 IBJ983086:IBM983087 ILF983086:ILI983087 IVB983086:IVE983087 JEX983086:JFA983087 JOT983086:JOW983087 JYP983086:JYS983087 KIL983086:KIO983087 KSH983086:KSK983087 LCD983086:LCG983087 LLZ983086:LMC983087 LVV983086:LVY983087 MFR983086:MFU983087 MPN983086:MPQ983087 MZJ983086:MZM983087 NJF983086:NJI983087 NTB983086:NTE983087 OCX983086:ODA983087 OMT983086:OMW983087 OWP983086:OWS983087 PGL983086:PGO983087 PQH983086:PQK983087 QAD983086:QAG983087 QJZ983086:QKC983087 QTV983086:QTY983087 RDR983086:RDU983087 RNN983086:RNQ983087 RXJ983086:RXM983087 SHF983086:SHI983087 SRB983086:SRE983087 TAX983086:TBA983087 TKT983086:TKW983087 TUP983086:TUS983087 UEL983086:UEO983087 UOH983086:UOK983087 UYD983086:UYG983087 VHZ983086:VIC983087 VRV983086:VRY983087 WBR983086:WBU983087 WLN983086:WLQ983087 WVJ983086:WVM983087" showErrorMessage="1" showInputMessage="1" allowBlank="1" type="list">
      <formula1>"　,Y"</formula1>
    </dataValidation>
    <dataValidation sqref="AD55:AY55 JZ55:KU55 TV55:UQ55 ADR55:AEM55 ANN55:AOI55 AXJ55:AYE55 BHF55:BIA55 BRB55:BRW55 CAX55:CBS55 CKT55:CLO55 CUP55:CVK55 DEL55:DFG55 DOH55:DPC55 DYD55:DYY55 EHZ55:EIU55 ERV55:ESQ55 FBR55:FCM55 FLN55:FMI55 FVJ55:FWE55 GFF55:GGA55 GPB55:GPW55 GYX55:GZS55 HIT55:HJO55 HSP55:HTK55 ICL55:IDG55 IMH55:INC55 IWD55:IWY55 JFZ55:JGU55 JPV55:JQQ55 JZR55:KAM55 KJN55:KKI55 KTJ55:KUE55 LDF55:LEA55 LNB55:LNW55 LWX55:LXS55 MGT55:MHO55 MQP55:MRK55 NAL55:NBG55 NKH55:NLC55 NUD55:NUY55 ODZ55:OEU55 ONV55:OOQ55 OXR55:OYM55 PHN55:PII55 PRJ55:PSE55 QBF55:QCA55 QLB55:QLW55 QUX55:QVS55 RET55:RFO55 ROP55:RPK55 RYL55:RZG55 SIH55:SJC55 SSD55:SSY55 TBZ55:TCU55 TLV55:TMQ55 TVR55:TWM55 UFN55:UGI55 UPJ55:UQE55 UZF55:VAA55 VJB55:VJW55 VSX55:VTS55 WCT55:WDO55 WMP55:WNK55 WWL55:WXG55 AD65591:AY65591 JZ65591:KU65591 TV65591:UQ65591 ADR65591:AEM65591 ANN65591:AOI65591 AXJ65591:AYE65591 BHF65591:BIA65591 BRB65591:BRW65591 CAX65591:CBS65591 CKT65591:CLO65591 CUP65591:CVK65591 DEL65591:DFG65591 DOH65591:DPC65591 DYD65591:DYY65591 EHZ65591:EIU65591 ERV65591:ESQ65591 FBR65591:FCM65591 FLN65591:FMI65591 FVJ65591:FWE65591 GFF65591:GGA65591 GPB65591:GPW65591 GYX65591:GZS65591 HIT65591:HJO65591 HSP65591:HTK65591 ICL65591:IDG65591 IMH65591:INC65591 IWD65591:IWY65591 JFZ65591:JGU65591 JPV65591:JQQ65591 JZR65591:KAM65591 KJN65591:KKI65591 KTJ65591:KUE65591 LDF65591:LEA65591 LNB65591:LNW65591 LWX65591:LXS65591 MGT65591:MHO65591 MQP65591:MRK65591 NAL65591:NBG65591 NKH65591:NLC65591 NUD65591:NUY65591 ODZ65591:OEU65591 ONV65591:OOQ65591 OXR65591:OYM65591 PHN65591:PII65591 PRJ65591:PSE65591 QBF65591:QCA65591 QLB65591:QLW65591 QUX65591:QVS65591 RET65591:RFO65591 ROP65591:RPK65591 RYL65591:RZG65591 SIH65591:SJC65591 SSD65591:SSY65591 TBZ65591:TCU65591 TLV65591:TMQ65591 TVR65591:TWM65591 UFN65591:UGI65591 UPJ65591:UQE65591 UZF65591:VAA65591 VJB65591:VJW65591 VSX65591:VTS65591 WCT65591:WDO65591 WMP65591:WNK65591 WWL65591:WXG65591 AD131127:AY131127 JZ131127:KU131127 TV131127:UQ131127 ADR131127:AEM131127 ANN131127:AOI131127 AXJ131127:AYE131127 BHF131127:BIA131127 BRB131127:BRW131127 CAX131127:CBS131127 CKT131127:CLO131127 CUP131127:CVK131127 DEL131127:DFG131127 DOH131127:DPC131127 DYD131127:DYY131127 EHZ131127:EIU131127 ERV131127:ESQ131127 FBR131127:FCM131127 FLN131127:FMI131127 FVJ131127:FWE131127 GFF131127:GGA131127 GPB131127:GPW131127 GYX131127:GZS131127 HIT131127:HJO131127 HSP131127:HTK131127 ICL131127:IDG131127 IMH131127:INC131127 IWD131127:IWY131127 JFZ131127:JGU131127 JPV131127:JQQ131127 JZR131127:KAM131127 KJN131127:KKI131127 KTJ131127:KUE131127 LDF131127:LEA131127 LNB131127:LNW131127 LWX131127:LXS131127 MGT131127:MHO131127 MQP131127:MRK131127 NAL131127:NBG131127 NKH131127:NLC131127 NUD131127:NUY131127 ODZ131127:OEU131127 ONV131127:OOQ131127 OXR131127:OYM131127 PHN131127:PII131127 PRJ131127:PSE131127 QBF131127:QCA131127 QLB131127:QLW131127 QUX131127:QVS131127 RET131127:RFO131127 ROP131127:RPK131127 RYL131127:RZG131127 SIH131127:SJC131127 SSD131127:SSY131127 TBZ131127:TCU131127 TLV131127:TMQ131127 TVR131127:TWM131127 UFN131127:UGI131127 UPJ131127:UQE131127 UZF131127:VAA131127 VJB131127:VJW131127 VSX131127:VTS131127 WCT131127:WDO131127 WMP131127:WNK131127 WWL131127:WXG131127 AD196663:AY196663 JZ196663:KU196663 TV196663:UQ196663 ADR196663:AEM196663 ANN196663:AOI196663 AXJ196663:AYE196663 BHF196663:BIA196663 BRB196663:BRW196663 CAX196663:CBS196663 CKT196663:CLO196663 CUP196663:CVK196663 DEL196663:DFG196663 DOH196663:DPC196663 DYD196663:DYY196663 EHZ196663:EIU196663 ERV196663:ESQ196663 FBR196663:FCM196663 FLN196663:FMI196663 FVJ196663:FWE196663 GFF196663:GGA196663 GPB196663:GPW196663 GYX196663:GZS196663 HIT196663:HJO196663 HSP196663:HTK196663 ICL196663:IDG196663 IMH196663:INC196663 IWD196663:IWY196663 JFZ196663:JGU196663 JPV196663:JQQ196663 JZR196663:KAM196663 KJN196663:KKI196663 KTJ196663:KUE196663 LDF196663:LEA196663 LNB196663:LNW196663 LWX196663:LXS196663 MGT196663:MHO196663 MQP196663:MRK196663 NAL196663:NBG196663 NKH196663:NLC196663 NUD196663:NUY196663 ODZ196663:OEU196663 ONV196663:OOQ196663 OXR196663:OYM196663 PHN196663:PII196663 PRJ196663:PSE196663 QBF196663:QCA196663 QLB196663:QLW196663 QUX196663:QVS196663 RET196663:RFO196663 ROP196663:RPK196663 RYL196663:RZG196663 SIH196663:SJC196663 SSD196663:SSY196663 TBZ196663:TCU196663 TLV196663:TMQ196663 TVR196663:TWM196663 UFN196663:UGI196663 UPJ196663:UQE196663 UZF196663:VAA196663 VJB196663:VJW196663 VSX196663:VTS196663 WCT196663:WDO196663 WMP196663:WNK196663 WWL196663:WXG196663 AD262199:AY262199 JZ262199:KU262199 TV262199:UQ262199 ADR262199:AEM262199 ANN262199:AOI262199 AXJ262199:AYE262199 BHF262199:BIA262199 BRB262199:BRW262199 CAX262199:CBS262199 CKT262199:CLO262199 CUP262199:CVK262199 DEL262199:DFG262199 DOH262199:DPC262199 DYD262199:DYY262199 EHZ262199:EIU262199 ERV262199:ESQ262199 FBR262199:FCM262199 FLN262199:FMI262199 FVJ262199:FWE262199 GFF262199:GGA262199 GPB262199:GPW262199 GYX262199:GZS262199 HIT262199:HJO262199 HSP262199:HTK262199 ICL262199:IDG262199 IMH262199:INC262199 IWD262199:IWY262199 JFZ262199:JGU262199 JPV262199:JQQ262199 JZR262199:KAM262199 KJN262199:KKI262199 KTJ262199:KUE262199 LDF262199:LEA262199 LNB262199:LNW262199 LWX262199:LXS262199 MGT262199:MHO262199 MQP262199:MRK262199 NAL262199:NBG262199 NKH262199:NLC262199 NUD262199:NUY262199 ODZ262199:OEU262199 ONV262199:OOQ262199 OXR262199:OYM262199 PHN262199:PII262199 PRJ262199:PSE262199 QBF262199:QCA262199 QLB262199:QLW262199 QUX262199:QVS262199 RET262199:RFO262199 ROP262199:RPK262199 RYL262199:RZG262199 SIH262199:SJC262199 SSD262199:SSY262199 TBZ262199:TCU262199 TLV262199:TMQ262199 TVR262199:TWM262199 UFN262199:UGI262199 UPJ262199:UQE262199 UZF262199:VAA262199 VJB262199:VJW262199 VSX262199:VTS262199 WCT262199:WDO262199 WMP262199:WNK262199 WWL262199:WXG262199 AD327735:AY327735 JZ327735:KU327735 TV327735:UQ327735 ADR327735:AEM327735 ANN327735:AOI327735 AXJ327735:AYE327735 BHF327735:BIA327735 BRB327735:BRW327735 CAX327735:CBS327735 CKT327735:CLO327735 CUP327735:CVK327735 DEL327735:DFG327735 DOH327735:DPC327735 DYD327735:DYY327735 EHZ327735:EIU327735 ERV327735:ESQ327735 FBR327735:FCM327735 FLN327735:FMI327735 FVJ327735:FWE327735 GFF327735:GGA327735 GPB327735:GPW327735 GYX327735:GZS327735 HIT327735:HJO327735 HSP327735:HTK327735 ICL327735:IDG327735 IMH327735:INC327735 IWD327735:IWY327735 JFZ327735:JGU327735 JPV327735:JQQ327735 JZR327735:KAM327735 KJN327735:KKI327735 KTJ327735:KUE327735 LDF327735:LEA327735 LNB327735:LNW327735 LWX327735:LXS327735 MGT327735:MHO327735 MQP327735:MRK327735 NAL327735:NBG327735 NKH327735:NLC327735 NUD327735:NUY327735 ODZ327735:OEU327735 ONV327735:OOQ327735 OXR327735:OYM327735 PHN327735:PII327735 PRJ327735:PSE327735 QBF327735:QCA327735 QLB327735:QLW327735 QUX327735:QVS327735 RET327735:RFO327735 ROP327735:RPK327735 RYL327735:RZG327735 SIH327735:SJC327735 SSD327735:SSY327735 TBZ327735:TCU327735 TLV327735:TMQ327735 TVR327735:TWM327735 UFN327735:UGI327735 UPJ327735:UQE327735 UZF327735:VAA327735 VJB327735:VJW327735 VSX327735:VTS327735 WCT327735:WDO327735 WMP327735:WNK327735 WWL327735:WXG327735 AD393271:AY393271 JZ393271:KU393271 TV393271:UQ393271 ADR393271:AEM393271 ANN393271:AOI393271 AXJ393271:AYE393271 BHF393271:BIA393271 BRB393271:BRW393271 CAX393271:CBS393271 CKT393271:CLO393271 CUP393271:CVK393271 DEL393271:DFG393271 DOH393271:DPC393271 DYD393271:DYY393271 EHZ393271:EIU393271 ERV393271:ESQ393271 FBR393271:FCM393271 FLN393271:FMI393271 FVJ393271:FWE393271 GFF393271:GGA393271 GPB393271:GPW393271 GYX393271:GZS393271 HIT393271:HJO393271 HSP393271:HTK393271 ICL393271:IDG393271 IMH393271:INC393271 IWD393271:IWY393271 JFZ393271:JGU393271 JPV393271:JQQ393271 JZR393271:KAM393271 KJN393271:KKI393271 KTJ393271:KUE393271 LDF393271:LEA393271 LNB393271:LNW393271 LWX393271:LXS393271 MGT393271:MHO393271 MQP393271:MRK393271 NAL393271:NBG393271 NKH393271:NLC393271 NUD393271:NUY393271 ODZ393271:OEU393271 ONV393271:OOQ393271 OXR393271:OYM393271 PHN393271:PII393271 PRJ393271:PSE393271 QBF393271:QCA393271 QLB393271:QLW393271 QUX393271:QVS393271 RET393271:RFO393271 ROP393271:RPK393271 RYL393271:RZG393271 SIH393271:SJC393271 SSD393271:SSY393271 TBZ393271:TCU393271 TLV393271:TMQ393271 TVR393271:TWM393271 UFN393271:UGI393271 UPJ393271:UQE393271 UZF393271:VAA393271 VJB393271:VJW393271 VSX393271:VTS393271 WCT393271:WDO393271 WMP393271:WNK393271 WWL393271:WXG393271 AD458807:AY458807 JZ458807:KU458807 TV458807:UQ458807 ADR458807:AEM458807 ANN458807:AOI458807 AXJ458807:AYE458807 BHF458807:BIA458807 BRB458807:BRW458807 CAX458807:CBS458807 CKT458807:CLO458807 CUP458807:CVK458807 DEL458807:DFG458807 DOH458807:DPC458807 DYD458807:DYY458807 EHZ458807:EIU458807 ERV458807:ESQ458807 FBR458807:FCM458807 FLN458807:FMI458807 FVJ458807:FWE458807 GFF458807:GGA458807 GPB458807:GPW458807 GYX458807:GZS458807 HIT458807:HJO458807 HSP458807:HTK458807 ICL458807:IDG458807 IMH458807:INC458807 IWD458807:IWY458807 JFZ458807:JGU458807 JPV458807:JQQ458807 JZR458807:KAM458807 KJN458807:KKI458807 KTJ458807:KUE458807 LDF458807:LEA458807 LNB458807:LNW458807 LWX458807:LXS458807 MGT458807:MHO458807 MQP458807:MRK458807 NAL458807:NBG458807 NKH458807:NLC458807 NUD458807:NUY458807 ODZ458807:OEU458807 ONV458807:OOQ458807 OXR458807:OYM458807 PHN458807:PII458807 PRJ458807:PSE458807 QBF458807:QCA458807 QLB458807:QLW458807 QUX458807:QVS458807 RET458807:RFO458807 ROP458807:RPK458807 RYL458807:RZG458807 SIH458807:SJC458807 SSD458807:SSY458807 TBZ458807:TCU458807 TLV458807:TMQ458807 TVR458807:TWM458807 UFN458807:UGI458807 UPJ458807:UQE458807 UZF458807:VAA458807 VJB458807:VJW458807 VSX458807:VTS458807 WCT458807:WDO458807 WMP458807:WNK458807 WWL458807:WXG458807 AD524343:AY524343 JZ524343:KU524343 TV524343:UQ524343 ADR524343:AEM524343 ANN524343:AOI524343 AXJ524343:AYE524343 BHF524343:BIA524343 BRB524343:BRW524343 CAX524343:CBS524343 CKT524343:CLO524343 CUP524343:CVK524343 DEL524343:DFG524343 DOH524343:DPC524343 DYD524343:DYY524343 EHZ524343:EIU524343 ERV524343:ESQ524343 FBR524343:FCM524343 FLN524343:FMI524343 FVJ524343:FWE524343 GFF524343:GGA524343 GPB524343:GPW524343 GYX524343:GZS524343 HIT524343:HJO524343 HSP524343:HTK524343 ICL524343:IDG524343 IMH524343:INC524343 IWD524343:IWY524343 JFZ524343:JGU524343 JPV524343:JQQ524343 JZR524343:KAM524343 KJN524343:KKI524343 KTJ524343:KUE524343 LDF524343:LEA524343 LNB524343:LNW524343 LWX524343:LXS524343 MGT524343:MHO524343 MQP524343:MRK524343 NAL524343:NBG524343 NKH524343:NLC524343 NUD524343:NUY524343 ODZ524343:OEU524343 ONV524343:OOQ524343 OXR524343:OYM524343 PHN524343:PII524343 PRJ524343:PSE524343 QBF524343:QCA524343 QLB524343:QLW524343 QUX524343:QVS524343 RET524343:RFO524343 ROP524343:RPK524343 RYL524343:RZG524343 SIH524343:SJC524343 SSD524343:SSY524343 TBZ524343:TCU524343 TLV524343:TMQ524343 TVR524343:TWM524343 UFN524343:UGI524343 UPJ524343:UQE524343 UZF524343:VAA524343 VJB524343:VJW524343 VSX524343:VTS524343 WCT524343:WDO524343 WMP524343:WNK524343 WWL524343:WXG524343 AD589879:AY589879 JZ589879:KU589879 TV589879:UQ589879 ADR589879:AEM589879 ANN589879:AOI589879 AXJ589879:AYE589879 BHF589879:BIA589879 BRB589879:BRW589879 CAX589879:CBS589879 CKT589879:CLO589879 CUP589879:CVK589879 DEL589879:DFG589879 DOH589879:DPC589879 DYD589879:DYY589879 EHZ589879:EIU589879 ERV589879:ESQ589879 FBR589879:FCM589879 FLN589879:FMI589879 FVJ589879:FWE589879 GFF589879:GGA589879 GPB589879:GPW589879 GYX589879:GZS589879 HIT589879:HJO589879 HSP589879:HTK589879 ICL589879:IDG589879 IMH589879:INC589879 IWD589879:IWY589879 JFZ589879:JGU589879 JPV589879:JQQ589879 JZR589879:KAM589879 KJN589879:KKI589879 KTJ589879:KUE589879 LDF589879:LEA589879 LNB589879:LNW589879 LWX589879:LXS589879 MGT589879:MHO589879 MQP589879:MRK589879 NAL589879:NBG589879 NKH589879:NLC589879 NUD589879:NUY589879 ODZ589879:OEU589879 ONV589879:OOQ589879 OXR589879:OYM589879 PHN589879:PII589879 PRJ589879:PSE589879 QBF589879:QCA589879 QLB589879:QLW589879 QUX589879:QVS589879 RET589879:RFO589879 ROP589879:RPK589879 RYL589879:RZG589879 SIH589879:SJC589879 SSD589879:SSY589879 TBZ589879:TCU589879 TLV589879:TMQ589879 TVR589879:TWM589879 UFN589879:UGI589879 UPJ589879:UQE589879 UZF589879:VAA589879 VJB589879:VJW589879 VSX589879:VTS589879 WCT589879:WDO589879 WMP589879:WNK589879 WWL589879:WXG589879 AD655415:AY655415 JZ655415:KU655415 TV655415:UQ655415 ADR655415:AEM655415 ANN655415:AOI655415 AXJ655415:AYE655415 BHF655415:BIA655415 BRB655415:BRW655415 CAX655415:CBS655415 CKT655415:CLO655415 CUP655415:CVK655415 DEL655415:DFG655415 DOH655415:DPC655415 DYD655415:DYY655415 EHZ655415:EIU655415 ERV655415:ESQ655415 FBR655415:FCM655415 FLN655415:FMI655415 FVJ655415:FWE655415 GFF655415:GGA655415 GPB655415:GPW655415 GYX655415:GZS655415 HIT655415:HJO655415 HSP655415:HTK655415 ICL655415:IDG655415 IMH655415:INC655415 IWD655415:IWY655415 JFZ655415:JGU655415 JPV655415:JQQ655415 JZR655415:KAM655415 KJN655415:KKI655415 KTJ655415:KUE655415 LDF655415:LEA655415 LNB655415:LNW655415 LWX655415:LXS655415 MGT655415:MHO655415 MQP655415:MRK655415 NAL655415:NBG655415 NKH655415:NLC655415 NUD655415:NUY655415 ODZ655415:OEU655415 ONV655415:OOQ655415 OXR655415:OYM655415 PHN655415:PII655415 PRJ655415:PSE655415 QBF655415:QCA655415 QLB655415:QLW655415 QUX655415:QVS655415 RET655415:RFO655415 ROP655415:RPK655415 RYL655415:RZG655415 SIH655415:SJC655415 SSD655415:SSY655415 TBZ655415:TCU655415 TLV655415:TMQ655415 TVR655415:TWM655415 UFN655415:UGI655415 UPJ655415:UQE655415 UZF655415:VAA655415 VJB655415:VJW655415 VSX655415:VTS655415 WCT655415:WDO655415 WMP655415:WNK655415 WWL655415:WXG655415 AD720951:AY720951 JZ720951:KU720951 TV720951:UQ720951 ADR720951:AEM720951 ANN720951:AOI720951 AXJ720951:AYE720951 BHF720951:BIA720951 BRB720951:BRW720951 CAX720951:CBS720951 CKT720951:CLO720951 CUP720951:CVK720951 DEL720951:DFG720951 DOH720951:DPC720951 DYD720951:DYY720951 EHZ720951:EIU720951 ERV720951:ESQ720951 FBR720951:FCM720951 FLN720951:FMI720951 FVJ720951:FWE720951 GFF720951:GGA720951 GPB720951:GPW720951 GYX720951:GZS720951 HIT720951:HJO720951 HSP720951:HTK720951 ICL720951:IDG720951 IMH720951:INC720951 IWD720951:IWY720951 JFZ720951:JGU720951 JPV720951:JQQ720951 JZR720951:KAM720951 KJN720951:KKI720951 KTJ720951:KUE720951 LDF720951:LEA720951 LNB720951:LNW720951 LWX720951:LXS720951 MGT720951:MHO720951 MQP720951:MRK720951 NAL720951:NBG720951 NKH720951:NLC720951 NUD720951:NUY720951 ODZ720951:OEU720951 ONV720951:OOQ720951 OXR720951:OYM720951 PHN720951:PII720951 PRJ720951:PSE720951 QBF720951:QCA720951 QLB720951:QLW720951 QUX720951:QVS720951 RET720951:RFO720951 ROP720951:RPK720951 RYL720951:RZG720951 SIH720951:SJC720951 SSD720951:SSY720951 TBZ720951:TCU720951 TLV720951:TMQ720951 TVR720951:TWM720951 UFN720951:UGI720951 UPJ720951:UQE720951 UZF720951:VAA720951 VJB720951:VJW720951 VSX720951:VTS720951 WCT720951:WDO720951 WMP720951:WNK720951 WWL720951:WXG720951 AD786487:AY786487 JZ786487:KU786487 TV786487:UQ786487 ADR786487:AEM786487 ANN786487:AOI786487 AXJ786487:AYE786487 BHF786487:BIA786487 BRB786487:BRW786487 CAX786487:CBS786487 CKT786487:CLO786487 CUP786487:CVK786487 DEL786487:DFG786487 DOH786487:DPC786487 DYD786487:DYY786487 EHZ786487:EIU786487 ERV786487:ESQ786487 FBR786487:FCM786487 FLN786487:FMI786487 FVJ786487:FWE786487 GFF786487:GGA786487 GPB786487:GPW786487 GYX786487:GZS786487 HIT786487:HJO786487 HSP786487:HTK786487 ICL786487:IDG786487 IMH786487:INC786487 IWD786487:IWY786487 JFZ786487:JGU786487 JPV786487:JQQ786487 JZR786487:KAM786487 KJN786487:KKI786487 KTJ786487:KUE786487 LDF786487:LEA786487 LNB786487:LNW786487 LWX786487:LXS786487 MGT786487:MHO786487 MQP786487:MRK786487 NAL786487:NBG786487 NKH786487:NLC786487 NUD786487:NUY786487 ODZ786487:OEU786487 ONV786487:OOQ786487 OXR786487:OYM786487 PHN786487:PII786487 PRJ786487:PSE786487 QBF786487:QCA786487 QLB786487:QLW786487 QUX786487:QVS786487 RET786487:RFO786487 ROP786487:RPK786487 RYL786487:RZG786487 SIH786487:SJC786487 SSD786487:SSY786487 TBZ786487:TCU786487 TLV786487:TMQ786487 TVR786487:TWM786487 UFN786487:UGI786487 UPJ786487:UQE786487 UZF786487:VAA786487 VJB786487:VJW786487 VSX786487:VTS786487 WCT786487:WDO786487 WMP786487:WNK786487 WWL786487:WXG786487 AD852023:AY852023 JZ852023:KU852023 TV852023:UQ852023 ADR852023:AEM852023 ANN852023:AOI852023 AXJ852023:AYE852023 BHF852023:BIA852023 BRB852023:BRW852023 CAX852023:CBS852023 CKT852023:CLO852023 CUP852023:CVK852023 DEL852023:DFG852023 DOH852023:DPC852023 DYD852023:DYY852023 EHZ852023:EIU852023 ERV852023:ESQ852023 FBR852023:FCM852023 FLN852023:FMI852023 FVJ852023:FWE852023 GFF852023:GGA852023 GPB852023:GPW852023 GYX852023:GZS852023 HIT852023:HJO852023 HSP852023:HTK852023 ICL852023:IDG852023 IMH852023:INC852023 IWD852023:IWY852023 JFZ852023:JGU852023 JPV852023:JQQ852023 JZR852023:KAM852023 KJN852023:KKI852023 KTJ852023:KUE852023 LDF852023:LEA852023 LNB852023:LNW852023 LWX852023:LXS852023 MGT852023:MHO852023 MQP852023:MRK852023 NAL852023:NBG852023 NKH852023:NLC852023 NUD852023:NUY852023 ODZ852023:OEU852023 ONV852023:OOQ852023 OXR852023:OYM852023 PHN852023:PII852023 PRJ852023:PSE852023 QBF852023:QCA852023 QLB852023:QLW852023 QUX852023:QVS852023 RET852023:RFO852023 ROP852023:RPK852023 RYL852023:RZG852023 SIH852023:SJC852023 SSD852023:SSY852023 TBZ852023:TCU852023 TLV852023:TMQ852023 TVR852023:TWM852023 UFN852023:UGI852023 UPJ852023:UQE852023 UZF852023:VAA852023 VJB852023:VJW852023 VSX852023:VTS852023 WCT852023:WDO852023 WMP852023:WNK852023 WWL852023:WXG852023 AD917559:AY917559 JZ917559:KU917559 TV917559:UQ917559 ADR917559:AEM917559 ANN917559:AOI917559 AXJ917559:AYE917559 BHF917559:BIA917559 BRB917559:BRW917559 CAX917559:CBS917559 CKT917559:CLO917559 CUP917559:CVK917559 DEL917559:DFG917559 DOH917559:DPC917559 DYD917559:DYY917559 EHZ917559:EIU917559 ERV917559:ESQ917559 FBR917559:FCM917559 FLN917559:FMI917559 FVJ917559:FWE917559 GFF917559:GGA917559 GPB917559:GPW917559 GYX917559:GZS917559 HIT917559:HJO917559 HSP917559:HTK917559 ICL917559:IDG917559 IMH917559:INC917559 IWD917559:IWY917559 JFZ917559:JGU917559 JPV917559:JQQ917559 JZR917559:KAM917559 KJN917559:KKI917559 KTJ917559:KUE917559 LDF917559:LEA917559 LNB917559:LNW917559 LWX917559:LXS917559 MGT917559:MHO917559 MQP917559:MRK917559 NAL917559:NBG917559 NKH917559:NLC917559 NUD917559:NUY917559 ODZ917559:OEU917559 ONV917559:OOQ917559 OXR917559:OYM917559 PHN917559:PII917559 PRJ917559:PSE917559 QBF917559:QCA917559 QLB917559:QLW917559 QUX917559:QVS917559 RET917559:RFO917559 ROP917559:RPK917559 RYL917559:RZG917559 SIH917559:SJC917559 SSD917559:SSY917559 TBZ917559:TCU917559 TLV917559:TMQ917559 TVR917559:TWM917559 UFN917559:UGI917559 UPJ917559:UQE917559 UZF917559:VAA917559 VJB917559:VJW917559 VSX917559:VTS917559 WCT917559:WDO917559 WMP917559:WNK917559 WWL917559:WXG917559 AD983095:AY983095 JZ983095:KU983095 TV983095:UQ983095 ADR983095:AEM983095 ANN983095:AOI983095 AXJ983095:AYE983095 BHF983095:BIA983095 BRB983095:BRW983095 CAX983095:CBS983095 CKT983095:CLO983095 CUP983095:CVK983095 DEL983095:DFG983095 DOH983095:DPC983095 DYD983095:DYY983095 EHZ983095:EIU983095 ERV983095:ESQ983095 FBR983095:FCM983095 FLN983095:FMI983095 FVJ983095:FWE983095 GFF983095:GGA983095 GPB983095:GPW983095 GYX983095:GZS983095 HIT983095:HJO983095 HSP983095:HTK983095 ICL983095:IDG983095 IMH983095:INC983095 IWD983095:IWY983095 JFZ983095:JGU983095 JPV983095:JQQ983095 JZR983095:KAM983095 KJN983095:KKI983095 KTJ983095:KUE983095 LDF983095:LEA983095 LNB983095:LNW983095 LWX983095:LXS983095 MGT983095:MHO983095 MQP983095:MRK983095 NAL983095:NBG983095 NKH983095:NLC983095 NUD983095:NUY983095 ODZ983095:OEU983095 ONV983095:OOQ983095 OXR983095:OYM983095 PHN983095:PII983095 PRJ983095:PSE983095 QBF983095:QCA983095 QLB983095:QLW983095 QUX983095:QVS983095 RET983095:RFO983095 ROP983095:RPK983095 RYL983095:RZG983095 SIH983095:SJC983095 SSD983095:SSY983095 TBZ983095:TCU983095 TLV983095:TMQ983095 TVR983095:TWM983095 UFN983095:UGI983095 UPJ983095:UQE983095 UZF983095:VAA983095 VJB983095:VJW983095 VSX983095:VTS983095 WCT983095:WDO983095 WMP983095:WNK983095 WWL983095:WXG983095" showErrorMessage="1" showInputMessage="1" allowBlank="1" type="list">
      <formula1>"　,E1, E2"</formula1>
    </dataValidation>
    <dataValidation sqref="WYC983104:WYH983104 LQ64:LV64 VM64:VR64 AFI64:AFN64 APE64:APJ64 AZA64:AZF64 BIW64:BJB64 BSS64:BSX64 CCO64:CCT64 CMK64:CMP64 CWG64:CWL64 DGC64:DGH64 DPY64:DQD64 DZU64:DZZ64 EJQ64:EJV64 ETM64:ETR64 FDI64:FDN64 FNE64:FNJ64 FXA64:FXF64 GGW64:GHB64 GQS64:GQX64 HAO64:HAT64 HKK64:HKP64 HUG64:HUL64 IEC64:IEH64 INY64:IOD64 IXU64:IXZ64 JHQ64:JHV64 JRM64:JRR64 KBI64:KBN64 KLE64:KLJ64 KVA64:KVF64 LEW64:LFB64 LOS64:LOX64 LYO64:LYT64 MIK64:MIP64 MSG64:MSL64 NCC64:NCH64 NLY64:NMD64 NVU64:NVZ64 OFQ64:OFV64 OPM64:OPR64 OZI64:OZN64 PJE64:PJJ64 PTA64:PTF64 QCW64:QDB64 QMS64:QMX64 QWO64:QWT64 RGK64:RGP64 RQG64:RQL64 SAC64:SAH64 SJY64:SKD64 STU64:STZ64 TDQ64:TDV64 TNM64:TNR64 TXI64:TXN64 UHE64:UHJ64 URA64:URF64 VAW64:VBB64 VKS64:VKX64 VUO64:VUT64 WEK64:WEP64 WOG64:WOL64 WYC64:WYH64 BU65600:BZ65600 LQ65600:LV65600 VM65600:VR65600 AFI65600:AFN65600 APE65600:APJ65600 AZA65600:AZF65600 BIW65600:BJB65600 BSS65600:BSX65600 CCO65600:CCT65600 CMK65600:CMP65600 CWG65600:CWL65600 DGC65600:DGH65600 DPY65600:DQD65600 DZU65600:DZZ65600 EJQ65600:EJV65600 ETM65600:ETR65600 FDI65600:FDN65600 FNE65600:FNJ65600 FXA65600:FXF65600 GGW65600:GHB65600 GQS65600:GQX65600 HAO65600:HAT65600 HKK65600:HKP65600 HUG65600:HUL65600 IEC65600:IEH65600 INY65600:IOD65600 IXU65600:IXZ65600 JHQ65600:JHV65600 JRM65600:JRR65600 KBI65600:KBN65600 KLE65600:KLJ65600 KVA65600:KVF65600 LEW65600:LFB65600 LOS65600:LOX65600 LYO65600:LYT65600 MIK65600:MIP65600 MSG65600:MSL65600 NCC65600:NCH65600 NLY65600:NMD65600 NVU65600:NVZ65600 OFQ65600:OFV65600 OPM65600:OPR65600 OZI65600:OZN65600 PJE65600:PJJ65600 PTA65600:PTF65600 QCW65600:QDB65600 QMS65600:QMX65600 QWO65600:QWT65600 RGK65600:RGP65600 RQG65600:RQL65600 SAC65600:SAH65600 SJY65600:SKD65600 STU65600:STZ65600 TDQ65600:TDV65600 TNM65600:TNR65600 TXI65600:TXN65600 UHE65600:UHJ65600 URA65600:URF65600 VAW65600:VBB65600 VKS65600:VKX65600 VUO65600:VUT65600 WEK65600:WEP65600 WOG65600:WOL65600 WYC65600:WYH65600 BU131136:BZ131136 LQ131136:LV131136 VM131136:VR131136 AFI131136:AFN131136 APE131136:APJ131136 AZA131136:AZF131136 BIW131136:BJB131136 BSS131136:BSX131136 CCO131136:CCT131136 CMK131136:CMP131136 CWG131136:CWL131136 DGC131136:DGH131136 DPY131136:DQD131136 DZU131136:DZZ131136 EJQ131136:EJV131136 ETM131136:ETR131136 FDI131136:FDN131136 FNE131136:FNJ131136 FXA131136:FXF131136 GGW131136:GHB131136 GQS131136:GQX131136 HAO131136:HAT131136 HKK131136:HKP131136 HUG131136:HUL131136 IEC131136:IEH131136 INY131136:IOD131136 IXU131136:IXZ131136 JHQ131136:JHV131136 JRM131136:JRR131136 KBI131136:KBN131136 KLE131136:KLJ131136 KVA131136:KVF131136 LEW131136:LFB131136 LOS131136:LOX131136 LYO131136:LYT131136 MIK131136:MIP131136 MSG131136:MSL131136 NCC131136:NCH131136 NLY131136:NMD131136 NVU131136:NVZ131136 OFQ131136:OFV131136 OPM131136:OPR131136 OZI131136:OZN131136 PJE131136:PJJ131136 PTA131136:PTF131136 QCW131136:QDB131136 QMS131136:QMX131136 QWO131136:QWT131136 RGK131136:RGP131136 RQG131136:RQL131136 SAC131136:SAH131136 SJY131136:SKD131136 STU131136:STZ131136 TDQ131136:TDV131136 TNM131136:TNR131136 TXI131136:TXN131136 UHE131136:UHJ131136 URA131136:URF131136 VAW131136:VBB131136 VKS131136:VKX131136 VUO131136:VUT131136 WEK131136:WEP131136 WOG131136:WOL131136 WYC131136:WYH131136 BU196672:BZ196672 LQ196672:LV196672 VM196672:VR196672 AFI196672:AFN196672 APE196672:APJ196672 AZA196672:AZF196672 BIW196672:BJB196672 BSS196672:BSX196672 CCO196672:CCT196672 CMK196672:CMP196672 CWG196672:CWL196672 DGC196672:DGH196672 DPY196672:DQD196672 DZU196672:DZZ196672 EJQ196672:EJV196672 ETM196672:ETR196672 FDI196672:FDN196672 FNE196672:FNJ196672 FXA196672:FXF196672 GGW196672:GHB196672 GQS196672:GQX196672 HAO196672:HAT196672 HKK196672:HKP196672 HUG196672:HUL196672 IEC196672:IEH196672 INY196672:IOD196672 IXU196672:IXZ196672 JHQ196672:JHV196672 JRM196672:JRR196672 KBI196672:KBN196672 KLE196672:KLJ196672 KVA196672:KVF196672 LEW196672:LFB196672 LOS196672:LOX196672 LYO196672:LYT196672 MIK196672:MIP196672 MSG196672:MSL196672 NCC196672:NCH196672 NLY196672:NMD196672 NVU196672:NVZ196672 OFQ196672:OFV196672 OPM196672:OPR196672 OZI196672:OZN196672 PJE196672:PJJ196672 PTA196672:PTF196672 QCW196672:QDB196672 QMS196672:QMX196672 QWO196672:QWT196672 RGK196672:RGP196672 RQG196672:RQL196672 SAC196672:SAH196672 SJY196672:SKD196672 STU196672:STZ196672 TDQ196672:TDV196672 TNM196672:TNR196672 TXI196672:TXN196672 UHE196672:UHJ196672 URA196672:URF196672 VAW196672:VBB196672 VKS196672:VKX196672 VUO196672:VUT196672 WEK196672:WEP196672 WOG196672:WOL196672 WYC196672:WYH196672 BU262208:BZ262208 LQ262208:LV262208 VM262208:VR262208 AFI262208:AFN262208 APE262208:APJ262208 AZA262208:AZF262208 BIW262208:BJB262208 BSS262208:BSX262208 CCO262208:CCT262208 CMK262208:CMP262208 CWG262208:CWL262208 DGC262208:DGH262208 DPY262208:DQD262208 DZU262208:DZZ262208 EJQ262208:EJV262208 ETM262208:ETR262208 FDI262208:FDN262208 FNE262208:FNJ262208 FXA262208:FXF262208 GGW262208:GHB262208 GQS262208:GQX262208 HAO262208:HAT262208 HKK262208:HKP262208 HUG262208:HUL262208 IEC262208:IEH262208 INY262208:IOD262208 IXU262208:IXZ262208 JHQ262208:JHV262208 JRM262208:JRR262208 KBI262208:KBN262208 KLE262208:KLJ262208 KVA262208:KVF262208 LEW262208:LFB262208 LOS262208:LOX262208 LYO262208:LYT262208 MIK262208:MIP262208 MSG262208:MSL262208 NCC262208:NCH262208 NLY262208:NMD262208 NVU262208:NVZ262208 OFQ262208:OFV262208 OPM262208:OPR262208 OZI262208:OZN262208 PJE262208:PJJ262208 PTA262208:PTF262208 QCW262208:QDB262208 QMS262208:QMX262208 QWO262208:QWT262208 RGK262208:RGP262208 RQG262208:RQL262208 SAC262208:SAH262208 SJY262208:SKD262208 STU262208:STZ262208 TDQ262208:TDV262208 TNM262208:TNR262208 TXI262208:TXN262208 UHE262208:UHJ262208 URA262208:URF262208 VAW262208:VBB262208 VKS262208:VKX262208 VUO262208:VUT262208 WEK262208:WEP262208 WOG262208:WOL262208 WYC262208:WYH262208 BU327744:BZ327744 LQ327744:LV327744 VM327744:VR327744 AFI327744:AFN327744 APE327744:APJ327744 AZA327744:AZF327744 BIW327744:BJB327744 BSS327744:BSX327744 CCO327744:CCT327744 CMK327744:CMP327744 CWG327744:CWL327744 DGC327744:DGH327744 DPY327744:DQD327744 DZU327744:DZZ327744 EJQ327744:EJV327744 ETM327744:ETR327744 FDI327744:FDN327744 FNE327744:FNJ327744 FXA327744:FXF327744 GGW327744:GHB327744 GQS327744:GQX327744 HAO327744:HAT327744 HKK327744:HKP327744 HUG327744:HUL327744 IEC327744:IEH327744 INY327744:IOD327744 IXU327744:IXZ327744 JHQ327744:JHV327744 JRM327744:JRR327744 KBI327744:KBN327744 KLE327744:KLJ327744 KVA327744:KVF327744 LEW327744:LFB327744 LOS327744:LOX327744 LYO327744:LYT327744 MIK327744:MIP327744 MSG327744:MSL327744 NCC327744:NCH327744 NLY327744:NMD327744 NVU327744:NVZ327744 OFQ327744:OFV327744 OPM327744:OPR327744 OZI327744:OZN327744 PJE327744:PJJ327744 PTA327744:PTF327744 QCW327744:QDB327744 QMS327744:QMX327744 QWO327744:QWT327744 RGK327744:RGP327744 RQG327744:RQL327744 SAC327744:SAH327744 SJY327744:SKD327744 STU327744:STZ327744 TDQ327744:TDV327744 TNM327744:TNR327744 TXI327744:TXN327744 UHE327744:UHJ327744 URA327744:URF327744 VAW327744:VBB327744 VKS327744:VKX327744 VUO327744:VUT327744 WEK327744:WEP327744 WOG327744:WOL327744 WYC327744:WYH327744 BU393280:BZ393280 LQ393280:LV393280 VM393280:VR393280 AFI393280:AFN393280 APE393280:APJ393280 AZA393280:AZF393280 BIW393280:BJB393280 BSS393280:BSX393280 CCO393280:CCT393280 CMK393280:CMP393280 CWG393280:CWL393280 DGC393280:DGH393280 DPY393280:DQD393280 DZU393280:DZZ393280 EJQ393280:EJV393280 ETM393280:ETR393280 FDI393280:FDN393280 FNE393280:FNJ393280 FXA393280:FXF393280 GGW393280:GHB393280 GQS393280:GQX393280 HAO393280:HAT393280 HKK393280:HKP393280 HUG393280:HUL393280 IEC393280:IEH393280 INY393280:IOD393280 IXU393280:IXZ393280 JHQ393280:JHV393280 JRM393280:JRR393280 KBI393280:KBN393280 KLE393280:KLJ393280 KVA393280:KVF393280 LEW393280:LFB393280 LOS393280:LOX393280 LYO393280:LYT393280 MIK393280:MIP393280 MSG393280:MSL393280 NCC393280:NCH393280 NLY393280:NMD393280 NVU393280:NVZ393280 OFQ393280:OFV393280 OPM393280:OPR393280 OZI393280:OZN393280 PJE393280:PJJ393280 PTA393280:PTF393280 QCW393280:QDB393280 QMS393280:QMX393280 QWO393280:QWT393280 RGK393280:RGP393280 RQG393280:RQL393280 SAC393280:SAH393280 SJY393280:SKD393280 STU393280:STZ393280 TDQ393280:TDV393280 TNM393280:TNR393280 TXI393280:TXN393280 UHE393280:UHJ393280 URA393280:URF393280 VAW393280:VBB393280 VKS393280:VKX393280 VUO393280:VUT393280 WEK393280:WEP393280 WOG393280:WOL393280 WYC393280:WYH393280 BU458816:BZ458816 LQ458816:LV458816 VM458816:VR458816 AFI458816:AFN458816 APE458816:APJ458816 AZA458816:AZF458816 BIW458816:BJB458816 BSS458816:BSX458816 CCO458816:CCT458816 CMK458816:CMP458816 CWG458816:CWL458816 DGC458816:DGH458816 DPY458816:DQD458816 DZU458816:DZZ458816 EJQ458816:EJV458816 ETM458816:ETR458816 FDI458816:FDN458816 FNE458816:FNJ458816 FXA458816:FXF458816 GGW458816:GHB458816 GQS458816:GQX458816 HAO458816:HAT458816 HKK458816:HKP458816 HUG458816:HUL458816 IEC458816:IEH458816 INY458816:IOD458816 IXU458816:IXZ458816 JHQ458816:JHV458816 JRM458816:JRR458816 KBI458816:KBN458816 KLE458816:KLJ458816 KVA458816:KVF458816 LEW458816:LFB458816 LOS458816:LOX458816 LYO458816:LYT458816 MIK458816:MIP458816 MSG458816:MSL458816 NCC458816:NCH458816 NLY458816:NMD458816 NVU458816:NVZ458816 OFQ458816:OFV458816 OPM458816:OPR458816 OZI458816:OZN458816 PJE458816:PJJ458816 PTA458816:PTF458816 QCW458816:QDB458816 QMS458816:QMX458816 QWO458816:QWT458816 RGK458816:RGP458816 RQG458816:RQL458816 SAC458816:SAH458816 SJY458816:SKD458816 STU458816:STZ458816 TDQ458816:TDV458816 TNM458816:TNR458816 TXI458816:TXN458816 UHE458816:UHJ458816 URA458816:URF458816 VAW458816:VBB458816 VKS458816:VKX458816 VUO458816:VUT458816 WEK458816:WEP458816 WOG458816:WOL458816 WYC458816:WYH458816 BU524352:BZ524352 LQ524352:LV524352 VM524352:VR524352 AFI524352:AFN524352 APE524352:APJ524352 AZA524352:AZF524352 BIW524352:BJB524352 BSS524352:BSX524352 CCO524352:CCT524352 CMK524352:CMP524352 CWG524352:CWL524352 DGC524352:DGH524352 DPY524352:DQD524352 DZU524352:DZZ524352 EJQ524352:EJV524352 ETM524352:ETR524352 FDI524352:FDN524352 FNE524352:FNJ524352 FXA524352:FXF524352 GGW524352:GHB524352 GQS524352:GQX524352 HAO524352:HAT524352 HKK524352:HKP524352 HUG524352:HUL524352 IEC524352:IEH524352 INY524352:IOD524352 IXU524352:IXZ524352 JHQ524352:JHV524352 JRM524352:JRR524352 KBI524352:KBN524352 KLE524352:KLJ524352 KVA524352:KVF524352 LEW524352:LFB524352 LOS524352:LOX524352 LYO524352:LYT524352 MIK524352:MIP524352 MSG524352:MSL524352 NCC524352:NCH524352 NLY524352:NMD524352 NVU524352:NVZ524352 OFQ524352:OFV524352 OPM524352:OPR524352 OZI524352:OZN524352 PJE524352:PJJ524352 PTA524352:PTF524352 QCW524352:QDB524352 QMS524352:QMX524352 QWO524352:QWT524352 RGK524352:RGP524352 RQG524352:RQL524352 SAC524352:SAH524352 SJY524352:SKD524352 STU524352:STZ524352 TDQ524352:TDV524352 TNM524352:TNR524352 TXI524352:TXN524352 UHE524352:UHJ524352 URA524352:URF524352 VAW524352:VBB524352 VKS524352:VKX524352 VUO524352:VUT524352 WEK524352:WEP524352 WOG524352:WOL524352 WYC524352:WYH524352 BU589888:BZ589888 LQ589888:LV589888 VM589888:VR589888 AFI589888:AFN589888 APE589888:APJ589888 AZA589888:AZF589888 BIW589888:BJB589888 BSS589888:BSX589888 CCO589888:CCT589888 CMK589888:CMP589888 CWG589888:CWL589888 DGC589888:DGH589888 DPY589888:DQD589888 DZU589888:DZZ589888 EJQ589888:EJV589888 ETM589888:ETR589888 FDI589888:FDN589888 FNE589888:FNJ589888 FXA589888:FXF589888 GGW589888:GHB589888 GQS589888:GQX589888 HAO589888:HAT589888 HKK589888:HKP589888 HUG589888:HUL589888 IEC589888:IEH589888 INY589888:IOD589888 IXU589888:IXZ589888 JHQ589888:JHV589888 JRM589888:JRR589888 KBI589888:KBN589888 KLE589888:KLJ589888 KVA589888:KVF589888 LEW589888:LFB589888 LOS589888:LOX589888 LYO589888:LYT589888 MIK589888:MIP589888 MSG589888:MSL589888 NCC589888:NCH589888 NLY589888:NMD589888 NVU589888:NVZ589888 OFQ589888:OFV589888 OPM589888:OPR589888 OZI589888:OZN589888 PJE589888:PJJ589888 PTA589888:PTF589888 QCW589888:QDB589888 QMS589888:QMX589888 QWO589888:QWT589888 RGK589888:RGP589888 RQG589888:RQL589888 SAC589888:SAH589888 SJY589888:SKD589888 STU589888:STZ589888 TDQ589888:TDV589888 TNM589888:TNR589888 TXI589888:TXN589888 UHE589888:UHJ589888 URA589888:URF589888 VAW589888:VBB589888 VKS589888:VKX589888 VUO589888:VUT589888 WEK589888:WEP589888 WOG589888:WOL589888 WYC589888:WYH589888 BU655424:BZ655424 LQ655424:LV655424 VM655424:VR655424 AFI655424:AFN655424 APE655424:APJ655424 AZA655424:AZF655424 BIW655424:BJB655424 BSS655424:BSX655424 CCO655424:CCT655424 CMK655424:CMP655424 CWG655424:CWL655424 DGC655424:DGH655424 DPY655424:DQD655424 DZU655424:DZZ655424 EJQ655424:EJV655424 ETM655424:ETR655424 FDI655424:FDN655424 FNE655424:FNJ655424 FXA655424:FXF655424 GGW655424:GHB655424 GQS655424:GQX655424 HAO655424:HAT655424 HKK655424:HKP655424 HUG655424:HUL655424 IEC655424:IEH655424 INY655424:IOD655424 IXU655424:IXZ655424 JHQ655424:JHV655424 JRM655424:JRR655424 KBI655424:KBN655424 KLE655424:KLJ655424 KVA655424:KVF655424 LEW655424:LFB655424 LOS655424:LOX655424 LYO655424:LYT655424 MIK655424:MIP655424 MSG655424:MSL655424 NCC655424:NCH655424 NLY655424:NMD655424 NVU655424:NVZ655424 OFQ655424:OFV655424 OPM655424:OPR655424 OZI655424:OZN655424 PJE655424:PJJ655424 PTA655424:PTF655424 QCW655424:QDB655424 QMS655424:QMX655424 QWO655424:QWT655424 RGK655424:RGP655424 RQG655424:RQL655424 SAC655424:SAH655424 SJY655424:SKD655424 STU655424:STZ655424 TDQ655424:TDV655424 TNM655424:TNR655424 TXI655424:TXN655424 UHE655424:UHJ655424 URA655424:URF655424 VAW655424:VBB655424 VKS655424:VKX655424 VUO655424:VUT655424 WEK655424:WEP655424 WOG655424:WOL655424 WYC655424:WYH655424 BU720960:BZ720960 LQ720960:LV720960 VM720960:VR720960 AFI720960:AFN720960 APE720960:APJ720960 AZA720960:AZF720960 BIW720960:BJB720960 BSS720960:BSX720960 CCO720960:CCT720960 CMK720960:CMP720960 CWG720960:CWL720960 DGC720960:DGH720960 DPY720960:DQD720960 DZU720960:DZZ720960 EJQ720960:EJV720960 ETM720960:ETR720960 FDI720960:FDN720960 FNE720960:FNJ720960 FXA720960:FXF720960 GGW720960:GHB720960 GQS720960:GQX720960 HAO720960:HAT720960 HKK720960:HKP720960 HUG720960:HUL720960 IEC720960:IEH720960 INY720960:IOD720960 IXU720960:IXZ720960 JHQ720960:JHV720960 JRM720960:JRR720960 KBI720960:KBN720960 KLE720960:KLJ720960 KVA720960:KVF720960 LEW720960:LFB720960 LOS720960:LOX720960 LYO720960:LYT720960 MIK720960:MIP720960 MSG720960:MSL720960 NCC720960:NCH720960 NLY720960:NMD720960 NVU720960:NVZ720960 OFQ720960:OFV720960 OPM720960:OPR720960 OZI720960:OZN720960 PJE720960:PJJ720960 PTA720960:PTF720960 QCW720960:QDB720960 QMS720960:QMX720960 QWO720960:QWT720960 RGK720960:RGP720960 RQG720960:RQL720960 SAC720960:SAH720960 SJY720960:SKD720960 STU720960:STZ720960 TDQ720960:TDV720960 TNM720960:TNR720960 TXI720960:TXN720960 UHE720960:UHJ720960 URA720960:URF720960 VAW720960:VBB720960 VKS720960:VKX720960 VUO720960:VUT720960 WEK720960:WEP720960 WOG720960:WOL720960 WYC720960:WYH720960 BU786496:BZ786496 LQ786496:LV786496 VM786496:VR786496 AFI786496:AFN786496 APE786496:APJ786496 AZA786496:AZF786496 BIW786496:BJB786496 BSS786496:BSX786496 CCO786496:CCT786496 CMK786496:CMP786496 CWG786496:CWL786496 DGC786496:DGH786496 DPY786496:DQD786496 DZU786496:DZZ786496 EJQ786496:EJV786496 ETM786496:ETR786496 FDI786496:FDN786496 FNE786496:FNJ786496 FXA786496:FXF786496 GGW786496:GHB786496 GQS786496:GQX786496 HAO786496:HAT786496 HKK786496:HKP786496 HUG786496:HUL786496 IEC786496:IEH786496 INY786496:IOD786496 IXU786496:IXZ786496 JHQ786496:JHV786496 JRM786496:JRR786496 KBI786496:KBN786496 KLE786496:KLJ786496 KVA786496:KVF786496 LEW786496:LFB786496 LOS786496:LOX786496 LYO786496:LYT786496 MIK786496:MIP786496 MSG786496:MSL786496 NCC786496:NCH786496 NLY786496:NMD786496 NVU786496:NVZ786496 OFQ786496:OFV786496 OPM786496:OPR786496 OZI786496:OZN786496 PJE786496:PJJ786496 PTA786496:PTF786496 QCW786496:QDB786496 QMS786496:QMX786496 QWO786496:QWT786496 RGK786496:RGP786496 RQG786496:RQL786496 SAC786496:SAH786496 SJY786496:SKD786496 STU786496:STZ786496 TDQ786496:TDV786496 TNM786496:TNR786496 TXI786496:TXN786496 UHE786496:UHJ786496 URA786496:URF786496 VAW786496:VBB786496 VKS786496:VKX786496 VUO786496:VUT786496 WEK786496:WEP786496 WOG786496:WOL786496 WYC786496:WYH786496 BU852032:BZ852032 LQ852032:LV852032 VM852032:VR852032 AFI852032:AFN852032 APE852032:APJ852032 AZA852032:AZF852032 BIW852032:BJB852032 BSS852032:BSX852032 CCO852032:CCT852032 CMK852032:CMP852032 CWG852032:CWL852032 DGC852032:DGH852032 DPY852032:DQD852032 DZU852032:DZZ852032 EJQ852032:EJV852032 ETM852032:ETR852032 FDI852032:FDN852032 FNE852032:FNJ852032 FXA852032:FXF852032 GGW852032:GHB852032 GQS852032:GQX852032 HAO852032:HAT852032 HKK852032:HKP852032 HUG852032:HUL852032 IEC852032:IEH852032 INY852032:IOD852032 IXU852032:IXZ852032 JHQ852032:JHV852032 JRM852032:JRR852032 KBI852032:KBN852032 KLE852032:KLJ852032 KVA852032:KVF852032 LEW852032:LFB852032 LOS852032:LOX852032 LYO852032:LYT852032 MIK852032:MIP852032 MSG852032:MSL852032 NCC852032:NCH852032 NLY852032:NMD852032 NVU852032:NVZ852032 OFQ852032:OFV852032 OPM852032:OPR852032 OZI852032:OZN852032 PJE852032:PJJ852032 PTA852032:PTF852032 QCW852032:QDB852032 QMS852032:QMX852032 QWO852032:QWT852032 RGK852032:RGP852032 RQG852032:RQL852032 SAC852032:SAH852032 SJY852032:SKD852032 STU852032:STZ852032 TDQ852032:TDV852032 TNM852032:TNR852032 TXI852032:TXN852032 UHE852032:UHJ852032 URA852032:URF852032 VAW852032:VBB852032 VKS852032:VKX852032 VUO852032:VUT852032 WEK852032:WEP852032 WOG852032:WOL852032 WYC852032:WYH852032 BU917568:BZ917568 LQ917568:LV917568 VM917568:VR917568 AFI917568:AFN917568 APE917568:APJ917568 AZA917568:AZF917568 BIW917568:BJB917568 BSS917568:BSX917568 CCO917568:CCT917568 CMK917568:CMP917568 CWG917568:CWL917568 DGC917568:DGH917568 DPY917568:DQD917568 DZU917568:DZZ917568 EJQ917568:EJV917568 ETM917568:ETR917568 FDI917568:FDN917568 FNE917568:FNJ917568 FXA917568:FXF917568 GGW917568:GHB917568 GQS917568:GQX917568 HAO917568:HAT917568 HKK917568:HKP917568 HUG917568:HUL917568 IEC917568:IEH917568 INY917568:IOD917568 IXU917568:IXZ917568 JHQ917568:JHV917568 JRM917568:JRR917568 KBI917568:KBN917568 KLE917568:KLJ917568 KVA917568:KVF917568 LEW917568:LFB917568 LOS917568:LOX917568 LYO917568:LYT917568 MIK917568:MIP917568 MSG917568:MSL917568 NCC917568:NCH917568 NLY917568:NMD917568 NVU917568:NVZ917568 OFQ917568:OFV917568 OPM917568:OPR917568 OZI917568:OZN917568 PJE917568:PJJ917568 PTA917568:PTF917568 QCW917568:QDB917568 QMS917568:QMX917568 QWO917568:QWT917568 RGK917568:RGP917568 RQG917568:RQL917568 SAC917568:SAH917568 SJY917568:SKD917568 STU917568:STZ917568 TDQ917568:TDV917568 TNM917568:TNR917568 TXI917568:TXN917568 UHE917568:UHJ917568 URA917568:URF917568 VAW917568:VBB917568 VKS917568:VKX917568 VUO917568:VUT917568 WEK917568:WEP917568 WOG917568:WOL917568 WYC917568:WYH917568 BU983104:BZ983104 LQ983104:LV983104 VM983104:VR983104 AFI983104:AFN983104 APE983104:APJ983104 AZA983104:AZF983104 BIW983104:BJB983104 BSS983104:BSX983104 CCO983104:CCT983104 CMK983104:CMP983104 CWG983104:CWL983104 DGC983104:DGH983104 DPY983104:DQD983104 DZU983104:DZZ983104 EJQ983104:EJV983104 ETM983104:ETR983104 FDI983104:FDN983104 FNE983104:FNJ983104 FXA983104:FXF983104 GGW983104:GHB983104 GQS983104:GQX983104 HAO983104:HAT983104 HKK983104:HKP983104 HUG983104:HUL983104 IEC983104:IEH983104 INY983104:IOD983104 IXU983104:IXZ983104 JHQ983104:JHV983104 JRM983104:JRR983104 KBI983104:KBN983104 KLE983104:KLJ983104 KVA983104:KVF983104 LEW983104:LFB983104 LOS983104:LOX983104 LYO983104:LYT983104 MIK983104:MIP983104 MSG983104:MSL983104 NCC983104:NCH983104 NLY983104:NMD983104 NVU983104:NVZ983104 OFQ983104:OFV983104 OPM983104:OPR983104 OZI983104:OZN983104 PJE983104:PJJ983104 PTA983104:PTF983104 QCW983104:QDB983104 QMS983104:QMX983104 QWO983104:QWT983104 RGK983104:RGP983104 RQG983104:RQL983104 SAC983104:SAH983104 SJY983104:SKD983104 STU983104:STZ983104 TDQ983104:TDV983104 TNM983104:TNR983104 TXI983104:TXN983104 UHE983104:UHJ983104 URA983104:URF983104 VAW983104:VBB983104 VKS983104:VKX983104 VUO983104:VUT983104 WEK983104:WEP983104 WOG983104:WOL983104" showErrorMessage="1" showInputMessage="1" allowBlank="1" type="list">
      <formula1>"　,ＭＢ,ＭＡ"</formula1>
    </dataValidation>
    <dataValidation sqref="BU64:BZ64" showErrorMessage="1" showInputMessage="1" allowBlank="0" type="list">
      <formula1>"　,ＭＢ,ＭＡ"</formula1>
    </dataValidation>
  </dataValidations>
  <pageMargins left="0.5905511811023623" right="0.1968503937007874" top="0.3937007874015748" bottom="0.4330708661417323" header="0" footer="0"/>
  <pageSetup orientation="portrait" paperSize="9" scale="93" verticalDpi="1200"/>
  <headerFooter alignWithMargins="0">
    <oddHeader>&amp;C&amp;"ＭＳ ゴシック,太字"&amp;13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outlinePr summaryBelow="1" summaryRight="1"/>
    <pageSetUpPr/>
  </sheetPr>
  <dimension ref="A1:M30"/>
  <sheetViews>
    <sheetView showGridLines="0" view="pageBreakPreview" topLeftCell="A2" zoomScale="115" zoomScaleNormal="100" zoomScaleSheetLayoutView="115" workbookViewId="0">
      <selection activeCell="I27" sqref="I27"/>
    </sheetView>
  </sheetViews>
  <sheetFormatPr baseColWidth="8" defaultColWidth="9" defaultRowHeight="14"/>
  <cols>
    <col width="36.7265625" bestFit="1" customWidth="1" style="52" min="1" max="1"/>
    <col width="12.36328125" customWidth="1" style="52" min="2" max="13"/>
    <col width="9" customWidth="1" style="38" min="14" max="16384"/>
  </cols>
  <sheetData>
    <row r="1" ht="14.25" customHeight="1" s="832">
      <c r="A1" s="1737">
        <f>+PL!A1</f>
        <v/>
      </c>
      <c r="B1" s="38">
        <f>+PL!B1</f>
        <v/>
      </c>
    </row>
    <row r="3" ht="14.25" customHeight="1" s="832">
      <c r="G3" s="620">
        <f>PL!G3</f>
        <v/>
      </c>
      <c r="M3" s="620">
        <f>PL!M3</f>
        <v/>
      </c>
    </row>
    <row r="4" ht="14.25" customHeight="1" s="832">
      <c r="A4" s="42" t="inlineStr">
        <is>
          <t>Cash Flow Statement</t>
        </is>
      </c>
      <c r="B4" s="42" t="n"/>
      <c r="C4" s="42" t="n"/>
      <c r="D4" s="42" t="n"/>
      <c r="E4" s="42" t="n"/>
      <c r="F4" s="42" t="n"/>
      <c r="G4" s="42" t="n"/>
      <c r="I4" s="42" t="n"/>
      <c r="J4" s="42" t="n"/>
      <c r="K4" s="42" t="n"/>
      <c r="L4" s="42" t="n"/>
      <c r="M4" s="42" t="n"/>
    </row>
    <row r="5" ht="14.25" customHeight="1" s="832">
      <c r="A5" s="39" t="n"/>
      <c r="B5" s="40">
        <f>+PL!B4</f>
        <v/>
      </c>
      <c r="C5" s="40">
        <f>+PL!C4</f>
        <v/>
      </c>
      <c r="D5" s="40">
        <f>+PL!D4</f>
        <v/>
      </c>
      <c r="E5" s="40">
        <f>+PL!E4</f>
        <v/>
      </c>
      <c r="F5" s="40">
        <f>+PL!F4</f>
        <v/>
      </c>
      <c r="G5" s="40">
        <f>+PL!G4</f>
        <v/>
      </c>
      <c r="I5" s="40">
        <f>+PL!I4</f>
        <v/>
      </c>
      <c r="J5" s="40">
        <f>+PL!J4</f>
        <v/>
      </c>
      <c r="K5" s="40">
        <f>+PL!K4</f>
        <v/>
      </c>
      <c r="L5" s="40">
        <f>+PL!L4</f>
        <v/>
      </c>
      <c r="M5" s="40">
        <f>+PL!M4</f>
        <v/>
      </c>
    </row>
    <row r="6" ht="14.25" customHeight="1" s="832">
      <c r="A6" s="43" t="inlineStr">
        <is>
          <t xml:space="preserve">Net Income </t>
        </is>
      </c>
      <c r="B6" s="1749">
        <f>PL!B23</f>
        <v/>
      </c>
      <c r="C6" s="1749">
        <f>PL!C23</f>
        <v/>
      </c>
      <c r="D6" s="1749">
        <f>PL!D23</f>
        <v/>
      </c>
      <c r="E6" s="1749">
        <f>PL!E23</f>
        <v/>
      </c>
      <c r="F6" s="1749">
        <f>PL!F23</f>
        <v/>
      </c>
      <c r="G6" s="1749">
        <f>PL!G23</f>
        <v/>
      </c>
      <c r="I6" s="1749">
        <f>PL!I23</f>
        <v/>
      </c>
      <c r="J6" s="1749">
        <f>PL!J23</f>
        <v/>
      </c>
      <c r="K6" s="1749">
        <f>PL!K23</f>
        <v/>
      </c>
      <c r="L6" s="1749">
        <f>PL!L23</f>
        <v/>
      </c>
      <c r="M6" s="1749">
        <f>PL!M23</f>
        <v/>
      </c>
    </row>
    <row r="7" ht="14.25" customHeight="1" s="832">
      <c r="A7" s="43" t="inlineStr">
        <is>
          <t xml:space="preserve">Depreciation &amp; Amortization(+) </t>
        </is>
      </c>
      <c r="B7" s="1749">
        <f>PL!B25</f>
        <v/>
      </c>
      <c r="C7" s="1749">
        <f>PL!C25</f>
        <v/>
      </c>
      <c r="D7" s="1749">
        <f>PL!D25</f>
        <v/>
      </c>
      <c r="E7" s="1749">
        <f>PL!E25</f>
        <v/>
      </c>
      <c r="F7" s="1749">
        <f>PL!F25</f>
        <v/>
      </c>
      <c r="G7" s="1749">
        <f>PL!G25</f>
        <v/>
      </c>
      <c r="I7" s="1749">
        <f>PL!I25</f>
        <v/>
      </c>
      <c r="J7" s="1749">
        <f>PL!J25</f>
        <v/>
      </c>
      <c r="K7" s="1749">
        <f>PL!K25</f>
        <v/>
      </c>
      <c r="L7" s="1749">
        <f>PL!L25</f>
        <v/>
      </c>
      <c r="M7" s="1749">
        <f>PL!M25</f>
        <v/>
      </c>
    </row>
    <row r="8" ht="14.25" customHeight="1" s="832">
      <c r="A8" s="43" t="inlineStr">
        <is>
          <t xml:space="preserve">Taxes(Deferred etc) </t>
        </is>
      </c>
      <c r="B8" s="43" t="n"/>
      <c r="C8" s="1749" t="n"/>
      <c r="D8" s="1749" t="n"/>
      <c r="E8" s="1749" t="n"/>
      <c r="F8" s="1749" t="n">
        <v>0</v>
      </c>
      <c r="G8" s="1749" t="n">
        <v>0</v>
      </c>
      <c r="I8" s="1749">
        <f>+C8*BS!$B$9</f>
        <v/>
      </c>
      <c r="J8" s="1749">
        <f>+D8*BS!$B$9</f>
        <v/>
      </c>
      <c r="K8" s="1749">
        <f>+E8*BS!$B$9</f>
        <v/>
      </c>
      <c r="L8" s="1749">
        <f>+F8*BS!$B$9</f>
        <v/>
      </c>
      <c r="M8" s="1749">
        <f>+G8*BS!$B$9</f>
        <v/>
      </c>
    </row>
    <row r="9" ht="14.25" customHeight="1" s="832">
      <c r="A9" s="43" t="inlineStr">
        <is>
          <t xml:space="preserve">(Gain)/Loss from PP&amp;E Sales </t>
        </is>
      </c>
      <c r="B9" s="43" t="n"/>
      <c r="C9" s="43" t="n"/>
      <c r="D9" s="1749" t="n"/>
      <c r="E9" s="1749" t="n"/>
      <c r="F9" s="1749" t="n">
        <v>0</v>
      </c>
      <c r="G9" s="1749" t="n">
        <v>0</v>
      </c>
      <c r="I9" s="1749">
        <f>+C9*BS!$B$9</f>
        <v/>
      </c>
      <c r="J9" s="1749">
        <f>+D9*BS!$B$9</f>
        <v/>
      </c>
      <c r="K9" s="1749">
        <f>+E9*BS!$B$9</f>
        <v/>
      </c>
      <c r="L9" s="1749">
        <f>+F9*BS!$B$9</f>
        <v/>
      </c>
      <c r="M9" s="1749">
        <f>+G9*BS!$B$9</f>
        <v/>
      </c>
    </row>
    <row r="10" ht="14.25" customHeight="1" s="832">
      <c r="A10" s="43" t="inlineStr">
        <is>
          <t xml:space="preserve">Net Working Capital </t>
        </is>
      </c>
      <c r="B10" s="1749" t="n"/>
      <c r="C10" s="1749" t="n"/>
      <c r="D10" s="1749" t="n"/>
      <c r="E10" s="1749" t="n"/>
      <c r="F10" s="1749" t="n">
        <v>0</v>
      </c>
      <c r="G10" s="1749" t="n">
        <v>0</v>
      </c>
      <c r="I10" s="1749">
        <f>+C10*BS!$B$9</f>
        <v/>
      </c>
      <c r="J10" s="1749">
        <f>+D10*BS!$B$9</f>
        <v/>
      </c>
      <c r="K10" s="1749">
        <f>+E10*BS!$B$9</f>
        <v/>
      </c>
      <c r="L10" s="1749">
        <f>+F10*BS!$B$9</f>
        <v/>
      </c>
      <c r="M10" s="1749">
        <f>+G10*BS!$B$9</f>
        <v/>
      </c>
    </row>
    <row r="11" ht="14.25" customHeight="1" s="832">
      <c r="A11" s="43" t="inlineStr">
        <is>
          <t xml:space="preserve">Other Operating Cashflow </t>
        </is>
      </c>
      <c r="B11" s="1749">
        <f>B12-SUM(B6:B10)</f>
        <v/>
      </c>
      <c r="C11" s="1749">
        <f>C12-SUM(C6:C10)</f>
        <v/>
      </c>
      <c r="D11" s="1749">
        <f>D12-SUM(D6:D10)</f>
        <v/>
      </c>
      <c r="E11" s="1749">
        <f>E12-SUM(E6:E10)</f>
        <v/>
      </c>
      <c r="F11" s="1749">
        <f>F12-SUM(F6:F10)</f>
        <v/>
      </c>
      <c r="G11" s="1749">
        <f>G12-SUM(G6:G10)</f>
        <v/>
      </c>
      <c r="I11" s="1749">
        <f>+C11*BS!$B$9</f>
        <v/>
      </c>
      <c r="J11" s="1749">
        <f>+D11*BS!$B$9</f>
        <v/>
      </c>
      <c r="K11" s="1749">
        <f>+E11*BS!$B$9</f>
        <v/>
      </c>
      <c r="L11" s="1749">
        <f>+F11*BS!$B$9</f>
        <v/>
      </c>
      <c r="M11" s="1749">
        <f>+G11*BS!$B$9</f>
        <v/>
      </c>
    </row>
    <row r="12" ht="14.25" customHeight="1" s="832">
      <c r="A12" s="42" t="inlineStr">
        <is>
          <t xml:space="preserve">(1)Cash from Operating Activities </t>
        </is>
      </c>
      <c r="B12" s="1739" t="n"/>
      <c r="C12" s="1739" t="n"/>
      <c r="D12" s="1739" t="n"/>
      <c r="E12" s="1739" t="n"/>
      <c r="F12" s="1739" t="n">
        <v>48889</v>
      </c>
      <c r="G12" s="1739" t="n">
        <v>105344</v>
      </c>
      <c r="I12" s="1739">
        <f>SUM(I6:I11)</f>
        <v/>
      </c>
      <c r="J12" s="1739">
        <f>SUM(J6:J11)</f>
        <v/>
      </c>
      <c r="K12" s="1739">
        <f>SUM(K6:K11)</f>
        <v/>
      </c>
      <c r="L12" s="1739">
        <f>SUM(L6:L11)</f>
        <v/>
      </c>
      <c r="M12" s="1739">
        <f>SUM(M6:M11)</f>
        <v/>
      </c>
    </row>
    <row r="13" ht="14.25" customHeight="1" s="832">
      <c r="A13" s="43" t="inlineStr">
        <is>
          <t xml:space="preserve">CAPEX(-) </t>
        </is>
      </c>
      <c r="B13" s="1749" t="n"/>
      <c r="C13" s="1749" t="n"/>
      <c r="D13" s="1749" t="n"/>
      <c r="E13" s="1749" t="n"/>
      <c r="F13" s="1749" t="n">
        <v>-4558</v>
      </c>
      <c r="G13" s="1749" t="n">
        <v>-1336</v>
      </c>
      <c r="I13" s="1749">
        <f>+C13*BS!$B$9</f>
        <v/>
      </c>
      <c r="J13" s="1749">
        <f>+D13*BS!$B$9</f>
        <v/>
      </c>
      <c r="K13" s="1749">
        <f>+E13*BS!$B$9</f>
        <v/>
      </c>
      <c r="L13" s="1749">
        <f>+F13*BS!$B$9</f>
        <v/>
      </c>
      <c r="M13" s="1749">
        <f>+G13*BS!$B$9</f>
        <v/>
      </c>
    </row>
    <row r="14" ht="14.25" customHeight="1" s="832">
      <c r="A14" s="43" t="inlineStr">
        <is>
          <t xml:space="preserve">Investment(-) </t>
        </is>
      </c>
      <c r="B14" s="43" t="n"/>
      <c r="C14" s="43" t="n"/>
      <c r="D14" s="1749" t="n"/>
      <c r="E14" s="1749" t="n"/>
      <c r="F14" s="1749" t="n">
        <v>0</v>
      </c>
      <c r="G14" s="1749" t="n">
        <v>0</v>
      </c>
      <c r="I14" s="1749">
        <f>+C14*BS!$B$9</f>
        <v/>
      </c>
      <c r="J14" s="1749">
        <f>+D14*BS!$B$9</f>
        <v/>
      </c>
      <c r="K14" s="1749">
        <f>+E14*BS!$B$9</f>
        <v/>
      </c>
      <c r="L14" s="1749">
        <f>+F14*BS!$B$9</f>
        <v/>
      </c>
      <c r="M14" s="1749">
        <f>+G14*BS!$B$9</f>
        <v/>
      </c>
    </row>
    <row r="15" ht="14.25" customHeight="1" s="832">
      <c r="A15" s="43" t="inlineStr">
        <is>
          <t xml:space="preserve">Acquisitions(-) </t>
        </is>
      </c>
      <c r="B15" s="43" t="n"/>
      <c r="C15" s="43" t="n"/>
      <c r="D15" s="1749" t="n"/>
      <c r="E15" s="1749" t="n"/>
      <c r="F15" s="1749" t="n">
        <v>0</v>
      </c>
      <c r="G15" s="1749" t="n">
        <v>0</v>
      </c>
      <c r="I15" s="1749">
        <f>+C15*BS!$B$9</f>
        <v/>
      </c>
      <c r="J15" s="1749">
        <f>+D15*BS!$B$9</f>
        <v/>
      </c>
      <c r="K15" s="1749">
        <f>+E15*BS!$B$9</f>
        <v/>
      </c>
      <c r="L15" s="1749">
        <f>+F15*BS!$B$9</f>
        <v/>
      </c>
      <c r="M15" s="1749">
        <f>+G15*BS!$B$9</f>
        <v/>
      </c>
    </row>
    <row r="16" ht="14.25" customHeight="1" s="832">
      <c r="A16" s="43" t="inlineStr">
        <is>
          <t xml:space="preserve">Proceeds from PP&amp;E Sales(+) </t>
        </is>
      </c>
      <c r="B16" s="43" t="n"/>
      <c r="C16" s="1749" t="n"/>
      <c r="D16" s="1749" t="n"/>
      <c r="E16" s="1749" t="n"/>
      <c r="F16" s="1749" t="n">
        <v>425</v>
      </c>
      <c r="G16" s="1749" t="n">
        <v>683</v>
      </c>
      <c r="I16" s="1749">
        <f>+C16*BS!$B$9</f>
        <v/>
      </c>
      <c r="J16" s="1749">
        <f>+D16*BS!$B$9</f>
        <v/>
      </c>
      <c r="K16" s="1749">
        <f>+E16*BS!$B$9</f>
        <v/>
      </c>
      <c r="L16" s="1749">
        <f>+F16*BS!$B$9</f>
        <v/>
      </c>
      <c r="M16" s="1749">
        <f>+G16*BS!$B$9</f>
        <v/>
      </c>
    </row>
    <row r="17" ht="14.25" customHeight="1" s="832">
      <c r="A17" s="43" t="inlineStr">
        <is>
          <t xml:space="preserve">Other Investment Cashflow </t>
        </is>
      </c>
      <c r="B17" s="1749">
        <f>B18-SUM(B13:B16)</f>
        <v/>
      </c>
      <c r="C17" s="1749">
        <f>C18-SUM(C13:C16)</f>
        <v/>
      </c>
      <c r="D17" s="1749">
        <f>D18-SUM(D13:D16)</f>
        <v/>
      </c>
      <c r="E17" s="1749">
        <f>E18-SUM(E13:E16)</f>
        <v/>
      </c>
      <c r="F17" s="1749">
        <f>F18-SUM(F13:F16)</f>
        <v/>
      </c>
      <c r="G17" s="1749">
        <f>G18-SUM(G13:G16)</f>
        <v/>
      </c>
      <c r="I17" s="1749">
        <f>+C17*BS!$B$9</f>
        <v/>
      </c>
      <c r="J17" s="1749">
        <f>+D17*BS!$B$9</f>
        <v/>
      </c>
      <c r="K17" s="1749">
        <f>+E17*BS!$B$9</f>
        <v/>
      </c>
      <c r="L17" s="1749">
        <f>+F17*BS!$B$9</f>
        <v/>
      </c>
      <c r="M17" s="1749">
        <f>+G17*BS!$B$9</f>
        <v/>
      </c>
    </row>
    <row r="18" ht="14.25" customHeight="1" s="832">
      <c r="A18" s="42" t="inlineStr">
        <is>
          <t xml:space="preserve">(2)Cash from Investments Activities </t>
        </is>
      </c>
      <c r="B18" s="1739" t="n"/>
      <c r="C18" s="1739" t="n"/>
      <c r="D18" s="1739" t="n"/>
      <c r="E18" s="1739" t="n"/>
      <c r="F18" s="1739" t="n">
        <v>-4340</v>
      </c>
      <c r="G18" s="1739" t="n">
        <v>-3447</v>
      </c>
      <c r="I18" s="1739">
        <f>SUM(I13:I17)</f>
        <v/>
      </c>
      <c r="J18" s="1739">
        <f>SUM(J13:J17)</f>
        <v/>
      </c>
      <c r="K18" s="1739">
        <f>SUM(K13:K17)</f>
        <v/>
      </c>
      <c r="L18" s="1739">
        <f>SUM(L13:L17)</f>
        <v/>
      </c>
      <c r="M18" s="1739">
        <f>SUM(M13:M17)</f>
        <v/>
      </c>
    </row>
    <row r="19" ht="14.25" customHeight="1" s="832">
      <c r="A19" s="43" t="inlineStr">
        <is>
          <t xml:space="preserve">Sale of Stock(+) </t>
        </is>
      </c>
      <c r="B19" s="1749" t="n"/>
      <c r="C19" s="1749" t="n"/>
      <c r="D19" s="1749" t="n"/>
      <c r="E19" s="1749" t="n"/>
      <c r="F19" s="1749" t="n">
        <v>0</v>
      </c>
      <c r="G19" s="1749" t="n">
        <v>0</v>
      </c>
      <c r="I19" s="1749">
        <f>+C19*BS!$B$9</f>
        <v/>
      </c>
      <c r="J19" s="1749">
        <f>+D19*BS!$B$9</f>
        <v/>
      </c>
      <c r="K19" s="1749">
        <f>+E19*BS!$B$9</f>
        <v/>
      </c>
      <c r="L19" s="1749">
        <f>+F19*BS!$B$9</f>
        <v/>
      </c>
      <c r="M19" s="1749">
        <f>+G19*BS!$B$9</f>
        <v/>
      </c>
    </row>
    <row r="20" ht="14.25" customHeight="1" s="832">
      <c r="A20" s="43" t="inlineStr">
        <is>
          <t xml:space="preserve">Purchase of Stock(-) </t>
        </is>
      </c>
      <c r="B20" s="1749" t="n"/>
      <c r="C20" s="1749" t="n"/>
      <c r="D20" s="1749" t="n"/>
      <c r="E20" s="1749" t="n"/>
      <c r="F20" s="1749" t="n">
        <v>0</v>
      </c>
      <c r="G20" s="1749" t="n">
        <v>0</v>
      </c>
      <c r="I20" s="1749">
        <f>+C20*BS!$B$9</f>
        <v/>
      </c>
      <c r="J20" s="1749">
        <f>+D20*BS!$B$9</f>
        <v/>
      </c>
      <c r="K20" s="1749">
        <f>+E20*BS!$B$9</f>
        <v/>
      </c>
      <c r="L20" s="1749">
        <f>+F20*BS!$B$9</f>
        <v/>
      </c>
      <c r="M20" s="1749">
        <f>+G20*BS!$B$9</f>
        <v/>
      </c>
    </row>
    <row r="21" ht="14.25" customHeight="1" s="832">
      <c r="A21" s="43" t="inlineStr">
        <is>
          <t xml:space="preserve">Cash Dividends(-) </t>
        </is>
      </c>
      <c r="B21" s="1749" t="n"/>
      <c r="C21" s="1749" t="n"/>
      <c r="D21" s="1749" t="n"/>
      <c r="E21" s="1749" t="n"/>
      <c r="F21" s="1749" t="n">
        <v>0</v>
      </c>
      <c r="G21" s="1749" t="n">
        <v>0</v>
      </c>
      <c r="I21" s="1749">
        <f>+C21*BS!$B$9</f>
        <v/>
      </c>
      <c r="J21" s="1749">
        <f>+D21*BS!$B$9</f>
        <v/>
      </c>
      <c r="K21" s="1749">
        <f>+E21*BS!$B$9</f>
        <v/>
      </c>
      <c r="L21" s="1749">
        <f>+F21*BS!$B$9</f>
        <v/>
      </c>
      <c r="M21" s="1749">
        <f>+G21*BS!$B$9</f>
        <v/>
      </c>
    </row>
    <row r="22" ht="14.25" customHeight="1" s="832">
      <c r="A22" s="43" t="inlineStr">
        <is>
          <t xml:space="preserve">Debt Borrowing(+) </t>
        </is>
      </c>
      <c r="B22" s="1749" t="n"/>
      <c r="C22" s="1749" t="n"/>
      <c r="D22" s="1749" t="n"/>
      <c r="E22" s="1749" t="n"/>
      <c r="F22" s="1749" t="n">
        <v>0</v>
      </c>
      <c r="G22" s="1749" t="n">
        <v>0</v>
      </c>
      <c r="I22" s="1749">
        <f>+C22*BS!$B$9</f>
        <v/>
      </c>
      <c r="J22" s="1749">
        <f>+D22*BS!$B$9</f>
        <v/>
      </c>
      <c r="K22" s="1749">
        <f>+E22*BS!$B$9</f>
        <v/>
      </c>
      <c r="L22" s="1749">
        <f>+F22*BS!$B$9</f>
        <v/>
      </c>
      <c r="M22" s="1749">
        <f>+G22*BS!$B$9</f>
        <v/>
      </c>
    </row>
    <row r="23" ht="14.25" customHeight="1" s="832">
      <c r="A23" s="43" t="inlineStr">
        <is>
          <t xml:space="preserve">Debt Repayment(-) </t>
        </is>
      </c>
      <c r="B23" s="1749" t="n"/>
      <c r="C23" s="1749" t="n"/>
      <c r="D23" s="1749" t="n"/>
      <c r="E23" s="1749" t="n"/>
      <c r="F23" s="1749" t="n">
        <v>-39944</v>
      </c>
      <c r="G23" s="1749" t="n">
        <v>-63179</v>
      </c>
      <c r="I23" s="1749">
        <f>+C23*BS!$B$9</f>
        <v/>
      </c>
      <c r="J23" s="1749">
        <f>+D23*BS!$B$9</f>
        <v/>
      </c>
      <c r="K23" s="1749">
        <f>+E23*BS!$B$9</f>
        <v/>
      </c>
      <c r="L23" s="1749">
        <f>+F23*BS!$B$9</f>
        <v/>
      </c>
      <c r="M23" s="1749">
        <f>+G23*BS!$B$9</f>
        <v/>
      </c>
    </row>
    <row r="24" ht="14.25" customHeight="1" s="832">
      <c r="A24" s="43" t="inlineStr">
        <is>
          <t>Other Financing Cashflow *</t>
        </is>
      </c>
      <c r="B24" s="1749">
        <f>B25-SUM(B19:B23)</f>
        <v/>
      </c>
      <c r="C24" s="1749">
        <f>C25-SUM(C19:C23)</f>
        <v/>
      </c>
      <c r="D24" s="1749">
        <f>D25-SUM(D19:D23)</f>
        <v/>
      </c>
      <c r="E24" s="1749">
        <f>E25-SUM(E19:E23)</f>
        <v/>
      </c>
      <c r="F24" s="1749">
        <f>F25-SUM(F19:F23)</f>
        <v/>
      </c>
      <c r="G24" s="1749">
        <f>G25-SUM(G19:G23)</f>
        <v/>
      </c>
      <c r="I24" s="1749">
        <f>+C24*BS!$B$9</f>
        <v/>
      </c>
      <c r="J24" s="1749">
        <f>+D24*BS!$B$9</f>
        <v/>
      </c>
      <c r="K24" s="1749">
        <f>+E24*BS!$B$9</f>
        <v/>
      </c>
      <c r="L24" s="1749">
        <f>+F24*BS!$B$9</f>
        <v/>
      </c>
      <c r="M24" s="1749">
        <f>+G24*BS!$B$9</f>
        <v/>
      </c>
    </row>
    <row r="25" ht="14.25" customHeight="1" s="832">
      <c r="A25" s="42" t="inlineStr">
        <is>
          <t xml:space="preserve">(3)Cash from Financing Activities </t>
        </is>
      </c>
      <c r="B25" s="1739" t="n"/>
      <c r="C25" s="1739" t="n"/>
      <c r="D25" s="1739" t="n"/>
      <c r="E25" s="1739" t="n"/>
      <c r="F25" s="1739" t="n">
        <v>-39944</v>
      </c>
      <c r="G25" s="1739" t="n">
        <v>-63179</v>
      </c>
      <c r="I25" s="1739">
        <f>SUM(I19:I24)</f>
        <v/>
      </c>
      <c r="J25" s="1739">
        <f>SUM(J19:J24)</f>
        <v/>
      </c>
      <c r="K25" s="1739">
        <f>SUM(K19:K24)</f>
        <v/>
      </c>
      <c r="L25" s="1739">
        <f>SUM(L19:L24)</f>
        <v/>
      </c>
      <c r="M25" s="1739">
        <f>SUM(M19:M24)</f>
        <v/>
      </c>
    </row>
    <row r="26" ht="14.25" customHeight="1" s="832">
      <c r="A26" s="42" t="inlineStr">
        <is>
          <t xml:space="preserve">(4)Other Fluctuation of Cash </t>
        </is>
      </c>
      <c r="B26" s="1750">
        <f>+B29-B28-B25-B18-B12</f>
        <v/>
      </c>
      <c r="C26" s="1750">
        <f>+C29-C28-C25-C18-C12</f>
        <v/>
      </c>
      <c r="D26" s="1750">
        <f>+D29-D28-D25-D18-D12</f>
        <v/>
      </c>
      <c r="E26" s="1750">
        <f>+E29-E28-E25-E18-E12</f>
        <v/>
      </c>
      <c r="F26" s="1750">
        <f>+F29-F28-F25-F18-F12</f>
        <v/>
      </c>
      <c r="G26" s="1750">
        <f>+G29-G28-G25-G18-G12</f>
        <v/>
      </c>
      <c r="I26" s="1750">
        <f>+I29-I28-I25-I18-I12</f>
        <v/>
      </c>
      <c r="J26" s="1750">
        <f>+J29-J28-J25-J18-J12</f>
        <v/>
      </c>
      <c r="K26" s="1750">
        <f>+K29-K28-K25-K18-K12</f>
        <v/>
      </c>
      <c r="L26" s="1750">
        <f>+L29-L28-L25-L18-L12</f>
        <v/>
      </c>
      <c r="M26" s="1750">
        <f>+M29-M28-M25-M18-M12</f>
        <v/>
      </c>
    </row>
    <row r="27" ht="14.25" customHeight="1" s="832">
      <c r="A27" s="42" t="inlineStr">
        <is>
          <t xml:space="preserve">(5)Net Cashflow (1)+(2)+(3)+(4) </t>
        </is>
      </c>
      <c r="B27" s="1739">
        <f>B12+B18+B25+B26</f>
        <v/>
      </c>
      <c r="C27" s="1739">
        <f>C12+C18+C25+C26</f>
        <v/>
      </c>
      <c r="D27" s="1739">
        <f>D12+D18+D25+D26</f>
        <v/>
      </c>
      <c r="E27" s="1739">
        <f>E12+E18+E25+E26</f>
        <v/>
      </c>
      <c r="F27" s="1739">
        <f>F12+F18+F25+F26</f>
        <v/>
      </c>
      <c r="G27" s="1739">
        <f>G12+G18+G25+G26</f>
        <v/>
      </c>
      <c r="I27" s="1739">
        <f>I12+I18+I25+I26</f>
        <v/>
      </c>
      <c r="J27" s="1739">
        <f>J12+J18+J25+J26</f>
        <v/>
      </c>
      <c r="K27" s="1739">
        <f>K12+K18+K25+K26</f>
        <v/>
      </c>
      <c r="L27" s="1739">
        <f>L12+L18+L25+L26</f>
        <v/>
      </c>
      <c r="M27" s="1739">
        <f>M12+M18+M25+M26</f>
        <v/>
      </c>
    </row>
    <row r="28" ht="14.25" customHeight="1" s="832">
      <c r="A28" s="42" t="inlineStr">
        <is>
          <t xml:space="preserve">(6)Cash at Begin of Fiscal Year </t>
        </is>
      </c>
      <c r="B28" s="1739" t="n"/>
      <c r="C28" s="1739">
        <f>B29</f>
        <v/>
      </c>
      <c r="D28" s="1739">
        <f>C29</f>
        <v/>
      </c>
      <c r="E28" s="1739">
        <f>D29</f>
        <v/>
      </c>
      <c r="F28" s="1739">
        <f>E29</f>
        <v/>
      </c>
      <c r="G28" s="1739">
        <f>F29</f>
        <v/>
      </c>
      <c r="I28" s="1739">
        <f>H29</f>
        <v/>
      </c>
      <c r="J28" s="1739">
        <f>I29</f>
        <v/>
      </c>
      <c r="K28" s="1739">
        <f>J29</f>
        <v/>
      </c>
      <c r="L28" s="1739">
        <f>K29</f>
        <v/>
      </c>
      <c r="M28" s="1739">
        <f>L29</f>
        <v/>
      </c>
    </row>
    <row r="29" ht="14.25" customHeight="1" s="832">
      <c r="A29" s="42" t="inlineStr">
        <is>
          <t xml:space="preserve">(7)Cash at End of Fiscal Year(5)+(6) </t>
        </is>
      </c>
      <c r="B29" s="1739" t="n"/>
      <c r="C29" s="1739">
        <f>BS!C23</f>
        <v/>
      </c>
      <c r="D29" s="1739">
        <f>BS!D23</f>
        <v/>
      </c>
      <c r="E29" s="1739">
        <f>BS!E23</f>
        <v/>
      </c>
      <c r="F29" s="1739">
        <f>BS!F23</f>
        <v/>
      </c>
      <c r="G29" s="1739">
        <f>BS!G23</f>
        <v/>
      </c>
      <c r="I29" s="1739">
        <f>BS!O23</f>
        <v/>
      </c>
      <c r="J29" s="1739">
        <f>BS!P23</f>
        <v/>
      </c>
      <c r="K29" s="1739">
        <f>BS!Q23</f>
        <v/>
      </c>
      <c r="L29" s="1739">
        <f>BS!R23</f>
        <v/>
      </c>
      <c r="M29" s="1739">
        <f>BS!S23</f>
        <v/>
      </c>
    </row>
    <row r="30" ht="14.25" customHeight="1" s="832">
      <c r="A30" s="43" t="inlineStr">
        <is>
          <t>Error</t>
        </is>
      </c>
      <c r="B30" s="1751">
        <f>(B28-B29)+B27</f>
        <v/>
      </c>
      <c r="C30" s="1751">
        <f>(C28-C29)+C27</f>
        <v/>
      </c>
      <c r="D30" s="1751">
        <f>(D28-D29)+D27</f>
        <v/>
      </c>
      <c r="E30" s="1739">
        <f>(E28-E29)+E27</f>
        <v/>
      </c>
      <c r="F30" s="1751">
        <f>(F28-F29)+F27</f>
        <v/>
      </c>
      <c r="G30" s="1751">
        <f>(G28-G29)+G27</f>
        <v/>
      </c>
      <c r="I30" s="1751">
        <f>(I28-I29)+I27</f>
        <v/>
      </c>
      <c r="J30" s="1751">
        <f>(J28-J29)+J27</f>
        <v/>
      </c>
      <c r="K30" s="1751">
        <f>(K28-K29)+K27</f>
        <v/>
      </c>
      <c r="L30" s="1751">
        <f>(L28-L29)+L27</f>
        <v/>
      </c>
      <c r="M30" s="175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3" footer="0.3"/>
  <pageSetup orientation="portrait" paperSize="9" scale="48"/>
</worksheet>
</file>

<file path=xl/worksheets/sheet4.xml><?xml version="1.0" encoding="utf-8"?>
<worksheet xmlns="http://schemas.openxmlformats.org/spreadsheetml/2006/main">
  <sheetPr>
    <tabColor rgb="FF00B050"/>
    <outlinePr summaryBelow="1" summaryRight="1"/>
    <pageSetUpPr/>
  </sheetPr>
  <dimension ref="A2:AE407"/>
  <sheetViews>
    <sheetView showGridLines="0" topLeftCell="A113" zoomScale="90" zoomScaleNormal="90" zoomScaleSheetLayoutView="100" workbookViewId="0">
      <selection activeCell="B129" sqref="B129"/>
    </sheetView>
  </sheetViews>
  <sheetFormatPr baseColWidth="8" defaultColWidth="8" defaultRowHeight="14"/>
  <cols>
    <col width="11.36328125" customWidth="1" style="457" min="1" max="1"/>
    <col width="45.26953125" bestFit="1" customWidth="1" style="507" min="2" max="2"/>
    <col width="12.6328125" customWidth="1" style="457" min="3" max="3"/>
    <col width="11" customWidth="1" style="457" min="4" max="8"/>
    <col width="36" customWidth="1" style="457" min="9" max="9"/>
    <col width="16.7265625" customWidth="1" style="457" min="10" max="10"/>
    <col hidden="1" width="12.7265625" customWidth="1" style="457" min="11" max="12"/>
    <col width="8" customWidth="1" style="457" min="13" max="13"/>
    <col width="45.26953125" bestFit="1" customWidth="1" style="507" min="14" max="14"/>
    <col width="12.6328125" customWidth="1" style="457" min="15" max="15"/>
    <col width="11" customWidth="1" style="457" min="16" max="20"/>
    <col width="36" customWidth="1" style="457" min="21" max="21"/>
    <col width="11" customWidth="1" style="457" min="22" max="23"/>
    <col width="8" customWidth="1" style="457" min="24" max="16384"/>
  </cols>
  <sheetData>
    <row r="2">
      <c r="B2" s="508" t="inlineStr">
        <is>
          <t xml:space="preserve">CDM Notes Breakdown </t>
        </is>
      </c>
      <c r="C2" s="509" t="n"/>
      <c r="D2" s="509" t="n"/>
      <c r="E2" s="509" t="n"/>
      <c r="F2" s="509" t="n"/>
      <c r="G2" s="509" t="n"/>
      <c r="H2" s="509" t="n"/>
      <c r="I2" s="510" t="n"/>
      <c r="N2" s="508" t="inlineStr">
        <is>
          <t xml:space="preserve">CDM Notes Breakdown </t>
        </is>
      </c>
      <c r="O2" s="509" t="n"/>
      <c r="P2" s="509" t="n"/>
      <c r="Q2" s="509" t="n"/>
      <c r="R2" s="509" t="n"/>
      <c r="S2" s="509" t="n"/>
      <c r="T2" s="509" t="n"/>
      <c r="U2" s="510" t="n"/>
    </row>
    <row r="3">
      <c r="B3" s="511" t="n"/>
      <c r="C3" s="512" t="n"/>
      <c r="D3" s="512" t="n"/>
      <c r="E3" s="512" t="n"/>
      <c r="F3" s="512" t="n"/>
      <c r="G3" s="512" t="n"/>
      <c r="H3" s="512" t="n"/>
      <c r="I3" s="513" t="n"/>
      <c r="L3" s="503" t="n"/>
      <c r="N3" s="511" t="n"/>
      <c r="O3" s="512" t="n"/>
      <c r="P3" s="512" t="n"/>
      <c r="Q3" s="512" t="n"/>
      <c r="R3" s="512" t="n"/>
      <c r="S3" s="512" t="n"/>
      <c r="T3" s="512" t="n"/>
      <c r="U3" s="513" t="n"/>
    </row>
    <row r="4">
      <c r="B4" s="808" t="inlineStr">
        <is>
          <t>Mizuho CCIF No.</t>
        </is>
      </c>
      <c r="C4" s="806">
        <f>BS!$B$3</f>
        <v/>
      </c>
      <c r="D4" s="1752" t="n"/>
      <c r="E4" s="1752" t="n"/>
      <c r="F4" s="1752" t="n"/>
      <c r="G4" s="1752" t="n"/>
      <c r="H4" s="1752" t="n"/>
      <c r="I4" s="1753" t="n"/>
      <c r="L4" s="503" t="n"/>
      <c r="N4" s="808" t="inlineStr">
        <is>
          <t>Mizuho CCIF No.</t>
        </is>
      </c>
      <c r="O4" s="806">
        <f>BS!$B$3</f>
        <v/>
      </c>
      <c r="P4" s="1752" t="n"/>
      <c r="Q4" s="1752" t="n"/>
      <c r="R4" s="1752" t="n"/>
      <c r="S4" s="1752" t="n"/>
      <c r="T4" s="1752" t="n"/>
      <c r="U4" s="1753" t="n"/>
    </row>
    <row r="5" ht="10" customHeight="1" s="832">
      <c r="B5" s="1754" t="n"/>
      <c r="C5" s="1755" t="n"/>
      <c r="D5" s="1756" t="n"/>
      <c r="E5" s="1756" t="n"/>
      <c r="F5" s="1756" t="n"/>
      <c r="G5" s="1756" t="n"/>
      <c r="H5" s="1756" t="n"/>
      <c r="I5" s="1757" t="n"/>
      <c r="N5" s="1754" t="n"/>
      <c r="O5" s="1755" t="n"/>
      <c r="P5" s="1756" t="n"/>
      <c r="Q5" s="1756" t="n"/>
      <c r="R5" s="1756" t="n"/>
      <c r="S5" s="1756" t="n"/>
      <c r="T5" s="1756" t="n"/>
      <c r="U5" s="1757" t="n"/>
    </row>
    <row r="6" ht="10" customHeight="1" s="832">
      <c r="B6" s="808" t="inlineStr">
        <is>
          <t>Customer's Name</t>
        </is>
      </c>
      <c r="C6" s="807">
        <f>BS!$B$2</f>
        <v/>
      </c>
      <c r="D6" s="1752" t="n"/>
      <c r="E6" s="1752" t="n"/>
      <c r="F6" s="1752" t="n"/>
      <c r="G6" s="1752" t="n"/>
      <c r="H6" s="1752" t="n"/>
      <c r="I6" s="1753" t="n"/>
      <c r="N6" s="808" t="inlineStr">
        <is>
          <t>Customer's Name</t>
        </is>
      </c>
      <c r="O6" s="807">
        <f>BS!$B$2</f>
        <v/>
      </c>
      <c r="P6" s="1752" t="n"/>
      <c r="Q6" s="1752" t="n"/>
      <c r="R6" s="1752" t="n"/>
      <c r="S6" s="1752" t="n"/>
      <c r="T6" s="1752" t="n"/>
      <c r="U6" s="1753" t="n"/>
    </row>
    <row r="7" ht="10" customHeight="1" s="832">
      <c r="B7" s="1754" t="n"/>
      <c r="C7" s="1755" t="n"/>
      <c r="D7" s="1756" t="n"/>
      <c r="E7" s="1756" t="n"/>
      <c r="F7" s="1756" t="n"/>
      <c r="G7" s="1756" t="n"/>
      <c r="H7" s="1756" t="n"/>
      <c r="I7" s="1757" t="n"/>
      <c r="N7" s="1754" t="n"/>
      <c r="O7" s="1755" t="n"/>
      <c r="P7" s="1756" t="n"/>
      <c r="Q7" s="1756" t="n"/>
      <c r="R7" s="1756" t="n"/>
      <c r="S7" s="1756" t="n"/>
      <c r="T7" s="1756" t="n"/>
      <c r="U7" s="1757" t="n"/>
    </row>
    <row r="8" ht="21.75" customHeight="1" s="832">
      <c r="B8" s="808" t="inlineStr">
        <is>
          <t xml:space="preserve">Account Type </t>
        </is>
      </c>
      <c r="C8" s="807" t="inlineStr">
        <is>
          <t>Consolidated</t>
        </is>
      </c>
      <c r="D8" s="1758" t="n"/>
      <c r="E8" s="1758" t="n"/>
      <c r="F8" s="1758" t="n"/>
      <c r="G8" s="1758" t="n"/>
      <c r="H8" s="1758" t="n"/>
      <c r="I8" s="1759" t="n"/>
      <c r="K8" s="457" t="inlineStr">
        <is>
          <t>Consolidated</t>
        </is>
      </c>
      <c r="N8" s="808" t="inlineStr">
        <is>
          <t xml:space="preserve">Account Type </t>
        </is>
      </c>
      <c r="O8" s="807">
        <f>$C$8</f>
        <v/>
      </c>
      <c r="P8" s="1758" t="n"/>
      <c r="Q8" s="1758" t="n"/>
      <c r="R8" s="1758" t="n"/>
      <c r="S8" s="1758" t="n"/>
      <c r="T8" s="1758" t="n"/>
      <c r="U8" s="1759" t="n"/>
      <c r="X8" s="469" t="n"/>
      <c r="Y8" s="469" t="n"/>
      <c r="Z8" s="469" t="n"/>
      <c r="AA8" s="469" t="n"/>
      <c r="AB8" s="469" t="n"/>
      <c r="AC8" s="469" t="n"/>
      <c r="AD8" s="469" t="n"/>
      <c r="AE8" s="469" t="n"/>
    </row>
    <row r="9">
      <c r="B9" s="808" t="inlineStr">
        <is>
          <t>Unit</t>
        </is>
      </c>
      <c r="C9" s="809">
        <f>BS!$B$7</f>
        <v/>
      </c>
      <c r="D9" s="810">
        <f>BS!$B$8</f>
        <v/>
      </c>
      <c r="E9" s="812" t="n"/>
      <c r="F9" s="1752" t="n"/>
      <c r="G9" s="1752" t="n"/>
      <c r="H9" s="1752" t="n"/>
      <c r="I9" s="1753" t="n"/>
      <c r="K9" s="457" t="inlineStr">
        <is>
          <t xml:space="preserve">Non Consolidated </t>
        </is>
      </c>
      <c r="N9" s="808" t="inlineStr">
        <is>
          <t>Unit</t>
        </is>
      </c>
      <c r="O9" s="809">
        <f>BS!$B$7</f>
        <v/>
      </c>
      <c r="P9" s="810">
        <f>BS!$B$10</f>
        <v/>
      </c>
      <c r="Q9" s="812" t="n"/>
      <c r="R9" s="1752" t="n"/>
      <c r="S9" s="1752" t="n"/>
      <c r="T9" s="1752" t="n"/>
      <c r="U9" s="1753" t="n"/>
      <c r="X9" s="469" t="n"/>
      <c r="Y9" s="469" t="n"/>
      <c r="Z9" s="469" t="n"/>
      <c r="AA9" s="469" t="n"/>
      <c r="AB9" s="469" t="n"/>
      <c r="AC9" s="469" t="n"/>
      <c r="AD9" s="469" t="n"/>
      <c r="AE9" s="469" t="n"/>
    </row>
    <row r="10" ht="10" customHeight="1" s="832">
      <c r="B10" s="1754" t="n"/>
      <c r="C10" s="1755" t="n"/>
      <c r="D10" s="1756" t="n"/>
      <c r="E10" s="1756" t="n"/>
      <c r="F10" s="1756" t="n"/>
      <c r="G10" s="1756" t="n"/>
      <c r="H10" s="1756" t="n"/>
      <c r="I10" s="1757" t="n"/>
      <c r="N10" s="1754" t="n"/>
      <c r="O10" s="1755" t="n"/>
      <c r="P10" s="1756" t="n"/>
      <c r="Q10" s="1756" t="n"/>
      <c r="R10" s="1756" t="n"/>
      <c r="S10" s="1756" t="n"/>
      <c r="T10" s="1756" t="n"/>
      <c r="U10" s="1757" t="n"/>
      <c r="X10" s="469" t="n"/>
      <c r="Y10" s="469" t="n"/>
      <c r="Z10" s="469" t="n"/>
      <c r="AA10" s="469" t="n"/>
      <c r="AB10" s="469" t="n"/>
      <c r="AC10" s="469" t="n"/>
      <c r="AD10" s="469" t="n"/>
      <c r="AE10" s="469" t="n"/>
    </row>
    <row r="11">
      <c r="B11" s="571" t="n"/>
      <c r="C11" s="572" t="n"/>
      <c r="D11" s="572" t="n"/>
      <c r="E11" s="572" t="n"/>
      <c r="F11" s="572" t="n"/>
      <c r="G11" s="572" t="n"/>
      <c r="H11" s="572" t="n"/>
      <c r="I11" s="573" t="n"/>
      <c r="N11" s="461" t="n"/>
      <c r="U11" s="459" t="n"/>
      <c r="X11" s="469" t="n"/>
      <c r="Y11" s="469" t="n"/>
      <c r="Z11" s="469" t="n"/>
      <c r="AA11" s="469" t="n"/>
      <c r="AB11" s="469" t="n"/>
      <c r="AC11" s="469" t="n"/>
      <c r="AD11" s="469" t="n"/>
      <c r="AE11" s="469" t="n"/>
    </row>
    <row r="12" ht="24" customFormat="1" customHeight="1" s="465">
      <c r="B12" s="574" t="inlineStr">
        <is>
          <t xml:space="preserve">Notes to Balance Sheet </t>
        </is>
      </c>
      <c r="C12" s="575">
        <f>BS!$B$21</f>
        <v/>
      </c>
      <c r="D12" s="575">
        <f>BS!$C$21</f>
        <v/>
      </c>
      <c r="E12" s="575">
        <f>BS!$D$21</f>
        <v/>
      </c>
      <c r="F12" s="575">
        <f>BS!$E$21</f>
        <v/>
      </c>
      <c r="G12" s="575">
        <f>BS!$F$21</f>
        <v/>
      </c>
      <c r="H12" s="575">
        <f>BS!$G$21</f>
        <v/>
      </c>
      <c r="I12" s="576" t="inlineStr">
        <is>
          <t xml:space="preserve">Remarks </t>
        </is>
      </c>
      <c r="J12" s="577" t="n"/>
      <c r="N12" s="515" t="inlineStr">
        <is>
          <t xml:space="preserve">Notes to Balance Sheet </t>
        </is>
      </c>
      <c r="O12" s="463">
        <f>BS!$B$21</f>
        <v/>
      </c>
      <c r="P12" s="463">
        <f>BS!$C$21</f>
        <v/>
      </c>
      <c r="Q12" s="463">
        <f>BS!$D$21</f>
        <v/>
      </c>
      <c r="R12" s="463">
        <f>BS!$E$21</f>
        <v/>
      </c>
      <c r="S12" s="463">
        <f>BS!$F$21</f>
        <v/>
      </c>
      <c r="T12" s="463">
        <f>BS!$G$21</f>
        <v/>
      </c>
      <c r="U12" s="516" t="inlineStr">
        <is>
          <t xml:space="preserve">Remarks </t>
        </is>
      </c>
      <c r="V12" s="469" t="n"/>
      <c r="W12" s="469" t="n"/>
      <c r="X12" s="469" t="n"/>
      <c r="Y12" s="469" t="n"/>
      <c r="Z12" s="469" t="n"/>
      <c r="AA12" s="469" t="n"/>
      <c r="AB12" s="469" t="n"/>
      <c r="AC12" s="469" t="n"/>
      <c r="AD12" s="469" t="n"/>
      <c r="AE12" s="469" t="n"/>
    </row>
    <row r="13" ht="24.75" customFormat="1" customHeight="1" s="469">
      <c r="B13" s="517" t="inlineStr">
        <is>
          <t xml:space="preserve">Assets </t>
        </is>
      </c>
      <c r="C13" s="518" t="n"/>
      <c r="D13" s="518" t="n"/>
      <c r="E13" s="518" t="n"/>
      <c r="F13" s="518" t="n"/>
      <c r="G13" s="518" t="n"/>
      <c r="H13" s="518" t="n"/>
      <c r="I13" s="519" t="n"/>
      <c r="N13" s="517" t="inlineStr">
        <is>
          <t xml:space="preserve">Assets </t>
        </is>
      </c>
      <c r="O13" s="518" t="n"/>
      <c r="P13" s="518" t="n"/>
      <c r="Q13" s="518" t="n"/>
      <c r="R13" s="518" t="n"/>
      <c r="S13" s="518" t="n"/>
      <c r="T13" s="518" t="n"/>
      <c r="U13" s="519" t="n"/>
    </row>
    <row r="14" customFormat="1" s="469">
      <c r="B14" s="520" t="inlineStr">
        <is>
          <t xml:space="preserve">Cash and cash equivalents </t>
        </is>
      </c>
      <c r="C14" s="533" t="n"/>
      <c r="D14" s="533" t="n"/>
      <c r="E14" s="533" t="n"/>
      <c r="F14" s="533" t="n"/>
      <c r="G14" s="533" t="n"/>
      <c r="H14" s="533" t="n"/>
      <c r="I14" s="578" t="n"/>
      <c r="N14" s="520" t="inlineStr">
        <is>
          <t xml:space="preserve">Cash and cash equivalents </t>
        </is>
      </c>
      <c r="O14" s="533" t="n"/>
      <c r="P14" s="533" t="n"/>
      <c r="Q14" s="533" t="n"/>
      <c r="R14" s="533" t="n"/>
      <c r="S14" s="533" t="n"/>
      <c r="T14" s="533" t="n"/>
      <c r="U14" s="578" t="n"/>
    </row>
    <row r="15" customFormat="1" s="469">
      <c r="B15" t="inlineStr">
        <is>
          <t>Consolidated $'000  Cash on hand Cash at bank</t>
        </is>
      </c>
      <c r="G15" t="n">
        <v>50</v>
      </c>
      <c r="H15" t="n">
        <v>43482</v>
      </c>
    </row>
    <row r="16" customFormat="1" s="469">
      <c r="B16" t="inlineStr">
        <is>
          <t>Consolidated $'000  Short-term deposits</t>
        </is>
      </c>
      <c r="G16" t="n">
        <v>29</v>
      </c>
      <c r="H16" t="n">
        <v>75609</v>
      </c>
    </row>
    <row r="17" customFormat="1" s="469">
      <c r="B17" t="inlineStr">
        <is>
          <t xml:space="preserve">Consolidated $'000  </t>
        </is>
      </c>
      <c r="G17" t="n">
        <v>803</v>
      </c>
      <c r="H17" t="n">
        <v>119092</v>
      </c>
    </row>
    <row r="18" customFormat="1" s="469">
      <c r="B18" t="inlineStr">
        <is>
          <t>Consolidated $'000 Note 10. Current assets trade and other receivables Note 10. Current assets trade and other receivables</t>
        </is>
      </c>
      <c r="G18" t="n">
        <v>0</v>
      </c>
      <c r="H18" t="n">
        <v>0</v>
      </c>
    </row>
    <row r="19" customFormat="1" s="469">
      <c r="B19" s="520" t="n"/>
      <c r="C19" s="533" t="n"/>
      <c r="D19" s="533" t="n"/>
      <c r="E19" s="533" t="n"/>
      <c r="F19" s="533" t="n"/>
      <c r="G19" s="533" t="n"/>
      <c r="H19" s="533" t="n"/>
      <c r="I19" s="578" t="n"/>
      <c r="N19" s="520" t="n"/>
      <c r="O19" s="533" t="n"/>
      <c r="P19" s="533" t="n"/>
      <c r="Q19" s="533" t="n"/>
      <c r="R19" s="533" t="n"/>
      <c r="S19" s="533" t="n"/>
      <c r="T19" s="533" t="n"/>
      <c r="U19" s="578" t="n"/>
    </row>
    <row r="20" customFormat="1" s="469">
      <c r="B20" s="580" t="n"/>
      <c r="C20" s="533" t="n"/>
      <c r="D20" s="533" t="n"/>
      <c r="E20" s="533" t="n"/>
      <c r="F20" s="533" t="n"/>
      <c r="G20" s="533" t="n"/>
      <c r="H20" s="533" t="n"/>
      <c r="I20" s="581" t="n"/>
      <c r="N20" s="580" t="n"/>
      <c r="O20" s="579">
        <f>C16*BS!$B$9</f>
        <v/>
      </c>
      <c r="P20" s="579">
        <f>D16*BS!$B$9</f>
        <v/>
      </c>
      <c r="Q20" s="579">
        <f>E16*BS!$B$9</f>
        <v/>
      </c>
      <c r="R20" s="579">
        <f>F16*BS!$B$9</f>
        <v/>
      </c>
      <c r="S20" s="579">
        <f>G16*BS!$B$9</f>
        <v/>
      </c>
      <c r="T20" s="579">
        <f>H16*BS!$B$9</f>
        <v/>
      </c>
      <c r="U20" s="578">
        <f>I16</f>
        <v/>
      </c>
    </row>
    <row r="21" customFormat="1" s="469">
      <c r="B21" s="558" t="inlineStr">
        <is>
          <t xml:space="preserve">Total </t>
        </is>
      </c>
      <c r="C21" s="579" t="n"/>
      <c r="D21" s="579" t="n"/>
      <c r="E21" s="579" t="n"/>
      <c r="F21" s="579" t="n"/>
      <c r="G21" s="579" t="n"/>
      <c r="H21" s="579" t="n"/>
      <c r="I21" s="582" t="n"/>
      <c r="N21" s="558" t="inlineStr">
        <is>
          <t xml:space="preserve">Total </t>
        </is>
      </c>
      <c r="O21" s="579">
        <f>C17*BS!$B$9</f>
        <v/>
      </c>
      <c r="P21" s="579">
        <f>D17*BS!$B$9</f>
        <v/>
      </c>
      <c r="Q21" s="579">
        <f>E17*BS!$B$9</f>
        <v/>
      </c>
      <c r="R21" s="579">
        <f>F17*BS!$B$9</f>
        <v/>
      </c>
      <c r="S21" s="579">
        <f>G17*BS!$B$9</f>
        <v/>
      </c>
      <c r="T21" s="579">
        <f>H17*BS!$B$9</f>
        <v/>
      </c>
      <c r="U21" s="578">
        <f>I17</f>
        <v/>
      </c>
    </row>
    <row r="22" customFormat="1" s="469">
      <c r="B22" s="580" t="n"/>
      <c r="C22" s="533" t="n"/>
      <c r="D22" s="533" t="n"/>
      <c r="E22" s="533" t="n"/>
      <c r="F22" s="533" t="n"/>
      <c r="G22" s="533" t="n"/>
      <c r="H22" s="533" t="n"/>
      <c r="I22" s="581" t="n"/>
      <c r="N22" s="580" t="n"/>
      <c r="O22" s="579">
        <f>C18*BS!$B$9</f>
        <v/>
      </c>
      <c r="P22" s="579">
        <f>D18*BS!$B$9</f>
        <v/>
      </c>
      <c r="Q22" s="579">
        <f>E18*BS!$B$9</f>
        <v/>
      </c>
      <c r="R22" s="579">
        <f>F18*BS!$B$9</f>
        <v/>
      </c>
      <c r="S22" s="579">
        <f>G18*BS!$B$9</f>
        <v/>
      </c>
      <c r="T22" s="579">
        <f>H18*BS!$B$9</f>
        <v/>
      </c>
      <c r="U22" s="578">
        <f>I18</f>
        <v/>
      </c>
    </row>
    <row r="23" customFormat="1" s="469">
      <c r="B23" s="520" t="inlineStr">
        <is>
          <t xml:space="preserve">Account Receivables </t>
        </is>
      </c>
      <c r="C23" s="533" t="n"/>
      <c r="D23" s="533" t="n"/>
      <c r="E23" s="533" t="n"/>
      <c r="F23" s="533" t="n"/>
      <c r="G23" s="533" t="n"/>
      <c r="H23" s="533" t="n"/>
      <c r="I23" s="578" t="n"/>
      <c r="N23" s="520" t="inlineStr">
        <is>
          <t xml:space="preserve">Account Receivables </t>
        </is>
      </c>
      <c r="O23" s="579">
        <f>C19*BS!$B$9</f>
        <v/>
      </c>
      <c r="P23" s="579">
        <f>D19*BS!$B$9</f>
        <v/>
      </c>
      <c r="Q23" s="579">
        <f>E19*BS!$B$9</f>
        <v/>
      </c>
      <c r="R23" s="579">
        <f>F19*BS!$B$9</f>
        <v/>
      </c>
      <c r="S23" s="579">
        <f>G19*BS!$B$9</f>
        <v/>
      </c>
      <c r="T23" s="579">
        <f>H19*BS!$B$9</f>
        <v/>
      </c>
      <c r="U23" s="578">
        <f>I19</f>
        <v/>
      </c>
    </row>
    <row r="24" customFormat="1" s="469">
      <c r="B24" t="inlineStr">
        <is>
          <t>Consolidated $'000  Lease receivables</t>
        </is>
      </c>
      <c r="G24" t="n">
        <v>130113</v>
      </c>
      <c r="H24" t="n">
        <v>113613</v>
      </c>
    </row>
    <row r="25" customFormat="1" s="469">
      <c r="B25" t="inlineStr">
        <is>
          <t>Consolidated $'000  Less: Allowance for expected credit losses</t>
        </is>
      </c>
      <c r="G25" t="n">
        <v>-2636</v>
      </c>
      <c r="H25" t="n">
        <v>-2317</v>
      </c>
    </row>
    <row r="26" ht="15.5" customFormat="1" customHeight="1" s="469">
      <c r="B26" t="inlineStr">
        <is>
          <t xml:space="preserve">Consolidated $'000  </t>
        </is>
      </c>
      <c r="G26" t="n">
        <v>127477</v>
      </c>
      <c r="H26" t="n">
        <v>111296</v>
      </c>
    </row>
    <row r="27" ht="15.5" customFormat="1" customHeight="1" s="469">
      <c r="B27" t="inlineStr">
        <is>
          <t>Consolidated $'000 Committed at the reporting date and recognised as assets, receivable: Between 1 and 2 years</t>
        </is>
      </c>
      <c r="G27" t="n">
        <v>81</v>
      </c>
      <c r="H27" t="n">
        <v>71096</v>
      </c>
    </row>
    <row r="28" ht="15.5" customFormat="1" customHeight="1" s="469">
      <c r="B28" t="inlineStr">
        <is>
          <t>Consolidated $'000 Committed at the reporting date and recognised as assets, receivable: Between 2 and 3 years</t>
        </is>
      </c>
      <c r="G28" t="n">
        <v>51</v>
      </c>
      <c r="H28" t="n">
        <v>42275</v>
      </c>
    </row>
    <row r="29" ht="15.5" customFormat="1" customHeight="1" s="469">
      <c r="B29" t="inlineStr">
        <is>
          <t>Consolidated $'000 Committed at the reporting date and recognised as assets, receivable: Between 3 and 4 years</t>
        </is>
      </c>
      <c r="G29" t="n">
        <v>24</v>
      </c>
      <c r="H29" t="n">
        <v>23014</v>
      </c>
    </row>
    <row r="30" ht="15.5" customFormat="1" customHeight="1" s="469">
      <c r="B30" t="inlineStr">
        <is>
          <t>Consolidated $'000 Committed at the reporting date and recognised as assets, receivable: Between 4 and 5 years</t>
        </is>
      </c>
      <c r="G30" t="n">
        <v>0</v>
      </c>
      <c r="H30" t="n">
        <v>7937</v>
      </c>
    </row>
    <row r="31" ht="15.5" customFormat="1" customHeight="1" s="469">
      <c r="B31" t="inlineStr">
        <is>
          <t>Consolidated $'000 Committed at the reporting date and recognised as assets, receivable: Over 5 years</t>
        </is>
      </c>
      <c r="G31" t="n">
        <v>0</v>
      </c>
      <c r="H31" t="n">
        <v>827</v>
      </c>
    </row>
    <row r="32" ht="15.5" customFormat="1" customHeight="1" s="469">
      <c r="B32" t="inlineStr">
        <is>
          <t>Consolidated $'000 Committed at the reporting date and recognised as assets, receivable: Total commitment</t>
        </is>
      </c>
      <c r="G32" t="n">
        <v>284</v>
      </c>
      <c r="H32" t="n">
        <v>253474</v>
      </c>
    </row>
    <row r="33" ht="8.5" customFormat="1" customHeight="1" s="469">
      <c r="B33" t="inlineStr">
        <is>
          <t>Consolidated $'000 Committed at the reporting date and recognised as assets, receivable: Less: Future finance charges</t>
        </is>
      </c>
      <c r="G33" t="n">
        <v>-52</v>
      </c>
      <c r="H33" t="n">
        <v>-48261</v>
      </c>
    </row>
    <row r="34" customFormat="1" s="469">
      <c r="B34" t="inlineStr">
        <is>
          <t>Consolidated $'000 Committed at the reporting date and recognised as assets, receivable: Net commitment recognised as assets</t>
        </is>
      </c>
      <c r="G34" t="n">
        <v>231</v>
      </c>
      <c r="H34" t="n">
        <v>205213</v>
      </c>
    </row>
    <row r="35" customFormat="1" s="469">
      <c r="B35" t="inlineStr">
        <is>
          <t>Consolidated $'000 Representing: Representing:</t>
        </is>
      </c>
      <c r="G35" t="n">
        <v>0</v>
      </c>
      <c r="H35" t="n">
        <v>0</v>
      </c>
    </row>
    <row r="36" customFormat="1" s="465">
      <c r="B36" t="inlineStr">
        <is>
          <t>Consolidated $'000 Representing: Lease receivable current</t>
        </is>
      </c>
      <c r="G36" t="n">
        <v>101</v>
      </c>
      <c r="H36" t="n">
        <v>91600</v>
      </c>
    </row>
    <row r="37" customFormat="1" s="469">
      <c r="B37" t="inlineStr">
        <is>
          <t>Consolidated $'000 Representing: Finance lease receivable - non-current (note 13)</t>
        </is>
      </c>
      <c r="G37" t="n">
        <v>130</v>
      </c>
      <c r="H37" t="n">
        <v>113613</v>
      </c>
    </row>
    <row r="38" customFormat="1" s="469">
      <c r="B38" t="inlineStr">
        <is>
          <t xml:space="preserve">Consolidated $'000 Representing: </t>
        </is>
      </c>
      <c r="G38" t="n">
        <v>23178</v>
      </c>
      <c r="H38" t="n">
        <v>205213</v>
      </c>
    </row>
    <row r="39" customFormat="1" s="469"/>
    <row r="40" customFormat="1" s="469"/>
    <row r="41" customFormat="1" s="469"/>
    <row r="42" customFormat="1" s="469"/>
    <row r="43" customFormat="1" s="469"/>
    <row r="44" ht="15" customFormat="1" customHeight="1" s="469"/>
    <row r="45" customFormat="1" s="469"/>
    <row r="46" customFormat="1" s="469"/>
    <row r="47" customFormat="1" s="469"/>
    <row r="48" customFormat="1" s="469">
      <c r="B48" s="520" t="n"/>
      <c r="C48" s="533" t="n"/>
      <c r="D48" s="533" t="n"/>
      <c r="E48" s="533" t="n"/>
      <c r="F48" s="533" t="n"/>
      <c r="G48" s="533" t="n"/>
      <c r="H48" s="533" t="n"/>
      <c r="I48" s="578" t="n"/>
      <c r="N48" s="520" t="n"/>
      <c r="O48" s="579" t="n"/>
      <c r="P48" s="579" t="n"/>
      <c r="Q48" s="579" t="n"/>
      <c r="R48" s="579" t="n"/>
      <c r="S48" s="579" t="n"/>
      <c r="T48" s="579" t="n"/>
      <c r="U48" s="578" t="n"/>
    </row>
    <row r="49" customFormat="1" s="469">
      <c r="B49" s="580" t="n"/>
      <c r="C49" s="533" t="n"/>
      <c r="D49" s="533" t="n"/>
      <c r="E49" s="533" t="n"/>
      <c r="F49" s="533" t="n"/>
      <c r="G49" s="533" t="n"/>
      <c r="H49" s="533" t="n"/>
      <c r="I49" s="578" t="n"/>
      <c r="N49" s="580" t="n"/>
      <c r="O49" s="579">
        <f>C21*BS!$B$9</f>
        <v/>
      </c>
      <c r="P49" s="579">
        <f>D21*BS!$B$9</f>
        <v/>
      </c>
      <c r="Q49" s="579">
        <f>E21*BS!$B$9</f>
        <v/>
      </c>
      <c r="R49" s="579">
        <f>F21*BS!$B$9</f>
        <v/>
      </c>
      <c r="S49" s="579">
        <f>G21*BS!$B$9</f>
        <v/>
      </c>
      <c r="T49" s="579">
        <f>H21*BS!$B$9</f>
        <v/>
      </c>
      <c r="U49" s="578">
        <f>I21</f>
        <v/>
      </c>
    </row>
    <row r="50" customFormat="1" s="469">
      <c r="B50" s="558" t="inlineStr">
        <is>
          <t xml:space="preserve">Total </t>
        </is>
      </c>
      <c r="C50" s="579" t="n"/>
      <c r="D50" s="579" t="n"/>
      <c r="E50" s="579" t="n"/>
      <c r="F50" s="579" t="n"/>
      <c r="G50" s="579" t="n"/>
      <c r="H50" s="579" t="n"/>
      <c r="I50" s="578" t="n"/>
      <c r="N50" s="558" t="inlineStr">
        <is>
          <t xml:space="preserve">Total </t>
        </is>
      </c>
      <c r="O50" s="579">
        <f>C22*BS!$B$9</f>
        <v/>
      </c>
      <c r="P50" s="579">
        <f>D22*BS!$B$9</f>
        <v/>
      </c>
      <c r="Q50" s="579">
        <f>E22*BS!$B$9</f>
        <v/>
      </c>
      <c r="R50" s="579">
        <f>F22*BS!$B$9</f>
        <v/>
      </c>
      <c r="S50" s="579">
        <f>G22*BS!$B$9</f>
        <v/>
      </c>
      <c r="T50" s="579">
        <f>H22*BS!$B$9</f>
        <v/>
      </c>
      <c r="U50" s="578">
        <f>I22</f>
        <v/>
      </c>
    </row>
    <row r="51" customFormat="1" s="469">
      <c r="B51" s="580" t="n"/>
      <c r="C51" s="533" t="n"/>
      <c r="D51" s="533" t="n"/>
      <c r="E51" s="533" t="n"/>
      <c r="F51" s="533" t="n"/>
      <c r="G51" s="533" t="n"/>
      <c r="H51" s="533" t="n"/>
      <c r="I51" s="578" t="n"/>
      <c r="N51" s="580" t="n"/>
      <c r="O51" s="579">
        <f>C23*BS!$B$9</f>
        <v/>
      </c>
      <c r="P51" s="579">
        <f>D23*BS!$B$9</f>
        <v/>
      </c>
      <c r="Q51" s="579">
        <f>E23*BS!$B$9</f>
        <v/>
      </c>
      <c r="R51" s="579">
        <f>F23*BS!$B$9</f>
        <v/>
      </c>
      <c r="S51" s="579">
        <f>G23*BS!$B$9</f>
        <v/>
      </c>
      <c r="T51" s="579">
        <f>H23*BS!$B$9</f>
        <v/>
      </c>
      <c r="U51" s="578">
        <f>I23</f>
        <v/>
      </c>
    </row>
    <row r="52" customFormat="1" s="469">
      <c r="B52" s="520" t="inlineStr">
        <is>
          <t>Inventories</t>
        </is>
      </c>
      <c r="C52" s="533" t="n"/>
      <c r="D52" s="533" t="n"/>
      <c r="E52" s="533" t="n"/>
      <c r="F52" s="533" t="n"/>
      <c r="G52" s="533" t="n"/>
      <c r="H52" s="533" t="n"/>
      <c r="I52" s="578" t="n"/>
      <c r="N52" s="520" t="inlineStr">
        <is>
          <t>Inventories</t>
        </is>
      </c>
      <c r="O52" s="579">
        <f>C24*BS!$B$9</f>
        <v/>
      </c>
      <c r="P52" s="579">
        <f>D24*BS!$B$9</f>
        <v/>
      </c>
      <c r="Q52" s="579">
        <f>E24*BS!$B$9</f>
        <v/>
      </c>
      <c r="R52" s="579">
        <f>F24*BS!$B$9</f>
        <v/>
      </c>
      <c r="S52" s="579">
        <f>G24*BS!$B$9</f>
        <v/>
      </c>
      <c r="T52" s="579">
        <f>H24*BS!$B$9</f>
        <v/>
      </c>
      <c r="U52" s="578">
        <f>I24</f>
        <v/>
      </c>
    </row>
    <row r="53" customFormat="1" s="469">
      <c r="B53" t="inlineStr">
        <is>
          <t>Consolidated $'000  Finished goods</t>
        </is>
      </c>
      <c r="G53" t="n">
        <v>76211</v>
      </c>
      <c r="H53" t="n">
        <v>73348</v>
      </c>
    </row>
    <row r="54" customFormat="1" s="469">
      <c r="B54" t="inlineStr">
        <is>
          <t>Consolidated $'000  Less: Provision for impairment</t>
        </is>
      </c>
      <c r="G54" t="n">
        <v>-8594</v>
      </c>
      <c r="H54" t="n">
        <v>-5430</v>
      </c>
    </row>
    <row r="55" customFormat="1" s="469">
      <c r="B55" t="inlineStr">
        <is>
          <t xml:space="preserve">Consolidated $'000  </t>
        </is>
      </c>
      <c r="G55" t="n">
        <v>67617</v>
      </c>
      <c r="H55" t="n">
        <v>67918</v>
      </c>
    </row>
    <row r="56" customFormat="1" s="469">
      <c r="B56" s="525" t="n"/>
      <c r="C56" s="1760" t="n"/>
      <c r="D56" s="1760" t="n"/>
      <c r="E56" s="1760" t="n"/>
      <c r="F56" s="1760" t="n"/>
      <c r="G56" s="1760" t="n"/>
      <c r="H56" s="1760" t="n"/>
      <c r="I56" s="1761" t="n"/>
      <c r="N56" s="525" t="n"/>
      <c r="O56" s="579">
        <f>C25*BS!$B$9</f>
        <v/>
      </c>
      <c r="P56" s="579">
        <f>D25*BS!$B$9</f>
        <v/>
      </c>
      <c r="Q56" s="579">
        <f>E25*BS!$B$9</f>
        <v/>
      </c>
      <c r="R56" s="579">
        <f>F25*BS!$B$9</f>
        <v/>
      </c>
      <c r="S56" s="579">
        <f>G25*BS!$B$9</f>
        <v/>
      </c>
      <c r="T56" s="579">
        <f>H25*BS!$B$9</f>
        <v/>
      </c>
      <c r="U56" s="578">
        <f>I25</f>
        <v/>
      </c>
      <c r="V56" s="1762" t="n"/>
      <c r="W56" s="1762" t="n"/>
    </row>
    <row r="57" customFormat="1" s="469">
      <c r="B57" s="525" t="n"/>
      <c r="C57" s="1763" t="n"/>
      <c r="D57" s="1763" t="n"/>
      <c r="E57" s="1763" t="n"/>
      <c r="F57" s="1763" t="n"/>
      <c r="G57" s="1763" t="n"/>
      <c r="H57" s="1763" t="n"/>
      <c r="I57" s="1764" t="n"/>
      <c r="N57" s="525" t="n"/>
      <c r="O57" s="579">
        <f>C26*BS!$B$9</f>
        <v/>
      </c>
      <c r="P57" s="579">
        <f>D26*BS!$B$9</f>
        <v/>
      </c>
      <c r="Q57" s="579">
        <f>E26*BS!$B$9</f>
        <v/>
      </c>
      <c r="R57" s="579">
        <f>F26*BS!$B$9</f>
        <v/>
      </c>
      <c r="S57" s="579">
        <f>G26*BS!$B$9</f>
        <v/>
      </c>
      <c r="T57" s="579">
        <f>H26*BS!$B$9</f>
        <v/>
      </c>
      <c r="U57" s="578">
        <f>I26</f>
        <v/>
      </c>
      <c r="V57" s="1765" t="n"/>
      <c r="W57" s="1766" t="n"/>
    </row>
    <row r="58" customFormat="1" s="469">
      <c r="B58" s="529" t="inlineStr">
        <is>
          <t>Total</t>
        </is>
      </c>
      <c r="C58" s="1767" t="n"/>
      <c r="D58" s="1767" t="n"/>
      <c r="E58" s="1767" t="n"/>
      <c r="F58" s="1767" t="n"/>
      <c r="G58" s="1767" t="n"/>
      <c r="H58" s="1767" t="n"/>
      <c r="I58" s="1768" t="n"/>
      <c r="N58" s="529" t="inlineStr">
        <is>
          <t>Total</t>
        </is>
      </c>
      <c r="O58" s="579">
        <f>C27*BS!$B$9</f>
        <v/>
      </c>
      <c r="P58" s="579">
        <f>D27*BS!$B$9</f>
        <v/>
      </c>
      <c r="Q58" s="579">
        <f>E27*BS!$B$9</f>
        <v/>
      </c>
      <c r="R58" s="579">
        <f>F27*BS!$B$9</f>
        <v/>
      </c>
      <c r="S58" s="579">
        <f>G27*BS!$B$9</f>
        <v/>
      </c>
      <c r="T58" s="579">
        <f>H27*BS!$B$9</f>
        <v/>
      </c>
      <c r="U58" s="578">
        <f>I27</f>
        <v/>
      </c>
      <c r="V58" s="1765" t="n"/>
      <c r="W58" s="1766" t="n"/>
    </row>
    <row r="59" customFormat="1" s="469">
      <c r="B59" s="529" t="n"/>
      <c r="C59" s="1767" t="n"/>
      <c r="D59" s="1767" t="n"/>
      <c r="E59" s="1767" t="n"/>
      <c r="F59" s="1767" t="n"/>
      <c r="G59" s="1767" t="n"/>
      <c r="H59" s="1767" t="n"/>
      <c r="I59" s="592" t="n"/>
      <c r="N59" s="529" t="n"/>
      <c r="O59" s="579">
        <f>C28*BS!$B$9</f>
        <v/>
      </c>
      <c r="P59" s="579">
        <f>D28*BS!$B$9</f>
        <v/>
      </c>
      <c r="Q59" s="579">
        <f>E28*BS!$B$9</f>
        <v/>
      </c>
      <c r="R59" s="579">
        <f>F28*BS!$B$9</f>
        <v/>
      </c>
      <c r="S59" s="579">
        <f>G28*BS!$B$9</f>
        <v/>
      </c>
      <c r="T59" s="579">
        <f>H28*BS!$B$9</f>
        <v/>
      </c>
      <c r="U59" s="578">
        <f>I28</f>
        <v/>
      </c>
      <c r="V59" s="1765" t="n"/>
      <c r="W59" s="1766" t="n"/>
    </row>
    <row r="60" customFormat="1" s="469">
      <c r="B60" s="520" t="inlineStr">
        <is>
          <t>Prepaid Expenses</t>
        </is>
      </c>
      <c r="C60" s="1767" t="n"/>
      <c r="D60" s="1767" t="n"/>
      <c r="E60" s="1767" t="n"/>
      <c r="F60" s="1767" t="n"/>
      <c r="G60" s="1767" t="n"/>
      <c r="H60" s="1767" t="n"/>
      <c r="I60" s="592" t="n"/>
      <c r="N60" s="520" t="inlineStr">
        <is>
          <t>Prepaid Expenses</t>
        </is>
      </c>
      <c r="O60" s="579">
        <f>C29*BS!$B$9</f>
        <v/>
      </c>
      <c r="P60" s="579">
        <f>D29*BS!$B$9</f>
        <v/>
      </c>
      <c r="Q60" s="579">
        <f>E29*BS!$B$9</f>
        <v/>
      </c>
      <c r="R60" s="579">
        <f>F29*BS!$B$9</f>
        <v/>
      </c>
      <c r="S60" s="579">
        <f>G29*BS!$B$9</f>
        <v/>
      </c>
      <c r="T60" s="579">
        <f>H29*BS!$B$9</f>
        <v/>
      </c>
      <c r="U60" s="578">
        <f>I29</f>
        <v/>
      </c>
      <c r="V60" s="1765" t="n"/>
      <c r="W60" s="1766" t="n"/>
    </row>
    <row r="61" ht="15.5" customFormat="1" customHeight="1" s="469">
      <c r="B61" s="529" t="n"/>
      <c r="C61" s="1767" t="n"/>
      <c r="D61" s="1767" t="n"/>
      <c r="E61" s="1767" t="n"/>
      <c r="F61" s="1767" t="n"/>
      <c r="G61" s="1767" t="n"/>
      <c r="H61" s="1767" t="n"/>
      <c r="I61" s="592" t="n"/>
      <c r="N61" s="529" t="n"/>
      <c r="O61" s="579">
        <f>C30*BS!$B$9</f>
        <v/>
      </c>
      <c r="P61" s="579">
        <f>D30*BS!$B$9</f>
        <v/>
      </c>
      <c r="Q61" s="579">
        <f>E30*BS!$B$9</f>
        <v/>
      </c>
      <c r="R61" s="579">
        <f>F30*BS!$B$9</f>
        <v/>
      </c>
      <c r="S61" s="579">
        <f>G30*BS!$B$9</f>
        <v/>
      </c>
      <c r="T61" s="579">
        <f>H30*BS!$B$9</f>
        <v/>
      </c>
      <c r="U61" s="578">
        <f>I30</f>
        <v/>
      </c>
      <c r="V61" s="1765" t="n"/>
      <c r="W61" s="1766" t="n"/>
    </row>
    <row r="62" ht="15.5" customFormat="1" customHeight="1" s="469">
      <c r="B62" s="529" t="inlineStr">
        <is>
          <t xml:space="preserve">Total </t>
        </is>
      </c>
      <c r="C62" s="1767" t="n"/>
      <c r="D62" s="1767" t="n"/>
      <c r="E62" s="1767" t="n"/>
      <c r="F62" s="1767" t="n"/>
      <c r="G62" s="1767" t="n"/>
      <c r="H62" s="1767" t="n"/>
      <c r="I62" s="592" t="n"/>
      <c r="N62" s="529" t="inlineStr">
        <is>
          <t xml:space="preserve">Total </t>
        </is>
      </c>
      <c r="O62" s="579">
        <f>C31*BS!$B$9</f>
        <v/>
      </c>
      <c r="P62" s="579">
        <f>D31*BS!$B$9</f>
        <v/>
      </c>
      <c r="Q62" s="579">
        <f>E31*BS!$B$9</f>
        <v/>
      </c>
      <c r="R62" s="579">
        <f>F31*BS!$B$9</f>
        <v/>
      </c>
      <c r="S62" s="579">
        <f>G31*BS!$B$9</f>
        <v/>
      </c>
      <c r="T62" s="579">
        <f>H31*BS!$B$9</f>
        <v/>
      </c>
      <c r="U62" s="578">
        <f>I31</f>
        <v/>
      </c>
      <c r="V62" s="1765" t="n"/>
      <c r="W62" s="1766" t="n"/>
    </row>
    <row r="63" customFormat="1" s="469">
      <c r="B63" s="529" t="n"/>
      <c r="C63" s="1767" t="n"/>
      <c r="D63" s="1767" t="n"/>
      <c r="E63" s="1767" t="n"/>
      <c r="F63" s="1767" t="n"/>
      <c r="G63" s="1767" t="n"/>
      <c r="H63" s="1767" t="n"/>
      <c r="I63" s="592" t="n"/>
      <c r="N63" s="529" t="n"/>
      <c r="O63" s="579">
        <f>C32*BS!$B$9</f>
        <v/>
      </c>
      <c r="P63" s="579">
        <f>D32*BS!$B$9</f>
        <v/>
      </c>
      <c r="Q63" s="579">
        <f>E32*BS!$B$9</f>
        <v/>
      </c>
      <c r="R63" s="579">
        <f>F32*BS!$B$9</f>
        <v/>
      </c>
      <c r="S63" s="579">
        <f>G32*BS!$B$9</f>
        <v/>
      </c>
      <c r="T63" s="579">
        <f>H32*BS!$B$9</f>
        <v/>
      </c>
      <c r="U63" s="578">
        <f>I32</f>
        <v/>
      </c>
      <c r="V63" s="1765" t="n"/>
      <c r="W63" s="1766" t="n"/>
    </row>
    <row r="64" customFormat="1" s="469">
      <c r="B64" s="520" t="inlineStr">
        <is>
          <t>Other Current Assets</t>
        </is>
      </c>
      <c r="C64" s="533" t="n"/>
      <c r="D64" s="533" t="n"/>
      <c r="E64" s="533" t="n"/>
      <c r="F64" s="533" t="n"/>
      <c r="G64" s="533" t="n"/>
      <c r="H64" s="533" t="n"/>
      <c r="I64" s="592" t="n"/>
      <c r="N64" s="520" t="inlineStr">
        <is>
          <t>Other Current Assets</t>
        </is>
      </c>
      <c r="O64" s="579">
        <f>C33*BS!$B$9</f>
        <v/>
      </c>
      <c r="P64" s="579">
        <f>D33*BS!$B$9</f>
        <v/>
      </c>
      <c r="Q64" s="579">
        <f>E33*BS!$B$9</f>
        <v/>
      </c>
      <c r="R64" s="579">
        <f>F33*BS!$B$9</f>
        <v/>
      </c>
      <c r="S64" s="579">
        <f>G33*BS!$B$9</f>
        <v/>
      </c>
      <c r="T64" s="579">
        <f>H33*BS!$B$9</f>
        <v/>
      </c>
      <c r="U64" s="578">
        <f>I33</f>
        <v/>
      </c>
      <c r="V64" s="1769" t="n"/>
      <c r="W64" s="1769" t="n"/>
    </row>
    <row r="65" customFormat="1" s="469">
      <c r="B65" s="525" t="n"/>
      <c r="C65" s="1770" t="n"/>
      <c r="D65" s="1770" t="n"/>
      <c r="E65" s="1770" t="n"/>
      <c r="F65" s="1770" t="n"/>
      <c r="G65" s="1771" t="n"/>
      <c r="H65" s="1771" t="n"/>
      <c r="I65" s="592" t="n"/>
      <c r="N65" s="525" t="n"/>
      <c r="O65" s="579" t="n"/>
      <c r="P65" s="579" t="n"/>
      <c r="Q65" s="579" t="n"/>
      <c r="R65" s="579" t="n"/>
      <c r="S65" s="579" t="n"/>
      <c r="T65" s="579" t="n"/>
      <c r="U65" s="578" t="n"/>
      <c r="V65" s="1762" t="n"/>
      <c r="W65" s="1762" t="n"/>
    </row>
    <row r="66" customFormat="1" s="469">
      <c r="B66" s="525" t="n"/>
      <c r="C66" s="1760" t="n"/>
      <c r="D66" s="1760" t="n"/>
      <c r="E66" s="1760" t="n"/>
      <c r="F66" s="1760" t="n"/>
      <c r="G66" s="1760" t="n"/>
      <c r="H66" s="1760" t="n"/>
      <c r="I66" s="1761" t="n"/>
      <c r="N66" s="525" t="n"/>
      <c r="O66" s="579" t="n"/>
      <c r="P66" s="579" t="n"/>
      <c r="Q66" s="579" t="n"/>
      <c r="R66" s="579" t="n"/>
      <c r="S66" s="579" t="n"/>
      <c r="T66" s="579" t="n"/>
      <c r="U66" s="578" t="n"/>
      <c r="V66" s="1762" t="n"/>
      <c r="W66" s="1762" t="n"/>
    </row>
    <row r="67" customFormat="1" s="469">
      <c r="B67" s="529" t="inlineStr">
        <is>
          <t>Total</t>
        </is>
      </c>
      <c r="C67" s="1767" t="n"/>
      <c r="D67" s="1767" t="n"/>
      <c r="E67" s="1767" t="n"/>
      <c r="F67" s="1767" t="n"/>
      <c r="G67" s="1767" t="n"/>
      <c r="H67" s="1767" t="n"/>
      <c r="I67" s="1768" t="n"/>
      <c r="N67" s="529" t="inlineStr">
        <is>
          <t>Total</t>
        </is>
      </c>
      <c r="O67" s="579">
        <f>C36*BS!$B$9</f>
        <v/>
      </c>
      <c r="P67" s="579">
        <f>D36*BS!$B$9</f>
        <v/>
      </c>
      <c r="Q67" s="579">
        <f>E36*BS!$B$9</f>
        <v/>
      </c>
      <c r="R67" s="579">
        <f>F36*BS!$B$9</f>
        <v/>
      </c>
      <c r="S67" s="579">
        <f>G36*BS!$B$9</f>
        <v/>
      </c>
      <c r="T67" s="579">
        <f>H36*BS!$B$9</f>
        <v/>
      </c>
      <c r="U67" s="578">
        <f>I36</f>
        <v/>
      </c>
      <c r="V67" s="1772" t="n"/>
      <c r="W67" s="1772" t="n"/>
    </row>
    <row r="68" customFormat="1" s="469">
      <c r="B68" s="580" t="n"/>
      <c r="C68" s="533" t="n"/>
      <c r="D68" s="533" t="n"/>
      <c r="E68" s="533" t="n"/>
      <c r="F68" s="533" t="n"/>
      <c r="G68" s="533" t="n"/>
      <c r="H68" s="533" t="n"/>
      <c r="I68" s="581" t="n"/>
      <c r="N68" s="580" t="n"/>
      <c r="O68" s="579">
        <f>C37*BS!$B$9</f>
        <v/>
      </c>
      <c r="P68" s="579">
        <f>D37*BS!$B$9</f>
        <v/>
      </c>
      <c r="Q68" s="579">
        <f>E37*BS!$B$9</f>
        <v/>
      </c>
      <c r="R68" s="579">
        <f>F37*BS!$B$9</f>
        <v/>
      </c>
      <c r="S68" s="579">
        <f>G37*BS!$B$9</f>
        <v/>
      </c>
      <c r="T68" s="579">
        <f>H37*BS!$B$9</f>
        <v/>
      </c>
      <c r="U68" s="578">
        <f>I37</f>
        <v/>
      </c>
      <c r="V68" s="1769" t="n"/>
      <c r="W68" s="1769" t="n"/>
    </row>
    <row r="69" customFormat="1" s="469">
      <c r="B69" s="520" t="inlineStr">
        <is>
          <t>Net Plant, Property &amp; Equipment</t>
        </is>
      </c>
      <c r="C69" s="1760">
        <f>C40-C44</f>
        <v/>
      </c>
      <c r="D69" s="1760">
        <f>D40-D44</f>
        <v/>
      </c>
      <c r="E69" s="1760">
        <f>E40-E44</f>
        <v/>
      </c>
      <c r="F69" s="1760">
        <f>F40-F44</f>
        <v/>
      </c>
      <c r="G69" s="1760">
        <f>G40-G44</f>
        <v/>
      </c>
      <c r="H69" s="1760">
        <f>H40-H44</f>
        <v/>
      </c>
      <c r="I69" s="1761" t="n"/>
      <c r="N69" s="520" t="inlineStr">
        <is>
          <t>Net Plant, Property &amp; Equipment</t>
        </is>
      </c>
      <c r="O69" s="579">
        <f>C38*BS!$B$9</f>
        <v/>
      </c>
      <c r="P69" s="579">
        <f>D38*BS!$B$9</f>
        <v/>
      </c>
      <c r="Q69" s="579">
        <f>E38*BS!$B$9</f>
        <v/>
      </c>
      <c r="R69" s="579">
        <f>F38*BS!$B$9</f>
        <v/>
      </c>
      <c r="S69" s="579">
        <f>G38*BS!$B$9</f>
        <v/>
      </c>
      <c r="T69" s="579">
        <f>H38*BS!$B$9</f>
        <v/>
      </c>
      <c r="U69" s="578">
        <f>I38</f>
        <v/>
      </c>
      <c r="V69" s="1769" t="n"/>
      <c r="W69" s="1769" t="n"/>
    </row>
    <row r="70" customFormat="1" s="469">
      <c r="B70" s="520" t="n"/>
      <c r="C70" s="533" t="n"/>
      <c r="D70" s="533" t="n"/>
      <c r="E70" s="533" t="n"/>
      <c r="F70" s="533" t="n"/>
      <c r="G70" s="533" t="n"/>
      <c r="H70" s="533" t="n"/>
      <c r="I70" s="581" t="n"/>
      <c r="N70" s="520" t="n"/>
      <c r="O70" s="579">
        <f>C39*BS!$B$9</f>
        <v/>
      </c>
      <c r="P70" s="579">
        <f>D39*BS!$B$9</f>
        <v/>
      </c>
      <c r="Q70" s="579">
        <f>E39*BS!$B$9</f>
        <v/>
      </c>
      <c r="R70" s="579">
        <f>F39*BS!$B$9</f>
        <v/>
      </c>
      <c r="S70" s="579">
        <f>G39*BS!$B$9</f>
        <v/>
      </c>
      <c r="T70" s="579">
        <f>H39*BS!$B$9</f>
        <v/>
      </c>
      <c r="U70" s="578">
        <f>I39</f>
        <v/>
      </c>
      <c r="V70" s="1769" t="n"/>
      <c r="W70" s="1769" t="n"/>
    </row>
    <row r="71" customFormat="1" s="469">
      <c r="B71" s="558" t="inlineStr">
        <is>
          <t>Gross Plant, Property &amp; Equipment</t>
        </is>
      </c>
      <c r="C71" s="1760">
        <f>SUM(#REF!)</f>
        <v/>
      </c>
      <c r="D71" s="1760">
        <f>SUM(#REF!)</f>
        <v/>
      </c>
      <c r="E71" s="1760">
        <f>SUM(#REF!)</f>
        <v/>
      </c>
      <c r="F71" s="1760">
        <f>SUM(#REF!)</f>
        <v/>
      </c>
      <c r="G71" s="1760">
        <f>SUM(#REF!)</f>
        <v/>
      </c>
      <c r="H71" s="1760">
        <f>SUM(#REF!)</f>
        <v/>
      </c>
      <c r="I71" s="1761" t="n"/>
      <c r="N71" s="558" t="inlineStr">
        <is>
          <t>Gross Plant, Property &amp; Equipment</t>
        </is>
      </c>
      <c r="O71" s="579">
        <f>C40*BS!$B$9</f>
        <v/>
      </c>
      <c r="P71" s="579">
        <f>D40*BS!$B$9</f>
        <v/>
      </c>
      <c r="Q71" s="579">
        <f>E40*BS!$B$9</f>
        <v/>
      </c>
      <c r="R71" s="579">
        <f>F40*BS!$B$9</f>
        <v/>
      </c>
      <c r="S71" s="579">
        <f>G40*BS!$B$9</f>
        <v/>
      </c>
      <c r="T71" s="579">
        <f>H40*BS!$B$9</f>
        <v/>
      </c>
      <c r="U71" s="578">
        <f>I40</f>
        <v/>
      </c>
      <c r="V71" s="1769" t="n"/>
      <c r="W71" s="1769" t="n"/>
    </row>
    <row r="72" customFormat="1" s="469">
      <c r="B72" t="inlineStr">
        <is>
          <t>Construction in progress $'000  Balance at 1 January 2021</t>
        </is>
      </c>
      <c r="G72" t="n">
        <v/>
      </c>
      <c r="H72" t="n">
        <v>1421</v>
      </c>
    </row>
    <row r="73" customFormat="1" s="469">
      <c r="B73" t="inlineStr">
        <is>
          <t>Construction in progress $'000  Additions</t>
        </is>
      </c>
      <c r="G73" t="n">
        <v/>
      </c>
      <c r="H73" t="n">
        <v>0</v>
      </c>
    </row>
    <row r="74" customFormat="1" s="469">
      <c r="B74" t="inlineStr">
        <is>
          <t>Construction in progress $'000  Disposals</t>
        </is>
      </c>
      <c r="G74" t="n">
        <v/>
      </c>
      <c r="H74" t="n">
        <v>0</v>
      </c>
    </row>
    <row r="75" customFormat="1" s="469">
      <c r="B75" t="inlineStr">
        <is>
          <t>Construction in progress $'000  Foreign exchange differences</t>
        </is>
      </c>
      <c r="G75" t="n">
        <v/>
      </c>
      <c r="H75" t="n">
        <v>0</v>
      </c>
    </row>
    <row r="76" customFormat="1" s="469">
      <c r="B76" t="inlineStr">
        <is>
          <t>Construction in progress $'000  Transfers in/(out)</t>
        </is>
      </c>
      <c r="G76" t="n">
        <v/>
      </c>
      <c r="H76" t="n">
        <v>-790</v>
      </c>
    </row>
    <row r="77" customFormat="1" s="469">
      <c r="B77" t="inlineStr">
        <is>
          <t>Construction in progress $'000  Depreciation expense</t>
        </is>
      </c>
      <c r="G77" t="n">
        <v/>
      </c>
      <c r="H77" t="n">
        <v>0</v>
      </c>
    </row>
    <row r="78" customFormat="1" s="469">
      <c r="B78" t="inlineStr">
        <is>
          <t>Construction in progress $'000  Balance at 31 December 2021</t>
        </is>
      </c>
      <c r="G78" t="n">
        <v/>
      </c>
      <c r="H78" t="n">
        <v>631</v>
      </c>
    </row>
    <row r="79" customFormat="1" s="469"/>
    <row r="80" customFormat="1" s="469">
      <c r="B80" s="558" t="n"/>
      <c r="C80" s="1760" t="n"/>
      <c r="D80" s="1760" t="n"/>
      <c r="E80" s="1760" t="n"/>
      <c r="F80" s="1760" t="n"/>
      <c r="G80" s="1760" t="n"/>
      <c r="H80" s="1760" t="n"/>
      <c r="I80" s="1761" t="n"/>
      <c r="N80" s="558" t="n"/>
      <c r="O80" s="579" t="n"/>
      <c r="P80" s="579" t="n"/>
      <c r="Q80" s="579" t="n"/>
      <c r="R80" s="579" t="n"/>
      <c r="S80" s="579" t="n"/>
      <c r="T80" s="579" t="n"/>
      <c r="U80" s="578" t="n"/>
      <c r="V80" s="1769" t="n"/>
      <c r="W80" s="1769" t="n"/>
    </row>
    <row r="81" customFormat="1" s="469">
      <c r="B81" s="558" t="n"/>
      <c r="C81" s="1760" t="n"/>
      <c r="D81" s="1760" t="n"/>
      <c r="E81" s="1760" t="n"/>
      <c r="F81" s="1760" t="n"/>
      <c r="G81" s="1760" t="n"/>
      <c r="H81" s="1760" t="n"/>
      <c r="I81" s="1761" t="n"/>
      <c r="N81" s="558" t="n"/>
      <c r="O81" s="579" t="n"/>
      <c r="P81" s="579" t="n"/>
      <c r="Q81" s="579" t="n"/>
      <c r="R81" s="579" t="n"/>
      <c r="S81" s="579" t="n"/>
      <c r="T81" s="579" t="n"/>
      <c r="U81" s="578" t="n"/>
      <c r="V81" s="1769" t="n"/>
      <c r="W81" s="1769" t="n"/>
    </row>
    <row r="82" customFormat="1" s="469">
      <c r="B82" s="529" t="inlineStr">
        <is>
          <t>Total</t>
        </is>
      </c>
      <c r="C82" s="1773" t="n"/>
      <c r="D82" s="1773" t="n"/>
      <c r="E82" s="1773" t="n"/>
      <c r="F82" s="1773" t="n"/>
      <c r="G82" s="1773" t="n"/>
      <c r="H82" s="1773" t="n"/>
      <c r="I82" s="1774" t="n"/>
      <c r="K82" s="1775" t="n"/>
      <c r="N82" s="580" t="n"/>
      <c r="O82" s="579">
        <f>C43*BS!$B$9</f>
        <v/>
      </c>
      <c r="P82" s="579">
        <f>D43*BS!$B$9</f>
        <v/>
      </c>
      <c r="Q82" s="579">
        <f>E43*BS!$B$9</f>
        <v/>
      </c>
      <c r="R82" s="579">
        <f>F43*BS!$B$9</f>
        <v/>
      </c>
      <c r="S82" s="579">
        <f>G43*BS!$B$9</f>
        <v/>
      </c>
      <c r="T82" s="579">
        <f>H43*BS!$B$9</f>
        <v/>
      </c>
      <c r="U82" s="578">
        <f>I43</f>
        <v/>
      </c>
      <c r="V82" s="1772" t="n"/>
      <c r="W82" s="1772" t="n"/>
    </row>
    <row r="83" customFormat="1" s="469">
      <c r="B83" s="558" t="inlineStr">
        <is>
          <t>(Accumulated Depreciation) ( - )</t>
        </is>
      </c>
      <c r="C83" s="1773">
        <f>SUM(C45:C46)</f>
        <v/>
      </c>
      <c r="D83" s="1773">
        <f>SUM(D45:D46)</f>
        <v/>
      </c>
      <c r="E83" s="1773">
        <f>SUM(E45:E46)</f>
        <v/>
      </c>
      <c r="F83" s="1773">
        <f>SUM(F45:F46)</f>
        <v/>
      </c>
      <c r="G83" s="1773">
        <f>SUM(G45:G46)</f>
        <v/>
      </c>
      <c r="H83" s="1773">
        <f>SUM(H45:H46)</f>
        <v/>
      </c>
      <c r="I83" s="1774" t="n"/>
      <c r="K83" s="1775" t="n"/>
      <c r="N83" s="558" t="inlineStr">
        <is>
          <t xml:space="preserve">Adjustment: Depreciation </t>
        </is>
      </c>
      <c r="O83" s="579">
        <f>C44*BS!$B$9</f>
        <v/>
      </c>
      <c r="P83" s="579">
        <f>D44*BS!$B$9</f>
        <v/>
      </c>
      <c r="Q83" s="579">
        <f>E44*BS!$B$9</f>
        <v/>
      </c>
      <c r="R83" s="579">
        <f>F44*BS!$B$9</f>
        <v/>
      </c>
      <c r="S83" s="579">
        <f>G44*BS!$B$9</f>
        <v/>
      </c>
      <c r="T83" s="579">
        <f>H44*BS!$B$9</f>
        <v/>
      </c>
      <c r="U83" s="578">
        <f>I44</f>
        <v/>
      </c>
      <c r="V83" s="1772" t="n"/>
      <c r="W83" s="1772" t="n"/>
    </row>
    <row r="84" customFormat="1" s="469">
      <c r="B84" s="525" t="n"/>
      <c r="C84" s="1773" t="n"/>
      <c r="D84" s="1773" t="n"/>
      <c r="E84" s="1773" t="n"/>
      <c r="F84" s="1773" t="n"/>
      <c r="G84" s="1773" t="n"/>
      <c r="H84" s="1773" t="n"/>
      <c r="I84" s="1774" t="n"/>
      <c r="K84" s="1775" t="n"/>
      <c r="N84" s="525" t="n"/>
      <c r="O84" s="579">
        <f>C45*BS!$B$9</f>
        <v/>
      </c>
      <c r="P84" s="579">
        <f>D45*BS!$B$9</f>
        <v/>
      </c>
      <c r="Q84" s="579">
        <f>E45*BS!$B$9</f>
        <v/>
      </c>
      <c r="R84" s="579">
        <f>F45*BS!$B$9</f>
        <v/>
      </c>
      <c r="S84" s="579">
        <f>G45*BS!$B$9</f>
        <v/>
      </c>
      <c r="T84" s="579">
        <f>H45*BS!$B$9</f>
        <v/>
      </c>
      <c r="U84" s="578">
        <f>I45</f>
        <v/>
      </c>
      <c r="V84" s="1772" t="n"/>
      <c r="W84" s="1772" t="n"/>
    </row>
    <row r="85" customFormat="1" s="469">
      <c r="B85" s="580" t="n"/>
      <c r="C85" s="1773" t="n"/>
      <c r="D85" s="1773" t="n"/>
      <c r="E85" s="1773" t="n"/>
      <c r="F85" s="1773" t="n"/>
      <c r="G85" s="1773" t="n"/>
      <c r="H85" s="1773" t="n"/>
      <c r="I85" s="1774" t="n"/>
      <c r="K85" s="1775" t="n"/>
      <c r="N85" s="580" t="n"/>
      <c r="O85" s="579">
        <f>C46*BS!$B$9</f>
        <v/>
      </c>
      <c r="P85" s="579">
        <f>D46*BS!$B$9</f>
        <v/>
      </c>
      <c r="Q85" s="579">
        <f>E46*BS!$B$9</f>
        <v/>
      </c>
      <c r="R85" s="579">
        <f>F46*BS!$B$9</f>
        <v/>
      </c>
      <c r="S85" s="579">
        <f>G46*BS!$B$9</f>
        <v/>
      </c>
      <c r="T85" s="579">
        <f>H46*BS!$B$9</f>
        <v/>
      </c>
      <c r="U85" s="578">
        <f>I46</f>
        <v/>
      </c>
      <c r="V85" s="1772" t="n"/>
      <c r="W85" s="1772" t="n"/>
    </row>
    <row r="86" customFormat="1" s="469">
      <c r="B86" s="529" t="inlineStr">
        <is>
          <t>Total</t>
        </is>
      </c>
      <c r="C86" s="1767" t="n"/>
      <c r="D86" s="1767" t="n"/>
      <c r="E86" s="1767" t="n"/>
      <c r="F86" s="1767" t="n"/>
      <c r="G86" s="1767" t="n"/>
      <c r="H86" s="1767" t="n"/>
      <c r="I86" s="1768" t="n"/>
      <c r="K86" s="1775" t="n"/>
      <c r="N86" s="529" t="inlineStr">
        <is>
          <t>Total</t>
        </is>
      </c>
      <c r="O86" s="579">
        <f>C47*BS!$B$9</f>
        <v/>
      </c>
      <c r="P86" s="579">
        <f>D47*BS!$B$9</f>
        <v/>
      </c>
      <c r="Q86" s="579">
        <f>E47*BS!$B$9</f>
        <v/>
      </c>
      <c r="R86" s="579">
        <f>F47*BS!$B$9</f>
        <v/>
      </c>
      <c r="S86" s="579">
        <f>G47*BS!$B$9</f>
        <v/>
      </c>
      <c r="T86" s="579">
        <f>H47*BS!$B$9</f>
        <v/>
      </c>
      <c r="U86" s="578">
        <f>I47</f>
        <v/>
      </c>
      <c r="V86" s="1772" t="n"/>
      <c r="W86" s="1772" t="n"/>
    </row>
    <row r="87" customFormat="1" s="469">
      <c r="B87" s="580" t="n"/>
      <c r="C87" s="1773" t="n"/>
      <c r="D87" s="1773" t="n"/>
      <c r="E87" s="1773" t="n"/>
      <c r="F87" s="1773" t="n"/>
      <c r="G87" s="1773" t="n"/>
      <c r="H87" s="1773" t="n"/>
      <c r="I87" s="1774" t="n"/>
      <c r="K87" s="1775" t="n"/>
      <c r="N87" s="580" t="n"/>
      <c r="O87" s="579">
        <f>C48*BS!$B$9</f>
        <v/>
      </c>
      <c r="P87" s="579">
        <f>D48*BS!$B$9</f>
        <v/>
      </c>
      <c r="Q87" s="579">
        <f>E48*BS!$B$9</f>
        <v/>
      </c>
      <c r="R87" s="579">
        <f>F48*BS!$B$9</f>
        <v/>
      </c>
      <c r="S87" s="579">
        <f>G48*BS!$B$9</f>
        <v/>
      </c>
      <c r="T87" s="579">
        <f>H48*BS!$B$9</f>
        <v/>
      </c>
      <c r="U87" s="578">
        <f>I48</f>
        <v/>
      </c>
      <c r="V87" s="1772" t="n"/>
      <c r="W87" s="1772" t="n"/>
    </row>
    <row r="88" customFormat="1" s="469">
      <c r="B88" s="520" t="inlineStr">
        <is>
          <t>Other Tangible Assets</t>
        </is>
      </c>
      <c r="C88" s="1773" t="n"/>
      <c r="D88" s="1773" t="n"/>
      <c r="E88" s="1773" t="n"/>
      <c r="F88" s="1773" t="n"/>
      <c r="G88" s="1773" t="n"/>
      <c r="H88" s="1773" t="n"/>
      <c r="I88" s="1768" t="n"/>
      <c r="N88" s="520" t="inlineStr">
        <is>
          <t>Other Tangible Assets</t>
        </is>
      </c>
      <c r="O88" s="579">
        <f>C49*BS!$B$9</f>
        <v/>
      </c>
      <c r="P88" s="579">
        <f>D49*BS!$B$9</f>
        <v/>
      </c>
      <c r="Q88" s="579">
        <f>E49*BS!$B$9</f>
        <v/>
      </c>
      <c r="R88" s="579">
        <f>F49*BS!$B$9</f>
        <v/>
      </c>
      <c r="S88" s="579">
        <f>G49*BS!$B$9</f>
        <v/>
      </c>
      <c r="T88" s="579">
        <f>H49*BS!$B$9</f>
        <v/>
      </c>
      <c r="U88" s="578">
        <f>I49</f>
        <v/>
      </c>
      <c r="V88" s="1772" t="n"/>
      <c r="W88" s="1772" t="n"/>
    </row>
    <row r="89" customFormat="1" s="469">
      <c r="B89" t="inlineStr">
        <is>
          <t>Land and buildings $'000  Balance at 1 January 2021</t>
        </is>
      </c>
      <c r="G89" t="n">
        <v/>
      </c>
      <c r="H89" t="n">
        <v>47025</v>
      </c>
    </row>
    <row r="90" customFormat="1" s="469">
      <c r="B90" t="inlineStr">
        <is>
          <t>Land and buildings $'000  Additions</t>
        </is>
      </c>
      <c r="G90" t="n">
        <v/>
      </c>
      <c r="H90" t="n">
        <v>2082</v>
      </c>
    </row>
    <row r="91" customFormat="1" s="469">
      <c r="B91" t="inlineStr">
        <is>
          <t>Land and buildings $'000  Lease modifications</t>
        </is>
      </c>
      <c r="G91" t="n">
        <v/>
      </c>
      <c r="H91" t="n">
        <v>-768</v>
      </c>
    </row>
    <row r="92" customFormat="1" s="469">
      <c r="B92" t="inlineStr">
        <is>
          <t>Land and buildings $'000  Lease terminations</t>
        </is>
      </c>
      <c r="G92" t="n">
        <v/>
      </c>
      <c r="H92" t="n">
        <v>-196</v>
      </c>
    </row>
    <row r="93" customFormat="1" s="469">
      <c r="B93" t="inlineStr">
        <is>
          <t>Land and buildings $'000  Depreciation expense</t>
        </is>
      </c>
      <c r="G93" t="n">
        <v/>
      </c>
      <c r="H93" t="n">
        <v>-14239</v>
      </c>
    </row>
    <row r="94" customFormat="1" s="469">
      <c r="B94" t="inlineStr">
        <is>
          <t>Land and buildings $'000  Balance at 31 December 2021</t>
        </is>
      </c>
      <c r="G94" t="n">
        <v/>
      </c>
      <c r="H94" t="n">
        <v>33904</v>
      </c>
    </row>
    <row r="95" customFormat="1" s="469">
      <c r="B95" t="inlineStr">
        <is>
          <t>Plant and equipment $'000  Balance at 1 January 2021</t>
        </is>
      </c>
      <c r="G95" t="n">
        <v/>
      </c>
      <c r="H95" t="n">
        <v>361</v>
      </c>
    </row>
    <row r="96" customFormat="1" s="469">
      <c r="B96" t="inlineStr">
        <is>
          <t>Plant and equipment $'000  Additions</t>
        </is>
      </c>
      <c r="G96" t="n">
        <v/>
      </c>
      <c r="H96" t="n">
        <v>0</v>
      </c>
    </row>
    <row r="97" customFormat="1" s="469">
      <c r="B97" t="inlineStr">
        <is>
          <t>Plant and equipment $'000  Lease modifications</t>
        </is>
      </c>
      <c r="G97" t="n">
        <v/>
      </c>
      <c r="H97" t="n">
        <v>259</v>
      </c>
    </row>
    <row r="98" customFormat="1" s="469">
      <c r="B98" t="inlineStr">
        <is>
          <t>Plant and equipment $'000  Lease terminations</t>
        </is>
      </c>
      <c r="G98" t="n">
        <v/>
      </c>
      <c r="H98" t="n">
        <v>0</v>
      </c>
    </row>
    <row r="99" customFormat="1" s="469">
      <c r="B99" t="inlineStr">
        <is>
          <t>Plant and equipment $'000  Depreciation expense</t>
        </is>
      </c>
      <c r="G99" t="n">
        <v/>
      </c>
      <c r="H99" t="n">
        <v>-326</v>
      </c>
    </row>
    <row r="100" customFormat="1" s="469">
      <c r="B100" t="inlineStr">
        <is>
          <t>Plant and equipment $'000  Balance at 31 December 2021</t>
        </is>
      </c>
      <c r="G100" t="n">
        <v/>
      </c>
      <c r="H100" t="n">
        <v>294</v>
      </c>
    </row>
    <row r="101" customFormat="1" s="469">
      <c r="B101" t="inlineStr">
        <is>
          <t>Total $000  Balance at 1 January 2021</t>
        </is>
      </c>
      <c r="G101" t="n">
        <v/>
      </c>
      <c r="H101" t="n">
        <v>473</v>
      </c>
    </row>
    <row r="102" customFormat="1" s="469">
      <c r="B102" t="inlineStr">
        <is>
          <t>Total $000  Additions</t>
        </is>
      </c>
      <c r="G102" t="n">
        <v/>
      </c>
      <c r="H102" t="n">
        <v>2</v>
      </c>
    </row>
    <row r="103" customFormat="1" s="469">
      <c r="B103" t="inlineStr">
        <is>
          <t>Total $000  Lease modifications</t>
        </is>
      </c>
      <c r="G103" t="n">
        <v/>
      </c>
      <c r="H103" t="n">
        <v>0</v>
      </c>
    </row>
    <row r="104" customFormat="1" s="469">
      <c r="B104" t="inlineStr">
        <is>
          <t>Total $000  Lease terminations</t>
        </is>
      </c>
      <c r="G104" t="n">
        <v/>
      </c>
      <c r="H104" t="n">
        <v>-1</v>
      </c>
    </row>
    <row r="105" customFormat="1" s="469">
      <c r="B105" t="inlineStr">
        <is>
          <t>Total $000  Depreciation expense</t>
        </is>
      </c>
      <c r="G105" t="n">
        <v/>
      </c>
      <c r="H105" t="n">
        <v>-14565</v>
      </c>
    </row>
    <row r="106" customFormat="1" s="469">
      <c r="B106" t="inlineStr">
        <is>
          <t>Total $000  Balance at 31 December 2021</t>
        </is>
      </c>
      <c r="G106" t="n">
        <v/>
      </c>
      <c r="H106" t="n">
        <v>34198</v>
      </c>
    </row>
    <row r="107" customFormat="1" s="469"/>
    <row r="108" customFormat="1" s="469"/>
    <row r="109" customFormat="1" s="469"/>
    <row r="110" customFormat="1" s="469"/>
    <row r="111" customFormat="1" s="469">
      <c r="B111" s="525" t="n"/>
      <c r="C111" s="1770" t="n"/>
      <c r="D111" s="1770" t="n"/>
      <c r="E111" s="1770" t="n"/>
      <c r="F111" s="1776" t="n"/>
      <c r="G111" s="1776" t="n"/>
      <c r="H111" s="1776" t="n"/>
      <c r="I111" s="1777" t="n"/>
      <c r="N111" s="525" t="n"/>
      <c r="O111" s="579">
        <f>C50*BS!$B$9</f>
        <v/>
      </c>
      <c r="P111" s="579">
        <f>D50*BS!$B$9</f>
        <v/>
      </c>
      <c r="Q111" s="579">
        <f>E50*BS!$B$9</f>
        <v/>
      </c>
      <c r="R111" s="579">
        <f>F50*BS!$B$9</f>
        <v/>
      </c>
      <c r="S111" s="579">
        <f>G50*BS!$B$9</f>
        <v/>
      </c>
      <c r="T111" s="579">
        <f>H50*BS!$B$9</f>
        <v/>
      </c>
      <c r="U111" s="578">
        <f>I50</f>
        <v/>
      </c>
      <c r="V111" s="1762" t="n"/>
      <c r="W111" s="1762" t="n"/>
    </row>
    <row r="112" customFormat="1" s="469">
      <c r="B112" t="inlineStr">
        <is>
          <t>Consolidated $'000 Amounts recognised in profit or loss: Amounts recognised in profit or loss:</t>
        </is>
      </c>
      <c r="G112" t="n">
        <v>0</v>
      </c>
      <c r="H112" t="n">
        <v>0</v>
      </c>
    </row>
    <row r="113" customFormat="1" s="469">
      <c r="B113" t="inlineStr">
        <is>
          <t>Consolidated $'000 Property, plant and equipment Property, plant and equipment</t>
        </is>
      </c>
      <c r="G113" t="n">
        <v>0</v>
      </c>
      <c r="H113" t="n">
        <v>0</v>
      </c>
    </row>
    <row r="114" customFormat="1" s="469">
      <c r="B114" t="inlineStr">
        <is>
          <t>Consolidated $'000 Property, plant and equipment Work in progress</t>
        </is>
      </c>
      <c r="G114" t="n">
        <v>0</v>
      </c>
      <c r="H114" t="n">
        <v>1179</v>
      </c>
    </row>
    <row r="115" customFormat="1" s="469">
      <c r="B115" t="inlineStr">
        <is>
          <t>Consolidated $'000 Property, plant and equipment Right-of-use assets</t>
        </is>
      </c>
      <c r="G115" t="n">
        <v>14</v>
      </c>
      <c r="H115" t="n">
        <v>13907</v>
      </c>
    </row>
    <row r="116" customFormat="1" s="469">
      <c r="B116" t="inlineStr">
        <is>
          <t>Consolidated $'000 Property, plant and equipment Elimination of profit between MEC group members</t>
        </is>
      </c>
      <c r="G116" t="n">
        <v>10</v>
      </c>
      <c r="H116" t="n">
        <v>11786</v>
      </c>
    </row>
    <row r="117" customFormat="1" s="469">
      <c r="B117" t="inlineStr">
        <is>
          <t>Consolidated $'000 Property, plant and equipment Intangible assets recognised on acquisition</t>
        </is>
      </c>
      <c r="G117" t="n">
        <v>2696</v>
      </c>
      <c r="H117" t="n">
        <v>1863</v>
      </c>
    </row>
    <row r="118" customFormat="1" s="469">
      <c r="B118" t="inlineStr">
        <is>
          <t>Consolidated $'000 Property, plant and equipment Deferred tax assets offset against deferred tax liabilities</t>
        </is>
      </c>
      <c r="G118" t="n">
        <v>-32975</v>
      </c>
      <c r="H118" t="n">
        <v>-31.779</v>
      </c>
    </row>
    <row r="119" customFormat="1" s="469">
      <c r="B119" t="inlineStr">
        <is>
          <t>Consolidated $'000 Property, plant and equipment Deferred tax liability</t>
        </is>
      </c>
      <c r="G119" t="n">
        <v>5200</v>
      </c>
      <c r="H119" t="n">
        <v>7178</v>
      </c>
    </row>
    <row r="120" customFormat="1" s="469">
      <c r="B120" t="inlineStr">
        <is>
          <t>Consolidated $'000 Movements: Movements:</t>
        </is>
      </c>
      <c r="G120" t="n">
        <v>0</v>
      </c>
      <c r="H120" t="n">
        <v>0</v>
      </c>
    </row>
    <row r="121" customFormat="1" s="469">
      <c r="B121" t="inlineStr">
        <is>
          <t>Consolidated $'000 Movements: Opening balance</t>
        </is>
      </c>
      <c r="G121" t="n">
        <v>433</v>
      </c>
      <c r="H121" t="n">
        <v>5200</v>
      </c>
    </row>
    <row r="122" customFormat="1" s="469">
      <c r="B122" t="inlineStr">
        <is>
          <t>Consolidated $'000 Movements: Charged to profit or loss (note 8)</t>
        </is>
      </c>
      <c r="G122" t="n">
        <v>4767</v>
      </c>
      <c r="H122" t="n">
        <v>1978</v>
      </c>
    </row>
    <row r="123" customFormat="1" s="469">
      <c r="B123" t="inlineStr">
        <is>
          <t>Consolidated $'000 Movements: Closing balance</t>
        </is>
      </c>
      <c r="G123" t="n">
        <v>5200</v>
      </c>
      <c r="H123" t="n">
        <v>7178</v>
      </c>
    </row>
    <row r="124" customFormat="1" s="469"/>
    <row r="125" customFormat="1" s="469">
      <c r="B125" s="525" t="n"/>
      <c r="C125" s="1770" t="n"/>
      <c r="D125" s="1770" t="n"/>
      <c r="E125" s="1770" t="n"/>
      <c r="F125" s="1776" t="n"/>
      <c r="G125" s="1776" t="n"/>
      <c r="H125" s="1776" t="n"/>
      <c r="I125" s="1777" t="n"/>
      <c r="N125" s="525" t="n"/>
      <c r="O125" s="579" t="n"/>
      <c r="P125" s="579" t="n"/>
      <c r="Q125" s="579" t="n"/>
      <c r="R125" s="579" t="n"/>
      <c r="S125" s="579" t="n"/>
      <c r="T125" s="579" t="n"/>
      <c r="U125" s="578" t="n"/>
      <c r="V125" s="1762" t="n"/>
      <c r="W125" s="1762" t="n"/>
    </row>
    <row r="126" customFormat="1" s="469">
      <c r="B126" s="529" t="inlineStr">
        <is>
          <t>Total</t>
        </is>
      </c>
      <c r="C126" s="1767" t="n"/>
      <c r="D126" s="1767" t="n"/>
      <c r="E126" s="1767" t="n"/>
      <c r="F126" s="1767" t="n"/>
      <c r="G126" s="1767" t="n"/>
      <c r="H126" s="1767" t="n"/>
      <c r="I126" s="1768" t="n"/>
      <c r="N126" s="529" t="inlineStr">
        <is>
          <t>Total</t>
        </is>
      </c>
      <c r="O126" s="579">
        <f>C52*BS!$B$9</f>
        <v/>
      </c>
      <c r="P126" s="579">
        <f>D52*BS!$B$9</f>
        <v/>
      </c>
      <c r="Q126" s="579">
        <f>E52*BS!$B$9</f>
        <v/>
      </c>
      <c r="R126" s="579">
        <f>F52*BS!$B$9</f>
        <v/>
      </c>
      <c r="S126" s="579">
        <f>G52*BS!$B$9</f>
        <v/>
      </c>
      <c r="T126" s="579">
        <f>H52*BS!$B$9</f>
        <v/>
      </c>
      <c r="U126" s="578">
        <f>I52</f>
        <v/>
      </c>
      <c r="V126" s="1772" t="n"/>
      <c r="W126" s="1772" t="n"/>
    </row>
    <row r="127" customFormat="1" s="469">
      <c r="B127" s="525" t="n"/>
      <c r="C127" s="1770" t="n"/>
      <c r="D127" s="1770" t="n"/>
      <c r="E127" s="1770" t="n"/>
      <c r="F127" s="1770" t="n"/>
      <c r="G127" s="1770" t="n"/>
      <c r="H127" s="1770" t="n"/>
      <c r="I127" s="1778" t="n"/>
      <c r="N127" s="525" t="n"/>
      <c r="O127" s="579">
        <f>C53*BS!$B$9</f>
        <v/>
      </c>
      <c r="P127" s="579">
        <f>D53*BS!$B$9</f>
        <v/>
      </c>
      <c r="Q127" s="579">
        <f>E53*BS!$B$9</f>
        <v/>
      </c>
      <c r="R127" s="579">
        <f>F53*BS!$B$9</f>
        <v/>
      </c>
      <c r="S127" s="579">
        <f>G53*BS!$B$9</f>
        <v/>
      </c>
      <c r="T127" s="579">
        <f>H53*BS!$B$9</f>
        <v/>
      </c>
      <c r="U127" s="578">
        <f>I53</f>
        <v/>
      </c>
      <c r="V127" s="1762" t="n"/>
      <c r="W127" s="1762" t="n"/>
    </row>
    <row r="128" customFormat="1" s="469">
      <c r="B128" s="553" t="inlineStr">
        <is>
          <t>Goodwill</t>
        </is>
      </c>
      <c r="C128" s="1770" t="n"/>
      <c r="D128" s="1770" t="n"/>
      <c r="E128" s="1770" t="n"/>
      <c r="F128" s="1770" t="n"/>
      <c r="G128" s="1770" t="n"/>
      <c r="H128" s="1770" t="n"/>
      <c r="I128" s="1778" t="n"/>
      <c r="N128" s="553" t="inlineStr">
        <is>
          <t>Goodwill</t>
        </is>
      </c>
      <c r="O128" s="579">
        <f>C54*BS!$B$9</f>
        <v/>
      </c>
      <c r="P128" s="579">
        <f>D54*BS!$B$9</f>
        <v/>
      </c>
      <c r="Q128" s="579">
        <f>E54*BS!$B$9</f>
        <v/>
      </c>
      <c r="R128" s="579">
        <f>F54*BS!$B$9</f>
        <v/>
      </c>
      <c r="S128" s="579">
        <f>G54*BS!$B$9</f>
        <v/>
      </c>
      <c r="T128" s="579">
        <f>H54*BS!$B$9</f>
        <v/>
      </c>
      <c r="U128" s="578">
        <f>I54</f>
        <v/>
      </c>
      <c r="V128" s="1762" t="n"/>
      <c r="W128" s="1762" t="n"/>
    </row>
    <row r="129" customFormat="1" s="469">
      <c r="B129" s="525" t="n"/>
      <c r="C129" s="1770" t="n"/>
      <c r="D129" s="1770" t="n"/>
      <c r="E129" s="1770" t="n"/>
      <c r="F129" s="1770" t="n"/>
      <c r="G129" s="1770" t="n"/>
      <c r="H129" s="1770" t="n"/>
      <c r="I129" s="1778" t="n"/>
      <c r="N129" s="525" t="n"/>
      <c r="O129" s="579">
        <f>C55*BS!$B$9</f>
        <v/>
      </c>
      <c r="P129" s="579">
        <f>D55*BS!$B$9</f>
        <v/>
      </c>
      <c r="Q129" s="579">
        <f>E55*BS!$B$9</f>
        <v/>
      </c>
      <c r="R129" s="579">
        <f>F55*BS!$B$9</f>
        <v/>
      </c>
      <c r="S129" s="579">
        <f>G55*BS!$B$9</f>
        <v/>
      </c>
      <c r="T129" s="579">
        <f>H55*BS!$B$9</f>
        <v/>
      </c>
      <c r="U129" s="578">
        <f>I55</f>
        <v/>
      </c>
      <c r="V129" s="1762" t="n"/>
      <c r="W129" s="1762" t="n"/>
    </row>
    <row r="130" customFormat="1" s="469">
      <c r="B130" s="529" t="inlineStr">
        <is>
          <t>Total</t>
        </is>
      </c>
      <c r="C130" s="1770" t="n"/>
      <c r="D130" s="1770" t="n"/>
      <c r="E130" s="1770" t="n"/>
      <c r="F130" s="1770" t="n"/>
      <c r="G130" s="1770" t="n"/>
      <c r="H130" s="1770" t="n"/>
      <c r="I130" s="1778" t="n"/>
      <c r="N130" s="525" t="n"/>
      <c r="O130" s="579" t="n"/>
      <c r="P130" s="579" t="n"/>
      <c r="Q130" s="579" t="n"/>
      <c r="R130" s="579" t="n"/>
      <c r="S130" s="579" t="n"/>
      <c r="T130" s="579" t="n"/>
      <c r="U130" s="578" t="n"/>
      <c r="V130" s="1762" t="n"/>
      <c r="W130" s="1762" t="n"/>
    </row>
    <row r="131" customFormat="1" s="469">
      <c r="B131" s="529" t="n"/>
      <c r="C131" s="1770" t="n"/>
      <c r="D131" s="1770" t="n"/>
      <c r="E131" s="1770" t="n"/>
      <c r="F131" s="1770" t="n"/>
      <c r="G131" s="1770" t="n"/>
      <c r="H131" s="1770" t="n"/>
      <c r="I131" s="1778" t="n"/>
      <c r="N131" s="525" t="n"/>
      <c r="O131" s="579" t="n"/>
      <c r="P131" s="579" t="n"/>
      <c r="Q131" s="579" t="n"/>
      <c r="R131" s="579" t="n"/>
      <c r="S131" s="579" t="n"/>
      <c r="T131" s="579" t="n"/>
      <c r="U131" s="578" t="n"/>
      <c r="V131" s="1762" t="n"/>
      <c r="W131" s="1762" t="n"/>
    </row>
    <row r="132" customFormat="1" s="469">
      <c r="B132" s="553" t="inlineStr">
        <is>
          <t>Other intangible assets</t>
        </is>
      </c>
      <c r="C132" s="1770" t="n"/>
      <c r="D132" s="1770" t="n"/>
      <c r="E132" s="1770" t="n"/>
      <c r="F132" s="1770" t="n"/>
      <c r="G132" s="1770" t="n"/>
      <c r="H132" s="1770" t="n"/>
      <c r="I132" s="1778" t="n"/>
      <c r="N132" s="553" t="inlineStr">
        <is>
          <t>Other intangible assets</t>
        </is>
      </c>
      <c r="O132" s="579">
        <f>C58*BS!$B$9</f>
        <v/>
      </c>
      <c r="P132" s="579">
        <f>D58*BS!$B$9</f>
        <v/>
      </c>
      <c r="Q132" s="579">
        <f>E58*BS!$B$9</f>
        <v/>
      </c>
      <c r="R132" s="579">
        <f>F58*BS!$B$9</f>
        <v/>
      </c>
      <c r="S132" s="579">
        <f>G58*BS!$B$9</f>
        <v/>
      </c>
      <c r="T132" s="579">
        <f>H58*BS!$B$9</f>
        <v/>
      </c>
      <c r="U132" s="578">
        <f>I58</f>
        <v/>
      </c>
      <c r="V132" s="1762" t="n"/>
      <c r="W132" s="1762" t="n"/>
    </row>
    <row r="133" customFormat="1" s="469">
      <c r="B133" t="inlineStr">
        <is>
          <t>Goodwill $000  Balance at 1 January 2021</t>
        </is>
      </c>
      <c r="G133" t="n">
        <v/>
      </c>
      <c r="H133" t="n">
        <v>81052</v>
      </c>
    </row>
    <row r="134" customFormat="1" s="469">
      <c r="B134" t="inlineStr">
        <is>
          <t>Goodwill $000  Additions</t>
        </is>
      </c>
      <c r="G134" t="n">
        <v/>
      </c>
      <c r="H134" t="n">
        <v>0</v>
      </c>
    </row>
    <row r="135" customFormat="1" s="469">
      <c r="B135" t="inlineStr">
        <is>
          <t>Goodwill $000  Disposals</t>
        </is>
      </c>
      <c r="G135" t="n">
        <v/>
      </c>
      <c r="H135" t="n">
        <v>0</v>
      </c>
    </row>
    <row r="136" customFormat="1" s="469">
      <c r="B136" t="inlineStr">
        <is>
          <t>Goodwill $000  Amortisation expense</t>
        </is>
      </c>
      <c r="G136" t="n">
        <v/>
      </c>
      <c r="H136" t="n">
        <v>0</v>
      </c>
    </row>
    <row r="137" customFormat="1" s="469">
      <c r="B137" t="inlineStr">
        <is>
          <t>Goodwill $000  Balance at 31 December 2021</t>
        </is>
      </c>
      <c r="G137" t="n">
        <v/>
      </c>
      <c r="H137" t="n">
        <v>81052</v>
      </c>
    </row>
    <row r="138" customFormat="1" s="469">
      <c r="B138" t="inlineStr">
        <is>
          <t>Software $'000  Balance at 1 January 2021</t>
        </is>
      </c>
      <c r="G138" t="n">
        <v/>
      </c>
      <c r="H138" t="n">
        <v>10732</v>
      </c>
    </row>
    <row r="139" customFormat="1" s="469">
      <c r="B139" t="inlineStr">
        <is>
          <t>Software $'000  Additions</t>
        </is>
      </c>
      <c r="G139" t="n">
        <v/>
      </c>
      <c r="H139" t="n">
        <v>2830</v>
      </c>
    </row>
    <row r="140" customFormat="1" s="469">
      <c r="B140" t="inlineStr">
        <is>
          <t>Software $'000  Disposals</t>
        </is>
      </c>
      <c r="G140" t="n">
        <v/>
      </c>
      <c r="H140" t="n">
        <v>-38</v>
      </c>
    </row>
    <row r="141" customFormat="1" s="469">
      <c r="B141" t="inlineStr">
        <is>
          <t>Software $'000  Amortisation expense</t>
        </is>
      </c>
      <c r="G141" t="n">
        <v/>
      </c>
      <c r="H141" t="n">
        <v>-5138</v>
      </c>
    </row>
    <row r="142" customFormat="1" s="469">
      <c r="B142" t="inlineStr">
        <is>
          <t>Software $'000  Balance at 31 December 2021</t>
        </is>
      </c>
      <c r="G142" t="n">
        <v/>
      </c>
      <c r="H142" t="n">
        <v>8386</v>
      </c>
    </row>
    <row r="143" customFormat="1" s="469">
      <c r="B143" t="inlineStr">
        <is>
          <t>contracts $'000  Balance at 1 January 2021</t>
        </is>
      </c>
      <c r="G143" t="n">
        <v/>
      </c>
      <c r="H143" t="n">
        <v>8162</v>
      </c>
    </row>
    <row r="144" customFormat="1" s="469">
      <c r="B144" t="inlineStr">
        <is>
          <t>contracts $'000  Additions</t>
        </is>
      </c>
      <c r="G144" t="n">
        <v/>
      </c>
      <c r="H144" t="n">
        <v>0</v>
      </c>
    </row>
    <row r="145" customFormat="1" s="469">
      <c r="B145" t="inlineStr">
        <is>
          <t>contracts $'000  Disposals</t>
        </is>
      </c>
      <c r="G145" t="n">
        <v/>
      </c>
      <c r="H145" t="n">
        <v>0</v>
      </c>
    </row>
    <row r="146" customFormat="1" s="469">
      <c r="B146" t="inlineStr">
        <is>
          <t>contracts $'000  Amortisation expense</t>
        </is>
      </c>
      <c r="G146" t="n">
        <v/>
      </c>
      <c r="H146" t="n">
        <v>-1987</v>
      </c>
    </row>
    <row r="147" customFormat="1" s="469">
      <c r="B147" t="inlineStr">
        <is>
          <t>contracts $'000  Balance at 31 December 2021</t>
        </is>
      </c>
      <c r="G147" t="n">
        <v/>
      </c>
      <c r="H147" t="n">
        <v>6175</v>
      </c>
    </row>
    <row r="148" customFormat="1" s="469">
      <c r="B148" t="inlineStr">
        <is>
          <t>Total $'000  Balance at 1 January 2021</t>
        </is>
      </c>
      <c r="G148" t="n">
        <v/>
      </c>
      <c r="H148" t="n">
        <v>99</v>
      </c>
    </row>
    <row r="149" customFormat="1" s="469">
      <c r="B149" t="inlineStr">
        <is>
          <t>Total $'000  Additions</t>
        </is>
      </c>
      <c r="G149" t="n">
        <v/>
      </c>
      <c r="H149" t="n">
        <v>2</v>
      </c>
    </row>
    <row r="150" customFormat="1" s="469">
      <c r="B150" t="inlineStr">
        <is>
          <t>Total $'000  Disposals</t>
        </is>
      </c>
      <c r="G150" t="n">
        <v/>
      </c>
      <c r="H150" t="n">
        <v>0</v>
      </c>
    </row>
    <row r="151" customFormat="1" s="469">
      <c r="B151" t="inlineStr">
        <is>
          <t>Total $'000  Amortisation expense</t>
        </is>
      </c>
      <c r="G151" t="n">
        <v/>
      </c>
      <c r="H151" t="n">
        <v>-712</v>
      </c>
    </row>
    <row r="152" customFormat="1" s="469">
      <c r="B152" t="inlineStr">
        <is>
          <t>Total $'000  Balance at 31 December 2021</t>
        </is>
      </c>
      <c r="G152" t="n">
        <v/>
      </c>
      <c r="H152" t="n">
        <v>956</v>
      </c>
    </row>
    <row r="153" customFormat="1" s="469"/>
    <row r="154" customFormat="1" s="469"/>
    <row r="155" customFormat="1" s="469"/>
    <row r="156" customFormat="1" s="469"/>
    <row r="157" customFormat="1" s="469"/>
    <row r="158" customFormat="1" s="469"/>
    <row r="159" customFormat="1" s="469"/>
    <row r="160" customFormat="1" s="469"/>
    <row r="161" customFormat="1" s="469">
      <c r="B161" s="553" t="n"/>
      <c r="C161" s="1770" t="n"/>
      <c r="D161" s="1770" t="n"/>
      <c r="E161" s="1770" t="n"/>
      <c r="F161" s="1770" t="n"/>
      <c r="G161" s="1770" t="n"/>
      <c r="H161" s="1770" t="n"/>
      <c r="I161" s="1778" t="n"/>
      <c r="N161" s="553" t="n"/>
      <c r="O161" s="579" t="n"/>
      <c r="P161" s="579" t="n"/>
      <c r="Q161" s="579" t="n"/>
      <c r="R161" s="579" t="n"/>
      <c r="S161" s="579" t="n"/>
      <c r="T161" s="579" t="n"/>
      <c r="U161" s="578" t="n"/>
      <c r="V161" s="1762" t="n"/>
      <c r="W161" s="1762" t="n"/>
    </row>
    <row r="162" customFormat="1" s="469">
      <c r="B162" s="553" t="n"/>
      <c r="C162" s="1770" t="n"/>
      <c r="D162" s="1770" t="n"/>
      <c r="E162" s="1770" t="n"/>
      <c r="F162" s="1770" t="n"/>
      <c r="G162" s="1770" t="n"/>
      <c r="H162" s="1770" t="n"/>
      <c r="I162" s="1778" t="n"/>
      <c r="N162" s="553" t="n"/>
      <c r="O162" s="579" t="n"/>
      <c r="P162" s="579" t="n"/>
      <c r="Q162" s="579" t="n"/>
      <c r="R162" s="579" t="n"/>
      <c r="S162" s="579" t="n"/>
      <c r="T162" s="579" t="n"/>
      <c r="U162" s="578" t="n"/>
      <c r="V162" s="1762" t="n"/>
      <c r="W162" s="1762" t="n"/>
    </row>
    <row r="163" customFormat="1" s="469">
      <c r="B163" s="529" t="inlineStr">
        <is>
          <t xml:space="preserve">Total </t>
        </is>
      </c>
      <c r="C163" s="1770" t="n"/>
      <c r="D163" s="1770" t="n"/>
      <c r="E163" s="1779" t="n"/>
      <c r="F163" s="1779" t="n"/>
      <c r="G163" s="1779" t="n"/>
      <c r="H163" s="1779" t="n"/>
      <c r="I163" s="1780" t="n"/>
      <c r="N163" s="529" t="inlineStr">
        <is>
          <t xml:space="preserve">Total </t>
        </is>
      </c>
      <c r="O163" s="579">
        <f>C61*BS!$B$9</f>
        <v/>
      </c>
      <c r="P163" s="579">
        <f>D61*BS!$B$9</f>
        <v/>
      </c>
      <c r="Q163" s="579">
        <f>E61*BS!$B$9</f>
        <v/>
      </c>
      <c r="R163" s="579">
        <f>F61*BS!$B$9</f>
        <v/>
      </c>
      <c r="S163" s="579">
        <f>G61*BS!$B$9</f>
        <v/>
      </c>
      <c r="T163" s="579">
        <f>H61*BS!$B$9</f>
        <v/>
      </c>
      <c r="U163" s="578">
        <f>I61</f>
        <v/>
      </c>
      <c r="V163" s="1781" t="n"/>
      <c r="W163" s="1781" t="n"/>
    </row>
    <row r="164" customFormat="1" s="469">
      <c r="B164" s="525" t="n"/>
      <c r="C164" s="1770" t="n"/>
      <c r="D164" s="1770" t="n"/>
      <c r="E164" s="1779" t="n"/>
      <c r="F164" s="1779" t="n"/>
      <c r="G164" s="1779" t="n"/>
      <c r="H164" s="1779" t="n"/>
      <c r="I164" s="1780" t="n"/>
      <c r="N164" s="525" t="n"/>
      <c r="O164" s="579">
        <f>C62*BS!$B$9</f>
        <v/>
      </c>
      <c r="P164" s="579">
        <f>D62*BS!$B$9</f>
        <v/>
      </c>
      <c r="Q164" s="579">
        <f>E62*BS!$B$9</f>
        <v/>
      </c>
      <c r="R164" s="579">
        <f>F62*BS!$B$9</f>
        <v/>
      </c>
      <c r="S164" s="579">
        <f>G62*BS!$B$9</f>
        <v/>
      </c>
      <c r="T164" s="579">
        <f>H62*BS!$B$9</f>
        <v/>
      </c>
      <c r="U164" s="578">
        <f>I62</f>
        <v/>
      </c>
      <c r="V164" s="1781" t="n"/>
      <c r="W164" s="1781" t="n"/>
    </row>
    <row r="165" customFormat="1" s="469">
      <c r="B165" s="520" t="inlineStr">
        <is>
          <t>Investments</t>
        </is>
      </c>
      <c r="C165" s="533" t="n"/>
      <c r="D165" s="533" t="n"/>
      <c r="E165" s="533" t="n"/>
      <c r="F165" s="533" t="n"/>
      <c r="G165" s="533" t="n"/>
      <c r="H165" s="533" t="n"/>
      <c r="I165" s="1782" t="n"/>
      <c r="N165" s="520" t="inlineStr">
        <is>
          <t>Investments</t>
        </is>
      </c>
      <c r="O165" s="579">
        <f>C63*BS!$B$9</f>
        <v/>
      </c>
      <c r="P165" s="579">
        <f>D63*BS!$B$9</f>
        <v/>
      </c>
      <c r="Q165" s="579">
        <f>E63*BS!$B$9</f>
        <v/>
      </c>
      <c r="R165" s="579">
        <f>F63*BS!$B$9</f>
        <v/>
      </c>
      <c r="S165" s="579">
        <f>G63*BS!$B$9</f>
        <v/>
      </c>
      <c r="T165" s="579">
        <f>H63*BS!$B$9</f>
        <v/>
      </c>
      <c r="U165" s="578">
        <f>I63</f>
        <v/>
      </c>
      <c r="V165" s="1769" t="n"/>
      <c r="W165" s="1769" t="n"/>
    </row>
    <row r="166" customFormat="1" s="469">
      <c r="B166" s="525" t="n"/>
      <c r="C166" s="1767" t="n"/>
      <c r="D166" s="1767" t="n"/>
      <c r="E166" s="1767" t="n"/>
      <c r="F166" s="1767" t="n"/>
      <c r="G166" s="1767" t="n"/>
      <c r="H166" s="1767" t="n"/>
      <c r="I166" s="1768" t="n"/>
      <c r="N166" s="525" t="n"/>
      <c r="O166" s="579">
        <f>C64*BS!$B$9</f>
        <v/>
      </c>
      <c r="P166" s="579">
        <f>D64*BS!$B$9</f>
        <v/>
      </c>
      <c r="Q166" s="579">
        <f>E64*BS!$B$9</f>
        <v/>
      </c>
      <c r="R166" s="579">
        <f>F64*BS!$B$9</f>
        <v/>
      </c>
      <c r="S166" s="579">
        <f>G64*BS!$B$9</f>
        <v/>
      </c>
      <c r="T166" s="579">
        <f>H64*BS!$B$9</f>
        <v/>
      </c>
      <c r="U166" s="578">
        <f>I64</f>
        <v/>
      </c>
      <c r="V166" s="1772" t="n"/>
      <c r="W166" s="1772" t="n"/>
    </row>
    <row r="167" customFormat="1" s="469">
      <c r="B167" s="580" t="n"/>
      <c r="C167" s="1783" t="n"/>
      <c r="D167" s="1783" t="n"/>
      <c r="E167" s="1783" t="n"/>
      <c r="F167" s="1783" t="n"/>
      <c r="G167" s="1783" t="n"/>
      <c r="H167" s="1783" t="n"/>
      <c r="I167" s="1784" t="n"/>
      <c r="N167" s="580" t="n"/>
      <c r="O167" s="579">
        <f>C65*BS!$B$9</f>
        <v/>
      </c>
      <c r="P167" s="579">
        <f>D65*BS!$B$9</f>
        <v/>
      </c>
      <c r="Q167" s="579">
        <f>E65*BS!$B$9</f>
        <v/>
      </c>
      <c r="R167" s="579">
        <f>F65*BS!$B$9</f>
        <v/>
      </c>
      <c r="S167" s="579">
        <f>G65*BS!$B$9</f>
        <v/>
      </c>
      <c r="T167" s="579">
        <f>H65*BS!$B$9</f>
        <v/>
      </c>
      <c r="U167" s="578">
        <f>I65</f>
        <v/>
      </c>
      <c r="V167" s="1785" t="n"/>
      <c r="W167" s="1785" t="n"/>
    </row>
    <row r="168" customFormat="1" s="469">
      <c r="B168" s="529" t="inlineStr">
        <is>
          <t>Total</t>
        </is>
      </c>
      <c r="C168" s="533" t="n"/>
      <c r="D168" s="533" t="n"/>
      <c r="E168" s="533" t="n"/>
      <c r="F168" s="533" t="n"/>
      <c r="G168" s="533" t="n"/>
      <c r="H168" s="533" t="n"/>
      <c r="I168" s="1782" t="n"/>
      <c r="N168" s="529" t="inlineStr">
        <is>
          <t>Total</t>
        </is>
      </c>
      <c r="O168" s="579">
        <f>C66*BS!$B$9</f>
        <v/>
      </c>
      <c r="P168" s="579">
        <f>D66*BS!$B$9</f>
        <v/>
      </c>
      <c r="Q168" s="579">
        <f>E66*BS!$B$9</f>
        <v/>
      </c>
      <c r="R168" s="579">
        <f>F66*BS!$B$9</f>
        <v/>
      </c>
      <c r="S168" s="579">
        <f>G66*BS!$B$9</f>
        <v/>
      </c>
      <c r="T168" s="579">
        <f>H66*BS!$B$9</f>
        <v/>
      </c>
      <c r="U168" s="578">
        <f>I66</f>
        <v/>
      </c>
      <c r="V168" s="1769" t="n"/>
      <c r="W168" s="1769" t="n"/>
    </row>
    <row r="169" customFormat="1" s="469">
      <c r="B169" s="580" t="n"/>
      <c r="C169" s="1770" t="n"/>
      <c r="D169" s="1770" t="n"/>
      <c r="E169" s="1770" t="n"/>
      <c r="F169" s="1770" t="n"/>
      <c r="G169" s="1770" t="n"/>
      <c r="H169" s="1770" t="n"/>
      <c r="I169" s="1778" t="n"/>
      <c r="N169" s="580" t="n"/>
      <c r="O169" s="579">
        <f>C67*BS!$B$9</f>
        <v/>
      </c>
      <c r="P169" s="579">
        <f>D67*BS!$B$9</f>
        <v/>
      </c>
      <c r="Q169" s="579">
        <f>E67*BS!$B$9</f>
        <v/>
      </c>
      <c r="R169" s="579">
        <f>F67*BS!$B$9</f>
        <v/>
      </c>
      <c r="S169" s="579">
        <f>G67*BS!$B$9</f>
        <v/>
      </c>
      <c r="T169" s="579">
        <f>H67*BS!$B$9</f>
        <v/>
      </c>
      <c r="U169" s="578">
        <f>I67</f>
        <v/>
      </c>
      <c r="V169" s="1762" t="n"/>
      <c r="W169" s="1762" t="n"/>
    </row>
    <row r="170" customFormat="1" s="469">
      <c r="B170" s="520" t="inlineStr">
        <is>
          <t xml:space="preserve">Deferred charges </t>
        </is>
      </c>
      <c r="C170" s="1770" t="n"/>
      <c r="D170" s="1770" t="n"/>
      <c r="E170" s="1770" t="n"/>
      <c r="F170" s="1770" t="n"/>
      <c r="G170" s="1770" t="n"/>
      <c r="H170" s="1770" t="n"/>
      <c r="I170" s="1778" t="n"/>
      <c r="N170" s="520" t="inlineStr">
        <is>
          <t xml:space="preserve">Deferred charges </t>
        </is>
      </c>
      <c r="O170" s="579">
        <f>C68*BS!$B$9</f>
        <v/>
      </c>
      <c r="P170" s="579">
        <f>D68*BS!$B$9</f>
        <v/>
      </c>
      <c r="Q170" s="579">
        <f>E68*BS!$B$9</f>
        <v/>
      </c>
      <c r="R170" s="579">
        <f>F68*BS!$B$9</f>
        <v/>
      </c>
      <c r="S170" s="579">
        <f>G68*BS!$B$9</f>
        <v/>
      </c>
      <c r="T170" s="579">
        <f>H68*BS!$B$9</f>
        <v/>
      </c>
      <c r="U170" s="578">
        <f>I68</f>
        <v/>
      </c>
      <c r="V170" s="1762" t="n"/>
      <c r="W170" s="1762" t="n"/>
    </row>
    <row r="171" customFormat="1" s="469">
      <c r="B171" t="inlineStr">
        <is>
          <t>Consolidated $'000 Deferred tax asset comprises temporary differences attributable to: Deferred tax asset comprises temporary differences attributable to:</t>
        </is>
      </c>
      <c r="G171" t="n">
        <v>0</v>
      </c>
      <c r="H171" t="n">
        <v>0</v>
      </c>
    </row>
    <row r="172" customFormat="1" s="469">
      <c r="B172" t="inlineStr">
        <is>
          <t>Consolidated $'000 Amounts recognised in profit or loss: Amounts recognised in profit or loss:</t>
        </is>
      </c>
      <c r="G172" t="n">
        <v>0</v>
      </c>
      <c r="H172" t="n">
        <v>0</v>
      </c>
    </row>
    <row r="173" customFormat="1" s="469">
      <c r="B173" t="inlineStr">
        <is>
          <t>Consolidated $'000 Amounts recognised in profit or loss: Allowance for expected credit losses</t>
        </is>
      </c>
      <c r="G173" t="n">
        <v>0</v>
      </c>
      <c r="H173" t="n">
        <v>1085</v>
      </c>
    </row>
    <row r="174" customFormat="1" s="469">
      <c r="B174" t="inlineStr">
        <is>
          <t>Consolidated $'000 Amounts recognised in profit or loss: Inventories</t>
        </is>
      </c>
      <c r="G174" t="n">
        <v>0</v>
      </c>
      <c r="H174" t="n">
        <v>1625</v>
      </c>
    </row>
    <row r="175" customFormat="1" s="469">
      <c r="B175" t="inlineStr">
        <is>
          <t>Consolidated $'000 Amounts recognised in profit or loss: Employee benefits</t>
        </is>
      </c>
      <c r="G175" t="n">
        <v>0</v>
      </c>
      <c r="H175" t="n">
        <v>8291</v>
      </c>
    </row>
    <row r="176" customFormat="1" s="469">
      <c r="B176" t="inlineStr">
        <is>
          <t>Consolidated $'000 Tax losses carried forward Tax losses carried forward</t>
        </is>
      </c>
      <c r="G176" t="n">
        <v>0</v>
      </c>
      <c r="H176" t="n">
        <v>0</v>
      </c>
    </row>
    <row r="177" customFormat="1" s="469">
      <c r="B177" t="inlineStr">
        <is>
          <t>Consolidated $'000 Tax losses carried forward Accrued expenses</t>
        </is>
      </c>
      <c r="G177" t="n">
        <v>0</v>
      </c>
      <c r="H177" t="n">
        <v>2606</v>
      </c>
    </row>
    <row r="178" customFormat="1" s="469">
      <c r="B178" t="inlineStr">
        <is>
          <t>Consolidated $'000 Tax losses carried forward Foreign currency</t>
        </is>
      </c>
      <c r="G178" t="n">
        <v>0</v>
      </c>
      <c r="H178" t="n">
        <v>1340</v>
      </c>
    </row>
    <row r="179" customFormat="1" s="469">
      <c r="B179" t="inlineStr">
        <is>
          <t>Consolidated $'000 Tax losses carried forward Other</t>
        </is>
      </c>
      <c r="G179" t="n">
        <v>0</v>
      </c>
      <c r="H179" t="n">
        <v>4446</v>
      </c>
    </row>
    <row r="180" customFormat="1" s="469">
      <c r="B180" t="inlineStr">
        <is>
          <t>Consolidated $'000 Tax losses carried forward Lease liabilities</t>
        </is>
      </c>
      <c r="G180" t="n">
        <v>14</v>
      </c>
      <c r="H180" t="n">
        <v>14236</v>
      </c>
    </row>
    <row r="181" customFormat="1" s="469">
      <c r="B181" t="inlineStr">
        <is>
          <t>Consolidated $'000 Tax losses carried forward Deferred tax assets offset against deferred tax liabilities</t>
        </is>
      </c>
      <c r="G181" t="n">
        <v>-32</v>
      </c>
      <c r="H181" t="n">
        <v>-31779</v>
      </c>
    </row>
    <row r="182" customFormat="1" s="469">
      <c r="B182" t="inlineStr">
        <is>
          <t>Consolidated $'000 Tax losses carried forward Deferred tax asset</t>
        </is>
      </c>
      <c r="G182" t="n">
        <v>0</v>
      </c>
      <c r="H182" t="n">
        <v>1850</v>
      </c>
    </row>
    <row r="183" customFormat="1" s="469">
      <c r="B183" t="inlineStr">
        <is>
          <t xml:space="preserve">Consolidated $'000 Tax losses carried forward </t>
        </is>
      </c>
      <c r="G183" t="n">
        <v>0</v>
      </c>
      <c r="H183" t="n">
        <v>0</v>
      </c>
    </row>
    <row r="184" customFormat="1" s="469">
      <c r="B184" t="inlineStr">
        <is>
          <t>Consolidated $'000 Tax losses carried forward Opening balance</t>
        </is>
      </c>
      <c r="G184" t="n">
        <v>0</v>
      </c>
      <c r="H184" t="n">
        <v>1362</v>
      </c>
    </row>
    <row r="185" customFormat="1" s="469">
      <c r="B185" t="inlineStr">
        <is>
          <t>Consolidated $'000 Tax losses carried forward Credted/(Charged) to profit or loss (note 8)</t>
        </is>
      </c>
      <c r="G185" t="n">
        <v>0</v>
      </c>
      <c r="H185" t="n">
        <v>488</v>
      </c>
    </row>
    <row r="186" customFormat="1" s="469">
      <c r="B186" t="inlineStr">
        <is>
          <t>Consolidated $'000 Tax losses carried forward Closing balance</t>
        </is>
      </c>
      <c r="G186" t="n">
        <v>13</v>
      </c>
      <c r="H186" t="n">
        <v>1850</v>
      </c>
    </row>
    <row r="187" customFormat="1" s="469"/>
    <row r="188" customFormat="1" s="469">
      <c r="B188" s="580" t="n"/>
      <c r="C188" s="1770" t="n"/>
      <c r="D188" s="1770" t="n"/>
      <c r="E188" s="1770" t="n"/>
      <c r="F188" s="1770" t="n"/>
      <c r="G188" s="1770" t="n"/>
      <c r="H188" s="1770" t="n"/>
      <c r="I188" s="1778" t="n"/>
      <c r="N188" s="580" t="n"/>
      <c r="O188" s="579">
        <f>C69*BS!$B$9</f>
        <v/>
      </c>
      <c r="P188" s="579">
        <f>D69*BS!$B$9</f>
        <v/>
      </c>
      <c r="Q188" s="579">
        <f>E69*BS!$B$9</f>
        <v/>
      </c>
      <c r="R188" s="579">
        <f>F69*BS!$B$9</f>
        <v/>
      </c>
      <c r="S188" s="579">
        <f>G69*BS!$B$9</f>
        <v/>
      </c>
      <c r="T188" s="579">
        <f>H69*BS!$B$9</f>
        <v/>
      </c>
      <c r="U188" s="578">
        <f>I69</f>
        <v/>
      </c>
      <c r="V188" s="1762" t="n"/>
      <c r="W188" s="1762" t="n"/>
    </row>
    <row r="189" customFormat="1" s="469">
      <c r="B189" s="529" t="inlineStr">
        <is>
          <t>Total</t>
        </is>
      </c>
      <c r="C189" s="1770" t="n"/>
      <c r="D189" s="1770" t="n"/>
      <c r="E189" s="1770" t="n"/>
      <c r="F189" s="1770" t="n"/>
      <c r="G189" s="1770" t="n"/>
      <c r="H189" s="1770" t="n"/>
      <c r="I189" s="1778" t="n"/>
      <c r="N189" s="580" t="n"/>
      <c r="O189" s="579">
        <f>C70*BS!$B$9</f>
        <v/>
      </c>
      <c r="P189" s="579">
        <f>D70*BS!$B$9</f>
        <v/>
      </c>
      <c r="Q189" s="579">
        <f>E70*BS!$B$9</f>
        <v/>
      </c>
      <c r="R189" s="579">
        <f>F70*BS!$B$9</f>
        <v/>
      </c>
      <c r="S189" s="579">
        <f>G70*BS!$B$9</f>
        <v/>
      </c>
      <c r="T189" s="579">
        <f>H70*BS!$B$9</f>
        <v/>
      </c>
      <c r="U189" s="578">
        <f>I70</f>
        <v/>
      </c>
      <c r="V189" s="1762" t="n"/>
      <c r="W189" s="1762" t="n"/>
    </row>
    <row r="190" customFormat="1" s="469">
      <c r="B190" s="529" t="n"/>
      <c r="C190" s="1770" t="n"/>
      <c r="D190" s="1770" t="n"/>
      <c r="E190" s="1770" t="n"/>
      <c r="F190" s="1770" t="n"/>
      <c r="G190" s="1770" t="n"/>
      <c r="H190" s="1770" t="n"/>
      <c r="I190" s="1778" t="n"/>
      <c r="N190" s="580" t="n"/>
      <c r="O190" s="579" t="n"/>
      <c r="P190" s="579" t="n"/>
      <c r="Q190" s="579" t="n"/>
      <c r="R190" s="579" t="n"/>
      <c r="S190" s="579" t="n"/>
      <c r="T190" s="579" t="n"/>
      <c r="U190" s="578" t="n"/>
      <c r="V190" s="1762" t="n"/>
      <c r="W190" s="1762" t="n"/>
    </row>
    <row r="191" customFormat="1" s="469">
      <c r="B191" s="520" t="inlineStr">
        <is>
          <t>Other Non-Current Assets</t>
        </is>
      </c>
      <c r="C191" s="1770" t="n"/>
      <c r="D191" s="1770" t="n"/>
      <c r="E191" s="1770" t="n"/>
      <c r="F191" s="1770" t="n"/>
      <c r="G191" s="1770" t="n"/>
      <c r="H191" s="1770" t="n"/>
      <c r="I191" s="1778" t="n"/>
      <c r="K191" s="1775" t="n"/>
      <c r="L191" s="1775" t="n"/>
      <c r="N191" s="520" t="inlineStr">
        <is>
          <t>Other Non-Current Assets</t>
        </is>
      </c>
      <c r="O191" s="579">
        <f>C72*BS!$B$9</f>
        <v/>
      </c>
      <c r="P191" s="579">
        <f>D72*BS!$B$9</f>
        <v/>
      </c>
      <c r="Q191" s="579">
        <f>E72*BS!$B$9</f>
        <v/>
      </c>
      <c r="R191" s="579">
        <f>F72*BS!$B$9</f>
        <v/>
      </c>
      <c r="S191" s="579">
        <f>G72*BS!$B$9</f>
        <v/>
      </c>
      <c r="T191" s="579">
        <f>H72*BS!$B$9</f>
        <v/>
      </c>
      <c r="U191" s="578">
        <f>I72</f>
        <v/>
      </c>
      <c r="V191" s="1762" t="n"/>
      <c r="W191" s="1762" t="n"/>
    </row>
    <row r="192" customFormat="1" s="469">
      <c r="B192" s="520" t="n"/>
      <c r="C192" s="1770" t="n"/>
      <c r="D192" s="1770" t="n"/>
      <c r="E192" s="1770" t="n"/>
      <c r="F192" s="1770" t="n"/>
      <c r="G192" s="1770" t="n"/>
      <c r="H192" s="1770" t="n"/>
      <c r="I192" s="1778" t="n"/>
      <c r="K192" s="1775" t="n"/>
      <c r="L192" s="1775" t="n"/>
      <c r="N192" s="520" t="n"/>
      <c r="O192" s="579" t="n"/>
      <c r="P192" s="579" t="n"/>
      <c r="Q192" s="579" t="n"/>
      <c r="R192" s="579" t="n"/>
      <c r="S192" s="579" t="n"/>
      <c r="T192" s="579" t="n"/>
      <c r="U192" s="578" t="n"/>
      <c r="V192" s="1762" t="n"/>
      <c r="W192" s="1762" t="n"/>
    </row>
    <row r="193" customFormat="1" s="469">
      <c r="B193" s="1786" t="n"/>
      <c r="C193" s="1787" t="n"/>
      <c r="D193" s="1787" t="n"/>
      <c r="E193" s="1787" t="n"/>
      <c r="F193" s="1787" t="n"/>
      <c r="G193" s="1787" t="n"/>
      <c r="H193" s="1787" t="n"/>
      <c r="I193" s="1788" t="n"/>
      <c r="K193" s="1769" t="n"/>
      <c r="L193" s="1769" t="n"/>
      <c r="N193" s="1786" t="n"/>
      <c r="O193" s="579">
        <f>C74*BS!$B$9</f>
        <v/>
      </c>
      <c r="P193" s="579">
        <f>D74*BS!$B$9</f>
        <v/>
      </c>
      <c r="Q193" s="579">
        <f>E74*BS!$B$9</f>
        <v/>
      </c>
      <c r="R193" s="579">
        <f>F74*BS!$B$9</f>
        <v/>
      </c>
      <c r="S193" s="579">
        <f>G74*BS!$B$9</f>
        <v/>
      </c>
      <c r="T193" s="579">
        <f>H74*BS!$B$9</f>
        <v/>
      </c>
      <c r="U193" s="578">
        <f>I74</f>
        <v/>
      </c>
      <c r="V193" s="1789" t="n"/>
      <c r="W193" s="1789" t="n"/>
    </row>
    <row r="194" customFormat="1" s="469">
      <c r="B194" s="1790" t="inlineStr">
        <is>
          <t>Total</t>
        </is>
      </c>
      <c r="C194" s="1787" t="n"/>
      <c r="D194" s="1787" t="n"/>
      <c r="E194" s="1787" t="n"/>
      <c r="F194" s="1787" t="n"/>
      <c r="G194" s="1787" t="n"/>
      <c r="H194" s="1787" t="n"/>
      <c r="I194" s="1788" t="n"/>
      <c r="K194" s="1769" t="n"/>
      <c r="L194" s="1769" t="n"/>
      <c r="N194" s="1786" t="n"/>
      <c r="O194" s="579" t="n"/>
      <c r="P194" s="579" t="n"/>
      <c r="Q194" s="579" t="n"/>
      <c r="R194" s="579" t="n"/>
      <c r="S194" s="579" t="n"/>
      <c r="T194" s="579" t="n"/>
      <c r="U194" s="578" t="n"/>
      <c r="V194" s="1789" t="n"/>
      <c r="W194" s="1789" t="n"/>
    </row>
    <row r="195" customFormat="1" s="469">
      <c r="B195" s="1790" t="n"/>
      <c r="C195" s="1787" t="n"/>
      <c r="D195" s="1787" t="n"/>
      <c r="E195" s="1787" t="n"/>
      <c r="F195" s="1787" t="n"/>
      <c r="G195" s="1787" t="n"/>
      <c r="H195" s="1787" t="n"/>
      <c r="I195" s="1788" t="n"/>
      <c r="K195" s="1769" t="n"/>
      <c r="L195" s="1769" t="n"/>
      <c r="N195" s="1786" t="n"/>
      <c r="O195" s="579" t="n"/>
      <c r="P195" s="579" t="n"/>
      <c r="Q195" s="579" t="n"/>
      <c r="R195" s="579" t="n"/>
      <c r="S195" s="579" t="n"/>
      <c r="T195" s="579" t="n"/>
      <c r="U195" s="578" t="n"/>
      <c r="V195" s="1789" t="n"/>
      <c r="W195" s="1789" t="n"/>
    </row>
    <row r="196" customFormat="1" s="469">
      <c r="B196" s="520" t="inlineStr">
        <is>
          <t xml:space="preserve">Short Term Debt </t>
        </is>
      </c>
      <c r="C196" s="1787" t="n"/>
      <c r="D196" s="1787" t="n"/>
      <c r="E196" s="1787" t="n"/>
      <c r="F196" s="1787" t="n"/>
      <c r="G196" s="1787" t="n"/>
      <c r="H196" s="1787" t="n"/>
      <c r="I196" s="1788" t="n"/>
      <c r="K196" s="1769" t="n"/>
      <c r="L196" s="1769" t="n"/>
      <c r="N196" s="1786" t="n"/>
      <c r="O196" s="579" t="n"/>
      <c r="P196" s="579" t="n"/>
      <c r="Q196" s="579" t="n"/>
      <c r="R196" s="579" t="n"/>
      <c r="S196" s="579" t="n"/>
      <c r="T196" s="579" t="n"/>
      <c r="U196" s="578" t="n"/>
      <c r="V196" s="1789" t="n"/>
      <c r="W196" s="1789" t="n"/>
    </row>
    <row r="197" customFormat="1" s="469">
      <c r="B197" s="1790" t="inlineStr">
        <is>
          <t>Consolidated $'000  Loan from related party controlling entity</t>
        </is>
      </c>
      <c r="C197" s="1787" t="n"/>
      <c r="D197" s="1787" t="n"/>
      <c r="E197" s="1787" t="n"/>
      <c r="F197" s="1787" t="n"/>
      <c r="G197" s="1787" t="n">
        <v>5000</v>
      </c>
      <c r="H197" s="1787" t="n">
        <v>0</v>
      </c>
      <c r="I197" s="1788" t="n"/>
      <c r="K197" s="1769" t="n"/>
      <c r="L197" s="1769" t="n"/>
      <c r="N197" s="1786" t="n"/>
      <c r="O197" s="579" t="n"/>
      <c r="P197" s="579" t="n"/>
      <c r="Q197" s="579" t="n"/>
      <c r="R197" s="579" t="n"/>
      <c r="S197" s="579" t="n"/>
      <c r="T197" s="579" t="n"/>
      <c r="U197" s="578" t="n"/>
      <c r="V197" s="1789" t="n"/>
      <c r="W197" s="1789" t="n"/>
    </row>
    <row r="198" customFormat="1" s="469">
      <c r="B198" s="1790" t="inlineStr">
        <is>
          <t>Total</t>
        </is>
      </c>
      <c r="C198" s="1787" t="n"/>
      <c r="D198" s="1787" t="n"/>
      <c r="E198" s="1787" t="n"/>
      <c r="F198" s="1787" t="n"/>
      <c r="G198" s="1787" t="n"/>
      <c r="H198" s="1787" t="n"/>
      <c r="I198" s="1788" t="n"/>
      <c r="K198" s="1769" t="n"/>
      <c r="L198" s="1769" t="n"/>
      <c r="N198" s="1786" t="n"/>
      <c r="O198" s="579" t="n"/>
      <c r="P198" s="579" t="n"/>
      <c r="Q198" s="579" t="n"/>
      <c r="R198" s="579" t="n"/>
      <c r="S198" s="579" t="n"/>
      <c r="T198" s="579" t="n"/>
      <c r="U198" s="578" t="n"/>
      <c r="V198" s="1789" t="n"/>
      <c r="W198" s="1789" t="n"/>
    </row>
    <row r="199" customFormat="1" s="469">
      <c r="B199" s="1791" t="n"/>
      <c r="C199" s="1787" t="n"/>
      <c r="D199" s="1787" t="n"/>
      <c r="E199" s="1787" t="n"/>
      <c r="F199" s="1787" t="n"/>
      <c r="G199" s="1787" t="n"/>
      <c r="H199" s="1787" t="n"/>
      <c r="I199" s="1788" t="n"/>
      <c r="K199" s="1769" t="n"/>
      <c r="L199" s="1769" t="n"/>
      <c r="N199" s="1786" t="n"/>
      <c r="O199" s="579" t="n"/>
      <c r="P199" s="579" t="n"/>
      <c r="Q199" s="579" t="n"/>
      <c r="R199" s="579" t="n"/>
      <c r="S199" s="579" t="n"/>
      <c r="T199" s="579" t="n"/>
      <c r="U199" s="578" t="n"/>
      <c r="V199" s="1789" t="n"/>
      <c r="W199" s="1789" t="n"/>
    </row>
    <row r="200" customFormat="1" s="469">
      <c r="B200" s="520" t="inlineStr">
        <is>
          <t xml:space="preserve">Long Term Debt due in one year </t>
        </is>
      </c>
      <c r="C200" s="1787" t="n"/>
      <c r="D200" s="1787" t="n"/>
      <c r="E200" s="1787" t="n"/>
      <c r="F200" s="1787" t="n"/>
      <c r="G200" s="1787" t="n"/>
      <c r="H200" s="1787" t="n"/>
      <c r="I200" s="1788" t="n"/>
      <c r="K200" s="1769" t="n"/>
      <c r="L200" s="1769" t="n"/>
      <c r="N200" s="1786" t="n"/>
      <c r="O200" s="579" t="n"/>
      <c r="P200" s="579" t="n"/>
      <c r="Q200" s="579" t="n"/>
      <c r="R200" s="579" t="n"/>
      <c r="S200" s="579" t="n"/>
      <c r="T200" s="579" t="n"/>
      <c r="U200" s="578" t="n"/>
      <c r="V200" s="1789" t="n"/>
      <c r="W200" s="1789" t="n"/>
    </row>
    <row r="201" customFormat="1" s="469">
      <c r="B201" s="1790" t="n"/>
      <c r="C201" s="1787" t="n"/>
      <c r="D201" s="1787" t="n"/>
      <c r="E201" s="1787" t="n"/>
      <c r="F201" s="1787" t="n"/>
      <c r="G201" s="1787" t="n"/>
      <c r="H201" s="1787" t="n"/>
      <c r="I201" s="1788" t="n"/>
      <c r="K201" s="1769" t="n"/>
      <c r="L201" s="1769" t="n"/>
      <c r="N201" s="1786" t="n"/>
      <c r="O201" s="579" t="n"/>
      <c r="P201" s="579" t="n"/>
      <c r="Q201" s="579" t="n"/>
      <c r="R201" s="579" t="n"/>
      <c r="S201" s="579" t="n"/>
      <c r="T201" s="579" t="n"/>
      <c r="U201" s="578" t="n"/>
      <c r="V201" s="1789" t="n"/>
      <c r="W201" s="1789" t="n"/>
    </row>
    <row r="202" customFormat="1" s="469">
      <c r="B202" s="1790" t="inlineStr">
        <is>
          <t>Total</t>
        </is>
      </c>
      <c r="C202" s="1787" t="n"/>
      <c r="D202" s="1787" t="n"/>
      <c r="E202" s="1787" t="n"/>
      <c r="F202" s="1787" t="n"/>
      <c r="G202" s="1787" t="n"/>
      <c r="H202" s="1787" t="n"/>
      <c r="I202" s="1788" t="n"/>
      <c r="K202" s="1769" t="n"/>
      <c r="L202" s="1769" t="n"/>
      <c r="N202" s="1786" t="n"/>
      <c r="O202" s="579" t="n"/>
      <c r="P202" s="579" t="n"/>
      <c r="Q202" s="579" t="n"/>
      <c r="R202" s="579" t="n"/>
      <c r="S202" s="579" t="n"/>
      <c r="T202" s="579" t="n"/>
      <c r="U202" s="578" t="n"/>
      <c r="V202" s="1789" t="n"/>
      <c r="W202" s="1789" t="n"/>
    </row>
    <row r="203" customFormat="1" s="469">
      <c r="B203" s="520" t="inlineStr">
        <is>
          <t xml:space="preserve">Note Payable(Debt) </t>
        </is>
      </c>
      <c r="C203" s="1787" t="n"/>
      <c r="D203" s="1787" t="n"/>
      <c r="E203" s="1787" t="n"/>
      <c r="F203" s="1787" t="n"/>
      <c r="G203" s="1787" t="n"/>
      <c r="H203" s="1787" t="n"/>
      <c r="I203" s="1788" t="n"/>
      <c r="K203" s="1769" t="n"/>
      <c r="L203" s="1769" t="n"/>
      <c r="N203" s="1786" t="n"/>
      <c r="O203" s="579" t="n"/>
      <c r="P203" s="579" t="n"/>
      <c r="Q203" s="579" t="n"/>
      <c r="R203" s="579" t="n"/>
      <c r="S203" s="579" t="n"/>
      <c r="T203" s="579" t="n"/>
      <c r="U203" s="578" t="n"/>
      <c r="V203" s="1789" t="n"/>
      <c r="W203" s="1789" t="n"/>
    </row>
    <row r="204" customFormat="1" s="469">
      <c r="B204" s="1790" t="n"/>
      <c r="C204" s="1787" t="n"/>
      <c r="D204" s="1787" t="n"/>
      <c r="E204" s="1787" t="n"/>
      <c r="F204" s="1787" t="n"/>
      <c r="G204" s="1787" t="n"/>
      <c r="H204" s="1787" t="n"/>
      <c r="I204" s="1788" t="n"/>
      <c r="K204" s="1769" t="n"/>
      <c r="L204" s="1769" t="n"/>
      <c r="N204" s="1786" t="n"/>
      <c r="O204" s="579" t="n"/>
      <c r="P204" s="579" t="n"/>
      <c r="Q204" s="579" t="n"/>
      <c r="R204" s="579" t="n"/>
      <c r="S204" s="579" t="n"/>
      <c r="T204" s="579" t="n"/>
      <c r="U204" s="578" t="n"/>
      <c r="V204" s="1789" t="n"/>
      <c r="W204" s="1789" t="n"/>
    </row>
    <row r="205" customFormat="1" s="469">
      <c r="B205" s="1790" t="inlineStr">
        <is>
          <t>Total</t>
        </is>
      </c>
      <c r="C205" s="1787" t="n"/>
      <c r="D205" s="1787" t="n"/>
      <c r="E205" s="1787" t="n"/>
      <c r="F205" s="1787" t="n"/>
      <c r="G205" s="1787" t="n"/>
      <c r="H205" s="1787" t="n"/>
      <c r="I205" s="1788" t="n"/>
      <c r="K205" s="1769" t="n"/>
      <c r="L205" s="1769" t="n"/>
      <c r="N205" s="1786" t="n"/>
      <c r="O205" s="579" t="n"/>
      <c r="P205" s="579" t="n"/>
      <c r="Q205" s="579" t="n"/>
      <c r="R205" s="579" t="n"/>
      <c r="S205" s="579" t="n"/>
      <c r="T205" s="579" t="n"/>
      <c r="U205" s="578" t="n"/>
      <c r="V205" s="1789" t="n"/>
      <c r="W205" s="1789" t="n"/>
    </row>
    <row r="206" customFormat="1" s="469">
      <c r="B206" s="520" t="inlineStr">
        <is>
          <t xml:space="preserve">Accounts Payable </t>
        </is>
      </c>
      <c r="C206" s="1787" t="n"/>
      <c r="D206" s="1787" t="n"/>
      <c r="E206" s="1787" t="n"/>
      <c r="F206" s="1787" t="n"/>
      <c r="G206" s="1787" t="n"/>
      <c r="H206" s="1787" t="n"/>
      <c r="I206" s="1788" t="n"/>
      <c r="K206" s="1769" t="n"/>
      <c r="L206" s="1769" t="n"/>
      <c r="N206" s="1786" t="n"/>
      <c r="O206" s="579" t="n"/>
      <c r="P206" s="579" t="n"/>
      <c r="Q206" s="579" t="n"/>
      <c r="R206" s="579" t="n"/>
      <c r="S206" s="579" t="n"/>
      <c r="T206" s="579" t="n"/>
      <c r="U206" s="578" t="n"/>
      <c r="V206" s="1789" t="n"/>
      <c r="W206" s="1789" t="n"/>
    </row>
    <row r="207" customFormat="1" s="469">
      <c r="B207" t="inlineStr">
        <is>
          <t>Consolidated $'000  Other payables</t>
        </is>
      </c>
      <c r="G207" t="n">
        <v>2977</v>
      </c>
      <c r="H207" t="n">
        <v>2218</v>
      </c>
    </row>
    <row r="208" customFormat="1" s="469">
      <c r="B208" t="inlineStr">
        <is>
          <t>Consolidated $'000 Note 22. Non-current liabilities - deferred tax liabilities Note 22. Non-current liabilities - deferred tax liabilities</t>
        </is>
      </c>
      <c r="G208" t="n">
        <v>0</v>
      </c>
      <c r="H208" t="n">
        <v>0</v>
      </c>
    </row>
    <row r="209" customFormat="1" s="469">
      <c r="B209" t="inlineStr">
        <is>
          <t>Consolidated $'000  Other payables and accruals</t>
        </is>
      </c>
      <c r="G209" t="n">
        <v>5870</v>
      </c>
      <c r="H209" t="n">
        <v>50564</v>
      </c>
    </row>
    <row r="210" customFormat="1" s="469">
      <c r="B210" t="inlineStr">
        <is>
          <t>Consolidated $'000  BAS payable</t>
        </is>
      </c>
      <c r="G210" t="n">
        <v>5583</v>
      </c>
      <c r="H210" t="n">
        <v>4277</v>
      </c>
    </row>
    <row r="211" customFormat="1" s="469">
      <c r="B211" t="inlineStr">
        <is>
          <t xml:space="preserve">Consolidated $'000  </t>
        </is>
      </c>
      <c r="G211" t="n">
        <v>97534</v>
      </c>
      <c r="H211" t="n">
        <v>79504</v>
      </c>
    </row>
    <row r="212" customFormat="1" s="469"/>
    <row r="213" customFormat="1" s="469"/>
    <row r="214" customFormat="1" s="469"/>
    <row r="215" customFormat="1" s="469">
      <c r="B215" s="520" t="n"/>
      <c r="C215" s="1787" t="n"/>
      <c r="D215" s="1787" t="n"/>
      <c r="E215" s="1787" t="n"/>
      <c r="F215" s="1787" t="n"/>
      <c r="G215" s="1787" t="n"/>
      <c r="H215" s="1787" t="n"/>
      <c r="I215" s="1788" t="n"/>
      <c r="K215" s="1769" t="n"/>
      <c r="L215" s="1769" t="n"/>
      <c r="N215" s="1786" t="n"/>
      <c r="O215" s="579" t="n"/>
      <c r="P215" s="579" t="n"/>
      <c r="Q215" s="579" t="n"/>
      <c r="R215" s="579" t="n"/>
      <c r="S215" s="579" t="n"/>
      <c r="T215" s="579" t="n"/>
      <c r="U215" s="578" t="n"/>
      <c r="V215" s="1789" t="n"/>
      <c r="W215" s="1789" t="n"/>
    </row>
    <row r="216" customFormat="1" s="469">
      <c r="B216" s="1790" t="inlineStr">
        <is>
          <t>Total</t>
        </is>
      </c>
      <c r="C216" s="1787" t="n"/>
      <c r="D216" s="1787" t="n"/>
      <c r="E216" s="1787" t="n"/>
      <c r="F216" s="1787" t="n"/>
      <c r="G216" s="1787" t="n"/>
      <c r="H216" s="1787" t="n"/>
      <c r="I216" s="1788" t="n"/>
      <c r="K216" s="1769" t="n"/>
      <c r="L216" s="1769" t="n"/>
      <c r="N216" s="1786" t="n"/>
      <c r="O216" s="579" t="n"/>
      <c r="P216" s="579" t="n"/>
      <c r="Q216" s="579" t="n"/>
      <c r="R216" s="579" t="n"/>
      <c r="S216" s="579" t="n"/>
      <c r="T216" s="579" t="n"/>
      <c r="U216" s="578" t="n"/>
      <c r="V216" s="1789" t="n"/>
      <c r="W216" s="1789" t="n"/>
    </row>
    <row r="217" customFormat="1" s="469">
      <c r="B217" s="520" t="inlineStr">
        <is>
          <t xml:space="preserve">Accrued Expenses </t>
        </is>
      </c>
      <c r="C217" s="1787" t="n"/>
      <c r="D217" s="1787" t="n"/>
      <c r="E217" s="1787" t="n"/>
      <c r="F217" s="1787" t="n"/>
      <c r="G217" s="1787" t="n"/>
      <c r="H217" s="1787" t="n"/>
      <c r="I217" s="1788" t="n"/>
      <c r="K217" s="1769" t="n"/>
      <c r="L217" s="1769" t="n"/>
      <c r="N217" s="1786" t="n"/>
      <c r="O217" s="579" t="n"/>
      <c r="P217" s="579" t="n"/>
      <c r="Q217" s="579" t="n"/>
      <c r="R217" s="579" t="n"/>
      <c r="S217" s="579" t="n"/>
      <c r="T217" s="579" t="n"/>
      <c r="U217" s="578" t="n"/>
      <c r="V217" s="1789" t="n"/>
      <c r="W217" s="1789" t="n"/>
    </row>
    <row r="218" customFormat="1" s="469">
      <c r="C218" s="1787" t="n"/>
      <c r="D218" s="1787" t="n"/>
      <c r="E218" s="1787" t="n"/>
      <c r="F218" s="1787" t="n"/>
      <c r="G218" s="1787" t="n"/>
      <c r="H218" s="1787" t="n"/>
      <c r="I218" s="1788" t="n"/>
      <c r="K218" s="1769" t="n"/>
      <c r="L218" s="1769" t="n"/>
      <c r="N218" s="1786" t="n"/>
      <c r="O218" s="579" t="n"/>
      <c r="P218" s="579" t="n"/>
      <c r="Q218" s="579" t="n"/>
      <c r="R218" s="579" t="n"/>
      <c r="S218" s="579" t="n"/>
      <c r="T218" s="579" t="n"/>
      <c r="U218" s="578" t="n"/>
      <c r="V218" s="1789" t="n"/>
      <c r="W218" s="1789" t="n"/>
    </row>
    <row r="219" customFormat="1" s="469">
      <c r="B219" s="1790" t="inlineStr">
        <is>
          <t>Total</t>
        </is>
      </c>
      <c r="C219" s="1787" t="n"/>
      <c r="D219" s="1787" t="n"/>
      <c r="E219" s="1787" t="n"/>
      <c r="F219" s="1787" t="n"/>
      <c r="G219" s="1787" t="n"/>
      <c r="H219" s="1787" t="n"/>
      <c r="I219" s="1788" t="n"/>
      <c r="K219" s="1769" t="n"/>
      <c r="L219" s="1769" t="n"/>
      <c r="N219" s="1786" t="n"/>
      <c r="O219" s="579" t="n"/>
      <c r="P219" s="579" t="n"/>
      <c r="Q219" s="579" t="n"/>
      <c r="R219" s="579" t="n"/>
      <c r="S219" s="579" t="n"/>
      <c r="T219" s="579" t="n"/>
      <c r="U219" s="578" t="n"/>
      <c r="V219" s="1789" t="n"/>
      <c r="W219" s="1789" t="n"/>
    </row>
    <row r="220" customFormat="1" s="469">
      <c r="B220" s="520" t="inlineStr">
        <is>
          <t xml:space="preserve">Tax Payable </t>
        </is>
      </c>
      <c r="C220" s="1787" t="n"/>
      <c r="D220" s="1787" t="n"/>
      <c r="E220" s="1787" t="n"/>
      <c r="F220" s="1787" t="n"/>
      <c r="G220" s="1787" t="n"/>
      <c r="H220" s="1787" t="n"/>
      <c r="I220" s="1788" t="n"/>
      <c r="K220" s="1769" t="n"/>
      <c r="L220" s="1769" t="n"/>
      <c r="N220" s="1786" t="n"/>
      <c r="O220" s="579" t="n"/>
      <c r="P220" s="579" t="n"/>
      <c r="Q220" s="579" t="n"/>
      <c r="R220" s="579" t="n"/>
      <c r="S220" s="579" t="n"/>
      <c r="T220" s="579" t="n"/>
      <c r="U220" s="578" t="n"/>
      <c r="V220" s="1789" t="n"/>
      <c r="W220" s="1789" t="n"/>
    </row>
    <row r="221" customFormat="1" s="469">
      <c r="B221" s="1790" t="n"/>
      <c r="C221" s="1787" t="n"/>
      <c r="D221" s="1787" t="n"/>
      <c r="E221" s="1787" t="n"/>
      <c r="F221" s="1787" t="n"/>
      <c r="G221" s="1787" t="n"/>
      <c r="H221" s="1787" t="n"/>
      <c r="I221" s="1788" t="n"/>
      <c r="K221" s="1769" t="n"/>
      <c r="L221" s="1769" t="n"/>
      <c r="N221" s="1786" t="n"/>
      <c r="O221" s="579" t="n"/>
      <c r="P221" s="579" t="n"/>
      <c r="Q221" s="579" t="n"/>
      <c r="R221" s="579" t="n"/>
      <c r="S221" s="579" t="n"/>
      <c r="T221" s="579" t="n"/>
      <c r="U221" s="578" t="n"/>
      <c r="V221" s="1789" t="n"/>
      <c r="W221" s="1789" t="n"/>
    </row>
    <row r="222" customFormat="1" s="469">
      <c r="B222" s="1790" t="inlineStr">
        <is>
          <t>Total</t>
        </is>
      </c>
      <c r="C222" s="1787" t="n"/>
      <c r="D222" s="1787" t="n"/>
      <c r="E222" s="1787" t="n"/>
      <c r="F222" s="1787" t="n"/>
      <c r="G222" s="1787" t="n"/>
      <c r="H222" s="1787" t="n"/>
      <c r="I222" s="1788" t="n"/>
      <c r="K222" s="1769" t="n"/>
      <c r="L222" s="1769" t="n"/>
      <c r="N222" s="1786" t="n"/>
      <c r="O222" s="579" t="n"/>
      <c r="P222" s="579" t="n"/>
      <c r="Q222" s="579" t="n"/>
      <c r="R222" s="579" t="n"/>
      <c r="S222" s="579" t="n"/>
      <c r="T222" s="579" t="n"/>
      <c r="U222" s="578" t="n"/>
      <c r="V222" s="1789" t="n"/>
      <c r="W222" s="1789" t="n"/>
    </row>
    <row r="223" customFormat="1" s="469">
      <c r="B223" s="520" t="inlineStr">
        <is>
          <t xml:space="preserve">Other Current Liabilities </t>
        </is>
      </c>
      <c r="C223" s="1787" t="n"/>
      <c r="D223" s="1787" t="n"/>
      <c r="E223" s="1787" t="n"/>
      <c r="F223" s="1787" t="n"/>
      <c r="G223" s="1787" t="n"/>
      <c r="H223" s="1787" t="n"/>
      <c r="I223" s="1788" t="n"/>
      <c r="K223" s="1769" t="n"/>
      <c r="L223" s="1769" t="n"/>
      <c r="N223" s="1786" t="n"/>
      <c r="O223" s="579" t="n"/>
      <c r="P223" s="579" t="n"/>
      <c r="Q223" s="579" t="n"/>
      <c r="R223" s="579" t="n"/>
      <c r="S223" s="579" t="n"/>
      <c r="T223" s="579" t="n"/>
      <c r="U223" s="578" t="n"/>
      <c r="V223" s="1789" t="n"/>
      <c r="W223" s="1789" t="n"/>
    </row>
    <row r="224" customFormat="1" s="469">
      <c r="B224" s="1790" t="n"/>
      <c r="C224" s="1787" t="n"/>
      <c r="D224" s="1787" t="n"/>
      <c r="E224" s="1787" t="n"/>
      <c r="F224" s="1787" t="n"/>
      <c r="G224" s="1787" t="n"/>
      <c r="H224" s="1787" t="n"/>
      <c r="I224" s="1788" t="n"/>
      <c r="K224" s="1769" t="n"/>
      <c r="L224" s="1769" t="n"/>
      <c r="N224" s="1786" t="n"/>
      <c r="O224" s="579" t="n"/>
      <c r="P224" s="579" t="n"/>
      <c r="Q224" s="579" t="n"/>
      <c r="R224" s="579" t="n"/>
      <c r="S224" s="579" t="n"/>
      <c r="T224" s="579" t="n"/>
      <c r="U224" s="578" t="n"/>
      <c r="V224" s="1789" t="n"/>
      <c r="W224" s="1789" t="n"/>
    </row>
    <row r="225" customFormat="1" s="469">
      <c r="B225" s="1790" t="inlineStr">
        <is>
          <t>Total</t>
        </is>
      </c>
      <c r="C225" s="1787" t="n"/>
      <c r="D225" s="1787" t="n"/>
      <c r="E225" s="1787" t="n"/>
      <c r="F225" s="1787" t="n"/>
      <c r="G225" s="1787" t="n"/>
      <c r="H225" s="1787" t="n"/>
      <c r="I225" s="1788" t="n"/>
      <c r="K225" s="1769" t="n"/>
      <c r="L225" s="1769" t="n"/>
      <c r="N225" s="1786" t="n"/>
      <c r="O225" s="579" t="n"/>
      <c r="P225" s="579" t="n"/>
      <c r="Q225" s="579" t="n"/>
      <c r="R225" s="579" t="n"/>
      <c r="S225" s="579" t="n"/>
      <c r="T225" s="579" t="n"/>
      <c r="U225" s="578" t="n"/>
      <c r="V225" s="1789" t="n"/>
      <c r="W225" s="1789" t="n"/>
    </row>
    <row r="226" customFormat="1" s="469">
      <c r="B226" s="520" t="inlineStr">
        <is>
          <t xml:space="preserve">Long Term Debt </t>
        </is>
      </c>
      <c r="C226" s="1787" t="n"/>
      <c r="D226" s="1787" t="n"/>
      <c r="E226" s="1787" t="n"/>
      <c r="F226" s="1787" t="n"/>
      <c r="G226" s="1787" t="n"/>
      <c r="H226" s="1787" t="n"/>
      <c r="I226" s="1788" t="n"/>
      <c r="K226" s="1769" t="n"/>
      <c r="L226" s="1769" t="n"/>
      <c r="N226" s="1786" t="n"/>
      <c r="O226" s="579" t="n"/>
      <c r="P226" s="579" t="n"/>
      <c r="Q226" s="579" t="n"/>
      <c r="R226" s="579" t="n"/>
      <c r="S226" s="579" t="n"/>
      <c r="T226" s="579" t="n"/>
      <c r="U226" s="578" t="n"/>
      <c r="V226" s="1789" t="n"/>
      <c r="W226" s="1789" t="n"/>
    </row>
    <row r="227" customFormat="1" s="469">
      <c r="B227" s="1790" t="n"/>
      <c r="C227" s="1787" t="n"/>
      <c r="D227" s="1787" t="n"/>
      <c r="E227" s="1787" t="n"/>
      <c r="F227" s="1787" t="n"/>
      <c r="G227" s="1787" t="n"/>
      <c r="H227" s="1787" t="n"/>
      <c r="I227" s="1788" t="n"/>
      <c r="K227" s="1769" t="n"/>
      <c r="L227" s="1769" t="n"/>
      <c r="N227" s="1786" t="n"/>
      <c r="O227" s="579" t="n"/>
      <c r="P227" s="579" t="n"/>
      <c r="Q227" s="579" t="n"/>
      <c r="R227" s="579" t="n"/>
      <c r="S227" s="579" t="n"/>
      <c r="T227" s="579" t="n"/>
      <c r="U227" s="578" t="n"/>
      <c r="V227" s="1789" t="n"/>
      <c r="W227" s="1789" t="n"/>
    </row>
    <row r="228" customFormat="1" s="469">
      <c r="B228" s="1790" t="inlineStr">
        <is>
          <t>Total</t>
        </is>
      </c>
      <c r="C228" s="1787" t="n"/>
      <c r="D228" s="1787" t="n"/>
      <c r="E228" s="1787" t="n"/>
      <c r="F228" s="1787" t="n"/>
      <c r="G228" s="1787" t="n"/>
      <c r="H228" s="1787" t="n"/>
      <c r="I228" s="1788" t="n"/>
      <c r="K228" s="1769" t="n"/>
      <c r="L228" s="1769" t="n"/>
      <c r="N228" s="1786" t="n"/>
      <c r="O228" s="579" t="n"/>
      <c r="P228" s="579" t="n"/>
      <c r="Q228" s="579" t="n"/>
      <c r="R228" s="579" t="n"/>
      <c r="S228" s="579" t="n"/>
      <c r="T228" s="579" t="n"/>
      <c r="U228" s="578" t="n"/>
      <c r="V228" s="1789" t="n"/>
      <c r="W228" s="1789" t="n"/>
    </row>
    <row r="229" customFormat="1" s="469">
      <c r="B229" s="520" t="inlineStr">
        <is>
          <t xml:space="preserve">(Long Term Borrowings) </t>
        </is>
      </c>
      <c r="C229" s="1787" t="n"/>
      <c r="D229" s="1787" t="n"/>
      <c r="E229" s="1787" t="n"/>
      <c r="F229" s="1787" t="n"/>
      <c r="G229" s="1787" t="n"/>
      <c r="H229" s="1787" t="n"/>
      <c r="I229" s="1788" t="n"/>
      <c r="K229" s="1769" t="n"/>
      <c r="L229" s="1769" t="n"/>
      <c r="N229" s="1786" t="n"/>
      <c r="O229" s="579" t="n"/>
      <c r="P229" s="579" t="n"/>
      <c r="Q229" s="579" t="n"/>
      <c r="R229" s="579" t="n"/>
      <c r="S229" s="579" t="n"/>
      <c r="T229" s="579" t="n"/>
      <c r="U229" s="578" t="n"/>
      <c r="V229" s="1789" t="n"/>
      <c r="W229" s="1789" t="n"/>
    </row>
    <row r="230" customFormat="1" s="469">
      <c r="B230" s="1790" t="n"/>
      <c r="C230" s="1787" t="n"/>
      <c r="D230" s="1787" t="n"/>
      <c r="E230" s="1787" t="n"/>
      <c r="F230" s="1787" t="n"/>
      <c r="G230" s="1787" t="n"/>
      <c r="H230" s="1787" t="n"/>
      <c r="I230" s="1788" t="n"/>
      <c r="K230" s="1769" t="n"/>
      <c r="L230" s="1769" t="n"/>
      <c r="N230" s="1786" t="n"/>
      <c r="O230" s="579" t="n"/>
      <c r="P230" s="579" t="n"/>
      <c r="Q230" s="579" t="n"/>
      <c r="R230" s="579" t="n"/>
      <c r="S230" s="579" t="n"/>
      <c r="T230" s="579" t="n"/>
      <c r="U230" s="578" t="n"/>
      <c r="V230" s="1789" t="n"/>
      <c r="W230" s="1789" t="n"/>
    </row>
    <row r="231" customFormat="1" s="469">
      <c r="B231" s="1790" t="inlineStr">
        <is>
          <t>Total</t>
        </is>
      </c>
      <c r="C231" s="1787" t="n"/>
      <c r="D231" s="1787" t="n"/>
      <c r="E231" s="1787" t="n"/>
      <c r="F231" s="1787" t="n"/>
      <c r="G231" s="1787" t="n"/>
      <c r="H231" s="1787" t="n"/>
      <c r="I231" s="1788" t="n"/>
      <c r="K231" s="1769" t="n"/>
      <c r="L231" s="1769" t="n"/>
      <c r="N231" s="1786" t="n"/>
      <c r="O231" s="579" t="n"/>
      <c r="P231" s="579" t="n"/>
      <c r="Q231" s="579" t="n"/>
      <c r="R231" s="579" t="n"/>
      <c r="S231" s="579" t="n"/>
      <c r="T231" s="579" t="n"/>
      <c r="U231" s="578" t="n"/>
      <c r="V231" s="1789" t="n"/>
      <c r="W231" s="1789" t="n"/>
    </row>
    <row r="232" customFormat="1" s="469">
      <c r="B232" s="520" t="inlineStr">
        <is>
          <t xml:space="preserve">(Bond) </t>
        </is>
      </c>
      <c r="C232" s="1787" t="n"/>
      <c r="D232" s="1787" t="n"/>
      <c r="E232" s="1787" t="n"/>
      <c r="F232" s="1787" t="n"/>
      <c r="G232" s="1787" t="n"/>
      <c r="H232" s="1787" t="n"/>
      <c r="I232" s="1788" t="n"/>
      <c r="K232" s="1769" t="n"/>
      <c r="L232" s="1769" t="n"/>
      <c r="N232" s="1786" t="n"/>
      <c r="O232" s="579" t="n"/>
      <c r="P232" s="579" t="n"/>
      <c r="Q232" s="579" t="n"/>
      <c r="R232" s="579" t="n"/>
      <c r="S232" s="579" t="n"/>
      <c r="T232" s="579" t="n"/>
      <c r="U232" s="578" t="n"/>
      <c r="V232" s="1789" t="n"/>
      <c r="W232" s="1789" t="n"/>
    </row>
    <row r="233" customFormat="1" s="469">
      <c r="B233" s="1790" t="n"/>
      <c r="C233" s="1787" t="n"/>
      <c r="D233" s="1787" t="n"/>
      <c r="E233" s="1787" t="n"/>
      <c r="F233" s="1787" t="n"/>
      <c r="G233" s="1787" t="n"/>
      <c r="H233" s="1787" t="n"/>
      <c r="I233" s="1788" t="n"/>
      <c r="K233" s="1769" t="n"/>
      <c r="L233" s="1769" t="n"/>
      <c r="N233" s="1786" t="n"/>
      <c r="O233" s="579" t="n"/>
      <c r="P233" s="579" t="n"/>
      <c r="Q233" s="579" t="n"/>
      <c r="R233" s="579" t="n"/>
      <c r="S233" s="579" t="n"/>
      <c r="T233" s="579" t="n"/>
      <c r="U233" s="578" t="n"/>
      <c r="V233" s="1789" t="n"/>
      <c r="W233" s="1789" t="n"/>
    </row>
    <row r="234" customFormat="1" s="469">
      <c r="B234" s="1790" t="inlineStr">
        <is>
          <t>Total</t>
        </is>
      </c>
      <c r="C234" s="1787" t="n"/>
      <c r="D234" s="1787" t="n"/>
      <c r="E234" s="1787" t="n"/>
      <c r="F234" s="1787" t="n"/>
      <c r="G234" s="1787" t="n"/>
      <c r="H234" s="1787" t="n"/>
      <c r="I234" s="1788" t="n"/>
      <c r="K234" s="1769" t="n"/>
      <c r="L234" s="1769" t="n"/>
      <c r="N234" s="1786" t="n"/>
      <c r="O234" s="579" t="n"/>
      <c r="P234" s="579" t="n"/>
      <c r="Q234" s="579" t="n"/>
      <c r="R234" s="579" t="n"/>
      <c r="S234" s="579" t="n"/>
      <c r="T234" s="579" t="n"/>
      <c r="U234" s="578" t="n"/>
      <c r="V234" s="1789" t="n"/>
      <c r="W234" s="1789" t="n"/>
    </row>
    <row r="235" customFormat="1" s="469">
      <c r="B235" s="520" t="inlineStr">
        <is>
          <t xml:space="preserve">(Subordinate Debt) </t>
        </is>
      </c>
      <c r="C235" s="1787" t="n"/>
      <c r="D235" s="1787" t="n"/>
      <c r="E235" s="1787" t="n"/>
      <c r="F235" s="1787" t="n"/>
      <c r="G235" s="1787" t="n"/>
      <c r="H235" s="1787" t="n"/>
      <c r="I235" s="1788" t="n"/>
      <c r="K235" s="1769" t="n"/>
      <c r="L235" s="1769" t="n"/>
      <c r="N235" s="1786" t="n"/>
      <c r="O235" s="579" t="n"/>
      <c r="P235" s="579" t="n"/>
      <c r="Q235" s="579" t="n"/>
      <c r="R235" s="579" t="n"/>
      <c r="S235" s="579" t="n"/>
      <c r="T235" s="579" t="n"/>
      <c r="U235" s="578" t="n"/>
      <c r="V235" s="1789" t="n"/>
      <c r="W235" s="1789" t="n"/>
    </row>
    <row r="236" customFormat="1" s="469">
      <c r="B236" s="1790" t="n"/>
      <c r="C236" s="1787" t="n"/>
      <c r="D236" s="1787" t="n"/>
      <c r="E236" s="1787" t="n"/>
      <c r="F236" s="1787" t="n"/>
      <c r="G236" s="1787" t="n"/>
      <c r="H236" s="1787" t="n"/>
      <c r="I236" s="1788" t="n"/>
      <c r="K236" s="1769" t="n"/>
      <c r="L236" s="1769" t="n"/>
      <c r="N236" s="1786" t="n"/>
      <c r="O236" s="579" t="n"/>
      <c r="P236" s="579" t="n"/>
      <c r="Q236" s="579" t="n"/>
      <c r="R236" s="579" t="n"/>
      <c r="S236" s="579" t="n"/>
      <c r="T236" s="579" t="n"/>
      <c r="U236" s="578" t="n"/>
      <c r="V236" s="1789" t="n"/>
      <c r="W236" s="1789" t="n"/>
    </row>
    <row r="237" customFormat="1" s="469">
      <c r="B237" s="1790" t="inlineStr">
        <is>
          <t>Total</t>
        </is>
      </c>
      <c r="C237" s="1787" t="n"/>
      <c r="D237" s="1787" t="n"/>
      <c r="E237" s="1787" t="n"/>
      <c r="F237" s="1787" t="n"/>
      <c r="G237" s="1787" t="n"/>
      <c r="H237" s="1787" t="n"/>
      <c r="I237" s="1788" t="n"/>
      <c r="K237" s="1769" t="n"/>
      <c r="L237" s="1769" t="n"/>
      <c r="N237" s="1786" t="n"/>
      <c r="O237" s="579" t="n"/>
      <c r="P237" s="579" t="n"/>
      <c r="Q237" s="579" t="n"/>
      <c r="R237" s="579" t="n"/>
      <c r="S237" s="579" t="n"/>
      <c r="T237" s="579" t="n"/>
      <c r="U237" s="578" t="n"/>
      <c r="V237" s="1789" t="n"/>
      <c r="W237" s="1789" t="n"/>
    </row>
    <row r="238" customFormat="1" s="469">
      <c r="B238" s="520" t="inlineStr">
        <is>
          <t xml:space="preserve">Deferred Taxes </t>
        </is>
      </c>
      <c r="C238" s="1787" t="n"/>
      <c r="D238" s="1787" t="n"/>
      <c r="E238" s="1787" t="n"/>
      <c r="F238" s="1787" t="n"/>
      <c r="G238" s="1787" t="n"/>
      <c r="H238" s="1787" t="n"/>
      <c r="I238" s="1788" t="n"/>
      <c r="K238" s="1769" t="n"/>
      <c r="L238" s="1769" t="n"/>
      <c r="N238" s="1786" t="n"/>
      <c r="O238" s="579" t="n"/>
      <c r="P238" s="579" t="n"/>
      <c r="Q238" s="579" t="n"/>
      <c r="R238" s="579" t="n"/>
      <c r="S238" s="579" t="n"/>
      <c r="T238" s="579" t="n"/>
      <c r="U238" s="578" t="n"/>
      <c r="V238" s="1789" t="n"/>
      <c r="W238" s="1789" t="n"/>
    </row>
    <row r="239" customFormat="1" s="469">
      <c r="B239" s="1790" t="n"/>
      <c r="C239" s="1787" t="n"/>
      <c r="D239" s="1787" t="n"/>
      <c r="E239" s="1787" t="n"/>
      <c r="F239" s="1787" t="n"/>
      <c r="G239" s="1787" t="n"/>
      <c r="H239" s="1787" t="n"/>
      <c r="I239" s="1788" t="n"/>
      <c r="K239" s="1769" t="n"/>
      <c r="L239" s="1769" t="n"/>
      <c r="N239" s="1786" t="n"/>
      <c r="O239" s="579" t="n"/>
      <c r="P239" s="579" t="n"/>
      <c r="Q239" s="579" t="n"/>
      <c r="R239" s="579" t="n"/>
      <c r="S239" s="579" t="n"/>
      <c r="T239" s="579" t="n"/>
      <c r="U239" s="578" t="n"/>
      <c r="V239" s="1789" t="n"/>
      <c r="W239" s="1789" t="n"/>
    </row>
    <row r="240" customFormat="1" s="469">
      <c r="B240" s="1790" t="inlineStr">
        <is>
          <t>Total</t>
        </is>
      </c>
      <c r="C240" s="1787" t="n"/>
      <c r="D240" s="1787" t="n"/>
      <c r="E240" s="1787" t="n"/>
      <c r="F240" s="1787" t="n"/>
      <c r="G240" s="1787" t="n"/>
      <c r="H240" s="1787" t="n"/>
      <c r="I240" s="1788" t="n"/>
      <c r="K240" s="1769" t="n"/>
      <c r="L240" s="1769" t="n"/>
      <c r="N240" s="1786" t="n"/>
      <c r="O240" s="579" t="n"/>
      <c r="P240" s="579" t="n"/>
      <c r="Q240" s="579" t="n"/>
      <c r="R240" s="579" t="n"/>
      <c r="S240" s="579" t="n"/>
      <c r="T240" s="579" t="n"/>
      <c r="U240" s="578" t="n"/>
      <c r="V240" s="1789" t="n"/>
      <c r="W240" s="1789" t="n"/>
    </row>
    <row r="241" customFormat="1" s="469">
      <c r="B241" s="520" t="inlineStr">
        <is>
          <t xml:space="preserve">Other Long Term liabilities </t>
        </is>
      </c>
      <c r="C241" s="1787" t="n"/>
      <c r="D241" s="1787" t="n"/>
      <c r="E241" s="1787" t="n"/>
      <c r="F241" s="1787" t="n"/>
      <c r="G241" s="1787" t="n"/>
      <c r="H241" s="1787" t="n"/>
      <c r="I241" s="1788" t="n"/>
      <c r="K241" s="1769" t="n"/>
      <c r="L241" s="1769" t="n"/>
      <c r="N241" s="1786" t="n"/>
      <c r="O241" s="579" t="n"/>
      <c r="P241" s="579" t="n"/>
      <c r="Q241" s="579" t="n"/>
      <c r="R241" s="579" t="n"/>
      <c r="S241" s="579" t="n"/>
      <c r="T241" s="579" t="n"/>
      <c r="U241" s="578" t="n"/>
      <c r="V241" s="1789" t="n"/>
      <c r="W241" s="1789" t="n"/>
    </row>
    <row r="242" customFormat="1" s="469">
      <c r="B242" s="1790" t="n"/>
      <c r="C242" s="1787" t="n"/>
      <c r="D242" s="1787" t="n"/>
      <c r="E242" s="1787" t="n"/>
      <c r="F242" s="1787" t="n"/>
      <c r="G242" s="1787" t="n"/>
      <c r="H242" s="1787" t="n"/>
      <c r="I242" s="1788" t="n"/>
      <c r="K242" s="1769" t="n"/>
      <c r="L242" s="1769" t="n"/>
      <c r="N242" s="1786" t="n"/>
      <c r="O242" s="579" t="n"/>
      <c r="P242" s="579" t="n"/>
      <c r="Q242" s="579" t="n"/>
      <c r="R242" s="579" t="n"/>
      <c r="S242" s="579" t="n"/>
      <c r="T242" s="579" t="n"/>
      <c r="U242" s="578" t="n"/>
      <c r="V242" s="1789" t="n"/>
      <c r="W242" s="1789" t="n"/>
    </row>
    <row r="243" customFormat="1" s="469">
      <c r="B243" s="1790" t="inlineStr">
        <is>
          <t>Total</t>
        </is>
      </c>
      <c r="C243" s="1787" t="n"/>
      <c r="D243" s="1787" t="n"/>
      <c r="E243" s="1787" t="n"/>
      <c r="F243" s="1787" t="n"/>
      <c r="G243" s="1787" t="n"/>
      <c r="H243" s="1787" t="n"/>
      <c r="I243" s="1788" t="n"/>
      <c r="K243" s="1769" t="n"/>
      <c r="L243" s="1769" t="n"/>
      <c r="N243" s="1786" t="n"/>
      <c r="O243" s="579" t="n"/>
      <c r="P243" s="579" t="n"/>
      <c r="Q243" s="579" t="n"/>
      <c r="R243" s="579" t="n"/>
      <c r="S243" s="579" t="n"/>
      <c r="T243" s="579" t="n"/>
      <c r="U243" s="578" t="n"/>
      <c r="V243" s="1789" t="n"/>
      <c r="W243" s="1789" t="n"/>
    </row>
    <row r="244" customFormat="1" s="469">
      <c r="B244" s="520" t="inlineStr">
        <is>
          <t xml:space="preserve">Minority Interest </t>
        </is>
      </c>
      <c r="C244" s="1787" t="n"/>
      <c r="D244" s="1787" t="n"/>
      <c r="E244" s="1787" t="n"/>
      <c r="F244" s="1787" t="n"/>
      <c r="G244" s="1787" t="n"/>
      <c r="H244" s="1787" t="n"/>
      <c r="I244" s="1788" t="n"/>
      <c r="K244" s="1769" t="n"/>
      <c r="L244" s="1769" t="n"/>
      <c r="N244" s="1786" t="n"/>
      <c r="O244" s="579" t="n"/>
      <c r="P244" s="579" t="n"/>
      <c r="Q244" s="579" t="n"/>
      <c r="R244" s="579" t="n"/>
      <c r="S244" s="579" t="n"/>
      <c r="T244" s="579" t="n"/>
      <c r="U244" s="578" t="n"/>
      <c r="V244" s="1789" t="n"/>
      <c r="W244" s="1789" t="n"/>
    </row>
    <row r="245" customFormat="1" s="469">
      <c r="B245" s="1790" t="n"/>
      <c r="C245" s="1787" t="n"/>
      <c r="D245" s="1787" t="n"/>
      <c r="E245" s="1787" t="n"/>
      <c r="F245" s="1787" t="n"/>
      <c r="G245" s="1787" t="n"/>
      <c r="H245" s="1787" t="n"/>
      <c r="I245" s="1788" t="n"/>
      <c r="K245" s="1769" t="n"/>
      <c r="L245" s="1769" t="n"/>
      <c r="N245" s="1786" t="n"/>
      <c r="O245" s="579" t="n"/>
      <c r="P245" s="579" t="n"/>
      <c r="Q245" s="579" t="n"/>
      <c r="R245" s="579" t="n"/>
      <c r="S245" s="579" t="n"/>
      <c r="T245" s="579" t="n"/>
      <c r="U245" s="578" t="n"/>
      <c r="V245" s="1789" t="n"/>
      <c r="W245" s="1789" t="n"/>
    </row>
    <row r="246" customFormat="1" s="469">
      <c r="B246" s="1790" t="inlineStr">
        <is>
          <t>Total</t>
        </is>
      </c>
      <c r="C246" s="1787" t="n"/>
      <c r="D246" s="1787" t="n"/>
      <c r="E246" s="1787" t="n"/>
      <c r="F246" s="1787" t="n"/>
      <c r="G246" s="1787" t="n"/>
      <c r="H246" s="1787" t="n"/>
      <c r="I246" s="1788" t="n"/>
      <c r="K246" s="1769" t="n"/>
      <c r="L246" s="1769" t="n"/>
      <c r="N246" s="1786" t="n"/>
      <c r="O246" s="579" t="n"/>
      <c r="P246" s="579" t="n"/>
      <c r="Q246" s="579" t="n"/>
      <c r="R246" s="579" t="n"/>
      <c r="S246" s="579" t="n"/>
      <c r="T246" s="579" t="n"/>
      <c r="U246" s="578" t="n"/>
      <c r="V246" s="1789" t="n"/>
      <c r="W246" s="1789" t="n"/>
    </row>
    <row r="247" customFormat="1" s="469">
      <c r="B247" s="520" t="inlineStr">
        <is>
          <t xml:space="preserve">Common Stock </t>
        </is>
      </c>
      <c r="C247" s="1787" t="n"/>
      <c r="D247" s="1787" t="n"/>
      <c r="E247" s="1787" t="n"/>
      <c r="F247" s="1787" t="n"/>
      <c r="G247" s="1787" t="n"/>
      <c r="H247" s="1787" t="n"/>
      <c r="I247" s="1788" t="n"/>
      <c r="K247" s="1769" t="n"/>
      <c r="L247" s="1769" t="n"/>
      <c r="N247" s="1786" t="n"/>
      <c r="O247" s="579" t="n"/>
      <c r="P247" s="579" t="n"/>
      <c r="Q247" s="579" t="n"/>
      <c r="R247" s="579" t="n"/>
      <c r="S247" s="579" t="n"/>
      <c r="T247" s="579" t="n"/>
      <c r="U247" s="578" t="n"/>
      <c r="V247" s="1789" t="n"/>
      <c r="W247" s="1789" t="n"/>
    </row>
    <row r="248" customFormat="1" s="469">
      <c r="B248" s="1790" t="n"/>
      <c r="C248" s="1787" t="n"/>
      <c r="D248" s="1787" t="n"/>
      <c r="E248" s="1787" t="n"/>
      <c r="F248" s="1787" t="n"/>
      <c r="G248" s="1787" t="n"/>
      <c r="H248" s="1787" t="n"/>
      <c r="I248" s="1788" t="n"/>
      <c r="K248" s="1769" t="n"/>
      <c r="L248" s="1769" t="n"/>
      <c r="N248" s="1786" t="n"/>
      <c r="O248" s="579" t="n"/>
      <c r="P248" s="579" t="n"/>
      <c r="Q248" s="579" t="n"/>
      <c r="R248" s="579" t="n"/>
      <c r="S248" s="579" t="n"/>
      <c r="T248" s="579" t="n"/>
      <c r="U248" s="578" t="n"/>
      <c r="V248" s="1789" t="n"/>
      <c r="W248" s="1789" t="n"/>
    </row>
    <row r="249" customFormat="1" s="469">
      <c r="B249" s="1790" t="inlineStr">
        <is>
          <t>Total</t>
        </is>
      </c>
      <c r="C249" s="1787" t="n"/>
      <c r="D249" s="1787" t="n"/>
      <c r="E249" s="1787" t="n"/>
      <c r="F249" s="1787" t="n"/>
      <c r="G249" s="1787" t="n"/>
      <c r="H249" s="1787" t="n"/>
      <c r="I249" s="1788" t="n"/>
      <c r="K249" s="1769" t="n"/>
      <c r="L249" s="1769" t="n"/>
      <c r="N249" s="1786" t="n"/>
      <c r="O249" s="579" t="n"/>
      <c r="P249" s="579" t="n"/>
      <c r="Q249" s="579" t="n"/>
      <c r="R249" s="579" t="n"/>
      <c r="S249" s="579" t="n"/>
      <c r="T249" s="579" t="n"/>
      <c r="U249" s="578" t="n"/>
      <c r="V249" s="1789" t="n"/>
      <c r="W249" s="1789" t="n"/>
    </row>
    <row r="250" customFormat="1" s="469">
      <c r="B250" s="520" t="inlineStr">
        <is>
          <t xml:space="preserve">Additional Paid in Capital </t>
        </is>
      </c>
      <c r="C250" s="1787" t="n"/>
      <c r="D250" s="1787" t="n"/>
      <c r="E250" s="1787" t="n"/>
      <c r="F250" s="1787" t="n"/>
      <c r="G250" s="1787" t="n"/>
      <c r="H250" s="1787" t="n"/>
      <c r="I250" s="1788" t="n"/>
      <c r="K250" s="1769" t="n"/>
      <c r="L250" s="1769" t="n"/>
      <c r="N250" s="1786" t="n"/>
      <c r="O250" s="579" t="n"/>
      <c r="P250" s="579" t="n"/>
      <c r="Q250" s="579" t="n"/>
      <c r="R250" s="579" t="n"/>
      <c r="S250" s="579" t="n"/>
      <c r="T250" s="579" t="n"/>
      <c r="U250" s="578" t="n"/>
      <c r="V250" s="1789" t="n"/>
      <c r="W250" s="1789" t="n"/>
    </row>
    <row r="251" customFormat="1" s="469">
      <c r="B251" s="1790" t="n"/>
      <c r="C251" s="1787" t="n"/>
      <c r="D251" s="1787" t="n"/>
      <c r="E251" s="1787" t="n"/>
      <c r="F251" s="1787" t="n"/>
      <c r="G251" s="1787" t="n"/>
      <c r="H251" s="1787" t="n"/>
      <c r="I251" s="1788" t="n"/>
      <c r="K251" s="1769" t="n"/>
      <c r="L251" s="1769" t="n"/>
      <c r="N251" s="1786" t="n"/>
      <c r="O251" s="579" t="n"/>
      <c r="P251" s="579" t="n"/>
      <c r="Q251" s="579" t="n"/>
      <c r="R251" s="579" t="n"/>
      <c r="S251" s="579" t="n"/>
      <c r="T251" s="579" t="n"/>
      <c r="U251" s="578" t="n"/>
      <c r="V251" s="1789" t="n"/>
      <c r="W251" s="1789" t="n"/>
    </row>
    <row r="252" customFormat="1" s="469">
      <c r="B252" s="1790" t="inlineStr">
        <is>
          <t>Total</t>
        </is>
      </c>
      <c r="C252" s="1787" t="n"/>
      <c r="D252" s="1787" t="n"/>
      <c r="E252" s="1787" t="n"/>
      <c r="F252" s="1787" t="n"/>
      <c r="G252" s="1787" t="n"/>
      <c r="H252" s="1787" t="n"/>
      <c r="I252" s="1788" t="n"/>
      <c r="K252" s="1769" t="n"/>
      <c r="L252" s="1769" t="n"/>
      <c r="N252" s="1786" t="n"/>
      <c r="O252" s="579" t="n"/>
      <c r="P252" s="579" t="n"/>
      <c r="Q252" s="579" t="n"/>
      <c r="R252" s="579" t="n"/>
      <c r="S252" s="579" t="n"/>
      <c r="T252" s="579" t="n"/>
      <c r="U252" s="578" t="n"/>
      <c r="V252" s="1789" t="n"/>
      <c r="W252" s="1789" t="n"/>
    </row>
    <row r="253" customFormat="1" s="469">
      <c r="B253" s="520" t="inlineStr">
        <is>
          <t xml:space="preserve">Other Reserves </t>
        </is>
      </c>
      <c r="C253" s="1787" t="n"/>
      <c r="D253" s="1787" t="n"/>
      <c r="E253" s="1787" t="n"/>
      <c r="F253" s="1787" t="n"/>
      <c r="G253" s="1787" t="n"/>
      <c r="H253" s="1787" t="n"/>
      <c r="I253" s="1788" t="n"/>
      <c r="K253" s="1769" t="n"/>
      <c r="L253" s="1769" t="n"/>
      <c r="N253" s="1786" t="n"/>
      <c r="O253" s="579" t="n"/>
      <c r="P253" s="579" t="n"/>
      <c r="Q253" s="579" t="n"/>
      <c r="R253" s="579" t="n"/>
      <c r="S253" s="579" t="n"/>
      <c r="T253" s="579" t="n"/>
      <c r="U253" s="578" t="n"/>
      <c r="V253" s="1789" t="n"/>
      <c r="W253" s="1789" t="n"/>
    </row>
    <row r="254" customFormat="1" s="469">
      <c r="B254" s="1790" t="n"/>
      <c r="C254" s="1787" t="n"/>
      <c r="D254" s="1787" t="n"/>
      <c r="E254" s="1787" t="n"/>
      <c r="F254" s="1787" t="n"/>
      <c r="G254" s="1787" t="n"/>
      <c r="H254" s="1787" t="n"/>
      <c r="I254" s="1788" t="n"/>
      <c r="K254" s="1769" t="n"/>
      <c r="L254" s="1769" t="n"/>
      <c r="N254" s="1786" t="n"/>
      <c r="O254" s="579" t="n"/>
      <c r="P254" s="579" t="n"/>
      <c r="Q254" s="579" t="n"/>
      <c r="R254" s="579" t="n"/>
      <c r="S254" s="579" t="n"/>
      <c r="T254" s="579" t="n"/>
      <c r="U254" s="578" t="n"/>
      <c r="V254" s="1789" t="n"/>
      <c r="W254" s="1789" t="n"/>
    </row>
    <row r="255" customFormat="1" s="469">
      <c r="B255" s="1790" t="inlineStr">
        <is>
          <t>Total</t>
        </is>
      </c>
      <c r="C255" s="1787" t="n"/>
      <c r="D255" s="1787" t="n"/>
      <c r="E255" s="1787" t="n"/>
      <c r="F255" s="1787" t="n"/>
      <c r="G255" s="1787" t="n"/>
      <c r="H255" s="1787" t="n"/>
      <c r="I255" s="1788" t="n"/>
      <c r="K255" s="1769" t="n"/>
      <c r="L255" s="1769" t="n"/>
      <c r="N255" s="1786" t="n"/>
      <c r="O255" s="579" t="n"/>
      <c r="P255" s="579" t="n"/>
      <c r="Q255" s="579" t="n"/>
      <c r="R255" s="579" t="n"/>
      <c r="S255" s="579" t="n"/>
      <c r="T255" s="579" t="n"/>
      <c r="U255" s="578" t="n"/>
      <c r="V255" s="1789" t="n"/>
      <c r="W255" s="1789" t="n"/>
    </row>
    <row r="256" customFormat="1" s="469">
      <c r="B256" s="520" t="inlineStr">
        <is>
          <t xml:space="preserve">Retained Earnings </t>
        </is>
      </c>
      <c r="C256" s="1787" t="n"/>
      <c r="D256" s="1787" t="n"/>
      <c r="E256" s="1787" t="n"/>
      <c r="F256" s="1787" t="n"/>
      <c r="G256" s="1787" t="n"/>
      <c r="H256" s="1787" t="n"/>
      <c r="I256" s="1788" t="n"/>
      <c r="K256" s="1769" t="n"/>
      <c r="L256" s="1769" t="n"/>
      <c r="N256" s="1786" t="n"/>
      <c r="O256" s="579" t="n"/>
      <c r="P256" s="579" t="n"/>
      <c r="Q256" s="579" t="n"/>
      <c r="R256" s="579" t="n"/>
      <c r="S256" s="579" t="n"/>
      <c r="T256" s="579" t="n"/>
      <c r="U256" s="578" t="n"/>
      <c r="V256" s="1789" t="n"/>
      <c r="W256" s="1789" t="n"/>
    </row>
    <row r="257" customFormat="1" s="469">
      <c r="B257" s="1790" t="n"/>
      <c r="C257" s="1787" t="n"/>
      <c r="D257" s="1787" t="n"/>
      <c r="E257" s="1787" t="n"/>
      <c r="F257" s="1787" t="n"/>
      <c r="G257" s="1787" t="n"/>
      <c r="H257" s="1787" t="n"/>
      <c r="I257" s="1788" t="n"/>
      <c r="K257" s="1769" t="n"/>
      <c r="L257" s="1769" t="n"/>
      <c r="N257" s="1786" t="n"/>
      <c r="O257" s="579" t="n"/>
      <c r="P257" s="579" t="n"/>
      <c r="Q257" s="579" t="n"/>
      <c r="R257" s="579" t="n"/>
      <c r="S257" s="579" t="n"/>
      <c r="T257" s="579" t="n"/>
      <c r="U257" s="578" t="n"/>
      <c r="V257" s="1789" t="n"/>
      <c r="W257" s="1789" t="n"/>
    </row>
    <row r="258" customFormat="1" s="469">
      <c r="B258" s="1790" t="inlineStr">
        <is>
          <t>Total</t>
        </is>
      </c>
      <c r="C258" s="1787" t="n"/>
      <c r="D258" s="1787" t="n"/>
      <c r="E258" s="1787" t="n"/>
      <c r="F258" s="1787" t="n"/>
      <c r="G258" s="1787" t="n"/>
      <c r="H258" s="1787" t="n"/>
      <c r="I258" s="1788" t="n"/>
      <c r="K258" s="1769" t="n"/>
      <c r="L258" s="1769" t="n"/>
      <c r="N258" s="1786" t="n"/>
      <c r="O258" s="579" t="n"/>
      <c r="P258" s="579" t="n"/>
      <c r="Q258" s="579" t="n"/>
      <c r="R258" s="579" t="n"/>
      <c r="S258" s="579" t="n"/>
      <c r="T258" s="579" t="n"/>
      <c r="U258" s="578" t="n"/>
      <c r="V258" s="1789" t="n"/>
      <c r="W258" s="1789" t="n"/>
    </row>
    <row r="259" customFormat="1" s="469">
      <c r="B259" s="520" t="inlineStr">
        <is>
          <t xml:space="preserve">Others </t>
        </is>
      </c>
      <c r="C259" s="1787" t="n"/>
      <c r="D259" s="1787" t="n"/>
      <c r="E259" s="1787" t="n"/>
      <c r="F259" s="1787" t="n"/>
      <c r="G259" s="1787" t="n"/>
      <c r="H259" s="1787" t="n"/>
      <c r="I259" s="1788" t="n"/>
      <c r="K259" s="1769" t="n"/>
      <c r="L259" s="1769" t="n"/>
      <c r="N259" s="1786" t="n"/>
      <c r="O259" s="579" t="n"/>
      <c r="P259" s="579" t="n"/>
      <c r="Q259" s="579" t="n"/>
      <c r="R259" s="579" t="n"/>
      <c r="S259" s="579" t="n"/>
      <c r="T259" s="579" t="n"/>
      <c r="U259" s="578" t="n"/>
      <c r="V259" s="1789" t="n"/>
      <c r="W259" s="1789" t="n"/>
    </row>
    <row r="260" customFormat="1" s="469">
      <c r="B260" s="1790" t="n"/>
      <c r="C260" s="1787" t="n"/>
      <c r="D260" s="1787" t="n"/>
      <c r="E260" s="1787" t="n"/>
      <c r="F260" s="1787" t="n"/>
      <c r="G260" s="1787" t="n"/>
      <c r="H260" s="1787" t="n"/>
      <c r="I260" s="1788" t="n"/>
      <c r="K260" s="1769" t="n"/>
      <c r="L260" s="1769" t="n"/>
      <c r="N260" s="1786" t="n"/>
      <c r="O260" s="579" t="n"/>
      <c r="P260" s="579" t="n"/>
      <c r="Q260" s="579" t="n"/>
      <c r="R260" s="579" t="n"/>
      <c r="S260" s="579" t="n"/>
      <c r="T260" s="579" t="n"/>
      <c r="U260" s="578" t="n"/>
      <c r="V260" s="1789" t="n"/>
      <c r="W260" s="1789" t="n"/>
    </row>
    <row r="261" customFormat="1" s="469">
      <c r="B261" s="1790" t="inlineStr">
        <is>
          <t>Total</t>
        </is>
      </c>
      <c r="C261" s="1787" t="n"/>
      <c r="D261" s="1787" t="n"/>
      <c r="E261" s="1787" t="n"/>
      <c r="F261" s="1787" t="n"/>
      <c r="G261" s="1787" t="n"/>
      <c r="H261" s="1787" t="n"/>
      <c r="I261" s="1788" t="n"/>
      <c r="K261" s="1769" t="n"/>
      <c r="L261" s="1769" t="n"/>
      <c r="N261" s="1786" t="n"/>
      <c r="O261" s="579" t="n"/>
      <c r="P261" s="579" t="n"/>
      <c r="Q261" s="579" t="n"/>
      <c r="R261" s="579" t="n"/>
      <c r="S261" s="579" t="n"/>
      <c r="T261" s="579" t="n"/>
      <c r="U261" s="578" t="n"/>
      <c r="V261" s="1789" t="n"/>
      <c r="W261" s="1789" t="n"/>
    </row>
    <row r="262" customFormat="1" s="469">
      <c r="B262" s="520" t="inlineStr">
        <is>
          <t xml:space="preserve">Shareholders' Equity(A) </t>
        </is>
      </c>
      <c r="C262" s="1787" t="n"/>
      <c r="D262" s="1787" t="n"/>
      <c r="E262" s="1787" t="n"/>
      <c r="F262" s="1787" t="n"/>
      <c r="G262" s="1787" t="n"/>
      <c r="H262" s="1787" t="n"/>
      <c r="I262" s="1788" t="n"/>
      <c r="K262" s="1769" t="n"/>
      <c r="L262" s="1769" t="n"/>
      <c r="N262" s="1786" t="n"/>
      <c r="O262" s="579" t="n"/>
      <c r="P262" s="579" t="n"/>
      <c r="Q262" s="579" t="n"/>
      <c r="R262" s="579" t="n"/>
      <c r="S262" s="579" t="n"/>
      <c r="T262" s="579" t="n"/>
      <c r="U262" s="578" t="n"/>
      <c r="V262" s="1789" t="n"/>
      <c r="W262" s="1789" t="n"/>
    </row>
    <row r="263" customFormat="1" s="469">
      <c r="B263" s="1790" t="n"/>
      <c r="C263" s="1787" t="n"/>
      <c r="D263" s="1787" t="n"/>
      <c r="E263" s="1787" t="n"/>
      <c r="F263" s="1787" t="n"/>
      <c r="G263" s="1787" t="n"/>
      <c r="H263" s="1787" t="n"/>
      <c r="I263" s="1788" t="n"/>
      <c r="K263" s="1769" t="n"/>
      <c r="L263" s="1769" t="n"/>
      <c r="N263" s="1786" t="n"/>
      <c r="O263" s="579" t="n"/>
      <c r="P263" s="579" t="n"/>
      <c r="Q263" s="579" t="n"/>
      <c r="R263" s="579" t="n"/>
      <c r="S263" s="579" t="n"/>
      <c r="T263" s="579" t="n"/>
      <c r="U263" s="578" t="n"/>
      <c r="V263" s="1789" t="n"/>
      <c r="W263" s="1789" t="n"/>
    </row>
    <row r="264" customFormat="1" s="469">
      <c r="B264" s="1790" t="inlineStr">
        <is>
          <t>Total</t>
        </is>
      </c>
      <c r="C264" s="1787" t="n"/>
      <c r="D264" s="1787" t="n"/>
      <c r="E264" s="1787" t="n"/>
      <c r="F264" s="1787" t="n"/>
      <c r="G264" s="1787" t="n"/>
      <c r="H264" s="1787" t="n"/>
      <c r="I264" s="1788" t="n"/>
      <c r="K264" s="1769" t="n"/>
      <c r="L264" s="1769" t="n"/>
      <c r="N264" s="1786" t="n"/>
      <c r="O264" s="579" t="n"/>
      <c r="P264" s="579" t="n"/>
      <c r="Q264" s="579" t="n"/>
      <c r="R264" s="579" t="n"/>
      <c r="S264" s="579" t="n"/>
      <c r="T264" s="579" t="n"/>
      <c r="U264" s="578" t="n"/>
      <c r="V264" s="1789" t="n"/>
      <c r="W264" s="1789" t="n"/>
    </row>
    <row r="265" customFormat="1" s="469">
      <c r="B265" s="1790" t="n"/>
      <c r="C265" s="1787" t="n"/>
      <c r="D265" s="1787" t="n"/>
      <c r="E265" s="1787" t="n"/>
      <c r="F265" s="1787" t="n"/>
      <c r="G265" s="1787" t="n"/>
      <c r="H265" s="1787" t="n"/>
      <c r="I265" s="1788" t="n"/>
      <c r="K265" s="1769" t="n"/>
      <c r="L265" s="1769" t="n"/>
      <c r="N265" s="1786" t="n"/>
      <c r="O265" s="579" t="n"/>
      <c r="P265" s="579" t="n"/>
      <c r="Q265" s="579" t="n"/>
      <c r="R265" s="579" t="n"/>
      <c r="S265" s="579" t="n"/>
      <c r="T265" s="579" t="n"/>
      <c r="U265" s="578" t="n"/>
      <c r="V265" s="1789" t="n"/>
      <c r="W265" s="1789" t="n"/>
    </row>
    <row r="266" customFormat="1" s="469">
      <c r="B266" s="1790" t="n"/>
      <c r="C266" s="1787" t="n"/>
      <c r="D266" s="1787" t="n"/>
      <c r="E266" s="1787" t="n"/>
      <c r="F266" s="1787" t="n"/>
      <c r="G266" s="1787" t="n"/>
      <c r="H266" s="1787" t="n"/>
      <c r="I266" s="1788" t="n"/>
      <c r="K266" s="1769" t="n"/>
      <c r="L266" s="1769" t="n"/>
      <c r="N266" s="1786" t="n"/>
      <c r="O266" s="579" t="n"/>
      <c r="P266" s="579" t="n"/>
      <c r="Q266" s="579" t="n"/>
      <c r="R266" s="579" t="n"/>
      <c r="S266" s="579" t="n"/>
      <c r="T266" s="579" t="n"/>
      <c r="U266" s="578" t="n"/>
      <c r="V266" s="1789" t="n"/>
      <c r="W266" s="1789" t="n"/>
    </row>
    <row r="267" customFormat="1" s="469">
      <c r="B267" s="1790" t="n"/>
      <c r="C267" s="1787" t="n"/>
      <c r="D267" s="1787" t="n"/>
      <c r="E267" s="1787" t="n"/>
      <c r="F267" s="1787" t="n"/>
      <c r="G267" s="1787" t="n"/>
      <c r="H267" s="1787" t="n"/>
      <c r="I267" s="1788" t="n"/>
      <c r="K267" s="1769" t="n"/>
      <c r="L267" s="1769" t="n"/>
      <c r="N267" s="1786" t="n"/>
      <c r="O267" s="579" t="n"/>
      <c r="P267" s="579" t="n"/>
      <c r="Q267" s="579" t="n"/>
      <c r="R267" s="579" t="n"/>
      <c r="S267" s="579" t="n"/>
      <c r="T267" s="579" t="n"/>
      <c r="U267" s="578" t="n"/>
      <c r="V267" s="1789" t="n"/>
      <c r="W267" s="1789" t="n"/>
    </row>
    <row r="268" customFormat="1" s="469">
      <c r="B268" s="1790" t="n"/>
      <c r="C268" s="1787" t="n"/>
      <c r="D268" s="1787" t="n"/>
      <c r="E268" s="1787" t="n"/>
      <c r="F268" s="1787" t="n"/>
      <c r="G268" s="1787" t="n"/>
      <c r="H268" s="1787" t="n"/>
      <c r="I268" s="1788" t="n"/>
      <c r="K268" s="1769" t="n"/>
      <c r="L268" s="1769" t="n"/>
      <c r="N268" s="1786" t="n"/>
      <c r="O268" s="579" t="n"/>
      <c r="P268" s="579" t="n"/>
      <c r="Q268" s="579" t="n"/>
      <c r="R268" s="579" t="n"/>
      <c r="S268" s="579" t="n"/>
      <c r="T268" s="579" t="n"/>
      <c r="U268" s="578" t="n"/>
      <c r="V268" s="1789" t="n"/>
      <c r="W268" s="1789" t="n"/>
    </row>
    <row r="269" customFormat="1" s="469">
      <c r="B269" s="1790" t="n"/>
      <c r="C269" s="1787" t="n"/>
      <c r="D269" s="1787" t="n"/>
      <c r="E269" s="1787" t="n"/>
      <c r="F269" s="1787" t="n"/>
      <c r="G269" s="1787" t="n"/>
      <c r="H269" s="1787" t="n"/>
      <c r="I269" s="1788" t="n"/>
      <c r="K269" s="1769" t="n"/>
      <c r="L269" s="1769" t="n"/>
      <c r="N269" s="1786" t="n"/>
      <c r="O269" s="579" t="n"/>
      <c r="P269" s="579" t="n"/>
      <c r="Q269" s="579" t="n"/>
      <c r="R269" s="579" t="n"/>
      <c r="S269" s="579" t="n"/>
      <c r="T269" s="579" t="n"/>
      <c r="U269" s="578" t="n"/>
      <c r="V269" s="1789" t="n"/>
      <c r="W269" s="1789" t="n"/>
    </row>
    <row r="270" customFormat="1" s="469">
      <c r="B270" s="1790" t="n"/>
      <c r="C270" s="1787" t="n"/>
      <c r="D270" s="1787" t="n"/>
      <c r="E270" s="1787" t="n"/>
      <c r="F270" s="1787" t="n"/>
      <c r="G270" s="1787" t="n"/>
      <c r="H270" s="1787" t="n"/>
      <c r="I270" s="1788" t="n"/>
      <c r="K270" s="1769" t="n"/>
      <c r="L270" s="1769" t="n"/>
      <c r="N270" s="1786" t="n"/>
      <c r="O270" s="579" t="n"/>
      <c r="P270" s="579" t="n"/>
      <c r="Q270" s="579" t="n"/>
      <c r="R270" s="579" t="n"/>
      <c r="S270" s="579" t="n"/>
      <c r="T270" s="579" t="n"/>
      <c r="U270" s="578" t="n"/>
      <c r="V270" s="1789" t="n"/>
      <c r="W270" s="1789" t="n"/>
    </row>
    <row r="271" customFormat="1" s="469">
      <c r="B271" s="1790" t="n"/>
      <c r="C271" s="1787" t="n"/>
      <c r="D271" s="1787" t="n"/>
      <c r="E271" s="1787" t="n"/>
      <c r="F271" s="1787" t="n"/>
      <c r="G271" s="1787" t="n"/>
      <c r="H271" s="1787" t="n"/>
      <c r="I271" s="1788" t="n"/>
      <c r="K271" s="1769" t="n"/>
      <c r="L271" s="1769" t="n"/>
      <c r="N271" s="1786" t="n"/>
      <c r="O271" s="579" t="n"/>
      <c r="P271" s="579" t="n"/>
      <c r="Q271" s="579" t="n"/>
      <c r="R271" s="579" t="n"/>
      <c r="S271" s="579" t="n"/>
      <c r="T271" s="579" t="n"/>
      <c r="U271" s="578" t="n"/>
      <c r="V271" s="1789" t="n"/>
      <c r="W271" s="1789" t="n"/>
    </row>
    <row r="272" customFormat="1" s="469">
      <c r="B272" s="1790" t="n"/>
      <c r="C272" s="1787" t="n"/>
      <c r="D272" s="1787" t="n"/>
      <c r="E272" s="1787" t="n"/>
      <c r="F272" s="1787" t="n"/>
      <c r="G272" s="1787" t="n"/>
      <c r="H272" s="1787" t="n"/>
      <c r="I272" s="1788" t="n"/>
      <c r="K272" s="1769" t="n"/>
      <c r="L272" s="1769" t="n"/>
      <c r="N272" s="1786" t="n"/>
      <c r="O272" s="579" t="n"/>
      <c r="P272" s="579" t="n"/>
      <c r="Q272" s="579" t="n"/>
      <c r="R272" s="579" t="n"/>
      <c r="S272" s="579" t="n"/>
      <c r="T272" s="579" t="n"/>
      <c r="U272" s="578" t="n"/>
      <c r="V272" s="1789" t="n"/>
      <c r="W272" s="1789" t="n"/>
    </row>
    <row r="273" customFormat="1" s="469">
      <c r="B273" s="1790" t="n"/>
      <c r="C273" s="1787" t="n"/>
      <c r="D273" s="1787" t="n"/>
      <c r="E273" s="1787" t="n"/>
      <c r="F273" s="1787" t="n"/>
      <c r="G273" s="1787" t="n"/>
      <c r="H273" s="1787" t="n"/>
      <c r="I273" s="1788" t="n"/>
      <c r="K273" s="1769" t="n"/>
      <c r="L273" s="1769" t="n"/>
      <c r="N273" s="1786" t="n"/>
      <c r="O273" s="579" t="n"/>
      <c r="P273" s="579" t="n"/>
      <c r="Q273" s="579" t="n"/>
      <c r="R273" s="579" t="n"/>
      <c r="S273" s="579" t="n"/>
      <c r="T273" s="579" t="n"/>
      <c r="U273" s="578" t="n"/>
      <c r="V273" s="1789" t="n"/>
      <c r="W273" s="1789" t="n"/>
    </row>
    <row r="274" customFormat="1" s="469">
      <c r="B274" s="1790" t="n"/>
      <c r="C274" s="1787" t="n"/>
      <c r="D274" s="1787" t="n"/>
      <c r="E274" s="1787" t="n"/>
      <c r="F274" s="1787" t="n"/>
      <c r="G274" s="1787" t="n"/>
      <c r="H274" s="1787" t="n"/>
      <c r="I274" s="1788" t="n"/>
      <c r="K274" s="1769" t="n"/>
      <c r="L274" s="1769" t="n"/>
      <c r="N274" s="1786" t="n"/>
      <c r="O274" s="579" t="n"/>
      <c r="P274" s="579" t="n"/>
      <c r="Q274" s="579" t="n"/>
      <c r="R274" s="579" t="n"/>
      <c r="S274" s="579" t="n"/>
      <c r="T274" s="579" t="n"/>
      <c r="U274" s="578" t="n"/>
      <c r="V274" s="1789" t="n"/>
      <c r="W274" s="1789" t="n"/>
    </row>
    <row r="275" customFormat="1" s="469">
      <c r="B275" s="1790" t="n"/>
      <c r="C275" s="1787" t="n"/>
      <c r="D275" s="1787" t="n"/>
      <c r="E275" s="1787" t="n"/>
      <c r="F275" s="1787" t="n"/>
      <c r="G275" s="1787" t="n"/>
      <c r="H275" s="1787" t="n"/>
      <c r="I275" s="1788" t="n"/>
      <c r="K275" s="1769" t="n"/>
      <c r="L275" s="1769" t="n"/>
      <c r="N275" s="1786" t="n"/>
      <c r="O275" s="579" t="n"/>
      <c r="P275" s="579" t="n"/>
      <c r="Q275" s="579" t="n"/>
      <c r="R275" s="579" t="n"/>
      <c r="S275" s="579" t="n"/>
      <c r="T275" s="579" t="n"/>
      <c r="U275" s="578" t="n"/>
      <c r="V275" s="1789" t="n"/>
      <c r="W275" s="1789" t="n"/>
    </row>
    <row r="276" customFormat="1" s="469">
      <c r="B276" s="1790" t="n"/>
      <c r="C276" s="1787" t="n"/>
      <c r="D276" s="1787" t="n"/>
      <c r="E276" s="1787" t="n"/>
      <c r="F276" s="1787" t="n"/>
      <c r="G276" s="1787" t="n"/>
      <c r="H276" s="1787" t="n"/>
      <c r="I276" s="1788" t="n"/>
      <c r="K276" s="1769" t="n"/>
      <c r="L276" s="1769" t="n"/>
      <c r="N276" s="1786" t="n"/>
      <c r="O276" s="579" t="n"/>
      <c r="P276" s="579" t="n"/>
      <c r="Q276" s="579" t="n"/>
      <c r="R276" s="579" t="n"/>
      <c r="S276" s="579" t="n"/>
      <c r="T276" s="579" t="n"/>
      <c r="U276" s="578" t="n"/>
      <c r="V276" s="1789" t="n"/>
      <c r="W276" s="1789" t="n"/>
    </row>
    <row r="277" customFormat="1" s="469">
      <c r="B277" s="1790" t="n"/>
      <c r="C277" s="1787" t="n"/>
      <c r="D277" s="1787" t="n"/>
      <c r="E277" s="1787" t="n"/>
      <c r="F277" s="1787" t="n"/>
      <c r="G277" s="1787" t="n"/>
      <c r="H277" s="1787" t="n"/>
      <c r="I277" s="1788" t="n"/>
      <c r="K277" s="1769" t="n"/>
      <c r="L277" s="1769" t="n"/>
      <c r="N277" s="1786" t="n"/>
      <c r="O277" s="579" t="n"/>
      <c r="P277" s="579" t="n"/>
      <c r="Q277" s="579" t="n"/>
      <c r="R277" s="579" t="n"/>
      <c r="S277" s="579" t="n"/>
      <c r="T277" s="579" t="n"/>
      <c r="U277" s="578" t="n"/>
      <c r="V277" s="1789" t="n"/>
      <c r="W277" s="1789" t="n"/>
    </row>
    <row r="278" customFormat="1" s="469">
      <c r="B278" s="1790" t="n"/>
      <c r="C278" s="1787" t="n"/>
      <c r="D278" s="1787" t="n"/>
      <c r="E278" s="1787" t="n"/>
      <c r="F278" s="1787" t="n"/>
      <c r="G278" s="1787" t="n"/>
      <c r="H278" s="1787" t="n"/>
      <c r="I278" s="1788" t="n"/>
      <c r="K278" s="1769" t="n"/>
      <c r="L278" s="1769" t="n"/>
      <c r="N278" s="1786" t="n"/>
      <c r="O278" s="579" t="n"/>
      <c r="P278" s="579" t="n"/>
      <c r="Q278" s="579" t="n"/>
      <c r="R278" s="579" t="n"/>
      <c r="S278" s="579" t="n"/>
      <c r="T278" s="579" t="n"/>
      <c r="U278" s="578" t="n"/>
      <c r="V278" s="1789" t="n"/>
      <c r="W278" s="1789" t="n"/>
    </row>
    <row r="279" customFormat="1" s="469">
      <c r="B279" s="1790" t="n"/>
      <c r="C279" s="1787" t="n"/>
      <c r="D279" s="1787" t="n"/>
      <c r="E279" s="1787" t="n"/>
      <c r="F279" s="1787" t="n"/>
      <c r="G279" s="1787" t="n"/>
      <c r="H279" s="1787" t="n"/>
      <c r="I279" s="1788" t="n"/>
      <c r="K279" s="1769" t="n"/>
      <c r="L279" s="1769" t="n"/>
      <c r="N279" s="1786" t="n"/>
      <c r="O279" s="579" t="n"/>
      <c r="P279" s="579" t="n"/>
      <c r="Q279" s="579" t="n"/>
      <c r="R279" s="579" t="n"/>
      <c r="S279" s="579" t="n"/>
      <c r="T279" s="579" t="n"/>
      <c r="U279" s="578" t="n"/>
      <c r="V279" s="1789" t="n"/>
      <c r="W279" s="1789" t="n"/>
    </row>
    <row r="280" ht="12" customFormat="1" customHeight="1" s="469">
      <c r="B280" s="1790" t="n"/>
      <c r="C280" s="1787" t="n"/>
      <c r="D280" s="1787" t="n"/>
      <c r="E280" s="1787" t="n"/>
      <c r="F280" s="1787" t="n"/>
      <c r="G280" s="1787" t="n"/>
      <c r="H280" s="1787" t="n"/>
      <c r="I280" s="1788" t="n"/>
      <c r="K280" s="1769" t="n"/>
      <c r="L280" s="1769" t="n"/>
      <c r="N280" s="1786" t="n"/>
      <c r="O280" s="579" t="n"/>
      <c r="P280" s="579" t="n"/>
      <c r="Q280" s="579" t="n"/>
      <c r="R280" s="579" t="n"/>
      <c r="S280" s="579" t="n"/>
      <c r="T280" s="579" t="n"/>
      <c r="U280" s="578" t="n"/>
      <c r="V280" s="1789" t="n"/>
      <c r="W280" s="1789" t="n"/>
    </row>
    <row r="281">
      <c r="B281" s="1790" t="n"/>
      <c r="C281" s="1787" t="n"/>
      <c r="D281" s="1787" t="n"/>
      <c r="E281" s="1787" t="n"/>
      <c r="F281" s="1787" t="n"/>
      <c r="G281" s="1787" t="n"/>
      <c r="H281" s="1787" t="n"/>
      <c r="I281" s="1788" t="n"/>
      <c r="K281" s="1769" t="n"/>
      <c r="L281" s="1769" t="n"/>
      <c r="N281" s="1786" t="n"/>
      <c r="O281" s="579" t="n"/>
      <c r="P281" s="579" t="n"/>
      <c r="Q281" s="579" t="n"/>
      <c r="R281" s="579" t="n"/>
      <c r="S281" s="579" t="n"/>
      <c r="T281" s="579" t="n"/>
      <c r="U281" s="578" t="n"/>
      <c r="V281" s="1789" t="n"/>
      <c r="W281" s="1789" t="n"/>
    </row>
    <row r="282">
      <c r="B282" s="1790" t="n"/>
      <c r="C282" s="1787" t="n"/>
      <c r="D282" s="1787" t="n"/>
      <c r="E282" s="1787" t="n"/>
      <c r="F282" s="1787" t="n"/>
      <c r="G282" s="1787" t="n"/>
      <c r="H282" s="1787" t="n"/>
      <c r="I282" s="1788" t="n"/>
      <c r="K282" s="1769" t="n"/>
      <c r="L282" s="1769" t="n"/>
      <c r="N282" s="1786" t="n"/>
      <c r="O282" s="579" t="n"/>
      <c r="P282" s="579" t="n"/>
      <c r="Q282" s="579" t="n"/>
      <c r="R282" s="579" t="n"/>
      <c r="S282" s="579" t="n"/>
      <c r="T282" s="579" t="n"/>
      <c r="U282" s="578" t="n"/>
      <c r="V282" s="1789" t="n"/>
      <c r="W282" s="1789" t="n"/>
    </row>
    <row r="283">
      <c r="B283" s="1790" t="n"/>
      <c r="C283" s="1787" t="n"/>
      <c r="D283" s="1787" t="n"/>
      <c r="E283" s="1787" t="n"/>
      <c r="F283" s="1787" t="n"/>
      <c r="G283" s="1787" t="n"/>
      <c r="H283" s="1787" t="n"/>
      <c r="I283" s="1788" t="n"/>
      <c r="K283" s="1769" t="n"/>
      <c r="L283" s="1769" t="n"/>
      <c r="N283" s="1786" t="n"/>
      <c r="O283" s="579" t="n"/>
      <c r="P283" s="579" t="n"/>
      <c r="Q283" s="579" t="n"/>
      <c r="R283" s="579" t="n"/>
      <c r="S283" s="579" t="n"/>
      <c r="T283" s="579" t="n"/>
      <c r="U283" s="578" t="n"/>
      <c r="V283" s="1789" t="n"/>
      <c r="W283" s="1789" t="n"/>
    </row>
    <row r="284">
      <c r="B284" s="1790" t="n"/>
      <c r="C284" s="1787" t="n"/>
      <c r="D284" s="1787" t="n"/>
      <c r="E284" s="1787" t="n"/>
      <c r="F284" s="1787" t="n"/>
      <c r="G284" s="1787" t="n"/>
      <c r="H284" s="1787" t="n"/>
      <c r="I284" s="1788" t="n"/>
      <c r="K284" s="1769" t="n"/>
      <c r="L284" s="1769" t="n"/>
      <c r="N284" s="1786" t="n"/>
      <c r="O284" s="579" t="n"/>
      <c r="P284" s="579" t="n"/>
      <c r="Q284" s="579" t="n"/>
      <c r="R284" s="579" t="n"/>
      <c r="S284" s="579" t="n"/>
      <c r="T284" s="579" t="n"/>
      <c r="U284" s="578" t="n"/>
      <c r="V284" s="1789" t="n"/>
      <c r="W284" s="1789" t="n"/>
    </row>
    <row r="285">
      <c r="B285" s="1790" t="n"/>
      <c r="C285" s="1787" t="n"/>
      <c r="D285" s="1787" t="n"/>
      <c r="E285" s="1787" t="n"/>
      <c r="F285" s="1787" t="n"/>
      <c r="G285" s="1787" t="n"/>
      <c r="H285" s="1787" t="n"/>
      <c r="I285" s="1788" t="n"/>
      <c r="K285" s="1769" t="n"/>
      <c r="L285" s="1769" t="n"/>
      <c r="N285" s="1786" t="n"/>
      <c r="O285" s="579" t="n"/>
      <c r="P285" s="579" t="n"/>
      <c r="Q285" s="579" t="n"/>
      <c r="R285" s="579" t="n"/>
      <c r="S285" s="579" t="n"/>
      <c r="T285" s="579" t="n"/>
      <c r="U285" s="578" t="n"/>
      <c r="V285" s="1789" t="n"/>
      <c r="W285" s="1789" t="n"/>
    </row>
    <row r="286">
      <c r="B286" s="1790" t="n"/>
      <c r="C286" s="1787" t="n"/>
      <c r="D286" s="1787" t="n"/>
      <c r="E286" s="1787" t="n"/>
      <c r="F286" s="1787" t="n"/>
      <c r="G286" s="1787" t="n"/>
      <c r="H286" s="1787" t="n"/>
      <c r="I286" s="1788" t="n"/>
      <c r="K286" s="1769" t="n"/>
      <c r="L286" s="1769" t="n"/>
      <c r="N286" s="1786" t="n"/>
      <c r="O286" s="579" t="n"/>
      <c r="P286" s="579" t="n"/>
      <c r="Q286" s="579" t="n"/>
      <c r="R286" s="579" t="n"/>
      <c r="S286" s="579" t="n"/>
      <c r="T286" s="579" t="n"/>
      <c r="U286" s="578" t="n"/>
      <c r="V286" s="1789" t="n"/>
      <c r="W286" s="1789" t="n"/>
    </row>
    <row r="287">
      <c r="B287" s="1790" t="n"/>
      <c r="C287" s="1787" t="n"/>
      <c r="D287" s="1787" t="n"/>
      <c r="E287" s="1787" t="n"/>
      <c r="F287" s="1787" t="n"/>
      <c r="G287" s="1787" t="n"/>
      <c r="H287" s="1787" t="n"/>
      <c r="I287" s="1788" t="n"/>
      <c r="K287" s="1769" t="n"/>
      <c r="L287" s="1769" t="n"/>
      <c r="N287" s="1786" t="n"/>
      <c r="O287" s="579" t="n"/>
      <c r="P287" s="579" t="n"/>
      <c r="Q287" s="579" t="n"/>
      <c r="R287" s="579" t="n"/>
      <c r="S287" s="579" t="n"/>
      <c r="T287" s="579" t="n"/>
      <c r="U287" s="578" t="n"/>
      <c r="V287" s="1789" t="n"/>
      <c r="W287" s="1789" t="n"/>
    </row>
    <row r="288">
      <c r="B288" s="1790" t="n"/>
      <c r="C288" s="1787" t="n"/>
      <c r="D288" s="1787" t="n"/>
      <c r="E288" s="1787" t="n"/>
      <c r="F288" s="1787" t="n"/>
      <c r="G288" s="1787" t="n"/>
      <c r="H288" s="1787" t="n"/>
      <c r="I288" s="1788" t="n"/>
      <c r="K288" s="1769" t="n"/>
      <c r="L288" s="1769" t="n"/>
      <c r="N288" s="1786" t="n"/>
      <c r="O288" s="579" t="n"/>
      <c r="P288" s="579" t="n"/>
      <c r="Q288" s="579" t="n"/>
      <c r="R288" s="579" t="n"/>
      <c r="S288" s="579" t="n"/>
      <c r="T288" s="579" t="n"/>
      <c r="U288" s="578" t="n"/>
      <c r="V288" s="1789" t="n"/>
      <c r="W288" s="1789" t="n"/>
    </row>
    <row r="289">
      <c r="B289" s="1790" t="n"/>
      <c r="C289" s="1787" t="n"/>
      <c r="D289" s="1787" t="n"/>
      <c r="E289" s="1787" t="n"/>
      <c r="F289" s="1787" t="n"/>
      <c r="G289" s="1787" t="n"/>
      <c r="H289" s="1787" t="n"/>
      <c r="I289" s="1788" t="n"/>
      <c r="K289" s="1769" t="n"/>
      <c r="L289" s="1769" t="n"/>
      <c r="N289" s="1786" t="n"/>
      <c r="O289" s="579" t="n"/>
      <c r="P289" s="579" t="n"/>
      <c r="Q289" s="579" t="n"/>
      <c r="R289" s="579" t="n"/>
      <c r="S289" s="579" t="n"/>
      <c r="T289" s="579" t="n"/>
      <c r="U289" s="578" t="n"/>
      <c r="V289" s="1789" t="n"/>
      <c r="W289" s="1789" t="n"/>
    </row>
    <row r="290">
      <c r="B290" s="1790" t="n"/>
      <c r="C290" s="1787" t="n"/>
      <c r="D290" s="1787" t="n"/>
      <c r="E290" s="1787" t="n"/>
      <c r="F290" s="1787" t="n"/>
      <c r="G290" s="1787" t="n"/>
      <c r="H290" s="1787" t="n"/>
      <c r="I290" s="1788" t="n"/>
      <c r="K290" s="1769" t="n"/>
      <c r="L290" s="1769" t="n"/>
      <c r="N290" s="1786" t="n"/>
      <c r="O290" s="579" t="n"/>
      <c r="P290" s="579" t="n"/>
      <c r="Q290" s="579" t="n"/>
      <c r="R290" s="579" t="n"/>
      <c r="S290" s="579" t="n"/>
      <c r="T290" s="579" t="n"/>
      <c r="U290" s="578" t="n"/>
      <c r="V290" s="1789" t="n"/>
      <c r="W290" s="1789" t="n"/>
    </row>
    <row r="291">
      <c r="B291" s="1790" t="n"/>
      <c r="C291" s="1787" t="n"/>
      <c r="D291" s="1787" t="n"/>
      <c r="E291" s="1787" t="n"/>
      <c r="F291" s="1787" t="n"/>
      <c r="G291" s="1787" t="n"/>
      <c r="H291" s="1787" t="n"/>
      <c r="I291" s="1788" t="n"/>
      <c r="K291" s="1769" t="n"/>
      <c r="L291" s="1769" t="n"/>
      <c r="N291" s="1786" t="n"/>
      <c r="O291" s="579" t="n"/>
      <c r="P291" s="579" t="n"/>
      <c r="Q291" s="579" t="n"/>
      <c r="R291" s="579" t="n"/>
      <c r="S291" s="579" t="n"/>
      <c r="T291" s="579" t="n"/>
      <c r="U291" s="578" t="n"/>
      <c r="V291" s="1789" t="n"/>
      <c r="W291" s="1789" t="n"/>
    </row>
    <row r="292">
      <c r="B292" s="1790" t="n"/>
      <c r="C292" s="1787" t="n"/>
      <c r="D292" s="1787" t="n"/>
      <c r="E292" s="1787" t="n"/>
      <c r="F292" s="1787" t="n"/>
      <c r="G292" s="1787" t="n"/>
      <c r="H292" s="1787" t="n"/>
      <c r="I292" s="1788" t="n"/>
      <c r="K292" s="1769" t="n"/>
      <c r="L292" s="1769" t="n"/>
      <c r="N292" s="1786" t="n"/>
      <c r="O292" s="579" t="n"/>
      <c r="P292" s="579" t="n"/>
      <c r="Q292" s="579" t="n"/>
      <c r="R292" s="579" t="n"/>
      <c r="S292" s="579" t="n"/>
      <c r="T292" s="579" t="n"/>
      <c r="U292" s="578" t="n"/>
      <c r="V292" s="1789" t="n"/>
      <c r="W292" s="1789" t="n"/>
    </row>
    <row r="293">
      <c r="B293" s="1790" t="n"/>
      <c r="C293" s="1787" t="n"/>
      <c r="D293" s="1787" t="n"/>
      <c r="E293" s="1787" t="n"/>
      <c r="F293" s="1787" t="n"/>
      <c r="G293" s="1787" t="n"/>
      <c r="H293" s="1787" t="n"/>
      <c r="I293" s="1788" t="n"/>
      <c r="K293" s="1769" t="n"/>
      <c r="L293" s="1769" t="n"/>
      <c r="N293" s="1786" t="n"/>
      <c r="O293" s="579" t="n"/>
      <c r="P293" s="579" t="n"/>
      <c r="Q293" s="579" t="n"/>
      <c r="R293" s="579" t="n"/>
      <c r="S293" s="579" t="n"/>
      <c r="T293" s="579" t="n"/>
      <c r="U293" s="578" t="n"/>
      <c r="V293" s="1789" t="n"/>
      <c r="W293" s="1789" t="n"/>
    </row>
    <row r="294">
      <c r="B294" s="1790" t="n"/>
      <c r="C294" s="1787" t="n"/>
      <c r="D294" s="1787" t="n"/>
      <c r="E294" s="1787" t="n"/>
      <c r="F294" s="1787" t="n"/>
      <c r="G294" s="1787" t="n"/>
      <c r="H294" s="1787" t="n"/>
      <c r="I294" s="1788" t="n"/>
      <c r="K294" s="1769" t="n"/>
      <c r="L294" s="1769" t="n"/>
      <c r="N294" s="1786" t="n"/>
      <c r="O294" s="579" t="n"/>
      <c r="P294" s="579" t="n"/>
      <c r="Q294" s="579" t="n"/>
      <c r="R294" s="579" t="n"/>
      <c r="S294" s="579" t="n"/>
      <c r="T294" s="579" t="n"/>
      <c r="U294" s="578" t="n"/>
      <c r="V294" s="1789" t="n"/>
      <c r="W294" s="1789" t="n"/>
    </row>
    <row r="295">
      <c r="B295" s="1790" t="n"/>
      <c r="C295" s="1787" t="n"/>
      <c r="D295" s="1787" t="n"/>
      <c r="E295" s="1787" t="n"/>
      <c r="F295" s="1787" t="n"/>
      <c r="G295" s="1787" t="n"/>
      <c r="H295" s="1787" t="n"/>
      <c r="I295" s="1788" t="n"/>
      <c r="K295" s="1769" t="n"/>
      <c r="L295" s="1769" t="n"/>
      <c r="N295" s="1786" t="n"/>
      <c r="O295" s="579" t="n"/>
      <c r="P295" s="579" t="n"/>
      <c r="Q295" s="579" t="n"/>
      <c r="R295" s="579" t="n"/>
      <c r="S295" s="579" t="n"/>
      <c r="T295" s="579" t="n"/>
      <c r="U295" s="578" t="n"/>
      <c r="V295" s="1789" t="n"/>
      <c r="W295" s="1789" t="n"/>
    </row>
    <row r="296">
      <c r="B296" s="1790" t="n"/>
      <c r="C296" s="1787" t="n"/>
      <c r="D296" s="1787" t="n"/>
      <c r="E296" s="1787" t="n"/>
      <c r="F296" s="1787" t="n"/>
      <c r="G296" s="1787" t="n"/>
      <c r="H296" s="1787" t="n"/>
      <c r="I296" s="1788" t="n"/>
      <c r="K296" s="1769" t="n"/>
      <c r="L296" s="1769" t="n"/>
      <c r="N296" s="1786" t="n"/>
      <c r="O296" s="579" t="n"/>
      <c r="P296" s="579" t="n"/>
      <c r="Q296" s="579" t="n"/>
      <c r="R296" s="579" t="n"/>
      <c r="S296" s="579" t="n"/>
      <c r="T296" s="579" t="n"/>
      <c r="U296" s="578" t="n"/>
      <c r="V296" s="1789" t="n"/>
      <c r="W296" s="1789" t="n"/>
    </row>
    <row r="297">
      <c r="B297" s="1790" t="n"/>
      <c r="C297" s="1787" t="n"/>
      <c r="D297" s="1787" t="n"/>
      <c r="E297" s="1787" t="n"/>
      <c r="F297" s="1787" t="n"/>
      <c r="G297" s="1787" t="n"/>
      <c r="H297" s="1787" t="n"/>
      <c r="I297" s="1788" t="n"/>
      <c r="K297" s="1769" t="n"/>
      <c r="L297" s="1769" t="n"/>
      <c r="N297" s="1786" t="n"/>
      <c r="O297" s="579" t="n"/>
      <c r="P297" s="579" t="n"/>
      <c r="Q297" s="579" t="n"/>
      <c r="R297" s="579" t="n"/>
      <c r="S297" s="579" t="n"/>
      <c r="T297" s="579" t="n"/>
      <c r="U297" s="578" t="n"/>
      <c r="V297" s="1789" t="n"/>
      <c r="W297" s="1789" t="n"/>
    </row>
    <row r="298">
      <c r="B298" s="1790" t="n"/>
      <c r="C298" s="1787" t="n"/>
      <c r="D298" s="1787" t="n"/>
      <c r="E298" s="1787" t="n"/>
      <c r="F298" s="1787" t="n"/>
      <c r="G298" s="1787" t="n"/>
      <c r="H298" s="1787" t="n"/>
      <c r="I298" s="1788" t="n"/>
      <c r="K298" s="1769" t="n"/>
      <c r="L298" s="1769" t="n"/>
      <c r="N298" s="1786" t="n"/>
      <c r="O298" s="579" t="n"/>
      <c r="P298" s="579" t="n"/>
      <c r="Q298" s="579" t="n"/>
      <c r="R298" s="579" t="n"/>
      <c r="S298" s="579" t="n"/>
      <c r="T298" s="579" t="n"/>
      <c r="U298" s="578" t="n"/>
      <c r="V298" s="1789" t="n"/>
      <c r="W298" s="1789" t="n"/>
    </row>
    <row r="299">
      <c r="B299" s="1790" t="n"/>
      <c r="C299" s="1787" t="n"/>
      <c r="D299" s="1787" t="n"/>
      <c r="E299" s="1787" t="n"/>
      <c r="F299" s="1787" t="n"/>
      <c r="G299" s="1787" t="n"/>
      <c r="H299" s="1787" t="n"/>
      <c r="I299" s="1788" t="n"/>
      <c r="K299" s="1769" t="n"/>
      <c r="L299" s="1769" t="n"/>
      <c r="N299" s="1786" t="n"/>
      <c r="O299" s="579" t="n"/>
      <c r="P299" s="579" t="n"/>
      <c r="Q299" s="579" t="n"/>
      <c r="R299" s="579" t="n"/>
      <c r="S299" s="579" t="n"/>
      <c r="T299" s="579" t="n"/>
      <c r="U299" s="578" t="n"/>
      <c r="V299" s="1789" t="n"/>
      <c r="W299" s="1789" t="n"/>
    </row>
    <row r="300">
      <c r="B300" s="1790" t="n"/>
      <c r="C300" s="1787" t="n"/>
      <c r="D300" s="1787" t="n"/>
      <c r="E300" s="1787" t="n"/>
      <c r="F300" s="1787" t="n"/>
      <c r="G300" s="1787" t="n"/>
      <c r="H300" s="1787" t="n"/>
      <c r="I300" s="1788" t="n"/>
      <c r="K300" s="1769" t="n"/>
      <c r="L300" s="1769" t="n"/>
      <c r="N300" s="1786" t="n"/>
      <c r="O300" s="579" t="n"/>
      <c r="P300" s="579" t="n"/>
      <c r="Q300" s="579" t="n"/>
      <c r="R300" s="579" t="n"/>
      <c r="S300" s="579" t="n"/>
      <c r="T300" s="579" t="n"/>
      <c r="U300" s="578" t="n"/>
      <c r="V300" s="1789" t="n"/>
      <c r="W300" s="1789" t="n"/>
    </row>
    <row r="301">
      <c r="B301" s="1790" t="n"/>
      <c r="C301" s="1787" t="n"/>
      <c r="D301" s="1787" t="n"/>
      <c r="E301" s="1787" t="n"/>
      <c r="F301" s="1787" t="n"/>
      <c r="G301" s="1787" t="n"/>
      <c r="H301" s="1787" t="n"/>
      <c r="I301" s="1788" t="n"/>
      <c r="K301" s="1769" t="n"/>
      <c r="L301" s="1769" t="n"/>
      <c r="N301" s="1786" t="n"/>
      <c r="O301" s="579" t="n"/>
      <c r="P301" s="579" t="n"/>
      <c r="Q301" s="579" t="n"/>
      <c r="R301" s="579" t="n"/>
      <c r="S301" s="579" t="n"/>
      <c r="T301" s="579" t="n"/>
      <c r="U301" s="578" t="n"/>
      <c r="V301" s="1789" t="n"/>
      <c r="W301" s="1789" t="n"/>
    </row>
    <row r="302">
      <c r="B302" s="1790" t="n"/>
      <c r="C302" s="1787" t="n"/>
      <c r="D302" s="1787" t="n"/>
      <c r="E302" s="1787" t="n"/>
      <c r="F302" s="1787" t="n"/>
      <c r="G302" s="1787" t="n"/>
      <c r="H302" s="1787" t="n"/>
      <c r="I302" s="1788" t="n"/>
      <c r="K302" s="1769" t="n"/>
      <c r="L302" s="1769" t="n"/>
      <c r="N302" s="1786" t="n"/>
      <c r="O302" s="579" t="n"/>
      <c r="P302" s="579" t="n"/>
      <c r="Q302" s="579" t="n"/>
      <c r="R302" s="579" t="n"/>
      <c r="S302" s="579" t="n"/>
      <c r="T302" s="579" t="n"/>
      <c r="U302" s="578" t="n"/>
      <c r="V302" s="1789" t="n"/>
      <c r="W302" s="1789" t="n"/>
    </row>
    <row r="303">
      <c r="B303" s="1790" t="n"/>
      <c r="C303" s="1787" t="n"/>
      <c r="D303" s="1787" t="n"/>
      <c r="E303" s="1787" t="n"/>
      <c r="F303" s="1787" t="n"/>
      <c r="G303" s="1787" t="n"/>
      <c r="H303" s="1787" t="n"/>
      <c r="I303" s="1788" t="n"/>
      <c r="K303" s="1769" t="n"/>
      <c r="L303" s="1769" t="n"/>
      <c r="N303" s="1786" t="n"/>
      <c r="O303" s="579" t="n"/>
      <c r="P303" s="579" t="n"/>
      <c r="Q303" s="579" t="n"/>
      <c r="R303" s="579" t="n"/>
      <c r="S303" s="579" t="n"/>
      <c r="T303" s="579" t="n"/>
      <c r="U303" s="578" t="n"/>
      <c r="V303" s="1789" t="n"/>
      <c r="W303" s="1789" t="n"/>
    </row>
    <row r="304">
      <c r="B304" s="1790" t="n"/>
      <c r="C304" s="1787" t="n"/>
      <c r="D304" s="1787" t="n"/>
      <c r="E304" s="1787" t="n"/>
      <c r="F304" s="1787" t="n"/>
      <c r="G304" s="1787" t="n"/>
      <c r="H304" s="1787" t="n"/>
      <c r="I304" s="1788" t="n"/>
      <c r="K304" s="1769" t="n"/>
      <c r="L304" s="1769" t="n"/>
      <c r="N304" s="1786" t="n"/>
      <c r="O304" s="579" t="n"/>
      <c r="P304" s="579" t="n"/>
      <c r="Q304" s="579" t="n"/>
      <c r="R304" s="579" t="n"/>
      <c r="S304" s="579" t="n"/>
      <c r="T304" s="579" t="n"/>
      <c r="U304" s="578" t="n"/>
      <c r="V304" s="1789" t="n"/>
      <c r="W304" s="1789" t="n"/>
    </row>
    <row r="305">
      <c r="B305" s="1790" t="n"/>
      <c r="C305" s="1787" t="n"/>
      <c r="D305" s="1787" t="n"/>
      <c r="E305" s="1787" t="n"/>
      <c r="F305" s="1787" t="n"/>
      <c r="G305" s="1787" t="n"/>
      <c r="H305" s="1787" t="n"/>
      <c r="I305" s="1788" t="n"/>
      <c r="K305" s="1769" t="n"/>
      <c r="L305" s="1769" t="n"/>
      <c r="N305" s="1786" t="n"/>
      <c r="O305" s="579" t="n"/>
      <c r="P305" s="579" t="n"/>
      <c r="Q305" s="579" t="n"/>
      <c r="R305" s="579" t="n"/>
      <c r="S305" s="579" t="n"/>
      <c r="T305" s="579" t="n"/>
      <c r="U305" s="578" t="n"/>
      <c r="V305" s="1789" t="n"/>
      <c r="W305" s="1789" t="n"/>
    </row>
    <row r="306">
      <c r="B306" s="1790" t="n"/>
      <c r="C306" s="1787" t="n"/>
      <c r="D306" s="1787" t="n"/>
      <c r="E306" s="1787" t="n"/>
      <c r="F306" s="1787" t="n"/>
      <c r="G306" s="1787" t="n"/>
      <c r="H306" s="1787" t="n"/>
      <c r="I306" s="1788" t="n"/>
      <c r="K306" s="1769" t="n"/>
      <c r="L306" s="1769" t="n"/>
      <c r="N306" s="1786" t="n"/>
      <c r="O306" s="579" t="n"/>
      <c r="P306" s="579" t="n"/>
      <c r="Q306" s="579" t="n"/>
      <c r="R306" s="579" t="n"/>
      <c r="S306" s="579" t="n"/>
      <c r="T306" s="579" t="n"/>
      <c r="U306" s="578" t="n"/>
      <c r="V306" s="1789" t="n"/>
      <c r="W306" s="1789" t="n"/>
    </row>
    <row r="307">
      <c r="B307" s="1790" t="n"/>
      <c r="C307" s="1787" t="n"/>
      <c r="D307" s="1787" t="n"/>
      <c r="E307" s="1787" t="n"/>
      <c r="F307" s="1787" t="n"/>
      <c r="G307" s="1787" t="n"/>
      <c r="H307" s="1787" t="n"/>
      <c r="I307" s="1788" t="n"/>
      <c r="K307" s="1769" t="n"/>
      <c r="L307" s="1769" t="n"/>
      <c r="N307" s="1786" t="n"/>
      <c r="O307" s="579" t="n"/>
      <c r="P307" s="579" t="n"/>
      <c r="Q307" s="579" t="n"/>
      <c r="R307" s="579" t="n"/>
      <c r="S307" s="579" t="n"/>
      <c r="T307" s="579" t="n"/>
      <c r="U307" s="578" t="n"/>
      <c r="V307" s="1789" t="n"/>
      <c r="W307" s="1789" t="n"/>
    </row>
    <row r="308">
      <c r="B308" s="1790" t="n"/>
      <c r="C308" s="1787" t="n"/>
      <c r="D308" s="1787" t="n"/>
      <c r="E308" s="1787" t="n"/>
      <c r="F308" s="1787" t="n"/>
      <c r="G308" s="1787" t="n"/>
      <c r="H308" s="1787" t="n"/>
      <c r="I308" s="1788" t="n"/>
      <c r="K308" s="1769" t="n"/>
      <c r="L308" s="1769" t="n"/>
      <c r="N308" s="1786" t="n"/>
      <c r="O308" s="579" t="n"/>
      <c r="P308" s="579" t="n"/>
      <c r="Q308" s="579" t="n"/>
      <c r="R308" s="579" t="n"/>
      <c r="S308" s="579" t="n"/>
      <c r="T308" s="579" t="n"/>
      <c r="U308" s="578" t="n"/>
      <c r="V308" s="1789" t="n"/>
      <c r="W308" s="1789" t="n"/>
    </row>
    <row r="309">
      <c r="B309" s="1790" t="n"/>
      <c r="C309" s="1787" t="n"/>
      <c r="D309" s="1787" t="n"/>
      <c r="E309" s="1787" t="n"/>
      <c r="F309" s="1787" t="n"/>
      <c r="G309" s="1787" t="n"/>
      <c r="H309" s="1787" t="n"/>
      <c r="I309" s="1788" t="n"/>
      <c r="K309" s="1769" t="n"/>
      <c r="L309" s="1769" t="n"/>
      <c r="N309" s="1786" t="n"/>
      <c r="O309" s="579" t="n"/>
      <c r="P309" s="579" t="n"/>
      <c r="Q309" s="579" t="n"/>
      <c r="R309" s="579" t="n"/>
      <c r="S309" s="579" t="n"/>
      <c r="T309" s="579" t="n"/>
      <c r="U309" s="578" t="n"/>
      <c r="V309" s="1789" t="n"/>
      <c r="W309" s="1789" t="n"/>
    </row>
    <row r="310">
      <c r="B310" s="1790" t="n"/>
      <c r="C310" s="1787" t="n"/>
      <c r="D310" s="1787" t="n"/>
      <c r="E310" s="1787" t="n"/>
      <c r="F310" s="1787" t="n"/>
      <c r="G310" s="1787" t="n"/>
      <c r="H310" s="1787" t="n"/>
      <c r="I310" s="1788" t="n"/>
      <c r="K310" s="1769" t="n"/>
      <c r="L310" s="1769" t="n"/>
      <c r="N310" s="1786" t="n"/>
      <c r="O310" s="579" t="n"/>
      <c r="P310" s="579" t="n"/>
      <c r="Q310" s="579" t="n"/>
      <c r="R310" s="579" t="n"/>
      <c r="S310" s="579" t="n"/>
      <c r="T310" s="579" t="n"/>
      <c r="U310" s="578" t="n"/>
      <c r="V310" s="1789" t="n"/>
      <c r="W310" s="1789" t="n"/>
    </row>
    <row r="311">
      <c r="B311" s="1790" t="n"/>
      <c r="C311" s="1787" t="n"/>
      <c r="D311" s="1787" t="n"/>
      <c r="E311" s="1787" t="n"/>
      <c r="F311" s="1787" t="n"/>
      <c r="G311" s="1787" t="n"/>
      <c r="H311" s="1787" t="n"/>
      <c r="I311" s="1788" t="n"/>
      <c r="K311" s="1769" t="n"/>
      <c r="L311" s="1769" t="n"/>
      <c r="N311" s="1786" t="n"/>
      <c r="O311" s="579" t="n"/>
      <c r="P311" s="579" t="n"/>
      <c r="Q311" s="579" t="n"/>
      <c r="R311" s="579" t="n"/>
      <c r="S311" s="579" t="n"/>
      <c r="T311" s="579" t="n"/>
      <c r="U311" s="578" t="n"/>
      <c r="V311" s="1789" t="n"/>
      <c r="W311" s="1789" t="n"/>
    </row>
    <row r="312">
      <c r="B312" s="1790" t="n"/>
      <c r="C312" s="1787" t="n"/>
      <c r="D312" s="1787" t="n"/>
      <c r="E312" s="1787" t="n"/>
      <c r="F312" s="1787" t="n"/>
      <c r="G312" s="1787" t="n"/>
      <c r="H312" s="1787" t="n"/>
      <c r="I312" s="1788" t="n"/>
      <c r="K312" s="1769" t="n"/>
      <c r="L312" s="1769" t="n"/>
      <c r="N312" s="1786" t="n"/>
      <c r="O312" s="579" t="n"/>
      <c r="P312" s="579" t="n"/>
      <c r="Q312" s="579" t="n"/>
      <c r="R312" s="579" t="n"/>
      <c r="S312" s="579" t="n"/>
      <c r="T312" s="579" t="n"/>
      <c r="U312" s="578" t="n"/>
      <c r="V312" s="1789" t="n"/>
      <c r="W312" s="1789" t="n"/>
    </row>
    <row r="313">
      <c r="B313" s="1790" t="n"/>
      <c r="C313" s="1787" t="n"/>
      <c r="D313" s="1787" t="n"/>
      <c r="E313" s="1787" t="n"/>
      <c r="F313" s="1787" t="n"/>
      <c r="G313" s="1787" t="n"/>
      <c r="H313" s="1787" t="n"/>
      <c r="I313" s="1788" t="n"/>
      <c r="K313" s="1769" t="n"/>
      <c r="L313" s="1769" t="n"/>
      <c r="N313" s="1786" t="n"/>
      <c r="O313" s="579" t="n"/>
      <c r="P313" s="579" t="n"/>
      <c r="Q313" s="579" t="n"/>
      <c r="R313" s="579" t="n"/>
      <c r="S313" s="579" t="n"/>
      <c r="T313" s="579" t="n"/>
      <c r="U313" s="578" t="n"/>
      <c r="V313" s="1789" t="n"/>
      <c r="W313" s="1789" t="n"/>
    </row>
    <row r="314">
      <c r="B314" s="1790" t="n"/>
      <c r="C314" s="1787" t="n"/>
      <c r="D314" s="1787" t="n"/>
      <c r="E314" s="1787" t="n"/>
      <c r="F314" s="1787" t="n"/>
      <c r="G314" s="1787" t="n"/>
      <c r="H314" s="1787" t="n"/>
      <c r="I314" s="1788" t="n"/>
      <c r="K314" s="1769" t="n"/>
      <c r="L314" s="1769" t="n"/>
      <c r="N314" s="1786" t="n"/>
      <c r="O314" s="579" t="n"/>
      <c r="P314" s="579" t="n"/>
      <c r="Q314" s="579" t="n"/>
      <c r="R314" s="579" t="n"/>
      <c r="S314" s="579" t="n"/>
      <c r="T314" s="579" t="n"/>
      <c r="U314" s="578" t="n"/>
      <c r="V314" s="1789" t="n"/>
      <c r="W314" s="1789" t="n"/>
    </row>
    <row r="315">
      <c r="B315" s="1790" t="n"/>
      <c r="C315" s="1787" t="n"/>
      <c r="D315" s="1787" t="n"/>
      <c r="E315" s="1787" t="n"/>
      <c r="F315" s="1787" t="n"/>
      <c r="G315" s="1787" t="n"/>
      <c r="H315" s="1787" t="n"/>
      <c r="I315" s="1788" t="n"/>
      <c r="K315" s="1769" t="n"/>
      <c r="L315" s="1769" t="n"/>
      <c r="N315" s="1786" t="n"/>
      <c r="O315" s="579" t="n"/>
      <c r="P315" s="579" t="n"/>
      <c r="Q315" s="579" t="n"/>
      <c r="R315" s="579" t="n"/>
      <c r="S315" s="579" t="n"/>
      <c r="T315" s="579" t="n"/>
      <c r="U315" s="578" t="n"/>
      <c r="V315" s="1789" t="n"/>
      <c r="W315" s="1789" t="n"/>
    </row>
    <row r="316">
      <c r="B316" s="1790" t="n"/>
      <c r="C316" s="1787" t="n"/>
      <c r="D316" s="1787" t="n"/>
      <c r="E316" s="1787" t="n"/>
      <c r="F316" s="1787" t="n"/>
      <c r="G316" s="1787" t="n"/>
      <c r="H316" s="1787" t="n"/>
      <c r="I316" s="1788" t="n"/>
      <c r="K316" s="1769" t="n"/>
      <c r="L316" s="1769" t="n"/>
      <c r="N316" s="1786" t="n"/>
      <c r="O316" s="579" t="n"/>
      <c r="P316" s="579" t="n"/>
      <c r="Q316" s="579" t="n"/>
      <c r="R316" s="579" t="n"/>
      <c r="S316" s="579" t="n"/>
      <c r="T316" s="579" t="n"/>
      <c r="U316" s="578" t="n"/>
      <c r="V316" s="1789" t="n"/>
      <c r="W316" s="1789" t="n"/>
    </row>
    <row r="317">
      <c r="B317" s="1790" t="n"/>
      <c r="C317" s="1787" t="n"/>
      <c r="D317" s="1787" t="n"/>
      <c r="E317" s="1787" t="n"/>
      <c r="F317" s="1787" t="n"/>
      <c r="G317" s="1787" t="n"/>
      <c r="H317" s="1787" t="n"/>
      <c r="I317" s="1788" t="n"/>
      <c r="K317" s="1769" t="n"/>
      <c r="L317" s="1769" t="n"/>
      <c r="N317" s="1786" t="n"/>
      <c r="O317" s="579" t="n"/>
      <c r="P317" s="579" t="n"/>
      <c r="Q317" s="579" t="n"/>
      <c r="R317" s="579" t="n"/>
      <c r="S317" s="579" t="n"/>
      <c r="T317" s="579" t="n"/>
      <c r="U317" s="578" t="n"/>
      <c r="V317" s="1789" t="n"/>
      <c r="W317" s="1789" t="n"/>
    </row>
    <row r="318">
      <c r="B318" s="1790" t="n"/>
      <c r="C318" s="1787" t="n"/>
      <c r="D318" s="1787" t="n"/>
      <c r="E318" s="1787" t="n"/>
      <c r="F318" s="1787" t="n"/>
      <c r="G318" s="1787" t="n"/>
      <c r="H318" s="1787" t="n"/>
      <c r="I318" s="1788" t="n"/>
      <c r="K318" s="1769" t="n"/>
      <c r="L318" s="1769" t="n"/>
      <c r="N318" s="1786" t="n"/>
      <c r="O318" s="579" t="n"/>
      <c r="P318" s="579" t="n"/>
      <c r="Q318" s="579" t="n"/>
      <c r="R318" s="579" t="n"/>
      <c r="S318" s="579" t="n"/>
      <c r="T318" s="579" t="n"/>
      <c r="U318" s="578" t="n"/>
      <c r="V318" s="1789" t="n"/>
      <c r="W318" s="1789" t="n"/>
    </row>
    <row r="319">
      <c r="B319" s="1790" t="n"/>
      <c r="C319" s="1787" t="n"/>
      <c r="D319" s="1787" t="n"/>
      <c r="E319" s="1787" t="n"/>
      <c r="F319" s="1787" t="n"/>
      <c r="G319" s="1787" t="n"/>
      <c r="H319" s="1787" t="n"/>
      <c r="I319" s="1788" t="n"/>
      <c r="K319" s="1769" t="n"/>
      <c r="L319" s="1769" t="n"/>
      <c r="N319" s="1786" t="n"/>
      <c r="O319" s="579" t="n"/>
      <c r="P319" s="579" t="n"/>
      <c r="Q319" s="579" t="n"/>
      <c r="R319" s="579" t="n"/>
      <c r="S319" s="579" t="n"/>
      <c r="T319" s="579" t="n"/>
      <c r="U319" s="578" t="n"/>
      <c r="V319" s="1789" t="n"/>
      <c r="W319" s="1789" t="n"/>
    </row>
    <row r="320">
      <c r="B320" s="1790" t="n"/>
      <c r="C320" s="1787" t="n"/>
      <c r="D320" s="1787" t="n"/>
      <c r="E320" s="1787" t="n"/>
      <c r="F320" s="1787" t="n"/>
      <c r="G320" s="1787" t="n"/>
      <c r="H320" s="1787" t="n"/>
      <c r="I320" s="1788" t="n"/>
      <c r="K320" s="1769" t="n"/>
      <c r="L320" s="1769" t="n"/>
      <c r="N320" s="1786" t="n"/>
      <c r="O320" s="579" t="n"/>
      <c r="P320" s="579" t="n"/>
      <c r="Q320" s="579" t="n"/>
      <c r="R320" s="579" t="n"/>
      <c r="S320" s="579" t="n"/>
      <c r="T320" s="579" t="n"/>
      <c r="U320" s="578" t="n"/>
      <c r="V320" s="1789" t="n"/>
      <c r="W320" s="1789" t="n"/>
    </row>
    <row r="321">
      <c r="B321" s="1790" t="n"/>
      <c r="C321" s="1787" t="n"/>
      <c r="D321" s="1787" t="n"/>
      <c r="E321" s="1787" t="n"/>
      <c r="F321" s="1787" t="n"/>
      <c r="G321" s="1787" t="n"/>
      <c r="H321" s="1787" t="n"/>
      <c r="I321" s="1788" t="n"/>
      <c r="K321" s="1769" t="n"/>
      <c r="L321" s="1769" t="n"/>
      <c r="N321" s="1786" t="n"/>
      <c r="O321" s="579" t="n"/>
      <c r="P321" s="579" t="n"/>
      <c r="Q321" s="579" t="n"/>
      <c r="R321" s="579" t="n"/>
      <c r="S321" s="579" t="n"/>
      <c r="T321" s="579" t="n"/>
      <c r="U321" s="578" t="n"/>
      <c r="V321" s="1789" t="n"/>
      <c r="W321" s="1789" t="n"/>
    </row>
    <row r="322">
      <c r="B322" s="1790" t="n"/>
      <c r="C322" s="1787" t="n"/>
      <c r="D322" s="1787" t="n"/>
      <c r="E322" s="1787" t="n"/>
      <c r="F322" s="1787" t="n"/>
      <c r="G322" s="1787" t="n"/>
      <c r="H322" s="1787" t="n"/>
      <c r="I322" s="1788" t="n"/>
      <c r="K322" s="1769" t="n"/>
      <c r="L322" s="1769" t="n"/>
      <c r="N322" s="1786" t="n"/>
      <c r="O322" s="579" t="n"/>
      <c r="P322" s="579" t="n"/>
      <c r="Q322" s="579" t="n"/>
      <c r="R322" s="579" t="n"/>
      <c r="S322" s="579" t="n"/>
      <c r="T322" s="579" t="n"/>
      <c r="U322" s="578" t="n"/>
      <c r="V322" s="1789" t="n"/>
      <c r="W322" s="1789" t="n"/>
    </row>
    <row r="323">
      <c r="B323" s="1790" t="n"/>
      <c r="C323" s="1787" t="n"/>
      <c r="D323" s="1787" t="n"/>
      <c r="E323" s="1787" t="n"/>
      <c r="F323" s="1787" t="n"/>
      <c r="G323" s="1787" t="n"/>
      <c r="H323" s="1787" t="n"/>
      <c r="I323" s="1788" t="n"/>
      <c r="K323" s="1769" t="n"/>
      <c r="L323" s="1769" t="n"/>
      <c r="N323" s="1786" t="n"/>
      <c r="O323" s="579" t="n"/>
      <c r="P323" s="579" t="n"/>
      <c r="Q323" s="579" t="n"/>
      <c r="R323" s="579" t="n"/>
      <c r="S323" s="579" t="n"/>
      <c r="T323" s="579" t="n"/>
      <c r="U323" s="578" t="n"/>
      <c r="V323" s="1789" t="n"/>
      <c r="W323" s="1789" t="n"/>
    </row>
    <row r="324">
      <c r="B324" s="1790" t="n"/>
      <c r="C324" s="1787" t="n"/>
      <c r="D324" s="1787" t="n"/>
      <c r="E324" s="1787" t="n"/>
      <c r="F324" s="1787" t="n"/>
      <c r="G324" s="1787" t="n"/>
      <c r="H324" s="1787" t="n"/>
      <c r="I324" s="1788" t="n"/>
      <c r="K324" s="1769" t="n"/>
      <c r="L324" s="1769" t="n"/>
      <c r="N324" s="1786" t="n"/>
      <c r="O324" s="579" t="n"/>
      <c r="P324" s="579" t="n"/>
      <c r="Q324" s="579" t="n"/>
      <c r="R324" s="579" t="n"/>
      <c r="S324" s="579" t="n"/>
      <c r="T324" s="579" t="n"/>
      <c r="U324" s="578" t="n"/>
      <c r="V324" s="1789" t="n"/>
      <c r="W324" s="1789" t="n"/>
    </row>
    <row r="325">
      <c r="B325" s="1790" t="n"/>
      <c r="C325" s="1787" t="n"/>
      <c r="D325" s="1787" t="n"/>
      <c r="E325" s="1787" t="n"/>
      <c r="F325" s="1787" t="n"/>
      <c r="G325" s="1787" t="n"/>
      <c r="H325" s="1787" t="n"/>
      <c r="I325" s="1788" t="n"/>
      <c r="K325" s="1769" t="n"/>
      <c r="L325" s="1769" t="n"/>
      <c r="N325" s="1786" t="n"/>
      <c r="O325" s="579" t="n"/>
      <c r="P325" s="579" t="n"/>
      <c r="Q325" s="579" t="n"/>
      <c r="R325" s="579" t="n"/>
      <c r="S325" s="579" t="n"/>
      <c r="T325" s="579" t="n"/>
      <c r="U325" s="578" t="n"/>
      <c r="V325" s="1789" t="n"/>
      <c r="W325" s="1789" t="n"/>
    </row>
    <row r="326">
      <c r="B326" s="1790" t="n"/>
      <c r="C326" s="1787" t="n"/>
      <c r="D326" s="1787" t="n"/>
      <c r="E326" s="1787" t="n"/>
      <c r="F326" s="1787" t="n"/>
      <c r="G326" s="1787" t="n"/>
      <c r="H326" s="1787" t="n"/>
      <c r="I326" s="1788" t="n"/>
      <c r="K326" s="1769" t="n"/>
      <c r="L326" s="1769" t="n"/>
      <c r="N326" s="1786" t="n"/>
      <c r="O326" s="579" t="n"/>
      <c r="P326" s="579" t="n"/>
      <c r="Q326" s="579" t="n"/>
      <c r="R326" s="579" t="n"/>
      <c r="S326" s="579" t="n"/>
      <c r="T326" s="579" t="n"/>
      <c r="U326" s="578" t="n"/>
      <c r="V326" s="1789" t="n"/>
      <c r="W326" s="1789" t="n"/>
    </row>
    <row r="327">
      <c r="B327" s="1790" t="n"/>
      <c r="C327" s="1787" t="n"/>
      <c r="D327" s="1787" t="n"/>
      <c r="E327" s="1787" t="n"/>
      <c r="F327" s="1787" t="n"/>
      <c r="G327" s="1787" t="n"/>
      <c r="H327" s="1787" t="n"/>
      <c r="I327" s="1788" t="n"/>
      <c r="K327" s="1769" t="n"/>
      <c r="L327" s="1769" t="n"/>
      <c r="N327" s="1786" t="n"/>
      <c r="O327" s="579" t="n"/>
      <c r="P327" s="579" t="n"/>
      <c r="Q327" s="579" t="n"/>
      <c r="R327" s="579" t="n"/>
      <c r="S327" s="579" t="n"/>
      <c r="T327" s="579" t="n"/>
      <c r="U327" s="578" t="n"/>
      <c r="V327" s="1789" t="n"/>
      <c r="W327" s="1789" t="n"/>
    </row>
    <row r="328">
      <c r="B328" s="1790" t="n"/>
      <c r="C328" s="1787" t="n"/>
      <c r="D328" s="1787" t="n"/>
      <c r="E328" s="1787" t="n"/>
      <c r="F328" s="1787" t="n"/>
      <c r="G328" s="1787" t="n"/>
      <c r="H328" s="1787" t="n"/>
      <c r="I328" s="1788" t="n"/>
      <c r="K328" s="1769" t="n"/>
      <c r="L328" s="1769" t="n"/>
      <c r="N328" s="1786" t="n"/>
      <c r="O328" s="579" t="n"/>
      <c r="P328" s="579" t="n"/>
      <c r="Q328" s="579" t="n"/>
      <c r="R328" s="579" t="n"/>
      <c r="S328" s="579" t="n"/>
      <c r="T328" s="579" t="n"/>
      <c r="U328" s="578" t="n"/>
      <c r="V328" s="1789" t="n"/>
      <c r="W328" s="1789" t="n"/>
    </row>
    <row r="329">
      <c r="B329" s="1790" t="n"/>
      <c r="C329" s="1787" t="n"/>
      <c r="D329" s="1787" t="n"/>
      <c r="E329" s="1787" t="n"/>
      <c r="F329" s="1787" t="n"/>
      <c r="G329" s="1787" t="n"/>
      <c r="H329" s="1787" t="n"/>
      <c r="I329" s="1788" t="n"/>
      <c r="K329" s="1769" t="n"/>
      <c r="L329" s="1769" t="n"/>
      <c r="N329" s="1786" t="n"/>
      <c r="O329" s="579" t="n"/>
      <c r="P329" s="579" t="n"/>
      <c r="Q329" s="579" t="n"/>
      <c r="R329" s="579" t="n"/>
      <c r="S329" s="579" t="n"/>
      <c r="T329" s="579" t="n"/>
      <c r="U329" s="578" t="n"/>
      <c r="V329" s="1789" t="n"/>
      <c r="W329" s="1789" t="n"/>
    </row>
    <row r="330">
      <c r="B330" s="1790" t="n"/>
      <c r="C330" s="1787" t="n"/>
      <c r="D330" s="1787" t="n"/>
      <c r="E330" s="1787" t="n"/>
      <c r="F330" s="1787" t="n"/>
      <c r="G330" s="1787" t="n"/>
      <c r="H330" s="1787" t="n"/>
      <c r="I330" s="1788" t="n"/>
      <c r="K330" s="1769" t="n"/>
      <c r="L330" s="1769" t="n"/>
      <c r="N330" s="1786" t="n"/>
      <c r="O330" s="579" t="n"/>
      <c r="P330" s="579" t="n"/>
      <c r="Q330" s="579" t="n"/>
      <c r="R330" s="579" t="n"/>
      <c r="S330" s="579" t="n"/>
      <c r="T330" s="579" t="n"/>
      <c r="U330" s="578" t="n"/>
      <c r="V330" s="1789" t="n"/>
      <c r="W330" s="1789" t="n"/>
    </row>
    <row r="331">
      <c r="B331" s="1790" t="n"/>
      <c r="C331" s="1787" t="n"/>
      <c r="D331" s="1787" t="n"/>
      <c r="E331" s="1787" t="n"/>
      <c r="F331" s="1787" t="n"/>
      <c r="G331" s="1787" t="n"/>
      <c r="H331" s="1787" t="n"/>
      <c r="I331" s="1788" t="n"/>
      <c r="K331" s="1769" t="n"/>
      <c r="L331" s="1769" t="n"/>
      <c r="N331" s="1786" t="n"/>
      <c r="O331" s="579" t="n"/>
      <c r="P331" s="579" t="n"/>
      <c r="Q331" s="579" t="n"/>
      <c r="R331" s="579" t="n"/>
      <c r="S331" s="579" t="n"/>
      <c r="T331" s="579" t="n"/>
      <c r="U331" s="578" t="n"/>
      <c r="V331" s="1789" t="n"/>
      <c r="W331" s="1789" t="n"/>
    </row>
    <row r="332">
      <c r="B332" s="1790" t="n"/>
      <c r="C332" s="1787" t="n"/>
      <c r="D332" s="1787" t="n"/>
      <c r="E332" s="1787" t="n"/>
      <c r="F332" s="1787" t="n"/>
      <c r="G332" s="1787" t="n"/>
      <c r="H332" s="1787" t="n"/>
      <c r="I332" s="1788" t="n"/>
      <c r="K332" s="1769" t="n"/>
      <c r="L332" s="1769" t="n"/>
      <c r="N332" s="1786" t="n"/>
      <c r="O332" s="579" t="n"/>
      <c r="P332" s="579" t="n"/>
      <c r="Q332" s="579" t="n"/>
      <c r="R332" s="579" t="n"/>
      <c r="S332" s="579" t="n"/>
      <c r="T332" s="579" t="n"/>
      <c r="U332" s="578" t="n"/>
      <c r="V332" s="1789" t="n"/>
      <c r="W332" s="1789" t="n"/>
    </row>
    <row r="333">
      <c r="B333" s="1790" t="n"/>
      <c r="C333" s="1787" t="n"/>
      <c r="D333" s="1787" t="n"/>
      <c r="E333" s="1787" t="n"/>
      <c r="F333" s="1787" t="n"/>
      <c r="G333" s="1787" t="n"/>
      <c r="H333" s="1787" t="n"/>
      <c r="I333" s="1788" t="n"/>
      <c r="K333" s="1769" t="n"/>
      <c r="L333" s="1769" t="n"/>
      <c r="N333" s="1786" t="n"/>
      <c r="O333" s="579" t="n"/>
      <c r="P333" s="579" t="n"/>
      <c r="Q333" s="579" t="n"/>
      <c r="R333" s="579" t="n"/>
      <c r="S333" s="579" t="n"/>
      <c r="T333" s="579" t="n"/>
      <c r="U333" s="578" t="n"/>
      <c r="V333" s="1789" t="n"/>
      <c r="W333" s="1789" t="n"/>
    </row>
    <row r="334">
      <c r="B334" s="1790" t="n"/>
      <c r="C334" s="1787" t="n"/>
      <c r="D334" s="1787" t="n"/>
      <c r="E334" s="1787" t="n"/>
      <c r="F334" s="1787" t="n"/>
      <c r="G334" s="1787" t="n"/>
      <c r="H334" s="1787" t="n"/>
      <c r="I334" s="1788" t="n"/>
      <c r="K334" s="1769" t="n"/>
      <c r="L334" s="1769" t="n"/>
      <c r="N334" s="1786" t="n"/>
      <c r="O334" s="579" t="n"/>
      <c r="P334" s="579" t="n"/>
      <c r="Q334" s="579" t="n"/>
      <c r="R334" s="579" t="n"/>
      <c r="S334" s="579" t="n"/>
      <c r="T334" s="579" t="n"/>
      <c r="U334" s="578" t="n"/>
      <c r="V334" s="1789" t="n"/>
      <c r="W334" s="1789" t="n"/>
    </row>
    <row r="335">
      <c r="B335" s="1790" t="n"/>
      <c r="C335" s="1787" t="n"/>
      <c r="D335" s="1787" t="n"/>
      <c r="E335" s="1787" t="n"/>
      <c r="F335" s="1787" t="n"/>
      <c r="G335" s="1787" t="n"/>
      <c r="H335" s="1787" t="n"/>
      <c r="I335" s="1788" t="n"/>
      <c r="K335" s="1769" t="n"/>
      <c r="L335" s="1769" t="n"/>
      <c r="N335" s="1786" t="n"/>
      <c r="O335" s="579" t="n"/>
      <c r="P335" s="579" t="n"/>
      <c r="Q335" s="579" t="n"/>
      <c r="R335" s="579" t="n"/>
      <c r="S335" s="579" t="n"/>
      <c r="T335" s="579" t="n"/>
      <c r="U335" s="578" t="n"/>
      <c r="V335" s="1789" t="n"/>
      <c r="W335" s="1789" t="n"/>
    </row>
    <row r="336">
      <c r="B336" s="1790" t="n"/>
      <c r="C336" s="1787" t="n"/>
      <c r="D336" s="1787" t="n"/>
      <c r="E336" s="1787" t="n"/>
      <c r="F336" s="1787" t="n"/>
      <c r="G336" s="1787" t="n"/>
      <c r="H336" s="1787" t="n"/>
      <c r="I336" s="1788" t="n"/>
      <c r="K336" s="1769" t="n"/>
      <c r="L336" s="1769" t="n"/>
      <c r="N336" s="1786" t="n"/>
      <c r="O336" s="579" t="n"/>
      <c r="P336" s="579" t="n"/>
      <c r="Q336" s="579" t="n"/>
      <c r="R336" s="579" t="n"/>
      <c r="S336" s="579" t="n"/>
      <c r="T336" s="579" t="n"/>
      <c r="U336" s="578" t="n"/>
      <c r="V336" s="1789" t="n"/>
      <c r="W336" s="1789" t="n"/>
    </row>
    <row r="337">
      <c r="B337" s="1790" t="n"/>
      <c r="C337" s="1787" t="n"/>
      <c r="D337" s="1787" t="n"/>
      <c r="E337" s="1787" t="n"/>
      <c r="F337" s="1787" t="n"/>
      <c r="G337" s="1787" t="n"/>
      <c r="H337" s="1787" t="n"/>
      <c r="I337" s="1788" t="n"/>
      <c r="K337" s="1769" t="n"/>
      <c r="L337" s="1769" t="n"/>
      <c r="N337" s="1786" t="n"/>
      <c r="O337" s="579" t="n"/>
      <c r="P337" s="579" t="n"/>
      <c r="Q337" s="579" t="n"/>
      <c r="R337" s="579" t="n"/>
      <c r="S337" s="579" t="n"/>
      <c r="T337" s="579" t="n"/>
      <c r="U337" s="578" t="n"/>
      <c r="V337" s="1789" t="n"/>
      <c r="W337" s="1789" t="n"/>
    </row>
    <row r="338">
      <c r="B338" s="1790" t="n"/>
      <c r="C338" s="1787" t="n"/>
      <c r="D338" s="1787" t="n"/>
      <c r="E338" s="1787" t="n"/>
      <c r="F338" s="1787" t="n"/>
      <c r="G338" s="1787" t="n"/>
      <c r="H338" s="1787" t="n"/>
      <c r="I338" s="1788" t="n"/>
      <c r="K338" s="1769" t="n"/>
      <c r="L338" s="1769" t="n"/>
      <c r="N338" s="1786" t="n"/>
      <c r="O338" s="579" t="n"/>
      <c r="P338" s="579" t="n"/>
      <c r="Q338" s="579" t="n"/>
      <c r="R338" s="579" t="n"/>
      <c r="S338" s="579" t="n"/>
      <c r="T338" s="579" t="n"/>
      <c r="U338" s="578" t="n"/>
      <c r="V338" s="1789" t="n"/>
      <c r="W338" s="1789" t="n"/>
    </row>
    <row r="339">
      <c r="B339" s="1790" t="n"/>
      <c r="C339" s="1787" t="n"/>
      <c r="D339" s="1787" t="n"/>
      <c r="E339" s="1787" t="n"/>
      <c r="F339" s="1787" t="n"/>
      <c r="G339" s="1787" t="n"/>
      <c r="H339" s="1787" t="n"/>
      <c r="I339" s="1788" t="n"/>
      <c r="K339" s="1769" t="n"/>
      <c r="L339" s="1769" t="n"/>
      <c r="N339" s="1786" t="n"/>
      <c r="O339" s="579" t="n"/>
      <c r="P339" s="579" t="n"/>
      <c r="Q339" s="579" t="n"/>
      <c r="R339" s="579" t="n"/>
      <c r="S339" s="579" t="n"/>
      <c r="T339" s="579" t="n"/>
      <c r="U339" s="578" t="n"/>
      <c r="V339" s="1789" t="n"/>
      <c r="W339" s="1789" t="n"/>
    </row>
    <row r="340">
      <c r="B340" s="1790" t="n"/>
      <c r="C340" s="1787" t="n"/>
      <c r="D340" s="1787" t="n"/>
      <c r="E340" s="1787" t="n"/>
      <c r="F340" s="1787" t="n"/>
      <c r="G340" s="1787" t="n"/>
      <c r="H340" s="1787" t="n"/>
      <c r="I340" s="1788" t="n"/>
      <c r="K340" s="1769" t="n"/>
      <c r="L340" s="1769" t="n"/>
      <c r="N340" s="1786" t="n"/>
      <c r="O340" s="579" t="n"/>
      <c r="P340" s="579" t="n"/>
      <c r="Q340" s="579" t="n"/>
      <c r="R340" s="579" t="n"/>
      <c r="S340" s="579" t="n"/>
      <c r="T340" s="579" t="n"/>
      <c r="U340" s="578" t="n"/>
      <c r="V340" s="1789" t="n"/>
      <c r="W340" s="1789" t="n"/>
    </row>
    <row r="341">
      <c r="B341" s="1790" t="n"/>
      <c r="C341" s="1787" t="n"/>
      <c r="D341" s="1787" t="n"/>
      <c r="E341" s="1787" t="n"/>
      <c r="F341" s="1787" t="n"/>
      <c r="G341" s="1787" t="n"/>
      <c r="H341" s="1787" t="n"/>
      <c r="I341" s="1788" t="n"/>
      <c r="K341" s="1769" t="n"/>
      <c r="L341" s="1769" t="n"/>
      <c r="N341" s="1786" t="n"/>
      <c r="O341" s="579" t="n"/>
      <c r="P341" s="579" t="n"/>
      <c r="Q341" s="579" t="n"/>
      <c r="R341" s="579" t="n"/>
      <c r="S341" s="579" t="n"/>
      <c r="T341" s="579" t="n"/>
      <c r="U341" s="578" t="n"/>
      <c r="V341" s="1789" t="n"/>
      <c r="W341" s="1789" t="n"/>
    </row>
    <row r="342">
      <c r="B342" s="1790" t="n"/>
      <c r="C342" s="1787" t="n"/>
      <c r="D342" s="1787" t="n"/>
      <c r="E342" s="1787" t="n"/>
      <c r="F342" s="1787" t="n"/>
      <c r="G342" s="1787" t="n"/>
      <c r="H342" s="1787" t="n"/>
      <c r="I342" s="1788" t="n"/>
      <c r="K342" s="1769" t="n"/>
      <c r="L342" s="1769" t="n"/>
      <c r="N342" s="1786" t="n"/>
      <c r="O342" s="579" t="n"/>
      <c r="P342" s="579" t="n"/>
      <c r="Q342" s="579" t="n"/>
      <c r="R342" s="579" t="n"/>
      <c r="S342" s="579" t="n"/>
      <c r="T342" s="579" t="n"/>
      <c r="U342" s="578" t="n"/>
      <c r="V342" s="1789" t="n"/>
      <c r="W342" s="1789" t="n"/>
    </row>
    <row r="343">
      <c r="B343" s="1790" t="n"/>
      <c r="C343" s="1787" t="n"/>
      <c r="D343" s="1787" t="n"/>
      <c r="E343" s="1787" t="n"/>
      <c r="F343" s="1787" t="n"/>
      <c r="G343" s="1787" t="n"/>
      <c r="H343" s="1787" t="n"/>
      <c r="I343" s="1788" t="n"/>
      <c r="K343" s="1769" t="n"/>
      <c r="L343" s="1769" t="n"/>
      <c r="N343" s="1786" t="n"/>
      <c r="O343" s="579" t="n"/>
      <c r="P343" s="579" t="n"/>
      <c r="Q343" s="579" t="n"/>
      <c r="R343" s="579" t="n"/>
      <c r="S343" s="579" t="n"/>
      <c r="T343" s="579" t="n"/>
      <c r="U343" s="578" t="n"/>
      <c r="V343" s="1789" t="n"/>
      <c r="W343" s="1789" t="n"/>
    </row>
    <row r="344">
      <c r="B344" s="1790" t="n"/>
      <c r="C344" s="1787" t="n"/>
      <c r="D344" s="1787" t="n"/>
      <c r="E344" s="1787" t="n"/>
      <c r="F344" s="1787" t="n"/>
      <c r="G344" s="1787" t="n"/>
      <c r="H344" s="1787" t="n"/>
      <c r="I344" s="1788" t="n"/>
      <c r="K344" s="1769" t="n"/>
      <c r="L344" s="1769" t="n"/>
      <c r="N344" s="1786" t="n"/>
      <c r="O344" s="579" t="n"/>
      <c r="P344" s="579" t="n"/>
      <c r="Q344" s="579" t="n"/>
      <c r="R344" s="579" t="n"/>
      <c r="S344" s="579" t="n"/>
      <c r="T344" s="579" t="n"/>
      <c r="U344" s="578" t="n"/>
      <c r="V344" s="1789" t="n"/>
      <c r="W344" s="1789" t="n"/>
    </row>
    <row r="345">
      <c r="B345" s="1790" t="n"/>
      <c r="C345" s="1787" t="n"/>
      <c r="D345" s="1787" t="n"/>
      <c r="E345" s="1787" t="n"/>
      <c r="F345" s="1787" t="n"/>
      <c r="G345" s="1787" t="n"/>
      <c r="H345" s="1787" t="n"/>
      <c r="I345" s="1788" t="n"/>
      <c r="K345" s="1769" t="n"/>
      <c r="L345" s="1769" t="n"/>
      <c r="N345" s="1786" t="n"/>
      <c r="O345" s="579" t="n"/>
      <c r="P345" s="579" t="n"/>
      <c r="Q345" s="579" t="n"/>
      <c r="R345" s="579" t="n"/>
      <c r="S345" s="579" t="n"/>
      <c r="T345" s="579" t="n"/>
      <c r="U345" s="578" t="n"/>
      <c r="V345" s="1789" t="n"/>
      <c r="W345" s="1789" t="n"/>
    </row>
    <row r="346">
      <c r="B346" s="1790" t="n"/>
      <c r="C346" s="1787" t="n"/>
      <c r="D346" s="1787" t="n"/>
      <c r="E346" s="1787" t="n"/>
      <c r="F346" s="1787" t="n"/>
      <c r="G346" s="1787" t="n"/>
      <c r="H346" s="1787" t="n"/>
      <c r="I346" s="1788" t="n"/>
      <c r="K346" s="1769" t="n"/>
      <c r="L346" s="1769" t="n"/>
      <c r="N346" s="1786" t="n"/>
      <c r="O346" s="579" t="n"/>
      <c r="P346" s="579" t="n"/>
      <c r="Q346" s="579" t="n"/>
      <c r="R346" s="579" t="n"/>
      <c r="S346" s="579" t="n"/>
      <c r="T346" s="579" t="n"/>
      <c r="U346" s="578" t="n"/>
      <c r="V346" s="1789" t="n"/>
      <c r="W346" s="1789" t="n"/>
    </row>
    <row r="347">
      <c r="B347" s="1790" t="n"/>
      <c r="C347" s="1787" t="n"/>
      <c r="D347" s="1787" t="n"/>
      <c r="E347" s="1787" t="n"/>
      <c r="F347" s="1787" t="n"/>
      <c r="G347" s="1787" t="n"/>
      <c r="H347" s="1787" t="n"/>
      <c r="I347" s="1788" t="n"/>
      <c r="K347" s="1769" t="n"/>
      <c r="L347" s="1769" t="n"/>
      <c r="N347" s="1786" t="n"/>
      <c r="O347" s="579" t="n"/>
      <c r="P347" s="579" t="n"/>
      <c r="Q347" s="579" t="n"/>
      <c r="R347" s="579" t="n"/>
      <c r="S347" s="579" t="n"/>
      <c r="T347" s="579" t="n"/>
      <c r="U347" s="578" t="n"/>
      <c r="V347" s="1789" t="n"/>
      <c r="W347" s="1789" t="n"/>
    </row>
    <row r="348">
      <c r="B348" s="1790" t="n"/>
      <c r="C348" s="1787" t="n"/>
      <c r="D348" s="1787" t="n"/>
      <c r="E348" s="1787" t="n"/>
      <c r="F348" s="1787" t="n"/>
      <c r="G348" s="1787" t="n"/>
      <c r="H348" s="1787" t="n"/>
      <c r="I348" s="1788" t="n"/>
      <c r="K348" s="1769" t="n"/>
      <c r="L348" s="1769" t="n"/>
      <c r="N348" s="1786" t="n"/>
      <c r="O348" s="579" t="n"/>
      <c r="P348" s="579" t="n"/>
      <c r="Q348" s="579" t="n"/>
      <c r="R348" s="579" t="n"/>
      <c r="S348" s="579" t="n"/>
      <c r="T348" s="579" t="n"/>
      <c r="U348" s="578" t="n"/>
      <c r="V348" s="1789" t="n"/>
      <c r="W348" s="1789" t="n"/>
    </row>
    <row r="349">
      <c r="B349" s="1790" t="n"/>
      <c r="C349" s="1787" t="n"/>
      <c r="D349" s="1787" t="n"/>
      <c r="E349" s="1787" t="n"/>
      <c r="F349" s="1787" t="n"/>
      <c r="G349" s="1787" t="n"/>
      <c r="H349" s="1787" t="n"/>
      <c r="I349" s="1788" t="n"/>
      <c r="K349" s="1769" t="n"/>
      <c r="L349" s="1769" t="n"/>
      <c r="N349" s="1786" t="n"/>
      <c r="O349" s="579" t="n"/>
      <c r="P349" s="579" t="n"/>
      <c r="Q349" s="579" t="n"/>
      <c r="R349" s="579" t="n"/>
      <c r="S349" s="579" t="n"/>
      <c r="T349" s="579" t="n"/>
      <c r="U349" s="578" t="n"/>
      <c r="V349" s="1789" t="n"/>
      <c r="W349" s="1789" t="n"/>
    </row>
    <row r="350">
      <c r="B350" s="1790" t="n"/>
      <c r="C350" s="1787" t="n"/>
      <c r="D350" s="1787" t="n"/>
      <c r="E350" s="1787" t="n"/>
      <c r="F350" s="1787" t="n"/>
      <c r="G350" s="1787" t="n"/>
      <c r="H350" s="1787" t="n"/>
      <c r="I350" s="1788" t="n"/>
      <c r="K350" s="1769" t="n"/>
      <c r="L350" s="1769" t="n"/>
      <c r="N350" s="1786" t="n"/>
      <c r="O350" s="579" t="n"/>
      <c r="P350" s="579" t="n"/>
      <c r="Q350" s="579" t="n"/>
      <c r="R350" s="579" t="n"/>
      <c r="S350" s="579" t="n"/>
      <c r="T350" s="579" t="n"/>
      <c r="U350" s="578" t="n"/>
      <c r="V350" s="1789" t="n"/>
      <c r="W350" s="1789" t="n"/>
    </row>
    <row r="351">
      <c r="B351" s="1790" t="n"/>
      <c r="C351" s="1787" t="n"/>
      <c r="D351" s="1787" t="n"/>
      <c r="E351" s="1787" t="n"/>
      <c r="F351" s="1787" t="n"/>
      <c r="G351" s="1787" t="n"/>
      <c r="H351" s="1787" t="n"/>
      <c r="I351" s="1788" t="n"/>
      <c r="K351" s="1769" t="n"/>
      <c r="L351" s="1769" t="n"/>
      <c r="N351" s="1786" t="n"/>
      <c r="O351" s="579" t="n"/>
      <c r="P351" s="579" t="n"/>
      <c r="Q351" s="579" t="n"/>
      <c r="R351" s="579" t="n"/>
      <c r="S351" s="579" t="n"/>
      <c r="T351" s="579" t="n"/>
      <c r="U351" s="578" t="n"/>
      <c r="V351" s="1789" t="n"/>
      <c r="W351" s="1789" t="n"/>
    </row>
    <row r="352">
      <c r="B352" s="1790" t="n"/>
      <c r="C352" s="1787" t="n"/>
      <c r="D352" s="1787" t="n"/>
      <c r="E352" s="1787" t="n"/>
      <c r="F352" s="1787" t="n"/>
      <c r="G352" s="1787" t="n"/>
      <c r="H352" s="1787" t="n"/>
      <c r="I352" s="1788" t="n"/>
      <c r="K352" s="1769" t="n"/>
      <c r="L352" s="1769" t="n"/>
      <c r="N352" s="1786" t="n"/>
      <c r="O352" s="579" t="n"/>
      <c r="P352" s="579" t="n"/>
      <c r="Q352" s="579" t="n"/>
      <c r="R352" s="579" t="n"/>
      <c r="S352" s="579" t="n"/>
      <c r="T352" s="579" t="n"/>
      <c r="U352" s="578" t="n"/>
      <c r="V352" s="1789" t="n"/>
      <c r="W352" s="1789" t="n"/>
    </row>
    <row r="353">
      <c r="B353" s="1790" t="n"/>
      <c r="C353" s="1787" t="n"/>
      <c r="D353" s="1787" t="n"/>
      <c r="E353" s="1787" t="n"/>
      <c r="F353" s="1787" t="n"/>
      <c r="G353" s="1787" t="n"/>
      <c r="H353" s="1787" t="n"/>
      <c r="I353" s="1788" t="n"/>
      <c r="K353" s="1769" t="n"/>
      <c r="L353" s="1769" t="n"/>
      <c r="N353" s="1786" t="n"/>
      <c r="O353" s="579" t="n"/>
      <c r="P353" s="579" t="n"/>
      <c r="Q353" s="579" t="n"/>
      <c r="R353" s="579" t="n"/>
      <c r="S353" s="579" t="n"/>
      <c r="T353" s="579" t="n"/>
      <c r="U353" s="578" t="n"/>
      <c r="V353" s="1789" t="n"/>
      <c r="W353" s="1789" t="n"/>
    </row>
    <row r="354">
      <c r="B354" s="1790" t="n"/>
      <c r="C354" s="1787" t="n"/>
      <c r="D354" s="1787" t="n"/>
      <c r="E354" s="1787" t="n"/>
      <c r="F354" s="1787" t="n"/>
      <c r="G354" s="1787" t="n"/>
      <c r="H354" s="1787" t="n"/>
      <c r="I354" s="1788" t="n"/>
      <c r="K354" s="1769" t="n"/>
      <c r="L354" s="1769" t="n"/>
      <c r="N354" s="1786" t="n"/>
      <c r="O354" s="579" t="n"/>
      <c r="P354" s="579" t="n"/>
      <c r="Q354" s="579" t="n"/>
      <c r="R354" s="579" t="n"/>
      <c r="S354" s="579" t="n"/>
      <c r="T354" s="579" t="n"/>
      <c r="U354" s="578" t="n"/>
      <c r="V354" s="1789" t="n"/>
      <c r="W354" s="1789" t="n"/>
    </row>
    <row r="355">
      <c r="B355" s="1790" t="n"/>
      <c r="C355" s="1787" t="n"/>
      <c r="D355" s="1787" t="n"/>
      <c r="E355" s="1787" t="n"/>
      <c r="F355" s="1787" t="n"/>
      <c r="G355" s="1787" t="n"/>
      <c r="H355" s="1787" t="n"/>
      <c r="I355" s="1788" t="n"/>
      <c r="K355" s="1769" t="n"/>
      <c r="L355" s="1769" t="n"/>
      <c r="N355" s="1786" t="n"/>
      <c r="O355" s="579" t="n"/>
      <c r="P355" s="579" t="n"/>
      <c r="Q355" s="579" t="n"/>
      <c r="R355" s="579" t="n"/>
      <c r="S355" s="579" t="n"/>
      <c r="T355" s="579" t="n"/>
      <c r="U355" s="578" t="n"/>
      <c r="V355" s="1789" t="n"/>
      <c r="W355" s="1789" t="n"/>
    </row>
    <row r="356">
      <c r="B356" s="1790" t="n"/>
      <c r="C356" s="1787" t="n"/>
      <c r="D356" s="1787" t="n"/>
      <c r="E356" s="1787" t="n"/>
      <c r="F356" s="1787" t="n"/>
      <c r="G356" s="1787" t="n"/>
      <c r="H356" s="1787" t="n"/>
      <c r="I356" s="1788" t="n"/>
      <c r="K356" s="1769" t="n"/>
      <c r="L356" s="1769" t="n"/>
      <c r="N356" s="1786" t="n"/>
      <c r="O356" s="579" t="n"/>
      <c r="P356" s="579" t="n"/>
      <c r="Q356" s="579" t="n"/>
      <c r="R356" s="579" t="n"/>
      <c r="S356" s="579" t="n"/>
      <c r="T356" s="579" t="n"/>
      <c r="U356" s="578" t="n"/>
      <c r="V356" s="1789" t="n"/>
      <c r="W356" s="1789" t="n"/>
    </row>
    <row r="357">
      <c r="B357" s="1790" t="n"/>
      <c r="C357" s="1787" t="n"/>
      <c r="D357" s="1787" t="n"/>
      <c r="E357" s="1787" t="n"/>
      <c r="F357" s="1787" t="n"/>
      <c r="G357" s="1787" t="n"/>
      <c r="H357" s="1787" t="n"/>
      <c r="I357" s="1788" t="n"/>
      <c r="K357" s="1769" t="n"/>
      <c r="L357" s="1769" t="n"/>
      <c r="N357" s="1786" t="n"/>
      <c r="O357" s="579" t="n"/>
      <c r="P357" s="579" t="n"/>
      <c r="Q357" s="579" t="n"/>
      <c r="R357" s="579" t="n"/>
      <c r="S357" s="579" t="n"/>
      <c r="T357" s="579" t="n"/>
      <c r="U357" s="578" t="n"/>
      <c r="V357" s="1789" t="n"/>
      <c r="W357" s="1789" t="n"/>
    </row>
    <row r="358">
      <c r="B358" s="1790" t="n"/>
      <c r="C358" s="1787" t="n"/>
      <c r="D358" s="1787" t="n"/>
      <c r="E358" s="1787" t="n"/>
      <c r="F358" s="1787" t="n"/>
      <c r="G358" s="1787" t="n"/>
      <c r="H358" s="1787" t="n"/>
      <c r="I358" s="1788" t="n"/>
      <c r="K358" s="1769" t="n"/>
      <c r="L358" s="1769" t="n"/>
      <c r="N358" s="1786" t="n"/>
      <c r="O358" s="579" t="n"/>
      <c r="P358" s="579" t="n"/>
      <c r="Q358" s="579" t="n"/>
      <c r="R358" s="579" t="n"/>
      <c r="S358" s="579" t="n"/>
      <c r="T358" s="579" t="n"/>
      <c r="U358" s="578" t="n"/>
      <c r="V358" s="1789" t="n"/>
      <c r="W358" s="1789" t="n"/>
    </row>
    <row r="359">
      <c r="B359" s="1790" t="n"/>
      <c r="C359" s="1787" t="n"/>
      <c r="D359" s="1787" t="n"/>
      <c r="E359" s="1787" t="n"/>
      <c r="F359" s="1787" t="n"/>
      <c r="G359" s="1787" t="n"/>
      <c r="H359" s="1787" t="n"/>
      <c r="I359" s="1788" t="n"/>
      <c r="K359" s="1769" t="n"/>
      <c r="L359" s="1769" t="n"/>
      <c r="N359" s="1786" t="n"/>
      <c r="O359" s="579" t="n"/>
      <c r="P359" s="579" t="n"/>
      <c r="Q359" s="579" t="n"/>
      <c r="R359" s="579" t="n"/>
      <c r="S359" s="579" t="n"/>
      <c r="T359" s="579" t="n"/>
      <c r="U359" s="578" t="n"/>
      <c r="V359" s="1789" t="n"/>
      <c r="W359" s="1789" t="n"/>
    </row>
    <row r="360">
      <c r="B360" s="1790" t="n"/>
      <c r="C360" s="1787" t="n"/>
      <c r="D360" s="1787" t="n"/>
      <c r="E360" s="1787" t="n"/>
      <c r="F360" s="1787" t="n"/>
      <c r="G360" s="1787" t="n"/>
      <c r="H360" s="1787" t="n"/>
      <c r="I360" s="1788" t="n"/>
      <c r="K360" s="1769" t="n"/>
      <c r="L360" s="1769" t="n"/>
      <c r="N360" s="1786" t="n"/>
      <c r="O360" s="579" t="n"/>
      <c r="P360" s="579" t="n"/>
      <c r="Q360" s="579" t="n"/>
      <c r="R360" s="579" t="n"/>
      <c r="S360" s="579" t="n"/>
      <c r="T360" s="579" t="n"/>
      <c r="U360" s="578" t="n"/>
      <c r="V360" s="1789" t="n"/>
      <c r="W360" s="1789" t="n"/>
    </row>
    <row r="361">
      <c r="B361" s="1790" t="n"/>
      <c r="C361" s="1787" t="n"/>
      <c r="D361" s="1787" t="n"/>
      <c r="E361" s="1787" t="n"/>
      <c r="F361" s="1787" t="n"/>
      <c r="G361" s="1787" t="n"/>
      <c r="H361" s="1787" t="n"/>
      <c r="I361" s="1788" t="n"/>
      <c r="K361" s="1769" t="n"/>
      <c r="L361" s="1769" t="n"/>
      <c r="N361" s="1786" t="n"/>
      <c r="O361" s="579" t="n"/>
      <c r="P361" s="579" t="n"/>
      <c r="Q361" s="579" t="n"/>
      <c r="R361" s="579" t="n"/>
      <c r="S361" s="579" t="n"/>
      <c r="T361" s="579" t="n"/>
      <c r="U361" s="578" t="n"/>
      <c r="V361" s="1789" t="n"/>
      <c r="W361" s="1789" t="n"/>
    </row>
    <row r="362">
      <c r="B362" s="1790" t="n"/>
      <c r="C362" s="1787" t="n"/>
      <c r="D362" s="1787" t="n"/>
      <c r="E362" s="1787" t="n"/>
      <c r="F362" s="1787" t="n"/>
      <c r="G362" s="1787" t="n"/>
      <c r="H362" s="1787" t="n"/>
      <c r="I362" s="1788" t="n"/>
      <c r="K362" s="1769" t="n"/>
      <c r="L362" s="1769" t="n"/>
      <c r="N362" s="1786" t="n"/>
      <c r="O362" s="579" t="n"/>
      <c r="P362" s="579" t="n"/>
      <c r="Q362" s="579" t="n"/>
      <c r="R362" s="579" t="n"/>
      <c r="S362" s="579" t="n"/>
      <c r="T362" s="579" t="n"/>
      <c r="U362" s="578" t="n"/>
      <c r="V362" s="1789" t="n"/>
      <c r="W362" s="1789" t="n"/>
    </row>
    <row r="363">
      <c r="B363" s="1790" t="n"/>
      <c r="C363" s="1787" t="n"/>
      <c r="D363" s="1787" t="n"/>
      <c r="E363" s="1787" t="n"/>
      <c r="F363" s="1787" t="n"/>
      <c r="G363" s="1787" t="n"/>
      <c r="H363" s="1787" t="n"/>
      <c r="I363" s="1788" t="n"/>
      <c r="K363" s="1769" t="n"/>
      <c r="L363" s="1769" t="n"/>
      <c r="N363" s="1786" t="n"/>
      <c r="O363" s="579" t="n"/>
      <c r="P363" s="579" t="n"/>
      <c r="Q363" s="579" t="n"/>
      <c r="R363" s="579" t="n"/>
      <c r="S363" s="579" t="n"/>
      <c r="T363" s="579" t="n"/>
      <c r="U363" s="578" t="n"/>
      <c r="V363" s="1789" t="n"/>
      <c r="W363" s="1789" t="n"/>
    </row>
    <row r="364">
      <c r="B364" s="1790" t="n"/>
      <c r="C364" s="1787" t="n"/>
      <c r="D364" s="1787" t="n"/>
      <c r="E364" s="1787" t="n"/>
      <c r="F364" s="1787" t="n"/>
      <c r="G364" s="1787" t="n"/>
      <c r="H364" s="1787" t="n"/>
      <c r="I364" s="1788" t="n"/>
      <c r="K364" s="1769" t="n"/>
      <c r="L364" s="1769" t="n"/>
      <c r="N364" s="1786" t="n"/>
      <c r="O364" s="579" t="n"/>
      <c r="P364" s="579" t="n"/>
      <c r="Q364" s="579" t="n"/>
      <c r="R364" s="579" t="n"/>
      <c r="S364" s="579" t="n"/>
      <c r="T364" s="579" t="n"/>
      <c r="U364" s="578" t="n"/>
      <c r="V364" s="1789" t="n"/>
      <c r="W364" s="1789" t="n"/>
    </row>
    <row r="365">
      <c r="B365" s="1790" t="n"/>
      <c r="C365" s="1787" t="n"/>
      <c r="D365" s="1787" t="n"/>
      <c r="E365" s="1787" t="n"/>
      <c r="F365" s="1787" t="n"/>
      <c r="G365" s="1787" t="n"/>
      <c r="H365" s="1787" t="n"/>
      <c r="I365" s="1788" t="n"/>
      <c r="K365" s="1769" t="n"/>
      <c r="L365" s="1769" t="n"/>
      <c r="N365" s="1786" t="n"/>
      <c r="O365" s="579" t="n"/>
      <c r="P365" s="579" t="n"/>
      <c r="Q365" s="579" t="n"/>
      <c r="R365" s="579" t="n"/>
      <c r="S365" s="579" t="n"/>
      <c r="T365" s="579" t="n"/>
      <c r="U365" s="578" t="n"/>
      <c r="V365" s="1789" t="n"/>
      <c r="W365" s="1789" t="n"/>
    </row>
    <row r="366">
      <c r="B366" s="1790" t="n"/>
      <c r="C366" s="1787" t="n"/>
      <c r="D366" s="1787" t="n"/>
      <c r="E366" s="1787" t="n"/>
      <c r="F366" s="1787" t="n"/>
      <c r="G366" s="1787" t="n"/>
      <c r="H366" s="1787" t="n"/>
      <c r="I366" s="1788" t="n"/>
      <c r="K366" s="1769" t="n"/>
      <c r="L366" s="1769" t="n"/>
      <c r="N366" s="1786" t="n"/>
      <c r="O366" s="579" t="n"/>
      <c r="P366" s="579" t="n"/>
      <c r="Q366" s="579" t="n"/>
      <c r="R366" s="579" t="n"/>
      <c r="S366" s="579" t="n"/>
      <c r="T366" s="579" t="n"/>
      <c r="U366" s="578" t="n"/>
      <c r="V366" s="1789" t="n"/>
      <c r="W366" s="1789" t="n"/>
    </row>
    <row r="367">
      <c r="B367" s="1790" t="n"/>
      <c r="C367" s="1787" t="n"/>
      <c r="D367" s="1787" t="n"/>
      <c r="E367" s="1787" t="n"/>
      <c r="F367" s="1787" t="n"/>
      <c r="G367" s="1787" t="n"/>
      <c r="H367" s="1787" t="n"/>
      <c r="I367" s="1788" t="n"/>
      <c r="K367" s="1769" t="n"/>
      <c r="L367" s="1769" t="n"/>
      <c r="N367" s="1786" t="n"/>
      <c r="O367" s="579" t="n"/>
      <c r="P367" s="579" t="n"/>
      <c r="Q367" s="579" t="n"/>
      <c r="R367" s="579" t="n"/>
      <c r="S367" s="579" t="n"/>
      <c r="T367" s="579" t="n"/>
      <c r="U367" s="578" t="n"/>
      <c r="V367" s="1789" t="n"/>
      <c r="W367" s="1789" t="n"/>
    </row>
    <row r="368">
      <c r="B368" s="1790" t="n"/>
      <c r="C368" s="1787" t="n"/>
      <c r="D368" s="1787" t="n"/>
      <c r="E368" s="1787" t="n"/>
      <c r="F368" s="1787" t="n"/>
      <c r="G368" s="1787" t="n"/>
      <c r="H368" s="1787" t="n"/>
      <c r="I368" s="1788" t="n"/>
      <c r="K368" s="1769" t="n"/>
      <c r="L368" s="1769" t="n"/>
      <c r="N368" s="1786" t="n"/>
      <c r="O368" s="579" t="n"/>
      <c r="P368" s="579" t="n"/>
      <c r="Q368" s="579" t="n"/>
      <c r="R368" s="579" t="n"/>
      <c r="S368" s="579" t="n"/>
      <c r="T368" s="579" t="n"/>
      <c r="U368" s="578" t="n"/>
      <c r="V368" s="1789" t="n"/>
      <c r="W368" s="1789" t="n"/>
    </row>
    <row r="369">
      <c r="B369" s="1790" t="n"/>
      <c r="C369" s="1787" t="n"/>
      <c r="D369" s="1787" t="n"/>
      <c r="E369" s="1787" t="n"/>
      <c r="F369" s="1787" t="n"/>
      <c r="G369" s="1787" t="n"/>
      <c r="H369" s="1787" t="n"/>
      <c r="I369" s="1788" t="n"/>
      <c r="K369" s="1769" t="n"/>
      <c r="L369" s="1769" t="n"/>
      <c r="N369" s="1786" t="n"/>
      <c r="O369" s="579" t="n"/>
      <c r="P369" s="579" t="n"/>
      <c r="Q369" s="579" t="n"/>
      <c r="R369" s="579" t="n"/>
      <c r="S369" s="579" t="n"/>
      <c r="T369" s="579" t="n"/>
      <c r="U369" s="578" t="n"/>
      <c r="V369" s="1789" t="n"/>
      <c r="W369" s="1789" t="n"/>
    </row>
    <row r="370">
      <c r="B370" s="1790" t="n"/>
      <c r="C370" s="1787" t="n"/>
      <c r="D370" s="1787" t="n"/>
      <c r="E370" s="1787" t="n"/>
      <c r="F370" s="1787" t="n"/>
      <c r="G370" s="1787" t="n"/>
      <c r="H370" s="1787" t="n"/>
      <c r="I370" s="1788" t="n"/>
      <c r="K370" s="1769" t="n"/>
      <c r="L370" s="1769" t="n"/>
      <c r="N370" s="1786" t="n"/>
      <c r="O370" s="579" t="n"/>
      <c r="P370" s="579" t="n"/>
      <c r="Q370" s="579" t="n"/>
      <c r="R370" s="579" t="n"/>
      <c r="S370" s="579" t="n"/>
      <c r="T370" s="579" t="n"/>
      <c r="U370" s="578" t="n"/>
      <c r="V370" s="1789" t="n"/>
      <c r="W370" s="1789" t="n"/>
    </row>
    <row r="371">
      <c r="B371" s="1790" t="n"/>
      <c r="C371" s="1787" t="n"/>
      <c r="D371" s="1787" t="n"/>
      <c r="E371" s="1787" t="n"/>
      <c r="F371" s="1787" t="n"/>
      <c r="G371" s="1787" t="n"/>
      <c r="H371" s="1787" t="n"/>
      <c r="I371" s="1788" t="n"/>
      <c r="K371" s="1769" t="n"/>
      <c r="L371" s="1769" t="n"/>
      <c r="N371" s="1786" t="n"/>
      <c r="O371" s="579" t="n"/>
      <c r="P371" s="579" t="n"/>
      <c r="Q371" s="579" t="n"/>
      <c r="R371" s="579" t="n"/>
      <c r="S371" s="579" t="n"/>
      <c r="T371" s="579" t="n"/>
      <c r="U371" s="578" t="n"/>
      <c r="V371" s="1789" t="n"/>
      <c r="W371" s="1789" t="n"/>
    </row>
    <row r="372">
      <c r="B372" s="1790" t="n"/>
      <c r="C372" s="1787" t="n"/>
      <c r="D372" s="1787" t="n"/>
      <c r="E372" s="1787" t="n"/>
      <c r="F372" s="1787" t="n"/>
      <c r="G372" s="1787" t="n"/>
      <c r="H372" s="1787" t="n"/>
      <c r="I372" s="1788" t="n"/>
      <c r="K372" s="1769" t="n"/>
      <c r="L372" s="1769" t="n"/>
      <c r="N372" s="1786" t="n"/>
      <c r="O372" s="579" t="n"/>
      <c r="P372" s="579" t="n"/>
      <c r="Q372" s="579" t="n"/>
      <c r="R372" s="579" t="n"/>
      <c r="S372" s="579" t="n"/>
      <c r="T372" s="579" t="n"/>
      <c r="U372" s="578" t="n"/>
      <c r="V372" s="1789" t="n"/>
      <c r="W372" s="1789" t="n"/>
    </row>
    <row r="373">
      <c r="B373" s="1790" t="n"/>
      <c r="C373" s="1787" t="n"/>
      <c r="D373" s="1787" t="n"/>
      <c r="E373" s="1787" t="n"/>
      <c r="F373" s="1787" t="n"/>
      <c r="G373" s="1787" t="n"/>
      <c r="H373" s="1787" t="n"/>
      <c r="I373" s="1788" t="n"/>
      <c r="K373" s="1769" t="n"/>
      <c r="L373" s="1769" t="n"/>
      <c r="N373" s="1786" t="n"/>
      <c r="O373" s="579" t="n"/>
      <c r="P373" s="579" t="n"/>
      <c r="Q373" s="579" t="n"/>
      <c r="R373" s="579" t="n"/>
      <c r="S373" s="579" t="n"/>
      <c r="T373" s="579" t="n"/>
      <c r="U373" s="578" t="n"/>
      <c r="V373" s="1789" t="n"/>
      <c r="W373" s="1789" t="n"/>
    </row>
    <row r="374">
      <c r="B374" s="1790" t="n"/>
      <c r="C374" s="1787" t="n"/>
      <c r="D374" s="1787" t="n"/>
      <c r="E374" s="1787" t="n"/>
      <c r="F374" s="1787" t="n"/>
      <c r="G374" s="1787" t="n"/>
      <c r="H374" s="1787" t="n"/>
      <c r="I374" s="1788" t="n"/>
      <c r="K374" s="1769" t="n"/>
      <c r="L374" s="1769" t="n"/>
      <c r="N374" s="1786" t="n"/>
      <c r="O374" s="579" t="n"/>
      <c r="P374" s="579" t="n"/>
      <c r="Q374" s="579" t="n"/>
      <c r="R374" s="579" t="n"/>
      <c r="S374" s="579" t="n"/>
      <c r="T374" s="579" t="n"/>
      <c r="U374" s="578" t="n"/>
      <c r="V374" s="1789" t="n"/>
      <c r="W374" s="1789" t="n"/>
    </row>
    <row r="375">
      <c r="B375" s="1790" t="n"/>
      <c r="C375" s="1787" t="n"/>
      <c r="D375" s="1787" t="n"/>
      <c r="E375" s="1787" t="n"/>
      <c r="F375" s="1787" t="n"/>
      <c r="G375" s="1787" t="n"/>
      <c r="H375" s="1787" t="n"/>
      <c r="I375" s="1788" t="n"/>
      <c r="K375" s="1769" t="n"/>
      <c r="L375" s="1769" t="n"/>
      <c r="N375" s="1786" t="n"/>
      <c r="O375" s="579" t="n"/>
      <c r="P375" s="579" t="n"/>
      <c r="Q375" s="579" t="n"/>
      <c r="R375" s="579" t="n"/>
      <c r="S375" s="579" t="n"/>
      <c r="T375" s="579" t="n"/>
      <c r="U375" s="578" t="n"/>
      <c r="V375" s="1789" t="n"/>
      <c r="W375" s="1789" t="n"/>
    </row>
    <row r="376">
      <c r="B376" s="1790" t="n"/>
      <c r="C376" s="1787" t="n"/>
      <c r="D376" s="1787" t="n"/>
      <c r="E376" s="1787" t="n"/>
      <c r="F376" s="1787" t="n"/>
      <c r="G376" s="1787" t="n"/>
      <c r="H376" s="1787" t="n"/>
      <c r="I376" s="1788" t="n"/>
      <c r="K376" s="1769" t="n"/>
      <c r="L376" s="1769" t="n"/>
      <c r="N376" s="1786" t="n"/>
      <c r="O376" s="579" t="n"/>
      <c r="P376" s="579" t="n"/>
      <c r="Q376" s="579" t="n"/>
      <c r="R376" s="579" t="n"/>
      <c r="S376" s="579" t="n"/>
      <c r="T376" s="579" t="n"/>
      <c r="U376" s="578" t="n"/>
      <c r="V376" s="1789" t="n"/>
      <c r="W376" s="1789" t="n"/>
    </row>
    <row r="377">
      <c r="B377" s="1790" t="n"/>
      <c r="C377" s="1787" t="n"/>
      <c r="D377" s="1787" t="n"/>
      <c r="E377" s="1787" t="n"/>
      <c r="F377" s="1787" t="n"/>
      <c r="G377" s="1787" t="n"/>
      <c r="H377" s="1787" t="n"/>
      <c r="I377" s="1788" t="n"/>
      <c r="K377" s="1769" t="n"/>
      <c r="L377" s="1769" t="n"/>
      <c r="N377" s="1786" t="n"/>
      <c r="O377" s="579" t="n"/>
      <c r="P377" s="579" t="n"/>
      <c r="Q377" s="579" t="n"/>
      <c r="R377" s="579" t="n"/>
      <c r="S377" s="579" t="n"/>
      <c r="T377" s="579" t="n"/>
      <c r="U377" s="578" t="n"/>
      <c r="V377" s="1789" t="n"/>
      <c r="W377" s="1789" t="n"/>
    </row>
    <row r="378">
      <c r="B378" s="1790" t="n"/>
      <c r="C378" s="1787" t="n"/>
      <c r="D378" s="1787" t="n"/>
      <c r="E378" s="1787" t="n"/>
      <c r="F378" s="1787" t="n"/>
      <c r="G378" s="1787" t="n"/>
      <c r="H378" s="1787" t="n"/>
      <c r="I378" s="1788" t="n"/>
      <c r="K378" s="1769" t="n"/>
      <c r="L378" s="1769" t="n"/>
      <c r="N378" s="1786" t="n"/>
      <c r="O378" s="579" t="n"/>
      <c r="P378" s="579" t="n"/>
      <c r="Q378" s="579" t="n"/>
      <c r="R378" s="579" t="n"/>
      <c r="S378" s="579" t="n"/>
      <c r="T378" s="579" t="n"/>
      <c r="U378" s="578" t="n"/>
      <c r="V378" s="1789" t="n"/>
      <c r="W378" s="1789" t="n"/>
    </row>
    <row r="379">
      <c r="B379" s="1790" t="n"/>
      <c r="C379" s="1787" t="n"/>
      <c r="D379" s="1787" t="n"/>
      <c r="E379" s="1787" t="n"/>
      <c r="F379" s="1787" t="n"/>
      <c r="G379" s="1787" t="n"/>
      <c r="H379" s="1787" t="n"/>
      <c r="I379" s="1788" t="n"/>
      <c r="K379" s="1769" t="n"/>
      <c r="L379" s="1769" t="n"/>
      <c r="N379" s="1786" t="n"/>
      <c r="O379" s="579" t="n"/>
      <c r="P379" s="579" t="n"/>
      <c r="Q379" s="579" t="n"/>
      <c r="R379" s="579" t="n"/>
      <c r="S379" s="579" t="n"/>
      <c r="T379" s="579" t="n"/>
      <c r="U379" s="578" t="n"/>
      <c r="V379" s="1789" t="n"/>
      <c r="W379" s="1789" t="n"/>
    </row>
    <row r="380">
      <c r="B380" s="1790" t="n"/>
      <c r="C380" s="1787" t="n"/>
      <c r="D380" s="1787" t="n"/>
      <c r="E380" s="1787" t="n"/>
      <c r="F380" s="1787" t="n"/>
      <c r="G380" s="1787" t="n"/>
      <c r="H380" s="1787" t="n"/>
      <c r="I380" s="1788" t="n"/>
      <c r="K380" s="1769" t="n"/>
      <c r="L380" s="1769" t="n"/>
      <c r="N380" s="1786" t="n"/>
      <c r="O380" s="579" t="n"/>
      <c r="P380" s="579" t="n"/>
      <c r="Q380" s="579" t="n"/>
      <c r="R380" s="579" t="n"/>
      <c r="S380" s="579" t="n"/>
      <c r="T380" s="579" t="n"/>
      <c r="U380" s="578" t="n"/>
      <c r="V380" s="1789" t="n"/>
      <c r="W380" s="1789" t="n"/>
    </row>
    <row r="381">
      <c r="B381" s="1790" t="n"/>
      <c r="C381" s="1787" t="n"/>
      <c r="D381" s="1787" t="n"/>
      <c r="E381" s="1787" t="n"/>
      <c r="F381" s="1787" t="n"/>
      <c r="G381" s="1787" t="n"/>
      <c r="H381" s="1787" t="n"/>
      <c r="I381" s="1788" t="n"/>
      <c r="K381" s="1769" t="n"/>
      <c r="L381" s="1769" t="n"/>
      <c r="N381" s="1786" t="n"/>
      <c r="O381" s="579" t="n"/>
      <c r="P381" s="579" t="n"/>
      <c r="Q381" s="579" t="n"/>
      <c r="R381" s="579" t="n"/>
      <c r="S381" s="579" t="n"/>
      <c r="T381" s="579" t="n"/>
      <c r="U381" s="578" t="n"/>
      <c r="V381" s="1789" t="n"/>
      <c r="W381" s="1789" t="n"/>
    </row>
    <row r="382">
      <c r="B382" s="1790" t="n"/>
      <c r="C382" s="1787" t="n"/>
      <c r="D382" s="1787" t="n"/>
      <c r="E382" s="1787" t="n"/>
      <c r="F382" s="1787" t="n"/>
      <c r="G382" s="1787" t="n"/>
      <c r="H382" s="1787" t="n"/>
      <c r="I382" s="1788" t="n"/>
      <c r="K382" s="1769" t="n"/>
      <c r="L382" s="1769" t="n"/>
      <c r="N382" s="1786" t="n"/>
      <c r="O382" s="579" t="n"/>
      <c r="P382" s="579" t="n"/>
      <c r="Q382" s="579" t="n"/>
      <c r="R382" s="579" t="n"/>
      <c r="S382" s="579" t="n"/>
      <c r="T382" s="579" t="n"/>
      <c r="U382" s="578" t="n"/>
      <c r="V382" s="1789" t="n"/>
      <c r="W382" s="1789" t="n"/>
    </row>
    <row r="383">
      <c r="B383" s="1790" t="n"/>
      <c r="C383" s="1787" t="n"/>
      <c r="D383" s="1787" t="n"/>
      <c r="E383" s="1787" t="n"/>
      <c r="F383" s="1787" t="n"/>
      <c r="G383" s="1787" t="n"/>
      <c r="H383" s="1787" t="n"/>
      <c r="I383" s="1788" t="n"/>
      <c r="K383" s="1769" t="n"/>
      <c r="L383" s="1769" t="n"/>
      <c r="N383" s="1786" t="n"/>
      <c r="O383" s="579" t="n"/>
      <c r="P383" s="579" t="n"/>
      <c r="Q383" s="579" t="n"/>
      <c r="R383" s="579" t="n"/>
      <c r="S383" s="579" t="n"/>
      <c r="T383" s="579" t="n"/>
      <c r="U383" s="578" t="n"/>
      <c r="V383" s="1789" t="n"/>
      <c r="W383" s="1789" t="n"/>
    </row>
    <row r="384">
      <c r="B384" s="1790" t="n"/>
      <c r="C384" s="1787" t="n"/>
      <c r="D384" s="1787" t="n"/>
      <c r="E384" s="1787" t="n"/>
      <c r="F384" s="1787" t="n"/>
      <c r="G384" s="1787" t="n"/>
      <c r="H384" s="1787" t="n"/>
      <c r="I384" s="1788" t="n"/>
      <c r="K384" s="1769" t="n"/>
      <c r="L384" s="1769" t="n"/>
      <c r="N384" s="1786" t="n"/>
      <c r="O384" s="579" t="n"/>
      <c r="P384" s="579" t="n"/>
      <c r="Q384" s="579" t="n"/>
      <c r="R384" s="579" t="n"/>
      <c r="S384" s="579" t="n"/>
      <c r="T384" s="579" t="n"/>
      <c r="U384" s="578" t="n"/>
      <c r="V384" s="1789" t="n"/>
      <c r="W384" s="1789" t="n"/>
    </row>
    <row r="385">
      <c r="B385" s="1790" t="n"/>
      <c r="C385" s="1787" t="n"/>
      <c r="D385" s="1787" t="n"/>
      <c r="E385" s="1787" t="n"/>
      <c r="F385" s="1787" t="n"/>
      <c r="G385" s="1787" t="n"/>
      <c r="H385" s="1787" t="n"/>
      <c r="I385" s="1788" t="n"/>
      <c r="K385" s="1769" t="n"/>
      <c r="L385" s="1769" t="n"/>
      <c r="N385" s="1786" t="n"/>
      <c r="O385" s="579" t="n"/>
      <c r="P385" s="579" t="n"/>
      <c r="Q385" s="579" t="n"/>
      <c r="R385" s="579" t="n"/>
      <c r="S385" s="579" t="n"/>
      <c r="T385" s="579" t="n"/>
      <c r="U385" s="578" t="n"/>
      <c r="V385" s="1789" t="n"/>
      <c r="W385" s="1789" t="n"/>
    </row>
    <row r="386">
      <c r="B386" s="1790" t="n"/>
      <c r="C386" s="1787" t="n"/>
      <c r="D386" s="1787" t="n"/>
      <c r="E386" s="1787" t="n"/>
      <c r="F386" s="1787" t="n"/>
      <c r="G386" s="1787" t="n"/>
      <c r="H386" s="1787" t="n"/>
      <c r="I386" s="1788" t="n"/>
      <c r="K386" s="1769" t="n"/>
      <c r="L386" s="1769" t="n"/>
      <c r="N386" s="1786" t="n"/>
      <c r="O386" s="579" t="n"/>
      <c r="P386" s="579" t="n"/>
      <c r="Q386" s="579" t="n"/>
      <c r="R386" s="579" t="n"/>
      <c r="S386" s="579" t="n"/>
      <c r="T386" s="579" t="n"/>
      <c r="U386" s="578" t="n"/>
      <c r="V386" s="1789" t="n"/>
      <c r="W386" s="1789" t="n"/>
    </row>
    <row r="387">
      <c r="B387" s="1790" t="n"/>
      <c r="C387" s="1787" t="n"/>
      <c r="D387" s="1787" t="n"/>
      <c r="E387" s="1787" t="n"/>
      <c r="F387" s="1787" t="n"/>
      <c r="G387" s="1787" t="n"/>
      <c r="H387" s="1787" t="n"/>
      <c r="I387" s="1788" t="n"/>
      <c r="K387" s="1769" t="n"/>
      <c r="L387" s="1769" t="n"/>
      <c r="N387" s="1786" t="n"/>
      <c r="O387" s="579" t="n"/>
      <c r="P387" s="579" t="n"/>
      <c r="Q387" s="579" t="n"/>
      <c r="R387" s="579" t="n"/>
      <c r="S387" s="579" t="n"/>
      <c r="T387" s="579" t="n"/>
      <c r="U387" s="578" t="n"/>
      <c r="V387" s="1789" t="n"/>
      <c r="W387" s="1789" t="n"/>
    </row>
    <row r="388">
      <c r="B388" s="1790" t="n"/>
      <c r="C388" s="1787" t="n"/>
      <c r="D388" s="1787" t="n"/>
      <c r="E388" s="1787" t="n"/>
      <c r="F388" s="1787" t="n"/>
      <c r="G388" s="1787" t="n"/>
      <c r="H388" s="1787" t="n"/>
      <c r="I388" s="1788" t="n"/>
      <c r="K388" s="1769" t="n"/>
      <c r="L388" s="1769" t="n"/>
      <c r="N388" s="1786" t="n"/>
      <c r="O388" s="579" t="n"/>
      <c r="P388" s="579" t="n"/>
      <c r="Q388" s="579" t="n"/>
      <c r="R388" s="579" t="n"/>
      <c r="S388" s="579" t="n"/>
      <c r="T388" s="579" t="n"/>
      <c r="U388" s="578" t="n"/>
      <c r="V388" s="1789" t="n"/>
      <c r="W388" s="1789" t="n"/>
    </row>
    <row r="389">
      <c r="B389" s="1790" t="n"/>
      <c r="C389" s="1787" t="n"/>
      <c r="D389" s="1787" t="n"/>
      <c r="E389" s="1787" t="n"/>
      <c r="F389" s="1787" t="n"/>
      <c r="G389" s="1787" t="n"/>
      <c r="H389" s="1787" t="n"/>
      <c r="I389" s="1788" t="n"/>
      <c r="K389" s="1769" t="n"/>
      <c r="L389" s="1769" t="n"/>
      <c r="N389" s="1786" t="n"/>
      <c r="O389" s="579" t="n"/>
      <c r="P389" s="579" t="n"/>
      <c r="Q389" s="579" t="n"/>
      <c r="R389" s="579" t="n"/>
      <c r="S389" s="579" t="n"/>
      <c r="T389" s="579" t="n"/>
      <c r="U389" s="578" t="n"/>
      <c r="V389" s="1789" t="n"/>
      <c r="W389" s="1789" t="n"/>
    </row>
    <row r="390">
      <c r="B390" s="1790" t="n"/>
      <c r="C390" s="1787" t="n"/>
      <c r="D390" s="1787" t="n"/>
      <c r="E390" s="1787" t="n"/>
      <c r="F390" s="1787" t="n"/>
      <c r="G390" s="1787" t="n"/>
      <c r="H390" s="1787" t="n"/>
      <c r="I390" s="1788" t="n"/>
      <c r="K390" s="1769" t="n"/>
      <c r="L390" s="1769" t="n"/>
      <c r="N390" s="1786" t="n"/>
      <c r="O390" s="579" t="n"/>
      <c r="P390" s="579" t="n"/>
      <c r="Q390" s="579" t="n"/>
      <c r="R390" s="579" t="n"/>
      <c r="S390" s="579" t="n"/>
      <c r="T390" s="579" t="n"/>
      <c r="U390" s="578" t="n"/>
      <c r="V390" s="1789" t="n"/>
      <c r="W390" s="1789" t="n"/>
    </row>
    <row r="391">
      <c r="B391" s="1790" t="n"/>
      <c r="C391" s="1787" t="n"/>
      <c r="D391" s="1787" t="n"/>
      <c r="E391" s="1787" t="n"/>
      <c r="F391" s="1787" t="n"/>
      <c r="G391" s="1787" t="n"/>
      <c r="H391" s="1787" t="n"/>
      <c r="I391" s="1788" t="n"/>
      <c r="K391" s="1769" t="n"/>
      <c r="L391" s="1769" t="n"/>
      <c r="N391" s="1786" t="n"/>
      <c r="O391" s="579" t="n"/>
      <c r="P391" s="579" t="n"/>
      <c r="Q391" s="579" t="n"/>
      <c r="R391" s="579" t="n"/>
      <c r="S391" s="579" t="n"/>
      <c r="T391" s="579" t="n"/>
      <c r="U391" s="578" t="n"/>
      <c r="V391" s="1789" t="n"/>
      <c r="W391" s="1789" t="n"/>
    </row>
    <row r="392">
      <c r="B392" s="1790" t="n"/>
      <c r="C392" s="1787" t="n"/>
      <c r="D392" s="1787" t="n"/>
      <c r="E392" s="1787" t="n"/>
      <c r="F392" s="1787" t="n"/>
      <c r="G392" s="1787" t="n"/>
      <c r="H392" s="1787" t="n"/>
      <c r="I392" s="1788" t="n"/>
      <c r="K392" s="1769" t="n"/>
      <c r="L392" s="1769" t="n"/>
      <c r="N392" s="1786" t="n"/>
      <c r="O392" s="579" t="n"/>
      <c r="P392" s="579" t="n"/>
      <c r="Q392" s="579" t="n"/>
      <c r="R392" s="579" t="n"/>
      <c r="S392" s="579" t="n"/>
      <c r="T392" s="579" t="n"/>
      <c r="U392" s="578" t="n"/>
      <c r="V392" s="1789" t="n"/>
      <c r="W392" s="1789" t="n"/>
    </row>
    <row r="393">
      <c r="B393" s="1790" t="n"/>
      <c r="C393" s="1787" t="n"/>
      <c r="D393" s="1787" t="n"/>
      <c r="E393" s="1787" t="n"/>
      <c r="F393" s="1787" t="n"/>
      <c r="G393" s="1787" t="n"/>
      <c r="H393" s="1787" t="n"/>
      <c r="I393" s="1788" t="n"/>
      <c r="K393" s="1769" t="n"/>
      <c r="L393" s="1769" t="n"/>
      <c r="N393" s="1786" t="n"/>
      <c r="O393" s="579" t="n"/>
      <c r="P393" s="579" t="n"/>
      <c r="Q393" s="579" t="n"/>
      <c r="R393" s="579" t="n"/>
      <c r="S393" s="579" t="n"/>
      <c r="T393" s="579" t="n"/>
      <c r="U393" s="578" t="n"/>
      <c r="V393" s="1789" t="n"/>
      <c r="W393" s="1789" t="n"/>
    </row>
    <row r="394">
      <c r="B394" s="1790" t="n"/>
      <c r="C394" s="1787" t="n"/>
      <c r="D394" s="1787" t="n"/>
      <c r="E394" s="1787" t="n"/>
      <c r="F394" s="1787" t="n"/>
      <c r="G394" s="1787" t="n"/>
      <c r="H394" s="1787" t="n"/>
      <c r="I394" s="1788" t="n"/>
      <c r="K394" s="1769" t="n"/>
      <c r="L394" s="1769" t="n"/>
      <c r="N394" s="1786" t="n"/>
      <c r="O394" s="579" t="n"/>
      <c r="P394" s="579" t="n"/>
      <c r="Q394" s="579" t="n"/>
      <c r="R394" s="579" t="n"/>
      <c r="S394" s="579" t="n"/>
      <c r="T394" s="579" t="n"/>
      <c r="U394" s="578" t="n"/>
      <c r="V394" s="1789" t="n"/>
      <c r="W394" s="1789" t="n"/>
    </row>
    <row r="395">
      <c r="B395" s="1790" t="n"/>
      <c r="C395" s="1787" t="n"/>
      <c r="D395" s="1787" t="n"/>
      <c r="E395" s="1787" t="n"/>
      <c r="F395" s="1787" t="n"/>
      <c r="G395" s="1787" t="n"/>
      <c r="H395" s="1787" t="n"/>
      <c r="I395" s="1788" t="n"/>
      <c r="K395" s="1769" t="n"/>
      <c r="L395" s="1769" t="n"/>
      <c r="N395" s="1786" t="n"/>
      <c r="O395" s="579" t="n"/>
      <c r="P395" s="579" t="n"/>
      <c r="Q395" s="579" t="n"/>
      <c r="R395" s="579" t="n"/>
      <c r="S395" s="579" t="n"/>
      <c r="T395" s="579" t="n"/>
      <c r="U395" s="578" t="n"/>
      <c r="V395" s="1789" t="n"/>
      <c r="W395" s="1789" t="n"/>
    </row>
    <row r="396">
      <c r="B396" s="1790" t="n"/>
      <c r="C396" s="1787" t="n"/>
      <c r="D396" s="1787" t="n"/>
      <c r="E396" s="1787" t="n"/>
      <c r="F396" s="1787" t="n"/>
      <c r="G396" s="1787" t="n"/>
      <c r="H396" s="1787" t="n"/>
      <c r="I396" s="1788" t="n"/>
      <c r="K396" s="1769" t="n"/>
      <c r="L396" s="1769" t="n"/>
      <c r="N396" s="1786" t="n"/>
      <c r="O396" s="579" t="n"/>
      <c r="P396" s="579" t="n"/>
      <c r="Q396" s="579" t="n"/>
      <c r="R396" s="579" t="n"/>
      <c r="S396" s="579" t="n"/>
      <c r="T396" s="579" t="n"/>
      <c r="U396" s="578" t="n"/>
      <c r="V396" s="1789" t="n"/>
      <c r="W396" s="1789" t="n"/>
    </row>
    <row r="397">
      <c r="B397" s="1790" t="n"/>
      <c r="C397" s="1787" t="n"/>
      <c r="D397" s="1787" t="n"/>
      <c r="E397" s="1787" t="n"/>
      <c r="F397" s="1787" t="n"/>
      <c r="G397" s="1787" t="n"/>
      <c r="H397" s="1787" t="n"/>
      <c r="I397" s="1788" t="n"/>
      <c r="K397" s="1769" t="n"/>
      <c r="L397" s="1769" t="n"/>
      <c r="N397" s="1786" t="n"/>
      <c r="O397" s="579" t="n"/>
      <c r="P397" s="579" t="n"/>
      <c r="Q397" s="579" t="n"/>
      <c r="R397" s="579" t="n"/>
      <c r="S397" s="579" t="n"/>
      <c r="T397" s="579" t="n"/>
      <c r="U397" s="578" t="n"/>
      <c r="V397" s="1789" t="n"/>
      <c r="W397" s="1789" t="n"/>
    </row>
    <row r="398">
      <c r="B398" s="1790" t="n"/>
      <c r="C398" s="1787" t="n"/>
      <c r="D398" s="1787" t="n"/>
      <c r="E398" s="1787" t="n"/>
      <c r="F398" s="1787" t="n"/>
      <c r="G398" s="1787" t="n"/>
      <c r="H398" s="1787" t="n"/>
      <c r="I398" s="1788" t="n"/>
      <c r="K398" s="1769" t="n"/>
      <c r="L398" s="1769" t="n"/>
      <c r="N398" s="1786" t="n"/>
      <c r="O398" s="579" t="n"/>
      <c r="P398" s="579" t="n"/>
      <c r="Q398" s="579" t="n"/>
      <c r="R398" s="579" t="n"/>
      <c r="S398" s="579" t="n"/>
      <c r="T398" s="579" t="n"/>
      <c r="U398" s="578" t="n"/>
      <c r="V398" s="1789" t="n"/>
      <c r="W398" s="1789" t="n"/>
    </row>
    <row r="399">
      <c r="B399" s="1790" t="n"/>
      <c r="C399" s="1787" t="n"/>
      <c r="D399" s="1787" t="n"/>
      <c r="E399" s="1787" t="n"/>
      <c r="F399" s="1787" t="n"/>
      <c r="G399" s="1787" t="n"/>
      <c r="H399" s="1787" t="n"/>
      <c r="I399" s="1788" t="n"/>
      <c r="K399" s="1769" t="n"/>
      <c r="L399" s="1769" t="n"/>
      <c r="N399" s="1786" t="n"/>
      <c r="O399" s="579" t="n"/>
      <c r="P399" s="579" t="n"/>
      <c r="Q399" s="579" t="n"/>
      <c r="R399" s="579" t="n"/>
      <c r="S399" s="579" t="n"/>
      <c r="T399" s="579" t="n"/>
      <c r="U399" s="578" t="n"/>
      <c r="V399" s="1789" t="n"/>
      <c r="W399" s="1789" t="n"/>
    </row>
    <row r="400">
      <c r="B400" s="1790" t="n"/>
      <c r="C400" s="1787" t="n"/>
      <c r="D400" s="1787" t="n"/>
      <c r="E400" s="1787" t="n"/>
      <c r="F400" s="1787" t="n"/>
      <c r="G400" s="1787" t="n"/>
      <c r="H400" s="1787" t="n"/>
      <c r="I400" s="1788" t="n"/>
      <c r="K400" s="1769" t="n"/>
      <c r="L400" s="1769" t="n"/>
      <c r="N400" s="1786" t="n"/>
      <c r="O400" s="579" t="n"/>
      <c r="P400" s="579" t="n"/>
      <c r="Q400" s="579" t="n"/>
      <c r="R400" s="579" t="n"/>
      <c r="S400" s="579" t="n"/>
      <c r="T400" s="579" t="n"/>
      <c r="U400" s="578" t="n"/>
      <c r="V400" s="1789" t="n"/>
      <c r="W400" s="1789" t="n"/>
    </row>
    <row r="401">
      <c r="B401" s="1790" t="n"/>
      <c r="C401" s="1787" t="n"/>
      <c r="D401" s="1787" t="n"/>
      <c r="E401" s="1787" t="n"/>
      <c r="F401" s="1787" t="n"/>
      <c r="G401" s="1787" t="n"/>
      <c r="H401" s="1787" t="n"/>
      <c r="I401" s="1788" t="n"/>
      <c r="K401" s="1769" t="n"/>
      <c r="L401" s="1769" t="n"/>
      <c r="N401" s="1786" t="n"/>
      <c r="O401" s="579" t="n"/>
      <c r="P401" s="579" t="n"/>
      <c r="Q401" s="579" t="n"/>
      <c r="R401" s="579" t="n"/>
      <c r="S401" s="579" t="n"/>
      <c r="T401" s="579" t="n"/>
      <c r="U401" s="578" t="n"/>
      <c r="V401" s="1789" t="n"/>
      <c r="W401" s="1789" t="n"/>
    </row>
    <row r="402">
      <c r="B402" s="1790" t="n"/>
      <c r="C402" s="1787" t="n"/>
      <c r="D402" s="1787" t="n"/>
      <c r="E402" s="1787" t="n"/>
      <c r="F402" s="1787" t="n"/>
      <c r="G402" s="1787" t="n"/>
      <c r="H402" s="1787" t="n"/>
      <c r="I402" s="1788" t="n"/>
      <c r="K402" s="1769" t="n"/>
      <c r="L402" s="1769" t="n"/>
      <c r="N402" s="1786" t="n"/>
      <c r="O402" s="579" t="n"/>
      <c r="P402" s="579" t="n"/>
      <c r="Q402" s="579" t="n"/>
      <c r="R402" s="579" t="n"/>
      <c r="S402" s="579" t="n"/>
      <c r="T402" s="579" t="n"/>
      <c r="U402" s="578" t="n"/>
      <c r="V402" s="1789" t="n"/>
      <c r="W402" s="1789" t="n"/>
    </row>
    <row r="403">
      <c r="B403" s="1790" t="n"/>
      <c r="C403" s="1787" t="n"/>
      <c r="D403" s="1787" t="n"/>
      <c r="E403" s="1787" t="n"/>
      <c r="F403" s="1787" t="n"/>
      <c r="G403" s="1787" t="n"/>
      <c r="H403" s="1787" t="n"/>
      <c r="I403" s="1788" t="n"/>
      <c r="K403" s="1769" t="n"/>
      <c r="L403" s="1769" t="n"/>
      <c r="N403" s="1786" t="n"/>
      <c r="O403" s="579" t="n"/>
      <c r="P403" s="579" t="n"/>
      <c r="Q403" s="579" t="n"/>
      <c r="R403" s="579" t="n"/>
      <c r="S403" s="579" t="n"/>
      <c r="T403" s="579" t="n"/>
      <c r="U403" s="578" t="n"/>
      <c r="V403" s="1789" t="n"/>
      <c r="W403" s="1789" t="n"/>
    </row>
    <row r="404">
      <c r="B404" s="1790" t="n"/>
      <c r="C404" s="1787" t="n"/>
      <c r="D404" s="1787" t="n"/>
      <c r="E404" s="1787" t="n"/>
      <c r="F404" s="1787" t="n"/>
      <c r="G404" s="1787" t="n"/>
      <c r="H404" s="1787" t="n"/>
      <c r="I404" s="1788" t="n"/>
      <c r="K404" s="1769" t="n"/>
      <c r="L404" s="1769" t="n"/>
      <c r="N404" s="1786" t="n"/>
      <c r="O404" s="579" t="n"/>
      <c r="P404" s="579" t="n"/>
      <c r="Q404" s="579" t="n"/>
      <c r="R404" s="579" t="n"/>
      <c r="S404" s="579" t="n"/>
      <c r="T404" s="579" t="n"/>
      <c r="U404" s="578" t="n"/>
      <c r="V404" s="1789" t="n"/>
      <c r="W404" s="1789" t="n"/>
    </row>
    <row r="405">
      <c r="B405" s="1790" t="n"/>
      <c r="C405" s="1787" t="n"/>
      <c r="D405" s="1787" t="n"/>
      <c r="E405" s="1787" t="n"/>
      <c r="F405" s="1787" t="n"/>
      <c r="G405" s="1787" t="n"/>
      <c r="H405" s="1787" t="n"/>
      <c r="I405" s="1788" t="n"/>
      <c r="K405" s="1769" t="n"/>
      <c r="L405" s="1769" t="n"/>
      <c r="N405" s="1786" t="n"/>
      <c r="O405" s="579" t="n"/>
      <c r="P405" s="579" t="n"/>
      <c r="Q405" s="579" t="n"/>
      <c r="R405" s="579" t="n"/>
      <c r="S405" s="579" t="n"/>
      <c r="T405" s="579" t="n"/>
      <c r="U405" s="578" t="n"/>
      <c r="V405" s="1789" t="n"/>
      <c r="W405" s="1789" t="n"/>
    </row>
    <row r="406">
      <c r="B406" s="1790" t="inlineStr">
        <is>
          <t>Total</t>
        </is>
      </c>
      <c r="C406" s="1792" t="n"/>
      <c r="D406" s="1792" t="n"/>
      <c r="E406" s="1792" t="n"/>
      <c r="F406" s="1792" t="n"/>
      <c r="G406" s="1792" t="n"/>
      <c r="H406" s="1792" t="n"/>
      <c r="I406" s="1793" t="n"/>
      <c r="K406" s="1769" t="n"/>
      <c r="N406" s="1791" t="inlineStr">
        <is>
          <t>Total</t>
        </is>
      </c>
      <c r="O406" s="579">
        <f>C279*BS!$B$9</f>
        <v/>
      </c>
      <c r="P406" s="579">
        <f>D279*BS!$B$9</f>
        <v/>
      </c>
      <c r="Q406" s="579">
        <f>E279*BS!$B$9</f>
        <v/>
      </c>
      <c r="R406" s="579">
        <f>F279*BS!$B$9</f>
        <v/>
      </c>
      <c r="S406" s="579">
        <f>G279*BS!$B$9</f>
        <v/>
      </c>
      <c r="T406" s="579">
        <f>H279*BS!$B$9</f>
        <v/>
      </c>
      <c r="U406" s="578">
        <f>I279</f>
        <v/>
      </c>
      <c r="V406" s="1789" t="n"/>
      <c r="W406" s="1789" t="n"/>
    </row>
    <row r="407">
      <c r="B407" s="615" t="n"/>
      <c r="C407" s="533" t="n"/>
      <c r="D407" s="533" t="n"/>
      <c r="E407" s="533" t="n"/>
      <c r="F407" s="533" t="n"/>
      <c r="G407" s="533" t="n"/>
      <c r="H407" s="533" t="n"/>
      <c r="I407" s="1794" t="n"/>
      <c r="N407" s="617" t="n"/>
      <c r="O407" s="618" t="n"/>
      <c r="P407" s="618" t="n"/>
      <c r="Q407" s="618" t="n"/>
      <c r="R407" s="618" t="n"/>
      <c r="S407" s="618" t="n"/>
      <c r="T407" s="618" t="n"/>
      <c r="U407" s="1795" t="n"/>
      <c r="V407" s="1789" t="n"/>
      <c r="W407" s="1789" t="n"/>
    </row>
  </sheetData>
  <mergeCells count="18">
    <mergeCell ref="B9:B10"/>
    <mergeCell ref="C9:C10"/>
    <mergeCell ref="E9:I10"/>
    <mergeCell ref="D9:D10"/>
    <mergeCell ref="B4:B5"/>
    <mergeCell ref="C4:I5"/>
    <mergeCell ref="B6:B7"/>
    <mergeCell ref="C6:I7"/>
    <mergeCell ref="C8:I8"/>
    <mergeCell ref="O4:U5"/>
    <mergeCell ref="O6:U7"/>
    <mergeCell ref="O8:U8"/>
    <mergeCell ref="N9:N10"/>
    <mergeCell ref="O9:O10"/>
    <mergeCell ref="P9:P10"/>
    <mergeCell ref="Q9:U10"/>
    <mergeCell ref="N4:N5"/>
    <mergeCell ref="N6:N7"/>
  </mergeCells>
  <dataValidations count="2">
    <dataValidation sqref="V8:W8" showErrorMessage="1" showInputMessage="1" allowBlank="1" type="list">
      <formula1>$L$3:$L$4</formula1>
    </dataValidation>
    <dataValidation sqref="C8:I8" showErrorMessage="1" showInputMessage="1" allowBlank="1" type="list">
      <formula1>$K$8:$K$9</formula1>
    </dataValidation>
  </dataValidations>
  <hyperlinks>
    <hyperlink ref="B14" location="BS_LineItems!A5" display="Cash and cash equivalents "/>
    <hyperlink ref="N14" location="BS_LineItems!A5" display="Cash and cash equivalents "/>
    <hyperlink ref="B77" location="BS_LineItems!A98" display="Short Term Debt "/>
    <hyperlink ref="B81" location="BS_LineItems!A108" display="Long Term Debt due in one year "/>
    <hyperlink ref="B87" location="BS_LineItems!A128" display="Accounts Payable "/>
    <hyperlink ref="B90" location="BS_LineItems!A138" display="Accrued Expenses "/>
    <hyperlink ref="B93" location="BS_LineItems!A148" display="Tax Payable "/>
    <hyperlink ref="B96" location="CDM_BS!A112" display="Other Current Liabilities "/>
    <hyperlink ref="B102" location="BS_LineItems!A158" display="(Long Term Borrowings) "/>
    <hyperlink ref="B111" location="BS_LineItems!A178" display="Deferred Taxes "/>
    <hyperlink ref="B114" location="CDM_BS!A119" display="Other Long Term liabilities "/>
    <hyperlink ref="B120" location="BS_LineItems!A208" display="Common Stock "/>
  </hyperlinks>
  <printOptions horizontalCentered="1"/>
  <pageMargins left="0.25" right="0.25" top="0.25" bottom="0" header="0.5" footer="0.5"/>
  <pageSetup orientation="portrait" paperSize="9" scale="37" fitToHeight="2"/>
</worksheet>
</file>

<file path=xl/worksheets/sheet5.xml><?xml version="1.0" encoding="utf-8"?>
<worksheet xmlns="http://schemas.openxmlformats.org/spreadsheetml/2006/main">
  <sheetPr>
    <tabColor rgb="FF00B050"/>
    <outlinePr summaryBelow="1" summaryRight="1"/>
    <pageSetUpPr/>
  </sheetPr>
  <dimension ref="B2:U125"/>
  <sheetViews>
    <sheetView showGridLines="0" zoomScale="85" zoomScaleNormal="85" workbookViewId="0">
      <selection activeCell="D16" sqref="D16"/>
    </sheetView>
  </sheetViews>
  <sheetFormatPr baseColWidth="8" defaultColWidth="9" defaultRowHeight="14"/>
  <cols>
    <col width="9" customWidth="1" style="38" min="1" max="1"/>
    <col width="45.26953125" bestFit="1" customWidth="1" style="507" min="2" max="2"/>
    <col width="12.6328125" customWidth="1" style="457" min="3" max="3"/>
    <col width="11" customWidth="1" style="457" min="4" max="8"/>
    <col width="38.6328125" customWidth="1" style="457" min="9" max="9"/>
    <col width="9" customWidth="1" style="38" min="10" max="13"/>
    <col width="23.36328125" bestFit="1" customWidth="1" style="38" min="14" max="14"/>
    <col width="13" customWidth="1" style="38" min="15" max="16"/>
    <col width="12.453125" customWidth="1" style="38" min="17" max="17"/>
    <col width="11.453125" customWidth="1" style="38" min="18" max="18"/>
    <col width="14.26953125" customWidth="1" style="38" min="19" max="19"/>
    <col width="12.26953125" customWidth="1" style="38" min="20" max="20"/>
    <col width="43.6328125" customWidth="1" style="38" min="21" max="21"/>
    <col width="9" customWidth="1" style="38" min="22" max="16384"/>
  </cols>
  <sheetData>
    <row r="2">
      <c r="B2" s="508" t="inlineStr">
        <is>
          <t xml:space="preserve">CDM Notes Breakdown </t>
        </is>
      </c>
      <c r="C2" s="509" t="n"/>
      <c r="D2" s="509" t="n"/>
      <c r="E2" s="509" t="n"/>
      <c r="F2" s="509" t="n"/>
      <c r="G2" s="509" t="n"/>
      <c r="H2" s="509" t="n"/>
      <c r="I2" s="510" t="n"/>
      <c r="N2" s="508" t="inlineStr">
        <is>
          <t xml:space="preserve">CDM Notes Breakdown </t>
        </is>
      </c>
      <c r="O2" s="509" t="n"/>
      <c r="P2" s="509" t="n"/>
      <c r="Q2" s="509" t="n"/>
      <c r="R2" s="509" t="n"/>
      <c r="S2" s="509" t="n"/>
      <c r="T2" s="509" t="n"/>
      <c r="U2" s="510" t="n"/>
    </row>
    <row r="3">
      <c r="B3" s="511" t="n"/>
      <c r="C3" s="512" t="n"/>
      <c r="D3" s="512" t="n"/>
      <c r="E3" s="512" t="n"/>
      <c r="F3" s="512" t="n"/>
      <c r="G3" s="512" t="n"/>
      <c r="H3" s="512" t="n"/>
      <c r="I3" s="513" t="n"/>
      <c r="N3" s="511" t="n"/>
      <c r="O3" s="512" t="n"/>
      <c r="P3" s="512" t="n"/>
      <c r="Q3" s="512" t="n"/>
      <c r="R3" s="512" t="n"/>
      <c r="S3" s="512" t="n"/>
      <c r="T3" s="512" t="n"/>
      <c r="U3" s="513" t="n"/>
    </row>
    <row r="4" ht="13.5" customHeight="1" s="832">
      <c r="B4" s="808" t="inlineStr">
        <is>
          <t>Mizuho CCIF No.</t>
        </is>
      </c>
      <c r="C4" s="806">
        <f>BS!$B$3</f>
        <v/>
      </c>
      <c r="D4" s="1752" t="n"/>
      <c r="E4" s="1752" t="n"/>
      <c r="F4" s="1752" t="n"/>
      <c r="G4" s="1752" t="n"/>
      <c r="H4" s="1752" t="n"/>
      <c r="I4" s="1753" t="n"/>
      <c r="N4" s="808" t="inlineStr">
        <is>
          <t>Mizuho CCIF No.</t>
        </is>
      </c>
      <c r="O4" s="806">
        <f>BS!$B$3</f>
        <v/>
      </c>
      <c r="P4" s="1752" t="n"/>
      <c r="Q4" s="1752" t="n"/>
      <c r="R4" s="1752" t="n"/>
      <c r="S4" s="1752" t="n"/>
      <c r="T4" s="1752" t="n"/>
      <c r="U4" s="1753" t="n"/>
    </row>
    <row r="5" ht="11.25" customHeight="1" s="832">
      <c r="B5" s="1754" t="n"/>
      <c r="C5" s="1755" t="n"/>
      <c r="D5" s="1756" t="n"/>
      <c r="E5" s="1756" t="n"/>
      <c r="F5" s="1756" t="n"/>
      <c r="G5" s="1756" t="n"/>
      <c r="H5" s="1756" t="n"/>
      <c r="I5" s="1757" t="n"/>
      <c r="N5" s="1754" t="n"/>
      <c r="O5" s="1755" t="n"/>
      <c r="P5" s="1756" t="n"/>
      <c r="Q5" s="1756" t="n"/>
      <c r="R5" s="1756" t="n"/>
      <c r="S5" s="1756" t="n"/>
      <c r="T5" s="1756" t="n"/>
      <c r="U5" s="1757" t="n"/>
    </row>
    <row r="6" ht="19.5" customHeight="1" s="832">
      <c r="B6" s="808" t="inlineStr">
        <is>
          <t>Customer's Name</t>
        </is>
      </c>
      <c r="C6" s="807">
        <f>BS!$B$2</f>
        <v/>
      </c>
      <c r="D6" s="1752" t="n"/>
      <c r="E6" s="1752" t="n"/>
      <c r="F6" s="1752" t="n"/>
      <c r="G6" s="1752" t="n"/>
      <c r="H6" s="1752" t="n"/>
      <c r="I6" s="1753" t="n"/>
      <c r="N6" s="808" t="inlineStr">
        <is>
          <t>Customer's Name</t>
        </is>
      </c>
      <c r="O6" s="807">
        <f>BS!$B$2</f>
        <v/>
      </c>
      <c r="P6" s="1752" t="n"/>
      <c r="Q6" s="1752" t="n"/>
      <c r="R6" s="1752" t="n"/>
      <c r="S6" s="1752" t="n"/>
      <c r="T6" s="1752" t="n"/>
      <c r="U6" s="1753" t="n"/>
    </row>
    <row r="7" hidden="1" ht="13.5" customHeight="1" s="832">
      <c r="B7" s="1754" t="n"/>
      <c r="C7" s="1755" t="n"/>
      <c r="D7" s="1756" t="n"/>
      <c r="E7" s="1756" t="n"/>
      <c r="F7" s="1756" t="n"/>
      <c r="G7" s="1756" t="n"/>
      <c r="H7" s="1756" t="n"/>
      <c r="I7" s="1757" t="n"/>
      <c r="N7" s="1754" t="n"/>
      <c r="O7" s="1755" t="n"/>
      <c r="P7" s="1756" t="n"/>
      <c r="Q7" s="1756" t="n"/>
      <c r="R7" s="1756" t="n"/>
      <c r="S7" s="1756" t="n"/>
      <c r="T7" s="1756" t="n"/>
      <c r="U7" s="1757" t="n"/>
    </row>
    <row r="8" ht="13.5" customHeight="1" s="832">
      <c r="B8" s="808" t="inlineStr">
        <is>
          <t xml:space="preserve">Account Type </t>
        </is>
      </c>
      <c r="C8" s="807">
        <f>'BS (Assets) breakdown'!$C$8:$I$8</f>
        <v/>
      </c>
      <c r="D8" s="1752" t="n"/>
      <c r="E8" s="1752" t="n"/>
      <c r="F8" s="1752" t="n"/>
      <c r="G8" s="1752" t="n"/>
      <c r="H8" s="1752" t="n"/>
      <c r="I8" s="1753" t="n"/>
      <c r="N8" s="808" t="inlineStr">
        <is>
          <t xml:space="preserve">Account Type </t>
        </is>
      </c>
      <c r="O8" s="807">
        <f>$C$8</f>
        <v/>
      </c>
      <c r="P8" s="1752" t="n"/>
      <c r="Q8" s="1752" t="n"/>
      <c r="R8" s="1752" t="n"/>
      <c r="S8" s="1752" t="n"/>
      <c r="T8" s="1752" t="n"/>
      <c r="U8" s="1753" t="n"/>
    </row>
    <row r="9" ht="6.75" customHeight="1" s="832">
      <c r="B9" s="1754" t="n"/>
      <c r="C9" s="1755" t="n"/>
      <c r="D9" s="1756" t="n"/>
      <c r="E9" s="1756" t="n"/>
      <c r="F9" s="1756" t="n"/>
      <c r="G9" s="1756" t="n"/>
      <c r="H9" s="1756" t="n"/>
      <c r="I9" s="1757" t="n"/>
      <c r="N9" s="1754" t="n"/>
      <c r="O9" s="1755" t="n"/>
      <c r="P9" s="1756" t="n"/>
      <c r="Q9" s="1756" t="n"/>
      <c r="R9" s="1756" t="n"/>
      <c r="S9" s="1756" t="n"/>
      <c r="T9" s="1756" t="n"/>
      <c r="U9" s="1757" t="n"/>
    </row>
    <row r="10">
      <c r="B10" s="808" t="inlineStr">
        <is>
          <t>Unit</t>
        </is>
      </c>
      <c r="C10" s="809">
        <f>BS!$B$7</f>
        <v/>
      </c>
      <c r="D10" s="810">
        <f>BS!$B$8</f>
        <v/>
      </c>
      <c r="E10" s="812" t="n"/>
      <c r="F10" s="1752" t="n"/>
      <c r="G10" s="1752" t="n"/>
      <c r="H10" s="1752" t="n"/>
      <c r="I10" s="1753" t="n"/>
      <c r="N10" s="808" t="inlineStr">
        <is>
          <t>Unit</t>
        </is>
      </c>
      <c r="O10" s="809">
        <f>BS!$B$7</f>
        <v/>
      </c>
      <c r="P10" s="810">
        <f>BS!$B$10</f>
        <v/>
      </c>
      <c r="Q10" s="812" t="n"/>
      <c r="R10" s="1752" t="n"/>
      <c r="S10" s="1752" t="n"/>
      <c r="T10" s="1752" t="n"/>
      <c r="U10" s="1753" t="n"/>
    </row>
    <row r="11" ht="7.5" customHeight="1" s="832">
      <c r="B11" s="1754" t="n"/>
      <c r="C11" s="1755" t="n"/>
      <c r="D11" s="1756" t="n"/>
      <c r="E11" s="1756" t="n"/>
      <c r="F11" s="1756" t="n"/>
      <c r="G11" s="1756" t="n"/>
      <c r="H11" s="1756" t="n"/>
      <c r="I11" s="1757" t="n"/>
      <c r="N11" s="1754" t="n"/>
      <c r="O11" s="1755" t="n"/>
      <c r="P11" s="1756" t="n"/>
      <c r="Q11" s="1756" t="n"/>
      <c r="R11" s="1756" t="n"/>
      <c r="S11" s="1756" t="n"/>
      <c r="T11" s="1756" t="n"/>
      <c r="U11" s="1757" t="n"/>
    </row>
    <row r="12">
      <c r="B12" s="514" t="n"/>
      <c r="C12" s="512" t="n"/>
      <c r="D12" s="512" t="n"/>
      <c r="E12" s="512" t="n"/>
      <c r="F12" s="512" t="n"/>
      <c r="G12" s="512" t="n"/>
      <c r="H12" s="512" t="n"/>
      <c r="I12" s="513" t="n"/>
      <c r="N12" s="514" t="n"/>
      <c r="O12" s="512" t="n"/>
      <c r="P12" s="512" t="n"/>
      <c r="Q12" s="512" t="n"/>
      <c r="R12" s="512" t="n"/>
      <c r="S12" s="512" t="n"/>
      <c r="T12" s="512" t="n"/>
      <c r="U12" s="513" t="n"/>
    </row>
    <row r="13" ht="28.5" customHeight="1" s="832">
      <c r="B13" s="515" t="inlineStr">
        <is>
          <t xml:space="preserve">Notes to Balance Sheet </t>
        </is>
      </c>
      <c r="C13" s="463">
        <f>BS!$B$21</f>
        <v/>
      </c>
      <c r="D13" s="463">
        <f>BS!$C$21</f>
        <v/>
      </c>
      <c r="E13" s="463">
        <f>BS!$D$21</f>
        <v/>
      </c>
      <c r="F13" s="463">
        <f>BS!$E$21</f>
        <v/>
      </c>
      <c r="G13" s="463">
        <f>BS!$F$21</f>
        <v/>
      </c>
      <c r="H13" s="463">
        <f>BS!$G$21</f>
        <v/>
      </c>
      <c r="I13" s="516" t="inlineStr">
        <is>
          <t xml:space="preserve">Remarks </t>
        </is>
      </c>
      <c r="N13" s="515" t="inlineStr">
        <is>
          <t xml:space="preserve">Notes to Balance Sheet </t>
        </is>
      </c>
      <c r="O13" s="463">
        <f>BS!$B$21</f>
        <v/>
      </c>
      <c r="P13" s="463">
        <f>BS!$C$21</f>
        <v/>
      </c>
      <c r="Q13" s="463">
        <f>BS!$D$21</f>
        <v/>
      </c>
      <c r="R13" s="463">
        <f>BS!$E$21</f>
        <v/>
      </c>
      <c r="S13" s="463">
        <f>BS!$F$21</f>
        <v/>
      </c>
      <c r="T13" s="463">
        <f>BS!$G$21</f>
        <v/>
      </c>
      <c r="U13" s="516" t="inlineStr">
        <is>
          <t xml:space="preserve">Remarks </t>
        </is>
      </c>
    </row>
    <row r="14" ht="27.75" customHeight="1" s="832">
      <c r="B14" s="517" t="inlineStr">
        <is>
          <t xml:space="preserve">Liabilities </t>
        </is>
      </c>
      <c r="C14" s="518" t="n"/>
      <c r="D14" s="518" t="n"/>
      <c r="E14" s="518" t="n"/>
      <c r="F14" s="518" t="n"/>
      <c r="G14" s="518" t="n"/>
      <c r="H14" s="518" t="n"/>
      <c r="I14" s="519" t="n"/>
      <c r="N14" s="517" t="inlineStr">
        <is>
          <t xml:space="preserve">Liabilities </t>
        </is>
      </c>
      <c r="O14" s="518" t="n"/>
      <c r="P14" s="518" t="n"/>
      <c r="Q14" s="518" t="n"/>
      <c r="R14" s="518" t="n"/>
      <c r="S14" s="518" t="n"/>
      <c r="T14" s="518" t="n"/>
      <c r="U14" s="519" t="n"/>
    </row>
    <row r="15">
      <c r="B15" s="520" t="inlineStr">
        <is>
          <t xml:space="preserve">Short Term Debt </t>
        </is>
      </c>
      <c r="C15" s="521" t="n"/>
      <c r="D15" s="1770" t="n"/>
      <c r="E15" s="1770" t="n"/>
      <c r="F15" s="1770" t="n"/>
      <c r="G15" s="1770" t="n"/>
      <c r="H15" s="1770" t="n"/>
      <c r="I15" s="1796" t="n"/>
      <c r="N15" s="520" t="inlineStr">
        <is>
          <t xml:space="preserve">Short Term Debt </t>
        </is>
      </c>
      <c r="O15" s="521" t="n"/>
      <c r="P15" s="1770" t="n"/>
      <c r="Q15" s="1770" t="n"/>
      <c r="R15" s="1770" t="n"/>
      <c r="S15" s="1770" t="n"/>
      <c r="T15" s="1770" t="n"/>
      <c r="U15" s="1778" t="n"/>
    </row>
    <row r="16">
      <c r="B16" s="525" t="inlineStr">
        <is>
          <t>- Cash credit</t>
        </is>
      </c>
      <c r="C16" s="1770" t="n"/>
      <c r="D16" s="1770" t="n"/>
      <c r="E16" s="1770" t="n"/>
      <c r="F16" s="1770" t="n"/>
      <c r="G16" s="1770" t="n"/>
      <c r="H16" s="1770" t="n"/>
      <c r="I16" s="1778" t="n"/>
      <c r="N16" s="525" t="inlineStr">
        <is>
          <t>- Cash credit</t>
        </is>
      </c>
      <c r="O16" s="526">
        <f>C16*BS!$B$9</f>
        <v/>
      </c>
      <c r="P16" s="526">
        <f>D16*BS!$B$9</f>
        <v/>
      </c>
      <c r="Q16" s="526">
        <f>E16*BS!$B$9</f>
        <v/>
      </c>
      <c r="R16" s="526">
        <f>F16*BS!$B$9</f>
        <v/>
      </c>
      <c r="S16" s="526">
        <f>G16*BS!$B$9</f>
        <v/>
      </c>
      <c r="T16" s="526">
        <f>H16*BS!$B$9</f>
        <v/>
      </c>
      <c r="U16" s="527">
        <f>I16</f>
        <v/>
      </c>
    </row>
    <row r="17" ht="15.5" customHeight="1" s="832">
      <c r="B17" s="525" t="inlineStr">
        <is>
          <t>- Bank overdraft</t>
        </is>
      </c>
      <c r="C17" s="1779" t="n"/>
      <c r="D17" s="1779" t="n"/>
      <c r="E17" s="1779" t="n"/>
      <c r="F17" s="1779" t="n"/>
      <c r="G17" s="1779" t="n"/>
      <c r="H17" s="1779" t="n"/>
      <c r="I17" s="1778" t="n"/>
      <c r="N17" s="525" t="inlineStr">
        <is>
          <t>- Bank overdraft</t>
        </is>
      </c>
      <c r="O17" s="526">
        <f>C17*BS!$B$9</f>
        <v/>
      </c>
      <c r="P17" s="526">
        <f>D17*BS!$B$9</f>
        <v/>
      </c>
      <c r="Q17" s="526">
        <f>E17*BS!$B$9</f>
        <v/>
      </c>
      <c r="R17" s="526">
        <f>F17*BS!$B$9</f>
        <v/>
      </c>
      <c r="S17" s="526">
        <f>G17*BS!$B$9</f>
        <v/>
      </c>
      <c r="T17" s="526">
        <f>H17*BS!$B$9</f>
        <v/>
      </c>
      <c r="U17" s="527">
        <f>I17</f>
        <v/>
      </c>
    </row>
    <row r="18" ht="15.5" customHeight="1" s="832">
      <c r="B18" s="525" t="inlineStr">
        <is>
          <t xml:space="preserve">- Lease liabilities </t>
        </is>
      </c>
      <c r="C18" s="1770" t="n"/>
      <c r="D18" s="1779" t="n"/>
      <c r="E18" s="1779" t="n"/>
      <c r="F18" s="1779" t="n"/>
      <c r="G18" s="1779" t="n"/>
      <c r="H18" s="1779" t="n"/>
      <c r="I18" s="1778" t="n"/>
      <c r="N18" s="525" t="inlineStr">
        <is>
          <t xml:space="preserve">- Lease liabilities </t>
        </is>
      </c>
      <c r="O18" s="526">
        <f>C18*BS!$B$9</f>
        <v/>
      </c>
      <c r="P18" s="526">
        <f>D18*BS!$B$9</f>
        <v/>
      </c>
      <c r="Q18" s="526">
        <f>E18*BS!$B$9</f>
        <v/>
      </c>
      <c r="R18" s="526">
        <f>F18*BS!$B$9</f>
        <v/>
      </c>
      <c r="S18" s="526">
        <f>G18*BS!$B$9</f>
        <v/>
      </c>
      <c r="T18" s="526">
        <f>H18*BS!$B$9</f>
        <v/>
      </c>
      <c r="U18" s="527">
        <f>I18</f>
        <v/>
      </c>
    </row>
    <row r="19" ht="15.5" customHeight="1" s="832">
      <c r="B19" s="525" t="n"/>
      <c r="C19" s="1779" t="n"/>
      <c r="D19" s="1779" t="n"/>
      <c r="E19" s="1779" t="n"/>
      <c r="F19" s="1779" t="n"/>
      <c r="G19" s="1779" t="n"/>
      <c r="H19" s="1779" t="n"/>
      <c r="I19" s="1778" t="n"/>
      <c r="N19" s="525" t="n"/>
      <c r="O19" s="526">
        <f>C19*BS!$B$9</f>
        <v/>
      </c>
      <c r="P19" s="526">
        <f>D19*BS!$B$9</f>
        <v/>
      </c>
      <c r="Q19" s="526">
        <f>E19*BS!$B$9</f>
        <v/>
      </c>
      <c r="R19" s="526">
        <f>F19*BS!$B$9</f>
        <v/>
      </c>
      <c r="S19" s="526">
        <f>G19*BS!$B$9</f>
        <v/>
      </c>
      <c r="T19" s="526">
        <f>H19*BS!$B$9</f>
        <v/>
      </c>
      <c r="U19" s="527">
        <f>I19</f>
        <v/>
      </c>
    </row>
    <row r="20">
      <c r="B20" s="472" t="inlineStr">
        <is>
          <t>- Others (balancing figure)</t>
        </is>
      </c>
      <c r="C20" s="1770">
        <f>C21-SUM(C16:C19)</f>
        <v/>
      </c>
      <c r="D20" s="1770">
        <f>D21-SUM(D16:D19)</f>
        <v/>
      </c>
      <c r="E20" s="1770">
        <f>E21-SUM(E16:E19)</f>
        <v/>
      </c>
      <c r="F20" s="1770">
        <f>F21-SUM(F16:F19)</f>
        <v/>
      </c>
      <c r="G20" s="1770">
        <f>G21-SUM(G16:G19)</f>
        <v/>
      </c>
      <c r="H20" s="1770">
        <f>H21-SUM(H16:H19)</f>
        <v/>
      </c>
      <c r="I20" s="1778" t="n"/>
      <c r="N20" s="472" t="inlineStr">
        <is>
          <t>- Others (balancing figure)</t>
        </is>
      </c>
      <c r="O20" s="526">
        <f>C20*BS!$B$9</f>
        <v/>
      </c>
      <c r="P20" s="526">
        <f>D20*BS!$B$9</f>
        <v/>
      </c>
      <c r="Q20" s="526">
        <f>E20*BS!$B$9</f>
        <v/>
      </c>
      <c r="R20" s="526">
        <f>F20*BS!$B$9</f>
        <v/>
      </c>
      <c r="S20" s="526">
        <f>G20*BS!$B$9</f>
        <v/>
      </c>
      <c r="T20" s="526">
        <f>H20*BS!$B$9</f>
        <v/>
      </c>
      <c r="U20" s="527">
        <f>I20</f>
        <v/>
      </c>
    </row>
    <row r="21" ht="15.5" customHeight="1" s="832">
      <c r="B21" s="529" t="inlineStr">
        <is>
          <t xml:space="preserve">Total </t>
        </is>
      </c>
      <c r="C21" s="1770" t="n"/>
      <c r="D21" s="1779" t="n"/>
      <c r="E21" s="1779" t="n"/>
      <c r="F21" s="1779" t="n"/>
      <c r="G21" s="1779" t="n"/>
      <c r="H21" s="1779" t="n"/>
      <c r="I21" s="1797" t="n"/>
      <c r="N21" s="529" t="inlineStr">
        <is>
          <t xml:space="preserve">Total </t>
        </is>
      </c>
      <c r="O21" s="526">
        <f>C21*BS!$B$9</f>
        <v/>
      </c>
      <c r="P21" s="526">
        <f>D21*BS!$B$9</f>
        <v/>
      </c>
      <c r="Q21" s="526">
        <f>E21*BS!$B$9</f>
        <v/>
      </c>
      <c r="R21" s="526">
        <f>F21*BS!$B$9</f>
        <v/>
      </c>
      <c r="S21" s="526">
        <f>G21*BS!$B$9</f>
        <v/>
      </c>
      <c r="T21" s="526">
        <f>H21*BS!$B$9</f>
        <v/>
      </c>
      <c r="U21" s="527">
        <f>I21</f>
        <v/>
      </c>
    </row>
    <row r="22" ht="15.5" customHeight="1" s="832">
      <c r="B22" s="525" t="n"/>
      <c r="C22" s="1779" t="n"/>
      <c r="D22" s="1779" t="n"/>
      <c r="E22" s="1779" t="n"/>
      <c r="F22" s="1779" t="n"/>
      <c r="G22" s="1779" t="n"/>
      <c r="H22" s="1779" t="n"/>
      <c r="I22" s="1797" t="n"/>
      <c r="N22" s="525" t="n"/>
      <c r="O22" s="526">
        <f>C22*BS!$B$9</f>
        <v/>
      </c>
      <c r="P22" s="526">
        <f>D22*BS!$B$9</f>
        <v/>
      </c>
      <c r="Q22" s="526">
        <f>E22*BS!$B$9</f>
        <v/>
      </c>
      <c r="R22" s="526">
        <f>F22*BS!$B$9</f>
        <v/>
      </c>
      <c r="S22" s="526">
        <f>G22*BS!$B$9</f>
        <v/>
      </c>
      <c r="T22" s="526">
        <f>H22*BS!$B$9</f>
        <v/>
      </c>
      <c r="U22" s="527">
        <f>I22</f>
        <v/>
      </c>
    </row>
    <row r="23" ht="28" customHeight="1" s="832">
      <c r="B23" s="520" t="inlineStr">
        <is>
          <t xml:space="preserve">Long Term Debt due in one year </t>
        </is>
      </c>
      <c r="C23" s="1770" t="n"/>
      <c r="D23" s="1770" t="n"/>
      <c r="E23" s="1770" t="n"/>
      <c r="F23" s="1770" t="n"/>
      <c r="G23" s="1770" t="n"/>
      <c r="H23" s="1770" t="n"/>
      <c r="I23" s="1796" t="n"/>
      <c r="N23" s="520" t="inlineStr">
        <is>
          <t xml:space="preserve">Long Term Debt due in one year </t>
        </is>
      </c>
      <c r="O23" s="526">
        <f>C23*BS!$B$9</f>
        <v/>
      </c>
      <c r="P23" s="526">
        <f>D23*BS!$B$9</f>
        <v/>
      </c>
      <c r="Q23" s="526">
        <f>E23*BS!$B$9</f>
        <v/>
      </c>
      <c r="R23" s="526">
        <f>F23*BS!$B$9</f>
        <v/>
      </c>
      <c r="S23" s="526">
        <f>G23*BS!$B$9</f>
        <v/>
      </c>
      <c r="T23" s="526">
        <f>H23*BS!$B$9</f>
        <v/>
      </c>
      <c r="U23" s="527">
        <f>I23</f>
        <v/>
      </c>
    </row>
    <row r="24" ht="28" customHeight="1" s="832">
      <c r="B24" s="525" t="inlineStr">
        <is>
          <t xml:space="preserve">- Lease obligation (current) </t>
        </is>
      </c>
      <c r="C24" s="1770" t="n"/>
      <c r="D24" s="1770" t="n"/>
      <c r="E24" s="1770" t="n"/>
      <c r="F24" s="1770" t="n"/>
      <c r="G24" s="1770" t="n"/>
      <c r="H24" s="1770" t="n"/>
      <c r="I24" s="1796" t="n"/>
      <c r="N24" s="525" t="inlineStr">
        <is>
          <t xml:space="preserve">- Lease obligation (current) </t>
        </is>
      </c>
      <c r="O24" s="526">
        <f>C24*BS!$B$9</f>
        <v/>
      </c>
      <c r="P24" s="526">
        <f>D24*BS!$B$9</f>
        <v/>
      </c>
      <c r="Q24" s="526">
        <f>E24*BS!$B$9</f>
        <v/>
      </c>
      <c r="R24" s="526">
        <f>F24*BS!$B$9</f>
        <v/>
      </c>
      <c r="S24" s="526">
        <f>G24*BS!$B$9</f>
        <v/>
      </c>
      <c r="T24" s="526">
        <f>H24*BS!$B$9</f>
        <v/>
      </c>
      <c r="U24" s="527">
        <f>I24</f>
        <v/>
      </c>
    </row>
    <row r="25" ht="56" customHeight="1" s="832">
      <c r="B25" s="525" t="inlineStr">
        <is>
          <t>- Interest-bearing borrowings with repayment due is within one year</t>
        </is>
      </c>
      <c r="C25" s="1770" t="n"/>
      <c r="D25" s="1770" t="n"/>
      <c r="E25" s="1770" t="n"/>
      <c r="F25" s="1770" t="n"/>
      <c r="G25" s="1770" t="n"/>
      <c r="H25" s="1770" t="n"/>
      <c r="I25" s="1796" t="n"/>
      <c r="N25" s="525" t="inlineStr">
        <is>
          <t>- Interest-bearing borrowings with repayment due is within one year</t>
        </is>
      </c>
      <c r="O25" s="526">
        <f>C25*BS!$B$9</f>
        <v/>
      </c>
      <c r="P25" s="526">
        <f>D25*BS!$B$9</f>
        <v/>
      </c>
      <c r="Q25" s="526">
        <f>E25*BS!$B$9</f>
        <v/>
      </c>
      <c r="R25" s="526">
        <f>F25*BS!$B$9</f>
        <v/>
      </c>
      <c r="S25" s="526">
        <f>G25*BS!$B$9</f>
        <v/>
      </c>
      <c r="T25" s="526">
        <f>H25*BS!$B$9</f>
        <v/>
      </c>
      <c r="U25" s="527">
        <f>I25</f>
        <v/>
      </c>
    </row>
    <row r="26">
      <c r="B26" s="525" t="n"/>
      <c r="C26" s="1770" t="n"/>
      <c r="D26" s="1770" t="n"/>
      <c r="E26" s="1770" t="n"/>
      <c r="F26" s="1770" t="n"/>
      <c r="G26" s="1770" t="n"/>
      <c r="H26" s="1770" t="n"/>
      <c r="I26" s="1796" t="n"/>
      <c r="N26" s="525" t="n"/>
      <c r="O26" s="526">
        <f>C26*BS!$B$9</f>
        <v/>
      </c>
      <c r="P26" s="526">
        <f>D26*BS!$B$9</f>
        <v/>
      </c>
      <c r="Q26" s="526">
        <f>E26*BS!$B$9</f>
        <v/>
      </c>
      <c r="R26" s="526">
        <f>F26*BS!$B$9</f>
        <v/>
      </c>
      <c r="S26" s="526">
        <f>G26*BS!$B$9</f>
        <v/>
      </c>
      <c r="T26" s="526">
        <f>H26*BS!$B$9</f>
        <v/>
      </c>
      <c r="U26" s="527">
        <f>I26</f>
        <v/>
      </c>
    </row>
    <row r="27">
      <c r="B27" s="525" t="n"/>
      <c r="C27" s="1770" t="n"/>
      <c r="D27" s="1770" t="n"/>
      <c r="E27" s="1770" t="n"/>
      <c r="F27" s="1770" t="n"/>
      <c r="G27" s="1770" t="n"/>
      <c r="H27" s="1770" t="n"/>
      <c r="I27" s="1796" t="n"/>
      <c r="N27" s="525" t="n"/>
      <c r="O27" s="526">
        <f>C27*BS!$B$9</f>
        <v/>
      </c>
      <c r="P27" s="526">
        <f>D27*BS!$B$9</f>
        <v/>
      </c>
      <c r="Q27" s="526">
        <f>E27*BS!$B$9</f>
        <v/>
      </c>
      <c r="R27" s="526">
        <f>F27*BS!$B$9</f>
        <v/>
      </c>
      <c r="S27" s="526">
        <f>G27*BS!$B$9</f>
        <v/>
      </c>
      <c r="T27" s="526">
        <f>H27*BS!$B$9</f>
        <v/>
      </c>
      <c r="U27" s="527">
        <f>I27</f>
        <v/>
      </c>
    </row>
    <row r="28">
      <c r="B28" s="529" t="inlineStr">
        <is>
          <t xml:space="preserve">Total </t>
        </is>
      </c>
      <c r="C28" s="1770" t="n"/>
      <c r="D28" s="1770" t="n"/>
      <c r="E28" s="1770" t="n"/>
      <c r="F28" s="1770" t="n"/>
      <c r="G28" s="1770" t="n"/>
      <c r="H28" s="1770" t="n"/>
      <c r="I28" s="1796" t="n"/>
      <c r="N28" s="529" t="inlineStr">
        <is>
          <t xml:space="preserve">Total </t>
        </is>
      </c>
      <c r="O28" s="526">
        <f>C28*BS!$B$9</f>
        <v/>
      </c>
      <c r="P28" s="526">
        <f>D28*BS!$B$9</f>
        <v/>
      </c>
      <c r="Q28" s="526">
        <f>E28*BS!$B$9</f>
        <v/>
      </c>
      <c r="R28" s="526">
        <f>F28*BS!$B$9</f>
        <v/>
      </c>
      <c r="S28" s="526">
        <f>G28*BS!$B$9</f>
        <v/>
      </c>
      <c r="T28" s="526">
        <f>H28*BS!$B$9</f>
        <v/>
      </c>
      <c r="U28" s="527">
        <f>I28</f>
        <v/>
      </c>
    </row>
    <row r="29">
      <c r="B29" s="525" t="n"/>
      <c r="C29" s="1767" t="n"/>
      <c r="D29" s="1767" t="n"/>
      <c r="E29" s="1767" t="n"/>
      <c r="F29" s="1767" t="n"/>
      <c r="G29" s="1767" t="n"/>
      <c r="H29" s="1767" t="n"/>
      <c r="I29" s="1798" t="n"/>
      <c r="N29" s="525" t="n"/>
      <c r="O29" s="526">
        <f>C29*BS!$B$9</f>
        <v/>
      </c>
      <c r="P29" s="526">
        <f>D29*BS!$B$9</f>
        <v/>
      </c>
      <c r="Q29" s="526">
        <f>E29*BS!$B$9</f>
        <v/>
      </c>
      <c r="R29" s="526">
        <f>F29*BS!$B$9</f>
        <v/>
      </c>
      <c r="S29" s="526">
        <f>G29*BS!$B$9</f>
        <v/>
      </c>
      <c r="T29" s="526">
        <f>H29*BS!$B$9</f>
        <v/>
      </c>
      <c r="U29" s="527">
        <f>I29</f>
        <v/>
      </c>
    </row>
    <row r="30">
      <c r="B30" s="520" t="inlineStr">
        <is>
          <t xml:space="preserve">Note Payable (Debt) </t>
        </is>
      </c>
      <c r="C30" s="1767" t="n"/>
      <c r="D30" s="1767" t="n"/>
      <c r="E30" s="1767" t="n"/>
      <c r="F30" s="1767" t="n"/>
      <c r="G30" s="1767" t="n"/>
      <c r="H30" s="1767" t="n"/>
      <c r="I30" s="1798" t="n"/>
      <c r="N30" s="520" t="inlineStr">
        <is>
          <t xml:space="preserve">Note Payable (Debt) </t>
        </is>
      </c>
      <c r="O30" s="526">
        <f>C30*BS!$B$9</f>
        <v/>
      </c>
      <c r="P30" s="526">
        <f>D30*BS!$B$9</f>
        <v/>
      </c>
      <c r="Q30" s="526">
        <f>E30*BS!$B$9</f>
        <v/>
      </c>
      <c r="R30" s="526">
        <f>F30*BS!$B$9</f>
        <v/>
      </c>
      <c r="S30" s="526">
        <f>G30*BS!$B$9</f>
        <v/>
      </c>
      <c r="T30" s="526">
        <f>H30*BS!$B$9</f>
        <v/>
      </c>
      <c r="U30" s="527">
        <f>I30</f>
        <v/>
      </c>
    </row>
    <row r="31">
      <c r="B31" s="525" t="inlineStr">
        <is>
          <t xml:space="preserve">- Notes payable to banks </t>
        </is>
      </c>
      <c r="C31" s="1770" t="n"/>
      <c r="D31" s="1770" t="n"/>
      <c r="E31" s="1770" t="n"/>
      <c r="F31" s="1770" t="n"/>
      <c r="G31" s="1770" t="n"/>
      <c r="H31" s="1770" t="n"/>
      <c r="I31" s="1796" t="n"/>
      <c r="N31" s="525" t="inlineStr">
        <is>
          <t xml:space="preserve">- Notes payable to banks </t>
        </is>
      </c>
      <c r="O31" s="526">
        <f>C31*BS!$B$9</f>
        <v/>
      </c>
      <c r="P31" s="526">
        <f>D31*BS!$B$9</f>
        <v/>
      </c>
      <c r="Q31" s="526">
        <f>E31*BS!$B$9</f>
        <v/>
      </c>
      <c r="R31" s="526">
        <f>F31*BS!$B$9</f>
        <v/>
      </c>
      <c r="S31" s="526">
        <f>G31*BS!$B$9</f>
        <v/>
      </c>
      <c r="T31" s="526">
        <f>H31*BS!$B$9</f>
        <v/>
      </c>
      <c r="U31" s="527">
        <f>I31</f>
        <v/>
      </c>
    </row>
    <row r="32">
      <c r="B32" s="525" t="inlineStr">
        <is>
          <t>- Commercial paper</t>
        </is>
      </c>
      <c r="C32" s="1770" t="n"/>
      <c r="D32" s="1770" t="n"/>
      <c r="E32" s="1770" t="n"/>
      <c r="F32" s="1770" t="n"/>
      <c r="G32" s="1770" t="n"/>
      <c r="H32" s="1770" t="n"/>
      <c r="I32" s="1796" t="n"/>
      <c r="N32" s="525" t="inlineStr">
        <is>
          <t>- Commercial paper</t>
        </is>
      </c>
      <c r="O32" s="526">
        <f>C32*BS!$B$9</f>
        <v/>
      </c>
      <c r="P32" s="526">
        <f>D32*BS!$B$9</f>
        <v/>
      </c>
      <c r="Q32" s="526">
        <f>E32*BS!$B$9</f>
        <v/>
      </c>
      <c r="R32" s="526">
        <f>F32*BS!$B$9</f>
        <v/>
      </c>
      <c r="S32" s="526">
        <f>G32*BS!$B$9</f>
        <v/>
      </c>
      <c r="T32" s="526">
        <f>H32*BS!$B$9</f>
        <v/>
      </c>
      <c r="U32" s="527">
        <f>I32</f>
        <v/>
      </c>
    </row>
    <row r="33">
      <c r="B33" s="525" t="inlineStr">
        <is>
          <t>- Bank acceptances</t>
        </is>
      </c>
      <c r="C33" s="1770" t="n"/>
      <c r="D33" s="1770" t="n"/>
      <c r="E33" s="1770" t="n"/>
      <c r="F33" s="1770" t="n"/>
      <c r="G33" s="1770" t="n"/>
      <c r="H33" s="1770" t="n"/>
      <c r="I33" s="1796" t="n"/>
      <c r="N33" s="525" t="inlineStr">
        <is>
          <t>- Bank acceptances</t>
        </is>
      </c>
      <c r="O33" s="526">
        <f>C33*BS!$B$9</f>
        <v/>
      </c>
      <c r="P33" s="526">
        <f>D33*BS!$B$9</f>
        <v/>
      </c>
      <c r="Q33" s="526">
        <f>E33*BS!$B$9</f>
        <v/>
      </c>
      <c r="R33" s="526">
        <f>F33*BS!$B$9</f>
        <v/>
      </c>
      <c r="S33" s="526">
        <f>G33*BS!$B$9</f>
        <v/>
      </c>
      <c r="T33" s="526">
        <f>H33*BS!$B$9</f>
        <v/>
      </c>
      <c r="U33" s="527">
        <f>I33</f>
        <v/>
      </c>
    </row>
    <row r="34">
      <c r="B34" s="525" t="n"/>
      <c r="C34" s="1770" t="n"/>
      <c r="D34" s="1770" t="n"/>
      <c r="E34" s="1770" t="n"/>
      <c r="F34" s="1770" t="n"/>
      <c r="G34" s="1770" t="n"/>
      <c r="H34" s="1770" t="n"/>
      <c r="I34" s="1796" t="n"/>
      <c r="N34" s="525" t="n"/>
      <c r="O34" s="526">
        <f>C34*BS!$B$9</f>
        <v/>
      </c>
      <c r="P34" s="526">
        <f>D34*BS!$B$9</f>
        <v/>
      </c>
      <c r="Q34" s="526">
        <f>E34*BS!$B$9</f>
        <v/>
      </c>
      <c r="R34" s="526">
        <f>F34*BS!$B$9</f>
        <v/>
      </c>
      <c r="S34" s="526">
        <f>G34*BS!$B$9</f>
        <v/>
      </c>
      <c r="T34" s="526">
        <f>H34*BS!$B$9</f>
        <v/>
      </c>
      <c r="U34" s="527">
        <f>I34</f>
        <v/>
      </c>
    </row>
    <row r="35">
      <c r="B35" s="529" t="inlineStr">
        <is>
          <t xml:space="preserve">Total </t>
        </is>
      </c>
      <c r="C35" s="1770" t="n"/>
      <c r="D35" s="1770" t="n"/>
      <c r="E35" s="1770" t="n"/>
      <c r="F35" s="1770" t="n"/>
      <c r="G35" s="1770" t="n"/>
      <c r="H35" s="1770" t="n"/>
      <c r="I35" s="1796" t="n"/>
      <c r="N35" s="529" t="inlineStr">
        <is>
          <t xml:space="preserve">Total </t>
        </is>
      </c>
      <c r="O35" s="526">
        <f>C35*BS!$B$9</f>
        <v/>
      </c>
      <c r="P35" s="526">
        <f>D35*BS!$B$9</f>
        <v/>
      </c>
      <c r="Q35" s="526">
        <f>E35*BS!$B$9</f>
        <v/>
      </c>
      <c r="R35" s="526">
        <f>F35*BS!$B$9</f>
        <v/>
      </c>
      <c r="S35" s="526">
        <f>G35*BS!$B$9</f>
        <v/>
      </c>
      <c r="T35" s="526">
        <f>H35*BS!$B$9</f>
        <v/>
      </c>
      <c r="U35" s="527">
        <f>I35</f>
        <v/>
      </c>
    </row>
    <row r="36">
      <c r="B36" s="525" t="n"/>
      <c r="C36" s="1770" t="n"/>
      <c r="D36" s="1770" t="n"/>
      <c r="E36" s="1770" t="n"/>
      <c r="F36" s="1770" t="n"/>
      <c r="G36" s="1770" t="n"/>
      <c r="H36" s="1770" t="n"/>
      <c r="I36" s="1796" t="n"/>
      <c r="N36" s="525" t="n"/>
      <c r="O36" s="526">
        <f>C36*BS!$B$9</f>
        <v/>
      </c>
      <c r="P36" s="526">
        <f>D36*BS!$B$9</f>
        <v/>
      </c>
      <c r="Q36" s="526">
        <f>E36*BS!$B$9</f>
        <v/>
      </c>
      <c r="R36" s="526">
        <f>F36*BS!$B$9</f>
        <v/>
      </c>
      <c r="S36" s="526">
        <f>G36*BS!$B$9</f>
        <v/>
      </c>
      <c r="T36" s="526">
        <f>H36*BS!$B$9</f>
        <v/>
      </c>
      <c r="U36" s="527">
        <f>I36</f>
        <v/>
      </c>
    </row>
    <row r="37">
      <c r="B37" s="520" t="inlineStr">
        <is>
          <t xml:space="preserve">Accounts Payable </t>
        </is>
      </c>
      <c r="C37" s="1770" t="n"/>
      <c r="D37" s="1770" t="n"/>
      <c r="E37" s="1770" t="n"/>
      <c r="F37" s="1770" t="n"/>
      <c r="G37" s="1770" t="n"/>
      <c r="H37" s="1770" t="n"/>
      <c r="I37" s="1796" t="n"/>
      <c r="N37" s="520" t="inlineStr">
        <is>
          <t xml:space="preserve">Accounts Payable </t>
        </is>
      </c>
      <c r="O37" s="526">
        <f>C37*BS!$B$9</f>
        <v/>
      </c>
      <c r="P37" s="526">
        <f>D37*BS!$B$9</f>
        <v/>
      </c>
      <c r="Q37" s="526">
        <f>E37*BS!$B$9</f>
        <v/>
      </c>
      <c r="R37" s="526">
        <f>F37*BS!$B$9</f>
        <v/>
      </c>
      <c r="S37" s="526">
        <f>G37*BS!$B$9</f>
        <v/>
      </c>
      <c r="T37" s="526">
        <f>H37*BS!$B$9</f>
        <v/>
      </c>
      <c r="U37" s="527">
        <f>I37</f>
        <v/>
      </c>
    </row>
    <row r="38">
      <c r="B38" s="525" t="inlineStr">
        <is>
          <t xml:space="preserve">- Trade accounts payable </t>
        </is>
      </c>
      <c r="C38" s="1770" t="n"/>
      <c r="D38" s="1770" t="n"/>
      <c r="E38" s="1770" t="n"/>
      <c r="F38" s="1770" t="n"/>
      <c r="G38" s="1770" t="n"/>
      <c r="H38" s="1770" t="n"/>
      <c r="I38" s="1796" t="n"/>
      <c r="N38" s="525" t="inlineStr">
        <is>
          <t xml:space="preserve">- Trade accounts payable </t>
        </is>
      </c>
      <c r="O38" s="526">
        <f>C38*BS!$B$9</f>
        <v/>
      </c>
      <c r="P38" s="526">
        <f>D38*BS!$B$9</f>
        <v/>
      </c>
      <c r="Q38" s="526">
        <f>E38*BS!$B$9</f>
        <v/>
      </c>
      <c r="R38" s="526">
        <f>F38*BS!$B$9</f>
        <v/>
      </c>
      <c r="S38" s="526">
        <f>G38*BS!$B$9</f>
        <v/>
      </c>
      <c r="T38" s="526">
        <f>H38*BS!$B$9</f>
        <v/>
      </c>
      <c r="U38" s="527">
        <f>I38</f>
        <v/>
      </c>
    </row>
    <row r="39">
      <c r="B39" s="525" t="n"/>
      <c r="C39" s="1770" t="n"/>
      <c r="D39" s="1770" t="n"/>
      <c r="E39" s="1770" t="n"/>
      <c r="F39" s="1770" t="n"/>
      <c r="G39" s="1770" t="n"/>
      <c r="H39" s="1770" t="n"/>
      <c r="I39" s="1796" t="n"/>
      <c r="N39" s="525" t="n"/>
      <c r="O39" s="526">
        <f>C39*BS!$B$9</f>
        <v/>
      </c>
      <c r="P39" s="526">
        <f>D39*BS!$B$9</f>
        <v/>
      </c>
      <c r="Q39" s="526">
        <f>E39*BS!$B$9</f>
        <v/>
      </c>
      <c r="R39" s="526">
        <f>F39*BS!$B$9</f>
        <v/>
      </c>
      <c r="S39" s="526">
        <f>G39*BS!$B$9</f>
        <v/>
      </c>
      <c r="T39" s="526">
        <f>H39*BS!$B$9</f>
        <v/>
      </c>
      <c r="U39" s="527">
        <f>I39</f>
        <v/>
      </c>
    </row>
    <row r="40">
      <c r="B40" s="525" t="n"/>
      <c r="C40" s="1770" t="n"/>
      <c r="D40" s="1770" t="n"/>
      <c r="E40" s="1770" t="n"/>
      <c r="F40" s="1770" t="n"/>
      <c r="G40" s="1770" t="n"/>
      <c r="H40" s="1770" t="n"/>
      <c r="I40" s="1796" t="n"/>
      <c r="N40" s="525" t="n"/>
      <c r="O40" s="526">
        <f>C40*BS!$B$9</f>
        <v/>
      </c>
      <c r="P40" s="526">
        <f>D40*BS!$B$9</f>
        <v/>
      </c>
      <c r="Q40" s="526">
        <f>E40*BS!$B$9</f>
        <v/>
      </c>
      <c r="R40" s="526">
        <f>F40*BS!$B$9</f>
        <v/>
      </c>
      <c r="S40" s="526">
        <f>G40*BS!$B$9</f>
        <v/>
      </c>
      <c r="T40" s="526">
        <f>H40*BS!$B$9</f>
        <v/>
      </c>
      <c r="U40" s="527">
        <f>I40</f>
        <v/>
      </c>
    </row>
    <row r="41">
      <c r="B41" s="529" t="inlineStr">
        <is>
          <t xml:space="preserve">Total </t>
        </is>
      </c>
      <c r="C41" s="1770" t="n"/>
      <c r="D41" s="1770" t="n"/>
      <c r="E41" s="1770" t="n"/>
      <c r="F41" s="1770" t="n"/>
      <c r="G41" s="1770" t="n"/>
      <c r="H41" s="1770" t="n"/>
      <c r="I41" s="1796" t="n"/>
      <c r="N41" s="529" t="inlineStr">
        <is>
          <t xml:space="preserve">Total </t>
        </is>
      </c>
      <c r="O41" s="526">
        <f>C41*BS!$B$9</f>
        <v/>
      </c>
      <c r="P41" s="526">
        <f>D41*BS!$B$9</f>
        <v/>
      </c>
      <c r="Q41" s="526">
        <f>E41*BS!$B$9</f>
        <v/>
      </c>
      <c r="R41" s="526">
        <f>F41*BS!$B$9</f>
        <v/>
      </c>
      <c r="S41" s="526">
        <f>G41*BS!$B$9</f>
        <v/>
      </c>
      <c r="T41" s="526">
        <f>H41*BS!$B$9</f>
        <v/>
      </c>
      <c r="U41" s="527">
        <f>I41</f>
        <v/>
      </c>
    </row>
    <row r="42">
      <c r="B42" s="525" t="n"/>
      <c r="C42" s="1770" t="n"/>
      <c r="D42" s="1770" t="n"/>
      <c r="E42" s="1770" t="n"/>
      <c r="F42" s="1770" t="n"/>
      <c r="G42" s="1770" t="n"/>
      <c r="H42" s="1770" t="n"/>
      <c r="I42" s="1796" t="n"/>
      <c r="N42" s="525" t="n"/>
      <c r="O42" s="526">
        <f>C42*BS!$B$9</f>
        <v/>
      </c>
      <c r="P42" s="526">
        <f>D42*BS!$B$9</f>
        <v/>
      </c>
      <c r="Q42" s="526">
        <f>E42*BS!$B$9</f>
        <v/>
      </c>
      <c r="R42" s="526">
        <f>F42*BS!$B$9</f>
        <v/>
      </c>
      <c r="S42" s="526">
        <f>G42*BS!$B$9</f>
        <v/>
      </c>
      <c r="T42" s="526">
        <f>H42*BS!$B$9</f>
        <v/>
      </c>
      <c r="U42" s="527">
        <f>I42</f>
        <v/>
      </c>
    </row>
    <row r="43">
      <c r="B43" s="520" t="inlineStr">
        <is>
          <t xml:space="preserve">Accrued Expenses </t>
        </is>
      </c>
      <c r="C43" s="1770" t="n"/>
      <c r="D43" s="1770" t="n"/>
      <c r="E43" s="1770" t="n"/>
      <c r="F43" s="1770" t="n"/>
      <c r="G43" s="1770" t="n"/>
      <c r="H43" s="1770" t="n"/>
      <c r="I43" s="1796" t="n"/>
      <c r="N43" s="520" t="inlineStr">
        <is>
          <t xml:space="preserve">Accrued Expenses </t>
        </is>
      </c>
      <c r="O43" s="526">
        <f>C43*BS!$B$9</f>
        <v/>
      </c>
      <c r="P43" s="526">
        <f>D43*BS!$B$9</f>
        <v/>
      </c>
      <c r="Q43" s="526">
        <f>E43*BS!$B$9</f>
        <v/>
      </c>
      <c r="R43" s="526">
        <f>F43*BS!$B$9</f>
        <v/>
      </c>
      <c r="S43" s="526">
        <f>G43*BS!$B$9</f>
        <v/>
      </c>
      <c r="T43" s="526">
        <f>H43*BS!$B$9</f>
        <v/>
      </c>
      <c r="U43" s="527">
        <f>I43</f>
        <v/>
      </c>
    </row>
    <row r="44">
      <c r="B44" s="525" t="inlineStr">
        <is>
          <t>- Accrued commissions</t>
        </is>
      </c>
      <c r="C44" s="1767" t="n"/>
      <c r="D44" s="1767" t="n"/>
      <c r="E44" s="1767" t="n"/>
      <c r="F44" s="1767" t="n"/>
      <c r="G44" s="1767" t="n"/>
      <c r="H44" s="1767" t="n"/>
      <c r="I44" s="1798" t="n"/>
      <c r="N44" s="525" t="inlineStr">
        <is>
          <t>- Accrued commissions</t>
        </is>
      </c>
      <c r="O44" s="526">
        <f>C44*BS!$B$9</f>
        <v/>
      </c>
      <c r="P44" s="526">
        <f>D44*BS!$B$9</f>
        <v/>
      </c>
      <c r="Q44" s="526">
        <f>E44*BS!$B$9</f>
        <v/>
      </c>
      <c r="R44" s="526">
        <f>F44*BS!$B$9</f>
        <v/>
      </c>
      <c r="S44" s="526">
        <f>G44*BS!$B$9</f>
        <v/>
      </c>
      <c r="T44" s="526">
        <f>H44*BS!$B$9</f>
        <v/>
      </c>
      <c r="U44" s="527">
        <f>I44</f>
        <v/>
      </c>
    </row>
    <row r="45">
      <c r="B45" s="525" t="inlineStr">
        <is>
          <t>- Accrued interest</t>
        </is>
      </c>
      <c r="C45" s="1767" t="n"/>
      <c r="D45" s="1767" t="n"/>
      <c r="E45" s="1767" t="n"/>
      <c r="F45" s="1767" t="n"/>
      <c r="G45" s="1767" t="n"/>
      <c r="H45" s="1767" t="n"/>
      <c r="I45" s="1798" t="n"/>
      <c r="N45" s="525" t="inlineStr">
        <is>
          <t>- Accrued interest</t>
        </is>
      </c>
      <c r="O45" s="526">
        <f>C45*BS!$B$9</f>
        <v/>
      </c>
      <c r="P45" s="526">
        <f>D45*BS!$B$9</f>
        <v/>
      </c>
      <c r="Q45" s="526">
        <f>E45*BS!$B$9</f>
        <v/>
      </c>
      <c r="R45" s="526">
        <f>F45*BS!$B$9</f>
        <v/>
      </c>
      <c r="S45" s="526">
        <f>G45*BS!$B$9</f>
        <v/>
      </c>
      <c r="T45" s="526">
        <f>H45*BS!$B$9</f>
        <v/>
      </c>
      <c r="U45" s="527">
        <f>I45</f>
        <v/>
      </c>
    </row>
    <row r="46">
      <c r="B46" s="525" t="n"/>
      <c r="C46" s="1767" t="n"/>
      <c r="D46" s="1767" t="n"/>
      <c r="E46" s="1767" t="n"/>
      <c r="F46" s="1767" t="n"/>
      <c r="G46" s="1767" t="n"/>
      <c r="H46" s="1767" t="n"/>
      <c r="I46" s="1798" t="n"/>
      <c r="N46" s="525" t="n"/>
      <c r="O46" s="526">
        <f>C46*BS!$B$9</f>
        <v/>
      </c>
      <c r="P46" s="526">
        <f>D46*BS!$B$9</f>
        <v/>
      </c>
      <c r="Q46" s="526">
        <f>E46*BS!$B$9</f>
        <v/>
      </c>
      <c r="R46" s="526">
        <f>F46*BS!$B$9</f>
        <v/>
      </c>
      <c r="S46" s="526">
        <f>G46*BS!$B$9</f>
        <v/>
      </c>
      <c r="T46" s="526">
        <f>H46*BS!$B$9</f>
        <v/>
      </c>
      <c r="U46" s="527">
        <f>I46</f>
        <v/>
      </c>
    </row>
    <row r="47">
      <c r="B47" s="525" t="n"/>
      <c r="C47" s="1767" t="n"/>
      <c r="D47" s="1767" t="n"/>
      <c r="E47" s="1767" t="n"/>
      <c r="F47" s="1767" t="n"/>
      <c r="G47" s="1767" t="n"/>
      <c r="H47" s="1767" t="n"/>
      <c r="I47" s="1798" t="n"/>
      <c r="N47" s="525" t="n"/>
      <c r="O47" s="526">
        <f>C47*BS!$B$9</f>
        <v/>
      </c>
      <c r="P47" s="526">
        <f>D47*BS!$B$9</f>
        <v/>
      </c>
      <c r="Q47" s="526">
        <f>E47*BS!$B$9</f>
        <v/>
      </c>
      <c r="R47" s="526">
        <f>F47*BS!$B$9</f>
        <v/>
      </c>
      <c r="S47" s="526">
        <f>G47*BS!$B$9</f>
        <v/>
      </c>
      <c r="T47" s="526">
        <f>H47*BS!$B$9</f>
        <v/>
      </c>
      <c r="U47" s="527">
        <f>I47</f>
        <v/>
      </c>
    </row>
    <row r="48">
      <c r="B48" s="525" t="n"/>
      <c r="C48" s="1767" t="n"/>
      <c r="D48" s="1767" t="n"/>
      <c r="E48" s="1767" t="n"/>
      <c r="F48" s="1767" t="n"/>
      <c r="G48" s="1767" t="n"/>
      <c r="H48" s="1767" t="n"/>
      <c r="I48" s="1798" t="n"/>
      <c r="N48" s="525" t="n"/>
      <c r="O48" s="526">
        <f>C48*BS!$B$9</f>
        <v/>
      </c>
      <c r="P48" s="526">
        <f>D48*BS!$B$9</f>
        <v/>
      </c>
      <c r="Q48" s="526">
        <f>E48*BS!$B$9</f>
        <v/>
      </c>
      <c r="R48" s="526">
        <f>F48*BS!$B$9</f>
        <v/>
      </c>
      <c r="S48" s="526">
        <f>G48*BS!$B$9</f>
        <v/>
      </c>
      <c r="T48" s="526">
        <f>H48*BS!$B$9</f>
        <v/>
      </c>
      <c r="U48" s="527">
        <f>I48</f>
        <v/>
      </c>
    </row>
    <row r="49">
      <c r="B49" s="525" t="n"/>
      <c r="C49" s="1767" t="n"/>
      <c r="D49" s="1767" t="n"/>
      <c r="E49" s="1767" t="n"/>
      <c r="F49" s="1767" t="n"/>
      <c r="G49" s="1767" t="n"/>
      <c r="H49" s="1767" t="n"/>
      <c r="I49" s="1798" t="n"/>
      <c r="N49" s="525" t="n"/>
      <c r="O49" s="526">
        <f>C49*BS!$B$9</f>
        <v/>
      </c>
      <c r="P49" s="526">
        <f>D49*BS!$B$9</f>
        <v/>
      </c>
      <c r="Q49" s="526">
        <f>E49*BS!$B$9</f>
        <v/>
      </c>
      <c r="R49" s="526">
        <f>F49*BS!$B$9</f>
        <v/>
      </c>
      <c r="S49" s="526">
        <f>G49*BS!$B$9</f>
        <v/>
      </c>
      <c r="T49" s="526">
        <f>H49*BS!$B$9</f>
        <v/>
      </c>
      <c r="U49" s="527">
        <f>I49</f>
        <v/>
      </c>
    </row>
    <row r="50">
      <c r="B50" s="525" t="n"/>
      <c r="C50" s="1767" t="n"/>
      <c r="D50" s="1767" t="n"/>
      <c r="E50" s="1767" t="n"/>
      <c r="F50" s="1767" t="n"/>
      <c r="G50" s="1767" t="n"/>
      <c r="H50" s="1767" t="n"/>
      <c r="I50" s="1798" t="n"/>
      <c r="N50" s="525" t="n"/>
      <c r="O50" s="526">
        <f>C50*BS!$B$9</f>
        <v/>
      </c>
      <c r="P50" s="526">
        <f>D50*BS!$B$9</f>
        <v/>
      </c>
      <c r="Q50" s="526">
        <f>E50*BS!$B$9</f>
        <v/>
      </c>
      <c r="R50" s="526">
        <f>F50*BS!$B$9</f>
        <v/>
      </c>
      <c r="S50" s="526">
        <f>G50*BS!$B$9</f>
        <v/>
      </c>
      <c r="T50" s="526">
        <f>H50*BS!$B$9</f>
        <v/>
      </c>
      <c r="U50" s="527">
        <f>I50</f>
        <v/>
      </c>
    </row>
    <row r="51">
      <c r="B51" s="472" t="inlineStr">
        <is>
          <t>- Others (balancing figure)</t>
        </is>
      </c>
      <c r="C51" s="1767">
        <f>C52-SUM(C44:C51)</f>
        <v/>
      </c>
      <c r="D51" s="1767">
        <f>D52-SUM(D44:D51)</f>
        <v/>
      </c>
      <c r="E51" s="1767">
        <f>E52-SUM(E44:E51)</f>
        <v/>
      </c>
      <c r="F51" s="1767">
        <f>F52-SUM(F44:F51)</f>
        <v/>
      </c>
      <c r="G51" s="1767">
        <f>G52-SUM(G44:G51)</f>
        <v/>
      </c>
      <c r="H51" s="1767">
        <f>H52-SUM(H44:H51)</f>
        <v/>
      </c>
      <c r="I51" s="1798" t="n"/>
      <c r="N51" s="472" t="inlineStr">
        <is>
          <t>- Others (balancing figure)</t>
        </is>
      </c>
      <c r="O51" s="526">
        <f>C51*BS!$B$9</f>
        <v/>
      </c>
      <c r="P51" s="526">
        <f>D51*BS!$B$9</f>
        <v/>
      </c>
      <c r="Q51" s="526">
        <f>E51*BS!$B$9</f>
        <v/>
      </c>
      <c r="R51" s="526">
        <f>F51*BS!$B$9</f>
        <v/>
      </c>
      <c r="S51" s="526">
        <f>G51*BS!$B$9</f>
        <v/>
      </c>
      <c r="T51" s="526">
        <f>H51*BS!$B$9</f>
        <v/>
      </c>
      <c r="U51" s="527">
        <f>I51</f>
        <v/>
      </c>
    </row>
    <row r="52">
      <c r="B52" s="529" t="inlineStr">
        <is>
          <t xml:space="preserve">Total </t>
        </is>
      </c>
      <c r="C52" s="1767" t="n"/>
      <c r="D52" s="1767" t="n"/>
      <c r="E52" s="1767" t="n"/>
      <c r="F52" s="1767" t="n"/>
      <c r="G52" s="1767" t="n"/>
      <c r="H52" s="1767" t="n"/>
      <c r="I52" s="1798" t="n"/>
      <c r="N52" s="529" t="inlineStr">
        <is>
          <t xml:space="preserve">Total </t>
        </is>
      </c>
      <c r="O52" s="526">
        <f>C52*BS!$B$9</f>
        <v/>
      </c>
      <c r="P52" s="526">
        <f>D52*BS!$B$9</f>
        <v/>
      </c>
      <c r="Q52" s="526">
        <f>E52*BS!$B$9</f>
        <v/>
      </c>
      <c r="R52" s="526">
        <f>F52*BS!$B$9</f>
        <v/>
      </c>
      <c r="S52" s="526">
        <f>G52*BS!$B$9</f>
        <v/>
      </c>
      <c r="T52" s="526">
        <f>H52*BS!$B$9</f>
        <v/>
      </c>
      <c r="U52" s="527">
        <f>I52</f>
        <v/>
      </c>
    </row>
    <row r="53">
      <c r="B53" s="525" t="n"/>
      <c r="C53" s="1767" t="n"/>
      <c r="D53" s="1767" t="n"/>
      <c r="E53" s="1767" t="n"/>
      <c r="F53" s="1767" t="n"/>
      <c r="G53" s="1767" t="n"/>
      <c r="H53" s="1767" t="n"/>
      <c r="I53" s="1798" t="n"/>
      <c r="N53" s="525" t="n"/>
      <c r="O53" s="526">
        <f>C53*BS!$B$9</f>
        <v/>
      </c>
      <c r="P53" s="526">
        <f>D53*BS!$B$9</f>
        <v/>
      </c>
      <c r="Q53" s="526">
        <f>E53*BS!$B$9</f>
        <v/>
      </c>
      <c r="R53" s="526">
        <f>F53*BS!$B$9</f>
        <v/>
      </c>
      <c r="S53" s="526">
        <f>G53*BS!$B$9</f>
        <v/>
      </c>
      <c r="T53" s="526">
        <f>H53*BS!$B$9</f>
        <v/>
      </c>
      <c r="U53" s="527">
        <f>I53</f>
        <v/>
      </c>
    </row>
    <row r="54">
      <c r="B54" s="520" t="inlineStr">
        <is>
          <t xml:space="preserve">Tax Payable </t>
        </is>
      </c>
      <c r="C54" s="533" t="n"/>
      <c r="D54" s="533" t="n"/>
      <c r="E54" s="533" t="n"/>
      <c r="F54" s="533" t="n"/>
      <c r="G54" s="533" t="n"/>
      <c r="H54" s="533" t="n"/>
      <c r="I54" s="1799" t="n"/>
      <c r="N54" s="520" t="inlineStr">
        <is>
          <t xml:space="preserve">Tax Payable </t>
        </is>
      </c>
      <c r="O54" s="526">
        <f>C54*BS!$B$9</f>
        <v/>
      </c>
      <c r="P54" s="526">
        <f>D54*BS!$B$9</f>
        <v/>
      </c>
      <c r="Q54" s="526">
        <f>E54*BS!$B$9</f>
        <v/>
      </c>
      <c r="R54" s="526">
        <f>F54*BS!$B$9</f>
        <v/>
      </c>
      <c r="S54" s="526">
        <f>G54*BS!$B$9</f>
        <v/>
      </c>
      <c r="T54" s="526">
        <f>H54*BS!$B$9</f>
        <v/>
      </c>
      <c r="U54" s="527">
        <f>I54</f>
        <v/>
      </c>
    </row>
    <row r="55">
      <c r="B55" s="520" t="n"/>
      <c r="C55" s="512" t="n"/>
      <c r="D55" s="512" t="n"/>
      <c r="E55" s="512" t="n"/>
      <c r="F55" s="512" t="n"/>
      <c r="G55" s="512" t="n"/>
      <c r="H55" s="512" t="n"/>
      <c r="I55" s="513" t="n"/>
      <c r="N55" s="520" t="n"/>
      <c r="O55" s="526">
        <f>C55*BS!$B$9</f>
        <v/>
      </c>
      <c r="P55" s="526">
        <f>D55*BS!$B$9</f>
        <v/>
      </c>
      <c r="Q55" s="526">
        <f>E55*BS!$B$9</f>
        <v/>
      </c>
      <c r="R55" s="526">
        <f>F55*BS!$B$9</f>
        <v/>
      </c>
      <c r="S55" s="526">
        <f>G55*BS!$B$9</f>
        <v/>
      </c>
      <c r="T55" s="526">
        <f>H55*BS!$B$9</f>
        <v/>
      </c>
      <c r="U55" s="527">
        <f>I55</f>
        <v/>
      </c>
    </row>
    <row r="56" ht="28" customHeight="1" s="832">
      <c r="B56" s="520" t="inlineStr">
        <is>
          <t xml:space="preserve">Other Current Liabilities </t>
        </is>
      </c>
      <c r="C56" s="1770" t="n"/>
      <c r="D56" s="1770" t="n"/>
      <c r="E56" s="1770" t="n"/>
      <c r="F56" s="1770" t="n"/>
      <c r="G56" s="1770" t="n"/>
      <c r="H56" s="1770" t="n"/>
      <c r="I56" s="1796" t="n"/>
      <c r="N56" s="520" t="inlineStr">
        <is>
          <t xml:space="preserve">Other Current Liabilities </t>
        </is>
      </c>
      <c r="O56" s="526">
        <f>C56*BS!$B$9</f>
        <v/>
      </c>
      <c r="P56" s="526">
        <f>D56*BS!$B$9</f>
        <v/>
      </c>
      <c r="Q56" s="526">
        <f>E56*BS!$B$9</f>
        <v/>
      </c>
      <c r="R56" s="526">
        <f>F56*BS!$B$9</f>
        <v/>
      </c>
      <c r="S56" s="526">
        <f>G56*BS!$B$9</f>
        <v/>
      </c>
      <c r="T56" s="526">
        <f>H56*BS!$B$9</f>
        <v/>
      </c>
      <c r="U56" s="527">
        <f>I56</f>
        <v/>
      </c>
    </row>
    <row r="57">
      <c r="B57" s="525" t="inlineStr">
        <is>
          <t>- Accounts payable</t>
        </is>
      </c>
      <c r="C57" s="1770" t="n"/>
      <c r="D57" s="1770" t="n"/>
      <c r="E57" s="1770" t="n"/>
      <c r="F57" s="1770" t="n"/>
      <c r="G57" s="1770" t="n"/>
      <c r="H57" s="1770" t="n"/>
      <c r="I57" s="1796" t="n"/>
      <c r="N57" s="525" t="inlineStr">
        <is>
          <t>- Accounts payable</t>
        </is>
      </c>
      <c r="O57" s="526">
        <f>C57*BS!$B$9</f>
        <v/>
      </c>
      <c r="P57" s="526">
        <f>D57*BS!$B$9</f>
        <v/>
      </c>
      <c r="Q57" s="526">
        <f>E57*BS!$B$9</f>
        <v/>
      </c>
      <c r="R57" s="526">
        <f>F57*BS!$B$9</f>
        <v/>
      </c>
      <c r="S57" s="526">
        <f>G57*BS!$B$9</f>
        <v/>
      </c>
      <c r="T57" s="526">
        <f>H57*BS!$B$9</f>
        <v/>
      </c>
      <c r="U57" s="527">
        <f>I57</f>
        <v/>
      </c>
    </row>
    <row r="58">
      <c r="B58" s="525" t="inlineStr">
        <is>
          <t>- Unearned revenue</t>
        </is>
      </c>
      <c r="C58" s="1770" t="n"/>
      <c r="D58" s="1770" t="n"/>
      <c r="E58" s="1770" t="n"/>
      <c r="F58" s="1770" t="n"/>
      <c r="G58" s="1770" t="n"/>
      <c r="H58" s="1770" t="n"/>
      <c r="I58" s="1796" t="n"/>
      <c r="N58" s="525" t="inlineStr">
        <is>
          <t>- Unearned revenue</t>
        </is>
      </c>
      <c r="O58" s="526">
        <f>C58*BS!$B$9</f>
        <v/>
      </c>
      <c r="P58" s="526">
        <f>D58*BS!$B$9</f>
        <v/>
      </c>
      <c r="Q58" s="526">
        <f>E58*BS!$B$9</f>
        <v/>
      </c>
      <c r="R58" s="526">
        <f>F58*BS!$B$9</f>
        <v/>
      </c>
      <c r="S58" s="526">
        <f>G58*BS!$B$9</f>
        <v/>
      </c>
      <c r="T58" s="526">
        <f>H58*BS!$B$9</f>
        <v/>
      </c>
      <c r="U58" s="527">
        <f>I58</f>
        <v/>
      </c>
    </row>
    <row r="59">
      <c r="B59" s="535" t="n"/>
      <c r="C59" s="1770" t="n"/>
      <c r="D59" s="1770" t="n"/>
      <c r="E59" s="1770" t="n"/>
      <c r="F59" s="1770" t="n"/>
      <c r="G59" s="1770" t="n"/>
      <c r="H59" s="1770" t="n"/>
      <c r="I59" s="1796" t="n"/>
      <c r="N59" s="535" t="n"/>
      <c r="O59" s="526">
        <f>C59*BS!$B$9</f>
        <v/>
      </c>
      <c r="P59" s="526">
        <f>D59*BS!$B$9</f>
        <v/>
      </c>
      <c r="Q59" s="526">
        <f>E59*BS!$B$9</f>
        <v/>
      </c>
      <c r="R59" s="526">
        <f>F59*BS!$B$9</f>
        <v/>
      </c>
      <c r="S59" s="526">
        <f>G59*BS!$B$9</f>
        <v/>
      </c>
      <c r="T59" s="526">
        <f>H59*BS!$B$9</f>
        <v/>
      </c>
      <c r="U59" s="527">
        <f>I59</f>
        <v/>
      </c>
    </row>
    <row r="60">
      <c r="B60" s="535" t="n"/>
      <c r="C60" s="512" t="n"/>
      <c r="D60" s="512" t="n"/>
      <c r="E60" s="1800" t="n"/>
      <c r="F60" s="1801" t="n"/>
      <c r="G60" s="1770" t="n"/>
      <c r="H60" s="1770" t="n"/>
      <c r="I60" s="1802" t="n"/>
      <c r="N60" s="535" t="n"/>
      <c r="O60" s="526">
        <f>C60*BS!$B$9</f>
        <v/>
      </c>
      <c r="P60" s="526">
        <f>D60*BS!$B$9</f>
        <v/>
      </c>
      <c r="Q60" s="526">
        <f>E60*BS!$B$9</f>
        <v/>
      </c>
      <c r="R60" s="526">
        <f>F60*BS!$B$9</f>
        <v/>
      </c>
      <c r="S60" s="526">
        <f>G60*BS!$B$9</f>
        <v/>
      </c>
      <c r="T60" s="526">
        <f>H60*BS!$B$9</f>
        <v/>
      </c>
      <c r="U60" s="527">
        <f>I60</f>
        <v/>
      </c>
    </row>
    <row r="61" ht="15.5" customHeight="1" s="832">
      <c r="B61" s="535" t="n"/>
      <c r="C61" s="512" t="n"/>
      <c r="D61" s="512" t="n"/>
      <c r="E61" s="1803" t="n"/>
      <c r="F61" s="1779" t="n"/>
      <c r="G61" s="1779" t="n"/>
      <c r="H61" s="1779" t="n"/>
      <c r="I61" s="1804" t="n"/>
      <c r="N61" s="535" t="n"/>
      <c r="O61" s="526">
        <f>C61*BS!$B$9</f>
        <v/>
      </c>
      <c r="P61" s="526">
        <f>D61*BS!$B$9</f>
        <v/>
      </c>
      <c r="Q61" s="526">
        <f>E61*BS!$B$9</f>
        <v/>
      </c>
      <c r="R61" s="526">
        <f>F61*BS!$B$9</f>
        <v/>
      </c>
      <c r="S61" s="526">
        <f>G61*BS!$B$9</f>
        <v/>
      </c>
      <c r="T61" s="526">
        <f>H61*BS!$B$9</f>
        <v/>
      </c>
      <c r="U61" s="527">
        <f>I61</f>
        <v/>
      </c>
    </row>
    <row r="62">
      <c r="B62" s="535" t="n"/>
      <c r="C62" s="512" t="n"/>
      <c r="D62" s="512" t="n"/>
      <c r="E62" s="1773" t="n"/>
      <c r="F62" s="1773" t="n"/>
      <c r="G62" s="1773" t="n"/>
      <c r="H62" s="1773" t="n"/>
      <c r="I62" s="1805" t="n"/>
      <c r="N62" s="535" t="n"/>
      <c r="O62" s="526">
        <f>C62*BS!$B$9</f>
        <v/>
      </c>
      <c r="P62" s="526">
        <f>D62*BS!$B$9</f>
        <v/>
      </c>
      <c r="Q62" s="526">
        <f>E62*BS!$B$9</f>
        <v/>
      </c>
      <c r="R62" s="526">
        <f>F62*BS!$B$9</f>
        <v/>
      </c>
      <c r="S62" s="526">
        <f>G62*BS!$B$9</f>
        <v/>
      </c>
      <c r="T62" s="526">
        <f>H62*BS!$B$9</f>
        <v/>
      </c>
      <c r="U62" s="527">
        <f>I62</f>
        <v/>
      </c>
    </row>
    <row r="63">
      <c r="B63" s="535" t="n"/>
      <c r="C63" s="512" t="n"/>
      <c r="D63" s="512" t="n"/>
      <c r="E63" s="1773" t="n"/>
      <c r="F63" s="1773" t="n"/>
      <c r="G63" s="1773" t="n"/>
      <c r="H63" s="1773" t="n"/>
      <c r="I63" s="1805" t="n"/>
      <c r="N63" s="535" t="n"/>
      <c r="O63" s="526">
        <f>C63*BS!$B$9</f>
        <v/>
      </c>
      <c r="P63" s="526">
        <f>D63*BS!$B$9</f>
        <v/>
      </c>
      <c r="Q63" s="526">
        <f>E63*BS!$B$9</f>
        <v/>
      </c>
      <c r="R63" s="526">
        <f>F63*BS!$B$9</f>
        <v/>
      </c>
      <c r="S63" s="526">
        <f>G63*BS!$B$9</f>
        <v/>
      </c>
      <c r="T63" s="526">
        <f>H63*BS!$B$9</f>
        <v/>
      </c>
      <c r="U63" s="527">
        <f>I63</f>
        <v/>
      </c>
    </row>
    <row r="64">
      <c r="B64" s="472" t="inlineStr">
        <is>
          <t>- Others (balancing figure)</t>
        </is>
      </c>
      <c r="C64" s="1806">
        <f>C65-SUM(C57:C63)</f>
        <v/>
      </c>
      <c r="D64" s="1806">
        <f>D65-SUM(D57:D63)</f>
        <v/>
      </c>
      <c r="E64" s="1806">
        <f>E65-SUM(E57:E63)</f>
        <v/>
      </c>
      <c r="F64" s="1806">
        <f>F65-SUM(F57:F63)</f>
        <v/>
      </c>
      <c r="G64" s="1806">
        <f>G65-SUM(G57:G63)</f>
        <v/>
      </c>
      <c r="H64" s="1806">
        <f>H65-SUM(H57:H63)</f>
        <v/>
      </c>
      <c r="I64" s="1805" t="n"/>
      <c r="N64" s="472" t="inlineStr">
        <is>
          <t>- Others (balancing figure)</t>
        </is>
      </c>
      <c r="O64" s="526">
        <f>C64*BS!$B$9</f>
        <v/>
      </c>
      <c r="P64" s="526">
        <f>D64*BS!$B$9</f>
        <v/>
      </c>
      <c r="Q64" s="526">
        <f>E64*BS!$B$9</f>
        <v/>
      </c>
      <c r="R64" s="526">
        <f>F64*BS!$B$9</f>
        <v/>
      </c>
      <c r="S64" s="526">
        <f>G64*BS!$B$9</f>
        <v/>
      </c>
      <c r="T64" s="526">
        <f>H64*BS!$B$9</f>
        <v/>
      </c>
      <c r="U64" s="527">
        <f>I64</f>
        <v/>
      </c>
    </row>
    <row r="65">
      <c r="B65" s="529" t="inlineStr">
        <is>
          <t xml:space="preserve">Total </t>
        </is>
      </c>
      <c r="C65" s="544" t="n"/>
      <c r="D65" s="512" t="n"/>
      <c r="E65" s="1773" t="n"/>
      <c r="F65" s="1773" t="n"/>
      <c r="G65" s="1773" t="n"/>
      <c r="H65" s="1773" t="n"/>
      <c r="I65" s="1805" t="n"/>
      <c r="N65" s="529" t="inlineStr">
        <is>
          <t xml:space="preserve">Total </t>
        </is>
      </c>
      <c r="O65" s="526">
        <f>C65*BS!$B$9</f>
        <v/>
      </c>
      <c r="P65" s="526">
        <f>D65*BS!$B$9</f>
        <v/>
      </c>
      <c r="Q65" s="526">
        <f>E65*BS!$B$9</f>
        <v/>
      </c>
      <c r="R65" s="526">
        <f>F65*BS!$B$9</f>
        <v/>
      </c>
      <c r="S65" s="526">
        <f>G65*BS!$B$9</f>
        <v/>
      </c>
      <c r="T65" s="526">
        <f>H65*BS!$B$9</f>
        <v/>
      </c>
      <c r="U65" s="527">
        <f>I65</f>
        <v/>
      </c>
    </row>
    <row r="66">
      <c r="B66" s="545" t="n"/>
      <c r="C66" s="544" t="n"/>
      <c r="D66" s="512" t="n"/>
      <c r="E66" s="1773" t="n"/>
      <c r="F66" s="1773" t="n"/>
      <c r="G66" s="1773" t="n"/>
      <c r="H66" s="1773" t="n"/>
      <c r="I66" s="1805" t="n"/>
      <c r="N66" s="545" t="n"/>
      <c r="O66" s="526">
        <f>C66*BS!$B$9</f>
        <v/>
      </c>
      <c r="P66" s="526">
        <f>D66*BS!$B$9</f>
        <v/>
      </c>
      <c r="Q66" s="526">
        <f>E66*BS!$B$9</f>
        <v/>
      </c>
      <c r="R66" s="526">
        <f>F66*BS!$B$9</f>
        <v/>
      </c>
      <c r="S66" s="526">
        <f>G66*BS!$B$9</f>
        <v/>
      </c>
      <c r="T66" s="526">
        <f>H66*BS!$B$9</f>
        <v/>
      </c>
      <c r="U66" s="527">
        <f>I66</f>
        <v/>
      </c>
    </row>
    <row r="67">
      <c r="B67" s="520" t="inlineStr">
        <is>
          <t xml:space="preserve">Long Term Debt </t>
        </is>
      </c>
      <c r="C67" s="1807" t="n"/>
      <c r="D67" s="1807" t="n"/>
      <c r="E67" s="1807" t="n"/>
      <c r="F67" s="1807" t="n"/>
      <c r="G67" s="1807" t="n"/>
      <c r="H67" s="1807" t="n"/>
      <c r="I67" s="1808" t="n"/>
      <c r="N67" s="520" t="inlineStr">
        <is>
          <t xml:space="preserve">Long Term Debt </t>
        </is>
      </c>
      <c r="O67" s="526">
        <f>C67*BS!$B$9</f>
        <v/>
      </c>
      <c r="P67" s="526">
        <f>D67*BS!$B$9</f>
        <v/>
      </c>
      <c r="Q67" s="526">
        <f>E67*BS!$B$9</f>
        <v/>
      </c>
      <c r="R67" s="526">
        <f>F67*BS!$B$9</f>
        <v/>
      </c>
      <c r="S67" s="526">
        <f>G67*BS!$B$9</f>
        <v/>
      </c>
      <c r="T67" s="526">
        <f>H67*BS!$B$9</f>
        <v/>
      </c>
      <c r="U67" s="527">
        <f>I67</f>
        <v/>
      </c>
    </row>
    <row r="68">
      <c r="B68" s="525" t="inlineStr">
        <is>
          <t>- Long Term Borrowings</t>
        </is>
      </c>
      <c r="C68" s="512" t="n"/>
      <c r="D68" s="512" t="n"/>
      <c r="E68" s="512" t="n"/>
      <c r="F68" s="512" t="n"/>
      <c r="G68" s="512" t="n"/>
      <c r="H68" s="512" t="n"/>
      <c r="I68" s="513" t="n"/>
      <c r="N68" s="525" t="inlineStr">
        <is>
          <t>- Long Term Borrowings</t>
        </is>
      </c>
      <c r="O68" s="526">
        <f>C68*BS!$B$9</f>
        <v/>
      </c>
      <c r="P68" s="526">
        <f>D68*BS!$B$9</f>
        <v/>
      </c>
      <c r="Q68" s="526">
        <f>E68*BS!$B$9</f>
        <v/>
      </c>
      <c r="R68" s="526">
        <f>F68*BS!$B$9</f>
        <v/>
      </c>
      <c r="S68" s="526">
        <f>G68*BS!$B$9</f>
        <v/>
      </c>
      <c r="T68" s="526">
        <f>H68*BS!$B$9</f>
        <v/>
      </c>
      <c r="U68" s="527">
        <f>I68</f>
        <v/>
      </c>
    </row>
    <row r="69">
      <c r="B69" s="525" t="inlineStr">
        <is>
          <t xml:space="preserve">- Bond </t>
        </is>
      </c>
      <c r="C69" s="533" t="n"/>
      <c r="D69" s="533" t="n"/>
      <c r="E69" s="533" t="n"/>
      <c r="F69" s="533" t="n"/>
      <c r="G69" s="533" t="n"/>
      <c r="H69" s="533" t="n"/>
      <c r="I69" s="1799" t="n"/>
      <c r="N69" s="525" t="inlineStr">
        <is>
          <t xml:space="preserve">- Bond </t>
        </is>
      </c>
      <c r="O69" s="526">
        <f>C69*BS!$B$9</f>
        <v/>
      </c>
      <c r="P69" s="526">
        <f>D69*BS!$B$9</f>
        <v/>
      </c>
      <c r="Q69" s="526">
        <f>E69*BS!$B$9</f>
        <v/>
      </c>
      <c r="R69" s="526">
        <f>F69*BS!$B$9</f>
        <v/>
      </c>
      <c r="S69" s="526">
        <f>G69*BS!$B$9</f>
        <v/>
      </c>
      <c r="T69" s="526">
        <f>H69*BS!$B$9</f>
        <v/>
      </c>
      <c r="U69" s="527">
        <f>I69</f>
        <v/>
      </c>
    </row>
    <row r="70">
      <c r="B70" s="525" t="inlineStr">
        <is>
          <t>- Subordinate Debt</t>
        </is>
      </c>
      <c r="C70" s="1770" t="n"/>
      <c r="D70" s="1770" t="n"/>
      <c r="E70" s="1770" t="n"/>
      <c r="F70" s="1770" t="n"/>
      <c r="G70" s="1770" t="n"/>
      <c r="H70" s="1770" t="n"/>
      <c r="I70" s="1796" t="n"/>
      <c r="N70" s="525" t="inlineStr">
        <is>
          <t>- Subordinate Debt</t>
        </is>
      </c>
      <c r="O70" s="526">
        <f>C70*BS!$B$9</f>
        <v/>
      </c>
      <c r="P70" s="526">
        <f>D70*BS!$B$9</f>
        <v/>
      </c>
      <c r="Q70" s="526">
        <f>E70*BS!$B$9</f>
        <v/>
      </c>
      <c r="R70" s="526">
        <f>F70*BS!$B$9</f>
        <v/>
      </c>
      <c r="S70" s="526">
        <f>G70*BS!$B$9</f>
        <v/>
      </c>
      <c r="T70" s="526">
        <f>H70*BS!$B$9</f>
        <v/>
      </c>
      <c r="U70" s="527">
        <f>I70</f>
        <v/>
      </c>
    </row>
    <row r="71">
      <c r="B71" s="525" t="n"/>
      <c r="C71" s="1770" t="n"/>
      <c r="D71" s="1770" t="n"/>
      <c r="E71" s="1770" t="n"/>
      <c r="F71" s="1770" t="n"/>
      <c r="G71" s="1770" t="n"/>
      <c r="H71" s="1770" t="n"/>
      <c r="I71" s="1796" t="n"/>
      <c r="N71" s="525" t="n"/>
      <c r="O71" s="526">
        <f>C71*BS!$B$9</f>
        <v/>
      </c>
      <c r="P71" s="526">
        <f>D71*BS!$B$9</f>
        <v/>
      </c>
      <c r="Q71" s="526">
        <f>E71*BS!$B$9</f>
        <v/>
      </c>
      <c r="R71" s="526">
        <f>F71*BS!$B$9</f>
        <v/>
      </c>
      <c r="S71" s="526">
        <f>G71*BS!$B$9</f>
        <v/>
      </c>
      <c r="T71" s="526">
        <f>H71*BS!$B$9</f>
        <v/>
      </c>
      <c r="U71" s="527">
        <f>I71</f>
        <v/>
      </c>
    </row>
    <row r="72">
      <c r="B72" s="525" t="n"/>
      <c r="C72" s="1770" t="n"/>
      <c r="D72" s="1770" t="n"/>
      <c r="E72" s="1770" t="n"/>
      <c r="F72" s="1770" t="n"/>
      <c r="G72" s="1770" t="n"/>
      <c r="H72" s="1770" t="n"/>
      <c r="I72" s="1796" t="n"/>
      <c r="N72" s="525" t="n"/>
      <c r="O72" s="526">
        <f>C72*BS!$B$9</f>
        <v/>
      </c>
      <c r="P72" s="526">
        <f>D72*BS!$B$9</f>
        <v/>
      </c>
      <c r="Q72" s="526">
        <f>E72*BS!$B$9</f>
        <v/>
      </c>
      <c r="R72" s="526">
        <f>F72*BS!$B$9</f>
        <v/>
      </c>
      <c r="S72" s="526">
        <f>G72*BS!$B$9</f>
        <v/>
      </c>
      <c r="T72" s="526">
        <f>H72*BS!$B$9</f>
        <v/>
      </c>
      <c r="U72" s="527">
        <f>I72</f>
        <v/>
      </c>
    </row>
    <row r="73">
      <c r="B73" s="525" t="n"/>
      <c r="C73" s="1770" t="n"/>
      <c r="D73" s="1770" t="n"/>
      <c r="E73" s="1770" t="n"/>
      <c r="F73" s="1770" t="n"/>
      <c r="G73" s="1770" t="n"/>
      <c r="H73" s="1770" t="n"/>
      <c r="I73" s="1796" t="n"/>
      <c r="N73" s="525" t="n"/>
      <c r="O73" s="526">
        <f>C73*BS!$B$9</f>
        <v/>
      </c>
      <c r="P73" s="526">
        <f>D73*BS!$B$9</f>
        <v/>
      </c>
      <c r="Q73" s="526">
        <f>E73*BS!$B$9</f>
        <v/>
      </c>
      <c r="R73" s="526">
        <f>F73*BS!$B$9</f>
        <v/>
      </c>
      <c r="S73" s="526">
        <f>G73*BS!$B$9</f>
        <v/>
      </c>
      <c r="T73" s="526">
        <f>H73*BS!$B$9</f>
        <v/>
      </c>
      <c r="U73" s="527">
        <f>I73</f>
        <v/>
      </c>
    </row>
    <row r="74" ht="15.5" customHeight="1" s="832">
      <c r="B74" s="472" t="inlineStr">
        <is>
          <t>- Others (balancing figure)</t>
        </is>
      </c>
      <c r="C74" s="1776">
        <f>C75-SUM(C67:C73)</f>
        <v/>
      </c>
      <c r="D74" s="1776">
        <f>D75-SUM(D67:D73)</f>
        <v/>
      </c>
      <c r="E74" s="1776">
        <f>E75-SUM(E67:E73)</f>
        <v/>
      </c>
      <c r="F74" s="1776">
        <f>F75-SUM(F67:F73)</f>
        <v/>
      </c>
      <c r="G74" s="1776">
        <f>G75-SUM(G67:G73)</f>
        <v/>
      </c>
      <c r="H74" s="1776">
        <f>H75-SUM(H67:H73)</f>
        <v/>
      </c>
      <c r="I74" s="1804" t="n"/>
      <c r="N74" s="472" t="inlineStr">
        <is>
          <t>- Others (balancing figure)</t>
        </is>
      </c>
      <c r="O74" s="526">
        <f>C74*BS!$B$9</f>
        <v/>
      </c>
      <c r="P74" s="526">
        <f>D74*BS!$B$9</f>
        <v/>
      </c>
      <c r="Q74" s="526">
        <f>E74*BS!$B$9</f>
        <v/>
      </c>
      <c r="R74" s="526">
        <f>F74*BS!$B$9</f>
        <v/>
      </c>
      <c r="S74" s="526">
        <f>G74*BS!$B$9</f>
        <v/>
      </c>
      <c r="T74" s="526">
        <f>H74*BS!$B$9</f>
        <v/>
      </c>
      <c r="U74" s="527">
        <f>I74</f>
        <v/>
      </c>
    </row>
    <row r="75" ht="15.5" customHeight="1" s="832">
      <c r="B75" s="529" t="inlineStr">
        <is>
          <t xml:space="preserve">Total </t>
        </is>
      </c>
      <c r="C75" s="1809" t="n"/>
      <c r="D75" s="1809" t="n"/>
      <c r="E75" s="1809" t="n"/>
      <c r="F75" s="1809" t="n"/>
      <c r="G75" s="1809" t="n"/>
      <c r="H75" s="1809" t="n"/>
      <c r="I75" s="1804" t="n"/>
      <c r="N75" s="529" t="inlineStr">
        <is>
          <t xml:space="preserve">Total </t>
        </is>
      </c>
      <c r="O75" s="526">
        <f>C75*BS!$B$9</f>
        <v/>
      </c>
      <c r="P75" s="526">
        <f>D75*BS!$B$9</f>
        <v/>
      </c>
      <c r="Q75" s="526">
        <f>E75*BS!$B$9</f>
        <v/>
      </c>
      <c r="R75" s="526">
        <f>F75*BS!$B$9</f>
        <v/>
      </c>
      <c r="S75" s="526">
        <f>G75*BS!$B$9</f>
        <v/>
      </c>
      <c r="T75" s="526">
        <f>H75*BS!$B$9</f>
        <v/>
      </c>
      <c r="U75" s="527">
        <f>I75</f>
        <v/>
      </c>
    </row>
    <row r="76" ht="15.5" customHeight="1" s="832">
      <c r="B76" s="525" t="n"/>
      <c r="C76" s="1809" t="n"/>
      <c r="D76" s="1809" t="n"/>
      <c r="E76" s="1809" t="n"/>
      <c r="F76" s="1809" t="n"/>
      <c r="G76" s="1809" t="n"/>
      <c r="H76" s="1809" t="n"/>
      <c r="I76" s="1804" t="n"/>
      <c r="N76" s="525" t="n"/>
      <c r="O76" s="526">
        <f>C76*BS!$B$9</f>
        <v/>
      </c>
      <c r="P76" s="526">
        <f>D76*BS!$B$9</f>
        <v/>
      </c>
      <c r="Q76" s="526">
        <f>E76*BS!$B$9</f>
        <v/>
      </c>
      <c r="R76" s="526">
        <f>F76*BS!$B$9</f>
        <v/>
      </c>
      <c r="S76" s="526">
        <f>G76*BS!$B$9</f>
        <v/>
      </c>
      <c r="T76" s="526">
        <f>H76*BS!$B$9</f>
        <v/>
      </c>
      <c r="U76" s="527">
        <f>I76</f>
        <v/>
      </c>
    </row>
    <row r="77" ht="15.5" customHeight="1" s="832">
      <c r="B77" s="520" t="inlineStr">
        <is>
          <t xml:space="preserve">Deferred Taxes </t>
        </is>
      </c>
      <c r="C77" s="1809" t="n"/>
      <c r="D77" s="1809" t="n"/>
      <c r="E77" s="1809" t="n"/>
      <c r="F77" s="1809" t="n"/>
      <c r="G77" s="1809" t="n"/>
      <c r="H77" s="1809" t="n"/>
      <c r="I77" s="1804" t="n"/>
      <c r="N77" s="520" t="inlineStr">
        <is>
          <t xml:space="preserve">Deferred Taxes </t>
        </is>
      </c>
      <c r="O77" s="526">
        <f>C77*BS!$B$9</f>
        <v/>
      </c>
      <c r="P77" s="526">
        <f>D77*BS!$B$9</f>
        <v/>
      </c>
      <c r="Q77" s="526">
        <f>E77*BS!$B$9</f>
        <v/>
      </c>
      <c r="R77" s="526">
        <f>F77*BS!$B$9</f>
        <v/>
      </c>
      <c r="S77" s="526">
        <f>G77*BS!$B$9</f>
        <v/>
      </c>
      <c r="T77" s="526">
        <f>H77*BS!$B$9</f>
        <v/>
      </c>
      <c r="U77" s="527">
        <f>I77</f>
        <v/>
      </c>
    </row>
    <row r="78" ht="15.5" customHeight="1" s="832">
      <c r="B78" s="525" t="inlineStr">
        <is>
          <t xml:space="preserve">- Deferred tax liabilities </t>
        </is>
      </c>
      <c r="C78" s="1809" t="n"/>
      <c r="D78" s="1809" t="n"/>
      <c r="E78" s="1809" t="n"/>
      <c r="F78" s="1809" t="n"/>
      <c r="G78" s="1809" t="n"/>
      <c r="H78" s="1809" t="n"/>
      <c r="I78" s="1804" t="n"/>
      <c r="N78" s="525" t="inlineStr">
        <is>
          <t xml:space="preserve">- Deferred tax liabilities </t>
        </is>
      </c>
      <c r="O78" s="526">
        <f>C78*BS!$B$9</f>
        <v/>
      </c>
      <c r="P78" s="526">
        <f>D78*BS!$B$9</f>
        <v/>
      </c>
      <c r="Q78" s="526">
        <f>E78*BS!$B$9</f>
        <v/>
      </c>
      <c r="R78" s="526">
        <f>F78*BS!$B$9</f>
        <v/>
      </c>
      <c r="S78" s="526">
        <f>G78*BS!$B$9</f>
        <v/>
      </c>
      <c r="T78" s="526">
        <f>H78*BS!$B$9</f>
        <v/>
      </c>
      <c r="U78" s="527">
        <f>I78</f>
        <v/>
      </c>
    </row>
    <row r="79" ht="15.5" customHeight="1" s="832">
      <c r="B79" s="525" t="n"/>
      <c r="C79" s="1809" t="n"/>
      <c r="D79" s="1809" t="n"/>
      <c r="E79" s="1809" t="n"/>
      <c r="F79" s="1809" t="n"/>
      <c r="G79" s="1809" t="n"/>
      <c r="H79" s="1809" t="n"/>
      <c r="I79" s="1804" t="n"/>
      <c r="N79" s="525" t="n"/>
      <c r="O79" s="526">
        <f>C79*BS!$B$9</f>
        <v/>
      </c>
      <c r="P79" s="526">
        <f>D79*BS!$B$9</f>
        <v/>
      </c>
      <c r="Q79" s="526">
        <f>E79*BS!$B$9</f>
        <v/>
      </c>
      <c r="R79" s="526">
        <f>F79*BS!$B$9</f>
        <v/>
      </c>
      <c r="S79" s="526">
        <f>G79*BS!$B$9</f>
        <v/>
      </c>
      <c r="T79" s="526">
        <f>H79*BS!$B$9</f>
        <v/>
      </c>
      <c r="U79" s="527">
        <f>I79</f>
        <v/>
      </c>
    </row>
    <row r="80" ht="28" customHeight="1" s="832">
      <c r="B80" s="520" t="inlineStr">
        <is>
          <t xml:space="preserve">Other Long Term liabilities </t>
        </is>
      </c>
      <c r="C80" s="1809" t="n"/>
      <c r="D80" s="1809" t="n"/>
      <c r="E80" s="1809" t="n"/>
      <c r="F80" s="1809" t="n"/>
      <c r="G80" s="1809" t="n"/>
      <c r="H80" s="1809" t="n"/>
      <c r="I80" s="1804" t="n"/>
      <c r="N80" s="520" t="inlineStr">
        <is>
          <t xml:space="preserve">Other Long Term liabilities </t>
        </is>
      </c>
      <c r="O80" s="526">
        <f>C80*BS!$B$9</f>
        <v/>
      </c>
      <c r="P80" s="526">
        <f>D80*BS!$B$9</f>
        <v/>
      </c>
      <c r="Q80" s="526">
        <f>E80*BS!$B$9</f>
        <v/>
      </c>
      <c r="R80" s="526">
        <f>F80*BS!$B$9</f>
        <v/>
      </c>
      <c r="S80" s="526">
        <f>G80*BS!$B$9</f>
        <v/>
      </c>
      <c r="T80" s="526">
        <f>H80*BS!$B$9</f>
        <v/>
      </c>
      <c r="U80" s="527">
        <f>I80</f>
        <v/>
      </c>
    </row>
    <row r="81">
      <c r="B81" s="525" t="inlineStr">
        <is>
          <t xml:space="preserve">- Non current liabilities </t>
        </is>
      </c>
      <c r="C81" s="1807" t="n"/>
      <c r="D81" s="1807" t="n"/>
      <c r="E81" s="1807" t="n"/>
      <c r="F81" s="1807" t="n"/>
      <c r="G81" s="1807" t="n"/>
      <c r="H81" s="1807" t="n"/>
      <c r="I81" s="1808" t="n"/>
      <c r="N81" s="525" t="inlineStr">
        <is>
          <t xml:space="preserve">- Non current liabilities </t>
        </is>
      </c>
      <c r="O81" s="526">
        <f>C81*BS!$B$9</f>
        <v/>
      </c>
      <c r="P81" s="526">
        <f>D81*BS!$B$9</f>
        <v/>
      </c>
      <c r="Q81" s="526">
        <f>E81*BS!$B$9</f>
        <v/>
      </c>
      <c r="R81" s="526">
        <f>F81*BS!$B$9</f>
        <v/>
      </c>
      <c r="S81" s="526">
        <f>G81*BS!$B$9</f>
        <v/>
      </c>
      <c r="T81" s="526">
        <f>H81*BS!$B$9</f>
        <v/>
      </c>
      <c r="U81" s="527">
        <f>I81</f>
        <v/>
      </c>
    </row>
    <row r="82">
      <c r="B82" s="525" t="n"/>
      <c r="C82" s="1783" t="n"/>
      <c r="D82" s="1783" t="n"/>
      <c r="E82" s="1783" t="n"/>
      <c r="F82" s="1783" t="n"/>
      <c r="G82" s="1783" t="n"/>
      <c r="H82" s="1783" t="n"/>
      <c r="I82" s="1810" t="n"/>
      <c r="N82" s="525" t="n"/>
      <c r="O82" s="526">
        <f>C82*BS!$B$9</f>
        <v/>
      </c>
      <c r="P82" s="526">
        <f>D82*BS!$B$9</f>
        <v/>
      </c>
      <c r="Q82" s="526">
        <f>E82*BS!$B$9</f>
        <v/>
      </c>
      <c r="R82" s="526">
        <f>F82*BS!$B$9</f>
        <v/>
      </c>
      <c r="S82" s="526">
        <f>G82*BS!$B$9</f>
        <v/>
      </c>
      <c r="T82" s="526">
        <f>H82*BS!$B$9</f>
        <v/>
      </c>
      <c r="U82" s="527">
        <f>I82</f>
        <v/>
      </c>
    </row>
    <row r="83">
      <c r="B83" s="529" t="n"/>
      <c r="C83" s="533" t="n"/>
      <c r="D83" s="533" t="n"/>
      <c r="E83" s="533" t="n"/>
      <c r="F83" s="533" t="n"/>
      <c r="G83" s="533" t="n"/>
      <c r="H83" s="533" t="n"/>
      <c r="I83" s="1811" t="n"/>
      <c r="N83" s="529" t="n"/>
      <c r="O83" s="526">
        <f>C83*BS!$B$9</f>
        <v/>
      </c>
      <c r="P83" s="526">
        <f>D83*BS!$B$9</f>
        <v/>
      </c>
      <c r="Q83" s="526">
        <f>E83*BS!$B$9</f>
        <v/>
      </c>
      <c r="R83" s="526">
        <f>F83*BS!$B$9</f>
        <v/>
      </c>
      <c r="S83" s="526">
        <f>G83*BS!$B$9</f>
        <v/>
      </c>
      <c r="T83" s="526">
        <f>H83*BS!$B$9</f>
        <v/>
      </c>
      <c r="U83" s="527">
        <f>I83</f>
        <v/>
      </c>
    </row>
    <row r="84">
      <c r="B84" s="525" t="n"/>
      <c r="C84" s="533" t="n"/>
      <c r="D84" s="533" t="n"/>
      <c r="E84" s="533" t="n"/>
      <c r="F84" s="533" t="n"/>
      <c r="G84" s="533" t="n"/>
      <c r="H84" s="533" t="n"/>
      <c r="I84" s="1811" t="n"/>
      <c r="N84" s="525" t="n"/>
      <c r="O84" s="526">
        <f>C84*BS!$B$9</f>
        <v/>
      </c>
      <c r="P84" s="526">
        <f>D84*BS!$B$9</f>
        <v/>
      </c>
      <c r="Q84" s="526">
        <f>E84*BS!$B$9</f>
        <v/>
      </c>
      <c r="R84" s="526">
        <f>F84*BS!$B$9</f>
        <v/>
      </c>
      <c r="S84" s="526">
        <f>G84*BS!$B$9</f>
        <v/>
      </c>
      <c r="T84" s="526">
        <f>H84*BS!$B$9</f>
        <v/>
      </c>
      <c r="U84" s="527">
        <f>I84</f>
        <v/>
      </c>
    </row>
    <row r="85">
      <c r="B85" s="472" t="inlineStr">
        <is>
          <t>- Others (balancing figure)</t>
        </is>
      </c>
      <c r="C85" s="1776">
        <f>C86-SUM(C81:C84)</f>
        <v/>
      </c>
      <c r="D85" s="1776">
        <f>D86-SUM(D81:D84)</f>
        <v/>
      </c>
      <c r="E85" s="1776">
        <f>E86-SUM(E81:E84)</f>
        <v/>
      </c>
      <c r="F85" s="1776">
        <f>F86-SUM(F81:F84)</f>
        <v/>
      </c>
      <c r="G85" s="1776">
        <f>G86-SUM(G81:G84)</f>
        <v/>
      </c>
      <c r="H85" s="1776">
        <f>H86-SUM(H81:H84)</f>
        <v/>
      </c>
      <c r="I85" s="1796" t="n"/>
      <c r="N85" s="472" t="inlineStr">
        <is>
          <t>- Others (balancing figure)</t>
        </is>
      </c>
      <c r="O85" s="526">
        <f>C85*BS!$B$9</f>
        <v/>
      </c>
      <c r="P85" s="526">
        <f>D85*BS!$B$9</f>
        <v/>
      </c>
      <c r="Q85" s="526">
        <f>E85*BS!$B$9</f>
        <v/>
      </c>
      <c r="R85" s="526">
        <f>F85*BS!$B$9</f>
        <v/>
      </c>
      <c r="S85" s="526">
        <f>G85*BS!$B$9</f>
        <v/>
      </c>
      <c r="T85" s="526">
        <f>H85*BS!$B$9</f>
        <v/>
      </c>
      <c r="U85" s="527">
        <f>I85</f>
        <v/>
      </c>
    </row>
    <row r="86">
      <c r="B86" s="529" t="inlineStr">
        <is>
          <t xml:space="preserve">Total </t>
        </is>
      </c>
      <c r="C86" s="1770" t="n"/>
      <c r="D86" s="1770" t="n"/>
      <c r="E86" s="1770" t="n"/>
      <c r="F86" s="1770" t="n"/>
      <c r="G86" s="1770" t="n"/>
      <c r="H86" s="1770" t="n"/>
      <c r="I86" s="1796" t="n"/>
      <c r="N86" s="529" t="inlineStr">
        <is>
          <t xml:space="preserve">Total </t>
        </is>
      </c>
      <c r="O86" s="526">
        <f>C86*BS!$B$9</f>
        <v/>
      </c>
      <c r="P86" s="526">
        <f>D86*BS!$B$9</f>
        <v/>
      </c>
      <c r="Q86" s="526">
        <f>E86*BS!$B$9</f>
        <v/>
      </c>
      <c r="R86" s="526">
        <f>F86*BS!$B$9</f>
        <v/>
      </c>
      <c r="S86" s="526">
        <f>G86*BS!$B$9</f>
        <v/>
      </c>
      <c r="T86" s="526">
        <f>H86*BS!$B$9</f>
        <v/>
      </c>
      <c r="U86" s="527">
        <f>I86</f>
        <v/>
      </c>
    </row>
    <row r="87">
      <c r="B87" s="525" t="n"/>
      <c r="C87" s="1770" t="n"/>
      <c r="D87" s="1770" t="n"/>
      <c r="E87" s="1770" t="n"/>
      <c r="F87" s="1770" t="n"/>
      <c r="G87" s="1770" t="n"/>
      <c r="H87" s="1770" t="n"/>
      <c r="I87" s="1796" t="n"/>
      <c r="N87" s="525" t="n"/>
      <c r="O87" s="526">
        <f>C87*BS!$B$9</f>
        <v/>
      </c>
      <c r="P87" s="526">
        <f>D87*BS!$B$9</f>
        <v/>
      </c>
      <c r="Q87" s="526">
        <f>E87*BS!$B$9</f>
        <v/>
      </c>
      <c r="R87" s="526">
        <f>F87*BS!$B$9</f>
        <v/>
      </c>
      <c r="S87" s="526">
        <f>G87*BS!$B$9</f>
        <v/>
      </c>
      <c r="T87" s="526">
        <f>H87*BS!$B$9</f>
        <v/>
      </c>
      <c r="U87" s="527">
        <f>I87</f>
        <v/>
      </c>
    </row>
    <row r="88">
      <c r="B88" s="553" t="inlineStr">
        <is>
          <t xml:space="preserve">Minority Interest </t>
        </is>
      </c>
      <c r="C88" s="1770" t="n"/>
      <c r="D88" s="1770" t="n"/>
      <c r="E88" s="1770" t="n"/>
      <c r="F88" s="1770" t="n"/>
      <c r="G88" s="1770" t="n"/>
      <c r="H88" s="1770" t="n"/>
      <c r="I88" s="1796" t="n"/>
      <c r="N88" s="553" t="inlineStr">
        <is>
          <t xml:space="preserve">Minority Interest </t>
        </is>
      </c>
      <c r="O88" s="526">
        <f>C88*BS!$B$9</f>
        <v/>
      </c>
      <c r="P88" s="526">
        <f>D88*BS!$B$9</f>
        <v/>
      </c>
      <c r="Q88" s="526">
        <f>E88*BS!$B$9</f>
        <v/>
      </c>
      <c r="R88" s="526">
        <f>F88*BS!$B$9</f>
        <v/>
      </c>
      <c r="S88" s="526">
        <f>G88*BS!$B$9</f>
        <v/>
      </c>
      <c r="T88" s="526">
        <f>H88*BS!$B$9</f>
        <v/>
      </c>
      <c r="U88" s="527">
        <f>I88</f>
        <v/>
      </c>
    </row>
    <row r="89" ht="70" customHeight="1" s="832">
      <c r="B89" s="525" t="inlineStr">
        <is>
          <t xml:space="preserve">- Stake of the minority shareholders owing less than 50% of a subsidiary's outstanding voting Common Stock </t>
        </is>
      </c>
      <c r="C89" s="1809" t="n"/>
      <c r="D89" s="1779" t="n"/>
      <c r="E89" s="1770" t="n"/>
      <c r="F89" s="1776" t="n"/>
      <c r="G89" s="1776" t="n"/>
      <c r="H89" s="1776" t="n"/>
      <c r="I89" s="1802" t="n"/>
      <c r="N89" s="525" t="inlineStr">
        <is>
          <t xml:space="preserve">- Stake of the minority shareholders owing less than 50% of a subsidiary's outstanding voting Common Stock </t>
        </is>
      </c>
      <c r="O89" s="526">
        <f>C89*BS!$B$9</f>
        <v/>
      </c>
      <c r="P89" s="526">
        <f>D89*BS!$B$9</f>
        <v/>
      </c>
      <c r="Q89" s="526">
        <f>E89*BS!$B$9</f>
        <v/>
      </c>
      <c r="R89" s="526">
        <f>F89*BS!$B$9</f>
        <v/>
      </c>
      <c r="S89" s="526">
        <f>G89*BS!$B$9</f>
        <v/>
      </c>
      <c r="T89" s="526">
        <f>H89*BS!$B$9</f>
        <v/>
      </c>
      <c r="U89" s="527">
        <f>I89</f>
        <v/>
      </c>
    </row>
    <row r="90">
      <c r="B90" s="525" t="n"/>
      <c r="C90" s="1760" t="n"/>
      <c r="D90" s="1760" t="n"/>
      <c r="E90" s="1760" t="n"/>
      <c r="F90" s="1776" t="n"/>
      <c r="G90" s="1776" t="n"/>
      <c r="H90" s="1776" t="n"/>
      <c r="I90" s="1802" t="n"/>
      <c r="N90" s="525" t="n"/>
      <c r="O90" s="526">
        <f>C90*BS!$B$9</f>
        <v/>
      </c>
      <c r="P90" s="526">
        <f>D90*BS!$B$9</f>
        <v/>
      </c>
      <c r="Q90" s="526">
        <f>E90*BS!$B$9</f>
        <v/>
      </c>
      <c r="R90" s="526">
        <f>F90*BS!$B$9</f>
        <v/>
      </c>
      <c r="S90" s="526">
        <f>G90*BS!$B$9</f>
        <v/>
      </c>
      <c r="T90" s="526">
        <f>H90*BS!$B$9</f>
        <v/>
      </c>
      <c r="U90" s="527">
        <f>I90</f>
        <v/>
      </c>
    </row>
    <row r="91" ht="15.5" customHeight="1" s="832">
      <c r="B91" s="525" t="n"/>
      <c r="C91" s="1809" t="n"/>
      <c r="D91" s="1779" t="n"/>
      <c r="E91" s="1770" t="n"/>
      <c r="F91" s="1770" t="n"/>
      <c r="G91" s="1770" t="n"/>
      <c r="H91" s="1770" t="n"/>
      <c r="I91" s="1796" t="n"/>
      <c r="N91" s="525" t="n"/>
      <c r="O91" s="526">
        <f>C91*BS!$B$9</f>
        <v/>
      </c>
      <c r="P91" s="526">
        <f>D91*BS!$B$9</f>
        <v/>
      </c>
      <c r="Q91" s="526">
        <f>E91*BS!$B$9</f>
        <v/>
      </c>
      <c r="R91" s="526">
        <f>F91*BS!$B$9</f>
        <v/>
      </c>
      <c r="S91" s="526">
        <f>G91*BS!$B$9</f>
        <v/>
      </c>
      <c r="T91" s="526">
        <f>H91*BS!$B$9</f>
        <v/>
      </c>
      <c r="U91" s="527">
        <f>I91</f>
        <v/>
      </c>
    </row>
    <row r="92" ht="15.5" customHeight="1" s="832">
      <c r="B92" s="529" t="inlineStr">
        <is>
          <t xml:space="preserve">Total </t>
        </is>
      </c>
      <c r="C92" s="1809" t="n"/>
      <c r="D92" s="1779" t="n"/>
      <c r="E92" s="1809" t="n"/>
      <c r="F92" s="1809" t="n"/>
      <c r="G92" s="1809" t="n"/>
      <c r="H92" s="1809" t="n"/>
      <c r="I92" s="1804" t="n"/>
      <c r="N92" s="529" t="inlineStr">
        <is>
          <t xml:space="preserve">Total </t>
        </is>
      </c>
      <c r="O92" s="526">
        <f>C92*BS!$B$9</f>
        <v/>
      </c>
      <c r="P92" s="526">
        <f>D92*BS!$B$9</f>
        <v/>
      </c>
      <c r="Q92" s="526">
        <f>E92*BS!$B$9</f>
        <v/>
      </c>
      <c r="R92" s="526">
        <f>F92*BS!$B$9</f>
        <v/>
      </c>
      <c r="S92" s="526">
        <f>G92*BS!$B$9</f>
        <v/>
      </c>
      <c r="T92" s="526">
        <f>H92*BS!$B$9</f>
        <v/>
      </c>
      <c r="U92" s="527">
        <f>I92</f>
        <v/>
      </c>
    </row>
    <row r="93">
      <c r="B93" s="525" t="n"/>
      <c r="C93" s="1783" t="n"/>
      <c r="D93" s="1783" t="n"/>
      <c r="E93" s="1783" t="n"/>
      <c r="F93" s="1783" t="n"/>
      <c r="G93" s="1783" t="n"/>
      <c r="H93" s="1783" t="n"/>
      <c r="I93" s="1810" t="n"/>
      <c r="N93" s="525" t="n"/>
      <c r="O93" s="526">
        <f>C93*BS!$B$9</f>
        <v/>
      </c>
      <c r="P93" s="526">
        <f>D93*BS!$B$9</f>
        <v/>
      </c>
      <c r="Q93" s="526">
        <f>E93*BS!$B$9</f>
        <v/>
      </c>
      <c r="R93" s="526">
        <f>F93*BS!$B$9</f>
        <v/>
      </c>
      <c r="S93" s="526">
        <f>G93*BS!$B$9</f>
        <v/>
      </c>
      <c r="T93" s="526">
        <f>H93*BS!$B$9</f>
        <v/>
      </c>
      <c r="U93" s="527">
        <f>I93</f>
        <v/>
      </c>
    </row>
    <row r="94">
      <c r="B94" s="553" t="inlineStr">
        <is>
          <t xml:space="preserve">Common Stock </t>
        </is>
      </c>
      <c r="C94" s="1783" t="n"/>
      <c r="D94" s="1783" t="n"/>
      <c r="E94" s="1783" t="n"/>
      <c r="F94" s="1783" t="n"/>
      <c r="G94" s="1783" t="n"/>
      <c r="H94" s="1783" t="n"/>
      <c r="I94" s="1810" t="n"/>
      <c r="N94" s="553" t="inlineStr">
        <is>
          <t xml:space="preserve">Common Stock </t>
        </is>
      </c>
      <c r="O94" s="526">
        <f>C94*BS!$B$9</f>
        <v/>
      </c>
      <c r="P94" s="526">
        <f>D94*BS!$B$9</f>
        <v/>
      </c>
      <c r="Q94" s="526">
        <f>E94*BS!$B$9</f>
        <v/>
      </c>
      <c r="R94" s="526">
        <f>F94*BS!$B$9</f>
        <v/>
      </c>
      <c r="S94" s="526">
        <f>G94*BS!$B$9</f>
        <v/>
      </c>
      <c r="T94" s="526">
        <f>H94*BS!$B$9</f>
        <v/>
      </c>
      <c r="U94" s="527">
        <f>I94</f>
        <v/>
      </c>
    </row>
    <row r="95">
      <c r="B95" s="525" t="n"/>
      <c r="C95" s="1783" t="n"/>
      <c r="D95" s="1783" t="n"/>
      <c r="E95" s="1783" t="n"/>
      <c r="F95" s="1783" t="n"/>
      <c r="G95" s="1783" t="n"/>
      <c r="H95" s="1783" t="n"/>
      <c r="I95" s="1810" t="n"/>
      <c r="N95" s="525" t="n"/>
      <c r="O95" s="526">
        <f>C95*BS!$B$9</f>
        <v/>
      </c>
      <c r="P95" s="526">
        <f>D95*BS!$B$9</f>
        <v/>
      </c>
      <c r="Q95" s="526">
        <f>E95*BS!$B$9</f>
        <v/>
      </c>
      <c r="R95" s="526">
        <f>F95*BS!$B$9</f>
        <v/>
      </c>
      <c r="S95" s="526">
        <f>G95*BS!$B$9</f>
        <v/>
      </c>
      <c r="T95" s="526">
        <f>H95*BS!$B$9</f>
        <v/>
      </c>
      <c r="U95" s="527">
        <f>I95</f>
        <v/>
      </c>
    </row>
    <row r="96" ht="28" customHeight="1" s="832">
      <c r="B96" s="553" t="inlineStr">
        <is>
          <t xml:space="preserve">Additional Paid in Capital </t>
        </is>
      </c>
      <c r="C96" s="1807" t="n"/>
      <c r="D96" s="1807" t="n"/>
      <c r="E96" s="1807" t="n"/>
      <c r="F96" s="1807" t="n"/>
      <c r="G96" s="1807" t="n"/>
      <c r="H96" s="1807" t="n"/>
      <c r="I96" s="1808" t="n"/>
      <c r="N96" s="553" t="inlineStr">
        <is>
          <t xml:space="preserve">Additional Paid in Capital </t>
        </is>
      </c>
      <c r="O96" s="526">
        <f>C96*BS!$B$9</f>
        <v/>
      </c>
      <c r="P96" s="526">
        <f>D96*BS!$B$9</f>
        <v/>
      </c>
      <c r="Q96" s="526">
        <f>E96*BS!$B$9</f>
        <v/>
      </c>
      <c r="R96" s="526">
        <f>F96*BS!$B$9</f>
        <v/>
      </c>
      <c r="S96" s="526">
        <f>G96*BS!$B$9</f>
        <v/>
      </c>
      <c r="T96" s="526">
        <f>H96*BS!$B$9</f>
        <v/>
      </c>
      <c r="U96" s="527">
        <f>I96</f>
        <v/>
      </c>
    </row>
    <row r="97">
      <c r="B97" s="525" t="n"/>
      <c r="C97" s="1807" t="n"/>
      <c r="D97" s="1807" t="n"/>
      <c r="E97" s="1807" t="n"/>
      <c r="F97" s="1807" t="n"/>
      <c r="G97" s="1807" t="n"/>
      <c r="H97" s="1807" t="n"/>
      <c r="I97" s="1808" t="n"/>
      <c r="N97" s="525" t="n"/>
      <c r="O97" s="526">
        <f>C97*BS!$B$9</f>
        <v/>
      </c>
      <c r="P97" s="526">
        <f>D97*BS!$B$9</f>
        <v/>
      </c>
      <c r="Q97" s="526">
        <f>E97*BS!$B$9</f>
        <v/>
      </c>
      <c r="R97" s="526">
        <f>F97*BS!$B$9</f>
        <v/>
      </c>
      <c r="S97" s="526">
        <f>G97*BS!$B$9</f>
        <v/>
      </c>
      <c r="T97" s="526">
        <f>H97*BS!$B$9</f>
        <v/>
      </c>
      <c r="U97" s="527">
        <f>I97</f>
        <v/>
      </c>
    </row>
    <row r="98">
      <c r="B98" s="553" t="inlineStr">
        <is>
          <t xml:space="preserve">Other Reserves </t>
        </is>
      </c>
      <c r="C98" s="1807" t="n"/>
      <c r="D98" s="1807" t="n"/>
      <c r="E98" s="1807" t="n"/>
      <c r="F98" s="1807" t="n"/>
      <c r="G98" s="1807" t="n"/>
      <c r="H98" s="1807" t="n"/>
      <c r="I98" s="1808" t="n"/>
      <c r="N98" s="553" t="inlineStr">
        <is>
          <t xml:space="preserve">Other Reserves </t>
        </is>
      </c>
      <c r="O98" s="526">
        <f>C98*BS!$B$9</f>
        <v/>
      </c>
      <c r="P98" s="526">
        <f>D98*BS!$B$9</f>
        <v/>
      </c>
      <c r="Q98" s="526">
        <f>E98*BS!$B$9</f>
        <v/>
      </c>
      <c r="R98" s="526">
        <f>F98*BS!$B$9</f>
        <v/>
      </c>
      <c r="S98" s="526">
        <f>G98*BS!$B$9</f>
        <v/>
      </c>
      <c r="T98" s="526">
        <f>H98*BS!$B$9</f>
        <v/>
      </c>
      <c r="U98" s="527">
        <f>I98</f>
        <v/>
      </c>
    </row>
    <row r="99">
      <c r="B99" s="525" t="n"/>
      <c r="C99" s="1783" t="n"/>
      <c r="D99" s="1783" t="n"/>
      <c r="E99" s="1783" t="n"/>
      <c r="F99" s="1783" t="n"/>
      <c r="G99" s="1783" t="n"/>
      <c r="H99" s="1783" t="n"/>
      <c r="I99" s="1810" t="n"/>
      <c r="N99" s="525" t="n"/>
      <c r="O99" s="526">
        <f>C99*BS!$B$9</f>
        <v/>
      </c>
      <c r="P99" s="526">
        <f>D99*BS!$B$9</f>
        <v/>
      </c>
      <c r="Q99" s="526">
        <f>E99*BS!$B$9</f>
        <v/>
      </c>
      <c r="R99" s="526">
        <f>F99*BS!$B$9</f>
        <v/>
      </c>
      <c r="S99" s="526">
        <f>G99*BS!$B$9</f>
        <v/>
      </c>
      <c r="T99" s="526">
        <f>H99*BS!$B$9</f>
        <v/>
      </c>
      <c r="U99" s="527">
        <f>I99</f>
        <v/>
      </c>
    </row>
    <row r="100">
      <c r="B100" s="525" t="n"/>
      <c r="C100" s="533" t="n"/>
      <c r="D100" s="533" t="n"/>
      <c r="E100" s="533" t="n"/>
      <c r="F100" s="533" t="n"/>
      <c r="G100" s="533" t="n"/>
      <c r="H100" s="533" t="n"/>
      <c r="I100" s="1799" t="n"/>
      <c r="N100" s="525" t="n"/>
      <c r="O100" s="526">
        <f>C100*BS!$B$9</f>
        <v/>
      </c>
      <c r="P100" s="526">
        <f>D100*BS!$B$9</f>
        <v/>
      </c>
      <c r="Q100" s="526">
        <f>E100*BS!$B$9</f>
        <v/>
      </c>
      <c r="R100" s="526">
        <f>F100*BS!$B$9</f>
        <v/>
      </c>
      <c r="S100" s="526">
        <f>G100*BS!$B$9</f>
        <v/>
      </c>
      <c r="T100" s="526">
        <f>H100*BS!$B$9</f>
        <v/>
      </c>
      <c r="U100" s="527">
        <f>I100</f>
        <v/>
      </c>
    </row>
    <row r="101">
      <c r="B101" s="525" t="n"/>
      <c r="C101" s="533" t="n"/>
      <c r="D101" s="533" t="n"/>
      <c r="E101" s="533" t="n"/>
      <c r="F101" s="533" t="n"/>
      <c r="G101" s="533" t="n"/>
      <c r="H101" s="533" t="n"/>
      <c r="I101" s="1799" t="n"/>
      <c r="N101" s="525" t="n"/>
      <c r="O101" s="526">
        <f>C101*BS!$B$9</f>
        <v/>
      </c>
      <c r="P101" s="526">
        <f>D101*BS!$B$9</f>
        <v/>
      </c>
      <c r="Q101" s="526">
        <f>E101*BS!$B$9</f>
        <v/>
      </c>
      <c r="R101" s="526">
        <f>F101*BS!$B$9</f>
        <v/>
      </c>
      <c r="S101" s="526">
        <f>G101*BS!$B$9</f>
        <v/>
      </c>
      <c r="T101" s="526">
        <f>H101*BS!$B$9</f>
        <v/>
      </c>
      <c r="U101" s="527">
        <f>I101</f>
        <v/>
      </c>
    </row>
    <row r="102">
      <c r="B102" s="525" t="n"/>
      <c r="C102" s="1776" t="n"/>
      <c r="D102" s="1776" t="n"/>
      <c r="E102" s="1776" t="n"/>
      <c r="F102" s="1776" t="n"/>
      <c r="G102" s="1776" t="n"/>
      <c r="H102" s="1776" t="n"/>
      <c r="I102" s="1802" t="n"/>
      <c r="N102" s="525" t="n"/>
      <c r="O102" s="526">
        <f>C102*BS!$B$9</f>
        <v/>
      </c>
      <c r="P102" s="526">
        <f>D102*BS!$B$9</f>
        <v/>
      </c>
      <c r="Q102" s="526">
        <f>E102*BS!$B$9</f>
        <v/>
      </c>
      <c r="R102" s="526">
        <f>F102*BS!$B$9</f>
        <v/>
      </c>
      <c r="S102" s="526">
        <f>G102*BS!$B$9</f>
        <v/>
      </c>
      <c r="T102" s="526">
        <f>H102*BS!$B$9</f>
        <v/>
      </c>
      <c r="U102" s="527">
        <f>I102</f>
        <v/>
      </c>
    </row>
    <row r="103">
      <c r="B103" s="558" t="inlineStr">
        <is>
          <t>Total</t>
        </is>
      </c>
      <c r="C103" s="1812" t="n"/>
      <c r="D103" s="1812" t="n"/>
      <c r="E103" s="1812" t="n"/>
      <c r="F103" s="1812" t="n"/>
      <c r="G103" s="1812" t="n"/>
      <c r="H103" s="1812" t="n"/>
      <c r="I103" s="1813" t="n"/>
      <c r="N103" s="558" t="inlineStr">
        <is>
          <t>Total</t>
        </is>
      </c>
      <c r="O103" s="526">
        <f>C103*BS!$B$9</f>
        <v/>
      </c>
      <c r="P103" s="526">
        <f>D103*BS!$B$9</f>
        <v/>
      </c>
      <c r="Q103" s="526">
        <f>E103*BS!$B$9</f>
        <v/>
      </c>
      <c r="R103" s="526">
        <f>F103*BS!$B$9</f>
        <v/>
      </c>
      <c r="S103" s="526">
        <f>G103*BS!$B$9</f>
        <v/>
      </c>
      <c r="T103" s="526">
        <f>H103*BS!$B$9</f>
        <v/>
      </c>
      <c r="U103" s="527">
        <f>I103</f>
        <v/>
      </c>
    </row>
    <row r="104">
      <c r="B104" s="525" t="n"/>
      <c r="C104" s="1787" t="n"/>
      <c r="D104" s="1787" t="n"/>
      <c r="E104" s="1787" t="n"/>
      <c r="F104" s="1787" t="n"/>
      <c r="G104" s="1787" t="n"/>
      <c r="H104" s="1787" t="n"/>
      <c r="I104" s="1814" t="n"/>
      <c r="N104" s="525" t="n"/>
      <c r="O104" s="526">
        <f>C104*BS!$B$9</f>
        <v/>
      </c>
      <c r="P104" s="526">
        <f>D104*BS!$B$9</f>
        <v/>
      </c>
      <c r="Q104" s="526">
        <f>E104*BS!$B$9</f>
        <v/>
      </c>
      <c r="R104" s="526">
        <f>F104*BS!$B$9</f>
        <v/>
      </c>
      <c r="S104" s="526">
        <f>G104*BS!$B$9</f>
        <v/>
      </c>
      <c r="T104" s="526">
        <f>H104*BS!$B$9</f>
        <v/>
      </c>
      <c r="U104" s="527">
        <f>I104</f>
        <v/>
      </c>
    </row>
    <row r="105">
      <c r="B105" s="525" t="n"/>
      <c r="C105" s="1787" t="n"/>
      <c r="D105" s="1787" t="n"/>
      <c r="E105" s="1787" t="n"/>
      <c r="F105" s="1787" t="n"/>
      <c r="G105" s="1787" t="n"/>
      <c r="H105" s="1787" t="n"/>
      <c r="I105" s="1814" t="n"/>
      <c r="N105" s="525" t="n"/>
      <c r="O105" s="526">
        <f>C105*BS!$B$9</f>
        <v/>
      </c>
      <c r="P105" s="526">
        <f>D105*BS!$B$9</f>
        <v/>
      </c>
      <c r="Q105" s="526">
        <f>E105*BS!$B$9</f>
        <v/>
      </c>
      <c r="R105" s="526">
        <f>F105*BS!$B$9</f>
        <v/>
      </c>
      <c r="S105" s="526">
        <f>G105*BS!$B$9</f>
        <v/>
      </c>
      <c r="T105" s="526">
        <f>H105*BS!$B$9</f>
        <v/>
      </c>
      <c r="U105" s="527">
        <f>I105</f>
        <v/>
      </c>
    </row>
    <row r="106">
      <c r="B106" s="525" t="n"/>
      <c r="C106" s="1787" t="n"/>
      <c r="D106" s="1787" t="n"/>
      <c r="E106" s="1787" t="n"/>
      <c r="F106" s="1787" t="n"/>
      <c r="G106" s="1787" t="n"/>
      <c r="H106" s="1787" t="n"/>
      <c r="I106" s="1814" t="n"/>
      <c r="N106" s="525" t="n"/>
      <c r="O106" s="526">
        <f>C106*BS!$B$9</f>
        <v/>
      </c>
      <c r="P106" s="526">
        <f>D106*BS!$B$9</f>
        <v/>
      </c>
      <c r="Q106" s="526">
        <f>E106*BS!$B$9</f>
        <v/>
      </c>
      <c r="R106" s="526">
        <f>F106*BS!$B$9</f>
        <v/>
      </c>
      <c r="S106" s="526">
        <f>G106*BS!$B$9</f>
        <v/>
      </c>
      <c r="T106" s="526">
        <f>H106*BS!$B$9</f>
        <v/>
      </c>
      <c r="U106" s="527">
        <f>I106</f>
        <v/>
      </c>
    </row>
    <row r="107">
      <c r="B107" s="553" t="inlineStr">
        <is>
          <t xml:space="preserve">Retained Earnings </t>
        </is>
      </c>
      <c r="C107" s="1787" t="n"/>
      <c r="D107" s="1787" t="n"/>
      <c r="E107" s="1787" t="n"/>
      <c r="F107" s="1787" t="n"/>
      <c r="G107" s="1787" t="n"/>
      <c r="H107" s="1787" t="n"/>
      <c r="I107" s="1814" t="n"/>
      <c r="N107" s="553" t="inlineStr">
        <is>
          <t xml:space="preserve">Retained Earnings </t>
        </is>
      </c>
      <c r="O107" s="526">
        <f>C107*BS!$B$9</f>
        <v/>
      </c>
      <c r="P107" s="526">
        <f>D107*BS!$B$9</f>
        <v/>
      </c>
      <c r="Q107" s="526">
        <f>E107*BS!$B$9</f>
        <v/>
      </c>
      <c r="R107" s="526">
        <f>F107*BS!$B$9</f>
        <v/>
      </c>
      <c r="S107" s="526">
        <f>G107*BS!$B$9</f>
        <v/>
      </c>
      <c r="T107" s="526">
        <f>H107*BS!$B$9</f>
        <v/>
      </c>
      <c r="U107" s="527">
        <f>I107</f>
        <v/>
      </c>
    </row>
    <row r="108">
      <c r="B108" s="525" t="n"/>
      <c r="C108" s="1787" t="n"/>
      <c r="D108" s="1787" t="n"/>
      <c r="E108" s="1787" t="n"/>
      <c r="F108" s="1787" t="n"/>
      <c r="G108" s="1787" t="n"/>
      <c r="H108" s="1787" t="n"/>
      <c r="I108" s="1814" t="n"/>
      <c r="N108" s="525" t="n"/>
      <c r="O108" s="526">
        <f>C108*BS!$B$9</f>
        <v/>
      </c>
      <c r="P108" s="526">
        <f>D108*BS!$B$9</f>
        <v/>
      </c>
      <c r="Q108" s="526">
        <f>E108*BS!$B$9</f>
        <v/>
      </c>
      <c r="R108" s="526">
        <f>F108*BS!$B$9</f>
        <v/>
      </c>
      <c r="S108" s="526">
        <f>G108*BS!$B$9</f>
        <v/>
      </c>
      <c r="T108" s="526">
        <f>H108*BS!$B$9</f>
        <v/>
      </c>
      <c r="U108" s="527">
        <f>I108</f>
        <v/>
      </c>
    </row>
    <row r="109">
      <c r="B109" s="525" t="n"/>
      <c r="C109" s="1787" t="n"/>
      <c r="D109" s="1787" t="n"/>
      <c r="E109" s="1787" t="n"/>
      <c r="F109" s="1787" t="n"/>
      <c r="G109" s="1787" t="n"/>
      <c r="H109" s="1787" t="n"/>
      <c r="I109" s="1814" t="n"/>
      <c r="N109" s="525" t="n"/>
      <c r="O109" s="526">
        <f>C109*BS!$B$9</f>
        <v/>
      </c>
      <c r="P109" s="526">
        <f>D109*BS!$B$9</f>
        <v/>
      </c>
      <c r="Q109" s="526">
        <f>E109*BS!$B$9</f>
        <v/>
      </c>
      <c r="R109" s="526">
        <f>F109*BS!$B$9</f>
        <v/>
      </c>
      <c r="S109" s="526">
        <f>G109*BS!$B$9</f>
        <v/>
      </c>
      <c r="T109" s="526">
        <f>H109*BS!$B$9</f>
        <v/>
      </c>
      <c r="U109" s="527">
        <f>I109</f>
        <v/>
      </c>
    </row>
    <row r="110">
      <c r="B110" s="553" t="inlineStr">
        <is>
          <t xml:space="preserve">Others </t>
        </is>
      </c>
      <c r="C110" s="1812">
        <f>C111-(C94+C96+C103+C107)</f>
        <v/>
      </c>
      <c r="D110" s="1812">
        <f>D111-(D94+D96+D103+D107)</f>
        <v/>
      </c>
      <c r="E110" s="1812">
        <f>E111-(E94+E96+E103+E107)</f>
        <v/>
      </c>
      <c r="F110" s="1812">
        <f>F111-(F94+F96+F103+F107)</f>
        <v/>
      </c>
      <c r="G110" s="1812">
        <f>G111-(G94+G96+G103+G107)</f>
        <v/>
      </c>
      <c r="H110" s="1812">
        <f>H111-(H94+H96+H103+H107)</f>
        <v/>
      </c>
      <c r="I110" s="1814" t="n"/>
      <c r="N110" s="553" t="inlineStr">
        <is>
          <t xml:space="preserve">Others </t>
        </is>
      </c>
      <c r="O110" s="526">
        <f>C110*BS!$B$9</f>
        <v/>
      </c>
      <c r="P110" s="526">
        <f>D110*BS!$B$9</f>
        <v/>
      </c>
      <c r="Q110" s="526">
        <f>E110*BS!$B$9</f>
        <v/>
      </c>
      <c r="R110" s="526">
        <f>F110*BS!$B$9</f>
        <v/>
      </c>
      <c r="S110" s="526">
        <f>G110*BS!$B$9</f>
        <v/>
      </c>
      <c r="T110" s="526">
        <f>H110*BS!$B$9</f>
        <v/>
      </c>
      <c r="U110" s="527">
        <f>I110</f>
        <v/>
      </c>
    </row>
    <row r="111" ht="28" customHeight="1" s="832">
      <c r="B111" s="553" t="inlineStr">
        <is>
          <t xml:space="preserve">Total Shareholders Equity </t>
        </is>
      </c>
      <c r="C111" s="1787" t="n"/>
      <c r="D111" s="1787" t="n"/>
      <c r="E111" s="1787" t="n"/>
      <c r="F111" s="1787" t="n"/>
      <c r="G111" s="1787" t="n"/>
      <c r="H111" s="1787" t="n"/>
      <c r="I111" s="1814" t="n"/>
      <c r="N111" s="553" t="inlineStr">
        <is>
          <t xml:space="preserve">Total Shareholders Equity </t>
        </is>
      </c>
      <c r="O111" s="526">
        <f>C111*BS!$B$9</f>
        <v/>
      </c>
      <c r="P111" s="526">
        <f>D111*BS!$B$9</f>
        <v/>
      </c>
      <c r="Q111" s="526">
        <f>E111*BS!$B$9</f>
        <v/>
      </c>
      <c r="R111" s="526">
        <f>F111*BS!$B$9</f>
        <v/>
      </c>
      <c r="S111" s="526">
        <f>G111*BS!$B$9</f>
        <v/>
      </c>
      <c r="T111" s="526">
        <f>H111*BS!$B$9</f>
        <v/>
      </c>
      <c r="U111" s="527">
        <f>I111</f>
        <v/>
      </c>
    </row>
    <row r="112">
      <c r="B112" s="525" t="n"/>
      <c r="C112" s="1787" t="n"/>
      <c r="D112" s="1787" t="n"/>
      <c r="E112" s="1787" t="n"/>
      <c r="F112" s="1787" t="n"/>
      <c r="G112" s="1787" t="n"/>
      <c r="H112" s="1787" t="n"/>
      <c r="I112" s="1814" t="n"/>
      <c r="N112" s="525" t="n"/>
      <c r="O112" s="526">
        <f>C112*BS!$B$9</f>
        <v/>
      </c>
      <c r="P112" s="526">
        <f>D112*BS!$B$9</f>
        <v/>
      </c>
      <c r="Q112" s="526">
        <f>E112*BS!$B$9</f>
        <v/>
      </c>
      <c r="R112" s="526">
        <f>F112*BS!$B$9</f>
        <v/>
      </c>
      <c r="S112" s="526">
        <f>G112*BS!$B$9</f>
        <v/>
      </c>
      <c r="T112" s="526">
        <f>H112*BS!$B$9</f>
        <v/>
      </c>
      <c r="U112" s="527">
        <f>I112</f>
        <v/>
      </c>
    </row>
    <row r="113">
      <c r="B113" s="525" t="n"/>
      <c r="C113" s="1787" t="n"/>
      <c r="D113" s="1787" t="n"/>
      <c r="E113" s="1787" t="n"/>
      <c r="F113" s="1787" t="n"/>
      <c r="G113" s="1787" t="n"/>
      <c r="H113" s="1787" t="n"/>
      <c r="I113" s="1814" t="n"/>
      <c r="N113" s="525" t="n"/>
      <c r="O113" s="526">
        <f>C113*BS!$B$9</f>
        <v/>
      </c>
      <c r="P113" s="526">
        <f>D113*BS!$B$9</f>
        <v/>
      </c>
      <c r="Q113" s="526">
        <f>E113*BS!$B$9</f>
        <v/>
      </c>
      <c r="R113" s="526">
        <f>F113*BS!$B$9</f>
        <v/>
      </c>
      <c r="S113" s="526">
        <f>G113*BS!$B$9</f>
        <v/>
      </c>
      <c r="T113" s="526">
        <f>H113*BS!$B$9</f>
        <v/>
      </c>
      <c r="U113" s="527">
        <f>I113</f>
        <v/>
      </c>
    </row>
    <row r="114">
      <c r="B114" s="525" t="n"/>
      <c r="C114" s="1807" t="n"/>
      <c r="D114" s="1807" t="n"/>
      <c r="E114" s="1807" t="n"/>
      <c r="F114" s="1807" t="n"/>
      <c r="G114" s="1807" t="n"/>
      <c r="H114" s="1807" t="n"/>
      <c r="I114" s="1808" t="n"/>
      <c r="N114" s="525" t="n"/>
      <c r="O114" s="526">
        <f>C114*BS!$B$9</f>
        <v/>
      </c>
      <c r="P114" s="526">
        <f>D114*BS!$B$9</f>
        <v/>
      </c>
      <c r="Q114" s="526">
        <f>E114*BS!$B$9</f>
        <v/>
      </c>
      <c r="R114" s="526">
        <f>F114*BS!$B$9</f>
        <v/>
      </c>
      <c r="S114" s="526">
        <f>G114*BS!$B$9</f>
        <v/>
      </c>
      <c r="T114" s="526">
        <f>H114*BS!$B$9</f>
        <v/>
      </c>
      <c r="U114" s="527">
        <f>I114</f>
        <v/>
      </c>
    </row>
    <row r="115">
      <c r="B115" s="553" t="inlineStr">
        <is>
          <t xml:space="preserve">Off Balance Liabilities </t>
        </is>
      </c>
      <c r="C115" s="1787" t="n"/>
      <c r="D115" s="1787" t="n"/>
      <c r="E115" s="1787" t="n"/>
      <c r="F115" s="1787" t="n"/>
      <c r="G115" s="1787" t="n"/>
      <c r="H115" s="1787" t="n"/>
      <c r="I115" s="1814" t="n"/>
      <c r="N115" s="553" t="inlineStr">
        <is>
          <t xml:space="preserve">Off Balance Liabilities </t>
        </is>
      </c>
      <c r="O115" s="526">
        <f>C115*BS!$B$9</f>
        <v/>
      </c>
      <c r="P115" s="526">
        <f>D115*BS!$B$9</f>
        <v/>
      </c>
      <c r="Q115" s="526">
        <f>E115*BS!$B$9</f>
        <v/>
      </c>
      <c r="R115" s="526">
        <f>F115*BS!$B$9</f>
        <v/>
      </c>
      <c r="S115" s="526">
        <f>G115*BS!$B$9</f>
        <v/>
      </c>
      <c r="T115" s="526">
        <f>H115*BS!$B$9</f>
        <v/>
      </c>
      <c r="U115" s="527">
        <f>I115</f>
        <v/>
      </c>
    </row>
    <row r="116">
      <c r="B116" s="525" t="inlineStr">
        <is>
          <t>- LC</t>
        </is>
      </c>
      <c r="C116" s="1767" t="n"/>
      <c r="D116" s="1767" t="n"/>
      <c r="E116" s="1767" t="n"/>
      <c r="F116" s="1767" t="n"/>
      <c r="G116" s="1767" t="n"/>
      <c r="H116" s="1767" t="n"/>
      <c r="I116" s="1798" t="n"/>
      <c r="N116" s="525" t="inlineStr">
        <is>
          <t>- LC</t>
        </is>
      </c>
      <c r="O116" s="526">
        <f>C116*BS!$B$9</f>
        <v/>
      </c>
      <c r="P116" s="526">
        <f>D116*BS!$B$9</f>
        <v/>
      </c>
      <c r="Q116" s="526">
        <f>E116*BS!$B$9</f>
        <v/>
      </c>
      <c r="R116" s="526">
        <f>F116*BS!$B$9</f>
        <v/>
      </c>
      <c r="S116" s="526">
        <f>G116*BS!$B$9</f>
        <v/>
      </c>
      <c r="T116" s="526">
        <f>H116*BS!$B$9</f>
        <v/>
      </c>
      <c r="U116" s="527">
        <f>I116</f>
        <v/>
      </c>
    </row>
    <row r="117">
      <c r="B117" s="525" t="inlineStr">
        <is>
          <t>- BG</t>
        </is>
      </c>
      <c r="C117" s="533" t="n"/>
      <c r="D117" s="533" t="n"/>
      <c r="E117" s="533" t="n"/>
      <c r="F117" s="533" t="n"/>
      <c r="G117" s="533" t="n"/>
      <c r="H117" s="533" t="n"/>
      <c r="I117" s="564" t="n"/>
      <c r="N117" s="525" t="inlineStr">
        <is>
          <t>- BG</t>
        </is>
      </c>
      <c r="O117" s="526">
        <f>C117*BS!$B$9</f>
        <v/>
      </c>
      <c r="P117" s="526">
        <f>D117*BS!$B$9</f>
        <v/>
      </c>
      <c r="Q117" s="526">
        <f>E117*BS!$B$9</f>
        <v/>
      </c>
      <c r="R117" s="526">
        <f>F117*BS!$B$9</f>
        <v/>
      </c>
      <c r="S117" s="526">
        <f>G117*BS!$B$9</f>
        <v/>
      </c>
      <c r="T117" s="526">
        <f>H117*BS!$B$9</f>
        <v/>
      </c>
      <c r="U117" s="527">
        <f>I117</f>
        <v/>
      </c>
    </row>
    <row r="118">
      <c r="B118" s="525" t="inlineStr">
        <is>
          <t>- BD</t>
        </is>
      </c>
      <c r="C118" s="469" t="n"/>
      <c r="D118" s="469" t="n"/>
      <c r="E118" s="469" t="n"/>
      <c r="F118" s="469" t="n"/>
      <c r="G118" s="469" t="n"/>
      <c r="H118" s="469" t="n"/>
      <c r="I118" s="471" t="n"/>
      <c r="N118" s="525" t="inlineStr">
        <is>
          <t>- BD</t>
        </is>
      </c>
      <c r="O118" s="526">
        <f>C118*BS!$B$9</f>
        <v/>
      </c>
      <c r="P118" s="526">
        <f>D118*BS!$B$9</f>
        <v/>
      </c>
      <c r="Q118" s="526">
        <f>E118*BS!$B$9</f>
        <v/>
      </c>
      <c r="R118" s="526">
        <f>F118*BS!$B$9</f>
        <v/>
      </c>
      <c r="S118" s="526">
        <f>G118*BS!$B$9</f>
        <v/>
      </c>
      <c r="T118" s="526">
        <f>H118*BS!$B$9</f>
        <v/>
      </c>
      <c r="U118" s="527">
        <f>I118</f>
        <v/>
      </c>
    </row>
    <row r="119">
      <c r="B119" s="525" t="inlineStr">
        <is>
          <t>- CG</t>
        </is>
      </c>
      <c r="I119" s="459" t="n"/>
      <c r="N119" s="525" t="inlineStr">
        <is>
          <t>- CG</t>
        </is>
      </c>
      <c r="O119" s="526">
        <f>C119*BS!$B$9</f>
        <v/>
      </c>
      <c r="P119" s="526">
        <f>D119*BS!$B$9</f>
        <v/>
      </c>
      <c r="Q119" s="526">
        <f>E119*BS!$B$9</f>
        <v/>
      </c>
      <c r="R119" s="526">
        <f>F119*BS!$B$9</f>
        <v/>
      </c>
      <c r="S119" s="526">
        <f>G119*BS!$B$9</f>
        <v/>
      </c>
      <c r="T119" s="526">
        <f>H119*BS!$B$9</f>
        <v/>
      </c>
      <c r="U119" s="527">
        <f>I119</f>
        <v/>
      </c>
    </row>
    <row r="120">
      <c r="B120" s="525" t="inlineStr">
        <is>
          <t>- Others</t>
        </is>
      </c>
      <c r="I120" s="459" t="n"/>
      <c r="N120" s="525" t="inlineStr">
        <is>
          <t>- Others</t>
        </is>
      </c>
      <c r="O120" s="526">
        <f>C120*BS!$B$9</f>
        <v/>
      </c>
      <c r="P120" s="526">
        <f>D120*BS!$B$9</f>
        <v/>
      </c>
      <c r="Q120" s="526">
        <f>E120*BS!$B$9</f>
        <v/>
      </c>
      <c r="R120" s="526">
        <f>F120*BS!$B$9</f>
        <v/>
      </c>
      <c r="S120" s="526">
        <f>G120*BS!$B$9</f>
        <v/>
      </c>
      <c r="T120" s="526">
        <f>H120*BS!$B$9</f>
        <v/>
      </c>
      <c r="U120" s="527">
        <f>I120</f>
        <v/>
      </c>
    </row>
    <row r="121">
      <c r="B121" s="525" t="n"/>
      <c r="I121" s="459" t="n"/>
      <c r="N121" s="525" t="n"/>
      <c r="O121" s="526">
        <f>C121*BS!$B$9</f>
        <v/>
      </c>
      <c r="P121" s="526">
        <f>D121*BS!$B$9</f>
        <v/>
      </c>
      <c r="Q121" s="526">
        <f>E121*BS!$B$9</f>
        <v/>
      </c>
      <c r="R121" s="526">
        <f>F121*BS!$B$9</f>
        <v/>
      </c>
      <c r="S121" s="526">
        <f>G121*BS!$B$9</f>
        <v/>
      </c>
      <c r="T121" s="526">
        <f>H121*BS!$B$9</f>
        <v/>
      </c>
      <c r="U121" s="527">
        <f>I121</f>
        <v/>
      </c>
    </row>
    <row r="122">
      <c r="B122" s="525" t="inlineStr">
        <is>
          <t>- Commitments</t>
        </is>
      </c>
      <c r="I122" s="459" t="n"/>
      <c r="N122" s="525" t="inlineStr">
        <is>
          <t>- Commitments</t>
        </is>
      </c>
      <c r="O122" s="526">
        <f>C122*BS!$B$9</f>
        <v/>
      </c>
      <c r="P122" s="526">
        <f>D122*BS!$B$9</f>
        <v/>
      </c>
      <c r="Q122" s="526">
        <f>E122*BS!$B$9</f>
        <v/>
      </c>
      <c r="R122" s="526">
        <f>F122*BS!$B$9</f>
        <v/>
      </c>
      <c r="S122" s="526">
        <f>G122*BS!$B$9</f>
        <v/>
      </c>
      <c r="T122" s="526">
        <f>H122*BS!$B$9</f>
        <v/>
      </c>
      <c r="U122" s="527">
        <f>I122</f>
        <v/>
      </c>
    </row>
    <row r="123">
      <c r="B123" s="525" t="n"/>
      <c r="I123" s="459" t="n"/>
      <c r="N123" s="525" t="n"/>
      <c r="O123" s="526">
        <f>C123*BS!$B$9</f>
        <v/>
      </c>
      <c r="P123" s="526">
        <f>D123*BS!$B$9</f>
        <v/>
      </c>
      <c r="Q123" s="526">
        <f>E123*BS!$B$9</f>
        <v/>
      </c>
      <c r="R123" s="526">
        <f>F123*BS!$B$9</f>
        <v/>
      </c>
      <c r="S123" s="526">
        <f>G123*BS!$B$9</f>
        <v/>
      </c>
      <c r="T123" s="526">
        <f>H123*BS!$B$9</f>
        <v/>
      </c>
      <c r="U123" s="527">
        <f>I123</f>
        <v/>
      </c>
    </row>
    <row r="124">
      <c r="B124" s="565" t="inlineStr">
        <is>
          <t xml:space="preserve">Total </t>
        </is>
      </c>
      <c r="C124" s="566" t="n"/>
      <c r="D124" s="566" t="n"/>
      <c r="E124" s="566" t="n"/>
      <c r="F124" s="566" t="n"/>
      <c r="G124" s="566" t="n"/>
      <c r="H124" s="566" t="n"/>
      <c r="I124" s="567" t="n"/>
      <c r="N124" s="565" t="inlineStr">
        <is>
          <t xml:space="preserve">Total </t>
        </is>
      </c>
      <c r="O124" s="568">
        <f>C124*BS!$B$9</f>
        <v/>
      </c>
      <c r="P124" s="568">
        <f>D124*BS!$B$9</f>
        <v/>
      </c>
      <c r="Q124" s="568">
        <f>E124*BS!$B$9</f>
        <v/>
      </c>
      <c r="R124" s="568">
        <f>F124*BS!$B$9</f>
        <v/>
      </c>
      <c r="S124" s="568">
        <f>G124*BS!$B$9</f>
        <v/>
      </c>
      <c r="T124" s="568">
        <f>H124*BS!$B$9</f>
        <v/>
      </c>
      <c r="U124" s="569">
        <f>I124</f>
        <v/>
      </c>
    </row>
    <row r="125">
      <c r="O125" s="506" t="n"/>
      <c r="P125" s="506" t="n"/>
      <c r="Q125" s="506" t="n"/>
      <c r="R125" s="506" t="n"/>
      <c r="S125" s="506" t="n"/>
      <c r="T125" s="506" t="n"/>
      <c r="U125" s="506" t="n"/>
    </row>
  </sheetData>
  <mergeCells count="20">
    <mergeCell ref="B4:B5"/>
    <mergeCell ref="B6:B7"/>
    <mergeCell ref="B8:B9"/>
    <mergeCell ref="B10:B11"/>
    <mergeCell ref="C4:I5"/>
    <mergeCell ref="C6:I7"/>
    <mergeCell ref="C8:I9"/>
    <mergeCell ref="C10:C11"/>
    <mergeCell ref="D10:D11"/>
    <mergeCell ref="E10:I11"/>
    <mergeCell ref="P10:P11"/>
    <mergeCell ref="Q10:U11"/>
    <mergeCell ref="N10:N11"/>
    <mergeCell ref="O10:O11"/>
    <mergeCell ref="N4:N5"/>
    <mergeCell ref="O4:U5"/>
    <mergeCell ref="N6:N7"/>
    <mergeCell ref="O6:U7"/>
    <mergeCell ref="N8:N9"/>
    <mergeCell ref="O8:U9"/>
  </mergeCells>
  <hyperlinks>
    <hyperlink ref="B15" location="BS_LineItems!A98" display="Short Term Debt "/>
    <hyperlink ref="N15" location="BS_LineItems!A98" display="Short Term Debt "/>
    <hyperlink ref="B68" location="BS_LineItems!A158" display="(Long Term Borrowings) "/>
    <hyperlink ref="N68" location="BS_LineItems!A158" display="(Long Term Borrowings) "/>
    <hyperlink ref="B77" location="BS_LineItems!A178" display="Deferred Taxes "/>
    <hyperlink ref="N77" location="BS_LineItems!A178" display="Deferred Taxes "/>
    <hyperlink ref="B78" location="BS_LineItems!A178" display="Deferred Taxes "/>
    <hyperlink ref="N78" location="BS_LineItems!A178" display="Deferred Taxes "/>
    <hyperlink ref="B80" location="CDM_BS!A119" display="Other Long Term liabilities "/>
    <hyperlink ref="N80" location="CDM_BS!A119" display="Other Long Term liabilities "/>
    <hyperlink ref="B94" location="BS_LineItems!A208" display="Common Stock "/>
    <hyperlink ref="N94" location="BS_LineItems!A208" display="Common Stock "/>
  </hyperlinks>
  <pageMargins left="0.7" right="0.7" top="0.75" bottom="0.75" header="0.3" footer="0.3"/>
  <pageSetup orientation="portrait" paperSize="9" scale="41"/>
  <colBreaks count="1" manualBreakCount="1">
    <brk id="10" min="0" max="123" man="1"/>
  </colBreaks>
</worksheet>
</file>

<file path=xl/worksheets/sheet6.xml><?xml version="1.0" encoding="utf-8"?>
<worksheet xmlns="http://schemas.openxmlformats.org/spreadsheetml/2006/main">
  <sheetPr>
    <tabColor rgb="FF00B050"/>
    <outlinePr summaryBelow="1" summaryRight="1"/>
    <pageSetUpPr fitToPage="1"/>
  </sheetPr>
  <dimension ref="B2:U85"/>
  <sheetViews>
    <sheetView showGridLines="0" tabSelected="1" topLeftCell="A30" zoomScale="85" zoomScaleNormal="85" zoomScaleSheetLayoutView="100" workbookViewId="0">
      <selection activeCell="B59" sqref="B59"/>
    </sheetView>
  </sheetViews>
  <sheetFormatPr baseColWidth="8" defaultColWidth="8" defaultRowHeight="14"/>
  <cols>
    <col width="8" customWidth="1" style="457" min="1" max="1"/>
    <col width="33" customWidth="1" style="457" min="2" max="2"/>
    <col outlineLevel="1" width="12.6328125" customWidth="1" style="457" min="3" max="3"/>
    <col width="11.08984375" customWidth="1" style="457" min="4" max="6"/>
    <col width="13.6328125" bestFit="1" customWidth="1" style="457" min="7" max="8"/>
    <col width="32.6328125" customWidth="1" style="457" min="9" max="9"/>
    <col width="8" customWidth="1" style="457" min="10" max="13"/>
    <col width="33" customWidth="1" style="457" min="14" max="14"/>
    <col outlineLevel="1" width="12.6328125" customWidth="1" style="457" min="15" max="15"/>
    <col width="11.08984375" customWidth="1" style="457" min="16" max="20"/>
    <col width="32.6328125" customWidth="1" style="457" min="21" max="21"/>
    <col width="8" customWidth="1" style="457" min="22" max="16384"/>
  </cols>
  <sheetData>
    <row r="2">
      <c r="B2" s="454" t="inlineStr">
        <is>
          <t xml:space="preserve">CDM Notes Breakdown </t>
        </is>
      </c>
      <c r="C2" s="455" t="n"/>
      <c r="D2" s="455" t="n"/>
      <c r="E2" s="455" t="n"/>
      <c r="F2" s="455" t="n"/>
      <c r="G2" s="455" t="n"/>
      <c r="H2" s="455" t="n"/>
      <c r="I2" s="456" t="n"/>
      <c r="N2" s="454" t="inlineStr">
        <is>
          <t xml:space="preserve">CDM Notes Breakdown </t>
        </is>
      </c>
      <c r="O2" s="455" t="n"/>
      <c r="P2" s="455" t="n"/>
      <c r="Q2" s="455" t="n"/>
      <c r="R2" s="455" t="n"/>
      <c r="S2" s="455" t="n"/>
      <c r="T2" s="455" t="n"/>
      <c r="U2" s="456" t="n"/>
    </row>
    <row r="3">
      <c r="B3" s="458" t="n"/>
      <c r="I3" s="459" t="n"/>
      <c r="N3" s="458" t="n"/>
      <c r="U3" s="459" t="n"/>
    </row>
    <row r="4" ht="10" customHeight="1" s="832">
      <c r="B4" s="819" t="inlineStr">
        <is>
          <t>Mizuho CCIF No.</t>
        </is>
      </c>
      <c r="C4" s="824">
        <f>BS!$B$3</f>
        <v/>
      </c>
      <c r="D4" s="1752" t="n"/>
      <c r="E4" s="1752" t="n"/>
      <c r="F4" s="1752" t="n"/>
      <c r="G4" s="1752" t="n"/>
      <c r="H4" s="1752" t="n"/>
      <c r="I4" s="1753" t="n"/>
      <c r="N4" s="819" t="inlineStr">
        <is>
          <t>Mizuho CCIF No.</t>
        </is>
      </c>
      <c r="O4" s="824">
        <f>BS!$B$3</f>
        <v/>
      </c>
      <c r="P4" s="1752" t="n"/>
      <c r="Q4" s="1752" t="n"/>
      <c r="R4" s="1752" t="n"/>
      <c r="S4" s="1752" t="n"/>
      <c r="T4" s="1752" t="n"/>
      <c r="U4" s="1753" t="n"/>
    </row>
    <row r="5" ht="10" customHeight="1" s="832">
      <c r="B5" s="1754" t="n"/>
      <c r="C5" s="1755" t="n"/>
      <c r="D5" s="1756" t="n"/>
      <c r="E5" s="1756" t="n"/>
      <c r="F5" s="1756" t="n"/>
      <c r="G5" s="1756" t="n"/>
      <c r="H5" s="1756" t="n"/>
      <c r="I5" s="1757" t="n"/>
      <c r="N5" s="1754" t="n"/>
      <c r="O5" s="1755" t="n"/>
      <c r="P5" s="1756" t="n"/>
      <c r="Q5" s="1756" t="n"/>
      <c r="R5" s="1756" t="n"/>
      <c r="S5" s="1756" t="n"/>
      <c r="T5" s="1756" t="n"/>
      <c r="U5" s="1757" t="n"/>
    </row>
    <row r="6" ht="10" customHeight="1" s="832">
      <c r="B6" s="819" t="inlineStr">
        <is>
          <t>Customer's Name</t>
        </is>
      </c>
      <c r="C6" s="825">
        <f>BS!$B$2</f>
        <v/>
      </c>
      <c r="D6" s="1752" t="n"/>
      <c r="E6" s="1752" t="n"/>
      <c r="F6" s="1752" t="n"/>
      <c r="G6" s="1752" t="n"/>
      <c r="H6" s="1752" t="n"/>
      <c r="I6" s="1753" t="n"/>
      <c r="N6" s="819" t="inlineStr">
        <is>
          <t>Customer's Name</t>
        </is>
      </c>
      <c r="O6" s="825">
        <f>BS!$B$2</f>
        <v/>
      </c>
      <c r="P6" s="1752" t="n"/>
      <c r="Q6" s="1752" t="n"/>
      <c r="R6" s="1752" t="n"/>
      <c r="S6" s="1752" t="n"/>
      <c r="T6" s="1752" t="n"/>
      <c r="U6" s="1753" t="n"/>
    </row>
    <row r="7" ht="10" customHeight="1" s="832">
      <c r="B7" s="1754" t="n"/>
      <c r="C7" s="1755" t="n"/>
      <c r="D7" s="1756" t="n"/>
      <c r="E7" s="1756" t="n"/>
      <c r="F7" s="1756" t="n"/>
      <c r="G7" s="1756" t="n"/>
      <c r="H7" s="1756" t="n"/>
      <c r="I7" s="1757" t="n"/>
      <c r="N7" s="1754" t="n"/>
      <c r="O7" s="1755" t="n"/>
      <c r="P7" s="1756" t="n"/>
      <c r="Q7" s="1756" t="n"/>
      <c r="R7" s="1756" t="n"/>
      <c r="S7" s="1756" t="n"/>
      <c r="T7" s="1756" t="n"/>
      <c r="U7" s="1757" t="n"/>
    </row>
    <row r="8" ht="20.25" customHeight="1" s="832">
      <c r="B8" s="819" t="inlineStr">
        <is>
          <t xml:space="preserve">Account Type </t>
        </is>
      </c>
      <c r="C8" s="825">
        <f>'BS (Assets) breakdown'!$C$8:$I$8</f>
        <v/>
      </c>
      <c r="D8" s="1758" t="n"/>
      <c r="E8" s="1758" t="n"/>
      <c r="F8" s="1758" t="n"/>
      <c r="G8" s="1758" t="n"/>
      <c r="H8" s="1758" t="n"/>
      <c r="I8" s="1759" t="n"/>
      <c r="N8" s="819" t="inlineStr">
        <is>
          <t xml:space="preserve">Account Type </t>
        </is>
      </c>
      <c r="O8" s="825">
        <f>C8</f>
        <v/>
      </c>
      <c r="P8" s="1758" t="n"/>
      <c r="Q8" s="1758" t="n"/>
      <c r="R8" s="1758" t="n"/>
      <c r="S8" s="1758" t="n"/>
      <c r="T8" s="1758" t="n"/>
      <c r="U8" s="1759" t="n"/>
    </row>
    <row r="9" ht="10" customHeight="1" s="832">
      <c r="B9" s="819" t="inlineStr">
        <is>
          <t>Unit</t>
        </is>
      </c>
      <c r="C9" s="820">
        <f>BS!$B$7</f>
        <v/>
      </c>
      <c r="D9" s="821">
        <f>BS!$B$8</f>
        <v/>
      </c>
      <c r="E9" s="822" t="n"/>
      <c r="F9" s="1752" t="n"/>
      <c r="G9" s="1752" t="n"/>
      <c r="H9" s="1752" t="n"/>
      <c r="I9" s="1753" t="n"/>
      <c r="N9" s="819" t="inlineStr">
        <is>
          <t>Unit</t>
        </is>
      </c>
      <c r="O9" s="820">
        <f>BS!$B$7</f>
        <v/>
      </c>
      <c r="P9" s="821">
        <f>BS!$B$10</f>
        <v/>
      </c>
      <c r="Q9" s="822" t="n"/>
      <c r="R9" s="1752" t="n"/>
      <c r="S9" s="1752" t="n"/>
      <c r="T9" s="1752" t="n"/>
      <c r="U9" s="1753" t="n"/>
    </row>
    <row r="10" ht="10" customHeight="1" s="832">
      <c r="B10" s="1754" t="n"/>
      <c r="C10" s="1755" t="n"/>
      <c r="D10" s="1756" t="n"/>
      <c r="E10" s="1756" t="n"/>
      <c r="F10" s="1756" t="n"/>
      <c r="G10" s="1756" t="n"/>
      <c r="H10" s="1756" t="n"/>
      <c r="I10" s="1757" t="n"/>
      <c r="N10" s="1754" t="n"/>
      <c r="O10" s="1755" t="n"/>
      <c r="P10" s="1756" t="n"/>
      <c r="Q10" s="1756" t="n"/>
      <c r="R10" s="1756" t="n"/>
      <c r="S10" s="1756" t="n"/>
      <c r="T10" s="1756" t="n"/>
      <c r="U10" s="1757" t="n"/>
    </row>
    <row r="11">
      <c r="B11" s="461" t="n"/>
      <c r="I11" s="459" t="n"/>
      <c r="N11" s="461" t="n"/>
      <c r="U11" s="459" t="n"/>
    </row>
    <row r="12" ht="27.75" customFormat="1" customHeight="1" s="465">
      <c r="B12" s="462" t="inlineStr">
        <is>
          <t>Notes to Income Statements</t>
        </is>
      </c>
      <c r="C12" s="463">
        <f>BS!$B$21</f>
        <v/>
      </c>
      <c r="D12" s="463">
        <f>BS!$C$21</f>
        <v/>
      </c>
      <c r="E12" s="463">
        <f>BS!$D$21</f>
        <v/>
      </c>
      <c r="F12" s="463">
        <f>BS!$E$21</f>
        <v/>
      </c>
      <c r="G12" s="463">
        <f>BS!$F$21</f>
        <v/>
      </c>
      <c r="H12" s="463">
        <f>BS!$G$21</f>
        <v/>
      </c>
      <c r="I12" s="464" t="inlineStr">
        <is>
          <t xml:space="preserve">Remarks </t>
        </is>
      </c>
      <c r="N12" s="462" t="inlineStr">
        <is>
          <t>Notes to Income Statements</t>
        </is>
      </c>
      <c r="O12" s="463">
        <f>BS!$B$21</f>
        <v/>
      </c>
      <c r="P12" s="463">
        <f>BS!$C$21</f>
        <v/>
      </c>
      <c r="Q12" s="463">
        <f>BS!$D$21</f>
        <v/>
      </c>
      <c r="R12" s="463">
        <f>BS!$E$21</f>
        <v/>
      </c>
      <c r="S12" s="463">
        <f>BS!$F$21</f>
        <v/>
      </c>
      <c r="T12" s="463">
        <f>BS!$G$21</f>
        <v/>
      </c>
      <c r="U12" s="464" t="inlineStr">
        <is>
          <t xml:space="preserve">Remarks </t>
        </is>
      </c>
    </row>
    <row r="13" ht="22.5" customFormat="1" customHeight="1" s="469">
      <c r="B13" s="466" t="inlineStr">
        <is>
          <t xml:space="preserve">Profit &amp; Loss </t>
        </is>
      </c>
      <c r="C13" s="467" t="n"/>
      <c r="D13" s="467" t="n"/>
      <c r="E13" s="467" t="n"/>
      <c r="F13" s="467" t="n"/>
      <c r="G13" s="467" t="n"/>
      <c r="H13" s="467" t="n"/>
      <c r="I13" s="468" t="n"/>
      <c r="N13" s="466" t="inlineStr">
        <is>
          <t xml:space="preserve">Profit &amp; Loss </t>
        </is>
      </c>
      <c r="O13" s="467" t="n"/>
      <c r="P13" s="467" t="n"/>
      <c r="Q13" s="467" t="n"/>
      <c r="R13" s="467" t="n"/>
      <c r="S13" s="467" t="n"/>
      <c r="T13" s="467" t="n"/>
      <c r="U13" s="468" t="n"/>
    </row>
    <row r="14" ht="14.15" customFormat="1" customHeight="1" s="469">
      <c r="B14" s="470" t="inlineStr">
        <is>
          <t>Sales</t>
        </is>
      </c>
      <c r="I14" s="471" t="n"/>
      <c r="N14" s="470" t="inlineStr">
        <is>
          <t>Sales</t>
        </is>
      </c>
      <c r="U14" s="471" t="n"/>
    </row>
    <row r="15" ht="14.15" customFormat="1" customHeight="1" s="469">
      <c r="B15" s="470" t="n"/>
      <c r="I15" s="471" t="n"/>
      <c r="N15" s="470" t="n"/>
      <c r="U15" s="471" t="n"/>
    </row>
    <row r="16" ht="14.15" customFormat="1" customHeight="1" s="465">
      <c r="B16" s="479" t="inlineStr">
        <is>
          <t>Total</t>
        </is>
      </c>
      <c r="C16" s="1815" t="n">
        <v>10000000</v>
      </c>
      <c r="D16" s="1815" t="n">
        <v>5000000</v>
      </c>
      <c r="E16" s="1815" t="n">
        <v>40000000</v>
      </c>
      <c r="F16" s="1815" t="n">
        <v>5000000</v>
      </c>
      <c r="G16" s="1815" t="n">
        <v>40000000</v>
      </c>
      <c r="H16" s="1815" t="n">
        <v>1458524</v>
      </c>
      <c r="I16" s="1816" t="n"/>
      <c r="N16" s="479" t="inlineStr">
        <is>
          <t>Total</t>
        </is>
      </c>
      <c r="O16" s="475">
        <f>C16*BS!$B$9</f>
        <v/>
      </c>
      <c r="P16" s="475">
        <f>D16*BS!$B$9</f>
        <v/>
      </c>
      <c r="Q16" s="475">
        <f>E16*BS!$B$9</f>
        <v/>
      </c>
      <c r="R16" s="475">
        <f>F16*BS!$B$9</f>
        <v/>
      </c>
      <c r="S16" s="475">
        <f>G16*BS!$B$9</f>
        <v/>
      </c>
      <c r="T16" s="475">
        <f>H16*BS!$B$9</f>
        <v/>
      </c>
      <c r="U16" s="1816">
        <f>I16</f>
        <v/>
      </c>
    </row>
    <row r="17" ht="14.15" customFormat="1" customHeight="1" s="465">
      <c r="B17" s="476" t="n"/>
      <c r="C17" s="1815" t="n"/>
      <c r="D17" s="1815" t="n"/>
      <c r="E17" s="1815" t="n"/>
      <c r="F17" s="1815" t="n"/>
      <c r="G17" s="1815" t="n"/>
      <c r="H17" s="1815" t="n"/>
      <c r="I17" s="1816" t="n"/>
      <c r="N17" s="476" t="n"/>
      <c r="O17" s="475">
        <f>C17*BS!$B$9</f>
        <v/>
      </c>
      <c r="P17" s="475">
        <f>D17*BS!$B$9</f>
        <v/>
      </c>
      <c r="Q17" s="475">
        <f>E17*BS!$B$9</f>
        <v/>
      </c>
      <c r="R17" s="475">
        <f>F17*BS!$B$9</f>
        <v/>
      </c>
      <c r="S17" s="475">
        <f>G17*BS!$B$9</f>
        <v/>
      </c>
      <c r="T17" s="475">
        <f>H17*BS!$B$9</f>
        <v/>
      </c>
      <c r="U17" s="1816">
        <f>I17</f>
        <v/>
      </c>
    </row>
    <row r="18" ht="14.15" customFormat="1" customHeight="1" s="465">
      <c r="B18" s="470" t="inlineStr">
        <is>
          <t>COS Expenses</t>
        </is>
      </c>
      <c r="C18" s="1815" t="n"/>
      <c r="D18" s="1815" t="n"/>
      <c r="E18" s="1815" t="n"/>
      <c r="F18" s="1815" t="n"/>
      <c r="G18" s="1815" t="n"/>
      <c r="H18" s="1815" t="n"/>
      <c r="I18" s="1816" t="n"/>
      <c r="N18" s="470" t="inlineStr">
        <is>
          <t>COS Expenses</t>
        </is>
      </c>
      <c r="O18" s="475">
        <f>C18*BS!$B$9</f>
        <v/>
      </c>
      <c r="P18" s="475">
        <f>D18*BS!$B$9</f>
        <v/>
      </c>
      <c r="Q18" s="475">
        <f>E18*BS!$B$9</f>
        <v/>
      </c>
      <c r="R18" s="475">
        <f>F18*BS!$B$9</f>
        <v/>
      </c>
      <c r="S18" s="475">
        <f>G18*BS!$B$9</f>
        <v/>
      </c>
      <c r="T18" s="475">
        <f>H18*BS!$B$9</f>
        <v/>
      </c>
      <c r="U18" s="1816">
        <f>I18</f>
        <v/>
      </c>
    </row>
    <row r="19" ht="14.15" customFormat="1" customHeight="1" s="465">
      <c r="B19" s="484" t="n"/>
      <c r="C19" s="1817" t="n"/>
      <c r="D19" s="1817" t="n"/>
      <c r="E19" s="1817" t="n"/>
      <c r="F19" s="1817" t="n"/>
      <c r="G19" s="1817" t="n"/>
      <c r="H19" s="1817" t="n"/>
      <c r="I19" s="1818" t="n"/>
      <c r="N19" s="484" t="n"/>
      <c r="O19" s="475">
        <f>C19*BS!$B$9</f>
        <v/>
      </c>
      <c r="P19" s="475">
        <f>D19*BS!$B$9</f>
        <v/>
      </c>
      <c r="Q19" s="475">
        <f>E19*BS!$B$9</f>
        <v/>
      </c>
      <c r="R19" s="475">
        <f>F19*BS!$B$9</f>
        <v/>
      </c>
      <c r="S19" s="475">
        <f>G19*BS!$B$9</f>
        <v/>
      </c>
      <c r="T19" s="475">
        <f>H19*BS!$B$9</f>
        <v/>
      </c>
      <c r="U19" s="1816">
        <f>I19</f>
        <v/>
      </c>
    </row>
    <row r="20" ht="14.15" customFormat="1" customHeight="1" s="465">
      <c r="B20" s="484" t="inlineStr">
        <is>
          <t xml:space="preserve">Total </t>
        </is>
      </c>
      <c r="C20" s="1815" t="n">
        <v>5000000</v>
      </c>
      <c r="D20" s="1815" t="n">
        <v>5000000</v>
      </c>
      <c r="E20" s="1815" t="n">
        <v>5000000</v>
      </c>
      <c r="F20" s="1815" t="n">
        <v>5000000</v>
      </c>
      <c r="G20" s="1815" t="n">
        <v>5000000</v>
      </c>
      <c r="H20" s="1815" t="n">
        <v>5000000</v>
      </c>
      <c r="I20" s="1815" t="n"/>
      <c r="N20" s="484" t="inlineStr">
        <is>
          <t xml:space="preserve">Total </t>
        </is>
      </c>
      <c r="O20" s="475">
        <f>C20*BS!$B$9</f>
        <v/>
      </c>
      <c r="P20" s="475">
        <f>D20*BS!$B$9</f>
        <v/>
      </c>
      <c r="Q20" s="475">
        <f>E20*BS!$B$9</f>
        <v/>
      </c>
      <c r="R20" s="475">
        <f>F20*BS!$B$9</f>
        <v/>
      </c>
      <c r="S20" s="475">
        <f>G20*BS!$B$9</f>
        <v/>
      </c>
      <c r="T20" s="475">
        <f>H20*BS!$B$9</f>
        <v/>
      </c>
      <c r="U20" s="1816">
        <f>I20</f>
        <v/>
      </c>
    </row>
    <row r="21" ht="14.15" customFormat="1" customHeight="1" s="465">
      <c r="B21" s="470" t="n"/>
      <c r="C21" s="1817" t="n"/>
      <c r="D21" s="1817" t="n"/>
      <c r="E21" s="1817" t="n"/>
      <c r="F21" s="1817" t="n"/>
      <c r="G21" s="1817" t="n"/>
      <c r="H21" s="1817" t="n"/>
      <c r="I21" s="1818" t="n"/>
      <c r="N21" s="470" t="n"/>
      <c r="O21" s="475">
        <f>C21*BS!$B$9</f>
        <v/>
      </c>
      <c r="P21" s="475">
        <f>D21*BS!$B$9</f>
        <v/>
      </c>
      <c r="Q21" s="475">
        <f>E21*BS!$B$9</f>
        <v/>
      </c>
      <c r="R21" s="475">
        <f>F21*BS!$B$9</f>
        <v/>
      </c>
      <c r="S21" s="475">
        <f>G21*BS!$B$9</f>
        <v/>
      </c>
      <c r="T21" s="475">
        <f>H21*BS!$B$9</f>
        <v/>
      </c>
      <c r="U21" s="1816">
        <f>I21</f>
        <v/>
      </c>
    </row>
    <row r="22" ht="14.15" customFormat="1" customHeight="1" s="465">
      <c r="B22" s="485" t="inlineStr">
        <is>
          <t>SG&amp;A expenses</t>
        </is>
      </c>
      <c r="C22" s="1817" t="n"/>
      <c r="D22" s="1817" t="n"/>
      <c r="E22" s="1817" t="n"/>
      <c r="F22" s="1817" t="n"/>
      <c r="G22" s="1817" t="n"/>
      <c r="H22" s="1817" t="n"/>
      <c r="I22" s="1818" t="n"/>
      <c r="N22" s="485" t="inlineStr">
        <is>
          <t>SG&amp;A expenses</t>
        </is>
      </c>
      <c r="O22" s="475">
        <f>C22*BS!$B$9</f>
        <v/>
      </c>
      <c r="P22" s="475">
        <f>D22*BS!$B$9</f>
        <v/>
      </c>
      <c r="Q22" s="475">
        <f>E22*BS!$B$9</f>
        <v/>
      </c>
      <c r="R22" s="475">
        <f>F22*BS!$B$9</f>
        <v/>
      </c>
      <c r="S22" s="475">
        <f>G22*BS!$B$9</f>
        <v/>
      </c>
      <c r="T22" s="475">
        <f>H22*BS!$B$9</f>
        <v/>
      </c>
      <c r="U22" s="1816">
        <f>I22</f>
        <v/>
      </c>
    </row>
    <row r="23" ht="14.15" customFormat="1" customHeight="1" s="465">
      <c r="B23" s="485" t="n"/>
      <c r="C23" s="1817" t="n"/>
      <c r="D23" s="1817" t="n"/>
      <c r="E23" s="1817" t="n"/>
      <c r="F23" s="1817" t="n"/>
      <c r="G23" s="1817" t="n"/>
      <c r="H23" s="1817" t="n"/>
      <c r="I23" s="1818" t="n"/>
      <c r="N23" s="485" t="n"/>
      <c r="O23" s="475" t="n"/>
      <c r="P23" s="475" t="n"/>
      <c r="Q23" s="475" t="n"/>
      <c r="R23" s="475" t="n"/>
      <c r="S23" s="475" t="n"/>
      <c r="T23" s="475" t="n"/>
      <c r="U23" s="1816" t="n"/>
    </row>
    <row r="24" ht="14.15" customFormat="1" customHeight="1" s="465">
      <c r="B24" s="479" t="inlineStr">
        <is>
          <t>Total</t>
        </is>
      </c>
      <c r="C24" s="1817" t="n"/>
      <c r="D24" s="1817" t="n"/>
      <c r="E24" s="1817" t="n"/>
      <c r="F24" s="1817" t="n"/>
      <c r="G24" s="1817" t="n"/>
      <c r="H24" s="1817" t="n"/>
      <c r="I24" s="1818" t="n"/>
      <c r="N24" s="479" t="inlineStr">
        <is>
          <t>Total</t>
        </is>
      </c>
      <c r="O24" s="475">
        <f>C24*BS!$B$9</f>
        <v/>
      </c>
      <c r="P24" s="475">
        <f>D24*BS!$B$9</f>
        <v/>
      </c>
      <c r="Q24" s="475">
        <f>E24*BS!$B$9</f>
        <v/>
      </c>
      <c r="R24" s="475">
        <f>F24*BS!$B$9</f>
        <v/>
      </c>
      <c r="S24" s="475">
        <f>G24*BS!$B$9</f>
        <v/>
      </c>
      <c r="T24" s="475">
        <f>H24*BS!$B$9</f>
        <v/>
      </c>
      <c r="U24" s="1816">
        <f>I24</f>
        <v/>
      </c>
    </row>
    <row r="25" ht="14.15" customFormat="1" customHeight="1" s="465">
      <c r="B25" s="470" t="n"/>
      <c r="C25" s="1817" t="n"/>
      <c r="D25" s="1817" t="n"/>
      <c r="E25" s="1817" t="n"/>
      <c r="F25" s="1817" t="n"/>
      <c r="G25" s="1817" t="n"/>
      <c r="H25" s="1817" t="n"/>
      <c r="I25" s="1818" t="n"/>
      <c r="N25" s="470" t="n"/>
      <c r="O25" s="475">
        <f>C25*BS!$B$9</f>
        <v/>
      </c>
      <c r="P25" s="475">
        <f>D25*BS!$B$9</f>
        <v/>
      </c>
      <c r="Q25" s="475">
        <f>E25*BS!$B$9</f>
        <v/>
      </c>
      <c r="R25" s="475">
        <f>F25*BS!$B$9</f>
        <v/>
      </c>
      <c r="S25" s="475">
        <f>G25*BS!$B$9</f>
        <v/>
      </c>
      <c r="T25" s="475">
        <f>H25*BS!$B$9</f>
        <v/>
      </c>
      <c r="U25" s="1816">
        <f>I25</f>
        <v/>
      </c>
    </row>
    <row r="26" ht="14.15" customFormat="1" customHeight="1" s="465">
      <c r="B26" s="485" t="inlineStr">
        <is>
          <t xml:space="preserve">Rent </t>
        </is>
      </c>
      <c r="C26" s="1817" t="n"/>
      <c r="D26" s="1817" t="n"/>
      <c r="E26" s="1817" t="n"/>
      <c r="F26" s="1817" t="n"/>
      <c r="G26" s="1817" t="n"/>
      <c r="H26" s="1817" t="n"/>
      <c r="I26" s="1818" t="n"/>
      <c r="N26" s="485" t="inlineStr">
        <is>
          <t xml:space="preserve">Rent </t>
        </is>
      </c>
      <c r="O26" s="475">
        <f>C26*BS!$B$9</f>
        <v/>
      </c>
      <c r="P26" s="475">
        <f>D26*BS!$B$9</f>
        <v/>
      </c>
      <c r="Q26" s="475">
        <f>E26*BS!$B$9</f>
        <v/>
      </c>
      <c r="R26" s="475">
        <f>F26*BS!$B$9</f>
        <v/>
      </c>
      <c r="S26" s="475">
        <f>G26*BS!$B$9</f>
        <v/>
      </c>
      <c r="T26" s="475">
        <f>H26*BS!$B$9</f>
        <v/>
      </c>
      <c r="U26" s="1816">
        <f>I26</f>
        <v/>
      </c>
    </row>
    <row r="27" ht="14.15" customFormat="1" customHeight="1" s="465">
      <c r="B27" s="485" t="n"/>
      <c r="C27" s="1817" t="n"/>
      <c r="D27" s="1817" t="n"/>
      <c r="E27" s="1817" t="n"/>
      <c r="F27" s="1817" t="n"/>
      <c r="G27" s="1817" t="n"/>
      <c r="H27" s="1817" t="n"/>
      <c r="I27" s="1818" t="n"/>
      <c r="N27" s="485" t="n"/>
      <c r="O27" s="475" t="n"/>
      <c r="P27" s="475" t="n"/>
      <c r="Q27" s="475" t="n"/>
      <c r="R27" s="475" t="n"/>
      <c r="S27" s="475" t="n"/>
      <c r="T27" s="475" t="n"/>
      <c r="U27" s="1816" t="n"/>
    </row>
    <row r="28" ht="14.15" customFormat="1" customHeight="1" s="465">
      <c r="B28" s="479" t="inlineStr">
        <is>
          <t>Total</t>
        </is>
      </c>
      <c r="C28" s="1817" t="n"/>
      <c r="D28" s="1817" t="n"/>
      <c r="E28" s="1817" t="n"/>
      <c r="F28" s="1817" t="n"/>
      <c r="G28" s="1817" t="n"/>
      <c r="H28" s="1817" t="n"/>
      <c r="I28" s="1818" t="n"/>
      <c r="N28" s="470" t="n"/>
      <c r="O28" s="475">
        <f>C28*BS!$B$9</f>
        <v/>
      </c>
      <c r="P28" s="475">
        <f>D28*BS!$B$9</f>
        <v/>
      </c>
      <c r="Q28" s="475">
        <f>E28*BS!$B$9</f>
        <v/>
      </c>
      <c r="R28" s="475">
        <f>F28*BS!$B$9</f>
        <v/>
      </c>
      <c r="S28" s="475">
        <f>G28*BS!$B$9</f>
        <v/>
      </c>
      <c r="T28" s="475">
        <f>H28*BS!$B$9</f>
        <v/>
      </c>
      <c r="U28" s="1816">
        <f>I28</f>
        <v/>
      </c>
    </row>
    <row r="29" ht="14.15" customFormat="1" customHeight="1" s="469">
      <c r="B29" s="485" t="inlineStr">
        <is>
          <t xml:space="preserve">Other Operating Income </t>
        </is>
      </c>
      <c r="D29" s="1819" t="n"/>
      <c r="E29" s="1819" t="n"/>
      <c r="F29" s="1819" t="n"/>
      <c r="G29" s="1819" t="n"/>
      <c r="H29" s="1819" t="n"/>
      <c r="I29" s="1820" t="n"/>
      <c r="L29" s="465" t="n"/>
      <c r="M29" s="465" t="n"/>
      <c r="N29" s="485" t="inlineStr">
        <is>
          <t xml:space="preserve">Other Operating Income </t>
        </is>
      </c>
      <c r="O29" s="475">
        <f>C29*BS!$B$9</f>
        <v/>
      </c>
      <c r="P29" s="475">
        <f>D29*BS!$B$9</f>
        <v/>
      </c>
      <c r="Q29" s="475">
        <f>E29*BS!$B$9</f>
        <v/>
      </c>
      <c r="R29" s="475">
        <f>F29*BS!$B$9</f>
        <v/>
      </c>
      <c r="S29" s="475">
        <f>G29*BS!$B$9</f>
        <v/>
      </c>
      <c r="T29" s="475">
        <f>H29*BS!$B$9</f>
        <v/>
      </c>
      <c r="U29" s="1816">
        <f>I29</f>
        <v/>
      </c>
    </row>
    <row r="30" ht="14.15" customFormat="1" customHeight="1" s="469">
      <c r="B30" s="472" t="n"/>
      <c r="C30" s="1821" t="n"/>
      <c r="D30" s="1821" t="n"/>
      <c r="E30" s="1821" t="n"/>
      <c r="F30" s="1821" t="n"/>
      <c r="G30" s="1822" t="n"/>
      <c r="H30" s="1822" t="n"/>
      <c r="I30" s="1823" t="n"/>
      <c r="L30" s="465" t="n"/>
      <c r="M30" s="465" t="n"/>
      <c r="N30" s="472" t="n"/>
      <c r="O30" s="475">
        <f>C30*BS!$B$9</f>
        <v/>
      </c>
      <c r="P30" s="475">
        <f>D30*BS!$B$9</f>
        <v/>
      </c>
      <c r="Q30" s="475">
        <f>E30*BS!$B$9</f>
        <v/>
      </c>
      <c r="R30" s="475">
        <f>F30*BS!$B$9</f>
        <v/>
      </c>
      <c r="S30" s="475">
        <f>G30*BS!$B$9</f>
        <v/>
      </c>
      <c r="T30" s="475">
        <f>H30*BS!$B$9</f>
        <v/>
      </c>
      <c r="U30" s="1816">
        <f>I30</f>
        <v/>
      </c>
    </row>
    <row r="31" ht="14.15" customFormat="1" customHeight="1" s="469">
      <c r="B31" s="479" t="inlineStr">
        <is>
          <t>Total</t>
        </is>
      </c>
      <c r="C31" s="1817" t="n"/>
      <c r="D31" s="1817" t="n"/>
      <c r="E31" s="1817" t="n"/>
      <c r="F31" s="1817" t="n"/>
      <c r="G31" s="1817" t="n"/>
      <c r="H31" s="1817" t="n"/>
      <c r="I31" s="1818" t="n"/>
      <c r="L31" s="465" t="n"/>
      <c r="M31" s="465" t="n"/>
      <c r="N31" s="479" t="inlineStr">
        <is>
          <t>Total</t>
        </is>
      </c>
      <c r="O31" s="475">
        <f>C31*BS!$B$9</f>
        <v/>
      </c>
      <c r="P31" s="475">
        <f>D31*BS!$B$9</f>
        <v/>
      </c>
      <c r="Q31" s="475">
        <f>E31*BS!$B$9</f>
        <v/>
      </c>
      <c r="R31" s="475">
        <f>F31*BS!$B$9</f>
        <v/>
      </c>
      <c r="S31" s="475">
        <f>G31*BS!$B$9</f>
        <v/>
      </c>
      <c r="T31" s="475">
        <f>H31*BS!$B$9</f>
        <v/>
      </c>
      <c r="U31" s="1816">
        <f>I31</f>
        <v/>
      </c>
    </row>
    <row r="32" ht="14.15" customFormat="1" customHeight="1" s="469">
      <c r="B32" s="472" t="n"/>
      <c r="C32" s="1821" t="n"/>
      <c r="D32" s="1821" t="n"/>
      <c r="E32" s="1821" t="n"/>
      <c r="F32" s="1821" t="n"/>
      <c r="G32" s="1822" t="n"/>
      <c r="H32" s="1822" t="n"/>
      <c r="I32" s="1823" t="n"/>
      <c r="L32" s="465" t="n"/>
      <c r="M32" s="465" t="n"/>
      <c r="N32" s="472" t="n"/>
      <c r="O32" s="475">
        <f>C32*BS!$B$9</f>
        <v/>
      </c>
      <c r="P32" s="475">
        <f>D32*BS!$B$9</f>
        <v/>
      </c>
      <c r="Q32" s="475">
        <f>E32*BS!$B$9</f>
        <v/>
      </c>
      <c r="R32" s="475">
        <f>F32*BS!$B$9</f>
        <v/>
      </c>
      <c r="S32" s="475">
        <f>G32*BS!$B$9</f>
        <v/>
      </c>
      <c r="T32" s="475">
        <f>H32*BS!$B$9</f>
        <v/>
      </c>
      <c r="U32" s="1816">
        <f>I32</f>
        <v/>
      </c>
    </row>
    <row r="33" customFormat="1" s="465">
      <c r="B33" s="485" t="inlineStr">
        <is>
          <t xml:space="preserve">Interest Income </t>
        </is>
      </c>
      <c r="C33" s="1817" t="n"/>
      <c r="D33" s="1817" t="n"/>
      <c r="E33" s="1817" t="n"/>
      <c r="F33" s="1817" t="n"/>
      <c r="G33" s="1817" t="n"/>
      <c r="H33" s="1817" t="n"/>
      <c r="I33" s="1818" t="n"/>
      <c r="J33" s="469" t="n"/>
      <c r="K33" s="469" t="n"/>
      <c r="N33" s="485" t="inlineStr">
        <is>
          <t xml:space="preserve">Interest Income </t>
        </is>
      </c>
      <c r="O33" s="475">
        <f>C33*BS!$B$9</f>
        <v/>
      </c>
      <c r="P33" s="475">
        <f>D33*BS!$B$9</f>
        <v/>
      </c>
      <c r="Q33" s="475">
        <f>E33*BS!$B$9</f>
        <v/>
      </c>
      <c r="R33" s="475">
        <f>F33*BS!$B$9</f>
        <v/>
      </c>
      <c r="S33" s="475">
        <f>G33*BS!$B$9</f>
        <v/>
      </c>
      <c r="T33" s="475">
        <f>H33*BS!$B$9</f>
        <v/>
      </c>
      <c r="U33" s="1816">
        <f>I33</f>
        <v/>
      </c>
    </row>
    <row r="34" hidden="1" customFormat="1" s="494">
      <c r="B34" s="485" t="inlineStr">
        <is>
          <t>Interest Expense (net)</t>
        </is>
      </c>
      <c r="C34" s="1817" t="n"/>
      <c r="D34" s="1824" t="n"/>
      <c r="E34" s="1824" t="n"/>
      <c r="F34" s="1824" t="n"/>
      <c r="G34" s="1824" t="n"/>
      <c r="H34" s="1824" t="n"/>
      <c r="I34" s="1825" t="n"/>
      <c r="J34" s="469" t="n"/>
      <c r="K34" s="469" t="n"/>
      <c r="L34" s="465" t="n"/>
      <c r="M34" s="465" t="n"/>
      <c r="N34" s="485" t="inlineStr">
        <is>
          <t>Interest Expense (net)</t>
        </is>
      </c>
      <c r="O34" s="475">
        <f>C34*BS!$B$9</f>
        <v/>
      </c>
      <c r="P34" s="475">
        <f>D34*BS!$B$9</f>
        <v/>
      </c>
      <c r="Q34" s="475">
        <f>E34*BS!$B$9</f>
        <v/>
      </c>
      <c r="R34" s="475">
        <f>F34*BS!$B$9</f>
        <v/>
      </c>
      <c r="S34" s="475">
        <f>G34*BS!$B$9</f>
        <v/>
      </c>
      <c r="T34" s="475">
        <f>H34*BS!$B$9</f>
        <v/>
      </c>
      <c r="U34" s="1816">
        <f>I34</f>
        <v/>
      </c>
    </row>
    <row r="35" customFormat="1" s="494">
      <c r="B35" s="485" t="n"/>
      <c r="C35" s="1817" t="n"/>
      <c r="D35" s="1824" t="n"/>
      <c r="E35" s="1824" t="n"/>
      <c r="F35" s="1824" t="n"/>
      <c r="G35" s="1824" t="n"/>
      <c r="H35" s="1824" t="n"/>
      <c r="I35" s="1825" t="n"/>
      <c r="J35" s="469" t="n"/>
      <c r="K35" s="469" t="n"/>
      <c r="L35" s="465" t="n"/>
      <c r="M35" s="465" t="n"/>
      <c r="N35" s="485" t="n"/>
      <c r="O35" s="475">
        <f>C35*BS!$B$9</f>
        <v/>
      </c>
      <c r="P35" s="475">
        <f>D35*BS!$B$9</f>
        <v/>
      </c>
      <c r="Q35" s="475">
        <f>E35*BS!$B$9</f>
        <v/>
      </c>
      <c r="R35" s="475">
        <f>F35*BS!$B$9</f>
        <v/>
      </c>
      <c r="S35" s="475">
        <f>G35*BS!$B$9</f>
        <v/>
      </c>
      <c r="T35" s="475">
        <f>H35*BS!$B$9</f>
        <v/>
      </c>
      <c r="U35" s="1816">
        <f>I35</f>
        <v/>
      </c>
    </row>
    <row r="36" customFormat="1" s="494">
      <c r="B36" s="479" t="inlineStr">
        <is>
          <t>Total</t>
        </is>
      </c>
      <c r="C36" s="1817" t="n"/>
      <c r="D36" s="1824" t="n"/>
      <c r="E36" s="1824" t="n"/>
      <c r="F36" s="1824" t="n"/>
      <c r="G36" s="1824" t="n"/>
      <c r="H36" s="1824" t="n"/>
      <c r="I36" s="1825" t="n"/>
      <c r="J36" s="469" t="n"/>
      <c r="K36" s="469" t="n"/>
      <c r="L36" s="465" t="n"/>
      <c r="M36" s="465" t="n"/>
      <c r="N36" s="495" t="n"/>
      <c r="O36" s="475">
        <f>C36*BS!$B$9</f>
        <v/>
      </c>
      <c r="P36" s="475">
        <f>D36*BS!$B$9</f>
        <v/>
      </c>
      <c r="Q36" s="475">
        <f>E36*BS!$B$9</f>
        <v/>
      </c>
      <c r="R36" s="475">
        <f>F36*BS!$B$9</f>
        <v/>
      </c>
      <c r="S36" s="475">
        <f>G36*BS!$B$9</f>
        <v/>
      </c>
      <c r="T36" s="475">
        <f>H36*BS!$B$9</f>
        <v/>
      </c>
      <c r="U36" s="1816">
        <f>I36</f>
        <v/>
      </c>
    </row>
    <row r="37" customFormat="1" s="494">
      <c r="B37" s="485" t="inlineStr">
        <is>
          <t>Interest Expense (net)</t>
        </is>
      </c>
      <c r="C37" s="1817" t="n"/>
      <c r="D37" s="1824" t="n"/>
      <c r="E37" s="1824" t="n"/>
      <c r="F37" s="1824" t="n"/>
      <c r="G37" s="1824" t="n"/>
      <c r="H37" s="1824" t="n"/>
      <c r="I37" s="1825" t="n"/>
      <c r="J37" s="469" t="n"/>
      <c r="K37" s="469" t="n"/>
      <c r="L37" s="465" t="n"/>
      <c r="M37" s="465" t="n"/>
      <c r="N37" s="485" t="inlineStr">
        <is>
          <t>Interest Expense (net)</t>
        </is>
      </c>
      <c r="O37" s="475">
        <f>C37*BS!$B$9</f>
        <v/>
      </c>
      <c r="P37" s="475">
        <f>D37*BS!$B$9</f>
        <v/>
      </c>
      <c r="Q37" s="475">
        <f>E37*BS!$B$9</f>
        <v/>
      </c>
      <c r="R37" s="475">
        <f>F37*BS!$B$9</f>
        <v/>
      </c>
      <c r="S37" s="475">
        <f>G37*BS!$B$9</f>
        <v/>
      </c>
      <c r="T37" s="475">
        <f>H37*BS!$B$9</f>
        <v/>
      </c>
      <c r="U37" s="1816">
        <f>I37</f>
        <v/>
      </c>
    </row>
    <row r="38" customFormat="1" s="494">
      <c r="B38" s="495" t="n"/>
      <c r="C38" s="1817" t="n"/>
      <c r="D38" s="1824" t="n"/>
      <c r="E38" s="1824" t="n"/>
      <c r="F38" s="1824" t="n"/>
      <c r="G38" s="1824" t="n"/>
      <c r="H38" s="1824" t="n"/>
      <c r="I38" s="1825" t="n"/>
      <c r="J38" s="469" t="n"/>
      <c r="K38" s="469" t="n"/>
      <c r="L38" s="465" t="n"/>
      <c r="M38" s="465" t="n"/>
      <c r="N38" s="495" t="n"/>
      <c r="O38" s="475">
        <f>C38*BS!$B$9</f>
        <v/>
      </c>
      <c r="P38" s="475">
        <f>D38*BS!$B$9</f>
        <v/>
      </c>
      <c r="Q38" s="475">
        <f>E38*BS!$B$9</f>
        <v/>
      </c>
      <c r="R38" s="475">
        <f>F38*BS!$B$9</f>
        <v/>
      </c>
      <c r="S38" s="475">
        <f>G38*BS!$B$9</f>
        <v/>
      </c>
      <c r="T38" s="475">
        <f>H38*BS!$B$9</f>
        <v/>
      </c>
      <c r="U38" s="1816">
        <f>I38</f>
        <v/>
      </c>
    </row>
    <row r="39" customFormat="1" s="494">
      <c r="B39" s="479" t="inlineStr">
        <is>
          <t>Total</t>
        </is>
      </c>
      <c r="C39" s="1817" t="n"/>
      <c r="D39" s="1824" t="n"/>
      <c r="E39" s="1824" t="n"/>
      <c r="F39" s="1824" t="n"/>
      <c r="G39" s="1824" t="n"/>
      <c r="H39" s="1824" t="n"/>
      <c r="I39" s="1825" t="n"/>
      <c r="J39" s="469" t="n"/>
      <c r="K39" s="469" t="n"/>
      <c r="L39" s="465" t="n"/>
      <c r="M39" s="465" t="n"/>
      <c r="N39" s="495" t="n"/>
      <c r="O39" s="475">
        <f>C39*BS!$B$9</f>
        <v/>
      </c>
      <c r="P39" s="475">
        <f>D39*BS!$B$9</f>
        <v/>
      </c>
      <c r="Q39" s="475">
        <f>E39*BS!$B$9</f>
        <v/>
      </c>
      <c r="R39" s="475">
        <f>F39*BS!$B$9</f>
        <v/>
      </c>
      <c r="S39" s="475">
        <f>G39*BS!$B$9</f>
        <v/>
      </c>
      <c r="T39" s="475">
        <f>H39*BS!$B$9</f>
        <v/>
      </c>
      <c r="U39" s="1816">
        <f>I39</f>
        <v/>
      </c>
    </row>
    <row r="40" ht="14.15" customFormat="1" customHeight="1" s="469">
      <c r="B40" s="485" t="inlineStr">
        <is>
          <t xml:space="preserve">Non Operating Income (Expenses) </t>
        </is>
      </c>
      <c r="D40" s="1819" t="n"/>
      <c r="E40" s="1819" t="n"/>
      <c r="F40" s="1819" t="n"/>
      <c r="G40" s="1819" t="n"/>
      <c r="H40" s="1819" t="n"/>
      <c r="I40" s="1820" t="n"/>
      <c r="L40" s="465" t="n"/>
      <c r="M40" s="465" t="n"/>
      <c r="N40" s="485" t="inlineStr">
        <is>
          <t xml:space="preserve">Non Operating Income (Expenses) </t>
        </is>
      </c>
      <c r="O40" s="475">
        <f>C40*BS!$B$9</f>
        <v/>
      </c>
      <c r="P40" s="475">
        <f>D40*BS!$B$9</f>
        <v/>
      </c>
      <c r="Q40" s="475">
        <f>E40*BS!$B$9</f>
        <v/>
      </c>
      <c r="R40" s="475">
        <f>F40*BS!$B$9</f>
        <v/>
      </c>
      <c r="S40" s="475">
        <f>G40*BS!$B$9</f>
        <v/>
      </c>
      <c r="T40" s="475">
        <f>H40*BS!$B$9</f>
        <v/>
      </c>
      <c r="U40" s="1816">
        <f>I40</f>
        <v/>
      </c>
    </row>
    <row r="41" ht="14.15" customFormat="1" customHeight="1" s="469">
      <c r="B41" s="485" t="n"/>
      <c r="D41" s="1819" t="n"/>
      <c r="E41" s="1819" t="n"/>
      <c r="F41" s="1819" t="n"/>
      <c r="G41" s="1819" t="n"/>
      <c r="H41" s="1819" t="n"/>
      <c r="I41" s="1820" t="n"/>
      <c r="L41" s="465" t="n"/>
      <c r="M41" s="465" t="n"/>
      <c r="N41" s="485" t="n"/>
      <c r="O41" s="475" t="n"/>
      <c r="P41" s="475" t="n"/>
      <c r="Q41" s="475" t="n"/>
      <c r="R41" s="475" t="n"/>
      <c r="S41" s="475" t="n"/>
      <c r="T41" s="475" t="n"/>
      <c r="U41" s="1816" t="n"/>
    </row>
    <row r="42" ht="14.15" customFormat="1" customHeight="1" s="494">
      <c r="B42" s="479" t="inlineStr">
        <is>
          <t>Total</t>
        </is>
      </c>
      <c r="C42" s="496" t="n"/>
      <c r="D42" s="1817" t="n"/>
      <c r="E42" s="1817" t="n"/>
      <c r="F42" s="1817" t="n"/>
      <c r="G42" s="1817" t="n"/>
      <c r="H42" s="1817" t="n"/>
      <c r="I42" s="1818" t="n"/>
      <c r="J42" s="469" t="n"/>
      <c r="K42" s="469" t="n"/>
      <c r="L42" s="465" t="n"/>
      <c r="M42" s="465" t="n"/>
      <c r="N42" s="472" t="n"/>
      <c r="O42" s="475">
        <f>C42*BS!$B$9</f>
        <v/>
      </c>
      <c r="P42" s="475">
        <f>D42*BS!$B$9</f>
        <v/>
      </c>
      <c r="Q42" s="475">
        <f>E42*BS!$B$9</f>
        <v/>
      </c>
      <c r="R42" s="475">
        <f>F42*BS!$B$9</f>
        <v/>
      </c>
      <c r="S42" s="475">
        <f>G42*BS!$B$9</f>
        <v/>
      </c>
      <c r="T42" s="475">
        <f>H42*BS!$B$9</f>
        <v/>
      </c>
      <c r="U42" s="1816">
        <f>I42</f>
        <v/>
      </c>
    </row>
    <row r="43" ht="14.15" customFormat="1" customHeight="1" s="494">
      <c r="B43" s="479" t="inlineStr">
        <is>
          <t>Other Income/(Expense)</t>
        </is>
      </c>
      <c r="C43" s="496" t="n"/>
      <c r="D43" s="1817" t="n"/>
      <c r="E43" s="1817" t="n"/>
      <c r="F43" s="1817" t="n"/>
      <c r="G43" s="1817" t="n"/>
      <c r="H43" s="1817" t="n"/>
      <c r="I43" s="1818" t="n"/>
      <c r="J43" s="469" t="n"/>
      <c r="K43" s="469" t="n"/>
      <c r="L43" s="465" t="n"/>
      <c r="M43" s="465" t="n"/>
      <c r="N43" s="472" t="n"/>
      <c r="O43" s="475" t="n"/>
      <c r="P43" s="475" t="n"/>
      <c r="Q43" s="475" t="n"/>
      <c r="R43" s="475" t="n"/>
      <c r="S43" s="475" t="n"/>
      <c r="T43" s="475" t="n"/>
      <c r="U43" s="1816" t="n"/>
    </row>
    <row r="44" ht="14.15" customFormat="1" customHeight="1" s="494">
      <c r="B44" s="479" t="n"/>
      <c r="C44" s="496" t="n"/>
      <c r="D44" s="1817" t="n"/>
      <c r="E44" s="1817" t="n"/>
      <c r="F44" s="1817" t="n"/>
      <c r="G44" s="1817" t="n"/>
      <c r="H44" s="1817" t="n"/>
      <c r="I44" s="1818" t="n"/>
      <c r="J44" s="469" t="n"/>
      <c r="K44" s="469" t="n"/>
      <c r="L44" s="465" t="n"/>
      <c r="M44" s="465" t="n"/>
      <c r="N44" s="472" t="n"/>
      <c r="O44" s="475" t="n"/>
      <c r="P44" s="475" t="n"/>
      <c r="Q44" s="475" t="n"/>
      <c r="R44" s="475" t="n"/>
      <c r="S44" s="475" t="n"/>
      <c r="T44" s="475" t="n"/>
      <c r="U44" s="1816" t="n"/>
    </row>
    <row r="45" ht="14.15" customFormat="1" customHeight="1" s="494">
      <c r="B45" s="479" t="inlineStr">
        <is>
          <t>Total</t>
        </is>
      </c>
      <c r="C45" s="496" t="n"/>
      <c r="D45" s="1817" t="n"/>
      <c r="E45" s="1817" t="n"/>
      <c r="F45" s="1817" t="n"/>
      <c r="G45" s="1817" t="n"/>
      <c r="H45" s="1817" t="n"/>
      <c r="I45" s="1818" t="n"/>
      <c r="J45" s="469" t="n"/>
      <c r="K45" s="469" t="n"/>
      <c r="L45" s="465" t="n"/>
      <c r="M45" s="465" t="n"/>
      <c r="N45" s="472" t="n"/>
      <c r="O45" s="475" t="n"/>
      <c r="P45" s="475" t="n"/>
      <c r="Q45" s="475" t="n"/>
      <c r="R45" s="475" t="n"/>
      <c r="S45" s="475" t="n"/>
      <c r="T45" s="475" t="n"/>
      <c r="U45" s="1816" t="n"/>
    </row>
    <row r="46" ht="14.15" customFormat="1" customHeight="1" s="494">
      <c r="B46" s="485" t="inlineStr">
        <is>
          <t xml:space="preserve">Taxes </t>
        </is>
      </c>
      <c r="C46" s="496" t="n"/>
      <c r="D46" s="1817" t="n"/>
      <c r="E46" s="1817" t="n"/>
      <c r="F46" s="1817" t="n"/>
      <c r="G46" s="1817" t="n"/>
      <c r="H46" s="1817" t="n"/>
      <c r="I46" s="1818" t="n"/>
      <c r="J46" s="469" t="n"/>
      <c r="K46" s="469" t="n"/>
      <c r="L46" s="465" t="n"/>
      <c r="M46" s="465" t="n"/>
      <c r="N46" s="485" t="inlineStr">
        <is>
          <t xml:space="preserve">Taxes </t>
        </is>
      </c>
      <c r="O46" s="475">
        <f>C46*BS!$B$9</f>
        <v/>
      </c>
      <c r="P46" s="475">
        <f>D46*BS!$B$9</f>
        <v/>
      </c>
      <c r="Q46" s="475">
        <f>E46*BS!$B$9</f>
        <v/>
      </c>
      <c r="R46" s="475">
        <f>F46*BS!$B$9</f>
        <v/>
      </c>
      <c r="S46" s="475">
        <f>G46*BS!$B$9</f>
        <v/>
      </c>
      <c r="T46" s="475">
        <f>H46*BS!$B$9</f>
        <v/>
      </c>
      <c r="U46" s="1816">
        <f>I46</f>
        <v/>
      </c>
    </row>
    <row r="47" ht="14.15" customFormat="1" customHeight="1" s="494">
      <c r="B47" s="485" t="n"/>
      <c r="C47" s="496" t="n"/>
      <c r="D47" s="1817" t="n"/>
      <c r="E47" s="1817" t="n"/>
      <c r="F47" s="1817" t="n"/>
      <c r="G47" s="1817" t="n"/>
      <c r="H47" s="1817" t="n"/>
      <c r="I47" s="1818" t="n"/>
      <c r="J47" s="469" t="n"/>
      <c r="K47" s="469" t="n"/>
      <c r="L47" s="465" t="n"/>
      <c r="M47" s="465" t="n"/>
      <c r="N47" s="485" t="n"/>
      <c r="O47" s="475">
        <f>C47*BS!$B$9</f>
        <v/>
      </c>
      <c r="P47" s="475">
        <f>D47*BS!$B$9</f>
        <v/>
      </c>
      <c r="Q47" s="475">
        <f>E47*BS!$B$9</f>
        <v/>
      </c>
      <c r="R47" s="475">
        <f>F47*BS!$B$9</f>
        <v/>
      </c>
      <c r="S47" s="475">
        <f>G47*BS!$B$9</f>
        <v/>
      </c>
      <c r="T47" s="475">
        <f>H47*BS!$B$9</f>
        <v/>
      </c>
      <c r="U47" s="1816">
        <f>I47</f>
        <v/>
      </c>
    </row>
    <row r="48" ht="14.15" customFormat="1" customHeight="1" s="494">
      <c r="B48" s="479" t="inlineStr">
        <is>
          <t>Total</t>
        </is>
      </c>
      <c r="C48" s="496" t="n"/>
      <c r="D48" s="1817" t="n"/>
      <c r="E48" s="1817" t="n"/>
      <c r="F48" s="1817" t="n"/>
      <c r="G48" s="1817" t="n"/>
      <c r="H48" s="1817" t="n"/>
      <c r="I48" s="1818" t="n"/>
      <c r="J48" s="469" t="n"/>
      <c r="K48" s="469" t="n"/>
      <c r="L48" s="465" t="n"/>
      <c r="M48" s="465" t="n"/>
      <c r="N48" s="485" t="n"/>
      <c r="O48" s="475" t="n"/>
      <c r="P48" s="475" t="n"/>
      <c r="Q48" s="475" t="n"/>
      <c r="R48" s="475" t="n"/>
      <c r="S48" s="475" t="n"/>
      <c r="T48" s="475" t="n"/>
      <c r="U48" s="1816" t="n"/>
    </row>
    <row r="49" ht="14.15" customFormat="1" customHeight="1" s="494">
      <c r="B49" s="485" t="inlineStr">
        <is>
          <t>Minority Interest (-)</t>
        </is>
      </c>
      <c r="C49" s="496" t="n"/>
      <c r="D49" s="1817" t="n"/>
      <c r="E49" s="1817" t="n"/>
      <c r="F49" s="1817" t="n"/>
      <c r="G49" s="1817" t="n"/>
      <c r="H49" s="1817" t="n"/>
      <c r="I49" s="1818" t="n"/>
      <c r="J49" s="469" t="n"/>
      <c r="K49" s="469" t="n"/>
      <c r="L49" s="465" t="n"/>
      <c r="M49" s="465" t="n"/>
      <c r="N49" s="485" t="inlineStr">
        <is>
          <t>Minority Interest (-)</t>
        </is>
      </c>
      <c r="O49" s="475">
        <f>C49*BS!$B$9</f>
        <v/>
      </c>
      <c r="P49" s="475">
        <f>D49*BS!$B$9</f>
        <v/>
      </c>
      <c r="Q49" s="475">
        <f>E49*BS!$B$9</f>
        <v/>
      </c>
      <c r="R49" s="475">
        <f>F49*BS!$B$9</f>
        <v/>
      </c>
      <c r="S49" s="475">
        <f>G49*BS!$B$9</f>
        <v/>
      </c>
      <c r="T49" s="475">
        <f>H49*BS!$B$9</f>
        <v/>
      </c>
      <c r="U49" s="1816">
        <f>I49</f>
        <v/>
      </c>
    </row>
    <row r="50" ht="14.15" customFormat="1" customHeight="1" s="494">
      <c r="B50" s="485" t="n"/>
      <c r="C50" s="496" t="n"/>
      <c r="D50" s="1817" t="n"/>
      <c r="E50" s="1817" t="n"/>
      <c r="F50" s="1817" t="n"/>
      <c r="G50" s="1817" t="n"/>
      <c r="H50" s="1817" t="n"/>
      <c r="I50" s="1818" t="n"/>
      <c r="J50" s="469" t="n"/>
      <c r="K50" s="469" t="n"/>
      <c r="L50" s="465" t="n"/>
      <c r="M50" s="465" t="n"/>
      <c r="N50" s="485" t="n"/>
      <c r="O50" s="475">
        <f>C50*BS!$B$9</f>
        <v/>
      </c>
      <c r="P50" s="475">
        <f>D50*BS!$B$9</f>
        <v/>
      </c>
      <c r="Q50" s="475">
        <f>E50*BS!$B$9</f>
        <v/>
      </c>
      <c r="R50" s="475">
        <f>F50*BS!$B$9</f>
        <v/>
      </c>
      <c r="S50" s="475">
        <f>G50*BS!$B$9</f>
        <v/>
      </c>
      <c r="T50" s="475">
        <f>H50*BS!$B$9</f>
        <v/>
      </c>
      <c r="U50" s="1816">
        <f>I50</f>
        <v/>
      </c>
    </row>
    <row r="51" ht="14.15" customFormat="1" customHeight="1" s="494">
      <c r="B51" s="479" t="inlineStr">
        <is>
          <t>Total</t>
        </is>
      </c>
      <c r="C51" s="496" t="n"/>
      <c r="D51" s="1817" t="n"/>
      <c r="E51" s="1817" t="n"/>
      <c r="F51" s="1817" t="n"/>
      <c r="G51" s="1817" t="n"/>
      <c r="H51" s="1817" t="n"/>
      <c r="I51" s="1818" t="n"/>
      <c r="J51" s="469" t="n"/>
      <c r="K51" s="469" t="n"/>
      <c r="L51" s="465" t="n"/>
      <c r="M51" s="465" t="n"/>
      <c r="N51" s="485" t="n"/>
      <c r="O51" s="475" t="n"/>
      <c r="P51" s="475" t="n"/>
      <c r="Q51" s="475" t="n"/>
      <c r="R51" s="475" t="n"/>
      <c r="S51" s="475" t="n"/>
      <c r="T51" s="475" t="n"/>
      <c r="U51" s="1816" t="n"/>
    </row>
    <row r="52" ht="14.15" customFormat="1" customHeight="1" s="494">
      <c r="B52" s="479" t="n"/>
      <c r="C52" s="496" t="n"/>
      <c r="D52" s="1817" t="n"/>
      <c r="E52" s="1817" t="n"/>
      <c r="F52" s="1817" t="n"/>
      <c r="G52" s="1817" t="n"/>
      <c r="H52" s="1817" t="n"/>
      <c r="I52" s="1818" t="n"/>
      <c r="J52" s="469" t="n"/>
      <c r="K52" s="469" t="n"/>
      <c r="L52" s="465" t="n"/>
      <c r="M52" s="465" t="n"/>
      <c r="N52" s="485" t="n"/>
      <c r="O52" s="475" t="n"/>
      <c r="P52" s="475" t="n"/>
      <c r="Q52" s="475" t="n"/>
      <c r="R52" s="475" t="n"/>
      <c r="S52" s="475" t="n"/>
      <c r="T52" s="475" t="n"/>
      <c r="U52" s="1816" t="n"/>
    </row>
    <row r="53" ht="14.15" customFormat="1" customHeight="1" s="494">
      <c r="B53" s="485" t="inlineStr">
        <is>
          <t xml:space="preserve">Extraordinary Gain/Loss </t>
        </is>
      </c>
      <c r="C53" s="496" t="n"/>
      <c r="D53" s="1817" t="n"/>
      <c r="E53" s="1817" t="n"/>
      <c r="F53" s="1817" t="n"/>
      <c r="G53" s="1817" t="n"/>
      <c r="H53" s="1817" t="n"/>
      <c r="I53" s="1818" t="n"/>
      <c r="J53" s="469" t="n"/>
      <c r="K53" s="469" t="n"/>
      <c r="L53" s="465" t="n"/>
      <c r="M53" s="465" t="n"/>
      <c r="N53" s="485" t="inlineStr">
        <is>
          <t xml:space="preserve">Extraordinary Gain/Loss </t>
        </is>
      </c>
      <c r="O53" s="475">
        <f>C53*BS!$B$9</f>
        <v/>
      </c>
      <c r="P53" s="475">
        <f>D53*BS!$B$9</f>
        <v/>
      </c>
      <c r="Q53" s="475">
        <f>E53*BS!$B$9</f>
        <v/>
      </c>
      <c r="R53" s="475">
        <f>F53*BS!$B$9</f>
        <v/>
      </c>
      <c r="S53" s="475">
        <f>G53*BS!$B$9</f>
        <v/>
      </c>
      <c r="T53" s="475">
        <f>H53*BS!$B$9</f>
        <v/>
      </c>
      <c r="U53" s="1816">
        <f>I53</f>
        <v/>
      </c>
    </row>
    <row r="54" ht="14.15" customFormat="1" customHeight="1" s="494">
      <c r="B54" s="485" t="n"/>
      <c r="C54" s="496" t="n"/>
      <c r="D54" s="1817" t="n"/>
      <c r="E54" s="1817" t="n"/>
      <c r="F54" s="1817" t="n"/>
      <c r="G54" s="1817" t="n"/>
      <c r="H54" s="1817" t="n"/>
      <c r="I54" s="1818" t="n"/>
      <c r="J54" s="469" t="n"/>
      <c r="K54" s="469" t="n"/>
      <c r="L54" s="465" t="n"/>
      <c r="M54" s="465" t="n"/>
      <c r="N54" s="485" t="n"/>
      <c r="O54" s="475">
        <f>C54*BS!$B$9</f>
        <v/>
      </c>
      <c r="P54" s="475">
        <f>D54*BS!$B$9</f>
        <v/>
      </c>
      <c r="Q54" s="475">
        <f>E54*BS!$B$9</f>
        <v/>
      </c>
      <c r="R54" s="475">
        <f>F54*BS!$B$9</f>
        <v/>
      </c>
      <c r="S54" s="475">
        <f>G54*BS!$B$9</f>
        <v/>
      </c>
      <c r="T54" s="475">
        <f>H54*BS!$B$9</f>
        <v/>
      </c>
      <c r="U54" s="1816">
        <f>I54</f>
        <v/>
      </c>
    </row>
    <row r="55" ht="14.15" customFormat="1" customHeight="1" s="494">
      <c r="B55" s="470" t="inlineStr">
        <is>
          <t xml:space="preserve">Total </t>
        </is>
      </c>
      <c r="C55" s="496" t="n"/>
      <c r="D55" s="1817" t="n"/>
      <c r="E55" s="1817" t="n"/>
      <c r="F55" s="1817" t="n"/>
      <c r="G55" s="1817" t="n"/>
      <c r="H55" s="1817" t="n"/>
      <c r="I55" s="1818" t="n"/>
      <c r="J55" s="469" t="n"/>
      <c r="K55" s="469" t="n"/>
      <c r="L55" s="465" t="n"/>
      <c r="M55" s="465" t="n"/>
      <c r="N55" s="470" t="inlineStr">
        <is>
          <t xml:space="preserve">Total </t>
        </is>
      </c>
      <c r="O55" s="475">
        <f>C55*BS!$B$9</f>
        <v/>
      </c>
      <c r="P55" s="475">
        <f>D55*BS!$B$9</f>
        <v/>
      </c>
      <c r="Q55" s="475">
        <f>E55*BS!$B$9</f>
        <v/>
      </c>
      <c r="R55" s="475">
        <f>F55*BS!$B$9</f>
        <v/>
      </c>
      <c r="S55" s="475">
        <f>G55*BS!$B$9</f>
        <v/>
      </c>
      <c r="T55" s="475">
        <f>H55*BS!$B$9</f>
        <v/>
      </c>
      <c r="U55" s="1816">
        <f>I55</f>
        <v/>
      </c>
    </row>
    <row r="56" ht="14.15" customFormat="1" customHeight="1" s="494">
      <c r="B56" s="485" t="n"/>
      <c r="C56" s="496" t="n"/>
      <c r="D56" s="1817" t="n"/>
      <c r="E56" s="1817" t="n"/>
      <c r="F56" s="1817" t="n"/>
      <c r="G56" s="1817" t="n"/>
      <c r="H56" s="1817" t="n"/>
      <c r="I56" s="1818" t="n"/>
      <c r="J56" s="469" t="n"/>
      <c r="K56" s="469" t="n"/>
      <c r="L56" s="469" t="n"/>
      <c r="M56" s="469" t="n"/>
      <c r="N56" s="485" t="n"/>
      <c r="O56" s="475">
        <f>C56*BS!$B$9</f>
        <v/>
      </c>
      <c r="P56" s="475">
        <f>D56*BS!$B$9</f>
        <v/>
      </c>
      <c r="Q56" s="475">
        <f>E56*BS!$B$9</f>
        <v/>
      </c>
      <c r="R56" s="475">
        <f>F56*BS!$B$9</f>
        <v/>
      </c>
      <c r="S56" s="475">
        <f>G56*BS!$B$9</f>
        <v/>
      </c>
      <c r="T56" s="475">
        <f>H56*BS!$B$9</f>
        <v/>
      </c>
      <c r="U56" s="1816">
        <f>I56</f>
        <v/>
      </c>
    </row>
    <row r="57" ht="14.15" customFormat="1" customHeight="1" s="494">
      <c r="B57" s="485" t="inlineStr">
        <is>
          <t xml:space="preserve">Others </t>
        </is>
      </c>
      <c r="C57" s="496" t="n"/>
      <c r="D57" s="1817" t="n"/>
      <c r="E57" s="1817" t="n"/>
      <c r="F57" s="1817" t="n"/>
      <c r="G57" s="1817" t="n"/>
      <c r="H57" s="1817" t="n"/>
      <c r="I57" s="1818" t="n"/>
      <c r="J57" s="469" t="n"/>
      <c r="K57" s="469" t="n"/>
      <c r="L57" s="469" t="n"/>
      <c r="M57" s="469" t="n"/>
      <c r="N57" s="485" t="inlineStr">
        <is>
          <t xml:space="preserve">Others </t>
        </is>
      </c>
      <c r="O57" s="475">
        <f>C57*BS!$B$9</f>
        <v/>
      </c>
      <c r="P57" s="475">
        <f>D57*BS!$B$9</f>
        <v/>
      </c>
      <c r="Q57" s="475">
        <f>E57*BS!$B$9</f>
        <v/>
      </c>
      <c r="R57" s="475">
        <f>F57*BS!$B$9</f>
        <v/>
      </c>
      <c r="S57" s="475">
        <f>G57*BS!$B$9</f>
        <v/>
      </c>
      <c r="T57" s="475">
        <f>H57*BS!$B$9</f>
        <v/>
      </c>
      <c r="U57" s="1816">
        <f>I57</f>
        <v/>
      </c>
    </row>
    <row r="58" ht="14.15" customFormat="1" customHeight="1" s="494">
      <c r="B58" s="472" t="n"/>
      <c r="C58" s="1817" t="n"/>
      <c r="D58" s="1817" t="n"/>
      <c r="E58" s="1817" t="n"/>
      <c r="F58" s="1817" t="n"/>
      <c r="G58" s="1817" t="n"/>
      <c r="H58" s="1817" t="n"/>
      <c r="I58" s="1818" t="n"/>
      <c r="J58" s="469" t="n"/>
      <c r="K58" s="469" t="n"/>
      <c r="L58" s="469" t="n"/>
      <c r="M58" s="469" t="n"/>
      <c r="N58" s="472" t="n"/>
      <c r="O58" s="475">
        <f>C58*BS!$B$9</f>
        <v/>
      </c>
      <c r="P58" s="475">
        <f>D58*BS!$B$9</f>
        <v/>
      </c>
      <c r="Q58" s="475">
        <f>E58*BS!$B$9</f>
        <v/>
      </c>
      <c r="R58" s="475">
        <f>F58*BS!$B$9</f>
        <v/>
      </c>
      <c r="S58" s="475">
        <f>G58*BS!$B$9</f>
        <v/>
      </c>
      <c r="T58" s="475">
        <f>H58*BS!$B$9</f>
        <v/>
      </c>
      <c r="U58" s="1816">
        <f>I58</f>
        <v/>
      </c>
    </row>
    <row r="59" ht="14.15" customFormat="1" customHeight="1" s="494">
      <c r="B59" s="470" t="inlineStr">
        <is>
          <t xml:space="preserve">Total </t>
        </is>
      </c>
      <c r="C59" s="1817" t="n"/>
      <c r="D59" s="1817" t="n"/>
      <c r="E59" s="1817" t="n"/>
      <c r="F59" s="1817" t="n"/>
      <c r="G59" s="1817" t="n"/>
      <c r="H59" s="1817" t="n"/>
      <c r="I59" s="1818" t="n"/>
      <c r="J59" s="469" t="n"/>
      <c r="K59" s="469" t="n"/>
      <c r="L59" s="469" t="n"/>
      <c r="M59" s="469" t="n"/>
      <c r="N59" s="472" t="n"/>
      <c r="O59" s="475">
        <f>C59*BS!$B$9</f>
        <v/>
      </c>
      <c r="P59" s="475">
        <f>D59*BS!$B$9</f>
        <v/>
      </c>
      <c r="Q59" s="475">
        <f>E59*BS!$B$9</f>
        <v/>
      </c>
      <c r="R59" s="475">
        <f>F59*BS!$B$9</f>
        <v/>
      </c>
      <c r="S59" s="475">
        <f>G59*BS!$B$9</f>
        <v/>
      </c>
      <c r="T59" s="475">
        <f>H59*BS!$B$9</f>
        <v/>
      </c>
      <c r="U59" s="1816">
        <f>I59</f>
        <v/>
      </c>
    </row>
    <row r="60" ht="14.15" customFormat="1" customHeight="1" s="494">
      <c r="B60" s="472" t="n"/>
      <c r="C60" s="1817" t="n"/>
      <c r="D60" s="1817" t="n"/>
      <c r="E60" s="1817" t="n"/>
      <c r="F60" s="1817" t="n"/>
      <c r="G60" s="1817" t="n"/>
      <c r="H60" s="1817" t="n"/>
      <c r="I60" s="1818" t="n"/>
      <c r="J60" s="469" t="n"/>
      <c r="K60" s="469" t="n"/>
      <c r="L60" s="469" t="n"/>
      <c r="M60" s="469" t="n"/>
      <c r="N60" s="472" t="n"/>
      <c r="O60" s="475">
        <f>C60*BS!$B$9</f>
        <v/>
      </c>
      <c r="P60" s="475">
        <f>D60*BS!$B$9</f>
        <v/>
      </c>
      <c r="Q60" s="475">
        <f>E60*BS!$B$9</f>
        <v/>
      </c>
      <c r="R60" s="475">
        <f>F60*BS!$B$9</f>
        <v/>
      </c>
      <c r="S60" s="475">
        <f>G60*BS!$B$9</f>
        <v/>
      </c>
      <c r="T60" s="475">
        <f>H60*BS!$B$9</f>
        <v/>
      </c>
      <c r="U60" s="1816">
        <f>I60</f>
        <v/>
      </c>
    </row>
    <row r="61" ht="14.15" customFormat="1" customHeight="1" s="494">
      <c r="B61" s="472" t="n"/>
      <c r="C61" s="1817" t="n"/>
      <c r="D61" s="1817" t="n"/>
      <c r="E61" s="1817" t="n"/>
      <c r="F61" s="1817" t="n"/>
      <c r="G61" s="1817" t="n"/>
      <c r="H61" s="1817" t="n"/>
      <c r="I61" s="1818" t="n"/>
      <c r="J61" s="469" t="n"/>
      <c r="K61" s="469" t="n"/>
      <c r="L61" s="469" t="n"/>
      <c r="M61" s="469" t="n"/>
      <c r="N61" s="472" t="n"/>
      <c r="O61" s="475">
        <f>C61*BS!$B$9</f>
        <v/>
      </c>
      <c r="P61" s="475">
        <f>D61*BS!$B$9</f>
        <v/>
      </c>
      <c r="Q61" s="475">
        <f>E61*BS!$B$9</f>
        <v/>
      </c>
      <c r="R61" s="475">
        <f>F61*BS!$B$9</f>
        <v/>
      </c>
      <c r="S61" s="475">
        <f>G61*BS!$B$9</f>
        <v/>
      </c>
      <c r="T61" s="475">
        <f>H61*BS!$B$9</f>
        <v/>
      </c>
      <c r="U61" s="1816">
        <f>I61</f>
        <v/>
      </c>
    </row>
    <row r="62" ht="14.15" customFormat="1" customHeight="1" s="494">
      <c r="B62" s="472" t="n"/>
      <c r="C62" s="1817" t="n"/>
      <c r="D62" s="1817" t="n"/>
      <c r="E62" s="1817" t="n"/>
      <c r="F62" s="1817" t="n"/>
      <c r="G62" s="1817" t="n"/>
      <c r="H62" s="1817" t="n"/>
      <c r="I62" s="1818" t="n"/>
      <c r="J62" s="469" t="n"/>
      <c r="K62" s="469" t="n"/>
      <c r="L62" s="469" t="n"/>
      <c r="M62" s="469" t="n"/>
      <c r="N62" s="472" t="n"/>
      <c r="O62" s="475">
        <f>C62*BS!$B$9</f>
        <v/>
      </c>
      <c r="P62" s="475">
        <f>D62*BS!$B$9</f>
        <v/>
      </c>
      <c r="Q62" s="475">
        <f>E62*BS!$B$9</f>
        <v/>
      </c>
      <c r="R62" s="475">
        <f>F62*BS!$B$9</f>
        <v/>
      </c>
      <c r="S62" s="475">
        <f>G62*BS!$B$9</f>
        <v/>
      </c>
      <c r="T62" s="475">
        <f>H62*BS!$B$9</f>
        <v/>
      </c>
      <c r="U62" s="1816">
        <f>I62</f>
        <v/>
      </c>
    </row>
    <row r="63" ht="14.15" customFormat="1" customHeight="1" s="494">
      <c r="B63" s="472" t="n"/>
      <c r="C63" s="1817" t="n"/>
      <c r="D63" s="1817" t="n"/>
      <c r="E63" s="1817" t="n"/>
      <c r="F63" s="1817" t="n"/>
      <c r="G63" s="1817" t="n"/>
      <c r="H63" s="1817" t="n"/>
      <c r="I63" s="1818" t="n"/>
      <c r="J63" s="469" t="n"/>
      <c r="K63" s="469" t="n"/>
      <c r="L63" s="469" t="n"/>
      <c r="M63" s="469" t="n"/>
      <c r="N63" s="472" t="n"/>
      <c r="O63" s="475">
        <f>C63*BS!$B$9</f>
        <v/>
      </c>
      <c r="P63" s="475">
        <f>D63*BS!$B$9</f>
        <v/>
      </c>
      <c r="Q63" s="475">
        <f>E63*BS!$B$9</f>
        <v/>
      </c>
      <c r="R63" s="475">
        <f>F63*BS!$B$9</f>
        <v/>
      </c>
      <c r="S63" s="475">
        <f>G63*BS!$B$9</f>
        <v/>
      </c>
      <c r="T63" s="475">
        <f>H63*BS!$B$9</f>
        <v/>
      </c>
      <c r="U63" s="1816">
        <f>I63</f>
        <v/>
      </c>
    </row>
    <row r="64" ht="14.15" customFormat="1" customHeight="1" s="494">
      <c r="B64" s="472" t="n"/>
      <c r="C64" s="1817" t="n"/>
      <c r="D64" s="1817" t="n"/>
      <c r="E64" s="1817" t="n"/>
      <c r="F64" s="1817" t="n"/>
      <c r="G64" s="1817" t="n"/>
      <c r="H64" s="1817" t="n"/>
      <c r="I64" s="1818" t="n"/>
      <c r="J64" s="469" t="n"/>
      <c r="K64" s="469" t="n"/>
      <c r="L64" s="469" t="n"/>
      <c r="M64" s="469" t="n"/>
      <c r="N64" s="472" t="n"/>
      <c r="O64" s="475">
        <f>C64*BS!$B$9</f>
        <v/>
      </c>
      <c r="P64" s="475">
        <f>D64*BS!$B$9</f>
        <v/>
      </c>
      <c r="Q64" s="475">
        <f>E64*BS!$B$9</f>
        <v/>
      </c>
      <c r="R64" s="475">
        <f>F64*BS!$B$9</f>
        <v/>
      </c>
      <c r="S64" s="475">
        <f>G64*BS!$B$9</f>
        <v/>
      </c>
      <c r="T64" s="475">
        <f>H64*BS!$B$9</f>
        <v/>
      </c>
      <c r="U64" s="1816">
        <f>I64</f>
        <v/>
      </c>
    </row>
    <row r="65" ht="14.15" customFormat="1" customHeight="1" s="494">
      <c r="B65" s="472" t="n"/>
      <c r="C65" s="1817" t="n"/>
      <c r="D65" s="1817" t="n"/>
      <c r="E65" s="1817" t="n"/>
      <c r="F65" s="1817" t="n"/>
      <c r="G65" s="1817" t="n"/>
      <c r="H65" s="1817" t="n"/>
      <c r="I65" s="1818" t="n"/>
      <c r="J65" s="469" t="n"/>
      <c r="K65" s="469" t="n"/>
      <c r="L65" s="469" t="n"/>
      <c r="M65" s="469" t="n"/>
      <c r="N65" s="472" t="n"/>
      <c r="O65" s="475">
        <f>C65*BS!$B$9</f>
        <v/>
      </c>
      <c r="P65" s="475">
        <f>D65*BS!$B$9</f>
        <v/>
      </c>
      <c r="Q65" s="475">
        <f>E65*BS!$B$9</f>
        <v/>
      </c>
      <c r="R65" s="475">
        <f>F65*BS!$B$9</f>
        <v/>
      </c>
      <c r="S65" s="475">
        <f>G65*BS!$B$9</f>
        <v/>
      </c>
      <c r="T65" s="475">
        <f>H65*BS!$B$9</f>
        <v/>
      </c>
      <c r="U65" s="1816">
        <f>I65</f>
        <v/>
      </c>
    </row>
    <row r="66" ht="14.15" customFormat="1" customHeight="1" s="494">
      <c r="B66" s="472" t="n"/>
      <c r="C66" s="1817" t="n"/>
      <c r="D66" s="1817" t="n"/>
      <c r="E66" s="1817" t="n"/>
      <c r="F66" s="1817" t="n"/>
      <c r="G66" s="1817" t="n"/>
      <c r="H66" s="1817" t="n"/>
      <c r="I66" s="1818" t="n"/>
      <c r="J66" s="469" t="n"/>
      <c r="K66" s="469" t="n"/>
      <c r="L66" s="469" t="n"/>
      <c r="M66" s="469" t="n"/>
      <c r="N66" s="472" t="n"/>
      <c r="O66" s="475">
        <f>C66*BS!$B$9</f>
        <v/>
      </c>
      <c r="P66" s="475">
        <f>D66*BS!$B$9</f>
        <v/>
      </c>
      <c r="Q66" s="475">
        <f>E66*BS!$B$9</f>
        <v/>
      </c>
      <c r="R66" s="475">
        <f>F66*BS!$B$9</f>
        <v/>
      </c>
      <c r="S66" s="475">
        <f>G66*BS!$B$9</f>
        <v/>
      </c>
      <c r="T66" s="475">
        <f>H66*BS!$B$9</f>
        <v/>
      </c>
      <c r="U66" s="1816">
        <f>I66</f>
        <v/>
      </c>
    </row>
    <row r="67" ht="14.15" customFormat="1" customHeight="1" s="494">
      <c r="B67" s="472" t="n"/>
      <c r="C67" s="1817" t="n"/>
      <c r="D67" s="1817" t="n"/>
      <c r="E67" s="1817" t="n"/>
      <c r="F67" s="1817" t="n"/>
      <c r="G67" s="1817" t="n"/>
      <c r="H67" s="1817" t="n"/>
      <c r="I67" s="1818" t="n"/>
      <c r="J67" s="469" t="n"/>
      <c r="K67" s="469" t="n"/>
      <c r="L67" s="469" t="n"/>
      <c r="M67" s="469" t="n"/>
      <c r="N67" s="472" t="n"/>
      <c r="O67" s="475">
        <f>C67*BS!$B$9</f>
        <v/>
      </c>
      <c r="P67" s="475">
        <f>D67*BS!$B$9</f>
        <v/>
      </c>
      <c r="Q67" s="475">
        <f>E67*BS!$B$9</f>
        <v/>
      </c>
      <c r="R67" s="475">
        <f>F67*BS!$B$9</f>
        <v/>
      </c>
      <c r="S67" s="475">
        <f>G67*BS!$B$9</f>
        <v/>
      </c>
      <c r="T67" s="475">
        <f>H67*BS!$B$9</f>
        <v/>
      </c>
      <c r="U67" s="1816">
        <f>I67</f>
        <v/>
      </c>
    </row>
    <row r="68" ht="14.15" customFormat="1" customHeight="1" s="494">
      <c r="B68" s="472" t="n"/>
      <c r="C68" s="1817" t="n"/>
      <c r="D68" s="1817" t="n"/>
      <c r="E68" s="1817" t="n"/>
      <c r="F68" s="1817" t="n"/>
      <c r="G68" s="1817" t="n"/>
      <c r="H68" s="1817" t="n"/>
      <c r="I68" s="1818" t="n"/>
      <c r="J68" s="469" t="n"/>
      <c r="K68" s="469" t="n"/>
      <c r="L68" s="469" t="n"/>
      <c r="M68" s="469" t="n"/>
      <c r="N68" s="472" t="n"/>
      <c r="O68" s="1817" t="n"/>
      <c r="P68" s="1817" t="n"/>
      <c r="Q68" s="1817" t="n"/>
      <c r="R68" s="1817" t="n"/>
      <c r="S68" s="1817" t="n"/>
      <c r="T68" s="1817" t="n"/>
      <c r="U68" s="1826" t="n"/>
    </row>
    <row r="69" ht="14.15" customFormat="1" customHeight="1" s="494">
      <c r="B69" s="484" t="n"/>
      <c r="C69" s="1817" t="n"/>
      <c r="D69" s="1817" t="n"/>
      <c r="E69" s="1817" t="n"/>
      <c r="F69" s="1817" t="n"/>
      <c r="G69" s="1817" t="n"/>
      <c r="H69" s="1817" t="n"/>
      <c r="I69" s="1818" t="n"/>
      <c r="J69" s="469" t="n"/>
      <c r="K69" s="469" t="n"/>
      <c r="N69" s="484" t="n"/>
      <c r="O69" s="1817" t="n"/>
      <c r="P69" s="1817" t="n"/>
      <c r="Q69" s="1817" t="n"/>
      <c r="R69" s="1817" t="n"/>
      <c r="S69" s="1817" t="n"/>
      <c r="T69" s="1817" t="n"/>
      <c r="U69" s="1826" t="n"/>
    </row>
    <row r="70" ht="14.15" customFormat="1" customHeight="1" s="494">
      <c r="B70" s="472" t="n"/>
      <c r="C70" s="1817" t="n"/>
      <c r="D70" s="1817" t="n"/>
      <c r="E70" s="1817" t="n"/>
      <c r="F70" s="1817" t="n"/>
      <c r="G70" s="1817" t="n"/>
      <c r="H70" s="1817" t="n"/>
      <c r="I70" s="1818" t="n"/>
      <c r="J70" s="469" t="n"/>
      <c r="K70" s="469" t="n"/>
      <c r="N70" s="472" t="n"/>
      <c r="O70" s="1817" t="n"/>
      <c r="P70" s="1817" t="n"/>
      <c r="Q70" s="1817" t="n"/>
      <c r="R70" s="1817" t="n"/>
      <c r="S70" s="1817" t="n"/>
      <c r="T70" s="1817" t="n"/>
      <c r="U70" s="1826" t="n"/>
    </row>
    <row r="71" ht="14.15" customFormat="1" customHeight="1" s="494">
      <c r="B71" s="472" t="n"/>
      <c r="C71" s="1817" t="n"/>
      <c r="D71" s="1817" t="n"/>
      <c r="E71" s="1817" t="n"/>
      <c r="F71" s="1817" t="n"/>
      <c r="G71" s="1817" t="n"/>
      <c r="H71" s="1817" t="n"/>
      <c r="I71" s="1818" t="n"/>
      <c r="J71" s="469" t="n"/>
      <c r="K71" s="469" t="n"/>
      <c r="N71" s="472" t="n"/>
      <c r="O71" s="1817" t="n"/>
      <c r="P71" s="1817" t="n"/>
      <c r="Q71" s="1817" t="n"/>
      <c r="R71" s="1817" t="n"/>
      <c r="S71" s="1817" t="n"/>
      <c r="T71" s="1817" t="n"/>
      <c r="U71" s="1826" t="n"/>
    </row>
    <row r="72" ht="14.15" customFormat="1" customHeight="1" s="494">
      <c r="B72" s="479" t="n"/>
      <c r="C72" s="1817" t="n"/>
      <c r="D72" s="1817" t="n"/>
      <c r="E72" s="1817" t="n"/>
      <c r="F72" s="1817" t="n"/>
      <c r="G72" s="1817" t="n"/>
      <c r="H72" s="1817" t="n"/>
      <c r="I72" s="1818" t="n"/>
      <c r="J72" s="469" t="n"/>
      <c r="K72" s="469" t="n"/>
      <c r="N72" s="479" t="n"/>
      <c r="O72" s="1817" t="n"/>
      <c r="P72" s="1817" t="n"/>
      <c r="Q72" s="1817" t="n"/>
      <c r="R72" s="1817" t="n"/>
      <c r="S72" s="1817" t="n"/>
      <c r="T72" s="1817" t="n"/>
      <c r="U72" s="1826" t="n"/>
    </row>
    <row r="73" ht="14.15" customFormat="1" customHeight="1" s="494">
      <c r="B73" s="472" t="n"/>
      <c r="C73" s="1817" t="n"/>
      <c r="D73" s="1817" t="n"/>
      <c r="E73" s="1817" t="n"/>
      <c r="F73" s="1817" t="n"/>
      <c r="G73" s="1817" t="n"/>
      <c r="H73" s="1817" t="n"/>
      <c r="I73" s="1818" t="n"/>
      <c r="J73" s="469" t="n"/>
      <c r="K73" s="469" t="n"/>
      <c r="N73" s="472" t="n"/>
      <c r="O73" s="1817" t="n"/>
      <c r="P73" s="1817" t="n"/>
      <c r="Q73" s="1817" t="n"/>
      <c r="R73" s="1817" t="n"/>
      <c r="S73" s="1817" t="n"/>
      <c r="T73" s="1817" t="n"/>
      <c r="U73" s="1826" t="n"/>
    </row>
    <row r="74" customFormat="1" s="469">
      <c r="B74" s="498" t="n"/>
      <c r="C74" s="499" t="n"/>
      <c r="D74" s="499" t="n"/>
      <c r="E74" s="499" t="n"/>
      <c r="F74" s="499" t="n"/>
      <c r="G74" s="499" t="n"/>
      <c r="H74" s="499" t="n"/>
      <c r="I74" s="500" t="n"/>
      <c r="N74" s="498" t="n"/>
      <c r="O74" s="499" t="n"/>
      <c r="P74" s="499" t="n"/>
      <c r="Q74" s="499" t="n"/>
      <c r="R74" s="499" t="n"/>
      <c r="S74" s="499" t="n"/>
      <c r="T74" s="499" t="n"/>
      <c r="U74" s="501" t="n"/>
    </row>
    <row r="75">
      <c r="B75" s="502" t="n"/>
      <c r="N75" s="502" t="n"/>
    </row>
    <row r="76">
      <c r="B76" s="503" t="n"/>
      <c r="D76" s="1827" t="n"/>
      <c r="N76" s="503" t="n"/>
      <c r="P76" s="1827" t="n"/>
    </row>
    <row r="77">
      <c r="B77" s="502" t="n"/>
      <c r="D77" s="1827" t="n"/>
      <c r="N77" s="502" t="n"/>
      <c r="P77" s="1827" t="n"/>
    </row>
    <row r="78">
      <c r="B78" s="502" t="n"/>
      <c r="N78" s="502" t="n"/>
    </row>
    <row r="79">
      <c r="B79" s="502" t="n"/>
      <c r="N79" s="502" t="n"/>
    </row>
    <row r="80">
      <c r="B80" s="502" t="n"/>
      <c r="N80" s="502" t="n"/>
    </row>
    <row r="81">
      <c r="B81" s="502" t="n"/>
      <c r="N81" s="502" t="n"/>
    </row>
    <row r="82">
      <c r="B82" s="502" t="n"/>
      <c r="G82" s="1828" t="n"/>
      <c r="H82" s="1828" t="n"/>
      <c r="N82" s="502" t="n"/>
      <c r="S82" s="1828" t="n"/>
      <c r="T82" s="1828" t="n"/>
    </row>
    <row r="83">
      <c r="B83" s="503" t="n"/>
      <c r="N83" s="503" t="n"/>
    </row>
    <row r="85">
      <c r="B85" s="503" t="n"/>
      <c r="N85" s="503" t="n"/>
    </row>
  </sheetData>
  <mergeCells count="18">
    <mergeCell ref="D9:D10"/>
    <mergeCell ref="B9:B10"/>
    <mergeCell ref="C9:C10"/>
    <mergeCell ref="B4:B5"/>
    <mergeCell ref="C4:I5"/>
    <mergeCell ref="B6:B7"/>
    <mergeCell ref="C6:I7"/>
    <mergeCell ref="E9:I10"/>
    <mergeCell ref="C8:I8"/>
    <mergeCell ref="N9:N10"/>
    <mergeCell ref="O9:O10"/>
    <mergeCell ref="P9:P10"/>
    <mergeCell ref="Q9:U10"/>
    <mergeCell ref="N4:N5"/>
    <mergeCell ref="O4:U5"/>
    <mergeCell ref="N6:N7"/>
    <mergeCell ref="O6:U7"/>
    <mergeCell ref="O8:U8"/>
  </mergeCells>
  <pageMargins left="0.25" right="0.25" top="1" bottom="1" header="0.5" footer="0.5"/>
  <pageSetup orientation="portrait" paperSize="9" scale="40"/>
</worksheet>
</file>

<file path=xl/worksheets/sheet7.xml><?xml version="1.0" encoding="utf-8"?>
<worksheet xmlns="http://schemas.openxmlformats.org/spreadsheetml/2006/main">
  <sheetPr>
    <outlinePr summaryBelow="1" summaryRight="1"/>
    <pageSetUpPr/>
  </sheetPr>
  <dimension ref="A2:F34"/>
  <sheetViews>
    <sheetView showGridLines="0" zoomScaleNormal="100" workbookViewId="0">
      <selection activeCell="D16" sqref="D16"/>
    </sheetView>
  </sheetViews>
  <sheetFormatPr baseColWidth="8" defaultColWidth="9" defaultRowHeight="14"/>
  <cols>
    <col width="13" customWidth="1" style="438" min="1" max="2"/>
    <col width="33.08984375" customWidth="1" style="438" min="3" max="3"/>
    <col width="42.08984375" customWidth="1" style="450" min="4" max="4"/>
    <col width="63.26953125" customWidth="1" style="447" min="5" max="5"/>
    <col width="63.26953125" customWidth="1" style="448" min="6" max="6"/>
    <col width="9" customWidth="1" style="438" min="7" max="16384"/>
  </cols>
  <sheetData>
    <row r="2">
      <c r="A2" s="439" t="inlineStr">
        <is>
          <t xml:space="preserve">Deferred tax calculation </t>
        </is>
      </c>
    </row>
    <row r="4" ht="25.5" customFormat="1" customHeight="1" s="447">
      <c r="A4" s="829" t="inlineStr">
        <is>
          <t>Deferred Tax Inputs</t>
        </is>
      </c>
      <c r="B4" s="1759" t="n"/>
      <c r="C4" s="441">
        <f>'BS (Assets) breakdown'!H12</f>
        <v/>
      </c>
      <c r="D4" s="441">
        <f>'BS (Assets) breakdown'!G12</f>
        <v/>
      </c>
      <c r="F4" s="448" t="n"/>
    </row>
    <row r="5" customFormat="1" s="447">
      <c r="A5" s="1829" t="inlineStr">
        <is>
          <t>Current Tax Receivable</t>
        </is>
      </c>
      <c r="B5" s="1759" t="n"/>
      <c r="C5" s="451">
        <f>'BS (Assets) breakdown'!#REF!</f>
        <v/>
      </c>
      <c r="D5" s="451">
        <f>'BS (Assets) breakdown'!#REF!</f>
        <v/>
      </c>
      <c r="E5" s="449" t="n"/>
      <c r="F5" s="448" t="n"/>
    </row>
    <row r="6" customFormat="1" s="447">
      <c r="A6" s="1829" t="inlineStr">
        <is>
          <t>DTA</t>
        </is>
      </c>
      <c r="B6" s="1759" t="n"/>
      <c r="C6" s="451">
        <f>BS!$S$41</f>
        <v/>
      </c>
      <c r="D6" s="451">
        <f>BS!$R$41</f>
        <v/>
      </c>
      <c r="F6" s="448" t="n"/>
    </row>
    <row r="7" customFormat="1" s="447">
      <c r="A7" s="1829" t="inlineStr">
        <is>
          <t>Current Tax Payable</t>
        </is>
      </c>
      <c r="B7" s="1759" t="n"/>
      <c r="C7" s="451">
        <f>BS!$S$56</f>
        <v/>
      </c>
      <c r="D7" s="451">
        <f>BS!$R$56</f>
        <v/>
      </c>
      <c r="F7" s="448" t="n"/>
    </row>
    <row r="8" customFormat="1" s="447">
      <c r="A8" s="1829" t="inlineStr">
        <is>
          <t>DTL</t>
        </is>
      </c>
      <c r="B8" s="1759" t="n"/>
      <c r="C8" s="451">
        <f>BS!$S$63</f>
        <v/>
      </c>
      <c r="D8" s="451">
        <f>BS!$R$63</f>
        <v/>
      </c>
      <c r="F8" s="448" t="n"/>
    </row>
    <row r="9" customFormat="1" s="447">
      <c r="A9" s="1830" t="inlineStr">
        <is>
          <t>Deferred Taxes (Current Year)</t>
        </is>
      </c>
      <c r="B9" s="1758" t="n"/>
      <c r="C9" s="1831" t="n"/>
      <c r="D9" s="452">
        <f>ROUND(((-(C5-D5+C6-D6)+C7-D7+C8-D8)),0)</f>
        <v/>
      </c>
      <c r="F9" s="448" t="n"/>
    </row>
    <row r="12" ht="26.25" customFormat="1" customHeight="1" s="447">
      <c r="A12" s="829" t="inlineStr">
        <is>
          <t>Deferred Tax Inputs</t>
        </is>
      </c>
      <c r="B12" s="1759" t="n"/>
      <c r="C12" s="441">
        <f>D4</f>
        <v/>
      </c>
      <c r="D12" s="441">
        <f>'BS (Assets) breakdown'!F12</f>
        <v/>
      </c>
      <c r="F12" s="448" t="n"/>
    </row>
    <row r="13" customFormat="1" s="447">
      <c r="A13" s="1829" t="inlineStr">
        <is>
          <t>Current Tax Receivable</t>
        </is>
      </c>
      <c r="B13" s="1759" t="n"/>
      <c r="C13" s="453">
        <f>'BS (Assets) breakdown'!#REF!</f>
        <v/>
      </c>
      <c r="D13" s="453">
        <f>'BS (Assets) breakdown'!#REF!</f>
        <v/>
      </c>
      <c r="F13" s="448" t="n"/>
    </row>
    <row r="14" customFormat="1" s="447">
      <c r="A14" s="1829" t="inlineStr">
        <is>
          <t>DTA</t>
        </is>
      </c>
      <c r="B14" s="1759" t="n"/>
      <c r="C14" s="453">
        <f>BS!F41</f>
        <v/>
      </c>
      <c r="D14" s="453">
        <f>BS!E41</f>
        <v/>
      </c>
      <c r="F14" s="448" t="n"/>
    </row>
    <row r="15" customFormat="1" s="447">
      <c r="A15" s="1829" t="inlineStr">
        <is>
          <t>Current Tax Payable</t>
        </is>
      </c>
      <c r="B15" s="1759" t="n"/>
      <c r="C15" s="453">
        <f>BS!F56</f>
        <v/>
      </c>
      <c r="D15" s="453">
        <f>BS!E55</f>
        <v/>
      </c>
      <c r="F15" s="448" t="n"/>
    </row>
    <row r="16" customFormat="1" s="447">
      <c r="A16" s="1829" t="inlineStr">
        <is>
          <t>DTL</t>
        </is>
      </c>
      <c r="B16" s="1759" t="n"/>
      <c r="C16" s="453">
        <f>BS!F63</f>
        <v/>
      </c>
      <c r="D16" s="453">
        <f>BS!E63</f>
        <v/>
      </c>
      <c r="F16" s="448" t="n"/>
    </row>
    <row r="17" customFormat="1" s="447">
      <c r="A17" s="1830" t="inlineStr">
        <is>
          <t>Deferred Taxes (Previous Year)</t>
        </is>
      </c>
      <c r="B17" s="1758" t="n"/>
      <c r="C17" s="1831" t="n"/>
      <c r="D17" s="452">
        <f>ROUND(((-(C13-D13+C14-D14)+C15-D15+C16-D16)),0)</f>
        <v/>
      </c>
      <c r="F17" s="448" t="n"/>
    </row>
    <row r="34" customFormat="1" s="448">
      <c r="A34" s="438" t="n"/>
      <c r="B34" s="438" t="n"/>
      <c r="C34" s="438" t="n"/>
      <c r="D34" s="450" t="n"/>
      <c r="E34" s="447" t="n"/>
    </row>
  </sheetData>
  <mergeCells count="12">
    <mergeCell ref="A9:C9"/>
    <mergeCell ref="A4:B4"/>
    <mergeCell ref="A5:B5"/>
    <mergeCell ref="A6:B6"/>
    <mergeCell ref="A7:B7"/>
    <mergeCell ref="A8:B8"/>
    <mergeCell ref="A17:C17"/>
    <mergeCell ref="A12:B12"/>
    <mergeCell ref="A13:B13"/>
    <mergeCell ref="A14:B14"/>
    <mergeCell ref="A15:B15"/>
    <mergeCell ref="A16:B16"/>
  </mergeCells>
  <pageMargins left="0.7" right="0.7" top="0.75" bottom="0.75" header="0.3" footer="0.3"/>
  <pageSetup orientation="portrait" paperSize="9" horizontalDpi="300" verticalDpi="300"/>
</worksheet>
</file>

<file path=xl/worksheets/sheet8.xml><?xml version="1.0" encoding="utf-8"?>
<worksheet xmlns="http://schemas.openxmlformats.org/spreadsheetml/2006/main">
  <sheetPr>
    <outlinePr summaryBelow="1" summaryRight="1"/>
    <pageSetUpPr/>
  </sheetPr>
  <dimension ref="A2:H244"/>
  <sheetViews>
    <sheetView showGridLines="0" topLeftCell="A103" workbookViewId="0">
      <selection activeCell="A2" sqref="A2:H2"/>
    </sheetView>
  </sheetViews>
  <sheetFormatPr baseColWidth="8" defaultRowHeight="13"/>
  <cols>
    <col width="2.90625" customWidth="1" style="832" min="1" max="1"/>
    <col width="40.26953125" bestFit="1" customWidth="1" style="832" min="2" max="2"/>
    <col width="11.453125" customWidth="1" style="832" min="3" max="4"/>
    <col width="11.26953125" customWidth="1" style="832" min="5" max="6"/>
    <col width="12" bestFit="1" customWidth="1" style="832" min="7" max="8"/>
  </cols>
  <sheetData>
    <row r="2" ht="14.25" customHeight="1" s="832">
      <c r="A2" s="831">
        <f>BS!A19</f>
        <v/>
      </c>
      <c r="B2" s="1736" t="n"/>
      <c r="C2" s="1736" t="n"/>
      <c r="D2" s="1736" t="n"/>
      <c r="E2" s="1736" t="n"/>
      <c r="F2" s="1736" t="n"/>
      <c r="G2" s="1736" t="n"/>
      <c r="H2" s="1736" t="n"/>
    </row>
    <row r="3" ht="14.25" customHeight="1" s="832">
      <c r="H3" s="54">
        <f>BS!G20</f>
        <v/>
      </c>
    </row>
    <row r="4" ht="14.25" customHeight="1" s="832">
      <c r="B4" s="52" t="inlineStr">
        <is>
          <t xml:space="preserve"> </t>
        </is>
      </c>
      <c r="C4" s="60">
        <f>BS!B21</f>
        <v/>
      </c>
      <c r="D4" s="60">
        <f>BS!C21</f>
        <v/>
      </c>
      <c r="E4" s="60">
        <f>BS!D21</f>
        <v/>
      </c>
      <c r="F4" s="60">
        <f>BS!E21</f>
        <v/>
      </c>
      <c r="G4" s="60">
        <f>BS!F21</f>
        <v/>
      </c>
      <c r="H4" s="60">
        <f>BS!G21</f>
        <v/>
      </c>
    </row>
    <row r="5" ht="14.25" customHeight="1" s="832">
      <c r="A5" s="833">
        <f>BS!A23</f>
        <v/>
      </c>
      <c r="C5" s="60" t="n"/>
      <c r="D5" s="60" t="n"/>
      <c r="E5" s="60" t="n"/>
      <c r="F5" s="60" t="n"/>
      <c r="G5" s="60" t="n"/>
      <c r="H5" s="60" t="n"/>
    </row>
    <row r="6" ht="14.25" customHeight="1" s="832">
      <c r="B6" s="52" t="inlineStr">
        <is>
          <t xml:space="preserve"> cash and bank balances</t>
        </is>
      </c>
      <c r="C6" s="1746" t="n"/>
      <c r="D6" s="1745" t="n"/>
      <c r="E6" s="1745" t="n"/>
      <c r="F6" s="1745" t="n"/>
      <c r="G6" s="1745" t="n">
        <v>102.54</v>
      </c>
      <c r="H6" s="1745" t="n">
        <v>1458.22</v>
      </c>
    </row>
    <row r="7" ht="14.25" customHeight="1" s="832">
      <c r="B7" s="52" t="n"/>
      <c r="C7" s="1746" t="n"/>
      <c r="D7" s="1745" t="n"/>
      <c r="E7" s="1745" t="n"/>
      <c r="F7" s="1745" t="n"/>
      <c r="G7" s="1745" t="n"/>
      <c r="H7" s="1745" t="n"/>
    </row>
    <row r="8" ht="14.25" customHeight="1" s="832">
      <c r="B8" s="52" t="n"/>
      <c r="C8" s="1746" t="n"/>
      <c r="D8" s="1745" t="n"/>
      <c r="E8" s="1745" t="n"/>
      <c r="F8" s="1745" t="n"/>
      <c r="G8" s="1745" t="n"/>
      <c r="H8" s="1745" t="n"/>
    </row>
    <row r="9" ht="14.25" customHeight="1" s="832">
      <c r="B9" s="52" t="n"/>
      <c r="C9" s="1746" t="n"/>
      <c r="D9" s="1745" t="n"/>
      <c r="E9" s="1745" t="n"/>
      <c r="F9" s="1745" t="n"/>
      <c r="G9" s="1745" t="n"/>
      <c r="H9" s="1745" t="n"/>
    </row>
    <row r="10" ht="14.25" customHeight="1" s="832">
      <c r="B10" s="52" t="n"/>
      <c r="C10" s="1746" t="n"/>
      <c r="D10" s="1745" t="n"/>
      <c r="E10" s="1745" t="n"/>
      <c r="F10" s="1745" t="n"/>
      <c r="G10" s="1745" t="n"/>
      <c r="H10" s="1745" t="n"/>
    </row>
    <row r="11" ht="15" customHeight="1" s="832" thickBot="1">
      <c r="A11" s="50" t="n"/>
      <c r="B11" s="50" t="inlineStr">
        <is>
          <t>Total</t>
        </is>
      </c>
      <c r="C11" s="1747">
        <f>SUM(C6:C10)</f>
        <v/>
      </c>
      <c r="D11" s="1747">
        <f>SUM(D6:D10)</f>
        <v/>
      </c>
      <c r="E11" s="1747">
        <f>SUM(E6:E10)</f>
        <v/>
      </c>
      <c r="F11" s="1747">
        <f>SUM(F6:F10)</f>
        <v/>
      </c>
      <c r="G11" s="1747">
        <f>SUM(G6:G10)</f>
        <v/>
      </c>
      <c r="H11" s="1747">
        <f>SUM(H6:H10)</f>
        <v/>
      </c>
    </row>
    <row r="12" ht="14.25" customHeight="1" s="832" thickTop="1"/>
    <row r="13" ht="15.75" customHeight="1" s="832">
      <c r="C13" s="37" t="n"/>
      <c r="D13" s="37" t="n"/>
      <c r="E13" s="49" t="n"/>
      <c r="F13" s="49" t="n"/>
      <c r="G13" s="49" t="n"/>
      <c r="H13" s="54">
        <f>BS!G20</f>
        <v/>
      </c>
    </row>
    <row r="14" ht="14.25" customHeight="1" s="832">
      <c r="B14" s="52" t="inlineStr">
        <is>
          <t xml:space="preserve"> </t>
        </is>
      </c>
      <c r="C14" s="60">
        <f>BS!B21</f>
        <v/>
      </c>
      <c r="D14" s="60">
        <f>BS!C21</f>
        <v/>
      </c>
      <c r="E14" s="60">
        <f>BS!D21</f>
        <v/>
      </c>
      <c r="F14" s="60">
        <f>BS!E21</f>
        <v/>
      </c>
      <c r="G14" s="60">
        <f>BS!F21</f>
        <v/>
      </c>
      <c r="H14" s="60">
        <f>BS!G21</f>
        <v/>
      </c>
    </row>
    <row r="15" ht="14.25" customHeight="1" s="832">
      <c r="A15" s="833">
        <f>BS!A24</f>
        <v/>
      </c>
      <c r="C15" s="60" t="n"/>
      <c r="D15" s="60" t="n"/>
      <c r="E15" s="60" t="n"/>
      <c r="F15" s="60" t="n"/>
      <c r="G15" s="60" t="n"/>
      <c r="H15" s="60" t="n"/>
    </row>
    <row r="16" ht="14.25" customHeight="1" s="832">
      <c r="B16" s="52" t="inlineStr">
        <is>
          <t xml:space="preserve"> trade receivables</t>
        </is>
      </c>
      <c r="C16" s="1746" t="n"/>
      <c r="D16" s="1745" t="n"/>
      <c r="E16" s="1745" t="n"/>
      <c r="F16" s="1745" t="n"/>
      <c r="G16" s="1745" t="n">
        <v>3617.81</v>
      </c>
      <c r="H16" s="1745" t="n">
        <v>5064.01</v>
      </c>
    </row>
    <row r="17" ht="14.25" customHeight="1" s="832">
      <c r="B17" s="52" t="n"/>
      <c r="C17" s="1746" t="n"/>
      <c r="D17" s="1745" t="n"/>
      <c r="E17" s="1745" t="n"/>
      <c r="F17" s="1745" t="n"/>
      <c r="G17" s="1745" t="n"/>
      <c r="H17" s="1745" t="n"/>
    </row>
    <row r="18" ht="14.25" customHeight="1" s="832">
      <c r="B18" s="52" t="n"/>
      <c r="C18" s="1746" t="n"/>
      <c r="D18" s="1745" t="n"/>
      <c r="E18" s="1745" t="n"/>
      <c r="F18" s="1745" t="n"/>
      <c r="G18" s="1745" t="n"/>
      <c r="H18" s="1745" t="n"/>
    </row>
    <row r="19" ht="14.25" customHeight="1" s="832">
      <c r="B19" s="52" t="n"/>
      <c r="C19" s="1746" t="n"/>
      <c r="D19" s="1745" t="n"/>
      <c r="E19" s="1745" t="n"/>
      <c r="F19" s="1745" t="n"/>
      <c r="G19" s="1745" t="n"/>
      <c r="H19" s="1745" t="n"/>
    </row>
    <row r="20" ht="14.25" customHeight="1" s="832">
      <c r="B20" s="52" t="n"/>
      <c r="C20" s="1746" t="n"/>
      <c r="D20" s="1745" t="n"/>
      <c r="E20" s="1745" t="n"/>
      <c r="F20" s="1745" t="n"/>
      <c r="G20" s="1745" t="n"/>
      <c r="H20" s="1745" t="n"/>
    </row>
    <row r="21" ht="15" customHeight="1" s="832" thickBot="1">
      <c r="A21" s="50" t="n"/>
      <c r="B21" s="50" t="inlineStr">
        <is>
          <t>Total</t>
        </is>
      </c>
      <c r="C21" s="1747">
        <f>SUM(C16:C20)</f>
        <v/>
      </c>
      <c r="D21" s="1747">
        <f>SUM(D16:D20)</f>
        <v/>
      </c>
      <c r="E21" s="1747">
        <f>SUM(E16:E20)</f>
        <v/>
      </c>
      <c r="F21" s="1747">
        <f>SUM(F16:F20)</f>
        <v/>
      </c>
      <c r="G21" s="1747">
        <f>SUM(G16:G20)</f>
        <v/>
      </c>
      <c r="H21" s="1747">
        <f>SUM(H16:H20)</f>
        <v/>
      </c>
    </row>
    <row r="22" ht="14.25" customHeight="1" s="832" thickTop="1"/>
    <row r="23" ht="15.75" customHeight="1" s="832">
      <c r="C23" s="37" t="n"/>
      <c r="D23" s="37" t="n"/>
      <c r="E23" s="49" t="n"/>
      <c r="F23" s="49" t="n"/>
      <c r="G23" s="49" t="n"/>
      <c r="H23" s="54">
        <f>BS!G20</f>
        <v/>
      </c>
    </row>
    <row r="24" ht="14.25" customHeight="1" s="832">
      <c r="B24" s="52" t="inlineStr">
        <is>
          <t xml:space="preserve"> </t>
        </is>
      </c>
      <c r="C24" s="60">
        <f>BS!B21</f>
        <v/>
      </c>
      <c r="D24" s="60">
        <f>BS!C21</f>
        <v/>
      </c>
      <c r="E24" s="60">
        <f>BS!D21</f>
        <v/>
      </c>
      <c r="F24" s="60">
        <f>BS!E21</f>
        <v/>
      </c>
      <c r="G24" s="60">
        <f>BS!F21</f>
        <v/>
      </c>
      <c r="H24" s="60">
        <f>BS!G21</f>
        <v/>
      </c>
    </row>
    <row r="25" ht="14.25" customHeight="1" s="832">
      <c r="A25" s="833">
        <f>BS!A25</f>
        <v/>
      </c>
      <c r="C25" s="60" t="n"/>
      <c r="D25" s="60" t="n"/>
      <c r="E25" s="60" t="n"/>
      <c r="F25" s="60" t="n"/>
      <c r="G25" s="60" t="n"/>
      <c r="H25" s="60" t="n"/>
    </row>
    <row r="26" ht="14.25" customHeight="1" s="832">
      <c r="B26" s="52" t="inlineStr">
        <is>
          <t xml:space="preserve"> inventories</t>
        </is>
      </c>
      <c r="C26" s="1746" t="n"/>
      <c r="D26" s="1745" t="n"/>
      <c r="E26" s="1745" t="n"/>
      <c r="F26" s="1745" t="n"/>
      <c r="G26" s="1745" t="n">
        <v>2810.2</v>
      </c>
      <c r="H26" s="1745" t="n">
        <v>4015.22</v>
      </c>
    </row>
    <row r="27" ht="14.25" customHeight="1" s="832">
      <c r="B27" s="52" t="n"/>
      <c r="C27" s="1746" t="n"/>
      <c r="D27" s="1745" t="n"/>
      <c r="E27" s="1745" t="n"/>
      <c r="F27" s="1745" t="n"/>
      <c r="G27" s="1745" t="n"/>
      <c r="H27" s="1745" t="n"/>
    </row>
    <row r="28" ht="14.25" customHeight="1" s="832">
      <c r="B28" s="52" t="n"/>
      <c r="C28" s="1746" t="n"/>
      <c r="D28" s="1745" t="n"/>
      <c r="E28" s="1745" t="n"/>
      <c r="F28" s="1745" t="n"/>
      <c r="G28" s="1745" t="n"/>
      <c r="H28" s="1745" t="n"/>
    </row>
    <row r="29" ht="14.25" customHeight="1" s="832">
      <c r="B29" s="52" t="n"/>
      <c r="C29" s="1746" t="n"/>
      <c r="D29" s="1745" t="n"/>
      <c r="E29" s="1745" t="n"/>
      <c r="F29" s="1745" t="n"/>
      <c r="G29" s="1745" t="n"/>
      <c r="H29" s="1745" t="n"/>
    </row>
    <row r="30" ht="14.25" customHeight="1" s="832">
      <c r="B30" s="52" t="n"/>
      <c r="C30" s="1746" t="n"/>
      <c r="D30" s="1745" t="n"/>
      <c r="E30" s="1745" t="n"/>
      <c r="F30" s="1745" t="n"/>
      <c r="G30" s="1745" t="n"/>
      <c r="H30" s="1745" t="n"/>
    </row>
    <row r="31" ht="15" customHeight="1" s="832" thickBot="1">
      <c r="A31" s="50" t="n"/>
      <c r="B31" s="50" t="inlineStr">
        <is>
          <t>Total</t>
        </is>
      </c>
      <c r="C31" s="1747">
        <f>SUM(C26:C30)</f>
        <v/>
      </c>
      <c r="D31" s="1747">
        <f>SUM(D26:D30)</f>
        <v/>
      </c>
      <c r="E31" s="1747">
        <f>SUM(E26:E30)</f>
        <v/>
      </c>
      <c r="F31" s="1747">
        <f>SUM(F26:F30)</f>
        <v/>
      </c>
      <c r="G31" s="1747">
        <f>SUM(G26:G30)</f>
        <v/>
      </c>
      <c r="H31" s="1747">
        <f>SUM(H26:H30)</f>
        <v/>
      </c>
    </row>
    <row r="32" ht="14.25" customHeight="1" s="832" thickTop="1"/>
    <row r="33" ht="15.75" customHeight="1" s="832">
      <c r="C33" s="37" t="n"/>
      <c r="D33" s="37" t="n"/>
      <c r="E33" s="49" t="n"/>
      <c r="F33" s="49" t="n"/>
      <c r="G33" s="49" t="n"/>
      <c r="H33" s="54">
        <f>BS!G20</f>
        <v/>
      </c>
    </row>
    <row r="34" ht="14.25" customHeight="1" s="832">
      <c r="B34" s="52" t="inlineStr">
        <is>
          <t xml:space="preserve"> </t>
        </is>
      </c>
      <c r="C34" s="60">
        <f>BS!B21</f>
        <v/>
      </c>
      <c r="D34" s="60">
        <f>BS!C21</f>
        <v/>
      </c>
      <c r="E34" s="60">
        <f>BS!D21</f>
        <v/>
      </c>
      <c r="F34" s="60">
        <f>BS!E21</f>
        <v/>
      </c>
      <c r="G34" s="60">
        <f>BS!F21</f>
        <v/>
      </c>
      <c r="H34" s="60">
        <f>BS!G21</f>
        <v/>
      </c>
    </row>
    <row r="35" ht="14.25" customHeight="1" s="832">
      <c r="A35" s="833">
        <f>BS!A26</f>
        <v/>
      </c>
      <c r="C35" s="60" t="n"/>
      <c r="D35" s="60" t="n"/>
      <c r="E35" s="60" t="n"/>
      <c r="F35" s="60" t="n"/>
      <c r="G35" s="60" t="n"/>
      <c r="H35" s="60" t="n"/>
    </row>
    <row r="36" ht="14.25" customHeight="1" s="832">
      <c r="B36" s="52" t="inlineStr">
        <is>
          <t xml:space="preserve"> Prepaid expenses . . .</t>
        </is>
      </c>
      <c r="C36" s="1746" t="n"/>
      <c r="D36" s="1745" t="n"/>
      <c r="E36" s="1745" t="n"/>
      <c r="F36" s="1745" t="n"/>
      <c r="G36" s="1745" t="n">
        <v>30.05</v>
      </c>
      <c r="H36" s="1745" t="n">
        <v>19.07</v>
      </c>
    </row>
    <row r="37" ht="14.25" customHeight="1" s="832">
      <c r="B37" s="52" t="n"/>
      <c r="C37" s="1746" t="n"/>
      <c r="D37" s="1745" t="n"/>
      <c r="E37" s="1745" t="n"/>
      <c r="F37" s="1745" t="n"/>
      <c r="G37" s="1745" t="n"/>
      <c r="H37" s="1745" t="n"/>
    </row>
    <row r="38" ht="14.25" customHeight="1" s="832">
      <c r="B38" s="52" t="n"/>
      <c r="C38" s="1746" t="n"/>
      <c r="D38" s="1745" t="n"/>
      <c r="E38" s="1745" t="n"/>
      <c r="F38" s="1745" t="n"/>
      <c r="G38" s="1745" t="n"/>
      <c r="H38" s="1745" t="n"/>
    </row>
    <row r="39" ht="14.25" customHeight="1" s="832">
      <c r="B39" s="52" t="n"/>
      <c r="C39" s="1746" t="n"/>
      <c r="D39" s="1745" t="n"/>
      <c r="E39" s="1745" t="n"/>
      <c r="F39" s="1745" t="n"/>
      <c r="G39" s="1745" t="n"/>
      <c r="H39" s="1745" t="n"/>
    </row>
    <row r="40" ht="14.25" customHeight="1" s="832">
      <c r="B40" s="52" t="n"/>
      <c r="C40" s="1746" t="n"/>
      <c r="D40" s="1745" t="n"/>
      <c r="E40" s="1745" t="n"/>
      <c r="F40" s="1745" t="n"/>
      <c r="G40" s="1745" t="n"/>
      <c r="H40" s="1745" t="n"/>
    </row>
    <row r="41" ht="15" customHeight="1" s="832" thickBot="1">
      <c r="A41" s="50" t="n"/>
      <c r="B41" s="50" t="inlineStr">
        <is>
          <t>Total</t>
        </is>
      </c>
      <c r="C41" s="1747">
        <f>SUM(C35:C40)</f>
        <v/>
      </c>
      <c r="D41" s="1747">
        <f>SUM(D35:D40)</f>
        <v/>
      </c>
      <c r="E41" s="1747">
        <f>SUM(E35:E40)</f>
        <v/>
      </c>
      <c r="F41" s="1747">
        <f>SUM(F35:F40)</f>
        <v/>
      </c>
      <c r="G41" s="1747">
        <f>SUM(G35:G40)</f>
        <v/>
      </c>
      <c r="H41" s="1747">
        <f>SUM(H35:H40)</f>
        <v/>
      </c>
    </row>
    <row r="42" ht="14.25" customHeight="1" s="832" thickTop="1"/>
    <row r="43" ht="15.75" customHeight="1" s="832">
      <c r="C43" s="37" t="n"/>
      <c r="D43" s="37" t="n"/>
      <c r="E43" s="49" t="n"/>
      <c r="F43" s="49" t="n"/>
      <c r="G43" s="49" t="n"/>
      <c r="H43" s="54">
        <f>BS!G20</f>
        <v/>
      </c>
    </row>
    <row r="44" ht="14.25" customHeight="1" s="832">
      <c r="B44" s="52" t="inlineStr">
        <is>
          <t xml:space="preserve"> </t>
        </is>
      </c>
      <c r="C44" s="60">
        <f>BS!B21</f>
        <v/>
      </c>
      <c r="D44" s="60">
        <f>BS!C21</f>
        <v/>
      </c>
      <c r="E44" s="60">
        <f>BS!D21</f>
        <v/>
      </c>
      <c r="F44" s="60">
        <f>BS!E21</f>
        <v/>
      </c>
      <c r="G44" s="60">
        <f>BS!F21</f>
        <v/>
      </c>
      <c r="H44" s="60">
        <f>BS!G21</f>
        <v/>
      </c>
    </row>
    <row r="45" ht="14.25" customHeight="1" s="832">
      <c r="A45" s="833">
        <f>BS!A33</f>
        <v/>
      </c>
      <c r="C45" s="60" t="n"/>
      <c r="D45" s="60" t="n"/>
      <c r="E45" s="60" t="n"/>
      <c r="F45" s="60" t="n"/>
      <c r="G45" s="60" t="n"/>
      <c r="H45" s="60" t="n"/>
    </row>
    <row r="46" ht="14.25" customHeight="1" s="832">
      <c r="B46" s="52" t="inlineStr">
        <is>
          <t xml:space="preserve"> capital work in progress</t>
        </is>
      </c>
      <c r="C46" s="1746" t="n"/>
      <c r="D46" s="1745" t="n"/>
      <c r="E46" s="1745" t="n"/>
      <c r="F46" s="1745" t="n"/>
      <c r="G46" s="1745" t="n">
        <v>203.16</v>
      </c>
      <c r="H46" s="1745" t="n">
        <v>207.88</v>
      </c>
    </row>
    <row r="47" ht="14.25" customHeight="1" s="832">
      <c r="B47" s="52" t="inlineStr">
        <is>
          <t xml:space="preserve"> right-of-use assets</t>
        </is>
      </c>
      <c r="C47" s="1746" t="n"/>
      <c r="D47" s="1745" t="n"/>
      <c r="E47" s="1745" t="n"/>
      <c r="F47" s="1745" t="n"/>
      <c r="G47" s="1745" t="n">
        <v>0</v>
      </c>
      <c r="H47" s="1745" t="n">
        <v>797.2</v>
      </c>
    </row>
    <row r="48" ht="14.25" customHeight="1" s="832">
      <c r="B48" s="52" t="n"/>
      <c r="C48" s="1746" t="n"/>
      <c r="D48" s="1745" t="n"/>
      <c r="E48" s="1745" t="n"/>
      <c r="F48" s="1745" t="n"/>
      <c r="G48" s="1745" t="n"/>
      <c r="H48" s="1745" t="n"/>
    </row>
    <row r="49" ht="14.25" customHeight="1" s="832">
      <c r="B49" s="52" t="n"/>
      <c r="C49" s="1746" t="n"/>
      <c r="D49" s="1745" t="n"/>
      <c r="E49" s="1745" t="n"/>
      <c r="F49" s="1745" t="n"/>
      <c r="G49" s="1745" t="n"/>
      <c r="H49" s="1745" t="n"/>
    </row>
    <row r="50" ht="14.25" customHeight="1" s="832">
      <c r="B50" s="52" t="n"/>
      <c r="C50" s="1746" t="n"/>
      <c r="D50" s="1745" t="n"/>
      <c r="E50" s="1745" t="n"/>
      <c r="F50" s="1745" t="n"/>
      <c r="G50" s="1745" t="n"/>
      <c r="H50" s="1745" t="n"/>
    </row>
    <row r="51" ht="15" customHeight="1" s="832" thickBot="1">
      <c r="A51" s="50" t="n"/>
      <c r="B51" s="50" t="inlineStr">
        <is>
          <t>Total</t>
        </is>
      </c>
      <c r="C51" s="1747">
        <f>SUM(C45:C50)</f>
        <v/>
      </c>
      <c r="D51" s="1747">
        <f>SUM(D45:D50)</f>
        <v/>
      </c>
      <c r="E51" s="1747">
        <f>SUM(E45:E50)</f>
        <v/>
      </c>
      <c r="F51" s="1747">
        <f>SUM(F45:F50)</f>
        <v/>
      </c>
      <c r="G51" s="1747">
        <f>SUM(G45:G50)</f>
        <v/>
      </c>
      <c r="H51" s="1747">
        <f>SUM(H45:H50)</f>
        <v/>
      </c>
    </row>
    <row r="52" ht="14.25" customHeight="1" s="832" thickTop="1"/>
    <row r="53" ht="15.75" customHeight="1" s="832">
      <c r="C53" s="37" t="n"/>
      <c r="D53" s="37" t="n"/>
      <c r="E53" s="49" t="n"/>
      <c r="F53" s="49" t="n"/>
      <c r="G53" s="49" t="n"/>
      <c r="H53" s="54">
        <f>BS!G20</f>
        <v/>
      </c>
    </row>
    <row r="54" ht="14.25" customHeight="1" s="832">
      <c r="B54" s="52" t="inlineStr">
        <is>
          <t xml:space="preserve"> </t>
        </is>
      </c>
      <c r="C54" s="60">
        <f>BS!B21</f>
        <v/>
      </c>
      <c r="D54" s="60">
        <f>BS!C21</f>
        <v/>
      </c>
      <c r="E54" s="60">
        <f>BS!D21</f>
        <v/>
      </c>
      <c r="F54" s="60">
        <f>BS!E21</f>
        <v/>
      </c>
      <c r="G54" s="60">
        <f>BS!F21</f>
        <v/>
      </c>
      <c r="H54" s="60">
        <f>BS!G21</f>
        <v/>
      </c>
    </row>
    <row r="55" ht="14.25" customHeight="1" s="832">
      <c r="A55" s="833">
        <f>BS!A36</f>
        <v/>
      </c>
      <c r="C55" s="60" t="n"/>
      <c r="D55" s="60" t="n"/>
      <c r="E55" s="60" t="n"/>
      <c r="F55" s="60" t="n"/>
      <c r="G55" s="60" t="n"/>
      <c r="H55" s="60" t="n"/>
    </row>
    <row r="56" ht="14.25" customHeight="1" s="832">
      <c r="B56" s="52" t="n"/>
      <c r="C56" s="1746" t="n"/>
      <c r="D56" s="1745" t="n"/>
      <c r="E56" s="1745" t="n"/>
      <c r="F56" s="1745" t="n"/>
      <c r="G56" s="1745" t="n"/>
      <c r="H56" s="1745" t="n"/>
    </row>
    <row r="57" ht="14.25" customHeight="1" s="832">
      <c r="B57" s="52" t="n"/>
      <c r="C57" s="1746" t="n"/>
      <c r="D57" s="1745" t="n"/>
      <c r="E57" s="1745" t="n"/>
      <c r="F57" s="1745" t="n"/>
      <c r="G57" s="1745" t="n"/>
      <c r="H57" s="1745" t="n"/>
    </row>
    <row r="58" ht="14.25" customHeight="1" s="832">
      <c r="B58" s="52" t="n"/>
      <c r="C58" s="1746" t="n"/>
      <c r="D58" s="1745" t="n"/>
      <c r="E58" s="1745" t="n"/>
      <c r="F58" s="1745" t="n"/>
      <c r="G58" s="1745" t="n"/>
      <c r="H58" s="1745" t="n"/>
    </row>
    <row r="59" ht="14.25" customHeight="1" s="832">
      <c r="B59" s="52" t="n"/>
      <c r="C59" s="1746" t="n"/>
      <c r="D59" s="1745" t="n"/>
      <c r="E59" s="1745" t="n"/>
      <c r="F59" s="1745" t="n"/>
      <c r="G59" s="1745" t="n"/>
      <c r="H59" s="1745" t="n"/>
    </row>
    <row r="60" ht="14.25" customHeight="1" s="832">
      <c r="B60" s="52" t="n"/>
      <c r="C60" s="1746" t="n"/>
      <c r="D60" s="1745" t="n"/>
      <c r="E60" s="1745" t="n"/>
      <c r="F60" s="1745" t="n"/>
      <c r="G60" s="1745" t="n"/>
      <c r="H60" s="1745" t="n"/>
    </row>
    <row r="61" ht="15" customHeight="1" s="832" thickBot="1">
      <c r="A61" s="50" t="n"/>
      <c r="B61" s="50" t="inlineStr">
        <is>
          <t>Total</t>
        </is>
      </c>
      <c r="C61" s="1747">
        <f>SUM(C55:C60)</f>
        <v/>
      </c>
      <c r="D61" s="1747">
        <f>SUM(D55:D60)</f>
        <v/>
      </c>
      <c r="E61" s="1747">
        <f>SUM(E55:E60)</f>
        <v/>
      </c>
      <c r="F61" s="1747">
        <f>SUM(F55:F60)</f>
        <v/>
      </c>
      <c r="G61" s="1747">
        <f>SUM(G55:G60)</f>
        <v/>
      </c>
      <c r="H61" s="1747">
        <f>SUM(H55:H60)</f>
        <v/>
      </c>
    </row>
    <row r="62" ht="14.25" customHeight="1" s="832" thickTop="1"/>
    <row r="63" ht="15.75" customHeight="1" s="832">
      <c r="C63" s="37" t="n"/>
      <c r="D63" s="37" t="n"/>
      <c r="E63" s="49" t="n"/>
      <c r="F63" s="49" t="n"/>
      <c r="G63" s="49" t="n"/>
      <c r="H63" s="54">
        <f>BS!G20</f>
        <v/>
      </c>
    </row>
    <row r="64" ht="14.25" customHeight="1" s="832">
      <c r="B64" s="52" t="inlineStr">
        <is>
          <t xml:space="preserve"> </t>
        </is>
      </c>
      <c r="C64" s="60">
        <f>BS!B21</f>
        <v/>
      </c>
      <c r="D64" s="60">
        <f>BS!C21</f>
        <v/>
      </c>
      <c r="E64" s="60">
        <f>BS!D21</f>
        <v/>
      </c>
      <c r="F64" s="60">
        <f>BS!E21</f>
        <v/>
      </c>
      <c r="G64" s="60">
        <f>BS!F21</f>
        <v/>
      </c>
      <c r="H64" s="60">
        <f>BS!G21</f>
        <v/>
      </c>
    </row>
    <row r="65" ht="14.25" customHeight="1" s="832">
      <c r="A65" s="833">
        <f>BS!A37</f>
        <v/>
      </c>
      <c r="C65" s="60" t="n"/>
      <c r="D65" s="60" t="n"/>
      <c r="E65" s="60" t="n"/>
      <c r="F65" s="60" t="n"/>
      <c r="G65" s="60" t="n"/>
      <c r="H65" s="60" t="n"/>
    </row>
    <row r="66" ht="14.25" customHeight="1" s="832">
      <c r="B66" s="52" t="inlineStr">
        <is>
          <t xml:space="preserve"> intangible assets</t>
        </is>
      </c>
      <c r="C66" s="1746" t="n"/>
      <c r="D66" s="1745" t="n"/>
      <c r="E66" s="1745" t="n"/>
      <c r="F66" s="1745" t="n"/>
      <c r="G66" s="1745" t="n">
        <v>456.07</v>
      </c>
      <c r="H66" s="1745" t="n">
        <v>253.19</v>
      </c>
    </row>
    <row r="67" ht="14.25" customHeight="1" s="832">
      <c r="B67" s="52" t="inlineStr">
        <is>
          <t xml:space="preserve"> intangibles under development</t>
        </is>
      </c>
      <c r="C67" s="1746" t="n"/>
      <c r="D67" s="1745" t="n"/>
      <c r="E67" s="1745" t="n"/>
      <c r="F67" s="1745" t="n"/>
      <c r="G67" s="1745" t="n">
        <v>0</v>
      </c>
      <c r="H67" s="1745" t="n">
        <v>0.65</v>
      </c>
    </row>
    <row r="68" ht="14.25" customHeight="1" s="832">
      <c r="B68" s="52" t="n"/>
      <c r="C68" s="1746" t="n"/>
      <c r="D68" s="1745" t="n"/>
      <c r="E68" s="1745" t="n"/>
      <c r="F68" s="1745" t="n"/>
      <c r="G68" s="1745" t="n"/>
      <c r="H68" s="1745" t="n"/>
    </row>
    <row r="69" ht="14.25" customHeight="1" s="832">
      <c r="B69" s="52" t="n"/>
      <c r="C69" s="1746" t="n"/>
      <c r="D69" s="1745" t="n"/>
      <c r="E69" s="1745" t="n"/>
      <c r="F69" s="1745" t="n"/>
      <c r="G69" s="1745" t="n"/>
      <c r="H69" s="1745" t="n"/>
    </row>
    <row r="70" ht="14.25" customHeight="1" s="832">
      <c r="B70" s="52" t="n"/>
      <c r="C70" s="1746" t="n"/>
      <c r="D70" s="1745" t="n"/>
      <c r="E70" s="1745" t="n"/>
      <c r="F70" s="1745" t="n"/>
      <c r="G70" s="1745" t="n"/>
      <c r="H70" s="1745" t="n"/>
    </row>
    <row r="71" ht="15" customHeight="1" s="832" thickBot="1">
      <c r="A71" s="50" t="n"/>
      <c r="B71" s="50" t="inlineStr">
        <is>
          <t>Total</t>
        </is>
      </c>
      <c r="C71" s="1747">
        <f>SUM(C65:C70)</f>
        <v/>
      </c>
      <c r="D71" s="1747">
        <f>SUM(D65:D70)</f>
        <v/>
      </c>
      <c r="E71" s="1747">
        <f>SUM(E65:E70)</f>
        <v/>
      </c>
      <c r="F71" s="1747">
        <f>SUM(F65:F70)</f>
        <v/>
      </c>
      <c r="G71" s="1747">
        <f>SUM(G65:G70)</f>
        <v/>
      </c>
      <c r="H71" s="1747">
        <f>SUM(H65:H70)</f>
        <v/>
      </c>
    </row>
    <row r="72" ht="14.25" customHeight="1" s="832" thickTop="1"/>
    <row r="73" ht="15.75" customHeight="1" s="832">
      <c r="C73" s="37" t="n"/>
      <c r="D73" s="37" t="n"/>
      <c r="E73" s="49" t="n"/>
      <c r="F73" s="49" t="n"/>
      <c r="G73" s="49" t="n"/>
      <c r="H73" s="54">
        <f>BS!G20</f>
        <v/>
      </c>
    </row>
    <row r="74" ht="14.25" customHeight="1" s="832">
      <c r="B74" s="52" t="inlineStr">
        <is>
          <t xml:space="preserve"> </t>
        </is>
      </c>
      <c r="C74" s="60">
        <f>BS!B21</f>
        <v/>
      </c>
      <c r="D74" s="60">
        <f>BS!C21</f>
        <v/>
      </c>
      <c r="E74" s="60">
        <f>BS!D21</f>
        <v/>
      </c>
      <c r="F74" s="60">
        <f>BS!E21</f>
        <v/>
      </c>
      <c r="G74" s="60">
        <f>BS!F21</f>
        <v/>
      </c>
      <c r="H74" s="60">
        <f>BS!G21</f>
        <v/>
      </c>
    </row>
    <row r="75" ht="14.25" customHeight="1" s="832">
      <c r="A75" s="833">
        <f>BS!A40</f>
        <v/>
      </c>
      <c r="C75" s="60" t="n"/>
      <c r="D75" s="60" t="n"/>
      <c r="E75" s="60" t="n"/>
      <c r="F75" s="60" t="n"/>
      <c r="G75" s="60" t="n"/>
      <c r="H75" s="60" t="n"/>
    </row>
    <row r="76" ht="14.25" customHeight="1" s="832">
      <c r="B76" s="52" t="inlineStr">
        <is>
          <t xml:space="preserve"> non current investment</t>
        </is>
      </c>
      <c r="C76" s="1746" t="n"/>
      <c r="D76" s="1745" t="n"/>
      <c r="E76" s="1745" t="n"/>
      <c r="F76" s="1745" t="n"/>
      <c r="G76" s="1745" t="n">
        <v>1225</v>
      </c>
      <c r="H76" s="1745" t="n">
        <v>1225</v>
      </c>
    </row>
    <row r="77" ht="14.25" customHeight="1" s="832">
      <c r="B77" s="52" t="n"/>
      <c r="C77" s="1746" t="n"/>
      <c r="D77" s="1745" t="n"/>
      <c r="E77" s="1745" t="n"/>
      <c r="F77" s="1745" t="n"/>
      <c r="G77" s="1745" t="n"/>
      <c r="H77" s="1745" t="n"/>
    </row>
    <row r="78" ht="14.25" customHeight="1" s="832">
      <c r="B78" s="52" t="n"/>
      <c r="C78" s="1746" t="n"/>
      <c r="D78" s="1745" t="n"/>
      <c r="E78" s="1745" t="n"/>
      <c r="F78" s="1745" t="n"/>
      <c r="G78" s="1745" t="n"/>
      <c r="H78" s="1745" t="n"/>
    </row>
    <row r="79" ht="14.25" customHeight="1" s="832">
      <c r="B79" s="52" t="n"/>
      <c r="C79" s="1746" t="n"/>
      <c r="D79" s="1745" t="n"/>
      <c r="E79" s="1745" t="n"/>
      <c r="F79" s="1745" t="n"/>
      <c r="G79" s="1745" t="n"/>
      <c r="H79" s="1745" t="n"/>
    </row>
    <row r="80" ht="14.25" customHeight="1" s="832">
      <c r="B80" s="52" t="n"/>
      <c r="C80" s="1746" t="n"/>
      <c r="D80" s="1745" t="n"/>
      <c r="E80" s="1745" t="n"/>
      <c r="F80" s="1745" t="n"/>
      <c r="G80" s="1745" t="n"/>
      <c r="H80" s="1745" t="n"/>
    </row>
    <row r="81" ht="15" customHeight="1" s="832" thickBot="1">
      <c r="A81" s="50" t="n"/>
      <c r="B81" s="50" t="inlineStr">
        <is>
          <t>Total</t>
        </is>
      </c>
      <c r="C81" s="1747">
        <f>SUM(C75:C80)</f>
        <v/>
      </c>
      <c r="D81" s="1747">
        <f>SUM(D75:D80)</f>
        <v/>
      </c>
      <c r="E81" s="1747">
        <f>SUM(E75:E80)</f>
        <v/>
      </c>
      <c r="F81" s="1747">
        <f>SUM(F75:F80)</f>
        <v/>
      </c>
      <c r="G81" s="1747">
        <f>SUM(G75:G80)</f>
        <v/>
      </c>
      <c r="H81" s="1747">
        <f>SUM(H75:H80)</f>
        <v/>
      </c>
    </row>
    <row r="82" ht="14.25" customHeight="1" s="832" thickTop="1"/>
    <row r="83" ht="15.75" customHeight="1" s="832">
      <c r="C83" s="37" t="n"/>
      <c r="D83" s="37" t="n"/>
      <c r="E83" s="49" t="n"/>
      <c r="F83" s="49" t="n"/>
      <c r="G83" s="49" t="n"/>
      <c r="H83" s="54">
        <f>BS!G20</f>
        <v/>
      </c>
    </row>
    <row r="84" ht="14.25" customHeight="1" s="832">
      <c r="B84" s="52" t="inlineStr">
        <is>
          <t xml:space="preserve"> </t>
        </is>
      </c>
      <c r="C84" s="60">
        <f>BS!B21</f>
        <v/>
      </c>
      <c r="D84" s="60">
        <f>BS!C21</f>
        <v/>
      </c>
      <c r="E84" s="60">
        <f>BS!D21</f>
        <v/>
      </c>
      <c r="F84" s="60">
        <f>BS!E21</f>
        <v/>
      </c>
      <c r="G84" s="60">
        <f>BS!F21</f>
        <v/>
      </c>
      <c r="H84" s="60">
        <f>BS!G21</f>
        <v/>
      </c>
    </row>
    <row r="85" ht="14.25" customHeight="1" s="832">
      <c r="A85" s="833">
        <f>BS!A41</f>
        <v/>
      </c>
      <c r="C85" s="60" t="n"/>
      <c r="D85" s="60" t="n"/>
      <c r="E85" s="60" t="n"/>
      <c r="F85" s="60" t="n"/>
      <c r="G85" s="60" t="n"/>
      <c r="H85" s="60" t="n"/>
    </row>
    <row r="86" ht="14.25" customHeight="1" s="832">
      <c r="B86" s="52" t="inlineStr">
        <is>
          <t xml:space="preserve"> deferred tax assets net</t>
        </is>
      </c>
      <c r="C86" s="1746" t="n"/>
      <c r="D86" s="1745" t="n"/>
      <c r="E86" s="1745" t="n"/>
      <c r="F86" s="1745" t="n"/>
      <c r="G86" s="1745" t="n">
        <v>233.22</v>
      </c>
      <c r="H86" s="1745" t="n">
        <v>240.88</v>
      </c>
    </row>
    <row r="87" ht="14.25" customHeight="1" s="832">
      <c r="B87" s="52" t="n"/>
      <c r="C87" s="1746" t="n"/>
      <c r="D87" s="1745" t="n"/>
      <c r="E87" s="1745" t="n"/>
      <c r="F87" s="1745" t="n"/>
      <c r="G87" s="1745" t="n"/>
      <c r="H87" s="1745" t="n"/>
    </row>
    <row r="88" ht="14.25" customHeight="1" s="832">
      <c r="B88" s="52" t="n"/>
      <c r="C88" s="1746" t="n"/>
      <c r="D88" s="1745" t="n"/>
      <c r="E88" s="1745" t="n"/>
      <c r="F88" s="1745" t="n"/>
      <c r="G88" s="1745" t="n"/>
      <c r="H88" s="1745" t="n"/>
    </row>
    <row r="89" ht="14.25" customHeight="1" s="832">
      <c r="B89" s="52" t="n"/>
      <c r="C89" s="1746" t="n"/>
      <c r="D89" s="1745" t="n"/>
      <c r="E89" s="1745" t="n"/>
      <c r="F89" s="1745" t="n"/>
      <c r="G89" s="1745" t="n"/>
      <c r="H89" s="1745" t="n"/>
    </row>
    <row r="90" ht="14.25" customHeight="1" s="832">
      <c r="B90" s="52" t="n"/>
      <c r="C90" s="1746" t="n"/>
      <c r="D90" s="1745" t="n"/>
      <c r="E90" s="1745" t="n"/>
      <c r="F90" s="1745" t="n"/>
      <c r="G90" s="1745" t="n"/>
      <c r="H90" s="1745" t="n"/>
    </row>
    <row r="91" ht="15" customHeight="1" s="832" thickBot="1">
      <c r="A91" s="50" t="n"/>
      <c r="B91" s="50" t="inlineStr">
        <is>
          <t>Total</t>
        </is>
      </c>
      <c r="C91" s="1747">
        <f>SUM(C85:C90)</f>
        <v/>
      </c>
      <c r="D91" s="1747">
        <f>SUM(D85:D90)</f>
        <v/>
      </c>
      <c r="E91" s="1747">
        <f>SUM(E85:E90)</f>
        <v/>
      </c>
      <c r="F91" s="1747">
        <f>SUM(F85:F90)</f>
        <v/>
      </c>
      <c r="G91" s="1747">
        <f>SUM(G85:G90)</f>
        <v/>
      </c>
      <c r="H91" s="1747">
        <f>SUM(H85:H90)</f>
        <v/>
      </c>
    </row>
    <row r="92" ht="14.25" customHeight="1" s="832" thickTop="1"/>
    <row r="94" ht="14.25" customHeight="1" s="832">
      <c r="A94" s="831">
        <f>BS!A47</f>
        <v/>
      </c>
      <c r="B94" s="1736" t="n"/>
      <c r="C94" s="1736" t="n"/>
      <c r="D94" s="1736" t="n"/>
      <c r="E94" s="1736" t="n"/>
      <c r="F94" s="1736" t="n"/>
      <c r="G94" s="1736" t="n"/>
      <c r="H94" s="1736" t="n"/>
    </row>
    <row r="96" ht="14.25" customHeight="1" s="832">
      <c r="H96" s="54">
        <f>BS!G20</f>
        <v/>
      </c>
    </row>
    <row r="97" ht="14.25" customHeight="1" s="832">
      <c r="B97" s="52" t="inlineStr">
        <is>
          <t xml:space="preserve"> </t>
        </is>
      </c>
      <c r="C97" s="60">
        <f>BS!B21</f>
        <v/>
      </c>
      <c r="D97" s="60">
        <f>BS!C21</f>
        <v/>
      </c>
      <c r="E97" s="60">
        <f>BS!D21</f>
        <v/>
      </c>
      <c r="F97" s="60">
        <f>BS!E21</f>
        <v/>
      </c>
      <c r="G97" s="60">
        <f>BS!F21</f>
        <v/>
      </c>
      <c r="H97" s="60">
        <f>BS!G21</f>
        <v/>
      </c>
    </row>
    <row r="98" ht="14.25" customHeight="1" s="832">
      <c r="A98" s="833">
        <f>BS!A50</f>
        <v/>
      </c>
      <c r="C98" s="60" t="n"/>
      <c r="D98" s="60" t="n"/>
      <c r="E98" s="60" t="n"/>
      <c r="F98" s="60" t="n"/>
      <c r="G98" s="60" t="n"/>
      <c r="H98" s="60" t="n"/>
    </row>
    <row r="99" ht="14.25" customHeight="1" s="832">
      <c r="B99" s="52" t="inlineStr">
        <is>
          <t xml:space="preserve"> short-term borrowings</t>
        </is>
      </c>
      <c r="C99" s="1746" t="n"/>
      <c r="D99" s="1745" t="n"/>
      <c r="E99" s="1745" t="n"/>
      <c r="F99" s="1745" t="n"/>
      <c r="G99" s="1745" t="n">
        <v>1657.88</v>
      </c>
      <c r="H99" s="1745" t="n">
        <v>3297.48</v>
      </c>
    </row>
    <row r="100" ht="14.25" customHeight="1" s="832">
      <c r="B100" s="52" t="n"/>
      <c r="C100" s="1746" t="n"/>
      <c r="D100" s="1745" t="n"/>
      <c r="E100" s="1745" t="n"/>
      <c r="F100" s="1745" t="n"/>
      <c r="G100" s="1745" t="n"/>
      <c r="H100" s="1745" t="n"/>
    </row>
    <row r="101" ht="14.25" customHeight="1" s="832">
      <c r="B101" s="52" t="n"/>
      <c r="C101" s="1746" t="n"/>
      <c r="D101" s="1745" t="n"/>
      <c r="E101" s="1745" t="n"/>
      <c r="F101" s="1745" t="n"/>
      <c r="G101" s="1745" t="n"/>
      <c r="H101" s="1745" t="n"/>
    </row>
    <row r="102" ht="14.25" customHeight="1" s="832">
      <c r="B102" s="52" t="n"/>
      <c r="C102" s="1746" t="n"/>
      <c r="D102" s="1745" t="n"/>
      <c r="E102" s="1745" t="n"/>
      <c r="F102" s="1745" t="n"/>
      <c r="G102" s="1745" t="n"/>
      <c r="H102" s="1745" t="n"/>
    </row>
    <row r="103" ht="14.25" customHeight="1" s="832">
      <c r="B103" s="52" t="n"/>
      <c r="C103" s="1746" t="n"/>
      <c r="D103" s="1745" t="n"/>
      <c r="E103" s="1745" t="n"/>
      <c r="F103" s="1745" t="n"/>
      <c r="G103" s="1745" t="n"/>
      <c r="H103" s="1745" t="n"/>
    </row>
    <row r="104" ht="15" customHeight="1" s="832" thickBot="1">
      <c r="A104" s="50" t="n"/>
      <c r="B104" s="50" t="inlineStr">
        <is>
          <t>Total</t>
        </is>
      </c>
      <c r="C104" s="1747">
        <f>SUM(C98:C103)</f>
        <v/>
      </c>
      <c r="D104" s="1747">
        <f>SUM(D98:D103)</f>
        <v/>
      </c>
      <c r="E104" s="1747">
        <f>SUM(E98:E103)</f>
        <v/>
      </c>
      <c r="F104" s="1747">
        <f>SUM(F98:F103)</f>
        <v/>
      </c>
      <c r="G104" s="1747">
        <f>SUM(G98:G103)</f>
        <v/>
      </c>
      <c r="H104" s="1747">
        <f>SUM(H98:H103)</f>
        <v/>
      </c>
    </row>
    <row r="105" ht="14.25" customHeight="1" s="832" thickTop="1"/>
    <row r="106" ht="14.25" customHeight="1" s="832">
      <c r="H106" s="54">
        <f>BS!G20</f>
        <v/>
      </c>
    </row>
    <row r="107" ht="14.25" customHeight="1" s="832">
      <c r="B107" s="52" t="inlineStr">
        <is>
          <t xml:space="preserve"> </t>
        </is>
      </c>
      <c r="C107" s="60">
        <f>BS!B21</f>
        <v/>
      </c>
      <c r="D107" s="60">
        <f>BS!C21</f>
        <v/>
      </c>
      <c r="E107" s="60">
        <f>BS!D21</f>
        <v/>
      </c>
      <c r="F107" s="60">
        <f>BS!E21</f>
        <v/>
      </c>
      <c r="G107" s="60">
        <f>BS!F21</f>
        <v/>
      </c>
      <c r="H107" s="60">
        <f>BS!G21</f>
        <v/>
      </c>
    </row>
    <row r="108" ht="14.25" customHeight="1" s="832">
      <c r="A108" s="833">
        <f>BS!A51</f>
        <v/>
      </c>
      <c r="C108" s="60" t="n"/>
      <c r="D108" s="60" t="n"/>
      <c r="E108" s="60" t="n"/>
      <c r="F108" s="60" t="n"/>
      <c r="G108" s="60" t="n"/>
      <c r="H108" s="60" t="n"/>
    </row>
    <row r="109" ht="14.25" customHeight="1" s="832">
      <c r="B109" s="52" t="inlineStr">
        <is>
          <t xml:space="preserve"> Current maturities of long-term borrowings Refer Note . .</t>
        </is>
      </c>
      <c r="C109" s="1746" t="n"/>
      <c r="D109" s="1745" t="n"/>
      <c r="E109" s="1745" t="n"/>
      <c r="F109" s="1745" t="n"/>
      <c r="G109" s="1745" t="n">
        <v>1090.85</v>
      </c>
      <c r="H109" s="1745" t="n">
        <v>881.4299999999999</v>
      </c>
    </row>
    <row r="110" ht="14.25" customHeight="1" s="832">
      <c r="B110" s="52" t="n"/>
      <c r="C110" s="1746" t="n"/>
      <c r="D110" s="1745" t="n"/>
      <c r="E110" s="1745" t="n"/>
      <c r="F110" s="1745" t="n"/>
      <c r="G110" s="1745" t="n"/>
      <c r="H110" s="1745" t="n"/>
    </row>
    <row r="111" ht="14.25" customHeight="1" s="832">
      <c r="B111" s="52" t="n"/>
      <c r="C111" s="1746" t="n"/>
      <c r="D111" s="1745" t="n"/>
      <c r="E111" s="1745" t="n"/>
      <c r="F111" s="1745" t="n"/>
      <c r="G111" s="1745" t="n"/>
      <c r="H111" s="1745" t="n"/>
    </row>
    <row r="112" ht="14.25" customHeight="1" s="832">
      <c r="B112" s="52" t="n"/>
      <c r="C112" s="1746" t="n"/>
      <c r="D112" s="1745" t="n"/>
      <c r="E112" s="1745" t="n"/>
      <c r="F112" s="1745" t="n"/>
      <c r="G112" s="1745" t="n"/>
      <c r="H112" s="1745" t="n"/>
    </row>
    <row r="113" ht="14.25" customHeight="1" s="832">
      <c r="B113" s="52" t="n"/>
      <c r="C113" s="1746" t="n"/>
      <c r="D113" s="1745" t="n"/>
      <c r="E113" s="1745" t="n"/>
      <c r="F113" s="1745" t="n"/>
      <c r="G113" s="1745" t="n"/>
      <c r="H113" s="1745" t="n"/>
    </row>
    <row r="114" ht="15" customHeight="1" s="832" thickBot="1">
      <c r="A114" s="50" t="n"/>
      <c r="B114" s="50" t="inlineStr">
        <is>
          <t>Total</t>
        </is>
      </c>
      <c r="C114" s="1747">
        <f>SUM(C108:C113)</f>
        <v/>
      </c>
      <c r="D114" s="1747">
        <f>SUM(D108:D113)</f>
        <v/>
      </c>
      <c r="E114" s="1747">
        <f>SUM(E108:E113)</f>
        <v/>
      </c>
      <c r="F114" s="1747">
        <f>SUM(F108:F113)</f>
        <v/>
      </c>
      <c r="G114" s="1747">
        <f>SUM(G108:G113)</f>
        <v/>
      </c>
      <c r="H114" s="1747">
        <f>SUM(H108:H113)</f>
        <v/>
      </c>
    </row>
    <row r="115" ht="14.25" customHeight="1" s="832" thickTop="1"/>
    <row r="116" ht="14.25" customHeight="1" s="832">
      <c r="H116" s="54">
        <f>BS!G20</f>
        <v/>
      </c>
    </row>
    <row r="117" ht="14.25" customHeight="1" s="832">
      <c r="B117" s="52" t="inlineStr">
        <is>
          <t xml:space="preserve"> </t>
        </is>
      </c>
      <c r="C117" s="60">
        <f>BS!B21</f>
        <v/>
      </c>
      <c r="D117" s="60">
        <f>BS!C21</f>
        <v/>
      </c>
      <c r="E117" s="60">
        <f>BS!D21</f>
        <v/>
      </c>
      <c r="F117" s="60">
        <f>BS!E21</f>
        <v/>
      </c>
      <c r="G117" s="60">
        <f>BS!F21</f>
        <v/>
      </c>
      <c r="H117" s="60">
        <f>BS!G21</f>
        <v/>
      </c>
    </row>
    <row r="118" ht="14.25" customHeight="1" s="832">
      <c r="A118" s="833">
        <f>BS!A52</f>
        <v/>
      </c>
      <c r="C118" s="60" t="n"/>
      <c r="D118" s="60" t="n"/>
      <c r="E118" s="60" t="n"/>
      <c r="F118" s="60" t="n"/>
      <c r="G118" s="60" t="n"/>
      <c r="H118" s="60" t="n"/>
    </row>
    <row r="119" ht="14.25" customHeight="1" s="832">
      <c r="B119" s="52" t="n"/>
      <c r="C119" s="1746" t="n"/>
      <c r="D119" s="1745" t="n"/>
      <c r="E119" s="1745" t="n"/>
      <c r="F119" s="1745" t="n"/>
      <c r="G119" s="1745" t="n"/>
      <c r="H119" s="1745" t="n"/>
    </row>
    <row r="120" ht="14.25" customHeight="1" s="832">
      <c r="B120" s="52" t="n"/>
      <c r="C120" s="1746" t="n"/>
      <c r="D120" s="1745" t="n"/>
      <c r="E120" s="1745" t="n"/>
      <c r="F120" s="1745" t="n"/>
      <c r="G120" s="1745" t="n"/>
      <c r="H120" s="1745" t="n"/>
    </row>
    <row r="121" ht="14.25" customHeight="1" s="832">
      <c r="B121" s="52" t="n"/>
      <c r="C121" s="1746" t="n"/>
      <c r="D121" s="1745" t="n"/>
      <c r="E121" s="1745" t="n"/>
      <c r="F121" s="1745" t="n"/>
      <c r="G121" s="1745" t="n"/>
      <c r="H121" s="1745" t="n"/>
    </row>
    <row r="122" ht="14.25" customHeight="1" s="832">
      <c r="B122" s="52" t="n"/>
      <c r="C122" s="1746" t="n"/>
      <c r="D122" s="1745" t="n"/>
      <c r="E122" s="1745" t="n"/>
      <c r="F122" s="1745" t="n"/>
      <c r="G122" s="1745" t="n"/>
      <c r="H122" s="1745" t="n"/>
    </row>
    <row r="123" ht="14.25" customHeight="1" s="832">
      <c r="B123" s="52" t="n"/>
      <c r="C123" s="1746" t="n"/>
      <c r="D123" s="1745" t="n"/>
      <c r="E123" s="1745" t="n"/>
      <c r="F123" s="1745" t="n"/>
      <c r="G123" s="1745" t="n"/>
      <c r="H123" s="1745" t="n"/>
    </row>
    <row r="124" ht="15" customHeight="1" s="832" thickBot="1">
      <c r="A124" s="50" t="n"/>
      <c r="B124" s="50" t="inlineStr">
        <is>
          <t>Total</t>
        </is>
      </c>
      <c r="C124" s="1747">
        <f>SUM(C118:C123)</f>
        <v/>
      </c>
      <c r="D124" s="1747">
        <f>SUM(D118:D123)</f>
        <v/>
      </c>
      <c r="E124" s="1747">
        <f>SUM(E118:E123)</f>
        <v/>
      </c>
      <c r="F124" s="1747">
        <f>SUM(F118:F123)</f>
        <v/>
      </c>
      <c r="G124" s="1747">
        <f>SUM(G118:G123)</f>
        <v/>
      </c>
      <c r="H124" s="1747">
        <f>SUM(H118:H123)</f>
        <v/>
      </c>
    </row>
    <row r="125" ht="14.25" customHeight="1" s="832" thickTop="1"/>
    <row r="126" ht="14.25" customHeight="1" s="832">
      <c r="H126" s="54">
        <f>BS!G20</f>
        <v/>
      </c>
    </row>
    <row r="127" ht="14.25" customHeight="1" s="832">
      <c r="B127" s="52" t="inlineStr">
        <is>
          <t xml:space="preserve"> </t>
        </is>
      </c>
      <c r="C127" s="60">
        <f>BS!B21</f>
        <v/>
      </c>
      <c r="D127" s="60">
        <f>BS!C21</f>
        <v/>
      </c>
      <c r="E127" s="60">
        <f>BS!D21</f>
        <v/>
      </c>
      <c r="F127" s="60">
        <f>BS!E21</f>
        <v/>
      </c>
      <c r="G127" s="60">
        <f>BS!F21</f>
        <v/>
      </c>
      <c r="H127" s="60">
        <f>BS!G21</f>
        <v/>
      </c>
    </row>
    <row r="128" ht="14.25" customHeight="1" s="832">
      <c r="A128" s="833">
        <f>BS!A53</f>
        <v/>
      </c>
      <c r="C128" s="60" t="n"/>
      <c r="D128" s="60" t="n"/>
      <c r="E128" s="60" t="n"/>
      <c r="F128" s="60" t="n"/>
      <c r="G128" s="60" t="n"/>
      <c r="H128" s="60" t="n"/>
    </row>
    <row r="129" ht="14.25" customHeight="1" s="832">
      <c r="B129" s="52" t="inlineStr">
        <is>
          <t xml:space="preserve"> b total outstanding dues to creditors other than</t>
        </is>
      </c>
      <c r="C129" s="1746" t="n"/>
      <c r="D129" s="1745" t="n"/>
      <c r="E129" s="1745" t="n"/>
      <c r="F129" s="1745" t="n"/>
      <c r="G129" s="1745" t="n">
        <v>2928.38</v>
      </c>
      <c r="H129" s="1745" t="n">
        <v>4678.71</v>
      </c>
    </row>
    <row r="130" ht="14.25" customHeight="1" s="832">
      <c r="B130" s="52" t="inlineStr">
        <is>
          <t xml:space="preserve"> b total outstanding dues to other than micro and small enterprises</t>
        </is>
      </c>
      <c r="C130" s="1746" t="n"/>
      <c r="D130" s="1745" t="n"/>
      <c r="E130" s="1745" t="n"/>
      <c r="F130" s="1745" t="n"/>
      <c r="G130" s="1745" t="n">
        <v>6543.5</v>
      </c>
      <c r="H130" s="1745" t="n">
        <v>3672.62</v>
      </c>
    </row>
    <row r="131" ht="14.25" customHeight="1" s="832">
      <c r="B131" s="52" t="n"/>
      <c r="C131" s="1746" t="n"/>
      <c r="D131" s="1745" t="n"/>
      <c r="E131" s="1745" t="n"/>
      <c r="F131" s="1745" t="n"/>
      <c r="G131" s="1745" t="n"/>
      <c r="H131" s="1745" t="n"/>
    </row>
    <row r="132" ht="14.25" customHeight="1" s="832">
      <c r="B132" s="52" t="n"/>
      <c r="C132" s="1746" t="n"/>
      <c r="D132" s="1745" t="n"/>
      <c r="E132" s="1745" t="n"/>
      <c r="F132" s="1745" t="n"/>
      <c r="G132" s="1745" t="n"/>
      <c r="H132" s="1745" t="n"/>
    </row>
    <row r="133" ht="14.25" customHeight="1" s="832">
      <c r="B133" s="52" t="n"/>
      <c r="C133" s="1746" t="n"/>
      <c r="D133" s="1745" t="n"/>
      <c r="E133" s="1745" t="n"/>
      <c r="F133" s="1745" t="n"/>
      <c r="G133" s="1745" t="n"/>
      <c r="H133" s="1745" t="n"/>
    </row>
    <row r="134" ht="15" customHeight="1" s="832" thickBot="1">
      <c r="A134" s="50" t="n"/>
      <c r="B134" s="50" t="inlineStr">
        <is>
          <t>Total</t>
        </is>
      </c>
      <c r="C134" s="1747">
        <f>SUM(C128:C133)</f>
        <v/>
      </c>
      <c r="D134" s="1747">
        <f>SUM(D128:D133)</f>
        <v/>
      </c>
      <c r="E134" s="1747">
        <f>SUM(E128:E133)</f>
        <v/>
      </c>
      <c r="F134" s="1747">
        <f>SUM(F128:F133)</f>
        <v/>
      </c>
      <c r="G134" s="1747">
        <f>SUM(G128:G133)</f>
        <v/>
      </c>
      <c r="H134" s="1747">
        <f>SUM(H128:H133)</f>
        <v/>
      </c>
    </row>
    <row r="135" ht="14.25" customHeight="1" s="832" thickTop="1"/>
    <row r="136" ht="14.25" customHeight="1" s="832">
      <c r="H136" s="54">
        <f>BS!G20</f>
        <v/>
      </c>
    </row>
    <row r="137" ht="14.25" customHeight="1" s="832">
      <c r="B137" s="52" t="inlineStr">
        <is>
          <t xml:space="preserve"> </t>
        </is>
      </c>
      <c r="C137" s="60">
        <f>BS!B21</f>
        <v/>
      </c>
      <c r="D137" s="60">
        <f>BS!C21</f>
        <v/>
      </c>
      <c r="E137" s="60">
        <f>BS!D21</f>
        <v/>
      </c>
      <c r="F137" s="60">
        <f>BS!E21</f>
        <v/>
      </c>
      <c r="G137" s="60">
        <f>BS!F21</f>
        <v/>
      </c>
      <c r="H137" s="60">
        <f>BS!G21</f>
        <v/>
      </c>
    </row>
    <row r="138" ht="14.25" customHeight="1" s="832">
      <c r="A138" s="833">
        <f>BS!A54</f>
        <v/>
      </c>
      <c r="C138" s="60" t="n"/>
      <c r="D138" s="60" t="n"/>
      <c r="E138" s="60" t="n"/>
      <c r="F138" s="60" t="n"/>
      <c r="G138" s="60" t="n"/>
      <c r="H138" s="60" t="n"/>
    </row>
    <row r="139" ht="14.25" customHeight="1" s="832">
      <c r="B139" s="52" t="inlineStr">
        <is>
          <t xml:space="preserve"> Interest accrued but not due on borrowings</t>
        </is>
      </c>
      <c r="C139" s="1746" t="n"/>
      <c r="D139" s="1745" t="n"/>
      <c r="E139" s="1745" t="n"/>
      <c r="F139" s="1745" t="n"/>
      <c r="G139" s="1745" t="n">
        <v>225</v>
      </c>
      <c r="H139" s="1745" t="n">
        <v>46</v>
      </c>
    </row>
    <row r="140" ht="14.25" customHeight="1" s="832">
      <c r="B140" s="52" t="n"/>
      <c r="C140" s="1746" t="n"/>
      <c r="D140" s="1745" t="n"/>
      <c r="E140" s="1745" t="n"/>
      <c r="F140" s="1745" t="n"/>
      <c r="G140" s="1745" t="n"/>
      <c r="H140" s="1745" t="n"/>
    </row>
    <row r="141" ht="14.25" customHeight="1" s="832">
      <c r="B141" s="52" t="n"/>
      <c r="C141" s="1746" t="n"/>
      <c r="D141" s="1745" t="n"/>
      <c r="E141" s="1745" t="n"/>
      <c r="F141" s="1745" t="n"/>
      <c r="G141" s="1745" t="n"/>
      <c r="H141" s="1745" t="n"/>
    </row>
    <row r="142" ht="14.25" customHeight="1" s="832">
      <c r="B142" s="52" t="n"/>
      <c r="C142" s="1746" t="n"/>
      <c r="D142" s="1745" t="n"/>
      <c r="E142" s="1745" t="n"/>
      <c r="F142" s="1745" t="n"/>
      <c r="G142" s="1745" t="n"/>
      <c r="H142" s="1745" t="n"/>
    </row>
    <row r="143" ht="14.25" customHeight="1" s="832">
      <c r="B143" s="52" t="n"/>
      <c r="C143" s="1746" t="n"/>
      <c r="D143" s="1745" t="n"/>
      <c r="E143" s="1745" t="n"/>
      <c r="F143" s="1745" t="n"/>
      <c r="G143" s="1745" t="n"/>
      <c r="H143" s="1745" t="n"/>
    </row>
    <row r="144" ht="15" customHeight="1" s="832" thickBot="1">
      <c r="A144" s="50" t="n"/>
      <c r="B144" s="50" t="inlineStr">
        <is>
          <t>Total</t>
        </is>
      </c>
      <c r="C144" s="1747">
        <f>SUM(C138:C143)</f>
        <v/>
      </c>
      <c r="D144" s="1747">
        <f>SUM(D138:D143)</f>
        <v/>
      </c>
      <c r="E144" s="1747">
        <f>SUM(E138:E143)</f>
        <v/>
      </c>
      <c r="F144" s="1747">
        <f>SUM(F138:F143)</f>
        <v/>
      </c>
      <c r="G144" s="1747">
        <f>SUM(G138:G143)</f>
        <v/>
      </c>
      <c r="H144" s="1747">
        <f>SUM(H138:H143)</f>
        <v/>
      </c>
    </row>
    <row r="145" ht="14.25" customHeight="1" s="832" thickTop="1"/>
    <row r="146" ht="14.25" customHeight="1" s="832">
      <c r="H146" s="54">
        <f>BS!G20</f>
        <v/>
      </c>
    </row>
    <row r="147" ht="14.25" customHeight="1" s="832">
      <c r="B147" s="52" t="inlineStr">
        <is>
          <t xml:space="preserve"> </t>
        </is>
      </c>
      <c r="C147" s="60">
        <f>BS!B21</f>
        <v/>
      </c>
      <c r="D147" s="60">
        <f>BS!C21</f>
        <v/>
      </c>
      <c r="E147" s="60">
        <f>BS!D21</f>
        <v/>
      </c>
      <c r="F147" s="60">
        <f>BS!E21</f>
        <v/>
      </c>
      <c r="G147" s="60">
        <f>BS!F21</f>
        <v/>
      </c>
      <c r="H147" s="60">
        <f>BS!G21</f>
        <v/>
      </c>
    </row>
    <row r="148" ht="14.25" customHeight="1" s="832">
      <c r="A148" s="833">
        <f>BS!A55</f>
        <v/>
      </c>
      <c r="C148" s="60" t="n"/>
      <c r="D148" s="60" t="n"/>
      <c r="E148" s="60" t="n"/>
      <c r="F148" s="60" t="n"/>
      <c r="G148" s="60" t="n"/>
      <c r="H148" s="60" t="n"/>
    </row>
    <row r="149" ht="14.25" customHeight="1" s="832">
      <c r="B149" s="52" t="inlineStr">
        <is>
          <t xml:space="preserve"> current tax liabilities net</t>
        </is>
      </c>
      <c r="C149" s="1746" t="n"/>
      <c r="D149" s="1745" t="n"/>
      <c r="E149" s="1745" t="n"/>
      <c r="F149" s="1745" t="n"/>
      <c r="G149" s="1745" t="n">
        <v>98.25</v>
      </c>
      <c r="H149" s="1745" t="n">
        <v>147</v>
      </c>
    </row>
    <row r="150" ht="14.25" customHeight="1" s="832">
      <c r="B150" s="52" t="n"/>
      <c r="C150" s="1746" t="n"/>
      <c r="D150" s="1745" t="n"/>
      <c r="E150" s="1745" t="n"/>
      <c r="F150" s="1745" t="n"/>
      <c r="G150" s="1745" t="n"/>
      <c r="H150" s="1745" t="n"/>
    </row>
    <row r="151" ht="14.25" customHeight="1" s="832">
      <c r="B151" s="52" t="n"/>
      <c r="C151" s="1746" t="n"/>
      <c r="D151" s="1745" t="n"/>
      <c r="E151" s="1745" t="n"/>
      <c r="F151" s="1745" t="n"/>
      <c r="G151" s="1745" t="n"/>
      <c r="H151" s="1745" t="n"/>
    </row>
    <row r="152" ht="14.25" customHeight="1" s="832">
      <c r="B152" s="52" t="n"/>
      <c r="C152" s="1746" t="n"/>
      <c r="D152" s="1745" t="n"/>
      <c r="E152" s="1745" t="n"/>
      <c r="F152" s="1745" t="n"/>
      <c r="G152" s="1745" t="n"/>
      <c r="H152" s="1745" t="n"/>
    </row>
    <row r="153" ht="14.25" customHeight="1" s="832">
      <c r="B153" s="52" t="n"/>
      <c r="C153" s="1746" t="n"/>
      <c r="D153" s="1745" t="n"/>
      <c r="E153" s="1745" t="n"/>
      <c r="F153" s="1745" t="n"/>
      <c r="G153" s="1745" t="n"/>
      <c r="H153" s="1745" t="n"/>
    </row>
    <row r="154" ht="15" customHeight="1" s="832" thickBot="1">
      <c r="A154" s="50" t="n"/>
      <c r="B154" s="50" t="inlineStr">
        <is>
          <t>Total</t>
        </is>
      </c>
      <c r="C154" s="1747">
        <f>SUM(C148:C153)</f>
        <v/>
      </c>
      <c r="D154" s="1747">
        <f>SUM(D148:D153)</f>
        <v/>
      </c>
      <c r="E154" s="1747">
        <f>SUM(E148:E153)</f>
        <v/>
      </c>
      <c r="F154" s="1747">
        <f>SUM(F148:F153)</f>
        <v/>
      </c>
      <c r="G154" s="1747">
        <f>SUM(G148:G153)</f>
        <v/>
      </c>
      <c r="H154" s="1747">
        <f>SUM(H148:H153)</f>
        <v/>
      </c>
    </row>
    <row r="155" ht="14.25" customHeight="1" s="832" thickTop="1"/>
    <row r="156" ht="14.25" customHeight="1" s="832">
      <c r="H156" s="54">
        <f>BS!G20</f>
        <v/>
      </c>
    </row>
    <row r="157" ht="14.25" customHeight="1" s="832">
      <c r="B157" s="52" t="inlineStr">
        <is>
          <t xml:space="preserve"> </t>
        </is>
      </c>
      <c r="C157" s="60">
        <f>BS!B21</f>
        <v/>
      </c>
      <c r="D157" s="60">
        <f>BS!C81</f>
        <v/>
      </c>
      <c r="E157" s="60">
        <f>BS!D81</f>
        <v/>
      </c>
      <c r="F157" s="60">
        <f>BS!E81</f>
        <v/>
      </c>
      <c r="G157" s="60">
        <f>BS!F81</f>
        <v/>
      </c>
      <c r="H157" s="60">
        <f>BS!G81</f>
        <v/>
      </c>
    </row>
    <row r="158" ht="14.25" customHeight="1" s="832">
      <c r="A158" s="833">
        <f>BS!A60</f>
        <v/>
      </c>
      <c r="C158" s="60" t="n"/>
      <c r="D158" s="60" t="n"/>
      <c r="E158" s="60" t="n"/>
      <c r="F158" s="60" t="n"/>
      <c r="G158" s="60" t="n"/>
      <c r="H158" s="60" t="n"/>
    </row>
    <row r="159" ht="14.25" customHeight="1" s="832">
      <c r="B159" s="52" t="inlineStr">
        <is>
          <t xml:space="preserve"> long-term borrowings</t>
        </is>
      </c>
      <c r="C159" s="1746" t="n"/>
      <c r="D159" s="1745" t="n"/>
      <c r="E159" s="1745" t="n"/>
      <c r="F159" s="1745" t="n"/>
      <c r="G159" s="1745" t="n">
        <v>1915.84</v>
      </c>
      <c r="H159" s="1745" t="n">
        <v>1033.28</v>
      </c>
    </row>
    <row r="160" ht="14.25" customHeight="1" s="832">
      <c r="B160" s="52" t="n"/>
      <c r="C160" s="1746" t="n"/>
      <c r="D160" s="1745" t="n"/>
      <c r="E160" s="1745" t="n"/>
      <c r="F160" s="1745" t="n"/>
      <c r="G160" s="1745" t="n"/>
      <c r="H160" s="1745" t="n"/>
    </row>
    <row r="161" ht="14.25" customHeight="1" s="832">
      <c r="B161" s="52" t="n"/>
      <c r="C161" s="1746" t="n"/>
      <c r="D161" s="1745" t="n"/>
      <c r="E161" s="1745" t="n"/>
      <c r="F161" s="1745" t="n"/>
      <c r="G161" s="1745" t="n"/>
      <c r="H161" s="1745" t="n"/>
    </row>
    <row r="162" ht="14.25" customHeight="1" s="832">
      <c r="B162" s="52" t="n"/>
      <c r="C162" s="1746" t="n"/>
      <c r="D162" s="1745" t="n"/>
      <c r="E162" s="1745" t="n"/>
      <c r="F162" s="1745" t="n"/>
      <c r="G162" s="1745" t="n"/>
      <c r="H162" s="1745" t="n"/>
    </row>
    <row r="163" ht="14.25" customHeight="1" s="832">
      <c r="B163" s="52" t="n"/>
      <c r="C163" s="1746" t="n"/>
      <c r="D163" s="1745" t="n"/>
      <c r="E163" s="1745" t="n"/>
      <c r="F163" s="1745" t="n"/>
      <c r="G163" s="1745" t="n"/>
      <c r="H163" s="1745" t="n"/>
    </row>
    <row r="164" ht="15" customHeight="1" s="832" thickBot="1">
      <c r="A164" s="50" t="n"/>
      <c r="B164" s="50" t="inlineStr">
        <is>
          <t>Total</t>
        </is>
      </c>
      <c r="C164" s="1747">
        <f>SUM(C158:C163)</f>
        <v/>
      </c>
      <c r="D164" s="1747">
        <f>SUM(D158:D163)</f>
        <v/>
      </c>
      <c r="E164" s="1747">
        <f>SUM(E158:E163)</f>
        <v/>
      </c>
      <c r="F164" s="1747">
        <f>SUM(F158:F163)</f>
        <v/>
      </c>
      <c r="G164" s="1747">
        <f>SUM(G158:G163)</f>
        <v/>
      </c>
      <c r="H164" s="1747">
        <f>SUM(H158:H163)</f>
        <v/>
      </c>
    </row>
    <row r="165" ht="14.25" customHeight="1" s="832" thickTop="1"/>
    <row r="166" ht="14.25" customHeight="1" s="832">
      <c r="H166" s="54">
        <f>BS!G20</f>
        <v/>
      </c>
    </row>
    <row r="167" ht="14.25" customHeight="1" s="832">
      <c r="B167" s="52" t="inlineStr">
        <is>
          <t xml:space="preserve"> </t>
        </is>
      </c>
      <c r="C167" s="60">
        <f>BS!B21</f>
        <v/>
      </c>
      <c r="D167" s="60">
        <f>BS!C21</f>
        <v/>
      </c>
      <c r="E167" s="60">
        <f>BS!D21</f>
        <v/>
      </c>
      <c r="F167" s="60">
        <f>BS!E21</f>
        <v/>
      </c>
      <c r="G167" s="60">
        <f>BS!F21</f>
        <v/>
      </c>
      <c r="H167" s="60">
        <f>BS!G21</f>
        <v/>
      </c>
    </row>
    <row r="168" ht="14.25" customHeight="1" s="832">
      <c r="A168" s="833">
        <f>BS!A61</f>
        <v/>
      </c>
      <c r="C168" s="60" t="n"/>
      <c r="D168" s="60" t="n"/>
      <c r="E168" s="60" t="n"/>
      <c r="F168" s="60" t="n"/>
      <c r="G168" s="60" t="n"/>
      <c r="H168" s="60" t="n"/>
    </row>
    <row r="169" ht="14.25" customHeight="1" s="832">
      <c r="B169" s="52" t="n"/>
      <c r="C169" s="1746" t="n"/>
      <c r="D169" s="1745" t="n"/>
      <c r="E169" s="1745" t="n"/>
      <c r="F169" s="1745" t="n"/>
      <c r="G169" s="1745" t="n"/>
      <c r="H169" s="1745" t="n"/>
    </row>
    <row r="170" ht="14.25" customHeight="1" s="832">
      <c r="B170" s="52" t="n"/>
      <c r="C170" s="1746" t="n"/>
      <c r="D170" s="1745" t="n"/>
      <c r="E170" s="1745" t="n"/>
      <c r="F170" s="1745" t="n"/>
      <c r="G170" s="1745" t="n"/>
      <c r="H170" s="1745" t="n"/>
    </row>
    <row r="171" ht="14.25" customHeight="1" s="832">
      <c r="B171" s="52" t="n"/>
      <c r="C171" s="1746" t="n"/>
      <c r="D171" s="1745" t="n"/>
      <c r="E171" s="1745" t="n"/>
      <c r="F171" s="1745" t="n"/>
      <c r="G171" s="1745" t="n"/>
      <c r="H171" s="1745" t="n"/>
    </row>
    <row r="172" ht="14.25" customHeight="1" s="832">
      <c r="B172" s="52" t="n"/>
      <c r="C172" s="1746" t="n"/>
      <c r="D172" s="1745" t="n"/>
      <c r="E172" s="1745" t="n"/>
      <c r="F172" s="1745" t="n"/>
      <c r="G172" s="1745" t="n"/>
      <c r="H172" s="1745" t="n"/>
    </row>
    <row r="173" ht="14.25" customHeight="1" s="832">
      <c r="B173" s="52" t="n"/>
      <c r="C173" s="1746" t="n"/>
      <c r="D173" s="1745" t="n"/>
      <c r="E173" s="1745" t="n"/>
      <c r="F173" s="1745" t="n"/>
      <c r="G173" s="1745" t="n"/>
      <c r="H173" s="1745" t="n"/>
    </row>
    <row r="174" ht="15" customHeight="1" s="832" thickBot="1">
      <c r="A174" s="50" t="n"/>
      <c r="B174" s="50" t="inlineStr">
        <is>
          <t>Total</t>
        </is>
      </c>
      <c r="C174" s="1747">
        <f>SUM(C168:C173)</f>
        <v/>
      </c>
      <c r="D174" s="1747">
        <f>SUM(D168:D173)</f>
        <v/>
      </c>
      <c r="E174" s="1747">
        <f>SUM(E168:E173)</f>
        <v/>
      </c>
      <c r="F174" s="1747">
        <f>SUM(F168:F173)</f>
        <v/>
      </c>
      <c r="G174" s="1747">
        <f>SUM(G168:G173)</f>
        <v/>
      </c>
      <c r="H174" s="1747">
        <f>SUM(H168:H173)</f>
        <v/>
      </c>
    </row>
    <row r="175" ht="14.25" customHeight="1" s="832" thickTop="1"/>
    <row r="176" ht="14.25" customHeight="1" s="832">
      <c r="H176" s="54">
        <f>BS!G20</f>
        <v/>
      </c>
    </row>
    <row r="177" ht="14.25" customHeight="1" s="832">
      <c r="B177" s="52" t="inlineStr">
        <is>
          <t xml:space="preserve"> </t>
        </is>
      </c>
      <c r="C177" s="60">
        <f>BS!B21</f>
        <v/>
      </c>
      <c r="D177" s="60">
        <f>BS!C21</f>
        <v/>
      </c>
      <c r="E177" s="60">
        <f>BS!D21</f>
        <v/>
      </c>
      <c r="F177" s="60">
        <f>BS!E21</f>
        <v/>
      </c>
      <c r="G177" s="60">
        <f>BS!F21</f>
        <v/>
      </c>
      <c r="H177" s="60">
        <f>BS!G21</f>
        <v/>
      </c>
    </row>
    <row r="178" ht="14.25" customHeight="1" s="832">
      <c r="A178" s="833">
        <f>BS!A63</f>
        <v/>
      </c>
      <c r="C178" s="60" t="n"/>
      <c r="D178" s="60" t="n"/>
      <c r="E178" s="60" t="n"/>
      <c r="F178" s="60" t="n"/>
      <c r="G178" s="60" t="n"/>
      <c r="H178" s="60" t="n"/>
    </row>
    <row r="179" ht="14.25" customHeight="1" s="832">
      <c r="B179" s="52" t="inlineStr">
        <is>
          <t xml:space="preserve"> deferred tax liabilities net</t>
        </is>
      </c>
      <c r="C179" s="1746" t="n"/>
      <c r="D179" s="1745" t="n"/>
      <c r="E179" s="1745" t="n"/>
      <c r="F179" s="1745" t="n"/>
      <c r="G179" s="1745" t="n">
        <v>674.84</v>
      </c>
      <c r="H179" s="1745" t="n">
        <v>752.87</v>
      </c>
    </row>
    <row r="180" ht="14.25" customHeight="1" s="832">
      <c r="B180" s="52" t="n"/>
      <c r="C180" s="1746" t="n"/>
      <c r="D180" s="1745" t="n"/>
      <c r="E180" s="1745" t="n"/>
      <c r="F180" s="1745" t="n"/>
      <c r="G180" s="1745" t="n"/>
      <c r="H180" s="1745" t="n"/>
    </row>
    <row r="181" ht="14.25" customHeight="1" s="832">
      <c r="B181" s="52" t="n"/>
      <c r="C181" s="1746" t="n"/>
      <c r="D181" s="1745" t="n"/>
      <c r="E181" s="1745" t="n"/>
      <c r="F181" s="1745" t="n"/>
      <c r="G181" s="1745" t="n"/>
      <c r="H181" s="1745" t="n"/>
    </row>
    <row r="182" ht="14.25" customHeight="1" s="832">
      <c r="B182" s="52" t="n"/>
      <c r="C182" s="1746" t="n"/>
      <c r="D182" s="1745" t="n"/>
      <c r="E182" s="1745" t="n"/>
      <c r="F182" s="1745" t="n"/>
      <c r="G182" s="1745" t="n"/>
      <c r="H182" s="1745" t="n"/>
    </row>
    <row r="183" ht="14.25" customHeight="1" s="832">
      <c r="B183" s="52" t="n"/>
      <c r="C183" s="1746" t="n"/>
      <c r="D183" s="1745" t="n"/>
      <c r="E183" s="1745" t="n"/>
      <c r="F183" s="1745" t="n"/>
      <c r="G183" s="1745" t="n"/>
      <c r="H183" s="1745" t="n"/>
    </row>
    <row r="184" ht="15" customHeight="1" s="832" thickBot="1">
      <c r="A184" s="50" t="n"/>
      <c r="B184" s="50" t="inlineStr">
        <is>
          <t>Total</t>
        </is>
      </c>
      <c r="C184" s="1747">
        <f>SUM(C178:C183)</f>
        <v/>
      </c>
      <c r="D184" s="1747">
        <f>SUM(D178:D183)</f>
        <v/>
      </c>
      <c r="E184" s="1747">
        <f>SUM(E178:E183)</f>
        <v/>
      </c>
      <c r="F184" s="1747">
        <f>SUM(F178:F183)</f>
        <v/>
      </c>
      <c r="G184" s="1747">
        <f>SUM(G178:G183)</f>
        <v/>
      </c>
      <c r="H184" s="1747">
        <f>SUM(H178:H183)</f>
        <v/>
      </c>
    </row>
    <row r="185" ht="14.25" customHeight="1" s="832" thickTop="1"/>
    <row r="186" ht="14.25" customHeight="1" s="832">
      <c r="H186" s="54">
        <f>BS!G20</f>
        <v/>
      </c>
    </row>
    <row r="187" ht="14.25" customHeight="1" s="832">
      <c r="B187" s="52" t="inlineStr">
        <is>
          <t xml:space="preserve"> </t>
        </is>
      </c>
      <c r="C187" s="60">
        <f>BS!B21</f>
        <v/>
      </c>
      <c r="D187" s="60">
        <f>BS!C21</f>
        <v/>
      </c>
      <c r="E187" s="60">
        <f>BS!D21</f>
        <v/>
      </c>
      <c r="F187" s="60">
        <f>BS!E21</f>
        <v/>
      </c>
      <c r="G187" s="60">
        <f>BS!F21</f>
        <v/>
      </c>
      <c r="H187" s="60">
        <f>BS!G21</f>
        <v/>
      </c>
    </row>
    <row r="188" ht="14.25" customHeight="1" s="832">
      <c r="A188" s="833">
        <f>BS!A64</f>
        <v/>
      </c>
      <c r="C188" s="60" t="n"/>
      <c r="D188" s="60" t="n"/>
      <c r="E188" s="60" t="n"/>
      <c r="F188" s="60" t="n"/>
      <c r="G188" s="60" t="n"/>
      <c r="H188" s="60" t="n"/>
    </row>
    <row r="189" ht="14.25" customHeight="1" s="832">
      <c r="B189" s="52" t="n"/>
      <c r="C189" s="1746" t="n"/>
      <c r="D189" s="1745" t="n"/>
      <c r="E189" s="1745" t="n"/>
      <c r="F189" s="1745" t="n"/>
      <c r="G189" s="1745" t="n"/>
      <c r="H189" s="1745" t="n"/>
    </row>
    <row r="190" ht="14.25" customHeight="1" s="832">
      <c r="B190" s="52" t="n"/>
      <c r="C190" s="1746" t="n"/>
      <c r="D190" s="1745" t="n"/>
      <c r="E190" s="1745" t="n"/>
      <c r="F190" s="1745" t="n"/>
      <c r="G190" s="1745" t="n"/>
      <c r="H190" s="1745" t="n"/>
    </row>
    <row r="191" ht="14.25" customHeight="1" s="832">
      <c r="B191" s="52" t="n"/>
      <c r="C191" s="1746" t="n"/>
      <c r="D191" s="1745" t="n"/>
      <c r="E191" s="1745" t="n"/>
      <c r="F191" s="1745" t="n"/>
      <c r="G191" s="1745" t="n"/>
      <c r="H191" s="1745" t="n"/>
    </row>
    <row r="192" ht="14.25" customHeight="1" s="832">
      <c r="B192" s="52" t="n"/>
      <c r="C192" s="1746" t="n"/>
      <c r="D192" s="1745" t="n"/>
      <c r="E192" s="1745" t="n"/>
      <c r="F192" s="1745" t="n"/>
      <c r="G192" s="1745" t="n"/>
      <c r="H192" s="1745" t="n"/>
    </row>
    <row r="193" ht="14.25" customHeight="1" s="832">
      <c r="B193" s="52" t="n"/>
      <c r="C193" s="1746" t="n"/>
      <c r="D193" s="1745" t="n"/>
      <c r="E193" s="1745" t="n"/>
      <c r="F193" s="1745" t="n"/>
      <c r="G193" s="1745" t="n"/>
      <c r="H193" s="1745" t="n"/>
    </row>
    <row r="194" ht="15" customHeight="1" s="832" thickBot="1">
      <c r="A194" s="50" t="n"/>
      <c r="B194" s="50" t="inlineStr">
        <is>
          <t>Total</t>
        </is>
      </c>
      <c r="C194" s="1747">
        <f>SUM(C188:C193)</f>
        <v/>
      </c>
      <c r="D194" s="1747">
        <f>SUM(D188:D193)</f>
        <v/>
      </c>
      <c r="E194" s="1747">
        <f>SUM(E188:E193)</f>
        <v/>
      </c>
      <c r="F194" s="1747">
        <f>SUM(F188:F193)</f>
        <v/>
      </c>
      <c r="G194" s="1747">
        <f>SUM(G188:G193)</f>
        <v/>
      </c>
      <c r="H194" s="1747">
        <f>SUM(H188:H193)</f>
        <v/>
      </c>
    </row>
    <row r="195" ht="14.25" customHeight="1" s="832" thickTop="1"/>
    <row r="196" ht="14.25" customHeight="1" s="832">
      <c r="H196" s="54">
        <f>BS!G20</f>
        <v/>
      </c>
    </row>
    <row r="197" ht="14.25" customHeight="1" s="832">
      <c r="B197" s="52" t="inlineStr">
        <is>
          <t xml:space="preserve"> </t>
        </is>
      </c>
      <c r="C197" s="60">
        <f>BS!B21</f>
        <v/>
      </c>
      <c r="D197" s="60">
        <f>BS!C21</f>
        <v/>
      </c>
      <c r="E197" s="60">
        <f>BS!D21</f>
        <v/>
      </c>
      <c r="F197" s="60">
        <f>BS!E21</f>
        <v/>
      </c>
      <c r="G197" s="60">
        <f>BS!F21</f>
        <v/>
      </c>
      <c r="H197" s="60">
        <f>BS!G21</f>
        <v/>
      </c>
    </row>
    <row r="198" ht="14.25" customHeight="1" s="832">
      <c r="A198" s="833">
        <f>BS!A65</f>
        <v/>
      </c>
      <c r="C198" s="60" t="n"/>
      <c r="D198" s="60" t="n"/>
      <c r="E198" s="60" t="n"/>
      <c r="F198" s="60" t="n"/>
      <c r="G198" s="60" t="n"/>
      <c r="H198" s="60" t="n"/>
    </row>
    <row r="199" ht="14.25" customHeight="1" s="832">
      <c r="B199" s="52" t="n"/>
      <c r="C199" s="1746" t="n"/>
      <c r="D199" s="1745" t="n"/>
      <c r="E199" s="1745" t="n"/>
      <c r="F199" s="1745" t="n"/>
      <c r="G199" s="1745" t="n"/>
      <c r="H199" s="1745" t="n"/>
    </row>
    <row r="200" ht="14.25" customHeight="1" s="832">
      <c r="B200" s="52" t="n"/>
      <c r="C200" s="1746" t="n"/>
      <c r="D200" s="1745" t="n"/>
      <c r="E200" s="1745" t="n"/>
      <c r="F200" s="1745" t="n"/>
      <c r="G200" s="1745" t="n"/>
      <c r="H200" s="1745" t="n"/>
    </row>
    <row r="201" ht="14.25" customHeight="1" s="832">
      <c r="B201" s="52" t="n"/>
      <c r="C201" s="1746" t="n"/>
      <c r="D201" s="1745" t="n"/>
      <c r="E201" s="1745" t="n"/>
      <c r="F201" s="1745" t="n"/>
      <c r="G201" s="1745" t="n"/>
      <c r="H201" s="1745" t="n"/>
    </row>
    <row r="202" ht="14.25" customHeight="1" s="832">
      <c r="B202" s="52" t="n"/>
      <c r="C202" s="1746" t="n"/>
      <c r="D202" s="1745" t="n"/>
      <c r="E202" s="1745" t="n"/>
      <c r="F202" s="1745" t="n"/>
      <c r="G202" s="1745" t="n"/>
      <c r="H202" s="1745" t="n"/>
    </row>
    <row r="203" ht="14.25" customHeight="1" s="832">
      <c r="B203" s="52" t="n"/>
      <c r="C203" s="1746" t="n"/>
      <c r="D203" s="1745" t="n"/>
      <c r="E203" s="1745" t="n"/>
      <c r="F203" s="1745" t="n"/>
      <c r="G203" s="1745" t="n"/>
      <c r="H203" s="1745" t="n"/>
    </row>
    <row r="204" ht="15" customHeight="1" s="832" thickBot="1">
      <c r="A204" s="50" t="n"/>
      <c r="B204" s="50" t="inlineStr">
        <is>
          <t>Total</t>
        </is>
      </c>
      <c r="C204" s="1747">
        <f>SUM(C198:C203)</f>
        <v/>
      </c>
      <c r="D204" s="1747">
        <f>SUM(D198:D203)</f>
        <v/>
      </c>
      <c r="E204" s="1747">
        <f>SUM(E198:E203)</f>
        <v/>
      </c>
      <c r="F204" s="1747">
        <f>SUM(F198:F203)</f>
        <v/>
      </c>
      <c r="G204" s="1747">
        <f>SUM(G198:G203)</f>
        <v/>
      </c>
      <c r="H204" s="1747">
        <f>SUM(H198:H203)</f>
        <v/>
      </c>
    </row>
    <row r="205" ht="14.25" customHeight="1" s="832" thickTop="1"/>
    <row r="206" ht="14.25" customHeight="1" s="832">
      <c r="H206" s="54">
        <f>BS!G20</f>
        <v/>
      </c>
    </row>
    <row r="207" ht="14.25" customHeight="1" s="832">
      <c r="B207" s="52" t="inlineStr">
        <is>
          <t xml:space="preserve"> </t>
        </is>
      </c>
      <c r="C207" s="60">
        <f>BS!B21</f>
        <v/>
      </c>
      <c r="D207" s="60">
        <f>BS!C21</f>
        <v/>
      </c>
      <c r="E207" s="60">
        <f>BS!D21</f>
        <v/>
      </c>
      <c r="F207" s="60">
        <f>BS!E21</f>
        <v/>
      </c>
      <c r="G207" s="60">
        <f>BS!F21</f>
        <v/>
      </c>
      <c r="H207" s="60">
        <f>BS!G21</f>
        <v/>
      </c>
    </row>
    <row r="208" ht="14.25" customHeight="1" s="832">
      <c r="A208" s="833">
        <f>BS!A69</f>
        <v/>
      </c>
      <c r="C208" s="60" t="n"/>
      <c r="D208" s="60" t="n"/>
      <c r="E208" s="60" t="n"/>
      <c r="F208" s="60" t="n"/>
      <c r="G208" s="60" t="n"/>
      <c r="H208" s="60" t="n"/>
    </row>
    <row r="209" ht="14.25" customHeight="1" s="832">
      <c r="B209" s="52" t="inlineStr">
        <is>
          <t xml:space="preserve"> share capital</t>
        </is>
      </c>
      <c r="C209" s="1746" t="n"/>
      <c r="D209" s="1745" t="n"/>
      <c r="E209" s="1745" t="n"/>
      <c r="F209" s="1745" t="n"/>
      <c r="G209" s="1745" t="n">
        <v>4500</v>
      </c>
      <c r="H209" s="1745" t="n">
        <v>4500</v>
      </c>
    </row>
    <row r="210" ht="14.25" customHeight="1" s="832">
      <c r="B210" s="52" t="n"/>
      <c r="C210" s="1746" t="n"/>
      <c r="D210" s="1745" t="n"/>
      <c r="E210" s="1745" t="n"/>
      <c r="F210" s="1745" t="n"/>
      <c r="G210" s="1745" t="n"/>
      <c r="H210" s="1745" t="n"/>
    </row>
    <row r="211" ht="14.25" customHeight="1" s="832">
      <c r="B211" s="52" t="n"/>
      <c r="C211" s="1746" t="n"/>
      <c r="D211" s="1745" t="n"/>
      <c r="E211" s="1745" t="n"/>
      <c r="F211" s="1745" t="n"/>
      <c r="G211" s="1745" t="n"/>
      <c r="H211" s="1745" t="n"/>
    </row>
    <row r="212" ht="14.25" customHeight="1" s="832">
      <c r="B212" s="52" t="n"/>
      <c r="C212" s="1746" t="n"/>
      <c r="D212" s="1745" t="n"/>
      <c r="E212" s="1745" t="n"/>
      <c r="F212" s="1745" t="n"/>
      <c r="G212" s="1745" t="n"/>
      <c r="H212" s="1745" t="n"/>
    </row>
    <row r="213" ht="14.25" customHeight="1" s="832">
      <c r="B213" s="52" t="n"/>
      <c r="C213" s="1746" t="n"/>
      <c r="D213" s="1745" t="n"/>
      <c r="E213" s="1745" t="n"/>
      <c r="F213" s="1745" t="n"/>
      <c r="G213" s="1745" t="n"/>
      <c r="H213" s="1745" t="n"/>
    </row>
    <row r="214" ht="15" customHeight="1" s="832" thickBot="1">
      <c r="A214" s="50" t="n"/>
      <c r="B214" s="50" t="inlineStr">
        <is>
          <t>Total</t>
        </is>
      </c>
      <c r="C214" s="1747">
        <f>SUM(C208:C213)</f>
        <v/>
      </c>
      <c r="D214" s="1747">
        <f>SUM(D208:D213)</f>
        <v/>
      </c>
      <c r="E214" s="1747">
        <f>SUM(E208:E213)</f>
        <v/>
      </c>
      <c r="F214" s="1747">
        <f>SUM(F208:F213)</f>
        <v/>
      </c>
      <c r="G214" s="1747">
        <f>SUM(G208:G213)</f>
        <v/>
      </c>
      <c r="H214" s="1747">
        <f>SUM(H208:H213)</f>
        <v/>
      </c>
    </row>
    <row r="215" ht="14.25" customHeight="1" s="832" thickTop="1"/>
    <row r="216" ht="14.25" customHeight="1" s="832">
      <c r="H216" s="54">
        <f>BS!G20</f>
        <v/>
      </c>
    </row>
    <row r="217" ht="14.25" customHeight="1" s="832">
      <c r="B217" s="52" t="inlineStr">
        <is>
          <t xml:space="preserve"> </t>
        </is>
      </c>
      <c r="C217" s="60">
        <f>BS!B21</f>
        <v/>
      </c>
      <c r="D217" s="60">
        <f>BS!C21</f>
        <v/>
      </c>
      <c r="E217" s="60">
        <f>BS!D21</f>
        <v/>
      </c>
      <c r="F217" s="60">
        <f>BS!E21</f>
        <v/>
      </c>
      <c r="G217" s="60">
        <f>BS!F21</f>
        <v/>
      </c>
      <c r="H217" s="60">
        <f>BS!G21</f>
        <v/>
      </c>
    </row>
    <row r="218" ht="14.25" customHeight="1" s="832">
      <c r="A218" s="833">
        <f>BS!A70</f>
        <v/>
      </c>
      <c r="C218" s="60" t="n"/>
      <c r="D218" s="60" t="n"/>
      <c r="E218" s="60" t="n"/>
      <c r="F218" s="60" t="n"/>
      <c r="G218" s="60" t="n"/>
      <c r="H218" s="60" t="n"/>
    </row>
    <row r="219" ht="14.25" customHeight="1" s="832">
      <c r="B219" s="52" t="n"/>
      <c r="C219" s="1746" t="n"/>
      <c r="D219" s="1745" t="n"/>
      <c r="E219" s="1745" t="n"/>
      <c r="F219" s="1745" t="n"/>
      <c r="G219" s="1745" t="n"/>
      <c r="H219" s="1745" t="n"/>
    </row>
    <row r="220" ht="14.25" customHeight="1" s="832">
      <c r="B220" s="52" t="n"/>
      <c r="C220" s="1746" t="n"/>
      <c r="D220" s="1745" t="n"/>
      <c r="E220" s="1745" t="n"/>
      <c r="F220" s="1745" t="n"/>
      <c r="G220" s="1745" t="n"/>
      <c r="H220" s="1745" t="n"/>
    </row>
    <row r="221" ht="14.25" customHeight="1" s="832">
      <c r="B221" s="52" t="n"/>
      <c r="C221" s="1746" t="n"/>
      <c r="D221" s="1745" t="n"/>
      <c r="E221" s="1745" t="n"/>
      <c r="F221" s="1745" t="n"/>
      <c r="G221" s="1745" t="n"/>
      <c r="H221" s="1745" t="n"/>
    </row>
    <row r="222" ht="14.25" customHeight="1" s="832">
      <c r="B222" s="52" t="n"/>
      <c r="C222" s="1746" t="n"/>
      <c r="D222" s="1745" t="n"/>
      <c r="E222" s="1745" t="n"/>
      <c r="F222" s="1745" t="n"/>
      <c r="G222" s="1745" t="n"/>
      <c r="H222" s="1745" t="n"/>
    </row>
    <row r="223" ht="14.25" customHeight="1" s="832">
      <c r="B223" s="52" t="n"/>
      <c r="C223" s="1746" t="n"/>
      <c r="D223" s="1745" t="n"/>
      <c r="E223" s="1745" t="n"/>
      <c r="F223" s="1745" t="n"/>
      <c r="G223" s="1745" t="n"/>
      <c r="H223" s="1745" t="n"/>
    </row>
    <row r="224" ht="15" customHeight="1" s="832" thickBot="1">
      <c r="A224" s="50" t="n"/>
      <c r="B224" s="50" t="inlineStr">
        <is>
          <t>Total</t>
        </is>
      </c>
      <c r="C224" s="1747">
        <f>SUM(C218:C223)</f>
        <v/>
      </c>
      <c r="D224" s="1747">
        <f>SUM(D218:D223)</f>
        <v/>
      </c>
      <c r="E224" s="1747">
        <f>SUM(E218:E223)</f>
        <v/>
      </c>
      <c r="F224" s="1747">
        <f>SUM(F218:F223)</f>
        <v/>
      </c>
      <c r="G224" s="1747">
        <f>SUM(G218:G223)</f>
        <v/>
      </c>
      <c r="H224" s="1747">
        <f>SUM(H218:H223)</f>
        <v/>
      </c>
    </row>
    <row r="225" ht="14.25" customHeight="1" s="832" thickTop="1"/>
    <row r="226" ht="14.25" customHeight="1" s="832">
      <c r="H226" s="54">
        <f>BS!G20</f>
        <v/>
      </c>
    </row>
    <row r="227" ht="14.25" customHeight="1" s="832">
      <c r="B227" s="52" t="inlineStr">
        <is>
          <t xml:space="preserve"> </t>
        </is>
      </c>
      <c r="C227" s="60">
        <f>BS!B21</f>
        <v/>
      </c>
      <c r="D227" s="60">
        <f>BS!C21</f>
        <v/>
      </c>
      <c r="E227" s="60">
        <f>BS!D21</f>
        <v/>
      </c>
      <c r="F227" s="60">
        <f>BS!E21</f>
        <v/>
      </c>
      <c r="G227" s="60">
        <f>BS!F21</f>
        <v/>
      </c>
      <c r="H227" s="60">
        <f>BS!G21</f>
        <v/>
      </c>
    </row>
    <row r="228" ht="14.25" customHeight="1" s="832">
      <c r="A228" s="833">
        <f>BS!A71</f>
        <v/>
      </c>
      <c r="C228" s="60" t="n"/>
      <c r="D228" s="60" t="n"/>
      <c r="E228" s="60" t="n"/>
      <c r="F228" s="60" t="n"/>
      <c r="G228" s="60" t="n"/>
      <c r="H228" s="60" t="n"/>
    </row>
    <row r="229" ht="14.25" customHeight="1" s="832">
      <c r="B229" s="52" t="n"/>
      <c r="C229" s="1746" t="n"/>
      <c r="D229" s="1745" t="n"/>
      <c r="E229" s="1745" t="n"/>
      <c r="F229" s="1745" t="n"/>
      <c r="G229" s="1745" t="n"/>
      <c r="H229" s="1745" t="n"/>
    </row>
    <row r="230" ht="14.25" customHeight="1" s="832">
      <c r="B230" s="52" t="n"/>
      <c r="C230" s="1746" t="n"/>
      <c r="D230" s="1745" t="n"/>
      <c r="E230" s="1745" t="n"/>
      <c r="F230" s="1745" t="n"/>
      <c r="G230" s="1745" t="n"/>
      <c r="H230" s="1745" t="n"/>
    </row>
    <row r="231" ht="14.25" customHeight="1" s="832">
      <c r="B231" s="52" t="n"/>
      <c r="C231" s="1746" t="n"/>
      <c r="D231" s="1745" t="n"/>
      <c r="E231" s="1745" t="n"/>
      <c r="F231" s="1745" t="n"/>
      <c r="G231" s="1745" t="n"/>
      <c r="H231" s="1745" t="n"/>
    </row>
    <row r="232" ht="14.25" customHeight="1" s="832">
      <c r="B232" s="52" t="n"/>
      <c r="C232" s="1746" t="n"/>
      <c r="D232" s="1745" t="n"/>
      <c r="E232" s="1745" t="n"/>
      <c r="F232" s="1745" t="n"/>
      <c r="G232" s="1745" t="n"/>
      <c r="H232" s="1745" t="n"/>
    </row>
    <row r="233" ht="14.25" customHeight="1" s="832">
      <c r="B233" s="52" t="n"/>
      <c r="C233" s="1746" t="n"/>
      <c r="D233" s="1745" t="n"/>
      <c r="E233" s="1745" t="n"/>
      <c r="F233" s="1745" t="n"/>
      <c r="G233" s="1745" t="n"/>
      <c r="H233" s="1745" t="n"/>
    </row>
    <row r="234" ht="15" customHeight="1" s="832" thickBot="1">
      <c r="A234" s="50" t="n"/>
      <c r="B234" s="50" t="inlineStr">
        <is>
          <t>Total</t>
        </is>
      </c>
      <c r="C234" s="1747">
        <f>SUM(C228:C233)</f>
        <v/>
      </c>
      <c r="D234" s="1747">
        <f>SUM(D228:D233)</f>
        <v/>
      </c>
      <c r="E234" s="1747">
        <f>SUM(E228:E233)</f>
        <v/>
      </c>
      <c r="F234" s="1747">
        <f>SUM(F228:F233)</f>
        <v/>
      </c>
      <c r="G234" s="1747">
        <f>SUM(G228:G233)</f>
        <v/>
      </c>
      <c r="H234" s="1747">
        <f>SUM(H228:H233)</f>
        <v/>
      </c>
    </row>
    <row r="235" ht="14.25" customHeight="1" s="832" thickTop="1"/>
    <row r="236" ht="14.25" customHeight="1" s="832">
      <c r="H236" s="54">
        <f>BS!G20</f>
        <v/>
      </c>
    </row>
    <row r="237" ht="14.25" customHeight="1" s="832">
      <c r="B237" s="52" t="inlineStr">
        <is>
          <t xml:space="preserve"> </t>
        </is>
      </c>
      <c r="C237" s="60">
        <f>BS!B21</f>
        <v/>
      </c>
      <c r="D237" s="60">
        <f>BS!C21</f>
        <v/>
      </c>
      <c r="E237" s="60">
        <f>BS!D21</f>
        <v/>
      </c>
      <c r="F237" s="60">
        <f>BS!E21</f>
        <v/>
      </c>
      <c r="G237" s="60">
        <f>BS!F21</f>
        <v/>
      </c>
      <c r="H237" s="60">
        <f>BS!G21</f>
        <v/>
      </c>
    </row>
    <row r="238" ht="14.25" customHeight="1" s="832">
      <c r="A238" s="833">
        <f>BS!A72</f>
        <v/>
      </c>
      <c r="C238" s="60" t="n"/>
      <c r="D238" s="60" t="n"/>
      <c r="E238" s="60" t="n"/>
      <c r="F238" s="60" t="n"/>
      <c r="G238" s="60" t="n"/>
      <c r="H238" s="60" t="n"/>
    </row>
    <row r="239" ht="14.25" customHeight="1" s="832">
      <c r="B239" s="52" t="n"/>
      <c r="C239" s="1746" t="n"/>
      <c r="D239" s="1745" t="n"/>
      <c r="E239" s="1745" t="n"/>
      <c r="F239" s="1745" t="n"/>
      <c r="G239" s="1745" t="n"/>
      <c r="H239" s="1745" t="n"/>
    </row>
    <row r="240" ht="14.25" customHeight="1" s="832">
      <c r="B240" s="52" t="n"/>
      <c r="C240" s="1746" t="n"/>
      <c r="D240" s="1745" t="n"/>
      <c r="E240" s="1745" t="n"/>
      <c r="F240" s="1745" t="n"/>
      <c r="G240" s="1745" t="n"/>
      <c r="H240" s="1745" t="n"/>
    </row>
    <row r="241" ht="14.25" customHeight="1" s="832">
      <c r="B241" s="52" t="n"/>
      <c r="C241" s="1746" t="n"/>
      <c r="D241" s="1745" t="n"/>
      <c r="E241" s="1745" t="n"/>
      <c r="F241" s="1745" t="n"/>
      <c r="G241" s="1745" t="n"/>
      <c r="H241" s="1745" t="n"/>
    </row>
    <row r="242" ht="14.25" customHeight="1" s="832">
      <c r="B242" s="52" t="n"/>
      <c r="C242" s="1746" t="n"/>
      <c r="D242" s="1745" t="n"/>
      <c r="E242" s="1745" t="n"/>
      <c r="F242" s="1745" t="n"/>
      <c r="G242" s="1745" t="n"/>
      <c r="H242" s="1745" t="n"/>
    </row>
    <row r="243" ht="14.25" customHeight="1" s="832">
      <c r="B243" s="52" t="n"/>
      <c r="C243" s="1746" t="n"/>
      <c r="D243" s="1745" t="n"/>
      <c r="E243" s="1745" t="n"/>
      <c r="F243" s="1745" t="n"/>
      <c r="G243" s="1745" t="n"/>
      <c r="H243" s="1745" t="n"/>
    </row>
    <row r="244" ht="15" customHeight="1" s="832" thickBot="1">
      <c r="A244" s="50" t="n"/>
      <c r="B244" s="50" t="inlineStr">
        <is>
          <t>Total</t>
        </is>
      </c>
      <c r="C244" s="1747">
        <f>SUM(C238:C243)</f>
        <v/>
      </c>
      <c r="D244" s="1747">
        <f>SUM(D238:D243)</f>
        <v/>
      </c>
      <c r="E244" s="1747">
        <f>SUM(E238:E243)</f>
        <v/>
      </c>
      <c r="F244" s="1747">
        <f>SUM(F238:F243)</f>
        <v/>
      </c>
      <c r="G244" s="1747">
        <f>SUM(G238:G243)</f>
        <v/>
      </c>
      <c r="H244" s="1747">
        <f>SUM(H238:H243)</f>
        <v/>
      </c>
    </row>
    <row r="245" ht="14.25" customHeight="1" s="832" thickTop="1"/>
  </sheetData>
  <mergeCells count="26">
    <mergeCell ref="A218:B218"/>
    <mergeCell ref="A228:B228"/>
    <mergeCell ref="A238:B238"/>
    <mergeCell ref="A168:B168"/>
    <mergeCell ref="A178:B178"/>
    <mergeCell ref="A188:B188"/>
    <mergeCell ref="A198:B198"/>
    <mergeCell ref="A208:B208"/>
    <mergeCell ref="A118:B118"/>
    <mergeCell ref="A128:B128"/>
    <mergeCell ref="A138:B138"/>
    <mergeCell ref="A148:B148"/>
    <mergeCell ref="A158:B158"/>
    <mergeCell ref="A2:H2"/>
    <mergeCell ref="A94:H94"/>
    <mergeCell ref="A98:B98"/>
    <mergeCell ref="A108:B108"/>
    <mergeCell ref="A55:B55"/>
    <mergeCell ref="A65:B65"/>
    <mergeCell ref="A75:B75"/>
    <mergeCell ref="A85:B85"/>
    <mergeCell ref="A5:B5"/>
    <mergeCell ref="A15:B15"/>
    <mergeCell ref="A25:B25"/>
    <mergeCell ref="A35:B35"/>
    <mergeCell ref="A45:B45"/>
  </mergeCells>
  <pageMargins left="0.7" right="0.7" top="0.75" bottom="0.75" header="0.3" footer="0.3"/>
  <pageSetup orientation="portrait" horizontalDpi="300" verticalDpi="300"/>
</worksheet>
</file>

<file path=xl/worksheets/sheet9.xml><?xml version="1.0" encoding="utf-8"?>
<worksheet xmlns="http://schemas.openxmlformats.org/spreadsheetml/2006/main">
  <sheetPr>
    <outlinePr summaryBelow="1" summaryRight="1"/>
    <pageSetUpPr/>
  </sheetPr>
  <dimension ref="A2:H21"/>
  <sheetViews>
    <sheetView showGridLines="0" workbookViewId="0">
      <selection activeCell="A2" sqref="A2:H2"/>
    </sheetView>
  </sheetViews>
  <sheetFormatPr baseColWidth="8" defaultRowHeight="13"/>
  <cols>
    <col width="2.90625" customWidth="1" style="832" min="1" max="1"/>
    <col width="40.26953125" bestFit="1" customWidth="1" style="832" min="2" max="2"/>
    <col width="11.453125" customWidth="1" style="832" min="3" max="4"/>
    <col width="11.26953125" customWidth="1" style="832" min="5" max="6"/>
    <col width="12" bestFit="1" customWidth="1" style="832" min="7" max="8"/>
  </cols>
  <sheetData>
    <row r="2" ht="14.25" customHeight="1" s="832">
      <c r="A2" s="831" t="inlineStr">
        <is>
          <t>Profit Loss Statement Drill-Down</t>
        </is>
      </c>
      <c r="B2" s="1736" t="n"/>
      <c r="C2" s="1736" t="n"/>
      <c r="D2" s="1736" t="n"/>
      <c r="E2" s="1736" t="n"/>
      <c r="F2" s="1736" t="n"/>
      <c r="G2" s="1736" t="n"/>
      <c r="H2" s="1736" t="n"/>
    </row>
    <row r="3" ht="14.25" customHeight="1" s="832">
      <c r="H3" s="54">
        <f>BS!G20</f>
        <v/>
      </c>
    </row>
    <row r="4" ht="14.25" customHeight="1" s="832">
      <c r="B4" s="52" t="inlineStr">
        <is>
          <t xml:space="preserve"> </t>
        </is>
      </c>
      <c r="C4" s="60">
        <f>BS!B21</f>
        <v/>
      </c>
      <c r="D4" s="60">
        <f>BS!C21</f>
        <v/>
      </c>
      <c r="E4" s="60">
        <f>BS!D21</f>
        <v/>
      </c>
      <c r="F4" s="60">
        <f>BS!E21</f>
        <v/>
      </c>
      <c r="G4" s="60">
        <f>BS!F21</f>
        <v/>
      </c>
      <c r="H4" s="60">
        <f>BS!G21</f>
        <v/>
      </c>
    </row>
    <row r="5" ht="14.25" customHeight="1" s="832">
      <c r="A5" s="833">
        <f>PL!A14</f>
        <v/>
      </c>
      <c r="C5" s="60" t="n"/>
      <c r="D5" s="60" t="n"/>
      <c r="E5" s="60" t="n"/>
      <c r="F5" s="60" t="n"/>
      <c r="G5" s="60" t="n"/>
      <c r="H5" s="60" t="n"/>
    </row>
    <row r="6" ht="14.25" customHeight="1" s="832">
      <c r="B6" s="52" t="inlineStr">
        <is>
          <t xml:space="preserve"> Interest income on fixed deposits .</t>
        </is>
      </c>
      <c r="C6" s="1746" t="n"/>
      <c r="D6" s="1745" t="n"/>
      <c r="E6" s="1745" t="n"/>
      <c r="F6" s="1745" t="n"/>
      <c r="G6" s="1745" t="n">
        <v>591</v>
      </c>
      <c r="H6" s="1745" t="n">
        <v>4.73</v>
      </c>
    </row>
    <row r="7" ht="14.25" customHeight="1" s="832">
      <c r="B7" s="52" t="n"/>
      <c r="C7" s="1746" t="n"/>
      <c r="D7" s="1745" t="n"/>
      <c r="E7" s="1745" t="n"/>
      <c r="F7" s="1745" t="n"/>
      <c r="G7" s="1745" t="n"/>
      <c r="H7" s="1745" t="n"/>
    </row>
    <row r="8" ht="14.25" customHeight="1" s="832">
      <c r="B8" s="52" t="n"/>
      <c r="C8" s="1746" t="n"/>
      <c r="D8" s="1745" t="n"/>
      <c r="E8" s="1745" t="n"/>
      <c r="F8" s="1745" t="n"/>
      <c r="G8" s="1745" t="n"/>
      <c r="H8" s="1745" t="n"/>
    </row>
    <row r="9" ht="14.25" customHeight="1" s="832">
      <c r="B9" s="52" t="n"/>
      <c r="C9" s="1746" t="n"/>
      <c r="D9" s="1745" t="n"/>
      <c r="E9" s="1745" t="n"/>
      <c r="F9" s="1745" t="n"/>
      <c r="G9" s="1745" t="n"/>
      <c r="H9" s="1745" t="n"/>
    </row>
    <row r="10" ht="14.25" customHeight="1" s="832">
      <c r="B10" s="52" t="n"/>
      <c r="C10" s="1746" t="n"/>
      <c r="D10" s="1745" t="n"/>
      <c r="E10" s="1745" t="n"/>
      <c r="F10" s="1745" t="n"/>
      <c r="G10" s="1745" t="n"/>
      <c r="H10" s="1745" t="n"/>
    </row>
    <row r="11" ht="15" customHeight="1" s="832" thickBot="1">
      <c r="A11" s="50" t="n"/>
      <c r="B11" s="50" t="inlineStr">
        <is>
          <t>Total</t>
        </is>
      </c>
      <c r="C11" s="1747">
        <f>SUM(C6:C10)</f>
        <v/>
      </c>
      <c r="D11" s="1747">
        <f>SUM(D6:D10)</f>
        <v/>
      </c>
      <c r="E11" s="1747">
        <f>SUM(E6:E10)</f>
        <v/>
      </c>
      <c r="F11" s="1747">
        <f>SUM(F6:F10)</f>
        <v/>
      </c>
      <c r="G11" s="1747">
        <f>SUM(G6:G10)</f>
        <v/>
      </c>
      <c r="H11" s="1747">
        <f>SUM(H6:H10)</f>
        <v/>
      </c>
    </row>
    <row r="12" ht="14.25" customHeight="1" s="832" thickTop="1"/>
    <row r="13" ht="14.25" customHeight="1" s="832">
      <c r="H13" s="54">
        <f>BS!G20</f>
        <v/>
      </c>
    </row>
    <row r="14" ht="14.25" customHeight="1" s="832">
      <c r="B14" s="52" t="inlineStr">
        <is>
          <t xml:space="preserve"> </t>
        </is>
      </c>
      <c r="C14" s="60">
        <f>BS!B21</f>
        <v/>
      </c>
      <c r="D14" s="60">
        <f>BS!C21</f>
        <v/>
      </c>
      <c r="E14" s="60">
        <f>BS!D21</f>
        <v/>
      </c>
      <c r="F14" s="60">
        <f>BS!E21</f>
        <v/>
      </c>
      <c r="G14" s="60">
        <f>BS!F21</f>
        <v/>
      </c>
      <c r="H14" s="60">
        <f>BS!G21</f>
        <v/>
      </c>
    </row>
    <row r="15" ht="14.25" customHeight="1" s="832">
      <c r="A15" s="833">
        <f>PL!A15</f>
        <v/>
      </c>
      <c r="C15" s="60" t="n"/>
      <c r="D15" s="60" t="n"/>
      <c r="E15" s="60" t="n"/>
      <c r="F15" s="60" t="n"/>
      <c r="G15" s="60" t="n"/>
      <c r="H15" s="60" t="n"/>
    </row>
    <row r="16" ht="14.25" customHeight="1" s="832">
      <c r="B16" s="52" t="inlineStr">
        <is>
          <t xml:space="preserve"> Interest expense . .</t>
        </is>
      </c>
      <c r="C16" s="1746" t="n"/>
      <c r="D16" s="1745" t="n"/>
      <c r="E16" s="1745" t="n"/>
      <c r="F16" s="1745" t="n"/>
      <c r="G16" s="1745" t="n">
        <v>553.3</v>
      </c>
      <c r="H16" s="1745" t="n">
        <v>462.9</v>
      </c>
    </row>
    <row r="17" ht="14.25" customHeight="1" s="832">
      <c r="B17" s="52" t="n"/>
      <c r="C17" s="1746" t="n"/>
      <c r="D17" s="1745" t="n"/>
      <c r="E17" s="1745" t="n"/>
      <c r="F17" s="1745" t="n"/>
      <c r="G17" s="1745" t="n"/>
      <c r="H17" s="1745" t="n"/>
    </row>
    <row r="18" ht="14.25" customHeight="1" s="832">
      <c r="B18" s="52" t="n"/>
      <c r="C18" s="1746" t="n"/>
      <c r="D18" s="1745" t="n"/>
      <c r="E18" s="1745" t="n"/>
      <c r="F18" s="1745" t="n"/>
      <c r="G18" s="1745" t="n"/>
      <c r="H18" s="1745" t="n"/>
    </row>
    <row r="19" ht="14.25" customHeight="1" s="832">
      <c r="B19" s="52" t="n"/>
      <c r="C19" s="1746" t="n"/>
      <c r="D19" s="1745" t="n"/>
      <c r="E19" s="1745" t="n"/>
      <c r="F19" s="1745" t="n"/>
      <c r="G19" s="1745" t="n"/>
      <c r="H19" s="1745" t="n"/>
    </row>
    <row r="20" ht="14.25" customHeight="1" s="832">
      <c r="B20" s="52" t="n"/>
      <c r="C20" s="1746" t="n"/>
      <c r="D20" s="1745" t="n"/>
      <c r="E20" s="1745" t="n"/>
      <c r="F20" s="1745" t="n"/>
      <c r="G20" s="1745" t="n"/>
      <c r="H20" s="1745" t="n"/>
    </row>
    <row r="21" ht="15" customHeight="1" s="832" thickBot="1">
      <c r="A21" s="50" t="n"/>
      <c r="B21" s="50" t="inlineStr">
        <is>
          <t>Total</t>
        </is>
      </c>
      <c r="C21" s="1747">
        <f>SUM(C16:C20)</f>
        <v/>
      </c>
      <c r="D21" s="1747">
        <f>SUM(D16:D20)</f>
        <v/>
      </c>
      <c r="E21" s="1747">
        <f>SUM(E16:E20)</f>
        <v/>
      </c>
      <c r="F21" s="1747">
        <f>SUM(F16:F20)</f>
        <v/>
      </c>
      <c r="G21" s="1747">
        <f>SUM(G16:G20)</f>
        <v/>
      </c>
      <c r="H21" s="1747">
        <f>SUM(H16:H20)</f>
        <v/>
      </c>
    </row>
    <row r="22" ht="14.25" customHeight="1" s="832" thickTop="1"/>
  </sheetData>
  <mergeCells count="3">
    <mergeCell ref="A2:H2"/>
    <mergeCell ref="A5:B5"/>
    <mergeCell ref="A15:B15"/>
  </mergeCell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terms:created xmlns:dcterms="http://purl.org/dc/terms/" xmlns:xsi="http://www.w3.org/2001/XMLSchema-instance" xsi:type="dcterms:W3CDTF">2012-02-20T11:26:30Z</dcterms:created>
  <dcterms:modified xmlns:dcterms="http://purl.org/dc/terms/" xmlns:xsi="http://www.w3.org/2001/XMLSchema-instance" xsi:type="dcterms:W3CDTF">2023-03-22T11:52:14Z</dcterms:modified>
  <cp:lastModifiedBy>jayesh thukarul</cp:lastModifiedBy>
  <cp:lastPrinted>2022-08-17T07:19:05Z</cp:lastPrinted>
</cp:coreProperties>
</file>