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5">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view="pageBreakPreview" topLeftCell="A7" zoomScale="85" zoomScaleNormal="100" zoomScaleSheetLayoutView="85" zoomScalePageLayoutView="95" workbookViewId="0">
      <selection activeCell="A28" sqref="A28"/>
    </sheetView>
  </sheetViews>
  <sheetFormatPr baseColWidth="8" defaultColWidth="9" defaultRowHeight="14.25"/>
  <cols>
    <col width="40.75" customWidth="1" style="888" min="1" max="1"/>
    <col width="14.25" customWidth="1" style="888" min="2" max="4"/>
    <col width="14.125" customWidth="1" style="888" min="5" max="5"/>
    <col width="14.25" customWidth="1" style="888" min="6" max="6"/>
    <col width="13.625" customWidth="1" style="889" min="7" max="7"/>
    <col width="10.75" customWidth="1" style="888" min="8" max="8"/>
    <col hidden="1" width="11.875" customWidth="1" style="888" min="9" max="9"/>
    <col hidden="1" width="10.75" customWidth="1" style="888" min="10" max="10"/>
    <col hidden="1" width="11.875" customWidth="1" style="888" min="11" max="11"/>
    <col hidden="1" width="19.375" customWidth="1" style="888" min="12" max="12"/>
    <col hidden="1" width="15.375" customWidth="1" style="888" min="13" max="13"/>
    <col hidden="1" width="12" customWidth="1" style="888" min="14" max="14"/>
    <col width="12.375" customWidth="1" style="888" min="15" max="15"/>
    <col width="11.75" customWidth="1" style="888" min="16" max="18"/>
    <col width="14.75" customWidth="1" style="888" min="19" max="19"/>
    <col width="11.75" customWidth="1" style="888" min="20" max="20"/>
    <col width="12.125" customWidth="1" style="888" min="21" max="27"/>
    <col width="9" customWidth="1" style="888" min="28" max="1024"/>
  </cols>
  <sheetData>
    <row r="1">
      <c r="B1" s="890" t="inlineStr">
        <is>
          <t xml:space="preserve">Input highlighted cells upto row 14 </t>
        </is>
      </c>
      <c r="C1" s="890" t="n"/>
      <c r="D1" s="890" t="n"/>
      <c r="E1" s="890" t="n"/>
      <c r="L1" s="888" t="inlineStr">
        <is>
          <t>INR</t>
        </is>
      </c>
      <c r="T1" s="891" t="n"/>
      <c r="U1" s="891" t="n"/>
      <c r="V1" s="891" t="n"/>
      <c r="W1" s="891" t="n"/>
      <c r="X1" s="891" t="n"/>
      <c r="Y1" s="891" t="n"/>
      <c r="Z1" s="891" t="n"/>
      <c r="AA1" s="891" t="n"/>
      <c r="AB1" s="891" t="n"/>
    </row>
    <row r="2">
      <c r="A2" s="892" t="inlineStr">
        <is>
          <t>Name of Customer</t>
        </is>
      </c>
      <c r="B2" s="893" t="inlineStr"/>
      <c r="C2" s="894" t="n"/>
      <c r="D2" s="894" t="n"/>
      <c r="E2" s="895" t="n"/>
      <c r="L2" s="888" t="inlineStr">
        <is>
          <t>GBP</t>
        </is>
      </c>
      <c r="M2" s="891" t="inlineStr">
        <is>
          <t>New</t>
        </is>
      </c>
    </row>
    <row r="3">
      <c r="A3" s="892" t="inlineStr">
        <is>
          <t>MIZUHO_CCIF</t>
        </is>
      </c>
      <c r="B3" s="893" t="n"/>
      <c r="C3" s="894" t="n"/>
      <c r="D3" s="894" t="n"/>
      <c r="E3" s="895" t="n"/>
      <c r="G3" s="896" t="inlineStr">
        <is>
          <t>Date of Input</t>
        </is>
      </c>
      <c r="H3" s="897" t="n"/>
      <c r="L3" s="888" t="inlineStr">
        <is>
          <t>USD</t>
        </is>
      </c>
      <c r="M3" s="891" t="inlineStr">
        <is>
          <t>Interim Review</t>
        </is>
      </c>
    </row>
    <row r="4" ht="28.5" customHeight="1" s="898">
      <c r="A4" s="892" t="inlineStr">
        <is>
          <t>CCIF</t>
        </is>
      </c>
      <c r="B4" s="893" t="n"/>
      <c r="C4" s="894" t="n"/>
      <c r="D4" s="894" t="n"/>
      <c r="E4" s="895" t="n"/>
      <c r="G4" s="896" t="inlineStr">
        <is>
          <t>Retention Period</t>
        </is>
      </c>
      <c r="H4" s="897" t="n"/>
      <c r="L4" s="888" t="inlineStr">
        <is>
          <t>SGD</t>
        </is>
      </c>
      <c r="M4" s="888" t="inlineStr">
        <is>
          <t>Annual Review</t>
        </is>
      </c>
    </row>
    <row r="5" ht="15" customHeight="1" s="898">
      <c r="A5" s="892" t="inlineStr">
        <is>
          <t>Type of Activity / Nature of Business</t>
        </is>
      </c>
      <c r="B5" s="899" t="n"/>
      <c r="C5" s="894" t="n"/>
      <c r="D5" s="894" t="n"/>
      <c r="E5" s="895" t="n"/>
      <c r="G5" s="896" t="inlineStr">
        <is>
          <t>Branch</t>
        </is>
      </c>
      <c r="H5" s="893" t="n"/>
      <c r="L5" s="888" t="inlineStr">
        <is>
          <t>RM (Malaysian Ringgit)</t>
        </is>
      </c>
      <c r="M5" s="888" t="inlineStr">
        <is>
          <t>Special Review</t>
        </is>
      </c>
    </row>
    <row r="6">
      <c r="A6" s="892" t="inlineStr">
        <is>
          <t>Industry</t>
        </is>
      </c>
      <c r="B6" s="893" t="n"/>
      <c r="C6" s="894" t="n"/>
      <c r="D6" s="894" t="n"/>
      <c r="E6" s="895" t="n"/>
      <c r="G6" s="896" t="inlineStr">
        <is>
          <t>Officer Name</t>
        </is>
      </c>
      <c r="H6" s="893" t="n"/>
      <c r="L6" s="888" t="inlineStr">
        <is>
          <t>AUD</t>
        </is>
      </c>
    </row>
    <row r="7">
      <c r="A7" s="892" t="inlineStr">
        <is>
          <t>Currency</t>
        </is>
      </c>
      <c r="B7" s="893" t="inlineStr"/>
      <c r="C7" s="894" t="n"/>
      <c r="D7" s="894" t="n"/>
      <c r="E7" s="895" t="n"/>
      <c r="G7" s="896" t="inlineStr">
        <is>
          <t>Ext No</t>
        </is>
      </c>
      <c r="H7" s="893" t="n"/>
      <c r="L7" s="888" t="inlineStr">
        <is>
          <t>NZD</t>
        </is>
      </c>
    </row>
    <row r="8">
      <c r="A8" s="892" t="inlineStr">
        <is>
          <t xml:space="preserve">Inputted units </t>
        </is>
      </c>
      <c r="B8" s="893" t="inlineStr">
        <is>
          <t>Full Value</t>
        </is>
      </c>
      <c r="C8" s="894" t="n"/>
      <c r="D8" s="894" t="n"/>
      <c r="E8" s="895" t="n"/>
      <c r="G8" s="896" t="inlineStr">
        <is>
          <t>Exchange Rate</t>
        </is>
      </c>
      <c r="H8" s="893" t="n"/>
      <c r="L8" s="888" t="inlineStr">
        <is>
          <t>CNY</t>
        </is>
      </c>
    </row>
    <row r="9">
      <c r="A9" s="892" t="inlineStr">
        <is>
          <t>Converter mutiple</t>
        </is>
      </c>
      <c r="B9" s="893">
        <f>INDEX(H202:O206,MATCH(B10,H202:H206,0),MATCH(B8,H202:O202,0))</f>
        <v/>
      </c>
      <c r="C9" s="894" t="n"/>
      <c r="D9" s="894" t="n"/>
      <c r="E9" s="895" t="n"/>
      <c r="L9" s="888" t="inlineStr">
        <is>
          <t>HKG</t>
        </is>
      </c>
    </row>
    <row r="10">
      <c r="A10" s="892" t="inlineStr">
        <is>
          <t>Units Required for CDM input</t>
        </is>
      </c>
      <c r="B10" s="893" t="inlineStr">
        <is>
          <t>Millions</t>
        </is>
      </c>
      <c r="C10" s="894" t="n"/>
      <c r="D10" s="894" t="n"/>
      <c r="E10" s="895" t="n"/>
      <c r="J10" s="13" t="n"/>
    </row>
    <row r="11">
      <c r="A11" s="892" t="inlineStr">
        <is>
          <t>Financial Year end</t>
        </is>
      </c>
      <c r="B11" s="893" t="inlineStr">
        <is>
          <t>2022/12</t>
        </is>
      </c>
      <c r="C11" s="894" t="n"/>
      <c r="D11" s="894" t="n"/>
      <c r="E11" s="895" t="n"/>
      <c r="J11" s="13" t="n"/>
    </row>
    <row r="12" ht="28.5" customHeight="1" s="898">
      <c r="A12" s="900" t="inlineStr">
        <is>
          <t>New / Interim Review / Annual Review / Special Review</t>
        </is>
      </c>
      <c r="B12" s="893" t="n"/>
      <c r="C12" s="894" t="n"/>
      <c r="D12" s="894" t="n"/>
      <c r="E12" s="895" t="n"/>
      <c r="I12" s="13" t="n"/>
      <c r="J12" s="13" t="n"/>
    </row>
    <row r="13">
      <c r="A13" s="892" t="inlineStr">
        <is>
          <t>Accounting Standards</t>
        </is>
      </c>
      <c r="B13" s="893" t="n"/>
      <c r="C13" s="894" t="n"/>
      <c r="D13" s="894" t="n"/>
      <c r="E13" s="895" t="n"/>
      <c r="I13" s="13" t="n"/>
    </row>
    <row r="14">
      <c r="A14" s="892" t="inlineStr">
        <is>
          <t>Auditors</t>
        </is>
      </c>
      <c r="B14" s="893" t="n"/>
      <c r="C14" s="894" t="n"/>
      <c r="D14" s="894" t="n"/>
      <c r="E14" s="895" t="n"/>
    </row>
    <row r="15" ht="6" customFormat="1" customHeight="1" s="901">
      <c r="G15" s="902" t="n"/>
    </row>
    <row r="16" ht="15.75" customHeight="1" s="898">
      <c r="A16" s="903" t="inlineStr">
        <is>
          <t>Balance Sheet</t>
        </is>
      </c>
      <c r="B16" s="903" t="n"/>
      <c r="C16" s="903" t="n"/>
      <c r="D16" s="904" t="n"/>
      <c r="E16" s="904" t="n"/>
      <c r="F16" s="904" t="n"/>
    </row>
    <row r="17" ht="15.75" customHeight="1" s="898">
      <c r="A17" s="903" t="n"/>
      <c r="B17" s="903" t="n"/>
      <c r="C17" s="903" t="n"/>
      <c r="D17" s="904" t="n"/>
      <c r="E17" s="904" t="n"/>
      <c r="F17" s="904" t="n"/>
      <c r="G17" s="905" t="n"/>
    </row>
    <row r="18">
      <c r="A18" s="904" t="inlineStr">
        <is>
          <t>Error Check</t>
        </is>
      </c>
      <c r="B18" s="906">
        <f>IF(OR(B77&gt;0.5,B77&lt;-0.5),"Check","OK")</f>
        <v/>
      </c>
      <c r="C18" s="906">
        <f>IF(OR(C77&gt;0.5,C77&lt;-0.5),"Check","OK")</f>
        <v/>
      </c>
      <c r="D18" s="906">
        <f>IF(OR(D77&gt;0.5,D77&lt;-0.5),"Check","OK")</f>
        <v/>
      </c>
      <c r="E18" s="906">
        <f>IF(OR(E77&gt;0.5,E77&lt;-0.5),"Check","OK")</f>
        <v/>
      </c>
      <c r="F18" s="906">
        <f>IF(OR(F77&gt;0.5,F77&lt;-0.5),"Check","OK")</f>
        <v/>
      </c>
      <c r="G18" s="907">
        <f>IF(OR(G77&gt;0.5,G77&lt;-0.5),"Check","OK")</f>
        <v/>
      </c>
      <c r="I18" s="22" t="n"/>
    </row>
    <row r="19">
      <c r="A19" s="908" t="inlineStr">
        <is>
          <t xml:space="preserve">Assets </t>
        </is>
      </c>
      <c r="B19" s="908" t="n"/>
      <c r="C19" s="908" t="n"/>
      <c r="D19" s="904" t="n"/>
      <c r="E19" s="904" t="n"/>
      <c r="F19" s="904" t="n"/>
      <c r="G19" s="905" t="n"/>
      <c r="H19" s="904" t="n"/>
      <c r="I19" s="904" t="n"/>
      <c r="K19" s="24" t="n"/>
    </row>
    <row r="20">
      <c r="A20" s="904" t="n"/>
      <c r="B20" s="905" t="n"/>
      <c r="C20" s="905" t="n"/>
      <c r="D20" s="905" t="n"/>
      <c r="E20" s="905" t="n"/>
      <c r="F20" s="905" t="n"/>
      <c r="G20" s="909">
        <f>"in "&amp;B7&amp;" "&amp;B8</f>
        <v/>
      </c>
      <c r="H20" s="904" t="n"/>
      <c r="I20" s="904" t="n"/>
      <c r="O20" s="904" t="n"/>
      <c r="P20" s="904" t="n"/>
      <c r="Q20" s="904" t="n"/>
      <c r="R20" s="904" t="n"/>
      <c r="S20" s="910">
        <f>"in "&amp;B7&amp;" "&amp;B10</f>
        <v/>
      </c>
    </row>
    <row r="21">
      <c r="A21" s="911" t="inlineStr">
        <is>
          <t xml:space="preserve"> </t>
        </is>
      </c>
      <c r="B21" s="912">
        <f>LEFT(C21,4)-1&amp;RIGHT(C21,3)</f>
        <v/>
      </c>
      <c r="C21" s="912">
        <f>LEFT(D21,4)-1&amp;RIGHT(D21,3)</f>
        <v/>
      </c>
      <c r="D21" s="912">
        <f>LEFT(E21,4)-1&amp;RIGHT(E21,3)</f>
        <v/>
      </c>
      <c r="E21" s="912">
        <f>LEFT(F21,4)-1&amp;RIGHT(F21,3)</f>
        <v/>
      </c>
      <c r="F21" s="912">
        <f>LEFT(G21,4)-1&amp;RIGHT(G21,3)</f>
        <v/>
      </c>
      <c r="G21" s="913">
        <f>B11</f>
        <v/>
      </c>
      <c r="O21" s="912">
        <f>+C21</f>
        <v/>
      </c>
      <c r="P21" s="912">
        <f>+D21</f>
        <v/>
      </c>
      <c r="Q21" s="912">
        <f>+E21</f>
        <v/>
      </c>
      <c r="R21" s="912">
        <f>+F21</f>
        <v/>
      </c>
      <c r="S21" s="912">
        <f>+G21</f>
        <v/>
      </c>
    </row>
    <row r="22">
      <c r="A22" s="911" t="n"/>
      <c r="B22" s="912" t="n">
        <v>12</v>
      </c>
      <c r="C22" s="912" t="n">
        <v>12</v>
      </c>
      <c r="D22" s="912" t="n">
        <v>12</v>
      </c>
      <c r="E22" s="912" t="n">
        <v>12</v>
      </c>
      <c r="F22" s="912" t="n">
        <v>12</v>
      </c>
      <c r="G22" s="913" t="n">
        <v>12</v>
      </c>
      <c r="O22" s="912" t="n">
        <v>12</v>
      </c>
      <c r="P22" s="912" t="n">
        <v>12</v>
      </c>
      <c r="Q22" s="912" t="n">
        <v>12</v>
      </c>
      <c r="R22" s="912" t="n">
        <v>12</v>
      </c>
      <c r="S22" s="912" t="n">
        <v>12</v>
      </c>
    </row>
    <row r="23">
      <c r="A23" s="914" t="inlineStr">
        <is>
          <t xml:space="preserve">Cash and cash equivalents </t>
        </is>
      </c>
      <c r="B23" s="915">
        <f>VLOOKUP("K2",'BS (Assets) breakdown'!$A:$I,COLUMN('BS (Assets) breakdown'!C$12),FALSE)</f>
        <v/>
      </c>
      <c r="C23" s="915">
        <f>VLOOKUP("K2",'BS (Assets) breakdown'!$A:$I,COLUMN('BS (Assets) breakdown'!D$12),FALSE)</f>
        <v/>
      </c>
      <c r="D23" s="915">
        <f>VLOOKUP("K2",'BS (Assets) breakdown'!$A:$I,COLUMN('BS (Assets) breakdown'!E$12),FALSE)</f>
        <v/>
      </c>
      <c r="E23" s="915">
        <f>VLOOKUP("K2",'BS (Assets) breakdown'!$A:$I,COLUMN('BS (Assets) breakdown'!F$12),FALSE)</f>
        <v/>
      </c>
      <c r="F23" s="915">
        <f>VLOOKUP("K2",'BS (Assets) breakdown'!$A:$I,COLUMN('BS (Assets) breakdown'!G$12),FALSE)</f>
        <v/>
      </c>
      <c r="G23" s="915">
        <f>VLOOKUP("K2",'BS (Assets) breakdown'!$A:$I,COLUMN('BS (Assets) breakdown'!H$12),FALSE)</f>
        <v/>
      </c>
      <c r="O23" s="915">
        <f>+C23*$B$9</f>
        <v/>
      </c>
      <c r="P23" s="915">
        <f>+D23*$B$9</f>
        <v/>
      </c>
      <c r="Q23" s="915">
        <f>+E23*$B$9</f>
        <v/>
      </c>
      <c r="R23" s="915">
        <f>+F23*$B$9</f>
        <v/>
      </c>
      <c r="S23" s="915">
        <f>+G23*$B$9</f>
        <v/>
      </c>
    </row>
    <row r="24">
      <c r="A24" s="914" t="inlineStr">
        <is>
          <t xml:space="preserve">Account Receivables </t>
        </is>
      </c>
      <c r="B24" s="915">
        <f>VLOOKUP("K4",'BS (Assets) breakdown'!$A:$I,COLUMN('BS (Assets) breakdown'!C$12),FALSE)</f>
        <v/>
      </c>
      <c r="C24" s="915">
        <f>VLOOKUP("K4",'BS (Assets) breakdown'!$A:$I,COLUMN('BS (Assets) breakdown'!D$12),FALSE)</f>
        <v/>
      </c>
      <c r="D24" s="915">
        <f>VLOOKUP("K4",'BS (Assets) breakdown'!$A:$I,COLUMN('BS (Assets) breakdown'!E$12),FALSE)</f>
        <v/>
      </c>
      <c r="E24" s="915">
        <f>VLOOKUP("K4",'BS (Assets) breakdown'!$A:$I,COLUMN('BS (Assets) breakdown'!F$12),FALSE)</f>
        <v/>
      </c>
      <c r="F24" s="915">
        <f>VLOOKUP("K4",'BS (Assets) breakdown'!$A:$I,COLUMN('BS (Assets) breakdown'!G$12),FALSE)</f>
        <v/>
      </c>
      <c r="G24" s="915">
        <f>VLOOKUP("K4",'BS (Assets) breakdown'!$A:$I,COLUMN('BS (Assets) breakdown'!H$12),FALSE)</f>
        <v/>
      </c>
      <c r="N24" s="916">
        <f>B24*$B$9</f>
        <v/>
      </c>
      <c r="O24" s="915">
        <f>+C24*$B$9</f>
        <v/>
      </c>
      <c r="P24" s="915">
        <f>+D24*$B$9</f>
        <v/>
      </c>
      <c r="Q24" s="915">
        <f>+E24*$B$9</f>
        <v/>
      </c>
      <c r="R24" s="915">
        <f>+F24*$B$9</f>
        <v/>
      </c>
      <c r="S24" s="915">
        <f>+G24*$B$9</f>
        <v/>
      </c>
    </row>
    <row r="25">
      <c r="A25" s="914" t="inlineStr">
        <is>
          <t xml:space="preserve">Inventories </t>
        </is>
      </c>
      <c r="B25" s="915">
        <f>VLOOKUP("K6",'BS (Assets) breakdown'!$A:$I,COLUMN('BS (Assets) breakdown'!C$12),FALSE)</f>
        <v/>
      </c>
      <c r="C25" s="915">
        <f>VLOOKUP("K6",'BS (Assets) breakdown'!$A:$I,COLUMN('BS (Assets) breakdown'!D$12),FALSE)</f>
        <v/>
      </c>
      <c r="D25" s="915">
        <f>VLOOKUP("K6",'BS (Assets) breakdown'!$A:$I,COLUMN('BS (Assets) breakdown'!E$12),FALSE)</f>
        <v/>
      </c>
      <c r="E25" s="915">
        <f>VLOOKUP("K6",'BS (Assets) breakdown'!$A:$I,COLUMN('BS (Assets) breakdown'!F$12),FALSE)</f>
        <v/>
      </c>
      <c r="F25" s="915">
        <f>VLOOKUP("K6",'BS (Assets) breakdown'!$A:$I,COLUMN('BS (Assets) breakdown'!G$12),FALSE)</f>
        <v/>
      </c>
      <c r="G25" s="915">
        <f>VLOOKUP("K6",'BS (Assets) breakdown'!$A:$I,COLUMN('BS (Assets) breakdown'!H$12),FALSE)</f>
        <v/>
      </c>
      <c r="N25" s="916">
        <f>B25*$B$9</f>
        <v/>
      </c>
      <c r="O25" s="915">
        <f>+C25*$B$9</f>
        <v/>
      </c>
      <c r="P25" s="915">
        <f>+D25*$B$9</f>
        <v/>
      </c>
      <c r="Q25" s="915">
        <f>+E25*$B$9</f>
        <v/>
      </c>
      <c r="R25" s="915">
        <f>+F25*$B$9</f>
        <v/>
      </c>
      <c r="S25" s="915">
        <f>+G25*$B$9</f>
        <v/>
      </c>
    </row>
    <row r="26">
      <c r="A26" s="914" t="inlineStr">
        <is>
          <t xml:space="preserve">Prepaid Expenses </t>
        </is>
      </c>
      <c r="B26" s="915">
        <f>VLOOKUP("K8",'BS (Assets) breakdown'!$A:$I,COLUMN('BS (Assets) breakdown'!C$12),FALSE)</f>
        <v/>
      </c>
      <c r="C26" s="915">
        <f>VLOOKUP("K8",'BS (Assets) breakdown'!$A:$I,COLUMN('BS (Assets) breakdown'!D$12),FALSE)</f>
        <v/>
      </c>
      <c r="D26" s="915">
        <f>VLOOKUP("K8",'BS (Assets) breakdown'!$A:$I,COLUMN('BS (Assets) breakdown'!E$12),FALSE)</f>
        <v/>
      </c>
      <c r="E26" s="915">
        <f>VLOOKUP("K8",'BS (Assets) breakdown'!$A:$I,COLUMN('BS (Assets) breakdown'!F$12),FALSE)</f>
        <v/>
      </c>
      <c r="F26" s="915">
        <f>VLOOKUP("K8",'BS (Assets) breakdown'!$A:$I,COLUMN('BS (Assets) breakdown'!G$12),FALSE)</f>
        <v/>
      </c>
      <c r="G26" s="915">
        <f>VLOOKUP("K8",'BS (Assets) breakdown'!$A:$I,COLUMN('BS (Assets) breakdown'!H$12),FALSE)</f>
        <v/>
      </c>
      <c r="O26" s="915">
        <f>+C26*$B$9</f>
        <v/>
      </c>
      <c r="P26" s="915">
        <f>+D26*$B$9</f>
        <v/>
      </c>
      <c r="Q26" s="915">
        <f>+E26*$B$9</f>
        <v/>
      </c>
      <c r="R26" s="915">
        <f>+F26*$B$9</f>
        <v/>
      </c>
      <c r="S26" s="915">
        <f>+G26*$B$9</f>
        <v/>
      </c>
    </row>
    <row r="27" hidden="1" s="898">
      <c r="A27" s="914" t="n"/>
      <c r="B27" s="915" t="n"/>
      <c r="C27" s="915" t="n"/>
      <c r="D27" s="917" t="n"/>
      <c r="E27" s="915" t="n"/>
      <c r="F27" s="915" t="n"/>
      <c r="G27" s="917" t="n"/>
      <c r="O27" s="915">
        <f>+C27*$B$9</f>
        <v/>
      </c>
      <c r="P27" s="915">
        <f>+D27*$B$9</f>
        <v/>
      </c>
      <c r="Q27" s="915">
        <f>+E27*$B$9</f>
        <v/>
      </c>
      <c r="R27" s="915">
        <f>+F27*$B$9</f>
        <v/>
      </c>
      <c r="S27" s="915">
        <f>+G27*$B$9</f>
        <v/>
      </c>
    </row>
    <row r="28">
      <c r="A28" s="918" t="inlineStr">
        <is>
          <t xml:space="preserve">Other Current Assets </t>
        </is>
      </c>
      <c r="B28" s="915">
        <f>VLOOKUP("K10",'BS (Assets) breakdown'!$A:$I,COLUMN('BS (Assets) breakdown'!C$12),FALSE)</f>
        <v/>
      </c>
      <c r="C28" s="915">
        <f>VLOOKUP("K10",'BS (Assets) breakdown'!$A:$I,COLUMN('BS (Assets) breakdown'!D$12),FALSE)</f>
        <v/>
      </c>
      <c r="D28" s="915">
        <f>VLOOKUP("K10",'BS (Assets) breakdown'!$A:$I,COLUMN('BS (Assets) breakdown'!E$12),FALSE)</f>
        <v/>
      </c>
      <c r="E28" s="915">
        <f>VLOOKUP("K10",'BS (Assets) breakdown'!$A:$I,COLUMN('BS (Assets) breakdown'!F$12),FALSE)</f>
        <v/>
      </c>
      <c r="F28" s="915">
        <f>VLOOKUP("K10",'BS (Assets) breakdown'!$A:$I,COLUMN('BS (Assets) breakdown'!G$12),FALSE)</f>
        <v/>
      </c>
      <c r="G28" s="915">
        <f>VLOOKUP("K10",'BS (Assets) breakdown'!$A:$I,COLUMN('BS (Assets) breakdown'!H$12),FALSE)</f>
        <v/>
      </c>
      <c r="O28" s="915">
        <f>+C28*$B$9</f>
        <v/>
      </c>
      <c r="P28" s="915">
        <f>+D28*$B$9</f>
        <v/>
      </c>
      <c r="Q28" s="915">
        <f>+E28*$B$9</f>
        <v/>
      </c>
      <c r="R28" s="915">
        <f>+F28*$B$9</f>
        <v/>
      </c>
      <c r="S28" s="915">
        <f>+G28*$B$9</f>
        <v/>
      </c>
    </row>
    <row r="29">
      <c r="A29" s="919" t="inlineStr">
        <is>
          <t xml:space="preserve">Current Assets </t>
        </is>
      </c>
      <c r="B29" s="920">
        <f>SUM(B23:B28)</f>
        <v/>
      </c>
      <c r="C29" s="920">
        <f>SUM(C23:C28)</f>
        <v/>
      </c>
      <c r="D29" s="920">
        <f>SUM(D23:D28)</f>
        <v/>
      </c>
      <c r="E29" s="920">
        <f>SUM(E23:E28)</f>
        <v/>
      </c>
      <c r="F29" s="920">
        <f>SUM(F23:F28)</f>
        <v/>
      </c>
      <c r="G29" s="920">
        <f>SUM(G23:G28)</f>
        <v/>
      </c>
      <c r="H29" s="916" t="n"/>
      <c r="O29" s="920">
        <f>SUM(O23:O28)</f>
        <v/>
      </c>
      <c r="P29" s="920">
        <f>SUM(P23:P28)</f>
        <v/>
      </c>
      <c r="Q29" s="920">
        <f>SUM(Q23:Q28)</f>
        <v/>
      </c>
      <c r="R29" s="920">
        <f>SUM(R23:R28)</f>
        <v/>
      </c>
      <c r="S29" s="920">
        <f>SUM(S23:S28)</f>
        <v/>
      </c>
    </row>
    <row r="30">
      <c r="A30" s="918" t="inlineStr">
        <is>
          <t xml:space="preserve">Net Plant Property Equipment </t>
        </is>
      </c>
      <c r="B30" s="915">
        <f>VLOOKUP("K11",'BS (Assets) breakdown'!$A:$I,COLUMN('BS (Assets) breakdown'!C$12),FALSE)</f>
        <v/>
      </c>
      <c r="C30" s="915">
        <f>VLOOKUP("K11",'BS (Assets) breakdown'!$A:$I,COLUMN('BS (Assets) breakdown'!D$12),FALSE)</f>
        <v/>
      </c>
      <c r="D30" s="915">
        <f>VLOOKUP("K11",'BS (Assets) breakdown'!$A:$I,COLUMN('BS (Assets) breakdown'!E$12),FALSE)</f>
        <v/>
      </c>
      <c r="E30" s="915">
        <f>VLOOKUP("K11",'BS (Assets) breakdown'!$A:$I,COLUMN('BS (Assets) breakdown'!F$12),FALSE)</f>
        <v/>
      </c>
      <c r="F30" s="915">
        <f>VLOOKUP("K11",'BS (Assets) breakdown'!$A:$I,COLUMN('BS (Assets) breakdown'!G$12),FALSE)</f>
        <v/>
      </c>
      <c r="G30" s="915">
        <f>VLOOKUP("K11",'BS (Assets) breakdown'!$A:$I,COLUMN('BS (Assets) breakdown'!H$12),FALSE)</f>
        <v/>
      </c>
      <c r="I30" s="916" t="n"/>
      <c r="J30" s="916" t="n"/>
      <c r="N30" s="24" t="n"/>
      <c r="O30" s="915">
        <f>O31-O32</f>
        <v/>
      </c>
      <c r="P30" s="915">
        <f>P31-P32</f>
        <v/>
      </c>
      <c r="Q30" s="915">
        <f>Q31-Q32</f>
        <v/>
      </c>
      <c r="R30" s="915">
        <f>R31-R32</f>
        <v/>
      </c>
      <c r="S30" s="915">
        <f>S31-S32</f>
        <v/>
      </c>
    </row>
    <row r="31">
      <c r="A31" s="918" t="inlineStr">
        <is>
          <t xml:space="preserve">(Gross Plant Property Equipment) </t>
        </is>
      </c>
      <c r="B31" s="915">
        <f>VLOOKUP("K13",'BS (Assets) breakdown'!$A:$I,COLUMN('BS (Assets) breakdown'!C$12),FALSE)</f>
        <v/>
      </c>
      <c r="C31" s="915">
        <f>VLOOKUP("K13",'BS (Assets) breakdown'!$A:$I,COLUMN('BS (Assets) breakdown'!D$12),FALSE)</f>
        <v/>
      </c>
      <c r="D31" s="915">
        <f>VLOOKUP("K13",'BS (Assets) breakdown'!$A:$I,COLUMN('BS (Assets) breakdown'!E$12),FALSE)</f>
        <v/>
      </c>
      <c r="E31" s="915">
        <f>VLOOKUP("K13",'BS (Assets) breakdown'!$A:$I,COLUMN('BS (Assets) breakdown'!F$12),FALSE)</f>
        <v/>
      </c>
      <c r="F31" s="915">
        <f>VLOOKUP("K13",'BS (Assets) breakdown'!$A:$I,COLUMN('BS (Assets) breakdown'!G$12),FALSE)</f>
        <v/>
      </c>
      <c r="G31" s="915">
        <f>VLOOKUP("K13",'BS (Assets) breakdown'!$A:$I,COLUMN('BS (Assets) breakdown'!H$12),FALSE)</f>
        <v/>
      </c>
      <c r="H31" s="916" t="n"/>
      <c r="I31" s="916" t="n"/>
      <c r="J31" s="916" t="n"/>
      <c r="O31" s="915">
        <f>+C31*$B$9</f>
        <v/>
      </c>
      <c r="P31" s="915">
        <f>+D31*$B$9</f>
        <v/>
      </c>
      <c r="Q31" s="915">
        <f>+E31*$B$9</f>
        <v/>
      </c>
      <c r="R31" s="915">
        <f>+F31*$B$9</f>
        <v/>
      </c>
      <c r="S31" s="915">
        <f>+G31*$B$9</f>
        <v/>
      </c>
    </row>
    <row r="32">
      <c r="A32" s="918" t="inlineStr">
        <is>
          <t>(Accumulated Depreciation) ( - )</t>
        </is>
      </c>
      <c r="B32" s="915">
        <f>VLOOKUP("K15",'BS (Assets) breakdown'!$A:$I,COLUMN('BS (Assets) breakdown'!C$12),FALSE)</f>
        <v/>
      </c>
      <c r="C32" s="915">
        <f>VLOOKUP("K15",'BS (Assets) breakdown'!$A:$I,COLUMN('BS (Assets) breakdown'!D$12),FALSE)</f>
        <v/>
      </c>
      <c r="D32" s="915">
        <f>VLOOKUP("K15",'BS (Assets) breakdown'!$A:$I,COLUMN('BS (Assets) breakdown'!E$12),FALSE)</f>
        <v/>
      </c>
      <c r="E32" s="915">
        <f>VLOOKUP("K15",'BS (Assets) breakdown'!$A:$I,COLUMN('BS (Assets) breakdown'!F$12),FALSE)</f>
        <v/>
      </c>
      <c r="F32" s="915">
        <f>VLOOKUP("K15",'BS (Assets) breakdown'!$A:$I,COLUMN('BS (Assets) breakdown'!G$12),FALSE)</f>
        <v/>
      </c>
      <c r="G32" s="915">
        <f>VLOOKUP("K15",'BS (Assets) breakdown'!$A:$I,COLUMN('BS (Assets) breakdown'!H$12),FALSE)</f>
        <v/>
      </c>
      <c r="I32" s="916" t="n"/>
      <c r="J32" s="916" t="n"/>
      <c r="O32" s="915">
        <f>+C32*$B$9</f>
        <v/>
      </c>
      <c r="P32" s="915">
        <f>+D32*$B$9</f>
        <v/>
      </c>
      <c r="Q32" s="915">
        <f>+E32*$B$9</f>
        <v/>
      </c>
      <c r="R32" s="915">
        <f>+F32*$B$9</f>
        <v/>
      </c>
      <c r="S32" s="915">
        <f>+G32*$B$9</f>
        <v/>
      </c>
    </row>
    <row r="33">
      <c r="A33" s="914" t="inlineStr">
        <is>
          <t xml:space="preserve">Other Tangible Assets </t>
        </is>
      </c>
      <c r="B33" s="915">
        <f>VLOOKUP("K17",'BS (Assets) breakdown'!$A:$I,COLUMN('BS (Assets) breakdown'!C$12),FALSE)</f>
        <v/>
      </c>
      <c r="C33" s="915">
        <f>VLOOKUP("K17",'BS (Assets) breakdown'!$A:$I,COLUMN('BS (Assets) breakdown'!D$12),FALSE)</f>
        <v/>
      </c>
      <c r="D33" s="915">
        <f>VLOOKUP("K17",'BS (Assets) breakdown'!$A:$I,COLUMN('BS (Assets) breakdown'!E$12),FALSE)</f>
        <v/>
      </c>
      <c r="E33" s="915">
        <f>VLOOKUP("K17",'BS (Assets) breakdown'!$A:$I,COLUMN('BS (Assets) breakdown'!F$12),FALSE)</f>
        <v/>
      </c>
      <c r="F33" s="915">
        <f>VLOOKUP("K17",'BS (Assets) breakdown'!$A:$I,COLUMN('BS (Assets) breakdown'!G$12),FALSE)</f>
        <v/>
      </c>
      <c r="G33" s="915">
        <f>VLOOKUP("K17",'BS (Assets) breakdown'!$A:$I,COLUMN('BS (Assets) breakdown'!H$12),FALSE)</f>
        <v/>
      </c>
      <c r="I33" s="916" t="n"/>
      <c r="J33" s="916" t="n"/>
      <c r="O33" s="915">
        <f>+C33*$B$9</f>
        <v/>
      </c>
      <c r="P33" s="915">
        <f>+D33*$B$9</f>
        <v/>
      </c>
      <c r="Q33" s="915">
        <f>+E33*$B$9</f>
        <v/>
      </c>
      <c r="R33" s="915">
        <f>+F33*$B$9</f>
        <v/>
      </c>
      <c r="S33" s="915">
        <f>+G33*$B$9</f>
        <v/>
      </c>
    </row>
    <row r="34">
      <c r="A34" s="919" t="inlineStr">
        <is>
          <t xml:space="preserve">Tangible Assets </t>
        </is>
      </c>
      <c r="B34" s="920">
        <f>B30+B33</f>
        <v/>
      </c>
      <c r="C34" s="920">
        <f>C30+C33</f>
        <v/>
      </c>
      <c r="D34" s="920">
        <f>D30+D33</f>
        <v/>
      </c>
      <c r="E34" s="920">
        <f>E30+E33</f>
        <v/>
      </c>
      <c r="F34" s="920">
        <f>F30+F33</f>
        <v/>
      </c>
      <c r="G34" s="920">
        <f>G30+G33</f>
        <v/>
      </c>
      <c r="O34" s="920">
        <f>O30+O33</f>
        <v/>
      </c>
      <c r="P34" s="920">
        <f>P30+P33</f>
        <v/>
      </c>
      <c r="Q34" s="920">
        <f>Q30+Q33</f>
        <v/>
      </c>
      <c r="R34" s="920">
        <f>R30+R33</f>
        <v/>
      </c>
      <c r="S34" s="920">
        <f>S30+S33</f>
        <v/>
      </c>
    </row>
    <row r="35">
      <c r="A35" s="921" t="n"/>
      <c r="B35" s="922" t="n"/>
      <c r="C35" s="923" t="n"/>
      <c r="D35" s="924" t="n"/>
      <c r="E35" s="923" t="n"/>
      <c r="F35" s="923" t="n"/>
      <c r="G35" s="924" t="n"/>
      <c r="O35" s="921" t="n"/>
      <c r="P35" s="923" t="n"/>
      <c r="Q35" s="923" t="n"/>
      <c r="R35" s="923" t="n"/>
      <c r="S35" s="923" t="n"/>
    </row>
    <row r="36">
      <c r="A36" s="918" t="inlineStr">
        <is>
          <t xml:space="preserve">GoodWill </t>
        </is>
      </c>
      <c r="B36" s="915">
        <f>VLOOKUP("K19",'BS (Assets) breakdown'!$A:$I,COLUMN('BS (Assets) breakdown'!C$12),FALSE)</f>
        <v/>
      </c>
      <c r="C36" s="915">
        <f>VLOOKUP("K19",'BS (Assets) breakdown'!$A:$I,COLUMN('BS (Assets) breakdown'!D$12),FALSE)</f>
        <v/>
      </c>
      <c r="D36" s="915">
        <f>VLOOKUP("K19",'BS (Assets) breakdown'!$A:$I,COLUMN('BS (Assets) breakdown'!E$12),FALSE)</f>
        <v/>
      </c>
      <c r="E36" s="915">
        <f>VLOOKUP("K19",'BS (Assets) breakdown'!$A:$I,COLUMN('BS (Assets) breakdown'!F$12),FALSE)</f>
        <v/>
      </c>
      <c r="F36" s="915">
        <f>VLOOKUP("K19",'BS (Assets) breakdown'!$A:$I,COLUMN('BS (Assets) breakdown'!G$12),FALSE)</f>
        <v/>
      </c>
      <c r="G36" s="915">
        <f>VLOOKUP("K19",'BS (Assets) breakdown'!$A:$I,COLUMN('BS (Assets) breakdown'!H$12),FALSE)</f>
        <v/>
      </c>
      <c r="O36" s="915">
        <f>+C36*$B$9</f>
        <v/>
      </c>
      <c r="P36" s="915">
        <f>+D36*$B$9</f>
        <v/>
      </c>
      <c r="Q36" s="915">
        <f>+E36*$B$9</f>
        <v/>
      </c>
      <c r="R36" s="915">
        <f>+F36*$B$9</f>
        <v/>
      </c>
      <c r="S36" s="915">
        <f>+G36*$B$9</f>
        <v/>
      </c>
    </row>
    <row r="37">
      <c r="A37" s="914" t="inlineStr">
        <is>
          <t xml:space="preserve">Other Intangible Assets </t>
        </is>
      </c>
      <c r="B37" s="915">
        <f>VLOOKUP("K21",'BS (Assets) breakdown'!$A:$I,COLUMN('BS (Assets) breakdown'!C$12),FALSE)</f>
        <v/>
      </c>
      <c r="C37" s="915">
        <f>VLOOKUP("K21",'BS (Assets) breakdown'!$A:$I,COLUMN('BS (Assets) breakdown'!D$12),FALSE)</f>
        <v/>
      </c>
      <c r="D37" s="915">
        <f>VLOOKUP("K21",'BS (Assets) breakdown'!$A:$I,COLUMN('BS (Assets) breakdown'!E$12),FALSE)</f>
        <v/>
      </c>
      <c r="E37" s="915">
        <f>VLOOKUP("K21",'BS (Assets) breakdown'!$A:$I,COLUMN('BS (Assets) breakdown'!F$12),FALSE)</f>
        <v/>
      </c>
      <c r="F37" s="915">
        <f>VLOOKUP("K21",'BS (Assets) breakdown'!$A:$I,COLUMN('BS (Assets) breakdown'!G$12),FALSE)</f>
        <v/>
      </c>
      <c r="G37" s="915">
        <f>VLOOKUP("K21",'BS (Assets) breakdown'!$A:$I,COLUMN('BS (Assets) breakdown'!H$12),FALSE)</f>
        <v/>
      </c>
      <c r="O37" s="915">
        <f>+C37*$B$9</f>
        <v/>
      </c>
      <c r="P37" s="915">
        <f>+D37*$B$9</f>
        <v/>
      </c>
      <c r="Q37" s="915">
        <f>+E37*$B$9</f>
        <v/>
      </c>
      <c r="R37" s="915">
        <f>+F37*$B$9</f>
        <v/>
      </c>
      <c r="S37" s="915">
        <f>+G37*$B$9</f>
        <v/>
      </c>
    </row>
    <row r="38">
      <c r="A38" s="919" t="inlineStr">
        <is>
          <t xml:space="preserve">Intangible Assets </t>
        </is>
      </c>
      <c r="B38" s="920">
        <f>B36+B37</f>
        <v/>
      </c>
      <c r="C38" s="920">
        <f>C36+C37</f>
        <v/>
      </c>
      <c r="D38" s="920">
        <f>D36+D37</f>
        <v/>
      </c>
      <c r="E38" s="920">
        <f>E36+E37</f>
        <v/>
      </c>
      <c r="F38" s="920">
        <f>F36+F37</f>
        <v/>
      </c>
      <c r="G38" s="920">
        <f>G36+G37</f>
        <v/>
      </c>
      <c r="O38" s="920">
        <f>SUM(O36:O37)</f>
        <v/>
      </c>
      <c r="P38" s="920">
        <f>SUM(P36:P37)</f>
        <v/>
      </c>
      <c r="Q38" s="920">
        <f>SUM(Q36:Q37)</f>
        <v/>
      </c>
      <c r="R38" s="920">
        <f>SUM(R36:R37)</f>
        <v/>
      </c>
      <c r="S38" s="920">
        <f>SUM(S36:S37)</f>
        <v/>
      </c>
    </row>
    <row r="39">
      <c r="A39" s="921" t="n"/>
      <c r="B39" s="922" t="n"/>
      <c r="C39" s="923" t="n"/>
      <c r="D39" s="924" t="n"/>
      <c r="E39" s="923" t="n"/>
      <c r="F39" s="923" t="n"/>
      <c r="G39" s="924" t="n"/>
      <c r="O39" s="921" t="n"/>
      <c r="P39" s="923" t="n"/>
      <c r="Q39" s="923" t="n"/>
      <c r="R39" s="923" t="n"/>
      <c r="S39" s="923" t="n"/>
    </row>
    <row r="40">
      <c r="A40" s="914" t="inlineStr">
        <is>
          <t xml:space="preserve">Investments </t>
        </is>
      </c>
      <c r="B40" s="915">
        <f>VLOOKUP("K23",'BS (Assets) breakdown'!$A:$I,COLUMN('BS (Assets) breakdown'!C$12),FALSE)</f>
        <v/>
      </c>
      <c r="C40" s="915">
        <f>VLOOKUP("K23",'BS (Assets) breakdown'!$A:$I,COLUMN('BS (Assets) breakdown'!D$12),FALSE)</f>
        <v/>
      </c>
      <c r="D40" s="915">
        <f>VLOOKUP("K23",'BS (Assets) breakdown'!$A:$I,COLUMN('BS (Assets) breakdown'!E$12),FALSE)</f>
        <v/>
      </c>
      <c r="E40" s="915">
        <f>VLOOKUP("K23",'BS (Assets) breakdown'!$A:$I,COLUMN('BS (Assets) breakdown'!F$12),FALSE)</f>
        <v/>
      </c>
      <c r="F40" s="915">
        <f>VLOOKUP("K23",'BS (Assets) breakdown'!$A:$I,COLUMN('BS (Assets) breakdown'!G$12),FALSE)</f>
        <v/>
      </c>
      <c r="G40" s="915">
        <f>VLOOKUP("K23",'BS (Assets) breakdown'!$A:$I,COLUMN('BS (Assets) breakdown'!H$12),FALSE)</f>
        <v/>
      </c>
      <c r="O40" s="915">
        <f>+C40*$B$9</f>
        <v/>
      </c>
      <c r="P40" s="915">
        <f>+D40*$B$9</f>
        <v/>
      </c>
      <c r="Q40" s="915">
        <f>+E40*$B$9</f>
        <v/>
      </c>
      <c r="R40" s="915">
        <f>+F40*$B$9</f>
        <v/>
      </c>
      <c r="S40" s="915">
        <f>+G40*$B$9</f>
        <v/>
      </c>
    </row>
    <row r="41">
      <c r="A41" s="914" t="inlineStr">
        <is>
          <t xml:space="preserve">Deferred Charges </t>
        </is>
      </c>
      <c r="B41" s="915">
        <f>VLOOKUP("K25",'BS (Assets) breakdown'!$A:$I,COLUMN('BS (Assets) breakdown'!C$12),FALSE)</f>
        <v/>
      </c>
      <c r="C41" s="915">
        <f>VLOOKUP("K25",'BS (Assets) breakdown'!$A:$I,COLUMN('BS (Assets) breakdown'!D$12),FALSE)</f>
        <v/>
      </c>
      <c r="D41" s="915">
        <f>VLOOKUP("K25",'BS (Assets) breakdown'!$A:$I,COLUMN('BS (Assets) breakdown'!E$12),FALSE)</f>
        <v/>
      </c>
      <c r="E41" s="915">
        <f>VLOOKUP("K25",'BS (Assets) breakdown'!$A:$I,COLUMN('BS (Assets) breakdown'!F$12),FALSE)</f>
        <v/>
      </c>
      <c r="F41" s="915">
        <f>VLOOKUP("K25",'BS (Assets) breakdown'!$A:$I,COLUMN('BS (Assets) breakdown'!G$12),FALSE)</f>
        <v/>
      </c>
      <c r="G41" s="915">
        <f>VLOOKUP("K25",'BS (Assets) breakdown'!$A:$I,COLUMN('BS (Assets) breakdown'!H$12),FALSE)</f>
        <v/>
      </c>
      <c r="N41" s="916">
        <f>B41*$B$9</f>
        <v/>
      </c>
      <c r="O41" s="915">
        <f>+C41*$B$9</f>
        <v/>
      </c>
      <c r="P41" s="915">
        <f>+D41*$B$9</f>
        <v/>
      </c>
      <c r="Q41" s="915">
        <f>+E41*$B$9</f>
        <v/>
      </c>
      <c r="R41" s="915">
        <f>+F41*$B$9</f>
        <v/>
      </c>
      <c r="S41" s="915">
        <f>+G41*$B$9</f>
        <v/>
      </c>
    </row>
    <row r="42">
      <c r="A42" s="918" t="inlineStr">
        <is>
          <t xml:space="preserve">Other Assets </t>
        </is>
      </c>
      <c r="B42" s="915">
        <f>VLOOKUP("K27",'BS (Assets) breakdown'!$A:$I,COLUMN('BS (Assets) breakdown'!C$12),FALSE)</f>
        <v/>
      </c>
      <c r="C42" s="915">
        <f>VLOOKUP("K27",'BS (Assets) breakdown'!$A:$I,COLUMN('BS (Assets) breakdown'!D$12),FALSE)</f>
        <v/>
      </c>
      <c r="D42" s="915">
        <f>VLOOKUP("K27",'BS (Assets) breakdown'!$A:$I,COLUMN('BS (Assets) breakdown'!E$12),FALSE)</f>
        <v/>
      </c>
      <c r="E42" s="915">
        <f>VLOOKUP("K27",'BS (Assets) breakdown'!$A:$I,COLUMN('BS (Assets) breakdown'!F$12),FALSE)</f>
        <v/>
      </c>
      <c r="F42" s="915">
        <f>VLOOKUP("K27",'BS (Assets) breakdown'!$A:$I,COLUMN('BS (Assets) breakdown'!G$12),FALSE)</f>
        <v/>
      </c>
      <c r="G42" s="915">
        <f>VLOOKUP("K27",'BS (Assets) breakdown'!$A:$I,COLUMN('BS (Assets) breakdown'!H$12),FALSE)</f>
        <v/>
      </c>
      <c r="O42" s="915">
        <f>+C42*$B$9</f>
        <v/>
      </c>
      <c r="P42" s="915">
        <f>+D42*$B$9</f>
        <v/>
      </c>
      <c r="Q42" s="915">
        <f>+E42*$B$9</f>
        <v/>
      </c>
      <c r="R42" s="915">
        <f>+F42*$B$9</f>
        <v/>
      </c>
      <c r="S42" s="915">
        <f>+G42*$B$9</f>
        <v/>
      </c>
    </row>
    <row r="43">
      <c r="A43" s="919" t="inlineStr">
        <is>
          <t xml:space="preserve">Non-Current Assets Total </t>
        </is>
      </c>
      <c r="B43" s="920">
        <f>B34+B38+B40+B41+B42</f>
        <v/>
      </c>
      <c r="C43" s="920">
        <f>C34+C38+C40+C41+C42</f>
        <v/>
      </c>
      <c r="D43" s="920">
        <f>D34+D38+D40+D41+D42</f>
        <v/>
      </c>
      <c r="E43" s="920">
        <f>E34+E38+E40+E41+E42</f>
        <v/>
      </c>
      <c r="F43" s="920">
        <f>F34+F38+F40+F41+F42</f>
        <v/>
      </c>
      <c r="G43" s="920">
        <f>G34+G38+G40+G41+G42</f>
        <v/>
      </c>
      <c r="O43" s="920">
        <f>SUM(O40:O42)+O38+O34</f>
        <v/>
      </c>
      <c r="P43" s="920">
        <f>SUM(P40:P42)+P38+P34</f>
        <v/>
      </c>
      <c r="Q43" s="920">
        <f>SUM(Q40:Q42)+Q38+Q34</f>
        <v/>
      </c>
      <c r="R43" s="920">
        <f>SUM(R40:R42)+R38+R34</f>
        <v/>
      </c>
      <c r="S43" s="920">
        <f>SUM(S40:S42)+S38+S34</f>
        <v/>
      </c>
    </row>
    <row r="44">
      <c r="A44" s="919" t="inlineStr">
        <is>
          <t xml:space="preserve">Total Assets </t>
        </is>
      </c>
      <c r="B44" s="920">
        <f>B29+B43</f>
        <v/>
      </c>
      <c r="C44" s="920">
        <f>C29+C43</f>
        <v/>
      </c>
      <c r="D44" s="925">
        <f>D29+D43</f>
        <v/>
      </c>
      <c r="E44" s="920">
        <f>E29+E43</f>
        <v/>
      </c>
      <c r="F44" s="920">
        <f>F29+F43</f>
        <v/>
      </c>
      <c r="G44" s="925">
        <f>G29+G43</f>
        <v/>
      </c>
      <c r="O44" s="920">
        <f>O29+O43</f>
        <v/>
      </c>
      <c r="P44" s="920">
        <f>P29+P43</f>
        <v/>
      </c>
      <c r="Q44" s="920">
        <f>Q29+Q43</f>
        <v/>
      </c>
      <c r="R44" s="920">
        <f>R29+R43</f>
        <v/>
      </c>
      <c r="S44" s="920">
        <f>S29+S43</f>
        <v/>
      </c>
    </row>
    <row r="45">
      <c r="A45" s="904" t="inlineStr">
        <is>
          <t xml:space="preserve"> </t>
        </is>
      </c>
      <c r="B45" s="904" t="n"/>
      <c r="C45" s="904" t="n"/>
      <c r="D45" s="904" t="n"/>
      <c r="E45" s="904" t="n"/>
      <c r="F45" s="904" t="n"/>
      <c r="G45" s="905" t="n"/>
      <c r="O45" s="904" t="n"/>
      <c r="P45" s="904" t="n"/>
      <c r="Q45" s="904" t="n"/>
      <c r="R45" s="904" t="n"/>
      <c r="S45" s="904" t="n"/>
    </row>
    <row r="46">
      <c r="A46" s="904" t="n"/>
      <c r="B46" s="904" t="n"/>
      <c r="C46" s="904" t="n"/>
      <c r="D46" s="904" t="n"/>
      <c r="E46" s="926" t="n"/>
      <c r="F46" s="926" t="n"/>
      <c r="G46" s="43" t="n"/>
      <c r="K46" s="13" t="n"/>
      <c r="O46" s="904" t="n"/>
      <c r="P46" s="904" t="n"/>
      <c r="Q46" s="926" t="n"/>
      <c r="R46" s="926" t="n"/>
      <c r="S46" s="44" t="n"/>
    </row>
    <row r="47">
      <c r="A47" s="908" t="inlineStr">
        <is>
          <t>Liabilities &amp; Equity</t>
        </is>
      </c>
      <c r="B47" s="908" t="n"/>
      <c r="C47" s="908" t="n"/>
      <c r="D47" s="927" t="n"/>
      <c r="E47" s="927" t="n"/>
      <c r="F47" s="927" t="n"/>
      <c r="G47" s="928" t="n"/>
      <c r="J47" s="47" t="n"/>
      <c r="K47" s="48" t="n"/>
      <c r="L47" s="929" t="n"/>
      <c r="N47" s="48" t="n"/>
      <c r="O47" s="908" t="n"/>
      <c r="P47" s="927" t="n"/>
      <c r="Q47" s="927" t="n"/>
      <c r="R47" s="927" t="n"/>
      <c r="S47" s="927" t="n"/>
    </row>
    <row r="48">
      <c r="A48" s="904" t="n"/>
      <c r="B48" s="904" t="n"/>
      <c r="C48" s="904" t="n"/>
      <c r="D48" s="904" t="n"/>
      <c r="E48" s="904" t="n"/>
      <c r="F48" s="904" t="n"/>
      <c r="G48" s="905" t="n"/>
      <c r="J48" s="47" t="n"/>
      <c r="K48" s="48" t="n"/>
      <c r="L48" s="929" t="n"/>
      <c r="M48" s="13" t="n"/>
      <c r="N48" s="48" t="n"/>
      <c r="O48" s="904" t="n"/>
      <c r="P48" s="904" t="n"/>
      <c r="Q48" s="904" t="n"/>
      <c r="R48" s="904" t="n"/>
      <c r="S48" s="904" t="n"/>
    </row>
    <row r="49">
      <c r="A49" s="911" t="inlineStr">
        <is>
          <t xml:space="preserve"> </t>
        </is>
      </c>
      <c r="B49" s="912">
        <f>B21</f>
        <v/>
      </c>
      <c r="C49" s="912">
        <f>C21</f>
        <v/>
      </c>
      <c r="D49" s="912">
        <f>D21</f>
        <v/>
      </c>
      <c r="E49" s="912">
        <f>E21</f>
        <v/>
      </c>
      <c r="F49" s="912">
        <f>F21</f>
        <v/>
      </c>
      <c r="G49" s="913">
        <f>G21</f>
        <v/>
      </c>
      <c r="J49" s="47" t="n"/>
      <c r="K49" s="48" t="n"/>
      <c r="L49" s="929" t="n"/>
      <c r="N49" s="48" t="n"/>
      <c r="O49" s="912">
        <f>O21</f>
        <v/>
      </c>
      <c r="P49" s="912">
        <f>P21</f>
        <v/>
      </c>
      <c r="Q49" s="912">
        <f>Q21</f>
        <v/>
      </c>
      <c r="R49" s="912">
        <f>R21</f>
        <v/>
      </c>
      <c r="S49" s="912">
        <f>S21</f>
        <v/>
      </c>
    </row>
    <row r="50">
      <c r="A50" s="914" t="inlineStr">
        <is>
          <t xml:space="preserve">Short Term Debt </t>
        </is>
      </c>
      <c r="B50" s="930">
        <f>VLOOKUP("K2",'BS (Liabilities) breakdown'!$A:$I,COLUMN('BS (Liabilities) breakdown'!C$13),FALSE)</f>
        <v/>
      </c>
      <c r="C50" s="930">
        <f>VLOOKUP("K2",'BS (Liabilities) breakdown'!$A:$I,COLUMN('BS (Liabilities) breakdown'!D$13),FALSE)</f>
        <v/>
      </c>
      <c r="D50" s="930">
        <f>VLOOKUP("K2",'BS (Liabilities) breakdown'!$A:$I,COLUMN('BS (Liabilities) breakdown'!E$13),FALSE)</f>
        <v/>
      </c>
      <c r="E50" s="930">
        <f>VLOOKUP("K2",'BS (Liabilities) breakdown'!$A:$I,COLUMN('BS (Liabilities) breakdown'!F$13),FALSE)</f>
        <v/>
      </c>
      <c r="F50" s="930">
        <f>VLOOKUP("K2",'BS (Liabilities) breakdown'!$A:$I,COLUMN('BS (Liabilities) breakdown'!G$13),FALSE)</f>
        <v/>
      </c>
      <c r="G50" s="930">
        <f>VLOOKUP("K2",'BS (Liabilities) breakdown'!$A:$I,COLUMN('BS (Liabilities) breakdown'!H$13),FALSE)</f>
        <v/>
      </c>
      <c r="J50" s="47" t="n"/>
      <c r="K50" s="48" t="n"/>
      <c r="L50" s="929" t="n"/>
      <c r="O50" s="915">
        <f>+C50*$B$9</f>
        <v/>
      </c>
      <c r="P50" s="915">
        <f>+D50*$B$9</f>
        <v/>
      </c>
      <c r="Q50" s="915">
        <f>+E50*$B$9</f>
        <v/>
      </c>
      <c r="R50" s="915">
        <f>+F50*$B$9</f>
        <v/>
      </c>
      <c r="S50" s="915">
        <f>+G50*$B$9</f>
        <v/>
      </c>
    </row>
    <row r="51">
      <c r="A51" s="914" t="inlineStr">
        <is>
          <t xml:space="preserve">Long Term Debt due in one year </t>
        </is>
      </c>
      <c r="B51" s="930">
        <f>VLOOKUP("K4",'BS (Liabilities) breakdown'!$A:$I,COLUMN('BS (Liabilities) breakdown'!C$13),FALSE)</f>
        <v/>
      </c>
      <c r="C51" s="930">
        <f>VLOOKUP("K4",'BS (Liabilities) breakdown'!$A:$I,COLUMN('BS (Liabilities) breakdown'!D$13),FALSE)</f>
        <v/>
      </c>
      <c r="D51" s="930">
        <f>VLOOKUP("K4",'BS (Liabilities) breakdown'!$A:$I,COLUMN('BS (Liabilities) breakdown'!E$13),FALSE)</f>
        <v/>
      </c>
      <c r="E51" s="930">
        <f>VLOOKUP("K4",'BS (Liabilities) breakdown'!$A:$I,COLUMN('BS (Liabilities) breakdown'!F$13),FALSE)</f>
        <v/>
      </c>
      <c r="F51" s="930">
        <f>VLOOKUP("K4",'BS (Liabilities) breakdown'!$A:$I,COLUMN('BS (Liabilities) breakdown'!G$13),FALSE)</f>
        <v/>
      </c>
      <c r="G51" s="930">
        <f>VLOOKUP("K4",'BS (Liabilities) breakdown'!$A:$I,COLUMN('BS (Liabilities) breakdown'!H$13),FALSE)</f>
        <v/>
      </c>
      <c r="J51" s="931" t="n"/>
      <c r="K51" s="931" t="n"/>
      <c r="L51" s="931" t="n"/>
      <c r="O51" s="915">
        <f>+C51*$B$9</f>
        <v/>
      </c>
      <c r="P51" s="915">
        <f>+D51*$B$9</f>
        <v/>
      </c>
      <c r="Q51" s="915">
        <f>+E51*$B$9</f>
        <v/>
      </c>
      <c r="R51" s="915">
        <f>+F51*$B$9</f>
        <v/>
      </c>
      <c r="S51" s="915">
        <f>+G51*$B$9</f>
        <v/>
      </c>
    </row>
    <row r="52">
      <c r="A52" s="918" t="inlineStr">
        <is>
          <t xml:space="preserve">Note Payable(Debt) </t>
        </is>
      </c>
      <c r="B52" s="930">
        <f>VLOOKUP("K6",'BS (Liabilities) breakdown'!$A:$I,COLUMN('BS (Liabilities) breakdown'!C$13),FALSE)</f>
        <v/>
      </c>
      <c r="C52" s="930">
        <f>VLOOKUP("K6",'BS (Liabilities) breakdown'!$A:$I,COLUMN('BS (Liabilities) breakdown'!D$13),FALSE)</f>
        <v/>
      </c>
      <c r="D52" s="930">
        <f>VLOOKUP("K6",'BS (Liabilities) breakdown'!$A:$I,COLUMN('BS (Liabilities) breakdown'!E$13),FALSE)</f>
        <v/>
      </c>
      <c r="E52" s="930">
        <f>VLOOKUP("K6",'BS (Liabilities) breakdown'!$A:$I,COLUMN('BS (Liabilities) breakdown'!F$13),FALSE)</f>
        <v/>
      </c>
      <c r="F52" s="930">
        <f>VLOOKUP("K6",'BS (Liabilities) breakdown'!$A:$I,COLUMN('BS (Liabilities) breakdown'!G$13),FALSE)</f>
        <v/>
      </c>
      <c r="G52" s="930">
        <f>VLOOKUP("K6",'BS (Liabilities) breakdown'!$A:$I,COLUMN('BS (Liabilities) breakdown'!H$13),FALSE)</f>
        <v/>
      </c>
      <c r="J52" s="47" t="n"/>
      <c r="K52" s="13" t="n"/>
      <c r="O52" s="915">
        <f>+C52*$B$9</f>
        <v/>
      </c>
      <c r="P52" s="915">
        <f>+D52*$B$9</f>
        <v/>
      </c>
      <c r="Q52" s="915">
        <f>+E52*$B$9</f>
        <v/>
      </c>
      <c r="R52" s="915">
        <f>+F52*$B$9</f>
        <v/>
      </c>
      <c r="S52" s="915">
        <f>+G52*$B$9</f>
        <v/>
      </c>
    </row>
    <row r="53">
      <c r="A53" s="914" t="inlineStr">
        <is>
          <t xml:space="preserve">Accounts Payable </t>
        </is>
      </c>
      <c r="B53" s="930">
        <f>VLOOKUP("K8",'BS (Liabilities) breakdown'!$A:$I,COLUMN('BS (Liabilities) breakdown'!C$13),FALSE)</f>
        <v/>
      </c>
      <c r="C53" s="930">
        <f>VLOOKUP("K8",'BS (Liabilities) breakdown'!$A:$I,COLUMN('BS (Liabilities) breakdown'!D$13),FALSE)</f>
        <v/>
      </c>
      <c r="D53" s="930">
        <f>VLOOKUP("K8",'BS (Liabilities) breakdown'!$A:$I,COLUMN('BS (Liabilities) breakdown'!E$13),FALSE)</f>
        <v/>
      </c>
      <c r="E53" s="930">
        <f>VLOOKUP("K8",'BS (Liabilities) breakdown'!$A:$I,COLUMN('BS (Liabilities) breakdown'!F$13),FALSE)</f>
        <v/>
      </c>
      <c r="F53" s="930">
        <f>VLOOKUP("K8",'BS (Liabilities) breakdown'!$A:$I,COLUMN('BS (Liabilities) breakdown'!G$13),FALSE)</f>
        <v/>
      </c>
      <c r="G53" s="930">
        <f>VLOOKUP("K8",'BS (Liabilities) breakdown'!$A:$I,COLUMN('BS (Liabilities) breakdown'!H$13),FALSE)</f>
        <v/>
      </c>
      <c r="J53" s="47" t="n"/>
      <c r="K53" s="48" t="n"/>
      <c r="L53" s="929" t="n"/>
      <c r="N53" s="916">
        <f>B53*$B$9</f>
        <v/>
      </c>
      <c r="O53" s="915">
        <f>+C53*$B$9</f>
        <v/>
      </c>
      <c r="P53" s="915">
        <f>+D53*$B$9</f>
        <v/>
      </c>
      <c r="Q53" s="915">
        <f>+E53*$B$9</f>
        <v/>
      </c>
      <c r="R53" s="915">
        <f>+F53*$B$9</f>
        <v/>
      </c>
      <c r="S53" s="915">
        <f>+G53*$B$9</f>
        <v/>
      </c>
    </row>
    <row r="54">
      <c r="A54" s="914" t="inlineStr">
        <is>
          <t xml:space="preserve">Accrued Expenses </t>
        </is>
      </c>
      <c r="B54" s="930">
        <f>VLOOKUP("K10",'BS (Liabilities) breakdown'!$A:$I,COLUMN('BS (Liabilities) breakdown'!C$13),FALSE)</f>
        <v/>
      </c>
      <c r="C54" s="930">
        <f>VLOOKUP("K10",'BS (Liabilities) breakdown'!$A:$I,COLUMN('BS (Liabilities) breakdown'!D$13),FALSE)</f>
        <v/>
      </c>
      <c r="D54" s="930">
        <f>VLOOKUP("K10",'BS (Liabilities) breakdown'!$A:$I,COLUMN('BS (Liabilities) breakdown'!E$13),FALSE)</f>
        <v/>
      </c>
      <c r="E54" s="930">
        <f>VLOOKUP("K10",'BS (Liabilities) breakdown'!$A:$I,COLUMN('BS (Liabilities) breakdown'!F$13),FALSE)</f>
        <v/>
      </c>
      <c r="F54" s="930">
        <f>VLOOKUP("K10",'BS (Liabilities) breakdown'!$A:$I,COLUMN('BS (Liabilities) breakdown'!G$13),FALSE)</f>
        <v/>
      </c>
      <c r="G54" s="930">
        <f>VLOOKUP("K10",'BS (Liabilities) breakdown'!$A:$I,COLUMN('BS (Liabilities) breakdown'!H$13),FALSE)</f>
        <v/>
      </c>
      <c r="J54" s="47" t="n"/>
      <c r="K54" s="48" t="n"/>
      <c r="L54" s="929" t="n"/>
      <c r="O54" s="915">
        <f>+C54*$B$9</f>
        <v/>
      </c>
      <c r="P54" s="915">
        <f>+D54*$B$9</f>
        <v/>
      </c>
      <c r="Q54" s="915">
        <f>+E54*$B$9</f>
        <v/>
      </c>
      <c r="R54" s="915">
        <f>+F54*$B$9</f>
        <v/>
      </c>
      <c r="S54" s="915">
        <f>+G54*$B$9</f>
        <v/>
      </c>
    </row>
    <row r="55">
      <c r="A55" s="914" t="inlineStr">
        <is>
          <t xml:space="preserve">Tax Payable </t>
        </is>
      </c>
      <c r="B55" s="930">
        <f>VLOOKUP("K12",'BS (Liabilities) breakdown'!$A:$I,COLUMN('BS (Liabilities) breakdown'!C$13),FALSE)</f>
        <v/>
      </c>
      <c r="C55" s="930">
        <f>VLOOKUP("K12",'BS (Liabilities) breakdown'!$A:$I,COLUMN('BS (Liabilities) breakdown'!D$13),FALSE)</f>
        <v/>
      </c>
      <c r="D55" s="930">
        <f>VLOOKUP("K12",'BS (Liabilities) breakdown'!$A:$I,COLUMN('BS (Liabilities) breakdown'!E$13),FALSE)</f>
        <v/>
      </c>
      <c r="E55" s="930">
        <f>VLOOKUP("K12",'BS (Liabilities) breakdown'!$A:$I,COLUMN('BS (Liabilities) breakdown'!F$13),FALSE)</f>
        <v/>
      </c>
      <c r="F55" s="930">
        <f>VLOOKUP("K12",'BS (Liabilities) breakdown'!$A:$I,COLUMN('BS (Liabilities) breakdown'!G$13),FALSE)</f>
        <v/>
      </c>
      <c r="G55" s="930">
        <f>VLOOKUP("K12",'BS (Liabilities) breakdown'!$A:$I,COLUMN('BS (Liabilities) breakdown'!H$13),FALSE)</f>
        <v/>
      </c>
      <c r="J55" s="47" t="n"/>
      <c r="K55" s="48" t="n"/>
      <c r="L55" s="929" t="n"/>
      <c r="N55" s="916">
        <f>B55*$B$9</f>
        <v/>
      </c>
      <c r="O55" s="915">
        <f>+C55*$B$9</f>
        <v/>
      </c>
      <c r="P55" s="915">
        <f>+D55*$B$9</f>
        <v/>
      </c>
      <c r="Q55" s="915">
        <f>+E55*$B$9</f>
        <v/>
      </c>
      <c r="R55" s="915">
        <f>+F55*$B$9</f>
        <v/>
      </c>
      <c r="S55" s="915">
        <f>+G55*$B$9</f>
        <v/>
      </c>
    </row>
    <row r="56">
      <c r="A56" s="914" t="inlineStr">
        <is>
          <t xml:space="preserve">Other Current Liabilities </t>
        </is>
      </c>
      <c r="B56" s="930">
        <f>VLOOKUP("K14",'BS (Liabilities) breakdown'!$A:$I,COLUMN('BS (Liabilities) breakdown'!C$13),FALSE)</f>
        <v/>
      </c>
      <c r="C56" s="930">
        <f>VLOOKUP("K14",'BS (Liabilities) breakdown'!$A:$I,COLUMN('BS (Liabilities) breakdown'!D$13),FALSE)</f>
        <v/>
      </c>
      <c r="D56" s="930">
        <f>VLOOKUP("K14",'BS (Liabilities) breakdown'!$A:$I,COLUMN('BS (Liabilities) breakdown'!E$13),FALSE)</f>
        <v/>
      </c>
      <c r="E56" s="930">
        <f>VLOOKUP("K14",'BS (Liabilities) breakdown'!$A:$I,COLUMN('BS (Liabilities) breakdown'!F$13),FALSE)</f>
        <v/>
      </c>
      <c r="F56" s="930">
        <f>VLOOKUP("K14",'BS (Liabilities) breakdown'!$A:$I,COLUMN('BS (Liabilities) breakdown'!G$13),FALSE)</f>
        <v/>
      </c>
      <c r="G56" s="930">
        <f>VLOOKUP("K14",'BS (Liabilities) breakdown'!$A:$I,COLUMN('BS (Liabilities) breakdown'!H$13),FALSE)</f>
        <v/>
      </c>
      <c r="J56" s="47" t="n"/>
      <c r="K56" s="48" t="n"/>
      <c r="L56" s="929" t="n"/>
      <c r="O56" s="915">
        <f>+C56*$B$9</f>
        <v/>
      </c>
      <c r="P56" s="915">
        <f>+D56*$B$9</f>
        <v/>
      </c>
      <c r="Q56" s="915">
        <f>+E56*$B$9</f>
        <v/>
      </c>
      <c r="R56" s="915">
        <f>+F56*$B$9</f>
        <v/>
      </c>
      <c r="S56" s="915">
        <f>+G56*$B$9</f>
        <v/>
      </c>
    </row>
    <row r="57">
      <c r="A57" s="919" t="inlineStr">
        <is>
          <t xml:space="preserve">Current Liabilities </t>
        </is>
      </c>
      <c r="B57" s="932">
        <f>SUM(B50:B56)</f>
        <v/>
      </c>
      <c r="C57" s="932">
        <f>SUM(C50:C56)</f>
        <v/>
      </c>
      <c r="D57" s="932">
        <f>SUM(D50:D56)</f>
        <v/>
      </c>
      <c r="E57" s="932">
        <f>SUM(E50:E56)</f>
        <v/>
      </c>
      <c r="F57" s="932">
        <f>SUM(F50:F56)</f>
        <v/>
      </c>
      <c r="G57" s="932">
        <f>SUM(G50:G56)</f>
        <v/>
      </c>
      <c r="J57" s="931" t="n"/>
      <c r="K57" s="931" t="n"/>
      <c r="L57" s="931" t="n"/>
      <c r="O57" s="932">
        <f>SUM(O50:O56)</f>
        <v/>
      </c>
      <c r="P57" s="932">
        <f>SUM(P50:P56)</f>
        <v/>
      </c>
      <c r="Q57" s="932">
        <f>SUM(Q50:Q56)</f>
        <v/>
      </c>
      <c r="R57" s="932">
        <f>SUM(R50:R56)</f>
        <v/>
      </c>
      <c r="S57" s="932">
        <f>SUM(S50:S56)</f>
        <v/>
      </c>
    </row>
    <row r="58">
      <c r="A58" s="921" t="n"/>
      <c r="B58" s="921" t="n"/>
      <c r="C58" s="933" t="n"/>
      <c r="D58" s="934" t="n"/>
      <c r="E58" s="933" t="n"/>
      <c r="F58" s="933" t="n"/>
      <c r="G58" s="934" t="n"/>
      <c r="K58" s="13" t="n"/>
      <c r="O58" s="921" t="n"/>
      <c r="P58" s="933" t="n"/>
      <c r="Q58" s="933" t="n"/>
      <c r="R58" s="933" t="n"/>
      <c r="S58" s="933" t="n"/>
    </row>
    <row r="59">
      <c r="A59" s="918" t="inlineStr">
        <is>
          <t xml:space="preserve">Long Term Debt </t>
        </is>
      </c>
      <c r="B59" s="930">
        <f>VLOOKUP("K20",'BS (Liabilities) breakdown'!$A:$I,COLUMN('BS (Liabilities) breakdown'!C$13),FALSE)</f>
        <v/>
      </c>
      <c r="C59" s="930">
        <f>VLOOKUP("K20",'BS (Liabilities) breakdown'!$A:$I,COLUMN('BS (Liabilities) breakdown'!D$13),FALSE)</f>
        <v/>
      </c>
      <c r="D59" s="930">
        <f>VLOOKUP("K20",'BS (Liabilities) breakdown'!$A:$I,COLUMN('BS (Liabilities) breakdown'!E$13),FALSE)</f>
        <v/>
      </c>
      <c r="E59" s="930">
        <f>VLOOKUP("K20",'BS (Liabilities) breakdown'!$A:$I,COLUMN('BS (Liabilities) breakdown'!F$13),FALSE)</f>
        <v/>
      </c>
      <c r="F59" s="930">
        <f>VLOOKUP("K20",'BS (Liabilities) breakdown'!$A:$I,COLUMN('BS (Liabilities) breakdown'!G$13),FALSE)</f>
        <v/>
      </c>
      <c r="G59" s="930">
        <f>VLOOKUP("K20",'BS (Liabilities) breakdown'!$A:$I,COLUMN('BS (Liabilities) breakdown'!H$13),FALSE)</f>
        <v/>
      </c>
      <c r="O59" s="930">
        <f>O60+O61+O62</f>
        <v/>
      </c>
      <c r="P59" s="930">
        <f>P60+P61+P62</f>
        <v/>
      </c>
      <c r="Q59" s="930">
        <f>Q60+Q61+Q62</f>
        <v/>
      </c>
      <c r="R59" s="930">
        <f>R60+R61+R62</f>
        <v/>
      </c>
      <c r="S59" s="930">
        <f>S60+S61+S62</f>
        <v/>
      </c>
    </row>
    <row r="60">
      <c r="A60" s="914" t="inlineStr">
        <is>
          <t xml:space="preserve">(Long Term Borrowings) </t>
        </is>
      </c>
      <c r="B60" s="930">
        <f>VLOOKUP("K16T",'BS (Liabilities) breakdown'!$A:$I,COLUMN('BS (Liabilities) breakdown'!C$13),FALSE)</f>
        <v/>
      </c>
      <c r="C60" s="930">
        <f>VLOOKUP("K16T",'BS (Liabilities) breakdown'!$A:$I,COLUMN('BS (Liabilities) breakdown'!D$13),FALSE)</f>
        <v/>
      </c>
      <c r="D60" s="930">
        <f>VLOOKUP("K16T",'BS (Liabilities) breakdown'!$A:$I,COLUMN('BS (Liabilities) breakdown'!E$13),FALSE)</f>
        <v/>
      </c>
      <c r="E60" s="930">
        <f>VLOOKUP("K16T",'BS (Liabilities) breakdown'!$A:$I,COLUMN('BS (Liabilities) breakdown'!F$13),FALSE)</f>
        <v/>
      </c>
      <c r="F60" s="930">
        <f>VLOOKUP("K16T",'BS (Liabilities) breakdown'!$A:$I,COLUMN('BS (Liabilities) breakdown'!G$13),FALSE)</f>
        <v/>
      </c>
      <c r="G60" s="930">
        <f>VLOOKUP("K16T",'BS (Liabilities) breakdown'!$A:$I,COLUMN('BS (Liabilities) breakdown'!H$13),FALSE)</f>
        <v/>
      </c>
      <c r="K60" s="55" t="n"/>
      <c r="M60" s="13" t="n"/>
      <c r="O60" s="915">
        <f>+C60*$B$9</f>
        <v/>
      </c>
      <c r="P60" s="915">
        <f>+D60*$B$9</f>
        <v/>
      </c>
      <c r="Q60" s="915">
        <f>+E60*$B$9</f>
        <v/>
      </c>
      <c r="R60" s="915">
        <f>+F60*$B$9</f>
        <v/>
      </c>
      <c r="S60" s="915">
        <f>+G60*$B$9</f>
        <v/>
      </c>
    </row>
    <row r="61">
      <c r="A61" s="918" t="inlineStr">
        <is>
          <t xml:space="preserve">(Bond) </t>
        </is>
      </c>
      <c r="B61" s="930">
        <f>VLOOKUP("K17T",'BS (Liabilities) breakdown'!$A:$I,COLUMN('BS (Liabilities) breakdown'!C$13),FALSE)</f>
        <v/>
      </c>
      <c r="C61" s="930">
        <f>VLOOKUP("K17T",'BS (Liabilities) breakdown'!$A:$I,COLUMN('BS (Liabilities) breakdown'!D$13),FALSE)</f>
        <v/>
      </c>
      <c r="D61" s="930">
        <f>VLOOKUP("K17T",'BS (Liabilities) breakdown'!$A:$I,COLUMN('BS (Liabilities) breakdown'!E$13),FALSE)</f>
        <v/>
      </c>
      <c r="E61" s="930">
        <f>VLOOKUP("K17T",'BS (Liabilities) breakdown'!$A:$I,COLUMN('BS (Liabilities) breakdown'!F$13),FALSE)</f>
        <v/>
      </c>
      <c r="F61" s="930">
        <f>VLOOKUP("K17T",'BS (Liabilities) breakdown'!$A:$I,COLUMN('BS (Liabilities) breakdown'!G$13),FALSE)</f>
        <v/>
      </c>
      <c r="G61" s="930">
        <f>VLOOKUP("K17T",'BS (Liabilities) breakdown'!$A:$I,COLUMN('BS (Liabilities) breakdown'!H$13),FALSE)</f>
        <v/>
      </c>
      <c r="M61" s="13" t="n"/>
      <c r="N61" s="935" t="n"/>
      <c r="O61" s="915">
        <f>+C61*$B$9</f>
        <v/>
      </c>
      <c r="P61" s="915">
        <f>+D61*$B$9</f>
        <v/>
      </c>
      <c r="Q61" s="915">
        <f>+E61*$B$9</f>
        <v/>
      </c>
      <c r="R61" s="915">
        <f>+F61*$B$9</f>
        <v/>
      </c>
      <c r="S61" s="915">
        <f>+G61*$B$9</f>
        <v/>
      </c>
    </row>
    <row r="62">
      <c r="A62" s="918" t="inlineStr">
        <is>
          <t xml:space="preserve">(Subordinate Debt) </t>
        </is>
      </c>
      <c r="B62" s="930">
        <f>VLOOKUP("K18T",'BS (Liabilities) breakdown'!$A:$I,COLUMN('BS (Liabilities) breakdown'!C$13),FALSE)</f>
        <v/>
      </c>
      <c r="C62" s="930">
        <f>VLOOKUP("K18T",'BS (Liabilities) breakdown'!$A:$I,COLUMN('BS (Liabilities) breakdown'!D$13),FALSE)</f>
        <v/>
      </c>
      <c r="D62" s="930">
        <f>VLOOKUP("K18T",'BS (Liabilities) breakdown'!$A:$I,COLUMN('BS (Liabilities) breakdown'!E$13),FALSE)</f>
        <v/>
      </c>
      <c r="E62" s="930">
        <f>VLOOKUP("K18T",'BS (Liabilities) breakdown'!$A:$I,COLUMN('BS (Liabilities) breakdown'!F$13),FALSE)</f>
        <v/>
      </c>
      <c r="F62" s="930">
        <f>VLOOKUP("K18T",'BS (Liabilities) breakdown'!$A:$I,COLUMN('BS (Liabilities) breakdown'!G$13),FALSE)</f>
        <v/>
      </c>
      <c r="G62" s="930">
        <f>VLOOKUP("K18T",'BS (Liabilities) breakdown'!$A:$I,COLUMN('BS (Liabilities) breakdown'!H$13),FALSE)</f>
        <v/>
      </c>
      <c r="K62" s="13" t="n"/>
      <c r="L62" s="13" t="n"/>
      <c r="M62" s="13" t="n"/>
      <c r="O62" s="915">
        <f>+C62*$B$9</f>
        <v/>
      </c>
      <c r="P62" s="915">
        <f>+D62*$B$9</f>
        <v/>
      </c>
      <c r="Q62" s="915">
        <f>+E62*$B$9</f>
        <v/>
      </c>
      <c r="R62" s="915">
        <f>+F62*$B$9</f>
        <v/>
      </c>
      <c r="S62" s="915">
        <f>+G62*$B$9</f>
        <v/>
      </c>
    </row>
    <row r="63">
      <c r="A63" s="914" t="inlineStr">
        <is>
          <t xml:space="preserve">Deferred Taxes </t>
        </is>
      </c>
      <c r="B63" s="930">
        <f>VLOOKUP("K22",'BS (Liabilities) breakdown'!$A:$I,COLUMN('BS (Liabilities) breakdown'!C$13),FALSE)</f>
        <v/>
      </c>
      <c r="C63" s="930">
        <f>VLOOKUP("K22",'BS (Liabilities) breakdown'!$A:$I,COLUMN('BS (Liabilities) breakdown'!D$13),FALSE)</f>
        <v/>
      </c>
      <c r="D63" s="930">
        <f>VLOOKUP("K22",'BS (Liabilities) breakdown'!$A:$I,COLUMN('BS (Liabilities) breakdown'!E$13),FALSE)</f>
        <v/>
      </c>
      <c r="E63" s="930">
        <f>VLOOKUP("K22",'BS (Liabilities) breakdown'!$A:$I,COLUMN('BS (Liabilities) breakdown'!F$13),FALSE)</f>
        <v/>
      </c>
      <c r="F63" s="930">
        <f>VLOOKUP("K22",'BS (Liabilities) breakdown'!$A:$I,COLUMN('BS (Liabilities) breakdown'!G$13),FALSE)</f>
        <v/>
      </c>
      <c r="G63" s="930">
        <f>VLOOKUP("K22",'BS (Liabilities) breakdown'!$A:$I,COLUMN('BS (Liabilities) breakdown'!H$13),FALSE)</f>
        <v/>
      </c>
      <c r="K63" s="55" t="n"/>
      <c r="L63" s="13" t="n"/>
      <c r="M63" s="13" t="n"/>
      <c r="N63" s="916">
        <f>B63*$B$9</f>
        <v/>
      </c>
      <c r="O63" s="915">
        <f>+C63*$B$9</f>
        <v/>
      </c>
      <c r="P63" s="915">
        <f>+D63*$B$9</f>
        <v/>
      </c>
      <c r="Q63" s="915">
        <f>+E63*$B$9</f>
        <v/>
      </c>
      <c r="R63" s="915">
        <f>+F63*$B$9</f>
        <v/>
      </c>
      <c r="S63" s="915">
        <f>+G63*$B$9</f>
        <v/>
      </c>
    </row>
    <row r="64">
      <c r="A64" s="914" t="inlineStr">
        <is>
          <t xml:space="preserve">Other Long Term liabilities </t>
        </is>
      </c>
      <c r="B64" s="930">
        <f>VLOOKUP("K24",'BS (Liabilities) breakdown'!$A:$I,COLUMN('BS (Liabilities) breakdown'!C$13),FALSE)</f>
        <v/>
      </c>
      <c r="C64" s="930">
        <f>VLOOKUP("K24",'BS (Liabilities) breakdown'!$A:$I,COLUMN('BS (Liabilities) breakdown'!D$13),FALSE)</f>
        <v/>
      </c>
      <c r="D64" s="930">
        <f>VLOOKUP("K24",'BS (Liabilities) breakdown'!$A:$I,COLUMN('BS (Liabilities) breakdown'!E$13),FALSE)</f>
        <v/>
      </c>
      <c r="E64" s="930">
        <f>VLOOKUP("K24",'BS (Liabilities) breakdown'!$A:$I,COLUMN('BS (Liabilities) breakdown'!F$13),FALSE)</f>
        <v/>
      </c>
      <c r="F64" s="930">
        <f>VLOOKUP("K24",'BS (Liabilities) breakdown'!$A:$I,COLUMN('BS (Liabilities) breakdown'!G$13),FALSE)</f>
        <v/>
      </c>
      <c r="G64" s="930">
        <f>VLOOKUP("K24",'BS (Liabilities) breakdown'!$A:$I,COLUMN('BS (Liabilities) breakdown'!H$13),FALSE)</f>
        <v/>
      </c>
      <c r="K64" s="55" t="n"/>
      <c r="L64" s="13" t="n"/>
      <c r="M64" s="13" t="n"/>
      <c r="O64" s="915">
        <f>+C64*$B$9</f>
        <v/>
      </c>
      <c r="P64" s="915">
        <f>+D64*$B$9</f>
        <v/>
      </c>
      <c r="Q64" s="915">
        <f>+E64*$B$9</f>
        <v/>
      </c>
      <c r="R64" s="915">
        <f>+F64*$B$9</f>
        <v/>
      </c>
      <c r="S64" s="915">
        <f>+G64*$B$9</f>
        <v/>
      </c>
    </row>
    <row r="65">
      <c r="A65" s="918" t="inlineStr">
        <is>
          <t xml:space="preserve">Minority Interest </t>
        </is>
      </c>
      <c r="B65" s="930">
        <f>VLOOKUP("K26",'BS (Liabilities) breakdown'!$A:$I,COLUMN('BS (Liabilities) breakdown'!C$13),FALSE)</f>
        <v/>
      </c>
      <c r="C65" s="930">
        <f>VLOOKUP("K26",'BS (Liabilities) breakdown'!$A:$I,COLUMN('BS (Liabilities) breakdown'!D$13),FALSE)</f>
        <v/>
      </c>
      <c r="D65" s="930">
        <f>VLOOKUP("K26",'BS (Liabilities) breakdown'!$A:$I,COLUMN('BS (Liabilities) breakdown'!E$13),FALSE)</f>
        <v/>
      </c>
      <c r="E65" s="930">
        <f>VLOOKUP("K26",'BS (Liabilities) breakdown'!$A:$I,COLUMN('BS (Liabilities) breakdown'!F$13),FALSE)</f>
        <v/>
      </c>
      <c r="F65" s="930">
        <f>VLOOKUP("K26",'BS (Liabilities) breakdown'!$A:$I,COLUMN('BS (Liabilities) breakdown'!G$13),FALSE)</f>
        <v/>
      </c>
      <c r="G65" s="930">
        <f>VLOOKUP("K26",'BS (Liabilities) breakdown'!$A:$I,COLUMN('BS (Liabilities) breakdown'!H$13),FALSE)</f>
        <v/>
      </c>
      <c r="K65" s="55" t="n"/>
      <c r="L65" s="13" t="n"/>
      <c r="M65" s="13" t="n"/>
      <c r="O65" s="915">
        <f>+C65*$B$9</f>
        <v/>
      </c>
      <c r="P65" s="915">
        <f>+D65*$B$9</f>
        <v/>
      </c>
      <c r="Q65" s="915">
        <f>+E65*$B$9</f>
        <v/>
      </c>
      <c r="R65" s="915">
        <f>+F65*$B$9</f>
        <v/>
      </c>
      <c r="S65" s="915">
        <f>+G65*$B$9</f>
        <v/>
      </c>
    </row>
    <row r="66">
      <c r="A66" s="919" t="inlineStr">
        <is>
          <t xml:space="preserve">Long Term Liabilities </t>
        </is>
      </c>
      <c r="B66" s="932">
        <f>B59+B63+B64+B65</f>
        <v/>
      </c>
      <c r="C66" s="932">
        <f>C59+C63+C64+C65</f>
        <v/>
      </c>
      <c r="D66" s="932">
        <f>D59+D63+D64+D65</f>
        <v/>
      </c>
      <c r="E66" s="932">
        <f>E59+E63+E64+E65</f>
        <v/>
      </c>
      <c r="F66" s="932">
        <f>F59+F63+F64+F65</f>
        <v/>
      </c>
      <c r="G66" s="932">
        <f>G59+G63+G64+G65</f>
        <v/>
      </c>
      <c r="K66" s="55" t="n"/>
      <c r="L66" s="13" t="n"/>
      <c r="M66" s="13" t="n"/>
      <c r="O66" s="932">
        <f>O59+O63+O64+O65</f>
        <v/>
      </c>
      <c r="P66" s="932">
        <f>P59+P63+P64+P65</f>
        <v/>
      </c>
      <c r="Q66" s="932">
        <f>Q59+Q63+Q64+Q65</f>
        <v/>
      </c>
      <c r="R66" s="932">
        <f>R59+R63+R64+R65</f>
        <v/>
      </c>
      <c r="S66" s="932">
        <f>S59+S63+S64+S65</f>
        <v/>
      </c>
    </row>
    <row r="67">
      <c r="A67" s="919" t="inlineStr">
        <is>
          <t xml:space="preserve">Liabilities Total </t>
        </is>
      </c>
      <c r="B67" s="932">
        <f>B66+B57</f>
        <v/>
      </c>
      <c r="C67" s="932">
        <f>C66+C57</f>
        <v/>
      </c>
      <c r="D67" s="936">
        <f>D66+D57</f>
        <v/>
      </c>
      <c r="E67" s="932">
        <f>E66+E57</f>
        <v/>
      </c>
      <c r="F67" s="932">
        <f>F66+F57</f>
        <v/>
      </c>
      <c r="G67" s="936">
        <f>G66+G57</f>
        <v/>
      </c>
      <c r="K67" s="55" t="n"/>
      <c r="L67" s="13" t="n"/>
      <c r="M67" s="13" t="n"/>
      <c r="O67" s="932">
        <f>O66+O57</f>
        <v/>
      </c>
      <c r="P67" s="932">
        <f>P66+P57</f>
        <v/>
      </c>
      <c r="Q67" s="932">
        <f>Q66+Q57</f>
        <v/>
      </c>
      <c r="R67" s="932">
        <f>R66+R57</f>
        <v/>
      </c>
      <c r="S67" s="932">
        <f>S66+S57</f>
        <v/>
      </c>
    </row>
    <row r="68">
      <c r="A68" s="921" t="n"/>
      <c r="B68" s="921" t="n"/>
      <c r="C68" s="933" t="n"/>
      <c r="D68" s="934" t="n"/>
      <c r="E68" s="933" t="n"/>
      <c r="F68" s="933" t="n"/>
      <c r="G68" s="934" t="n"/>
      <c r="K68" s="55" t="n"/>
      <c r="L68" s="13" t="n"/>
      <c r="M68" s="13" t="n"/>
      <c r="O68" s="921" t="n"/>
      <c r="P68" s="933" t="n"/>
      <c r="Q68" s="933" t="n"/>
      <c r="R68" s="933" t="n"/>
      <c r="S68" s="933" t="n"/>
    </row>
    <row r="69">
      <c r="A69" s="914" t="inlineStr">
        <is>
          <t xml:space="preserve">Common Stock </t>
        </is>
      </c>
      <c r="B69" s="930">
        <f>VLOOKUP("K28",'BS (Liabilities) breakdown'!$A:$I,COLUMN('BS (Liabilities) breakdown'!C$13),FALSE)</f>
        <v/>
      </c>
      <c r="C69" s="930">
        <f>VLOOKUP("K28",'BS (Liabilities) breakdown'!$A:$I,COLUMN('BS (Liabilities) breakdown'!D$13),FALSE)</f>
        <v/>
      </c>
      <c r="D69" s="930">
        <f>VLOOKUP("K28",'BS (Liabilities) breakdown'!$A:$I,COLUMN('BS (Liabilities) breakdown'!E$13),FALSE)</f>
        <v/>
      </c>
      <c r="E69" s="930">
        <f>VLOOKUP("K28",'BS (Liabilities) breakdown'!$A:$I,COLUMN('BS (Liabilities) breakdown'!F$13),FALSE)</f>
        <v/>
      </c>
      <c r="F69" s="930">
        <f>VLOOKUP("K28",'BS (Liabilities) breakdown'!$A:$I,COLUMN('BS (Liabilities) breakdown'!G$13),FALSE)</f>
        <v/>
      </c>
      <c r="G69" s="930">
        <f>VLOOKUP("K28",'BS (Liabilities) breakdown'!$A:$I,COLUMN('BS (Liabilities) breakdown'!H$13),FALSE)</f>
        <v/>
      </c>
      <c r="K69" s="55" t="n"/>
      <c r="L69" s="13" t="n"/>
      <c r="M69" s="13" t="n"/>
      <c r="O69" s="915">
        <f>+C69*$B$9</f>
        <v/>
      </c>
      <c r="P69" s="915">
        <f>+D69*$B$9</f>
        <v/>
      </c>
      <c r="Q69" s="915">
        <f>+E69*$B$9</f>
        <v/>
      </c>
      <c r="R69" s="915">
        <f>+F69*$B$9</f>
        <v/>
      </c>
      <c r="S69" s="915">
        <f>+G69*$B$9</f>
        <v/>
      </c>
    </row>
    <row r="70">
      <c r="A70" s="918" t="inlineStr">
        <is>
          <t xml:space="preserve">Additional Paid in Capital </t>
        </is>
      </c>
      <c r="B70" s="930">
        <f>VLOOKUP("K30",'BS (Liabilities) breakdown'!$A:$I,COLUMN('BS (Liabilities) breakdown'!C$13),FALSE)</f>
        <v/>
      </c>
      <c r="C70" s="930">
        <f>VLOOKUP("K30",'BS (Liabilities) breakdown'!$A:$I,COLUMN('BS (Liabilities) breakdown'!D$13),FALSE)</f>
        <v/>
      </c>
      <c r="D70" s="930">
        <f>VLOOKUP("K30",'BS (Liabilities) breakdown'!$A:$I,COLUMN('BS (Liabilities) breakdown'!E$13),FALSE)</f>
        <v/>
      </c>
      <c r="E70" s="930">
        <f>VLOOKUP("K30",'BS (Liabilities) breakdown'!$A:$I,COLUMN('BS (Liabilities) breakdown'!F$13),FALSE)</f>
        <v/>
      </c>
      <c r="F70" s="930">
        <f>VLOOKUP("K30",'BS (Liabilities) breakdown'!$A:$I,COLUMN('BS (Liabilities) breakdown'!G$13),FALSE)</f>
        <v/>
      </c>
      <c r="G70" s="930">
        <f>VLOOKUP("K30",'BS (Liabilities) breakdown'!$A:$I,COLUMN('BS (Liabilities) breakdown'!H$13),FALSE)</f>
        <v/>
      </c>
      <c r="K70" s="55" t="n"/>
      <c r="L70" s="13" t="n"/>
      <c r="M70" s="13" t="n"/>
      <c r="O70" s="915">
        <f>+C70*$B$9</f>
        <v/>
      </c>
      <c r="P70" s="915">
        <f>+D70*$B$9</f>
        <v/>
      </c>
      <c r="Q70" s="915">
        <f>+E70*$B$9</f>
        <v/>
      </c>
      <c r="R70" s="915">
        <f>+F70*$B$9</f>
        <v/>
      </c>
      <c r="S70" s="915">
        <f>+G70*$B$9</f>
        <v/>
      </c>
    </row>
    <row r="71">
      <c r="A71" s="918" t="inlineStr">
        <is>
          <t xml:space="preserve">Other Reserves </t>
        </is>
      </c>
      <c r="B71" s="930">
        <f>VLOOKUP("K32",'BS (Liabilities) breakdown'!$A:$I,COLUMN('BS (Liabilities) breakdown'!C$13),FALSE)</f>
        <v/>
      </c>
      <c r="C71" s="930">
        <f>VLOOKUP("K32",'BS (Liabilities) breakdown'!$A:$I,COLUMN('BS (Liabilities) breakdown'!D$13),FALSE)</f>
        <v/>
      </c>
      <c r="D71" s="930">
        <f>VLOOKUP("K32",'BS (Liabilities) breakdown'!$A:$I,COLUMN('BS (Liabilities) breakdown'!E$13),FALSE)</f>
        <v/>
      </c>
      <c r="E71" s="930">
        <f>VLOOKUP("K32",'BS (Liabilities) breakdown'!$A:$I,COLUMN('BS (Liabilities) breakdown'!F$13),FALSE)</f>
        <v/>
      </c>
      <c r="F71" s="930">
        <f>VLOOKUP("K32",'BS (Liabilities) breakdown'!$A:$I,COLUMN('BS (Liabilities) breakdown'!G$13),FALSE)</f>
        <v/>
      </c>
      <c r="G71" s="930">
        <f>VLOOKUP("K32",'BS (Liabilities) breakdown'!$A:$I,COLUMN('BS (Liabilities) breakdown'!H$13),FALSE)</f>
        <v/>
      </c>
      <c r="K71" s="55" t="n"/>
      <c r="L71" s="13" t="n"/>
      <c r="O71" s="915">
        <f>+C71*$B$9</f>
        <v/>
      </c>
      <c r="P71" s="915">
        <f>+D71*$B$9</f>
        <v/>
      </c>
      <c r="Q71" s="915">
        <f>+E71*$B$9</f>
        <v/>
      </c>
      <c r="R71" s="915">
        <f>+F71*$B$9</f>
        <v/>
      </c>
      <c r="S71" s="915">
        <f>+G71*$B$9</f>
        <v/>
      </c>
    </row>
    <row r="72">
      <c r="A72" s="918" t="inlineStr">
        <is>
          <t xml:space="preserve">Retained Earnings </t>
        </is>
      </c>
      <c r="B72" s="930">
        <f>VLOOKUP("K34",'BS (Liabilities) breakdown'!$A:$I,COLUMN('BS (Liabilities) breakdown'!C$13),FALSE)</f>
        <v/>
      </c>
      <c r="C72" s="930">
        <f>VLOOKUP("K34",'BS (Liabilities) breakdown'!$A:$I,COLUMN('BS (Liabilities) breakdown'!D$13),FALSE)</f>
        <v/>
      </c>
      <c r="D72" s="930">
        <f>VLOOKUP("K34",'BS (Liabilities) breakdown'!$A:$I,COLUMN('BS (Liabilities) breakdown'!E$13),FALSE)</f>
        <v/>
      </c>
      <c r="E72" s="930">
        <f>VLOOKUP("K34",'BS (Liabilities) breakdown'!$A:$I,COLUMN('BS (Liabilities) breakdown'!F$13),FALSE)</f>
        <v/>
      </c>
      <c r="F72" s="930">
        <f>VLOOKUP("K34",'BS (Liabilities) breakdown'!$A:$I,COLUMN('BS (Liabilities) breakdown'!G$13),FALSE)</f>
        <v/>
      </c>
      <c r="G72" s="930">
        <f>VLOOKUP("K34",'BS (Liabilities) breakdown'!$A:$I,COLUMN('BS (Liabilities) breakdown'!H$13),FALSE)</f>
        <v/>
      </c>
      <c r="I72" s="916" t="n"/>
      <c r="K72" s="55" t="n"/>
      <c r="L72" s="13" t="n"/>
      <c r="O72" s="915">
        <f>+C72*$B$9</f>
        <v/>
      </c>
      <c r="P72" s="915">
        <f>+D72*$B$9</f>
        <v/>
      </c>
      <c r="Q72" s="915">
        <f>+E72*$B$9</f>
        <v/>
      </c>
      <c r="R72" s="915">
        <f>+F72*$B$9</f>
        <v/>
      </c>
      <c r="S72" s="915">
        <f>+G72*$B$9</f>
        <v/>
      </c>
    </row>
    <row r="73">
      <c r="A73" s="918" t="inlineStr">
        <is>
          <t xml:space="preserve">Others </t>
        </is>
      </c>
      <c r="B73" s="930">
        <f>VLOOKUP("K36",'BS (Liabilities) breakdown'!$A:$I,COLUMN('BS (Liabilities) breakdown'!C$13),FALSE)</f>
        <v/>
      </c>
      <c r="C73" s="930">
        <f>VLOOKUP("K36",'BS (Liabilities) breakdown'!$A:$I,COLUMN('BS (Liabilities) breakdown'!D$13),FALSE)</f>
        <v/>
      </c>
      <c r="D73" s="930">
        <f>VLOOKUP("K36",'BS (Liabilities) breakdown'!$A:$I,COLUMN('BS (Liabilities) breakdown'!E$13),FALSE)</f>
        <v/>
      </c>
      <c r="E73" s="930">
        <f>VLOOKUP("K36",'BS (Liabilities) breakdown'!$A:$I,COLUMN('BS (Liabilities) breakdown'!F$13),FALSE)</f>
        <v/>
      </c>
      <c r="F73" s="930">
        <f>VLOOKUP("K36",'BS (Liabilities) breakdown'!$A:$I,COLUMN('BS (Liabilities) breakdown'!G$13),FALSE)</f>
        <v/>
      </c>
      <c r="G73" s="930">
        <f>VLOOKUP("K36",'BS (Liabilities) breakdown'!$A:$I,COLUMN('BS (Liabilities) breakdown'!H$13),FALSE)</f>
        <v/>
      </c>
      <c r="O73" s="915">
        <f>+C73*$B$9</f>
        <v/>
      </c>
      <c r="P73" s="915">
        <f>+D73*$B$9</f>
        <v/>
      </c>
      <c r="Q73" s="915">
        <f>+E73*$B$9</f>
        <v/>
      </c>
      <c r="R73" s="915">
        <f>+F73*$B$9</f>
        <v/>
      </c>
      <c r="S73" s="915">
        <f>+G73*$B$9</f>
        <v/>
      </c>
    </row>
    <row r="74">
      <c r="A74" s="919" t="inlineStr">
        <is>
          <t xml:space="preserve">Shareholders' Equity(A) </t>
        </is>
      </c>
      <c r="B74" s="932">
        <f>VLOOKUP("K38",'BS (Liabilities) breakdown'!$A:$I,COLUMN('BS (Liabilities) breakdown'!C$13),FALSE)</f>
        <v/>
      </c>
      <c r="C74" s="932">
        <f>VLOOKUP("K38",'BS (Liabilities) breakdown'!$A:$I,COLUMN('BS (Liabilities) breakdown'!D$13),FALSE)</f>
        <v/>
      </c>
      <c r="D74" s="932">
        <f>VLOOKUP("K38",'BS (Liabilities) breakdown'!$A:$I,COLUMN('BS (Liabilities) breakdown'!E$13),FALSE)</f>
        <v/>
      </c>
      <c r="E74" s="932">
        <f>VLOOKUP("K38",'BS (Liabilities) breakdown'!$A:$I,COLUMN('BS (Liabilities) breakdown'!F$13),FALSE)</f>
        <v/>
      </c>
      <c r="F74" s="932">
        <f>VLOOKUP("K38",'BS (Liabilities) breakdown'!$A:$I,COLUMN('BS (Liabilities) breakdown'!G$13),FALSE)</f>
        <v/>
      </c>
      <c r="G74" s="932">
        <f>VLOOKUP("K38",'BS (Liabilities) breakdown'!$A:$I,COLUMN('BS (Liabilities) breakdown'!H$13),FALSE)</f>
        <v/>
      </c>
      <c r="H74" s="937" t="n"/>
      <c r="O74" s="932">
        <f>SUM(O69:O73)</f>
        <v/>
      </c>
      <c r="P74" s="932">
        <f>SUM(P69:P73)</f>
        <v/>
      </c>
      <c r="Q74" s="932">
        <f>SUM(Q69:Q73)</f>
        <v/>
      </c>
      <c r="R74" s="932">
        <f>SUM(R69:R73)</f>
        <v/>
      </c>
      <c r="S74" s="932">
        <f>SUM(S69:S73)</f>
        <v/>
      </c>
    </row>
    <row r="75">
      <c r="A75" s="921" t="n"/>
      <c r="B75" s="921" t="n"/>
      <c r="C75" s="933" t="n"/>
      <c r="D75" s="934" t="n"/>
      <c r="E75" s="933" t="n"/>
      <c r="F75" s="933" t="n"/>
      <c r="G75" s="934" t="n"/>
      <c r="O75" s="921" t="n"/>
      <c r="P75" s="933" t="n"/>
      <c r="Q75" s="933" t="n"/>
      <c r="R75" s="933" t="n"/>
      <c r="S75" s="933" t="n"/>
    </row>
    <row r="76">
      <c r="A76" s="919" t="inlineStr">
        <is>
          <t xml:space="preserve">Total Liabilities &amp; Equity </t>
        </is>
      </c>
      <c r="B76" s="932">
        <f>B74+B67</f>
        <v/>
      </c>
      <c r="C76" s="932">
        <f>C74+C67</f>
        <v/>
      </c>
      <c r="D76" s="936">
        <f>D74+D67</f>
        <v/>
      </c>
      <c r="E76" s="932">
        <f>E74+E67</f>
        <v/>
      </c>
      <c r="F76" s="932">
        <f>F74+F67</f>
        <v/>
      </c>
      <c r="G76" s="936">
        <f>G74+G67</f>
        <v/>
      </c>
      <c r="O76" s="932">
        <f>O74+O67</f>
        <v/>
      </c>
      <c r="P76" s="932">
        <f>P74+P67</f>
        <v/>
      </c>
      <c r="Q76" s="932">
        <f>Q74+Q67</f>
        <v/>
      </c>
      <c r="R76" s="932">
        <f>R74+R67</f>
        <v/>
      </c>
      <c r="S76" s="932">
        <f>S74+S67</f>
        <v/>
      </c>
    </row>
    <row r="77">
      <c r="A77" s="938" t="inlineStr">
        <is>
          <t>Error</t>
        </is>
      </c>
      <c r="B77" s="939">
        <f>B76-B44</f>
        <v/>
      </c>
      <c r="C77" s="940">
        <f>C76-C44</f>
        <v/>
      </c>
      <c r="D77" s="941">
        <f>D76-D44</f>
        <v/>
      </c>
      <c r="E77" s="942">
        <f>E76-E44</f>
        <v/>
      </c>
      <c r="F77" s="943">
        <f>F76-F44</f>
        <v/>
      </c>
      <c r="G77" s="944">
        <f>G76-G44</f>
        <v/>
      </c>
      <c r="I77" s="945" t="n"/>
      <c r="O77" s="946">
        <f>O76-O44</f>
        <v/>
      </c>
      <c r="P77" s="946">
        <f>P76-P44</f>
        <v/>
      </c>
      <c r="Q77" s="946">
        <f>Q76-Q44</f>
        <v/>
      </c>
      <c r="R77" s="946">
        <f>R76-R44</f>
        <v/>
      </c>
      <c r="S77" s="946">
        <f>S76-S44</f>
        <v/>
      </c>
    </row>
    <row r="78">
      <c r="A78" s="904" t="n"/>
      <c r="B78" s="904" t="n"/>
      <c r="C78" s="904" t="n"/>
      <c r="D78" s="904" t="n"/>
      <c r="E78" s="904" t="n"/>
      <c r="F78" s="904" t="n"/>
      <c r="G78" s="905" t="n"/>
      <c r="O78" s="904" t="n"/>
      <c r="P78" s="904" t="n"/>
      <c r="Q78" s="904" t="n"/>
      <c r="R78" s="904" t="n"/>
      <c r="S78" s="904" t="n"/>
    </row>
    <row r="79">
      <c r="A79" s="908" t="inlineStr">
        <is>
          <t xml:space="preserve">Others </t>
        </is>
      </c>
      <c r="B79" s="908" t="n"/>
      <c r="C79" s="908" t="n"/>
      <c r="D79" s="904" t="n"/>
      <c r="E79" s="904" t="n"/>
      <c r="F79" s="904" t="n"/>
      <c r="G79" s="905" t="n"/>
      <c r="O79" s="908" t="n"/>
      <c r="P79" s="904" t="n"/>
      <c r="Q79" s="904" t="n"/>
      <c r="R79" s="904" t="n"/>
      <c r="S79" s="904" t="n"/>
    </row>
    <row r="80">
      <c r="A80" s="904" t="n"/>
      <c r="B80" s="904" t="n"/>
      <c r="C80" s="904" t="n"/>
      <c r="D80" s="904" t="n"/>
      <c r="E80" s="904" t="n"/>
      <c r="F80" s="904" t="n"/>
      <c r="G80" s="905" t="n"/>
      <c r="O80" s="904" t="n"/>
      <c r="P80" s="904" t="n"/>
      <c r="Q80" s="904" t="n"/>
      <c r="R80" s="904" t="n"/>
      <c r="S80" s="904" t="n"/>
    </row>
    <row r="81">
      <c r="A81" s="911" t="inlineStr">
        <is>
          <t xml:space="preserve"> </t>
        </is>
      </c>
      <c r="B81" s="912">
        <f>B21</f>
        <v/>
      </c>
      <c r="C81" s="912">
        <f>C21</f>
        <v/>
      </c>
      <c r="D81" s="912">
        <f>D21</f>
        <v/>
      </c>
      <c r="E81" s="912">
        <f>E21</f>
        <v/>
      </c>
      <c r="F81" s="912">
        <f>F21</f>
        <v/>
      </c>
      <c r="G81" s="913">
        <f>G21</f>
        <v/>
      </c>
      <c r="O81" s="912">
        <f>O21</f>
        <v/>
      </c>
      <c r="P81" s="912">
        <f>P21</f>
        <v/>
      </c>
      <c r="Q81" s="912">
        <f>Q21</f>
        <v/>
      </c>
      <c r="R81" s="912">
        <f>R21</f>
        <v/>
      </c>
      <c r="S81" s="912">
        <f>S21</f>
        <v/>
      </c>
    </row>
    <row r="82">
      <c r="A82" s="918" t="inlineStr">
        <is>
          <t xml:space="preserve">Off Balance Liabilities </t>
        </is>
      </c>
      <c r="B82" s="930">
        <f>VLOOKUP("K40",'BS (Liabilities) breakdown'!$A:$I,COLUMN('BS (Liabilities) breakdown'!C$13),FALSE)</f>
        <v/>
      </c>
      <c r="C82" s="930">
        <f>VLOOKUP("K40",'BS (Liabilities) breakdown'!$A:$I,COLUMN('BS (Liabilities) breakdown'!D$13),FALSE)</f>
        <v/>
      </c>
      <c r="D82" s="930">
        <f>VLOOKUP("K40",'BS (Liabilities) breakdown'!$A:$I,COLUMN('BS (Liabilities) breakdown'!E$13),FALSE)</f>
        <v/>
      </c>
      <c r="E82" s="930">
        <f>VLOOKUP("K40",'BS (Liabilities) breakdown'!$A:$I,COLUMN('BS (Liabilities) breakdown'!F$13),FALSE)</f>
        <v/>
      </c>
      <c r="F82" s="930">
        <f>VLOOKUP("K40",'BS (Liabilities) breakdown'!$A:$I,COLUMN('BS (Liabilities) breakdown'!G$13),FALSE)</f>
        <v/>
      </c>
      <c r="G82" s="930">
        <f>VLOOKUP("K40",'BS (Liabilities) breakdown'!$A:$I,COLUMN('BS (Liabilities) breakdown'!H$13),FALSE)</f>
        <v/>
      </c>
      <c r="O82" s="915">
        <f>+C82*$B$9</f>
        <v/>
      </c>
      <c r="P82" s="915">
        <f>+D82*$B$9</f>
        <v/>
      </c>
      <c r="Q82" s="915">
        <f>+E82*$B$9</f>
        <v/>
      </c>
      <c r="R82" s="915">
        <f>+F82*$B$9</f>
        <v/>
      </c>
      <c r="S82" s="915">
        <f>+G82*$B$9</f>
        <v/>
      </c>
    </row>
    <row r="83">
      <c r="A83" s="918" t="inlineStr">
        <is>
          <t xml:space="preserve">Gross Debt </t>
        </is>
      </c>
      <c r="B83" s="947">
        <f>B59+B50+B51+B52</f>
        <v/>
      </c>
      <c r="C83" s="947">
        <f>C59+C50+C51+C52</f>
        <v/>
      </c>
      <c r="D83" s="947">
        <f>D59+D50+D51+D52</f>
        <v/>
      </c>
      <c r="E83" s="947">
        <f>E59+E50+E51+E52</f>
        <v/>
      </c>
      <c r="F83" s="947">
        <f>F59+F50+F51+F52</f>
        <v/>
      </c>
      <c r="G83" s="947">
        <f>G59+G50+G51+G52</f>
        <v/>
      </c>
      <c r="O83" s="915">
        <f>+C83*$B$9</f>
        <v/>
      </c>
      <c r="P83" s="915">
        <f>+D83*$B$9</f>
        <v/>
      </c>
      <c r="Q83" s="915">
        <f>+E83*$B$9</f>
        <v/>
      </c>
      <c r="R83" s="915">
        <f>+F83*$B$9</f>
        <v/>
      </c>
      <c r="S83" s="915">
        <f>+G83*$B$9</f>
        <v/>
      </c>
    </row>
    <row r="84">
      <c r="A84" s="918" t="inlineStr">
        <is>
          <t xml:space="preserve">Non-Performing Assets(B) </t>
        </is>
      </c>
      <c r="B84" s="930" t="n"/>
      <c r="C84" s="930" t="n"/>
      <c r="D84" s="930" t="n"/>
      <c r="E84" s="930" t="n"/>
      <c r="F84" s="930" t="n"/>
      <c r="G84" s="947" t="n"/>
      <c r="O84" s="915">
        <f>+C84*$B$9</f>
        <v/>
      </c>
      <c r="P84" s="915">
        <f>+D84*$B$9</f>
        <v/>
      </c>
      <c r="Q84" s="915">
        <f>+E84*$B$9</f>
        <v/>
      </c>
      <c r="R84" s="915">
        <f>+F84*$B$9</f>
        <v/>
      </c>
      <c r="S84" s="915">
        <f>+G84*$B$9</f>
        <v/>
      </c>
    </row>
    <row r="85">
      <c r="A85" s="918" t="inlineStr">
        <is>
          <t xml:space="preserve">Reserve for Non-Performing Assets(C) </t>
        </is>
      </c>
      <c r="B85" s="930" t="n"/>
      <c r="C85" s="930" t="n"/>
      <c r="D85" s="930" t="n"/>
      <c r="E85" s="930" t="n"/>
      <c r="F85" s="930" t="n"/>
      <c r="G85" s="947" t="n"/>
      <c r="O85" s="915">
        <f>+C85*$B$9</f>
        <v/>
      </c>
      <c r="P85" s="915">
        <f>+D85*$B$9</f>
        <v/>
      </c>
      <c r="Q85" s="915">
        <f>+E85*$B$9</f>
        <v/>
      </c>
      <c r="R85" s="915">
        <f>+F85*$B$9</f>
        <v/>
      </c>
      <c r="S85" s="915">
        <f>+G85*$B$9</f>
        <v/>
      </c>
    </row>
    <row r="86">
      <c r="A86" s="918" t="inlineStr">
        <is>
          <t xml:space="preserve">Unrealized Holding Gains/Losses(D) </t>
        </is>
      </c>
      <c r="B86" s="930" t="n"/>
      <c r="C86" s="930" t="n"/>
      <c r="D86" s="930" t="n"/>
      <c r="E86" s="930" t="n"/>
      <c r="F86" s="930" t="n"/>
      <c r="G86" s="930" t="n"/>
      <c r="O86" s="915">
        <f>+C86*$B$9</f>
        <v/>
      </c>
      <c r="P86" s="915">
        <f>+D86*$B$9</f>
        <v/>
      </c>
      <c r="Q86" s="915">
        <f>+E86*$B$9</f>
        <v/>
      </c>
      <c r="R86" s="915">
        <f>+F86*$B$9</f>
        <v/>
      </c>
      <c r="S86" s="915">
        <f>+G86*$B$9</f>
        <v/>
      </c>
    </row>
    <row r="87">
      <c r="A87" s="918" t="inlineStr">
        <is>
          <t xml:space="preserve">Real Net Worth (A)-(B)+(C)+(D) </t>
        </is>
      </c>
      <c r="B87" s="930">
        <f>B74-B84+B85+B86</f>
        <v/>
      </c>
      <c r="C87" s="930">
        <f>C74-C84+C85+C86</f>
        <v/>
      </c>
      <c r="D87" s="930">
        <f>D74-D84+D85+D86</f>
        <v/>
      </c>
      <c r="E87" s="930">
        <f>E74-E84+E85+E86</f>
        <v/>
      </c>
      <c r="F87" s="930">
        <f>F74-F84+F85+F86</f>
        <v/>
      </c>
      <c r="G87" s="930">
        <f>G74-G84+G85+G86</f>
        <v/>
      </c>
      <c r="O87" s="915">
        <f>+C87*$B$9</f>
        <v/>
      </c>
      <c r="P87" s="915">
        <f>+D87*$B$9</f>
        <v/>
      </c>
      <c r="Q87" s="915">
        <f>+E87*$B$9</f>
        <v/>
      </c>
      <c r="R87" s="915">
        <f>+F87*$B$9</f>
        <v/>
      </c>
      <c r="S87" s="915">
        <f>+G87*$B$9</f>
        <v/>
      </c>
    </row>
    <row r="89">
      <c r="G89" s="67" t="n"/>
    </row>
    <row r="200">
      <c r="A200" s="891" t="n"/>
      <c r="B200" s="891" t="n"/>
      <c r="G200" s="948" t="n"/>
      <c r="H200" s="949" t="inlineStr">
        <is>
          <t>Multiple Grid</t>
        </is>
      </c>
      <c r="I200" s="950" t="n"/>
      <c r="J200" s="950" t="n"/>
      <c r="K200" s="950" t="n"/>
      <c r="L200" s="950" t="n"/>
      <c r="M200" s="950" t="n"/>
      <c r="N200" s="950" t="n"/>
    </row>
    <row r="201">
      <c r="A201" s="891" t="n"/>
      <c r="B201" s="891" t="n"/>
      <c r="G201" s="948" t="n"/>
      <c r="H201" s="951" t="n"/>
      <c r="I201" s="935" t="inlineStr">
        <is>
          <t>Input Value</t>
        </is>
      </c>
      <c r="J201" s="950" t="n"/>
      <c r="K201" s="950" t="n"/>
      <c r="L201" s="950" t="n"/>
      <c r="M201" s="950" t="n"/>
      <c r="N201" s="950" t="n"/>
    </row>
    <row r="202">
      <c r="H202" s="935" t="inlineStr">
        <is>
          <t>CDM Value</t>
        </is>
      </c>
      <c r="I202" s="935" t="inlineStr">
        <is>
          <t>Full Value</t>
        </is>
      </c>
      <c r="J202" s="935" t="inlineStr">
        <is>
          <t>Hundreds</t>
        </is>
      </c>
      <c r="K202" s="935" t="inlineStr">
        <is>
          <t>Thousands</t>
        </is>
      </c>
      <c r="L202" s="935" t="inlineStr">
        <is>
          <t>Lakhs</t>
        </is>
      </c>
      <c r="M202" s="935" t="inlineStr">
        <is>
          <t>Crores</t>
        </is>
      </c>
      <c r="N202" s="935" t="inlineStr">
        <is>
          <t>Millions</t>
        </is>
      </c>
      <c r="O202" s="951" t="inlineStr">
        <is>
          <t>Billions</t>
        </is>
      </c>
    </row>
    <row r="203">
      <c r="H203" s="935" t="inlineStr">
        <is>
          <t>Hundreds</t>
        </is>
      </c>
      <c r="I203" s="935">
        <f>1/100</f>
        <v/>
      </c>
      <c r="J203" s="935">
        <f>100/100</f>
        <v/>
      </c>
      <c r="K203" s="935">
        <f>1000/100</f>
        <v/>
      </c>
      <c r="L203" s="935">
        <f>100000/100</f>
        <v/>
      </c>
      <c r="M203" s="935">
        <f>10000000/100</f>
        <v/>
      </c>
      <c r="N203" s="935">
        <f>1000000/100</f>
        <v/>
      </c>
      <c r="O203" s="951">
        <f>1000000000/100</f>
        <v/>
      </c>
    </row>
    <row r="204">
      <c r="H204" s="951" t="inlineStr">
        <is>
          <t>Thousands</t>
        </is>
      </c>
      <c r="I204" s="888">
        <f>1/1000</f>
        <v/>
      </c>
      <c r="J204" s="888">
        <f>100/1000</f>
        <v/>
      </c>
      <c r="K204" s="888">
        <f>1000/1000</f>
        <v/>
      </c>
      <c r="L204" s="888">
        <f>100000/1000</f>
        <v/>
      </c>
      <c r="M204" s="888">
        <f>10000000/1000</f>
        <v/>
      </c>
      <c r="N204" s="888">
        <f>1000000/1000</f>
        <v/>
      </c>
      <c r="O204" s="888">
        <f>1000000000/1000</f>
        <v/>
      </c>
    </row>
    <row r="205">
      <c r="H205" s="951" t="inlineStr">
        <is>
          <t>Millions</t>
        </is>
      </c>
      <c r="I205" s="888">
        <f>1/1000000</f>
        <v/>
      </c>
      <c r="J205" s="888">
        <f>100/1000000</f>
        <v/>
      </c>
      <c r="K205" s="888">
        <f>1000/1000000</f>
        <v/>
      </c>
      <c r="L205" s="888">
        <f>100000/1000000</f>
        <v/>
      </c>
      <c r="M205" s="888">
        <f>10000000/1000000</f>
        <v/>
      </c>
      <c r="N205" s="888">
        <f>1000000/1000000</f>
        <v/>
      </c>
      <c r="O205" s="888">
        <f>1000000000/1000000</f>
        <v/>
      </c>
    </row>
    <row r="206">
      <c r="H206" s="951" t="inlineStr">
        <is>
          <t>Billions</t>
        </is>
      </c>
      <c r="I206" s="888">
        <f>1/1000000000</f>
        <v/>
      </c>
      <c r="J206" s="888">
        <f>100/1000000000</f>
        <v/>
      </c>
      <c r="K206" s="888">
        <f>1000/1000000000</f>
        <v/>
      </c>
      <c r="L206" s="888">
        <f>100000/1000000000</f>
        <v/>
      </c>
      <c r="M206" s="888">
        <f>10000000/1000000000</f>
        <v/>
      </c>
      <c r="N206" s="888">
        <f>1000000/1000000000</f>
        <v/>
      </c>
      <c r="O206" s="888">
        <f>1000000000/1000000000</f>
        <v/>
      </c>
    </row>
    <row r="208">
      <c r="B208" s="888" t="inlineStr">
        <is>
          <t>Full Value</t>
        </is>
      </c>
    </row>
    <row r="209">
      <c r="A209" s="888" t="inlineStr">
        <is>
          <t>Hundreds</t>
        </is>
      </c>
      <c r="B209" s="888" t="inlineStr">
        <is>
          <t>Hundreds</t>
        </is>
      </c>
      <c r="C209" s="888" t="inlineStr">
        <is>
          <t>2018/03</t>
        </is>
      </c>
    </row>
    <row r="210">
      <c r="A210" s="888" t="inlineStr">
        <is>
          <t>Thousands</t>
        </is>
      </c>
      <c r="B210" s="888" t="inlineStr">
        <is>
          <t>Thousands</t>
        </is>
      </c>
      <c r="C210" s="888" t="inlineStr">
        <is>
          <t>2018/06</t>
        </is>
      </c>
    </row>
    <row r="211">
      <c r="A211" s="888" t="inlineStr">
        <is>
          <t>Millions</t>
        </is>
      </c>
      <c r="B211" s="888" t="inlineStr">
        <is>
          <t>Lakhs</t>
        </is>
      </c>
      <c r="C211" s="888" t="inlineStr">
        <is>
          <t>2018/12</t>
        </is>
      </c>
    </row>
    <row r="212">
      <c r="A212" s="888" t="inlineStr">
        <is>
          <t>Billions</t>
        </is>
      </c>
      <c r="B212" s="888" t="inlineStr">
        <is>
          <t>Crores</t>
        </is>
      </c>
      <c r="C212" s="888" t="inlineStr">
        <is>
          <t>2019/03</t>
        </is>
      </c>
    </row>
    <row r="213">
      <c r="B213" s="888" t="inlineStr">
        <is>
          <t>Millions</t>
        </is>
      </c>
      <c r="C213" s="888" t="inlineStr">
        <is>
          <t>2019/06</t>
        </is>
      </c>
    </row>
    <row r="214">
      <c r="B214" s="888" t="inlineStr">
        <is>
          <t>Billions</t>
        </is>
      </c>
      <c r="C214" s="888" t="inlineStr">
        <is>
          <t>2019/12</t>
        </is>
      </c>
    </row>
    <row r="215">
      <c r="C215" s="888" t="inlineStr">
        <is>
          <t>2020/03</t>
        </is>
      </c>
    </row>
    <row r="216">
      <c r="C216" s="888" t="inlineStr">
        <is>
          <t>2020/06</t>
        </is>
      </c>
    </row>
    <row r="217">
      <c r="C217" s="888" t="inlineStr">
        <is>
          <t>2020/12</t>
        </is>
      </c>
    </row>
    <row r="218">
      <c r="C218" s="888" t="inlineStr">
        <is>
          <t>2021/03</t>
        </is>
      </c>
    </row>
    <row r="219">
      <c r="C219" s="888" t="inlineStr">
        <is>
          <t>2021/06</t>
        </is>
      </c>
    </row>
    <row r="220">
      <c r="C220" s="888" t="inlineStr">
        <is>
          <t>2021/12</t>
        </is>
      </c>
    </row>
    <row r="221">
      <c r="C221" s="888" t="inlineStr">
        <is>
          <t>2022/03</t>
        </is>
      </c>
    </row>
    <row r="222">
      <c r="C222" s="888" t="inlineStr">
        <is>
          <t>2022/06</t>
        </is>
      </c>
    </row>
    <row r="223">
      <c r="C223" s="888" t="inlineStr">
        <is>
          <t>2022/12</t>
        </is>
      </c>
    </row>
    <row r="224">
      <c r="C224" s="888" t="inlineStr">
        <is>
          <t>2023/03</t>
        </is>
      </c>
    </row>
    <row r="225">
      <c r="C225" s="888" t="inlineStr">
        <is>
          <t>2023/06</t>
        </is>
      </c>
    </row>
    <row r="226">
      <c r="C226" s="888"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Cash Flow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CF!A10</f>
        <v/>
      </c>
      <c r="C5" s="1097" t="n"/>
      <c r="D5" s="1097" t="n"/>
      <c r="E5" s="1097" t="n"/>
      <c r="F5" s="1097" t="n"/>
      <c r="G5" s="1097" t="n"/>
      <c r="H5" s="1097" t="n"/>
    </row>
    <row r="6" ht="14.25" customHeight="1" s="898">
      <c r="B6" s="1078" t="inlineStr">
        <is>
          <t xml:space="preserve"> decrease increase in current liabilities and provisions </t>
        </is>
      </c>
      <c r="C6" s="1099" t="n"/>
      <c r="D6" s="1100" t="n"/>
      <c r="E6" s="1100" t="n"/>
      <c r="F6" s="1100" t="n"/>
      <c r="G6" s="1100" t="n">
        <v>-197.63</v>
      </c>
      <c r="H6" s="1100" t="n">
        <v>2435.38</v>
      </c>
    </row>
    <row r="7" ht="14.25" customHeight="1" s="898">
      <c r="B7" s="1078" t="inlineStr">
        <is>
          <t xml:space="preserve"> increase decrease in inventories </t>
        </is>
      </c>
      <c r="C7" s="1099" t="n"/>
      <c r="D7" s="1100" t="n"/>
      <c r="E7" s="1100" t="n"/>
      <c r="F7" s="1100" t="n"/>
      <c r="G7" s="1100" t="n">
        <v>629.04</v>
      </c>
      <c r="H7" s="1100" t="n">
        <v>-1205.02</v>
      </c>
    </row>
    <row r="8" ht="14.25" customHeight="1" s="898">
      <c r="B8" s="1078" t="inlineStr">
        <is>
          <t xml:space="preserve"> increase dectease in trade receivables and other current assets </t>
        </is>
      </c>
      <c r="C8" s="1099" t="n"/>
      <c r="D8" s="1100" t="n"/>
      <c r="E8" s="1100" t="n"/>
      <c r="F8" s="1100" t="n"/>
      <c r="G8" s="1100" t="n">
        <v>1548.34</v>
      </c>
      <c r="H8" s="1100" t="n">
        <v>-1440.69</v>
      </c>
    </row>
    <row r="9" ht="14.25" customHeight="1" s="898">
      <c r="B9" s="1078" t="inlineStr">
        <is>
          <t xml:space="preserve"> increase in loans and advances </t>
        </is>
      </c>
      <c r="C9" s="1099" t="n"/>
      <c r="D9" s="1100" t="n"/>
      <c r="E9" s="1100" t="n"/>
      <c r="F9" s="1100" t="n"/>
      <c r="G9" s="1100" t="n">
        <v>-151.23</v>
      </c>
      <c r="H9" s="1100" t="n">
        <v>-2.38</v>
      </c>
    </row>
    <row r="10" ht="14.25" customHeight="1" s="898">
      <c r="B10" s="1078" t="inlineStr">
        <is>
          <t xml:space="preserve"> decrease increase in financial liabilities </t>
        </is>
      </c>
      <c r="C10" s="1099" t="n"/>
      <c r="D10" s="1100" t="n"/>
      <c r="E10" s="1100" t="n"/>
      <c r="F10" s="1100" t="n"/>
      <c r="G10" s="1100" t="n">
        <v>849.76</v>
      </c>
      <c r="H10" s="1100" t="n">
        <v>-2891.92</v>
      </c>
    </row>
    <row r="11" ht="14.25" customHeight="1" s="898">
      <c r="B11" s="1078" t="inlineStr">
        <is>
          <t xml:space="preserve"> increase decrease in other liabilities </t>
        </is>
      </c>
      <c r="C11" s="1099" t="n"/>
      <c r="D11" s="1100" t="n"/>
      <c r="E11" s="1100" t="n"/>
      <c r="F11" s="1100" t="n"/>
      <c r="G11" s="1100" t="n">
        <v>263.2</v>
      </c>
      <c r="H11" s="1100" t="n">
        <v>-164.13</v>
      </c>
    </row>
    <row r="12" ht="14.25" customHeight="1" s="898">
      <c r="B12" s="1078" t="inlineStr">
        <is>
          <t xml:space="preserve"> increase in other assets </t>
        </is>
      </c>
      <c r="C12" s="1099" t="n"/>
      <c r="D12" s="1100" t="n"/>
      <c r="E12" s="1100" t="n"/>
      <c r="F12" s="1100" t="n"/>
      <c r="G12" s="1100" t="n">
        <v>-77.48999999999999</v>
      </c>
      <c r="H12" s="1100" t="n">
        <v>-14.04</v>
      </c>
    </row>
    <row r="13" ht="14.25" customHeight="1" s="898">
      <c r="B13" s="1078" t="n"/>
      <c r="C13" s="1099" t="n"/>
      <c r="D13" s="1100" t="n"/>
      <c r="E13" s="1100" t="n"/>
      <c r="F13" s="1100" t="n"/>
      <c r="G13" s="1100" t="n"/>
      <c r="H13" s="1100" t="n"/>
    </row>
    <row r="14" ht="14.25" customHeight="1" s="898">
      <c r="B14" s="1078" t="n"/>
      <c r="C14" s="1099" t="n"/>
      <c r="D14" s="1100" t="n"/>
      <c r="E14" s="1100" t="n"/>
      <c r="F14" s="1100" t="n"/>
      <c r="G14" s="1100" t="n"/>
      <c r="H14" s="1100" t="n"/>
    </row>
    <row r="15" ht="14.25" customHeight="1" s="898">
      <c r="B15" s="1078" t="n"/>
      <c r="C15" s="1099" t="n"/>
      <c r="D15" s="1100" t="n"/>
      <c r="E15" s="1100" t="n"/>
      <c r="F15" s="1100" t="n"/>
      <c r="G15" s="1100" t="n"/>
      <c r="H15" s="1100" t="n"/>
    </row>
    <row r="16" ht="14.25" customHeight="1" s="898">
      <c r="B16" s="1078" t="n"/>
      <c r="C16" s="1099" t="n"/>
      <c r="D16" s="1100" t="n"/>
      <c r="E16" s="1100" t="n"/>
      <c r="F16" s="1100" t="n"/>
      <c r="G16" s="1100" t="n"/>
      <c r="H16" s="1100" t="n"/>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5" customHeight="1" s="898">
      <c r="A20" s="1101" t="n"/>
      <c r="B20" s="1101" t="inlineStr">
        <is>
          <t>Total</t>
        </is>
      </c>
      <c r="C20" s="1102">
        <f>SUM(C6:C19)</f>
        <v/>
      </c>
      <c r="D20" s="1102">
        <f>SUM(D6:D19)</f>
        <v/>
      </c>
      <c r="E20" s="1102">
        <f>SUM(E6:E19)</f>
        <v/>
      </c>
      <c r="F20" s="1102">
        <f>SUM(F6:F19)</f>
        <v/>
      </c>
      <c r="G20" s="1102">
        <f>SUM(G6:G19)</f>
        <v/>
      </c>
      <c r="H20" s="1102">
        <f>SUM(H6:H19)</f>
        <v/>
      </c>
    </row>
    <row r="21" ht="14.25" customHeight="1" s="898">
      <c r="H21" s="1096" t="n"/>
    </row>
    <row r="22" ht="14.25" customHeight="1" s="898">
      <c r="H22" s="1096">
        <f>BS!G20</f>
        <v/>
      </c>
    </row>
    <row r="23" ht="14.25" customHeight="1" s="898">
      <c r="B23" s="1078" t="inlineStr">
        <is>
          <t xml:space="preserve"> </t>
        </is>
      </c>
      <c r="C23" s="1097">
        <f>BS!B21</f>
        <v/>
      </c>
      <c r="D23" s="1097">
        <f>BS!C21</f>
        <v/>
      </c>
      <c r="E23" s="1097">
        <f>BS!D21</f>
        <v/>
      </c>
      <c r="F23" s="1097">
        <f>BS!E21</f>
        <v/>
      </c>
      <c r="G23" s="1097">
        <f>BS!F21</f>
        <v/>
      </c>
      <c r="H23" s="1097">
        <f>BS!G21</f>
        <v/>
      </c>
    </row>
    <row r="24" ht="14.25" customHeight="1" s="898">
      <c r="A24" s="1098">
        <f>CF!A9</f>
        <v/>
      </c>
      <c r="C24" s="1097" t="n"/>
      <c r="D24" s="1097" t="n"/>
      <c r="E24" s="1097" t="n"/>
      <c r="F24" s="1097" t="n"/>
      <c r="G24" s="1097" t="n"/>
      <c r="H24" s="1097" t="n"/>
    </row>
    <row r="25" ht="14.25" customHeight="1" s="898">
      <c r="B25" s="1078" t="inlineStr">
        <is>
          <t xml:space="preserve"> loss gain on disposal of plant property and equipment net </t>
        </is>
      </c>
      <c r="C25" s="1099" t="n"/>
      <c r="D25" s="1100" t="n"/>
      <c r="E25" s="1100" t="n"/>
      <c r="F25" s="1100" t="n"/>
      <c r="G25" s="1100" t="n">
        <v>0.21</v>
      </c>
      <c r="H25" s="1100" t="n">
        <v>0.32</v>
      </c>
    </row>
    <row r="26" ht="14.25" customHeight="1" s="898">
      <c r="B26" s="1078" t="n"/>
      <c r="C26" s="1099" t="n"/>
      <c r="D26" s="1100" t="n"/>
      <c r="E26" s="1100" t="n"/>
      <c r="F26" s="1100" t="n"/>
      <c r="G26" s="1100" t="n"/>
      <c r="H26" s="1100" t="n"/>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4.25" customHeight="1" s="898">
      <c r="B31" s="1078" t="n"/>
      <c r="C31" s="1099" t="n"/>
      <c r="D31" s="1100" t="n"/>
      <c r="E31" s="1100" t="n"/>
      <c r="F31" s="1100" t="n"/>
      <c r="G31" s="1100" t="n"/>
      <c r="H31" s="1100" t="n"/>
    </row>
    <row r="32" ht="15" customHeight="1" s="898">
      <c r="A32" s="1101" t="n"/>
      <c r="B32" s="1101" t="inlineStr">
        <is>
          <t>Total</t>
        </is>
      </c>
      <c r="C32" s="1102">
        <f>SUM(C25:C31)</f>
        <v/>
      </c>
      <c r="D32" s="1102">
        <f>SUM(D25:D31)</f>
        <v/>
      </c>
      <c r="E32" s="1102">
        <f>SUM(E25:E31)</f>
        <v/>
      </c>
      <c r="F32" s="1102">
        <f>SUM(F25:F31)</f>
        <v/>
      </c>
      <c r="G32" s="1102">
        <f>SUM(G25:G31)</f>
        <v/>
      </c>
      <c r="H32" s="1102">
        <f>SUM(H25:H31)</f>
        <v/>
      </c>
    </row>
    <row r="33" ht="14.25" customHeight="1" s="898"/>
    <row r="34" ht="14.25" customHeight="1" s="898">
      <c r="H34" s="1096">
        <f>BS!G20</f>
        <v/>
      </c>
    </row>
    <row r="35" ht="14.25" customHeight="1" s="898">
      <c r="B35" s="1078" t="inlineStr">
        <is>
          <t xml:space="preserve"> </t>
        </is>
      </c>
      <c r="C35" s="1097">
        <f>BS!B21</f>
        <v/>
      </c>
      <c r="D35" s="1097">
        <f>BS!C21</f>
        <v/>
      </c>
      <c r="E35" s="1097">
        <f>BS!D21</f>
        <v/>
      </c>
      <c r="F35" s="1097">
        <f>BS!E21</f>
        <v/>
      </c>
      <c r="G35" s="1097">
        <f>BS!F21</f>
        <v/>
      </c>
      <c r="H35" s="1097">
        <f>BS!G21</f>
        <v/>
      </c>
    </row>
    <row r="36" ht="14.25" customHeight="1" s="898">
      <c r="A36" s="1098">
        <f>CF!A13</f>
        <v/>
      </c>
      <c r="C36" s="1097" t="n"/>
      <c r="D36" s="1097" t="n"/>
      <c r="E36" s="1097" t="n"/>
      <c r="F36" s="1097" t="n"/>
      <c r="G36" s="1097" t="n"/>
      <c r="H36" s="1097" t="n"/>
    </row>
    <row r="37" ht="14.25" customHeight="1" s="898">
      <c r="B37" s="1078" t="inlineStr">
        <is>
          <t xml:space="preserve"> purchase of property plant and equipment </t>
        </is>
      </c>
      <c r="C37" s="1099" t="n"/>
      <c r="D37" s="1100" t="n"/>
      <c r="E37" s="1100" t="n"/>
      <c r="F37" s="1100" t="n"/>
      <c r="G37" s="1100" t="n">
        <v>-1831.64</v>
      </c>
      <c r="H37" s="1100" t="n">
        <v>1107.17</v>
      </c>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4.25" customHeight="1" s="898">
      <c r="B41" s="1078" t="n"/>
      <c r="C41" s="1099" t="n"/>
      <c r="D41" s="1100" t="n"/>
      <c r="E41" s="1100" t="n"/>
      <c r="F41" s="1100" t="n"/>
      <c r="G41" s="1100" t="n"/>
      <c r="H41" s="1100" t="n"/>
    </row>
    <row r="42" ht="14.25" customHeight="1" s="898">
      <c r="B42" s="1078" t="n"/>
      <c r="C42" s="1099" t="n"/>
      <c r="D42" s="1100" t="n"/>
      <c r="E42" s="1100" t="n"/>
      <c r="F42" s="1100" t="n"/>
      <c r="G42" s="1100" t="n"/>
      <c r="H42" s="1100" t="n"/>
    </row>
    <row r="43" ht="14.25" customHeight="1" s="898">
      <c r="B43" s="1078" t="n"/>
      <c r="C43" s="1099" t="n"/>
      <c r="D43" s="1100" t="n"/>
      <c r="E43" s="1100" t="n"/>
      <c r="F43" s="1100" t="n"/>
      <c r="G43" s="1100" t="n"/>
      <c r="H43" s="1100" t="n"/>
    </row>
    <row r="44" ht="15" customHeight="1" s="898">
      <c r="A44" s="1101" t="n"/>
      <c r="B44" s="1101" t="inlineStr">
        <is>
          <t>Total</t>
        </is>
      </c>
      <c r="C44" s="1102">
        <f>SUM(C37:C43)</f>
        <v/>
      </c>
      <c r="D44" s="1102">
        <f>SUM(D37:D43)</f>
        <v/>
      </c>
      <c r="E44" s="1102">
        <f>SUM(E37:E43)</f>
        <v/>
      </c>
      <c r="F44" s="1102">
        <f>SUM(F37:F43)</f>
        <v/>
      </c>
      <c r="G44" s="1102">
        <f>SUM(G37:G43)</f>
        <v/>
      </c>
      <c r="H44" s="1102">
        <f>SUM(H37:H43)</f>
        <v/>
      </c>
    </row>
    <row r="45" ht="14.25" customHeight="1" s="898"/>
    <row r="46" ht="14.25" customHeight="1" s="898">
      <c r="H46" s="1096">
        <f>BS!G20</f>
        <v/>
      </c>
    </row>
    <row r="47" ht="14.25" customHeight="1" s="898">
      <c r="B47" s="1078" t="inlineStr">
        <is>
          <t xml:space="preserve"> </t>
        </is>
      </c>
      <c r="C47" s="1097">
        <f>BS!B21</f>
        <v/>
      </c>
      <c r="D47" s="1097">
        <f>BS!C21</f>
        <v/>
      </c>
      <c r="E47" s="1097">
        <f>BS!D21</f>
        <v/>
      </c>
      <c r="F47" s="1097">
        <f>BS!E21</f>
        <v/>
      </c>
      <c r="G47" s="1097">
        <f>BS!F21</f>
        <v/>
      </c>
      <c r="H47" s="1097">
        <f>BS!G21</f>
        <v/>
      </c>
    </row>
    <row r="48" ht="14.25" customHeight="1" s="898">
      <c r="A48" s="1098">
        <f>CF!A14</f>
        <v/>
      </c>
      <c r="C48" s="1097" t="n"/>
      <c r="D48" s="1097" t="n"/>
      <c r="E48" s="1097" t="n"/>
      <c r="F48" s="1097" t="n"/>
      <c r="G48" s="1097" t="n"/>
      <c r="H48" s="1097" t="n"/>
    </row>
    <row r="49" ht="14.25" customHeight="1" s="898">
      <c r="B49" s="1078" t="inlineStr">
        <is>
          <t xml:space="preserve"> investment in share of alp africa </t>
        </is>
      </c>
      <c r="C49" s="1099" t="n"/>
      <c r="D49" s="1100" t="n"/>
      <c r="E49" s="1100" t="n"/>
      <c r="F49" s="1100" t="n"/>
      <c r="G49" s="1100" t="n">
        <v>-1225</v>
      </c>
      <c r="H49" s="1100" t="n">
        <v>0</v>
      </c>
    </row>
    <row r="50" ht="14.25" customHeight="1" s="898">
      <c r="B50" s="1078" t="n"/>
      <c r="C50" s="1099" t="n"/>
      <c r="D50" s="1100" t="n"/>
      <c r="E50" s="1100" t="n"/>
      <c r="F50" s="1100" t="n"/>
      <c r="G50" s="1100" t="n"/>
      <c r="H50" s="1100" t="n"/>
    </row>
    <row r="51" ht="14.25" customHeight="1" s="898">
      <c r="B51" s="1078" t="n"/>
      <c r="C51" s="1099" t="n"/>
      <c r="D51" s="1100" t="n"/>
      <c r="E51" s="1100" t="n"/>
      <c r="F51" s="1100" t="n"/>
      <c r="G51" s="1100" t="n"/>
      <c r="H51" s="1100" t="n"/>
    </row>
    <row r="52" ht="14.25" customHeight="1" s="898">
      <c r="B52" s="1078" t="n"/>
      <c r="C52" s="1099" t="n"/>
      <c r="D52" s="1100" t="n"/>
      <c r="E52" s="1100" t="n"/>
      <c r="F52" s="1100" t="n"/>
      <c r="G52" s="1100" t="n"/>
      <c r="H52" s="1100" t="n"/>
    </row>
    <row r="53" ht="14.25" customHeight="1" s="898">
      <c r="B53" s="1078" t="n"/>
      <c r="C53" s="1099" t="n"/>
      <c r="D53" s="1100" t="n"/>
      <c r="E53" s="1100" t="n"/>
      <c r="F53" s="1100" t="n"/>
      <c r="G53" s="1100" t="n"/>
      <c r="H53" s="1100" t="n"/>
    </row>
    <row r="54" ht="14.25" customHeight="1" s="898">
      <c r="B54" s="1078" t="n"/>
      <c r="C54" s="1099" t="n"/>
      <c r="D54" s="1100" t="n"/>
      <c r="E54" s="1100" t="n"/>
      <c r="F54" s="1100" t="n"/>
      <c r="G54" s="1100" t="n"/>
      <c r="H54" s="1100" t="n"/>
    </row>
    <row r="55" ht="14.25" customHeight="1" s="898">
      <c r="B55" s="1078" t="n"/>
      <c r="C55" s="1099" t="n"/>
      <c r="D55" s="1100" t="n"/>
      <c r="E55" s="1100" t="n"/>
      <c r="F55" s="1100" t="n"/>
      <c r="G55" s="1100" t="n"/>
      <c r="H55" s="1100" t="n"/>
    </row>
    <row r="56" ht="15" customHeight="1" s="898">
      <c r="A56" s="1101" t="n"/>
      <c r="B56" s="1101" t="inlineStr">
        <is>
          <t>Total</t>
        </is>
      </c>
      <c r="C56" s="1102">
        <f>SUM(C49:C55)</f>
        <v/>
      </c>
      <c r="D56" s="1102">
        <f>SUM(D49:D55)</f>
        <v/>
      </c>
      <c r="E56" s="1102">
        <f>SUM(E49:E55)</f>
        <v/>
      </c>
      <c r="F56" s="1102">
        <f>SUM(F49:F55)</f>
        <v/>
      </c>
      <c r="G56" s="1102">
        <f>SUM(G49:G55)</f>
        <v/>
      </c>
      <c r="H56" s="1102">
        <f>SUM(H49:H55)</f>
        <v/>
      </c>
    </row>
    <row r="57" ht="14.25" customHeight="1" s="898"/>
    <row r="58" ht="14.25" customHeight="1" s="898">
      <c r="H58" s="1096">
        <f>BS!G20</f>
        <v/>
      </c>
    </row>
    <row r="59" ht="14.25" customHeight="1" s="898">
      <c r="B59" s="1078" t="inlineStr">
        <is>
          <t xml:space="preserve"> </t>
        </is>
      </c>
      <c r="C59" s="1097">
        <f>BS!B21</f>
        <v/>
      </c>
      <c r="D59" s="1097">
        <f>BS!C21</f>
        <v/>
      </c>
      <c r="E59" s="1097">
        <f>BS!D21</f>
        <v/>
      </c>
      <c r="F59" s="1097">
        <f>BS!E21</f>
        <v/>
      </c>
      <c r="G59" s="1097">
        <f>BS!F21</f>
        <v/>
      </c>
      <c r="H59" s="1097">
        <f>BS!G21</f>
        <v/>
      </c>
    </row>
    <row r="60" ht="14.25" customHeight="1" s="898">
      <c r="A60" s="1098">
        <f>CF!A15</f>
        <v/>
      </c>
      <c r="C60" s="1097" t="n"/>
      <c r="D60" s="1097" t="n"/>
      <c r="E60" s="1097" t="n"/>
      <c r="F60" s="1097" t="n"/>
      <c r="G60" s="1097" t="n"/>
      <c r="H60" s="1097" t="n"/>
    </row>
    <row r="61" ht="14.25" customHeight="1" s="898">
      <c r="B61" s="1078" t="n"/>
      <c r="C61" s="1099" t="n"/>
      <c r="D61" s="1100" t="n"/>
      <c r="E61" s="1100" t="n"/>
      <c r="F61" s="1100" t="n"/>
      <c r="G61" s="1100" t="n"/>
      <c r="H61" s="1100" t="n"/>
    </row>
    <row r="62" ht="14.25" customHeight="1" s="898">
      <c r="B62" s="1078" t="n"/>
      <c r="C62" s="1099" t="n"/>
      <c r="D62" s="1100" t="n"/>
      <c r="E62" s="1100" t="n"/>
      <c r="F62" s="1100" t="n"/>
      <c r="G62" s="1100" t="n"/>
      <c r="H62" s="1100" t="n"/>
    </row>
    <row r="63" ht="14.25" customHeight="1" s="898">
      <c r="B63" s="1078" t="n"/>
      <c r="C63" s="1099" t="n"/>
      <c r="D63" s="1100" t="n"/>
      <c r="E63" s="1100" t="n"/>
      <c r="F63" s="1100" t="n"/>
      <c r="G63" s="1100" t="n"/>
      <c r="H63" s="1100" t="n"/>
    </row>
    <row r="64" ht="14.25" customHeight="1" s="898">
      <c r="B64" s="1078" t="n"/>
      <c r="C64" s="1099" t="n"/>
      <c r="D64" s="1100" t="n"/>
      <c r="E64" s="1100" t="n"/>
      <c r="F64" s="1100" t="n"/>
      <c r="G64" s="1100" t="n"/>
      <c r="H64" s="1100" t="n"/>
    </row>
    <row r="65" ht="14.25" customHeight="1" s="898">
      <c r="B65" s="1078" t="n"/>
      <c r="C65" s="1099" t="n"/>
      <c r="D65" s="1100" t="n"/>
      <c r="E65" s="1100" t="n"/>
      <c r="F65" s="1100" t="n"/>
      <c r="G65" s="1100" t="n"/>
      <c r="H65" s="1100" t="n"/>
    </row>
    <row r="66" ht="14.25" customHeight="1" s="898">
      <c r="B66" s="1078" t="n"/>
      <c r="C66" s="1099" t="n"/>
      <c r="D66" s="1100" t="n"/>
      <c r="E66" s="1100" t="n"/>
      <c r="F66" s="1100" t="n"/>
      <c r="G66" s="1100" t="n"/>
      <c r="H66" s="1100" t="n"/>
    </row>
    <row r="67" ht="14.25" customHeight="1" s="898">
      <c r="B67" s="1078" t="n"/>
      <c r="C67" s="1099" t="n"/>
      <c r="D67" s="1100" t="n"/>
      <c r="E67" s="1100" t="n"/>
      <c r="F67" s="1100" t="n"/>
      <c r="G67" s="1100" t="n"/>
      <c r="H67" s="1100" t="n"/>
    </row>
    <row r="68" ht="15" customHeight="1" s="898">
      <c r="A68" s="1101" t="n"/>
      <c r="B68" s="1101" t="inlineStr">
        <is>
          <t>Total</t>
        </is>
      </c>
      <c r="C68" s="1102">
        <f>SUM(C61:C67)</f>
        <v/>
      </c>
      <c r="D68" s="1102">
        <f>SUM(D61:D67)</f>
        <v/>
      </c>
      <c r="E68" s="1102">
        <f>SUM(E61:E67)</f>
        <v/>
      </c>
      <c r="F68" s="1102">
        <f>SUM(F61:F67)</f>
        <v/>
      </c>
      <c r="G68" s="1102">
        <f>SUM(G61:G67)</f>
        <v/>
      </c>
      <c r="H68" s="1102">
        <f>SUM(H61:H67)</f>
        <v/>
      </c>
    </row>
    <row r="69" ht="14.25" customHeight="1" s="898"/>
    <row r="70" ht="14.25" customHeight="1" s="898">
      <c r="H70" s="1096">
        <f>BS!G20</f>
        <v/>
      </c>
    </row>
    <row r="71" ht="14.25" customHeight="1" s="898">
      <c r="B71" s="1078" t="inlineStr">
        <is>
          <t xml:space="preserve"> </t>
        </is>
      </c>
      <c r="C71" s="1097">
        <f>BS!B21</f>
        <v/>
      </c>
      <c r="D71" s="1097">
        <f>BS!C21</f>
        <v/>
      </c>
      <c r="E71" s="1097">
        <f>BS!D21</f>
        <v/>
      </c>
      <c r="F71" s="1097">
        <f>BS!E21</f>
        <v/>
      </c>
      <c r="G71" s="1097">
        <f>BS!F21</f>
        <v/>
      </c>
      <c r="H71" s="1097">
        <f>BS!G21</f>
        <v/>
      </c>
    </row>
    <row r="72" ht="14.25" customHeight="1" s="898">
      <c r="A72" s="1098">
        <f>CF!A16</f>
        <v/>
      </c>
      <c r="C72" s="1097" t="n"/>
      <c r="D72" s="1097" t="n"/>
      <c r="E72" s="1097" t="n"/>
      <c r="F72" s="1097" t="n"/>
      <c r="G72" s="1097" t="n"/>
      <c r="H72" s="1097" t="n"/>
    </row>
    <row r="73" ht="14.25" customHeight="1" s="898">
      <c r="B73" s="1078" t="inlineStr">
        <is>
          <t xml:space="preserve"> proceeds from sale of property plant and equipment </t>
        </is>
      </c>
      <c r="C73" s="1099" t="n"/>
      <c r="D73" s="1100" t="n"/>
      <c r="E73" s="1100" t="n"/>
      <c r="F73" s="1100" t="n"/>
      <c r="G73" s="1100" t="n">
        <v>46.34</v>
      </c>
      <c r="H73" s="1100" t="n">
        <v>37.29</v>
      </c>
    </row>
    <row r="74" ht="14.25" customHeight="1" s="898">
      <c r="B74" s="1078" t="n"/>
      <c r="C74" s="1099" t="n"/>
      <c r="D74" s="1100" t="n"/>
      <c r="E74" s="1100" t="n"/>
      <c r="F74" s="1100" t="n"/>
      <c r="G74" s="1100" t="n"/>
      <c r="H74" s="1100" t="n"/>
    </row>
    <row r="75" ht="14.25" customHeight="1" s="898">
      <c r="B75" s="1078" t="n"/>
      <c r="C75" s="1099" t="n"/>
      <c r="D75" s="1100" t="n"/>
      <c r="E75" s="1100" t="n"/>
      <c r="F75" s="1100" t="n"/>
      <c r="G75" s="1100" t="n"/>
      <c r="H75" s="1100" t="n"/>
    </row>
    <row r="76" ht="14.25" customHeight="1" s="898">
      <c r="B76" s="1078" t="n"/>
      <c r="C76" s="1099" t="n"/>
      <c r="D76" s="1100" t="n"/>
      <c r="E76" s="1100" t="n"/>
      <c r="F76" s="1100" t="n"/>
      <c r="G76" s="1100" t="n"/>
      <c r="H76" s="1100" t="n"/>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5" customHeight="1" s="898">
      <c r="A80" s="1101" t="n"/>
      <c r="B80" s="1101" t="inlineStr">
        <is>
          <t>Total</t>
        </is>
      </c>
      <c r="C80" s="1102">
        <f>SUM(C73:C79)</f>
        <v/>
      </c>
      <c r="D80" s="1102">
        <f>SUM(D73:D79)</f>
        <v/>
      </c>
      <c r="E80" s="1102">
        <f>SUM(E73:E79)</f>
        <v/>
      </c>
      <c r="F80" s="1102">
        <f>SUM(F73:F79)</f>
        <v/>
      </c>
      <c r="G80" s="1102">
        <f>SUM(G73:G79)</f>
        <v/>
      </c>
      <c r="H80" s="1102">
        <f>SUM(H73:H79)</f>
        <v/>
      </c>
    </row>
    <row r="81" ht="14.25" customHeight="1" s="898"/>
    <row r="82" ht="14.25" customHeight="1" s="898">
      <c r="H82" s="1096">
        <f>BS!G20</f>
        <v/>
      </c>
    </row>
    <row r="83" ht="14.25" customHeight="1" s="898">
      <c r="B83" s="1078" t="inlineStr">
        <is>
          <t xml:space="preserve"> </t>
        </is>
      </c>
      <c r="C83" s="1097">
        <f>BS!B21</f>
        <v/>
      </c>
      <c r="D83" s="1097">
        <f>BS!C21</f>
        <v/>
      </c>
      <c r="E83" s="1097">
        <f>BS!D21</f>
        <v/>
      </c>
      <c r="F83" s="1097">
        <f>BS!E21</f>
        <v/>
      </c>
      <c r="G83" s="1097">
        <f>BS!F21</f>
        <v/>
      </c>
      <c r="H83" s="1097">
        <f>BS!G21</f>
        <v/>
      </c>
    </row>
    <row r="84" ht="14.25" customHeight="1" s="898">
      <c r="A84" s="1098">
        <f>CF!A19</f>
        <v/>
      </c>
      <c r="C84" s="1097" t="n"/>
      <c r="D84" s="1097" t="n"/>
      <c r="E84" s="1097" t="n"/>
      <c r="F84" s="1097" t="n"/>
      <c r="G84" s="1097" t="n"/>
      <c r="H84" s="1097" t="n"/>
    </row>
    <row r="85" ht="14.25" customHeight="1" s="898">
      <c r="B85" s="1078" t="n"/>
      <c r="C85" s="1099" t="n"/>
      <c r="D85" s="1100" t="n"/>
      <c r="E85" s="1100" t="n"/>
      <c r="F85" s="1100" t="n"/>
      <c r="G85" s="1100" t="n"/>
      <c r="H85" s="1100" t="n"/>
    </row>
    <row r="86" ht="14.25" customHeight="1" s="898">
      <c r="B86" s="1078" t="n"/>
      <c r="C86" s="1099" t="n"/>
      <c r="D86" s="1100" t="n"/>
      <c r="E86" s="1100" t="n"/>
      <c r="F86" s="1100" t="n"/>
      <c r="G86" s="1100" t="n"/>
      <c r="H86" s="1100" t="n"/>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4.25" customHeight="1" s="898">
      <c r="B91" s="1078" t="n"/>
      <c r="C91" s="1099" t="n"/>
      <c r="D91" s="1100" t="n"/>
      <c r="E91" s="1100" t="n"/>
      <c r="F91" s="1100" t="n"/>
      <c r="G91" s="1100" t="n"/>
      <c r="H91" s="1100" t="n"/>
    </row>
    <row r="92" ht="15" customHeight="1" s="898">
      <c r="A92" s="1101" t="n"/>
      <c r="B92" s="1101" t="inlineStr">
        <is>
          <t>Total</t>
        </is>
      </c>
      <c r="C92" s="1102">
        <f>SUM(C85:C91)</f>
        <v/>
      </c>
      <c r="D92" s="1102">
        <f>SUM(D85:D91)</f>
        <v/>
      </c>
      <c r="E92" s="1102">
        <f>SUM(E85:E91)</f>
        <v/>
      </c>
      <c r="F92" s="1102">
        <f>SUM(F85:F91)</f>
        <v/>
      </c>
      <c r="G92" s="1102">
        <f>SUM(G85:G91)</f>
        <v/>
      </c>
      <c r="H92" s="1102">
        <f>SUM(H85:H91)</f>
        <v/>
      </c>
    </row>
    <row r="93" ht="14.25" customHeight="1" s="898"/>
    <row r="94" ht="14.25" customHeight="1" s="898">
      <c r="H94" s="1096">
        <f>BS!G20</f>
        <v/>
      </c>
    </row>
    <row r="95" ht="14.25" customHeight="1" s="898">
      <c r="B95" s="1078" t="inlineStr">
        <is>
          <t xml:space="preserve"> </t>
        </is>
      </c>
      <c r="C95" s="1097">
        <f>BS!B21</f>
        <v/>
      </c>
      <c r="D95" s="1097">
        <f>BS!C21</f>
        <v/>
      </c>
      <c r="E95" s="1097">
        <f>BS!D21</f>
        <v/>
      </c>
      <c r="F95" s="1097">
        <f>BS!E21</f>
        <v/>
      </c>
      <c r="G95" s="1097">
        <f>BS!F21</f>
        <v/>
      </c>
      <c r="H95" s="1097">
        <f>BS!G21</f>
        <v/>
      </c>
    </row>
    <row r="96" ht="14.25" customHeight="1" s="898">
      <c r="A96" s="1098">
        <f>CF!A20</f>
        <v/>
      </c>
      <c r="C96" s="1097" t="n"/>
      <c r="D96" s="1097" t="n"/>
      <c r="E96" s="1097" t="n"/>
      <c r="F96" s="1097" t="n"/>
      <c r="G96" s="1097" t="n"/>
      <c r="H96" s="1097" t="n"/>
    </row>
    <row r="97" ht="14.25" customHeight="1" s="898">
      <c r="B97" s="1078" t="n"/>
      <c r="C97" s="1099" t="n"/>
      <c r="D97" s="1100" t="n"/>
      <c r="E97" s="1100" t="n"/>
      <c r="F97" s="1100" t="n"/>
      <c r="G97" s="1100" t="n"/>
      <c r="H97" s="1100" t="n"/>
    </row>
    <row r="98" ht="14.25" customHeight="1" s="898">
      <c r="B98" s="1078" t="n"/>
      <c r="C98" s="1099" t="n"/>
      <c r="D98" s="1100" t="n"/>
      <c r="E98" s="1100" t="n"/>
      <c r="F98" s="1100" t="n"/>
      <c r="G98" s="1100" t="n"/>
      <c r="H98" s="1100" t="n"/>
    </row>
    <row r="99" ht="14.25" customHeight="1" s="898">
      <c r="B99" s="1078" t="n"/>
      <c r="C99" s="1099" t="n"/>
      <c r="D99" s="1100" t="n"/>
      <c r="E99" s="1100" t="n"/>
      <c r="F99" s="1100" t="n"/>
      <c r="G99" s="1100" t="n"/>
      <c r="H99" s="1100" t="n"/>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SUM(C97:C103)</f>
        <v/>
      </c>
      <c r="D104" s="1102">
        <f>SUM(D97:D103)</f>
        <v/>
      </c>
      <c r="E104" s="1102">
        <f>SUM(E97:E103)</f>
        <v/>
      </c>
      <c r="F104" s="1102">
        <f>SUM(F97:F103)</f>
        <v/>
      </c>
      <c r="G104" s="1102">
        <f>SUM(G97:G103)</f>
        <v/>
      </c>
      <c r="H104" s="1102">
        <f>SUM(H97:H103)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CF!A21</f>
        <v/>
      </c>
      <c r="C108" s="1097" t="n"/>
      <c r="D108" s="1097" t="n"/>
      <c r="E108" s="1097" t="n"/>
      <c r="F108" s="1097" t="n"/>
      <c r="G108" s="1097" t="n"/>
      <c r="H108" s="1097" t="n"/>
    </row>
    <row r="109" ht="14.25" customHeight="1" s="898">
      <c r="B109" s="1078" t="inlineStr">
        <is>
          <t xml:space="preserve"> cotporate dividend tax paid </t>
        </is>
      </c>
      <c r="C109" s="1099" t="n"/>
      <c r="D109" s="1100" t="n"/>
      <c r="E109" s="1100" t="n"/>
      <c r="F109" s="1100" t="n"/>
      <c r="G109" s="1100" t="n">
        <v>-46.25</v>
      </c>
      <c r="H109" s="1100" t="n">
        <v>0</v>
      </c>
    </row>
    <row r="110" ht="14.25" customHeight="1" s="898">
      <c r="B110" s="1078" t="inlineStr">
        <is>
          <t xml:space="preserve"> dividend paid </t>
        </is>
      </c>
      <c r="C110" s="1099" t="n"/>
      <c r="D110" s="1100" t="n"/>
      <c r="E110" s="1100" t="n"/>
      <c r="F110" s="1100" t="n"/>
      <c r="G110" s="1100" t="n">
        <v>-225</v>
      </c>
      <c r="H110" s="1100" t="n">
        <v>0</v>
      </c>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4.25" customHeight="1" s="898">
      <c r="B114" s="1078" t="n"/>
      <c r="C114" s="1099" t="n"/>
      <c r="D114" s="1100" t="n"/>
      <c r="E114" s="1100" t="n"/>
      <c r="F114" s="1100" t="n"/>
      <c r="G114" s="1100" t="n"/>
      <c r="H114" s="1100" t="n"/>
    </row>
    <row r="115" ht="14.25" customHeight="1" s="898">
      <c r="B115" s="1078" t="n"/>
      <c r="C115" s="1099" t="n"/>
      <c r="D115" s="1100" t="n"/>
      <c r="E115" s="1100" t="n"/>
      <c r="F115" s="1100" t="n"/>
      <c r="G115" s="1100" t="n"/>
      <c r="H115" s="1100" t="n"/>
    </row>
    <row r="116" ht="15" customHeight="1" s="898">
      <c r="A116" s="1101" t="n"/>
      <c r="B116" s="1101" t="inlineStr">
        <is>
          <t>Total</t>
        </is>
      </c>
      <c r="C116" s="1102">
        <f>SUM(C109:C115)</f>
        <v/>
      </c>
      <c r="D116" s="1102">
        <f>SUM(D109:D115)</f>
        <v/>
      </c>
      <c r="E116" s="1102">
        <f>SUM(E109:E115)</f>
        <v/>
      </c>
      <c r="F116" s="1102">
        <f>SUM(F109:F115)</f>
        <v/>
      </c>
      <c r="G116" s="1102">
        <f>SUM(G109:G115)</f>
        <v/>
      </c>
      <c r="H116" s="1102">
        <f>SUM(H109:H115)</f>
        <v/>
      </c>
    </row>
    <row r="117" ht="14.25" customHeight="1" s="898"/>
    <row r="118" ht="14.25" customHeight="1" s="898">
      <c r="H118" s="1096">
        <f>BS!G20</f>
        <v/>
      </c>
    </row>
    <row r="119" ht="14.25" customHeight="1" s="898">
      <c r="B119" s="1078" t="inlineStr">
        <is>
          <t xml:space="preserve"> </t>
        </is>
      </c>
      <c r="C119" s="1097">
        <f>BS!B21</f>
        <v/>
      </c>
      <c r="D119" s="1097">
        <f>BS!C21</f>
        <v/>
      </c>
      <c r="E119" s="1097">
        <f>BS!D21</f>
        <v/>
      </c>
      <c r="F119" s="1097">
        <f>BS!E21</f>
        <v/>
      </c>
      <c r="G119" s="1097">
        <f>BS!F21</f>
        <v/>
      </c>
      <c r="H119" s="1097">
        <f>BS!G21</f>
        <v/>
      </c>
    </row>
    <row r="120" ht="14.25" customHeight="1" s="898">
      <c r="A120" s="1098">
        <f>CF!A22</f>
        <v/>
      </c>
      <c r="C120" s="1097" t="n"/>
      <c r="D120" s="1097" t="n"/>
      <c r="E120" s="1097" t="n"/>
      <c r="F120" s="1097" t="n"/>
      <c r="G120" s="1097" t="n"/>
      <c r="H120" s="1097" t="n"/>
    </row>
    <row r="121" ht="14.25" customHeight="1" s="898">
      <c r="B121" s="1078" t="inlineStr">
        <is>
          <t xml:space="preserve"> proceeds from long-term borrowings </t>
        </is>
      </c>
      <c r="C121" s="1099" t="n"/>
      <c r="D121" s="1100" t="n"/>
      <c r="E121" s="1100" t="n"/>
      <c r="F121" s="1100" t="n"/>
      <c r="G121" s="1100" t="n">
        <v>900</v>
      </c>
      <c r="H121" s="1100" t="n">
        <v>0</v>
      </c>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4.25" customHeight="1" s="898">
      <c r="B124" s="1078" t="n"/>
      <c r="C124" s="1099" t="n"/>
      <c r="D124" s="1100" t="n"/>
      <c r="E124" s="1100" t="n"/>
      <c r="F124" s="1100" t="n"/>
      <c r="G124" s="1100" t="n"/>
      <c r="H124" s="1100" t="n"/>
    </row>
    <row r="125" ht="14.25" customHeight="1" s="898">
      <c r="B125" s="1078" t="n"/>
      <c r="C125" s="1099" t="n"/>
      <c r="D125" s="1100" t="n"/>
      <c r="E125" s="1100" t="n"/>
      <c r="F125" s="1100" t="n"/>
      <c r="G125" s="1100" t="n"/>
      <c r="H125" s="1100" t="n"/>
    </row>
    <row r="126" ht="14.25" customHeight="1" s="898">
      <c r="B126" s="1078" t="n"/>
      <c r="C126" s="1099" t="n"/>
      <c r="D126" s="1100" t="n"/>
      <c r="E126" s="1100" t="n"/>
      <c r="F126" s="1100" t="n"/>
      <c r="G126" s="1100" t="n"/>
      <c r="H126" s="1100" t="n"/>
    </row>
    <row r="127" ht="14.25" customHeight="1" s="898">
      <c r="B127" s="1078" t="n"/>
      <c r="C127" s="1099" t="n"/>
      <c r="D127" s="1100" t="n"/>
      <c r="E127" s="1100" t="n"/>
      <c r="F127" s="1100" t="n"/>
      <c r="G127" s="1100" t="n"/>
      <c r="H127" s="1100" t="n"/>
    </row>
    <row r="128" ht="15" customHeight="1" s="898">
      <c r="A128" s="1101" t="n"/>
      <c r="B128" s="1101" t="inlineStr">
        <is>
          <t>Total</t>
        </is>
      </c>
      <c r="C128" s="1102">
        <f>SUM(C121:C127)</f>
        <v/>
      </c>
      <c r="D128" s="1102">
        <f>SUM(D121:D127)</f>
        <v/>
      </c>
      <c r="E128" s="1102">
        <f>SUM(E121:E127)</f>
        <v/>
      </c>
      <c r="F128" s="1102">
        <f>SUM(F121:F127)</f>
        <v/>
      </c>
      <c r="G128" s="1102">
        <f>SUM(G121:G127)</f>
        <v/>
      </c>
      <c r="H128" s="1102">
        <f>SUM(H121:H127)</f>
        <v/>
      </c>
    </row>
    <row r="129" ht="14.25" customHeight="1" s="898"/>
    <row r="130" ht="14.25" customHeight="1" s="898">
      <c r="H130" s="1096">
        <f>BS!G20</f>
        <v/>
      </c>
    </row>
    <row r="131" ht="14.25" customHeight="1" s="898">
      <c r="B131" s="1078" t="inlineStr">
        <is>
          <t xml:space="preserve"> </t>
        </is>
      </c>
      <c r="C131" s="1097">
        <f>BS!B21</f>
        <v/>
      </c>
      <c r="D131" s="1097">
        <f>BS!C21</f>
        <v/>
      </c>
      <c r="E131" s="1097">
        <f>BS!D21</f>
        <v/>
      </c>
      <c r="F131" s="1097">
        <f>BS!E21</f>
        <v/>
      </c>
      <c r="G131" s="1097">
        <f>BS!F21</f>
        <v/>
      </c>
      <c r="H131" s="1097">
        <f>BS!G21</f>
        <v/>
      </c>
    </row>
    <row r="132" ht="14.25" customHeight="1" s="898">
      <c r="A132" s="1098">
        <f>CF!A23</f>
        <v/>
      </c>
      <c r="C132" s="1097" t="n"/>
      <c r="D132" s="1097" t="n"/>
      <c r="E132" s="1097" t="n"/>
      <c r="F132" s="1097" t="n"/>
      <c r="G132" s="1097" t="n"/>
      <c r="H132" s="1097" t="n"/>
    </row>
    <row r="133" ht="14.25" customHeight="1" s="898">
      <c r="B133" s="1078" t="inlineStr">
        <is>
          <t xml:space="preserve"> proceeds repayments from short-term borrowings net </t>
        </is>
      </c>
      <c r="C133" s="1099" t="n"/>
      <c r="D133" s="1100" t="n"/>
      <c r="E133" s="1100" t="n"/>
      <c r="F133" s="1100" t="n"/>
      <c r="G133" s="1100" t="n">
        <v>-1095.4</v>
      </c>
      <c r="H133" s="1100" t="n">
        <v>1639.6</v>
      </c>
    </row>
    <row r="134" ht="14.25" customHeight="1" s="898">
      <c r="B134" s="1078" t="inlineStr">
        <is>
          <t xml:space="preserve"> repayment of long-term borrowings </t>
        </is>
      </c>
      <c r="C134" s="1099" t="n"/>
      <c r="D134" s="1100" t="n"/>
      <c r="E134" s="1100" t="n"/>
      <c r="F134" s="1100" t="n"/>
      <c r="G134" s="1100" t="n">
        <v>-1063.43</v>
      </c>
      <c r="H134" s="1100" t="n">
        <v>-1091.97</v>
      </c>
    </row>
    <row r="135" ht="14.25" customHeight="1" s="898">
      <c r="B135" s="1078" t="n"/>
      <c r="C135" s="1099" t="n"/>
      <c r="D135" s="1100" t="n"/>
      <c r="E135" s="1100" t="n"/>
      <c r="F135" s="1100" t="n"/>
      <c r="G135" s="1100" t="n"/>
      <c r="H135" s="1100" t="n"/>
    </row>
    <row r="136" ht="14.25" customHeight="1" s="898">
      <c r="B136" s="1078" t="n"/>
      <c r="C136" s="1099" t="n"/>
      <c r="D136" s="1100" t="n"/>
      <c r="E136" s="1100" t="n"/>
      <c r="F136" s="1100" t="n"/>
      <c r="G136" s="1100" t="n"/>
      <c r="H136" s="1100" t="n"/>
    </row>
    <row r="137" ht="14.25" customHeight="1" s="898">
      <c r="B137" s="1078" t="n"/>
      <c r="C137" s="1099" t="n"/>
      <c r="D137" s="1100" t="n"/>
      <c r="E137" s="1100" t="n"/>
      <c r="F137" s="1100" t="n"/>
      <c r="G137" s="1100" t="n"/>
      <c r="H137" s="1100" t="n"/>
    </row>
    <row r="138" ht="14.25" customHeight="1" s="898">
      <c r="B138" s="1078" t="n"/>
      <c r="C138" s="1099" t="n"/>
      <c r="D138" s="1100" t="n"/>
      <c r="E138" s="1100" t="n"/>
      <c r="F138" s="1100" t="n"/>
      <c r="G138" s="1100" t="n"/>
      <c r="H138" s="1100" t="n"/>
    </row>
    <row r="139" ht="14.25" customHeight="1" s="898">
      <c r="B139" s="1078" t="n"/>
      <c r="C139" s="1099" t="n"/>
      <c r="D139" s="1100" t="n"/>
      <c r="E139" s="1100" t="n"/>
      <c r="F139" s="1100" t="n"/>
      <c r="G139" s="1100" t="n"/>
      <c r="H139" s="1100" t="n"/>
    </row>
    <row r="140" ht="15" customHeight="1" s="898">
      <c r="A140" s="1101" t="n"/>
      <c r="B140" s="1101" t="inlineStr">
        <is>
          <t>Total</t>
        </is>
      </c>
      <c r="C140" s="1102">
        <f>SUM(C133:C139)</f>
        <v/>
      </c>
      <c r="D140" s="1102">
        <f>SUM(D133:D139)</f>
        <v/>
      </c>
      <c r="E140" s="1102">
        <f>SUM(E133:E139)</f>
        <v/>
      </c>
      <c r="F140" s="1102">
        <f>SUM(F133:F139)</f>
        <v/>
      </c>
      <c r="G140" s="1102">
        <f>SUM(G133:G139)</f>
        <v/>
      </c>
      <c r="H140" s="1102">
        <f>SUM(H133:H139)</f>
        <v/>
      </c>
    </row>
    <row r="141" ht="14.25" customHeight="1" s="898"/>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3" min="1" max="1"/>
    <col width="7.875" customWidth="1" style="1093" min="2" max="3"/>
    <col width="24.25" customWidth="1" style="1093" min="4" max="4"/>
    <col width="7.625" customWidth="1" style="1093" min="5" max="5"/>
    <col width="8.125" customWidth="1" style="1093" min="6" max="6"/>
    <col width="13.125" customWidth="1" style="1093" min="7" max="7"/>
    <col width="18.375" customWidth="1" style="1093" min="8" max="8"/>
    <col width="12.5" customWidth="1" style="1093" min="9" max="9"/>
    <col width="20.875" customWidth="1" style="1093" min="10" max="10"/>
    <col width="17.75" customWidth="1" style="1093" min="11" max="11"/>
    <col width="15.5" customWidth="1" style="1093" min="12" max="12"/>
    <col width="18.5" customWidth="1" style="1093" min="13" max="13"/>
    <col width="8.125" customWidth="1" style="1093" min="14" max="14"/>
    <col width="22.25" customWidth="1" style="1093" min="15" max="15"/>
    <col width="7.5" customWidth="1" style="1093" min="16" max="16"/>
    <col width="11.5" customWidth="1" style="1093" min="17" max="17"/>
    <col width="12.75" customWidth="1" style="1093" min="18" max="18"/>
    <col width="23.25" customWidth="1" style="1093" min="19" max="19"/>
    <col width="14.125" customWidth="1" style="1093" min="20" max="20"/>
    <col width="7" customWidth="1" style="1093" min="21" max="21"/>
    <col width="9.125" customWidth="1" style="1093" min="22" max="22"/>
    <col width="15.625" customWidth="1" style="1093" min="23" max="23"/>
    <col width="26.375" customWidth="1" style="1093" min="24" max="24"/>
    <col width="13.625" customWidth="1" style="1093" min="25" max="25"/>
    <col width="12" customWidth="1" style="1093" min="26" max="26"/>
    <col width="9.875" customWidth="1" style="1093" min="27" max="27"/>
    <col width="22.625" customWidth="1" style="1093" min="28" max="28"/>
    <col width="12.125" customWidth="1" style="1093" min="29" max="29"/>
    <col width="22.75" customWidth="1" style="1093" min="30" max="30"/>
    <col width="9.25" customWidth="1" style="1093" min="31" max="31"/>
    <col width="22.5" customWidth="1" style="1093" min="32" max="32"/>
    <col width="24" customWidth="1" style="1093" min="33" max="33"/>
    <col width="24.25" customWidth="1" style="1093" min="34" max="34"/>
    <col width="23.75" customWidth="1" style="1093" min="35" max="35"/>
    <col width="9.375" customWidth="1" style="1093" min="36" max="36"/>
    <col width="8.875" customWidth="1" style="1093" min="37" max="37"/>
    <col width="16.375" customWidth="1" style="1093" min="38" max="38"/>
    <col width="27.75" customWidth="1" style="1093" min="39" max="39"/>
    <col width="26" customWidth="1" style="1093" min="40" max="40"/>
    <col width="25.5" customWidth="1" style="1093" min="41" max="41"/>
    <col width="17.875" customWidth="1" style="1093" min="42" max="42"/>
    <col width="23" customWidth="1" style="1093" min="43" max="43"/>
    <col width="17.625" customWidth="1" style="1093" min="44" max="44"/>
    <col width="19.875" customWidth="1" style="1093" min="45" max="45"/>
    <col width="19.5" customWidth="1" style="1093" min="46" max="46"/>
    <col width="27.375" customWidth="1" style="1093" min="47" max="47"/>
    <col width="26.875" customWidth="1" style="1093" min="48" max="48"/>
    <col width="31.5" customWidth="1" style="1093" min="49" max="49"/>
    <col width="17.5" customWidth="1" style="1093" min="50" max="50"/>
    <col width="29.125" customWidth="1" style="1093" min="51" max="51"/>
    <col width="27.375" customWidth="1" style="1093" min="52" max="52"/>
    <col width="28.25" customWidth="1" style="1093" min="53" max="53"/>
    <col width="23.125" customWidth="1" style="1093" min="54" max="54"/>
    <col width="12.25" customWidth="1" style="1093" min="55" max="55"/>
    <col width="14.5" customWidth="1" style="1093" min="56" max="56"/>
    <col width="16.25" customWidth="1" style="1093" min="57" max="57"/>
    <col width="9.625" customWidth="1" style="1093" min="58" max="58"/>
    <col width="29.5" customWidth="1" style="1093" min="59" max="59"/>
    <col width="31" customWidth="1" style="1093" min="60" max="60"/>
    <col width="19" customWidth="1" style="1093" min="61" max="61"/>
    <col width="20.125" customWidth="1" style="1093" min="62" max="62"/>
    <col width="13.5" customWidth="1" style="1093" min="63" max="63"/>
    <col width="10" customWidth="1" style="1093" min="64" max="64"/>
    <col width="22" customWidth="1" style="1093" min="65" max="65"/>
    <col width="15.25" customWidth="1" style="1093" min="66" max="66"/>
    <col width="6" customWidth="1" style="1093" min="67" max="67"/>
    <col width="18.5" customWidth="1" style="1093" min="68" max="68"/>
    <col width="10.75" customWidth="1" style="1093" min="69" max="69"/>
    <col width="20.75" customWidth="1" style="1093" min="70" max="70"/>
    <col width="10.625" customWidth="1" style="1093" min="71" max="71"/>
    <col width="17.625" customWidth="1" style="1093" min="72" max="72"/>
    <col width="29.25" customWidth="1" style="1093" min="73" max="73"/>
    <col width="14.125" customWidth="1" style="1093" min="74" max="74"/>
    <col width="19.25" customWidth="1" style="1093" min="75" max="75"/>
    <col width="15.5" customWidth="1" style="1093" min="76" max="76"/>
    <col width="12.625" customWidth="1" style="1093" min="77" max="77"/>
    <col width="16.75" customWidth="1" style="1093" min="78" max="78"/>
    <col width="10.125" customWidth="1" style="1093" min="79" max="79"/>
    <col width="16.375" customWidth="1" style="1093" min="80" max="80"/>
    <col width="22.625" customWidth="1" style="1093" min="81" max="81"/>
    <col width="6" customWidth="1" style="1093" min="82" max="82"/>
    <col width="18.75" customWidth="1" style="1093" min="83" max="83"/>
    <col width="15.75" customWidth="1" style="1093" min="84" max="84"/>
    <col width="22.375" customWidth="1" style="1093" min="85" max="85"/>
    <col width="12.75" customWidth="1" style="1093" min="86" max="86"/>
    <col width="15.625" customWidth="1" style="1093" min="87" max="87"/>
    <col width="11.125" customWidth="1" style="1093" min="88" max="88"/>
    <col width="15.625" customWidth="1" style="1093" min="89" max="89"/>
    <col width="26.75" customWidth="1" style="1093" min="90" max="90"/>
    <col width="11.875" customWidth="1" style="1093" min="91" max="91"/>
    <col width="18.75" customWidth="1" style="1093" min="92" max="92"/>
    <col width="7.875" customWidth="1" style="1093" min="93" max="93"/>
    <col width="22" customWidth="1" style="1093" min="94" max="94"/>
    <col width="22.75" customWidth="1" style="1093" min="95" max="95"/>
    <col width="16.875" customWidth="1" style="1093" min="96" max="96"/>
    <col width="11" customWidth="1" style="1093" min="97" max="97"/>
    <col width="20.75" customWidth="1" style="1093" min="98" max="98"/>
    <col width="30.375" customWidth="1" style="1093" min="99" max="99"/>
    <col width="30.125" customWidth="1" style="1093" min="100" max="100"/>
    <col width="16.125" customWidth="1" style="1093" min="101" max="101"/>
  </cols>
  <sheetData>
    <row r="1">
      <c r="A1" s="1093" t="inlineStr">
        <is>
          <t>MIZUHO_CCIF</t>
        </is>
      </c>
      <c r="B1" s="1093" t="inlineStr">
        <is>
          <t>CIF_NO</t>
        </is>
      </c>
      <c r="C1" s="1093" t="inlineStr">
        <is>
          <t>FISCAL</t>
        </is>
      </c>
      <c r="D1" s="1093" t="inlineStr">
        <is>
          <t>CUST_FULL_NM</t>
        </is>
      </c>
      <c r="E1" s="1093" t="inlineStr">
        <is>
          <t>CCY_CD</t>
        </is>
      </c>
      <c r="F1" s="1093" t="inlineStr">
        <is>
          <t>UNIT_CD</t>
        </is>
      </c>
      <c r="G1" s="1093" t="inlineStr">
        <is>
          <t>EXCHANGE_RT</t>
        </is>
      </c>
      <c r="H1" s="1093" t="inlineStr">
        <is>
          <t>NUMBER_OF_MONTH</t>
        </is>
      </c>
      <c r="I1" s="1093" t="inlineStr">
        <is>
          <t>PL_REVENUES</t>
        </is>
      </c>
      <c r="J1" s="1093" t="inlineStr">
        <is>
          <t>PL_REVENUES_GROWTH</t>
        </is>
      </c>
      <c r="K1" s="1093" t="inlineStr">
        <is>
          <t>PL_COST_OF_SALES</t>
        </is>
      </c>
      <c r="L1" s="1093" t="inlineStr">
        <is>
          <t>PL_GROS_PROFIT</t>
        </is>
      </c>
      <c r="M1" s="1093" t="inlineStr">
        <is>
          <t>PL_SG_AND_A_EXPNS</t>
        </is>
      </c>
      <c r="N1" s="1093" t="inlineStr">
        <is>
          <t>PL_RENT</t>
        </is>
      </c>
      <c r="O1" s="1093" t="inlineStr">
        <is>
          <t>PL_GROS_PROFIT_OTHER</t>
        </is>
      </c>
      <c r="P1" s="1093" t="inlineStr">
        <is>
          <t>PL_EBIT</t>
        </is>
      </c>
      <c r="Q1" s="1093" t="inlineStr">
        <is>
          <t>PL_INT_INCM</t>
        </is>
      </c>
      <c r="R1" s="1093" t="inlineStr">
        <is>
          <t>PL_INT_EXPNS</t>
        </is>
      </c>
      <c r="S1" s="1093" t="inlineStr">
        <is>
          <t>PL_NON_OPE_INCM_EXPNS</t>
        </is>
      </c>
      <c r="T1" s="1093" t="inlineStr">
        <is>
          <t>PL_EBIT_OTHER</t>
        </is>
      </c>
      <c r="U1" s="1093" t="inlineStr">
        <is>
          <t>PL_EBT</t>
        </is>
      </c>
      <c r="V1" s="1093" t="inlineStr">
        <is>
          <t>PL_TAXES</t>
        </is>
      </c>
      <c r="W1" s="1093" t="inlineStr">
        <is>
          <t>PL_MINORITY_INT</t>
        </is>
      </c>
      <c r="X1" s="1093" t="inlineStr">
        <is>
          <t>PL_EXTRDNRY_GAIN_OR_LOSS</t>
        </is>
      </c>
      <c r="Y1" s="1093" t="inlineStr">
        <is>
          <t>PL_EBT_OTHER</t>
        </is>
      </c>
      <c r="Z1" s="1093" t="inlineStr">
        <is>
          <t>PL_NET_INCM</t>
        </is>
      </c>
      <c r="AA1" s="1093" t="inlineStr">
        <is>
          <t>PL_EBITDA</t>
        </is>
      </c>
      <c r="AB1" s="1093" t="inlineStr">
        <is>
          <t>PL_DEPRE_AMORTZATION</t>
        </is>
      </c>
      <c r="AC1" s="1093" t="inlineStr">
        <is>
          <t>CF_NET_INCM</t>
        </is>
      </c>
      <c r="AD1" s="1093" t="inlineStr">
        <is>
          <t>CF_DEPRE_AMORTZATION</t>
        </is>
      </c>
      <c r="AE1" s="1093" t="inlineStr">
        <is>
          <t>CF_TAXES</t>
        </is>
      </c>
      <c r="AF1" s="1093" t="inlineStr">
        <is>
          <t>CF_GAIN_FROM_PP_AND_E</t>
        </is>
      </c>
      <c r="AG1" s="1093" t="inlineStr">
        <is>
          <t>CF_NET_WORKING_CAPITAL</t>
        </is>
      </c>
      <c r="AH1" s="1093" t="inlineStr">
        <is>
          <t>CF_OTHER_OPE_CASHFLOW</t>
        </is>
      </c>
      <c r="AI1" s="1093" t="inlineStr">
        <is>
          <t>CF_CASH_FROM_OPE_ACVT</t>
        </is>
      </c>
      <c r="AJ1" s="1093" t="inlineStr">
        <is>
          <t>CF_CAPEX</t>
        </is>
      </c>
      <c r="AK1" s="1093" t="inlineStr">
        <is>
          <t>CF_INVST</t>
        </is>
      </c>
      <c r="AL1" s="1093" t="inlineStr">
        <is>
          <t>CF_ACQUISITIONS</t>
        </is>
      </c>
      <c r="AM1" s="1093" t="inlineStr">
        <is>
          <t>CF_PROCEEDS_FROM_PP_AND_E</t>
        </is>
      </c>
      <c r="AN1" s="1093" t="inlineStr">
        <is>
          <t>CF_OTHER_INVST_CASHFLOW</t>
        </is>
      </c>
      <c r="AO1" s="1093" t="inlineStr">
        <is>
          <t>CF_CASH_FROM_INVST_ACVT</t>
        </is>
      </c>
      <c r="AP1" s="1093" t="inlineStr">
        <is>
          <t>CF_SALE_OF_STOCK</t>
        </is>
      </c>
      <c r="AQ1" s="1093" t="inlineStr">
        <is>
          <t>CF_PURCHASE_OF_STOCK</t>
        </is>
      </c>
      <c r="AR1" s="1093" t="inlineStr">
        <is>
          <t>CF_CASH_DIVIDNDS</t>
        </is>
      </c>
      <c r="AS1" s="1093" t="inlineStr">
        <is>
          <t>CF_DEBT_BORROWING</t>
        </is>
      </c>
      <c r="AT1" s="1093" t="inlineStr">
        <is>
          <t>CF_DEBT_REPAYMENT</t>
        </is>
      </c>
      <c r="AU1" s="1093" t="inlineStr">
        <is>
          <t>CF_OTHER_FINCNG_CASHFLOW</t>
        </is>
      </c>
      <c r="AV1" s="1093" t="inlineStr">
        <is>
          <t>CF_CASH_FROM_FINCNG_ACVT</t>
        </is>
      </c>
      <c r="AW1" s="1093" t="inlineStr">
        <is>
          <t>CF_OTHER_FLUCTUATION_OF_CASH</t>
        </is>
      </c>
      <c r="AX1" s="1093" t="inlineStr">
        <is>
          <t>CF_NET_CASHFLOW</t>
        </is>
      </c>
      <c r="AY1" s="1093" t="inlineStr">
        <is>
          <t>CF_CASH_AT_BEGIN_OF_FISCAL_Y</t>
        </is>
      </c>
      <c r="AZ1" s="1093" t="inlineStr">
        <is>
          <t>CF_CASH_AT_END_OF_FISCAL_Y</t>
        </is>
      </c>
      <c r="BA1" s="1093" t="inlineStr">
        <is>
          <t>CASH_AND_CASH_EQUIVALENTS</t>
        </is>
      </c>
      <c r="BB1" s="1093" t="inlineStr">
        <is>
          <t>ACCOUNTS_RECEIVABLES</t>
        </is>
      </c>
      <c r="BC1" s="1093" t="inlineStr">
        <is>
          <t>INVENTORIES</t>
        </is>
      </c>
      <c r="BD1" s="1093" t="inlineStr">
        <is>
          <t>PREPAID_EXPNS</t>
        </is>
      </c>
      <c r="BE1" s="1093" t="inlineStr">
        <is>
          <t>OTHER_CURR_AST</t>
        </is>
      </c>
      <c r="BF1" s="1093" t="inlineStr">
        <is>
          <t>CURR_AST</t>
        </is>
      </c>
      <c r="BG1" s="1093" t="inlineStr">
        <is>
          <t>NET_PLANT_PRPTY_AND_EQPMNT</t>
        </is>
      </c>
      <c r="BH1" s="1093" t="inlineStr">
        <is>
          <t>GROS_PLANT_PRPTY_AND_EQPMNT</t>
        </is>
      </c>
      <c r="BI1" s="1093" t="inlineStr">
        <is>
          <t>ACCUMLATED_DEPRE</t>
        </is>
      </c>
      <c r="BJ1" s="1093" t="inlineStr">
        <is>
          <t>OTHER_TANGIBLE_AST</t>
        </is>
      </c>
      <c r="BK1" s="1093" t="inlineStr">
        <is>
          <t>TANGIBLE_AST</t>
        </is>
      </c>
      <c r="BL1" s="1093" t="inlineStr">
        <is>
          <t>GOODWILL</t>
        </is>
      </c>
      <c r="BM1" s="1093" t="inlineStr">
        <is>
          <t>OTHER_INTANGIBLE_AST</t>
        </is>
      </c>
      <c r="BN1" s="1093" t="inlineStr">
        <is>
          <t>INTANGIBLE_AST</t>
        </is>
      </c>
      <c r="BO1" s="1093" t="inlineStr">
        <is>
          <t>INVST</t>
        </is>
      </c>
      <c r="BP1" s="1093" t="inlineStr">
        <is>
          <t>DEFFERED_CHARGES</t>
        </is>
      </c>
      <c r="BQ1" s="1093" t="inlineStr">
        <is>
          <t>OTHER_AST</t>
        </is>
      </c>
      <c r="BR1" s="1093" t="inlineStr">
        <is>
          <t>NON_CURR_AST_TOTAL</t>
        </is>
      </c>
      <c r="BS1" s="1093" t="inlineStr">
        <is>
          <t>TOTAL_AST</t>
        </is>
      </c>
      <c r="BT1" s="1093" t="inlineStr">
        <is>
          <t>SHORT_TERM_DEBT</t>
        </is>
      </c>
      <c r="BU1" s="1093" t="inlineStr">
        <is>
          <t>LONG_TERM_DEBT_DUE_IN_ONE_Y</t>
        </is>
      </c>
      <c r="BV1" s="1093" t="inlineStr">
        <is>
          <t>NOTE_PAYABLE</t>
        </is>
      </c>
      <c r="BW1" s="1093" t="inlineStr">
        <is>
          <t>ACCOUNTS_PAYABLE</t>
        </is>
      </c>
      <c r="BX1" s="1093" t="inlineStr">
        <is>
          <t>ACCURED_EXPNS</t>
        </is>
      </c>
      <c r="BY1" s="1093" t="inlineStr">
        <is>
          <t>TAX_PAYABLE</t>
        </is>
      </c>
      <c r="BZ1" s="1093" t="inlineStr">
        <is>
          <t>OTHER_CURR_LIAB</t>
        </is>
      </c>
      <c r="CA1" s="1093" t="inlineStr">
        <is>
          <t>CURR_LIAB</t>
        </is>
      </c>
      <c r="CB1" s="1093" t="inlineStr">
        <is>
          <t>LONG_TERM_DEBT</t>
        </is>
      </c>
      <c r="CC1" s="1093" t="inlineStr">
        <is>
          <t>LONG_TERM_BORROWING</t>
        </is>
      </c>
      <c r="CD1" s="1093" t="inlineStr">
        <is>
          <t>BOND</t>
        </is>
      </c>
      <c r="CE1" s="1093" t="inlineStr">
        <is>
          <t>SUBORDINATE_DEBT</t>
        </is>
      </c>
      <c r="CF1" s="1093" t="inlineStr">
        <is>
          <t>DEFFERED_TAXES</t>
        </is>
      </c>
      <c r="CG1" s="1093" t="inlineStr">
        <is>
          <t>OTHER_LONG_TERM_LIAB</t>
        </is>
      </c>
      <c r="CH1" s="1093" t="inlineStr">
        <is>
          <t>MINORITY_INT</t>
        </is>
      </c>
      <c r="CI1" s="1093" t="inlineStr">
        <is>
          <t>LONG_TERM_LIAB</t>
        </is>
      </c>
      <c r="CJ1" s="1093" t="inlineStr">
        <is>
          <t>LIAB_TOTAL</t>
        </is>
      </c>
      <c r="CK1" s="1093" t="inlineStr">
        <is>
          <t>COMMON_STOCK</t>
        </is>
      </c>
      <c r="CL1" s="1093" t="inlineStr">
        <is>
          <t>ADDITIONAL_PAID_IN_CAPITAL</t>
        </is>
      </c>
      <c r="CM1" s="1093" t="inlineStr">
        <is>
          <t>OTHER_RSRV</t>
        </is>
      </c>
      <c r="CN1" s="1093" t="inlineStr">
        <is>
          <t>RETAINED_EARNINGS</t>
        </is>
      </c>
      <c r="CO1" s="1093" t="inlineStr">
        <is>
          <t>OTHERS</t>
        </is>
      </c>
      <c r="CP1" s="1093" t="inlineStr">
        <is>
          <t>SHAREHOLDERS_EQUITY</t>
        </is>
      </c>
      <c r="CQ1" s="1093" t="inlineStr">
        <is>
          <t>TOTAL_LIAB_AND_EQUITY</t>
        </is>
      </c>
      <c r="CR1" s="1093" t="inlineStr">
        <is>
          <t>OFFBALANCE_LIAB</t>
        </is>
      </c>
      <c r="CS1" s="1093" t="inlineStr">
        <is>
          <t>GROS_DEBT</t>
        </is>
      </c>
      <c r="CT1" s="1093" t="inlineStr">
        <is>
          <t>NON_PERFORMING_AST</t>
        </is>
      </c>
      <c r="CU1" s="1093" t="inlineStr">
        <is>
          <t>RSRV_FOR_NON_PERFORMING_AST</t>
        </is>
      </c>
      <c r="CV1" s="1093" t="inlineStr">
        <is>
          <t>UNRALZD_HOLDING_GAIN_LOSSES</t>
        </is>
      </c>
      <c r="CW1" s="1093" t="inlineStr">
        <is>
          <t>REAL_NET_WORTH</t>
        </is>
      </c>
    </row>
    <row r="2">
      <c r="A2" s="1093">
        <f>+BS!B4</f>
        <v/>
      </c>
      <c r="B2" s="1093">
        <f>+BS!B3</f>
        <v/>
      </c>
      <c r="C2" s="1093">
        <f>+BS!G21</f>
        <v/>
      </c>
      <c r="D2" s="1093">
        <f>+BS!B2</f>
        <v/>
      </c>
      <c r="E2" s="1093">
        <f>+BS!B7</f>
        <v/>
      </c>
      <c r="F2" s="1093">
        <f>IF(BS!B8="Millions",2,IF(BS!B8="Billions",3,1))</f>
        <v/>
      </c>
      <c r="G2" s="1105">
        <f>1/74.5</f>
        <v/>
      </c>
      <c r="H2" s="1093">
        <f>+BS!G22</f>
        <v/>
      </c>
      <c r="I2" s="350">
        <f>+PL!M6</f>
        <v/>
      </c>
      <c r="J2" s="1093">
        <f>+PL!M7</f>
        <v/>
      </c>
      <c r="K2" s="350">
        <f>+PL!M8</f>
        <v/>
      </c>
      <c r="L2" s="1093">
        <f>+PL!M9</f>
        <v/>
      </c>
      <c r="M2" s="350">
        <f>+PL!M10</f>
        <v/>
      </c>
      <c r="N2" s="350">
        <f>+PL!M11</f>
        <v/>
      </c>
      <c r="O2" s="350">
        <f>+PL!M12</f>
        <v/>
      </c>
      <c r="P2" s="1093">
        <f>+PL!M13</f>
        <v/>
      </c>
      <c r="Q2" s="350">
        <f>+PL!M14</f>
        <v/>
      </c>
      <c r="R2" s="350">
        <f>+PL!M15</f>
        <v/>
      </c>
      <c r="S2" s="350">
        <f>+PL!M16</f>
        <v/>
      </c>
      <c r="T2" s="1106">
        <f>+PL!M17</f>
        <v/>
      </c>
      <c r="U2" s="1093">
        <f>+PL!M18</f>
        <v/>
      </c>
      <c r="V2" s="350">
        <f>+PL!M19</f>
        <v/>
      </c>
      <c r="W2" s="350">
        <f>+PL!M20</f>
        <v/>
      </c>
      <c r="X2" s="350">
        <f>+PL!M21</f>
        <v/>
      </c>
      <c r="Y2" s="350">
        <f>+PL!M22</f>
        <v/>
      </c>
      <c r="Z2" s="1093">
        <f>+PL!M23</f>
        <v/>
      </c>
      <c r="AA2" s="1093">
        <f>+PL!M24</f>
        <v/>
      </c>
      <c r="AB2" s="350">
        <f>+PL!M25</f>
        <v/>
      </c>
      <c r="AC2" s="1093">
        <f>+CF!M6</f>
        <v/>
      </c>
      <c r="AD2" s="1093">
        <f>+CF!M7</f>
        <v/>
      </c>
      <c r="AE2" s="1093">
        <f>+CF!M8</f>
        <v/>
      </c>
      <c r="AF2" s="1093">
        <f>+CF!M9</f>
        <v/>
      </c>
      <c r="AG2" s="1093">
        <f>+CF!M10</f>
        <v/>
      </c>
      <c r="AH2" s="1093">
        <f>+CF!M11</f>
        <v/>
      </c>
      <c r="AI2" s="1093">
        <f>+CF!M12</f>
        <v/>
      </c>
      <c r="AJ2" s="1093">
        <f>+CF!M13</f>
        <v/>
      </c>
      <c r="AK2" s="1093">
        <f>+CF!$M14</f>
        <v/>
      </c>
      <c r="AL2" s="1093">
        <f>+CF!$M15</f>
        <v/>
      </c>
      <c r="AM2" s="1093">
        <f>+CF!$M16</f>
        <v/>
      </c>
      <c r="AN2" s="1093">
        <f>+CF!$M17</f>
        <v/>
      </c>
      <c r="AO2" s="1093">
        <f>+CF!$M18</f>
        <v/>
      </c>
      <c r="AP2" s="1093">
        <f>+CF!$M19</f>
        <v/>
      </c>
      <c r="AQ2" s="1093">
        <f>+CF!$M20</f>
        <v/>
      </c>
      <c r="AR2" s="1093">
        <f>+CF!$M21</f>
        <v/>
      </c>
      <c r="AS2" s="1093">
        <f>+CF!$M22</f>
        <v/>
      </c>
      <c r="AT2" s="1093">
        <f>+CF!$M23</f>
        <v/>
      </c>
      <c r="AU2" s="1093">
        <f>+CF!$M24</f>
        <v/>
      </c>
      <c r="AV2" s="1093">
        <f>+CF!$M25</f>
        <v/>
      </c>
      <c r="AW2" s="1093">
        <f>+CF!$M26</f>
        <v/>
      </c>
      <c r="AX2" s="1093">
        <f>+CF!$M27</f>
        <v/>
      </c>
      <c r="AY2" s="1093">
        <f>+CF!$M28</f>
        <v/>
      </c>
      <c r="AZ2" s="1093">
        <f>+CF!$M29</f>
        <v/>
      </c>
      <c r="BA2" s="1093">
        <f>+BS!$S23</f>
        <v/>
      </c>
      <c r="BB2" s="1093">
        <f>+BS!$S24</f>
        <v/>
      </c>
      <c r="BC2" s="1093">
        <f>+BS!$S25</f>
        <v/>
      </c>
      <c r="BD2" s="1093">
        <f>+BS!$S26</f>
        <v/>
      </c>
      <c r="BE2" s="1093">
        <f>+BS!$S28</f>
        <v/>
      </c>
      <c r="BF2" s="1093">
        <f>+BS!$S29</f>
        <v/>
      </c>
      <c r="BG2" s="1093">
        <f>+BS!$S30</f>
        <v/>
      </c>
      <c r="BH2" s="1093">
        <f>+BS!$S31</f>
        <v/>
      </c>
      <c r="BI2" s="1093">
        <f>+BS!$S32</f>
        <v/>
      </c>
      <c r="BJ2" s="1093">
        <f>+BS!$S33</f>
        <v/>
      </c>
      <c r="BK2" s="1093">
        <f>+BS!$S34</f>
        <v/>
      </c>
      <c r="BL2" s="1093">
        <f>+BS!$S35</f>
        <v/>
      </c>
      <c r="BM2" s="1093">
        <f>+BS!$S36</f>
        <v/>
      </c>
      <c r="BN2" s="1093">
        <f>+BS!$S38</f>
        <v/>
      </c>
      <c r="BO2" s="1093">
        <f>+BS!$S39</f>
        <v/>
      </c>
      <c r="BP2" s="1093">
        <f>+BS!$S41</f>
        <v/>
      </c>
      <c r="BQ2" s="1093">
        <f>+BS!$S42</f>
        <v/>
      </c>
      <c r="BR2" s="1093">
        <f>+BS!$S43</f>
        <v/>
      </c>
      <c r="BS2" s="1093">
        <f>+BS!$S44</f>
        <v/>
      </c>
      <c r="BT2" s="1093">
        <f>+BS!$S50</f>
        <v/>
      </c>
      <c r="BU2" s="1093">
        <f>+BS!$S51</f>
        <v/>
      </c>
      <c r="BV2" s="1093">
        <f>+BS!$S52</f>
        <v/>
      </c>
      <c r="BW2" s="1093">
        <f>+BS!$S53</f>
        <v/>
      </c>
      <c r="BX2" s="1093">
        <f>+BS!$S54</f>
        <v/>
      </c>
      <c r="BY2" s="1093">
        <f>+BS!$S55</f>
        <v/>
      </c>
      <c r="BZ2" s="1093">
        <f>+BS!$S56</f>
        <v/>
      </c>
      <c r="CA2" s="1093">
        <f>+BS!$S57</f>
        <v/>
      </c>
      <c r="CB2" s="1093">
        <f>+BS!$S59</f>
        <v/>
      </c>
      <c r="CC2" s="1093">
        <f>+BS!$S60</f>
        <v/>
      </c>
      <c r="CD2" s="1093">
        <f>+BS!$S61</f>
        <v/>
      </c>
      <c r="CE2" s="1093">
        <f>+BS!$S62</f>
        <v/>
      </c>
      <c r="CF2" s="1093">
        <f>+BS!$S63</f>
        <v/>
      </c>
      <c r="CG2" s="1093">
        <f>+BS!$S64</f>
        <v/>
      </c>
      <c r="CH2" s="1093">
        <f>+BS!$S65</f>
        <v/>
      </c>
      <c r="CI2" s="1093">
        <f>+BS!$S66</f>
        <v/>
      </c>
      <c r="CJ2" s="1093">
        <f>+BS!$S67</f>
        <v/>
      </c>
      <c r="CK2" s="1093">
        <f>+BS!$S69</f>
        <v/>
      </c>
      <c r="CL2" s="1093">
        <f>+BS!$S70</f>
        <v/>
      </c>
      <c r="CM2" s="1093">
        <f>+BS!$S71</f>
        <v/>
      </c>
      <c r="CN2" s="1093">
        <f>+BS!$S72</f>
        <v/>
      </c>
      <c r="CO2" s="1093">
        <f>+BS!$S73</f>
        <v/>
      </c>
      <c r="CP2" s="1093">
        <f>+BS!$S74</f>
        <v/>
      </c>
      <c r="CQ2" s="1093">
        <f>+BS!$S76</f>
        <v/>
      </c>
      <c r="CR2" s="1093">
        <f>+BS!$S82</f>
        <v/>
      </c>
      <c r="CS2" s="1107">
        <f>+BS!$S83</f>
        <v/>
      </c>
      <c r="CT2" s="1093">
        <f>+BS!$S84</f>
        <v/>
      </c>
      <c r="CU2" s="1093">
        <f>+BS!$S85</f>
        <v/>
      </c>
      <c r="CV2" s="1093">
        <f>+BS!$S86</f>
        <v/>
      </c>
      <c r="CW2" s="1093">
        <f>+BS!$S87</f>
        <v/>
      </c>
    </row>
    <row r="3">
      <c r="G3" s="1108" t="inlineStr">
        <is>
          <t xml:space="preserve">Always check </t>
        </is>
      </c>
    </row>
    <row r="4">
      <c r="G4" s="110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3" min="2" max="2"/>
    <col width="11.125" customWidth="1" style="1093" min="3" max="9"/>
  </cols>
  <sheetData>
    <row r="3" ht="15" customHeight="1" s="898">
      <c r="B3" s="1109" t="inlineStr">
        <is>
          <t>Income statement - (INR MN)</t>
        </is>
      </c>
      <c r="C3" s="1110">
        <f>PL!K4</f>
        <v/>
      </c>
      <c r="D3" s="1110">
        <f>PL!L4</f>
        <v/>
      </c>
      <c r="E3" s="1110">
        <f>PL!M4</f>
        <v/>
      </c>
      <c r="F3" s="1110" t="inlineStr">
        <is>
          <t>Y-o-Y</t>
        </is>
      </c>
      <c r="G3" s="1110" t="inlineStr">
        <is>
          <t>1H 2020</t>
        </is>
      </c>
      <c r="H3" s="1110" t="inlineStr">
        <is>
          <t>1H FY2021</t>
        </is>
      </c>
      <c r="I3" s="1110" t="inlineStr">
        <is>
          <t>Y-o-Y</t>
        </is>
      </c>
    </row>
    <row r="4" ht="14.25" customHeight="1" s="898">
      <c r="B4" s="1111" t="inlineStr">
        <is>
          <t>Total Revenues</t>
        </is>
      </c>
      <c r="C4" s="357">
        <f>PL!K6</f>
        <v/>
      </c>
      <c r="D4" s="357">
        <f>PL!L6</f>
        <v/>
      </c>
      <c r="E4" s="357">
        <f>PL!M6</f>
        <v/>
      </c>
      <c r="F4" s="1112">
        <f>+E4/D4-1</f>
        <v/>
      </c>
      <c r="G4" s="357" t="n"/>
      <c r="H4" s="357" t="n"/>
      <c r="I4" s="1112">
        <f>+H4/G4-1</f>
        <v/>
      </c>
    </row>
    <row r="5" ht="15" customHeight="1" s="898">
      <c r="B5" s="1113" t="inlineStr">
        <is>
          <t>EBITDA</t>
        </is>
      </c>
      <c r="C5" s="360">
        <f>PL!K24</f>
        <v/>
      </c>
      <c r="D5" s="360">
        <f>PL!L24</f>
        <v/>
      </c>
      <c r="E5" s="360">
        <f>PL!M24</f>
        <v/>
      </c>
      <c r="F5" s="1112">
        <f>+E5/D5-1</f>
        <v/>
      </c>
      <c r="G5" s="360" t="n"/>
      <c r="H5" s="360" t="n"/>
      <c r="I5" s="1112">
        <f>+H5/G5-1</f>
        <v/>
      </c>
      <c r="K5" s="1041">
        <f>D5/D10</f>
        <v/>
      </c>
    </row>
    <row r="6" ht="15" customHeight="1" s="898">
      <c r="B6" s="1113" t="inlineStr">
        <is>
          <t>EBITDA Margin %</t>
        </is>
      </c>
      <c r="C6" s="361">
        <f>C5/C4</f>
        <v/>
      </c>
      <c r="D6" s="361">
        <f>D5/D4</f>
        <v/>
      </c>
      <c r="E6" s="361">
        <f>E5/E4</f>
        <v/>
      </c>
      <c r="F6" s="1112" t="n"/>
      <c r="G6" s="1114" t="n"/>
      <c r="H6" s="1114" t="n"/>
      <c r="I6" s="361">
        <f>I5/I4</f>
        <v/>
      </c>
    </row>
    <row r="7" ht="14.25" customHeight="1" s="898">
      <c r="B7" s="1111" t="inlineStr">
        <is>
          <t>Depreciation + Amortisation</t>
        </is>
      </c>
      <c r="C7" s="357">
        <f>PL!K25</f>
        <v/>
      </c>
      <c r="D7" s="357">
        <f>PL!L25</f>
        <v/>
      </c>
      <c r="E7" s="357">
        <f>PL!M25</f>
        <v/>
      </c>
      <c r="F7" s="1112">
        <f>+E7/D7-1</f>
        <v/>
      </c>
      <c r="G7" s="357" t="n"/>
      <c r="H7" s="357" t="n"/>
      <c r="I7" s="1112">
        <f>+H7/G7-1</f>
        <v/>
      </c>
    </row>
    <row r="8" ht="15" customHeight="1" s="898">
      <c r="B8" s="1113" t="inlineStr">
        <is>
          <t>EBIT</t>
        </is>
      </c>
      <c r="C8" s="360">
        <f>PL!K13</f>
        <v/>
      </c>
      <c r="D8" s="360">
        <f>PL!L13</f>
        <v/>
      </c>
      <c r="E8" s="360">
        <f>PL!M13</f>
        <v/>
      </c>
      <c r="F8" s="1112">
        <f>E8/D8-1</f>
        <v/>
      </c>
      <c r="G8" s="357" t="n"/>
      <c r="H8" s="357" t="n"/>
      <c r="I8" s="1112">
        <f>H8/G8-1</f>
        <v/>
      </c>
    </row>
    <row r="9" ht="15" customHeight="1" s="898">
      <c r="B9" s="1113" t="inlineStr">
        <is>
          <t>EBIT Margin %</t>
        </is>
      </c>
      <c r="C9" s="363">
        <f>C8/C4</f>
        <v/>
      </c>
      <c r="D9" s="363">
        <f>D8/D4</f>
        <v/>
      </c>
      <c r="E9" s="363">
        <f>E8/E4</f>
        <v/>
      </c>
      <c r="F9" s="1112" t="n"/>
      <c r="G9" s="357" t="n"/>
      <c r="H9" s="357" t="n"/>
      <c r="I9" s="363">
        <f>I8/I4</f>
        <v/>
      </c>
    </row>
    <row r="10" ht="14.25" customHeight="1" s="898">
      <c r="B10" s="1111" t="inlineStr">
        <is>
          <t>Interest Expense</t>
        </is>
      </c>
      <c r="C10" s="357">
        <f>PL!K15</f>
        <v/>
      </c>
      <c r="D10" s="357">
        <f>PL!L15</f>
        <v/>
      </c>
      <c r="E10" s="357">
        <f>PL!M15</f>
        <v/>
      </c>
      <c r="F10" s="1112">
        <f>+E10/D10-1</f>
        <v/>
      </c>
      <c r="G10" s="357" t="n"/>
      <c r="H10" s="357" t="n"/>
      <c r="I10" s="1112">
        <f>+H10/G10-1</f>
        <v/>
      </c>
    </row>
    <row r="11" ht="15" customHeight="1" s="898">
      <c r="B11" s="1113" t="inlineStr">
        <is>
          <t>Net Profit</t>
        </is>
      </c>
      <c r="C11" s="357">
        <f>PL!K23</f>
        <v/>
      </c>
      <c r="D11" s="357">
        <f>PL!L23</f>
        <v/>
      </c>
      <c r="E11" s="357">
        <f>PL!M23</f>
        <v/>
      </c>
      <c r="F11" s="1112">
        <f>+E11/D11-1</f>
        <v/>
      </c>
      <c r="G11" s="357" t="n"/>
      <c r="H11" s="357" t="n"/>
      <c r="I11" s="1112">
        <f>+H11/G11-1</f>
        <v/>
      </c>
    </row>
    <row r="12" ht="15" customHeight="1" s="898">
      <c r="B12" s="1113" t="inlineStr">
        <is>
          <t>Net Profit Margin %</t>
        </is>
      </c>
      <c r="C12" s="361">
        <f>C11/C4</f>
        <v/>
      </c>
      <c r="D12" s="361">
        <f>D11/D4</f>
        <v/>
      </c>
      <c r="E12" s="361">
        <f>E11/E4</f>
        <v/>
      </c>
      <c r="F12" s="1112" t="n"/>
      <c r="G12" s="1114" t="n"/>
      <c r="H12" s="1114" t="n"/>
      <c r="I12" s="361">
        <f>I11/I4</f>
        <v/>
      </c>
    </row>
    <row r="15" ht="15" customHeight="1" s="898">
      <c r="B15" s="1109" t="inlineStr">
        <is>
          <t>Balance Sheet - (INR MN)</t>
        </is>
      </c>
      <c r="C15" s="1110">
        <f>+C3</f>
        <v/>
      </c>
      <c r="D15" s="1110">
        <f>+D3</f>
        <v/>
      </c>
      <c r="E15" s="1110">
        <f>+E3</f>
        <v/>
      </c>
      <c r="F15" s="1110" t="inlineStr">
        <is>
          <t>Y-o-Y</t>
        </is>
      </c>
      <c r="G15" s="1110" t="inlineStr">
        <is>
          <t>1H 2021</t>
        </is>
      </c>
      <c r="H15" s="1110" t="inlineStr">
        <is>
          <t>1H vs FY</t>
        </is>
      </c>
    </row>
    <row r="16" ht="14.25" customHeight="1" s="898">
      <c r="B16" s="1111" t="inlineStr">
        <is>
          <t>Cash</t>
        </is>
      </c>
      <c r="C16" s="357">
        <f>BS!Q23</f>
        <v/>
      </c>
      <c r="D16" s="357">
        <f>BS!R23</f>
        <v/>
      </c>
      <c r="E16" s="357">
        <f>BS!S23</f>
        <v/>
      </c>
      <c r="F16" s="1112" t="n"/>
      <c r="G16" s="357" t="n"/>
      <c r="H16" s="1112" t="n"/>
    </row>
    <row r="17" ht="14.25" customHeight="1" s="898">
      <c r="B17" s="1111" t="inlineStr">
        <is>
          <t>Trade Receivables</t>
        </is>
      </c>
      <c r="C17" s="357">
        <f>BS!Q24</f>
        <v/>
      </c>
      <c r="D17" s="357">
        <f>BS!R24</f>
        <v/>
      </c>
      <c r="E17" s="357">
        <f>BS!S24</f>
        <v/>
      </c>
      <c r="F17" s="1112" t="n"/>
      <c r="G17" s="357" t="n"/>
      <c r="H17" s="1112" t="n"/>
    </row>
    <row r="18" ht="14.25" customHeight="1" s="898">
      <c r="B18" s="1111" t="inlineStr">
        <is>
          <t>Inventory</t>
        </is>
      </c>
      <c r="C18" s="357">
        <f>BS!Q25</f>
        <v/>
      </c>
      <c r="D18" s="357">
        <f>BS!R25</f>
        <v/>
      </c>
      <c r="E18" s="357">
        <f>BS!S25</f>
        <v/>
      </c>
      <c r="F18" s="1112" t="n"/>
      <c r="G18" s="357" t="n"/>
      <c r="H18" s="1112" t="n"/>
    </row>
    <row r="19" ht="14.25" customHeight="1" s="898">
      <c r="B19" s="1111" t="inlineStr">
        <is>
          <t>Total Fixed Assets (PPE)</t>
        </is>
      </c>
      <c r="C19" s="357">
        <f>BS!Q30</f>
        <v/>
      </c>
      <c r="D19" s="357">
        <f>BS!R30</f>
        <v/>
      </c>
      <c r="E19" s="357">
        <f>BS!S30</f>
        <v/>
      </c>
      <c r="F19" s="1112" t="n"/>
      <c r="G19" s="357" t="n"/>
      <c r="H19" s="1112" t="n"/>
    </row>
    <row r="20" ht="14.25" customHeight="1" s="898">
      <c r="B20" s="1111" t="inlineStr">
        <is>
          <t>Total Debt</t>
        </is>
      </c>
      <c r="C20" s="357">
        <f>BS!Q83</f>
        <v/>
      </c>
      <c r="D20" s="357">
        <f>BS!R83</f>
        <v/>
      </c>
      <c r="E20" s="357">
        <f>BS!S83</f>
        <v/>
      </c>
      <c r="F20" s="1112" t="n"/>
      <c r="G20" s="357" t="n"/>
      <c r="H20" s="1112" t="n"/>
      <c r="M20" s="364" t="n"/>
      <c r="N20" s="364" t="n"/>
      <c r="O20" s="364" t="n"/>
    </row>
    <row r="21" ht="14.25" customHeight="1" s="898">
      <c r="B21" s="1115" t="inlineStr">
        <is>
          <t xml:space="preserve">  - STD</t>
        </is>
      </c>
      <c r="C21" s="366">
        <f>BS!Q50</f>
        <v/>
      </c>
      <c r="D21" s="366">
        <f>BS!R50</f>
        <v/>
      </c>
      <c r="E21" s="366">
        <f>BS!S50</f>
        <v/>
      </c>
      <c r="F21" s="1116" t="n"/>
      <c r="G21" s="366" t="n"/>
      <c r="H21" s="1117" t="n"/>
      <c r="M21" s="364" t="n"/>
      <c r="N21" s="364" t="n"/>
      <c r="O21" s="369" t="n"/>
    </row>
    <row r="22" ht="14.25" customHeight="1" s="898">
      <c r="B22" s="1115" t="inlineStr">
        <is>
          <t xml:space="preserve">  - CPLTD</t>
        </is>
      </c>
      <c r="C22" s="366">
        <f>BS!Q51</f>
        <v/>
      </c>
      <c r="D22" s="366">
        <f>BS!R51</f>
        <v/>
      </c>
      <c r="E22" s="366">
        <f>BS!S51</f>
        <v/>
      </c>
      <c r="F22" s="1116" t="n"/>
      <c r="G22" s="370" t="n"/>
      <c r="H22" s="1117" t="n"/>
      <c r="M22" s="364" t="n"/>
    </row>
    <row r="23" ht="14.25" customHeight="1" s="898">
      <c r="B23" s="1115" t="inlineStr">
        <is>
          <t xml:space="preserve">  - LTD</t>
        </is>
      </c>
      <c r="C23" s="366">
        <f>BS!Q59</f>
        <v/>
      </c>
      <c r="D23" s="366">
        <f>BS!R59</f>
        <v/>
      </c>
      <c r="E23" s="366">
        <f>BS!S59</f>
        <v/>
      </c>
      <c r="F23" s="1116" t="n"/>
      <c r="G23" s="366" t="n"/>
      <c r="H23" s="1117" t="n"/>
    </row>
    <row r="24" ht="14.25" customHeight="1" s="898">
      <c r="B24" s="1111" t="inlineStr">
        <is>
          <t>Shareholders' Equity</t>
        </is>
      </c>
      <c r="C24" s="357">
        <f>BS!Q74</f>
        <v/>
      </c>
      <c r="D24" s="357">
        <f>BS!R74</f>
        <v/>
      </c>
      <c r="E24" s="357">
        <f>BS!S74</f>
        <v/>
      </c>
      <c r="F24" s="1112" t="n"/>
      <c r="G24" s="357" t="n"/>
      <c r="H24" s="1112" t="n"/>
    </row>
    <row r="25" ht="14.25" customHeight="1" s="898">
      <c r="B25" s="1111" t="inlineStr">
        <is>
          <t>Tangible Equity</t>
        </is>
      </c>
      <c r="C25" s="357">
        <f>C24-BS!Q36</f>
        <v/>
      </c>
      <c r="D25" s="357">
        <f>D24-BS!R36</f>
        <v/>
      </c>
      <c r="E25" s="357">
        <f>E24-BS!S36</f>
        <v/>
      </c>
      <c r="F25" s="1112" t="n"/>
      <c r="G25" s="357" t="n"/>
      <c r="H25" s="1112" t="n"/>
    </row>
    <row r="27" ht="15" customHeight="1" s="898">
      <c r="B27" s="1109" t="inlineStr">
        <is>
          <t>Key ratios</t>
        </is>
      </c>
      <c r="C27" s="1110">
        <f>+C15</f>
        <v/>
      </c>
      <c r="D27" s="1110">
        <f>+D15</f>
        <v/>
      </c>
      <c r="E27" s="1110">
        <f>+E15</f>
        <v/>
      </c>
      <c r="F27" s="1110">
        <f>+G15</f>
        <v/>
      </c>
      <c r="G27" s="1110">
        <f>+H15</f>
        <v/>
      </c>
    </row>
    <row r="28" ht="14.25" customHeight="1" s="898">
      <c r="B28" s="1111" t="inlineStr">
        <is>
          <t xml:space="preserve">Debt / EBITDA </t>
        </is>
      </c>
      <c r="C28" s="1118">
        <f>C20/C5</f>
        <v/>
      </c>
      <c r="D28" s="1118">
        <f>D20/D5</f>
        <v/>
      </c>
      <c r="E28" s="1118">
        <f>E20/E5</f>
        <v/>
      </c>
      <c r="F28" s="1118">
        <f>G20/(H5*2)</f>
        <v/>
      </c>
      <c r="G28" s="1119" t="n"/>
    </row>
    <row r="29" ht="14.25" customHeight="1" s="898">
      <c r="B29" s="1111" t="inlineStr">
        <is>
          <t>Net debt / EBITDA</t>
        </is>
      </c>
      <c r="C29" s="1118">
        <f>(C20-C16)/C5</f>
        <v/>
      </c>
      <c r="D29" s="1118">
        <f>(D20-D16)/D5</f>
        <v/>
      </c>
      <c r="E29" s="1118">
        <f>(E20-E16)/E5</f>
        <v/>
      </c>
      <c r="F29" s="1118">
        <f>(G20-G16)/(H5*2)</f>
        <v/>
      </c>
      <c r="G29" s="1119" t="n"/>
    </row>
    <row r="30" ht="14.25" customHeight="1" s="898">
      <c r="B30" s="1111" t="inlineStr">
        <is>
          <t>Working capital gap</t>
        </is>
      </c>
      <c r="C30" s="1111">
        <f>+BS!E24+BS!E25-BS!E53</f>
        <v/>
      </c>
      <c r="D30" s="1111">
        <f>+BS!F24+BS!F25-BS!F53</f>
        <v/>
      </c>
      <c r="E30" s="1111">
        <f>+BS!G24+BS!G25-BS!G53</f>
        <v/>
      </c>
      <c r="F30" s="1111">
        <f>+BS!H24+BS!H25-BS!H53</f>
        <v/>
      </c>
      <c r="G30" s="1119" t="n"/>
      <c r="H30" s="373" t="n"/>
    </row>
    <row r="31" ht="14.25" customHeight="1" s="898">
      <c r="B31" s="1111" t="inlineStr">
        <is>
          <t>Interest coverage</t>
        </is>
      </c>
      <c r="C31" s="1118">
        <f>C5/C10</f>
        <v/>
      </c>
      <c r="D31" s="1118">
        <f>D5/D10</f>
        <v/>
      </c>
      <c r="E31" s="1118">
        <f>E5/E10</f>
        <v/>
      </c>
      <c r="F31" s="1118">
        <f>H5/H10</f>
        <v/>
      </c>
      <c r="G31" s="1119" t="n"/>
      <c r="H31" s="373" t="n"/>
    </row>
    <row r="32" ht="14.25" customHeight="1" s="898">
      <c r="B32" s="1111" t="inlineStr">
        <is>
          <t>DSCR</t>
        </is>
      </c>
      <c r="C32" s="1118">
        <f>C5/(Ratios!C22+C10)</f>
        <v/>
      </c>
      <c r="D32" s="1118">
        <f>D5/(D22+D10)</f>
        <v/>
      </c>
      <c r="E32" s="1118">
        <f>E5/(E22+E10)</f>
        <v/>
      </c>
      <c r="F32" s="1118" t="inlineStr">
        <is>
          <t>NA</t>
        </is>
      </c>
      <c r="G32" s="1119" t="n"/>
      <c r="H32" s="373" t="n"/>
    </row>
    <row r="33" ht="14.25" customHeight="1" s="898">
      <c r="B33" s="1111" t="inlineStr">
        <is>
          <t>Total assets/Equity</t>
        </is>
      </c>
      <c r="C33" s="1118">
        <f>BS!E44/BS!E74</f>
        <v/>
      </c>
      <c r="D33" s="1118">
        <f>BS!F44/BS!F74</f>
        <v/>
      </c>
      <c r="E33" s="1118">
        <f>BS!G44/BS!G74</f>
        <v/>
      </c>
      <c r="F33" s="1118">
        <f>BS!H44/BS!H74</f>
        <v/>
      </c>
      <c r="G33" s="1119" t="n"/>
    </row>
    <row r="34" ht="14.25" customHeight="1" s="898">
      <c r="B34" s="1111" t="inlineStr">
        <is>
          <t>Debt / Equity</t>
        </is>
      </c>
      <c r="C34" s="1118">
        <f>C20/C24</f>
        <v/>
      </c>
      <c r="D34" s="1118">
        <f>D20/D24</f>
        <v/>
      </c>
      <c r="E34" s="1118">
        <f>E20/E24</f>
        <v/>
      </c>
      <c r="F34" s="1118">
        <f>G20/G24</f>
        <v/>
      </c>
      <c r="G34" s="1119" t="n"/>
    </row>
    <row r="35" ht="14.25" customHeight="1" s="898">
      <c r="B35" s="1111" t="inlineStr">
        <is>
          <t>Debt / Tangible equity</t>
        </is>
      </c>
      <c r="C35" s="1118">
        <f>C20/C25</f>
        <v/>
      </c>
      <c r="D35" s="1118">
        <f>D20/D25</f>
        <v/>
      </c>
      <c r="E35" s="1118">
        <f>E20/E25</f>
        <v/>
      </c>
      <c r="F35" s="1118">
        <f>G20/G25</f>
        <v/>
      </c>
      <c r="G35" s="1119" t="n"/>
    </row>
    <row r="36" ht="14.25" customHeight="1" s="898">
      <c r="B36" s="1111" t="inlineStr">
        <is>
          <t>Debt / (tangible equity + debt)  (%)</t>
        </is>
      </c>
      <c r="C36" s="1120">
        <f>C20/(C20+C25)</f>
        <v/>
      </c>
      <c r="D36" s="375">
        <f>D20/(D20+D25)</f>
        <v/>
      </c>
      <c r="E36" s="375">
        <f>E20/(E20+E25)</f>
        <v/>
      </c>
      <c r="F36" s="376">
        <f>G20/(G20+G25)</f>
        <v/>
      </c>
      <c r="G36" s="1119"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1">
        <f>C5-B5</f>
        <v/>
      </c>
    </row>
    <row r="6">
      <c r="A6" s="380" t="inlineStr">
        <is>
          <t>Inventories</t>
        </is>
      </c>
      <c r="B6" s="382">
        <f>BS!G25</f>
        <v/>
      </c>
      <c r="C6" s="382">
        <f>BS!F25</f>
        <v/>
      </c>
      <c r="D6" s="1121">
        <f>C6-B6</f>
        <v/>
      </c>
    </row>
    <row r="7">
      <c r="A7" s="380" t="inlineStr">
        <is>
          <t>Accounts Payable</t>
        </is>
      </c>
      <c r="B7" s="382">
        <f>BS!$G$53</f>
        <v/>
      </c>
      <c r="C7" s="382">
        <f>BS!$F$53</f>
        <v/>
      </c>
      <c r="D7" s="1121">
        <f>B7-C7</f>
        <v/>
      </c>
    </row>
    <row r="8">
      <c r="A8" s="644" t="inlineStr">
        <is>
          <t>Net Working Capital (Current Year)</t>
        </is>
      </c>
      <c r="B8" s="1122" t="n"/>
      <c r="C8" s="1123" t="n"/>
      <c r="D8" s="1124">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1">
        <f>C5</f>
        <v/>
      </c>
      <c r="C11" s="1121">
        <f>BS!E24</f>
        <v/>
      </c>
      <c r="D11" s="1121">
        <f>C11-B11</f>
        <v/>
      </c>
    </row>
    <row r="12">
      <c r="A12" s="380" t="inlineStr">
        <is>
          <t>Inventories</t>
        </is>
      </c>
      <c r="B12" s="1121">
        <f>C6</f>
        <v/>
      </c>
      <c r="C12" s="1121">
        <f>BS!E25</f>
        <v/>
      </c>
      <c r="D12" s="1121">
        <f>C12-B12</f>
        <v/>
      </c>
    </row>
    <row r="13">
      <c r="A13" s="380" t="inlineStr">
        <is>
          <t>Accounts Payable</t>
        </is>
      </c>
      <c r="B13" s="1121">
        <f>C7</f>
        <v/>
      </c>
      <c r="C13" s="1121">
        <f>BS!E53</f>
        <v/>
      </c>
      <c r="D13" s="1121">
        <f>B13-C13</f>
        <v/>
      </c>
    </row>
    <row r="14">
      <c r="A14" s="644" t="inlineStr">
        <is>
          <t>Net Working Capital (Previous Year)</t>
        </is>
      </c>
      <c r="B14" s="1122" t="n"/>
      <c r="C14" s="1123" t="n"/>
      <c r="D14" s="1124">
        <f>D11+D12+D13</f>
        <v/>
      </c>
    </row>
    <row r="16">
      <c r="A16" s="377" t="inlineStr">
        <is>
          <t>CDM Account title</t>
        </is>
      </c>
      <c r="B16" s="378">
        <f>C10</f>
        <v/>
      </c>
      <c r="C16" s="378">
        <f>BS!P21</f>
        <v/>
      </c>
      <c r="D16" s="379">
        <f>D10</f>
        <v/>
      </c>
    </row>
    <row r="17">
      <c r="A17" s="380" t="inlineStr">
        <is>
          <t>Accounts Receivables</t>
        </is>
      </c>
      <c r="B17" s="1121">
        <f>C11</f>
        <v/>
      </c>
      <c r="C17" s="1121">
        <f>BS!D24</f>
        <v/>
      </c>
      <c r="D17" s="1121">
        <f>C17-B17</f>
        <v/>
      </c>
    </row>
    <row r="18">
      <c r="A18" s="380" t="inlineStr">
        <is>
          <t>Inventories</t>
        </is>
      </c>
      <c r="B18" s="1121">
        <f>C12</f>
        <v/>
      </c>
      <c r="C18" s="1121">
        <f>BS!D25</f>
        <v/>
      </c>
      <c r="D18" s="1121">
        <f>C18-B18</f>
        <v/>
      </c>
    </row>
    <row r="19">
      <c r="A19" s="380" t="inlineStr">
        <is>
          <t>Accounts Payable</t>
        </is>
      </c>
      <c r="B19" s="1121">
        <f>C13</f>
        <v/>
      </c>
      <c r="C19" s="1121">
        <f>BS!D53</f>
        <v/>
      </c>
      <c r="D19" s="1121">
        <f>B19-C19</f>
        <v/>
      </c>
    </row>
    <row r="20">
      <c r="A20" s="644" t="inlineStr">
        <is>
          <t>Net Working Capital (Previous Year)</t>
        </is>
      </c>
      <c r="B20" s="1122" t="n"/>
      <c r="C20" s="1123" t="n"/>
      <c r="D20" s="1124">
        <f>D17+D18+D19</f>
        <v/>
      </c>
    </row>
    <row r="22">
      <c r="A22" s="377" t="inlineStr">
        <is>
          <t>CDM Account title</t>
        </is>
      </c>
      <c r="B22" s="378">
        <f>C16</f>
        <v/>
      </c>
      <c r="C22" s="378">
        <f>BS!O21</f>
        <v/>
      </c>
      <c r="D22" s="379">
        <f>D16</f>
        <v/>
      </c>
    </row>
    <row r="23">
      <c r="A23" s="380" t="inlineStr">
        <is>
          <t>Accounts Receivables</t>
        </is>
      </c>
      <c r="B23" s="1121">
        <f>C17</f>
        <v/>
      </c>
      <c r="C23" s="1121">
        <f>BS!C24</f>
        <v/>
      </c>
      <c r="D23" s="1121">
        <f>C23-B23</f>
        <v/>
      </c>
    </row>
    <row r="24">
      <c r="A24" s="380" t="inlineStr">
        <is>
          <t>Inventories</t>
        </is>
      </c>
      <c r="B24" s="1121">
        <f>C18</f>
        <v/>
      </c>
      <c r="C24" s="1121">
        <f>BS!C25</f>
        <v/>
      </c>
      <c r="D24" s="1121">
        <f>C24-B24</f>
        <v/>
      </c>
    </row>
    <row r="25">
      <c r="A25" s="380" t="inlineStr">
        <is>
          <t>Accounts Payable</t>
        </is>
      </c>
      <c r="B25" s="1121">
        <f>C19</f>
        <v/>
      </c>
      <c r="C25" s="1121">
        <f>BS!C53</f>
        <v/>
      </c>
      <c r="D25" s="1121">
        <f>B25-C25</f>
        <v/>
      </c>
    </row>
    <row r="26">
      <c r="A26" s="644" t="inlineStr">
        <is>
          <t>Net Working Capital (Previous Year)</t>
        </is>
      </c>
      <c r="B26" s="1122" t="n"/>
      <c r="C26" s="1123" t="n"/>
      <c r="D26" s="1124">
        <f>D23+D24+D25</f>
        <v/>
      </c>
    </row>
    <row r="28">
      <c r="A28" s="377" t="inlineStr">
        <is>
          <t>CDM Account title</t>
        </is>
      </c>
      <c r="B28" s="378">
        <f>C22</f>
        <v/>
      </c>
      <c r="C28" s="378">
        <f>BS!B21</f>
        <v/>
      </c>
      <c r="D28" s="379">
        <f>D22</f>
        <v/>
      </c>
    </row>
    <row r="29">
      <c r="A29" s="380" t="inlineStr">
        <is>
          <t>Accounts Receivables</t>
        </is>
      </c>
      <c r="B29" s="1121">
        <f>C23</f>
        <v/>
      </c>
      <c r="C29" s="1121">
        <f>BS!B24</f>
        <v/>
      </c>
      <c r="D29" s="1121">
        <f>C29-B29</f>
        <v/>
      </c>
    </row>
    <row r="30">
      <c r="A30" s="380" t="inlineStr">
        <is>
          <t>Inventories</t>
        </is>
      </c>
      <c r="B30" s="1121">
        <f>C24</f>
        <v/>
      </c>
      <c r="C30" s="1121">
        <f>BS!B25</f>
        <v/>
      </c>
      <c r="D30" s="1121">
        <f>C30-B30</f>
        <v/>
      </c>
    </row>
    <row r="31">
      <c r="A31" s="380" t="inlineStr">
        <is>
          <t>Accounts Payable</t>
        </is>
      </c>
      <c r="B31" s="1121">
        <f>C25</f>
        <v/>
      </c>
      <c r="C31" s="1121">
        <f>BS!B53</f>
        <v/>
      </c>
      <c r="D31" s="1121">
        <f>B31-C31</f>
        <v/>
      </c>
    </row>
    <row r="32">
      <c r="A32" s="644" t="inlineStr">
        <is>
          <t>Net Working Capital (Previous Year)</t>
        </is>
      </c>
      <c r="B32" s="1122" t="n"/>
      <c r="C32" s="1123" t="n"/>
      <c r="D32" s="1124">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1" t="inlineStr">
        <is>
          <t>zz_INDIA_Country</t>
        </is>
      </c>
    </row>
    <row r="6">
      <c r="I6" s="1041" t="inlineStr">
        <is>
          <t>zz_JAPAN_Country</t>
        </is>
      </c>
    </row>
    <row r="7">
      <c r="I7" s="1041" t="inlineStr">
        <is>
          <t>zz_AUSTRALIA_Country</t>
        </is>
      </c>
    </row>
    <row r="8">
      <c r="I8" s="1041" t="inlineStr">
        <is>
          <t>zz_HONG KONG_Country</t>
        </is>
      </c>
    </row>
    <row r="9">
      <c r="I9" s="1041"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5" min="1"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BS!S21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f>'BS (Assets) breakdown'!$C$8</f>
        <v/>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Format="1" customHeight="1" s="1125">
      <c r="A4" s="1133">
        <f>BS!B3</f>
        <v/>
      </c>
      <c r="B4" s="1127" t="n"/>
      <c r="C4" s="1127" t="n"/>
      <c r="D4" s="1127" t="n"/>
      <c r="E4" s="1127" t="n"/>
      <c r="F4" s="1127" t="n"/>
      <c r="G4" s="1127" t="n"/>
      <c r="H4" s="1127" t="n"/>
      <c r="I4" s="1127" t="n"/>
      <c r="J4" s="1127" t="n"/>
      <c r="K4" s="1127" t="n"/>
      <c r="L4" s="1128" t="n"/>
      <c r="M4" s="1133">
        <f>+BS!H5</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BS!B2</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139"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42" t="n"/>
      <c r="BV7" s="1143"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55"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151" t="inlineStr">
        <is>
          <t>book-value</t>
        </is>
      </c>
      <c r="U9" s="1140" t="n"/>
      <c r="V9" s="1140" t="n"/>
      <c r="W9" s="1140" t="n"/>
      <c r="X9" s="1140" t="n"/>
      <c r="Y9" s="1140" t="n"/>
      <c r="Z9" s="1140" t="n"/>
      <c r="AA9" s="1140" t="n"/>
      <c r="AB9" s="1140" t="n"/>
      <c r="AC9" s="1140" t="n"/>
      <c r="AD9" s="1140" t="n"/>
      <c r="AE9" s="1152" t="inlineStr">
        <is>
          <t>Unrealized Gain &amp; Loss（Ａ）</t>
        </is>
      </c>
      <c r="AF9" s="1140" t="n"/>
      <c r="AG9" s="1140" t="n"/>
      <c r="AH9" s="1140" t="n"/>
      <c r="AI9" s="1140" t="n"/>
      <c r="AJ9" s="1140" t="n"/>
      <c r="AK9" s="1140" t="n"/>
      <c r="AL9" s="1140" t="n"/>
      <c r="AM9" s="1140" t="n"/>
      <c r="AN9" s="1140" t="n"/>
      <c r="AO9" s="1150" t="n"/>
      <c r="AP9" s="1153" t="inlineStr">
        <is>
          <t>current value（Ａ）</t>
        </is>
      </c>
      <c r="AQ9" s="1140" t="n"/>
      <c r="AR9" s="1140" t="n"/>
      <c r="AS9" s="1140" t="n"/>
      <c r="AT9" s="1140" t="n"/>
      <c r="AU9" s="1140" t="n"/>
      <c r="AV9" s="1140" t="n"/>
      <c r="AW9" s="1140" t="n"/>
      <c r="AX9" s="1140" t="n"/>
      <c r="AY9" s="1140" t="n"/>
      <c r="AZ9" s="1141" t="n"/>
      <c r="BA9" s="1152" t="inlineStr">
        <is>
          <t>Unrealized Gain &amp; Loss（Ｂ）</t>
        </is>
      </c>
      <c r="BB9" s="1140" t="n"/>
      <c r="BC9" s="1140" t="n"/>
      <c r="BD9" s="1140" t="n"/>
      <c r="BE9" s="1140" t="n"/>
      <c r="BF9" s="1140" t="n"/>
      <c r="BG9" s="1140" t="n"/>
      <c r="BH9" s="1140" t="n"/>
      <c r="BI9" s="1140" t="n"/>
      <c r="BJ9" s="1140" t="n"/>
      <c r="BK9" s="1150" t="n"/>
      <c r="BL9" s="1151" t="inlineStr">
        <is>
          <t>current value（Ｂ）</t>
        </is>
      </c>
      <c r="BM9" s="1140" t="n"/>
      <c r="BN9" s="1140" t="n"/>
      <c r="BO9" s="1140" t="n"/>
      <c r="BP9" s="1140" t="n"/>
      <c r="BQ9" s="1140" t="n"/>
      <c r="BR9" s="1140" t="n"/>
      <c r="BS9" s="1140" t="n"/>
      <c r="BT9" s="1140" t="n"/>
      <c r="BU9" s="1140" t="n"/>
      <c r="BV9" s="114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57" t="n"/>
      <c r="B10" s="1158" t="n"/>
      <c r="C10" s="1158" t="n"/>
      <c r="D10" s="1158" t="n"/>
      <c r="E10" s="1158" t="n"/>
      <c r="F10" s="1158" t="n"/>
      <c r="G10" s="1158" t="n"/>
      <c r="H10" s="1158" t="n"/>
      <c r="I10" s="1158" t="n"/>
      <c r="J10" s="1158" t="n"/>
      <c r="K10" s="1158" t="n"/>
      <c r="L10" s="1158" t="n"/>
      <c r="M10" s="1158" t="n"/>
      <c r="N10" s="1158" t="n"/>
      <c r="O10" s="1158" t="n"/>
      <c r="P10" s="1158" t="n"/>
      <c r="Q10" s="1158" t="n"/>
      <c r="R10" s="1158" t="n"/>
      <c r="S10" s="1159" t="n"/>
      <c r="T10" s="1160" t="n"/>
      <c r="U10" s="1158" t="n"/>
      <c r="V10" s="1158" t="n"/>
      <c r="W10" s="1158" t="n"/>
      <c r="X10" s="1158" t="n"/>
      <c r="Y10" s="1158" t="n"/>
      <c r="Z10" s="1158" t="n"/>
      <c r="AA10" s="1158" t="n"/>
      <c r="AB10" s="1158" t="n"/>
      <c r="AC10" s="1158" t="n"/>
      <c r="AD10" s="1158" t="n"/>
      <c r="AE10" s="1157" t="n"/>
      <c r="AF10" s="1158" t="n"/>
      <c r="AG10" s="1158" t="n"/>
      <c r="AH10" s="1158" t="n"/>
      <c r="AI10" s="1158" t="n"/>
      <c r="AJ10" s="1158" t="n"/>
      <c r="AK10" s="1158" t="n"/>
      <c r="AL10" s="1158" t="n"/>
      <c r="AM10" s="1158" t="n"/>
      <c r="AN10" s="1158" t="n"/>
      <c r="AO10" s="1159" t="n"/>
      <c r="AP10" s="1160" t="n"/>
      <c r="AQ10" s="1158" t="n"/>
      <c r="AR10" s="1158" t="n"/>
      <c r="AS10" s="1158" t="n"/>
      <c r="AT10" s="1158" t="n"/>
      <c r="AU10" s="1158" t="n"/>
      <c r="AV10" s="1158" t="n"/>
      <c r="AW10" s="1158" t="n"/>
      <c r="AX10" s="1158" t="n"/>
      <c r="AY10" s="1158" t="n"/>
      <c r="AZ10" s="1161" t="n"/>
      <c r="BA10" s="1157" t="n"/>
      <c r="BB10" s="1158" t="n"/>
      <c r="BC10" s="1158" t="n"/>
      <c r="BD10" s="1158" t="n"/>
      <c r="BE10" s="1158" t="n"/>
      <c r="BF10" s="1158" t="n"/>
      <c r="BG10" s="1158" t="n"/>
      <c r="BH10" s="1158" t="n"/>
      <c r="BI10" s="1158" t="n"/>
      <c r="BJ10" s="1158" t="n"/>
      <c r="BK10" s="1159" t="n"/>
      <c r="BL10" s="1160" t="n"/>
      <c r="BM10" s="1158" t="n"/>
      <c r="BN10" s="1158" t="n"/>
      <c r="BO10" s="1158" t="n"/>
      <c r="BP10" s="1158" t="n"/>
      <c r="BQ10" s="1158" t="n"/>
      <c r="BR10" s="1158" t="n"/>
      <c r="BS10" s="1158" t="n"/>
      <c r="BT10" s="1158" t="n"/>
      <c r="BU10" s="1158" t="n"/>
      <c r="BV10" s="1158"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6"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f>BS!S23</f>
        <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f>AE11</f>
        <v/>
      </c>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167" t="n"/>
      <c r="DV11" s="1143"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BS!S53</f>
        <v/>
      </c>
      <c r="FA11" s="1147" t="n"/>
      <c r="FB11" s="1147" t="n"/>
      <c r="FC11" s="1147" t="n"/>
      <c r="FD11" s="1147" t="n"/>
      <c r="FE11" s="1147" t="n"/>
      <c r="FF11" s="1147" t="n"/>
      <c r="FG11" s="1147" t="n"/>
      <c r="FH11" s="1147" t="n"/>
      <c r="FI11" s="1147" t="n"/>
      <c r="FJ11" s="1147" t="n"/>
      <c r="FK11" s="1147" t="n"/>
      <c r="FL11" s="1148" t="n"/>
    </row>
    <row r="12" ht="6"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63"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6"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f>BS!S24</f>
        <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66">
        <f>AE13</f>
        <v/>
      </c>
      <c r="BB13" s="1140" t="n"/>
      <c r="BC13" s="1140" t="n"/>
      <c r="BD13" s="1140" t="n"/>
      <c r="BE13" s="1140" t="n"/>
      <c r="BF13" s="1140" t="n"/>
      <c r="BG13" s="1140" t="n"/>
      <c r="BH13" s="1140" t="n"/>
      <c r="BI13" s="1140" t="n"/>
      <c r="BJ13" s="1140" t="n"/>
      <c r="BK13" s="1150" t="n"/>
      <c r="BL13" s="1172">
        <f>+T13+BA13</f>
        <v/>
      </c>
      <c r="BM13" s="1147" t="n"/>
      <c r="BN13" s="1147" t="n"/>
      <c r="BO13" s="1147" t="n"/>
      <c r="BP13" s="1147" t="n"/>
      <c r="BQ13" s="1147" t="n"/>
      <c r="BR13" s="1147" t="n"/>
      <c r="BS13" s="1147" t="n"/>
      <c r="BT13" s="1147" t="n"/>
      <c r="BU13" s="1147" t="n"/>
      <c r="BV13" s="1148" t="n"/>
      <c r="BW13" s="1174" t="n"/>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75"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SUM(BS!S50:S52)</f>
        <v/>
      </c>
      <c r="FA13" s="1147" t="n"/>
      <c r="FB13" s="1147" t="n"/>
      <c r="FC13" s="1147" t="n"/>
      <c r="FD13" s="1147" t="n"/>
      <c r="FE13" s="1147" t="n"/>
      <c r="FF13" s="1147" t="n"/>
      <c r="FG13" s="1147" t="n"/>
      <c r="FH13" s="1147" t="n"/>
      <c r="FI13" s="1147" t="n"/>
      <c r="FJ13" s="1147" t="n"/>
      <c r="FK13" s="1147" t="n"/>
      <c r="FL13" s="1148" t="n"/>
    </row>
    <row r="14" ht="6"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71"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66">
        <f>AE15</f>
        <v/>
      </c>
      <c r="BB15" s="1140" t="n"/>
      <c r="BC15" s="1140" t="n"/>
      <c r="BD15" s="1140" t="n"/>
      <c r="BE15" s="1140" t="n"/>
      <c r="BF15" s="1140" t="n"/>
      <c r="BG15" s="1140" t="n"/>
      <c r="BH15" s="1140" t="n"/>
      <c r="BI15" s="1140" t="n"/>
      <c r="BJ15" s="1140" t="n"/>
      <c r="BK15" s="1150" t="n"/>
      <c r="BL15" s="1172">
        <f>+T15+BA15</f>
        <v/>
      </c>
      <c r="BM15" s="1147" t="n"/>
      <c r="BN15" s="1147" t="n"/>
      <c r="BO15" s="1147" t="n"/>
      <c r="BP15" s="1147" t="n"/>
      <c r="BQ15" s="1147" t="n"/>
      <c r="BR15" s="1147" t="n"/>
      <c r="BS15" s="1147" t="n"/>
      <c r="BT15" s="1147" t="n"/>
      <c r="BU15" s="1147" t="n"/>
      <c r="BV15" s="1148" t="n"/>
      <c r="BW15" s="1174"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75" t="n"/>
      <c r="DW15" s="1168" t="n"/>
      <c r="DY15" s="402" t="n"/>
      <c r="DZ15" s="664" t="inlineStr">
        <is>
          <t>Accrued Expenses</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SUM(BS!S54:S56)</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71"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6"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f>BS!S25</f>
        <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66">
        <f>AE17</f>
        <v/>
      </c>
      <c r="BB17" s="1140" t="n"/>
      <c r="BC17" s="1140" t="n"/>
      <c r="BD17" s="1140" t="n"/>
      <c r="BE17" s="1140" t="n"/>
      <c r="BF17" s="1140" t="n"/>
      <c r="BG17" s="1140" t="n"/>
      <c r="BH17" s="1140" t="n"/>
      <c r="BI17" s="1140" t="n"/>
      <c r="BJ17" s="1140" t="n"/>
      <c r="BK17" s="1150" t="n"/>
      <c r="BL17" s="1172">
        <f>+T17+BA17</f>
        <v/>
      </c>
      <c r="BM17" s="1147" t="n"/>
      <c r="BN17" s="1147" t="n"/>
      <c r="BO17" s="1147" t="n"/>
      <c r="BP17" s="1147" t="n"/>
      <c r="BQ17" s="1147" t="n"/>
      <c r="BR17" s="1147" t="n"/>
      <c r="BS17" s="1147" t="n"/>
      <c r="BT17" s="1147" t="n"/>
      <c r="BU17" s="1147" t="n"/>
      <c r="BV17" s="1148" t="n"/>
      <c r="BW17" s="1174" t="n"/>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6"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63"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f>BS!S26</f>
        <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66">
        <f>AE19</f>
        <v/>
      </c>
      <c r="BB19" s="1140" t="n"/>
      <c r="BC19" s="1140" t="n"/>
      <c r="BD19" s="1140" t="n"/>
      <c r="BE19" s="1140" t="n"/>
      <c r="BF19" s="1140" t="n"/>
      <c r="BG19" s="1140" t="n"/>
      <c r="BH19" s="1140" t="n"/>
      <c r="BI19" s="1140" t="n"/>
      <c r="BJ19" s="1140" t="n"/>
      <c r="BK19" s="1150" t="n"/>
      <c r="BL19" s="1172">
        <f>+T19+BA19</f>
        <v/>
      </c>
      <c r="BM19" s="1147" t="n"/>
      <c r="BN19" s="1147" t="n"/>
      <c r="BO19" s="1147" t="n"/>
      <c r="BP19" s="1147" t="n"/>
      <c r="BQ19" s="1147" t="n"/>
      <c r="BR19" s="1147" t="n"/>
      <c r="BS19" s="1147" t="n"/>
      <c r="BT19" s="1147" t="n"/>
      <c r="BU19" s="1147" t="n"/>
      <c r="BV19" s="1148" t="n"/>
      <c r="BW19" s="117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f>BS!S66</f>
        <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63"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Other Current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f>BS!S28</f>
        <v/>
      </c>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66">
        <f>AE21</f>
        <v/>
      </c>
      <c r="BB21" s="1140" t="n"/>
      <c r="BC21" s="1140" t="n"/>
      <c r="BD21" s="1140" t="n"/>
      <c r="BE21" s="1140" t="n"/>
      <c r="BF21" s="1140" t="n"/>
      <c r="BG21" s="1140" t="n"/>
      <c r="BH21" s="1140" t="n"/>
      <c r="BI21" s="1140" t="n"/>
      <c r="BJ21" s="1140" t="n"/>
      <c r="BK21" s="1150" t="n"/>
      <c r="BL21" s="1172">
        <f>+T21+BA21</f>
        <v/>
      </c>
      <c r="BM21" s="1147" t="n"/>
      <c r="BN21" s="1147" t="n"/>
      <c r="BO21" s="1147" t="n"/>
      <c r="BP21" s="1147" t="n"/>
      <c r="BQ21" s="1147" t="n"/>
      <c r="BR21" s="1147" t="n"/>
      <c r="BS21" s="1147" t="n"/>
      <c r="BT21" s="1147" t="n"/>
      <c r="BU21" s="1147" t="n"/>
      <c r="BV21" s="1148" t="n"/>
      <c r="BW21" s="1176"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62"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6" customHeight="1" s="898">
      <c r="A23" s="401" t="n"/>
      <c r="B23" s="664" t="n"/>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t="n"/>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t="n"/>
      <c r="AQ23" s="1147" t="n"/>
      <c r="AR23" s="1147" t="n"/>
      <c r="AS23" s="1147" t="n"/>
      <c r="AT23" s="1147" t="n"/>
      <c r="AU23" s="1147" t="n"/>
      <c r="AV23" s="1147" t="n"/>
      <c r="AW23" s="1147" t="n"/>
      <c r="AX23" s="1147" t="n"/>
      <c r="AY23" s="1147" t="n"/>
      <c r="AZ23" s="1148" t="n"/>
      <c r="BA23" s="1166" t="n"/>
      <c r="BB23" s="1140" t="n"/>
      <c r="BC23" s="1140" t="n"/>
      <c r="BD23" s="1140" t="n"/>
      <c r="BE23" s="1140" t="n"/>
      <c r="BF23" s="1140" t="n"/>
      <c r="BG23" s="1140" t="n"/>
      <c r="BH23" s="1140" t="n"/>
      <c r="BI23" s="1140" t="n"/>
      <c r="BJ23" s="1140" t="n"/>
      <c r="BK23" s="1150" t="n"/>
      <c r="BL23" s="1172" t="n"/>
      <c r="BM23" s="1147" t="n"/>
      <c r="BN23" s="1147" t="n"/>
      <c r="BO23" s="1147" t="n"/>
      <c r="BP23" s="1147" t="n"/>
      <c r="BQ23" s="1147" t="n"/>
      <c r="BR23" s="1147" t="n"/>
      <c r="BS23" s="1147" t="n"/>
      <c r="BT23" s="1147" t="n"/>
      <c r="BU23" s="1147" t="n"/>
      <c r="BV23" s="1148" t="n"/>
      <c r="BW23" s="1174" t="n"/>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75"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6"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71"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66">
        <f>AE25</f>
        <v/>
      </c>
      <c r="BB25" s="1140" t="n"/>
      <c r="BC25" s="1140" t="n"/>
      <c r="BD25" s="1140" t="n"/>
      <c r="BE25" s="1140" t="n"/>
      <c r="BF25" s="1140" t="n"/>
      <c r="BG25" s="1140" t="n"/>
      <c r="BH25" s="1140" t="n"/>
      <c r="BI25" s="1140" t="n"/>
      <c r="BJ25" s="1140" t="n"/>
      <c r="BK25" s="1150" t="n"/>
      <c r="BL25" s="1172">
        <f>+T25+BA25</f>
        <v/>
      </c>
      <c r="BM25" s="1147" t="n"/>
      <c r="BN25" s="1147" t="n"/>
      <c r="BO25" s="1147" t="n"/>
      <c r="BP25" s="1147" t="n"/>
      <c r="BQ25" s="1147" t="n"/>
      <c r="BR25" s="1147" t="n"/>
      <c r="BS25" s="1147" t="n"/>
      <c r="BT25" s="1147" t="n"/>
      <c r="BU25" s="1147" t="n"/>
      <c r="BV25" s="1148" t="n"/>
      <c r="BW25" s="1174"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75"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71"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66">
        <f>AE27</f>
        <v/>
      </c>
      <c r="BB27" s="1140" t="n"/>
      <c r="BC27" s="1140" t="n"/>
      <c r="BD27" s="1140" t="n"/>
      <c r="BE27" s="1140" t="n"/>
      <c r="BF27" s="1140" t="n"/>
      <c r="BG27" s="1140" t="n"/>
      <c r="BH27" s="1140" t="n"/>
      <c r="BI27" s="1140" t="n"/>
      <c r="BJ27" s="1140" t="n"/>
      <c r="BK27" s="1150" t="n"/>
      <c r="BL27" s="1172">
        <f>+T27+BA27</f>
        <v/>
      </c>
      <c r="BM27" s="1147" t="n"/>
      <c r="BN27" s="1147" t="n"/>
      <c r="BO27" s="1147" t="n"/>
      <c r="BP27" s="1147" t="n"/>
      <c r="BQ27" s="1147" t="n"/>
      <c r="BR27" s="1147" t="n"/>
      <c r="BS27" s="1147" t="n"/>
      <c r="BT27" s="1147" t="n"/>
      <c r="BU27" s="1147" t="n"/>
      <c r="BV27" s="1148" t="n"/>
      <c r="BW27" s="1174"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75"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71"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66">
        <f>AE29</f>
        <v/>
      </c>
      <c r="BB29" s="1140" t="n"/>
      <c r="BC29" s="1140" t="n"/>
      <c r="BD29" s="1140" t="n"/>
      <c r="BE29" s="1140" t="n"/>
      <c r="BF29" s="1140" t="n"/>
      <c r="BG29" s="1140" t="n"/>
      <c r="BH29" s="1140" t="n"/>
      <c r="BI29" s="1140" t="n"/>
      <c r="BJ29" s="1140" t="n"/>
      <c r="BK29" s="1150" t="n"/>
      <c r="BL29" s="1172">
        <f>+T29+BA29</f>
        <v/>
      </c>
      <c r="BM29" s="1147" t="n"/>
      <c r="BN29" s="1147" t="n"/>
      <c r="BO29" s="1147" t="n"/>
      <c r="BP29" s="1147" t="n"/>
      <c r="BQ29" s="1147" t="n"/>
      <c r="BR29" s="1147" t="n"/>
      <c r="BS29" s="1147" t="n"/>
      <c r="BT29" s="1147" t="n"/>
      <c r="BU29" s="1147" t="n"/>
      <c r="BV29" s="1148" t="n"/>
      <c r="BW29" s="1174"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75"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71"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2"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66">
        <f>AE31</f>
        <v/>
      </c>
      <c r="BB31" s="1140" t="n"/>
      <c r="BC31" s="1140" t="n"/>
      <c r="BD31" s="1140" t="n"/>
      <c r="BE31" s="1140" t="n"/>
      <c r="BF31" s="1140" t="n"/>
      <c r="BG31" s="1140" t="n"/>
      <c r="BH31" s="1140" t="n"/>
      <c r="BI31" s="1140" t="n"/>
      <c r="BJ31" s="1140" t="n"/>
      <c r="BK31" s="1150" t="n"/>
      <c r="BL31" s="1172">
        <f>+T31+BA31</f>
        <v/>
      </c>
      <c r="BM31" s="1147" t="n"/>
      <c r="BN31" s="1147" t="n"/>
      <c r="BO31" s="1147" t="n"/>
      <c r="BP31" s="1147" t="n"/>
      <c r="BQ31" s="1147" t="n"/>
      <c r="BR31" s="1147" t="n"/>
      <c r="BS31" s="1147" t="n"/>
      <c r="BT31" s="1147" t="n"/>
      <c r="BU31" s="1147" t="n"/>
      <c r="BV31" s="1148" t="n"/>
      <c r="BW31" s="1174"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75"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71"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66">
        <f>AE33</f>
        <v/>
      </c>
      <c r="BB33" s="1140" t="n"/>
      <c r="BC33" s="1140" t="n"/>
      <c r="BD33" s="1140" t="n"/>
      <c r="BE33" s="1140" t="n"/>
      <c r="BF33" s="1140" t="n"/>
      <c r="BG33" s="1140" t="n"/>
      <c r="BH33" s="1140" t="n"/>
      <c r="BI33" s="1140" t="n"/>
      <c r="BJ33" s="1140" t="n"/>
      <c r="BK33" s="1150" t="n"/>
      <c r="BL33" s="1172">
        <f>+T33+BA33</f>
        <v/>
      </c>
      <c r="BM33" s="1147" t="n"/>
      <c r="BN33" s="1147" t="n"/>
      <c r="BO33" s="1147" t="n"/>
      <c r="BP33" s="1147" t="n"/>
      <c r="BQ33" s="1147" t="n"/>
      <c r="BR33" s="1147" t="n"/>
      <c r="BS33" s="1147" t="n"/>
      <c r="BT33" s="1147" t="n"/>
      <c r="BU33" s="1147" t="n"/>
      <c r="BV33" s="1148" t="n"/>
      <c r="BW33" s="1174"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75"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71"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66">
        <f>AE35</f>
        <v/>
      </c>
      <c r="BB35" s="1140" t="n"/>
      <c r="BC35" s="1140" t="n"/>
      <c r="BD35" s="1140" t="n"/>
      <c r="BE35" s="1140" t="n"/>
      <c r="BF35" s="1140" t="n"/>
      <c r="BG35" s="1140" t="n"/>
      <c r="BH35" s="1140" t="n"/>
      <c r="BI35" s="1140" t="n"/>
      <c r="BJ35" s="1140" t="n"/>
      <c r="BK35" s="1150" t="n"/>
      <c r="BL35" s="1172">
        <f>+T35+BA35</f>
        <v/>
      </c>
      <c r="BM35" s="1147" t="n"/>
      <c r="BN35" s="1147" t="n"/>
      <c r="BO35" s="1147" t="n"/>
      <c r="BP35" s="1147" t="n"/>
      <c r="BQ35" s="1147" t="n"/>
      <c r="BR35" s="1147" t="n"/>
      <c r="BS35" s="1147" t="n"/>
      <c r="BT35" s="1147" t="n"/>
      <c r="BU35" s="1147" t="n"/>
      <c r="BV35" s="1148" t="n"/>
      <c r="BW35" s="1174"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75"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71"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66">
        <f>AE37</f>
        <v/>
      </c>
      <c r="BB37" s="1140" t="n"/>
      <c r="BC37" s="1140" t="n"/>
      <c r="BD37" s="1140" t="n"/>
      <c r="BE37" s="1140" t="n"/>
      <c r="BF37" s="1140" t="n"/>
      <c r="BG37" s="1140" t="n"/>
      <c r="BH37" s="1140" t="n"/>
      <c r="BI37" s="1140" t="n"/>
      <c r="BJ37" s="1140" t="n"/>
      <c r="BK37" s="1150" t="n"/>
      <c r="BL37" s="1172">
        <f>+T37+BA37</f>
        <v/>
      </c>
      <c r="BM37" s="1147" t="n"/>
      <c r="BN37" s="1147" t="n"/>
      <c r="BO37" s="1147" t="n"/>
      <c r="BP37" s="1147" t="n"/>
      <c r="BQ37" s="1147" t="n"/>
      <c r="BR37" s="1147" t="n"/>
      <c r="BS37" s="1147" t="n"/>
      <c r="BT37" s="1147" t="n"/>
      <c r="BU37" s="1147" t="n"/>
      <c r="BV37" s="1148" t="n"/>
      <c r="BW37" s="1174"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75"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2"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71"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673"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184"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75"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57" t="n"/>
      <c r="B40" s="1158" t="n"/>
      <c r="C40" s="1158" t="n"/>
      <c r="D40" s="1158" t="n"/>
      <c r="E40" s="1158" t="n"/>
      <c r="F40" s="1158" t="n"/>
      <c r="G40" s="1158" t="n"/>
      <c r="H40" s="1158" t="n"/>
      <c r="I40" s="1158" t="n"/>
      <c r="J40" s="1158" t="n"/>
      <c r="K40" s="1158" t="n"/>
      <c r="L40" s="1158" t="n"/>
      <c r="M40" s="1158" t="n"/>
      <c r="N40" s="1158" t="n"/>
      <c r="O40" s="1158" t="n"/>
      <c r="P40" s="1158" t="n"/>
      <c r="Q40" s="1158" t="n"/>
      <c r="R40" s="1158" t="n"/>
      <c r="S40" s="1159"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58" t="n"/>
      <c r="BX40" s="1158" t="n"/>
      <c r="BY40" s="1158" t="n"/>
      <c r="BZ40" s="1158" t="n"/>
      <c r="CA40" s="1158" t="n"/>
      <c r="CB40" s="1158" t="n"/>
      <c r="CC40" s="1158" t="n"/>
      <c r="CD40" s="1158" t="n"/>
      <c r="CE40" s="1158" t="n"/>
      <c r="CF40" s="1158" t="n"/>
      <c r="CG40" s="1158" t="n"/>
      <c r="CH40" s="1158" t="n"/>
      <c r="CI40" s="1158" t="n"/>
      <c r="CJ40" s="1158" t="n"/>
      <c r="CK40" s="1158" t="n"/>
      <c r="CL40" s="1158" t="n"/>
      <c r="CM40" s="1158" t="n"/>
      <c r="CN40" s="1158" t="n"/>
      <c r="CO40" s="1158" t="n"/>
      <c r="CP40" s="1158" t="n"/>
      <c r="CQ40" s="1158" t="n"/>
      <c r="CR40" s="1158" t="n"/>
      <c r="CS40" s="1158" t="n"/>
      <c r="CT40" s="1158" t="n"/>
      <c r="CU40" s="1158" t="n"/>
      <c r="CV40" s="1158" t="n"/>
      <c r="CW40" s="1158" t="n"/>
      <c r="CX40" s="1158" t="n"/>
      <c r="CY40" s="1158" t="n"/>
      <c r="CZ40" s="1158" t="n"/>
      <c r="DA40" s="1158" t="n"/>
      <c r="DB40" s="1158" t="n"/>
      <c r="DC40" s="1158" t="n"/>
      <c r="DD40" s="1158" t="n"/>
      <c r="DE40" s="1158" t="n"/>
      <c r="DF40" s="1158" t="n"/>
      <c r="DG40" s="1158" t="n"/>
      <c r="DH40" s="1158" t="n"/>
      <c r="DI40" s="1158" t="n"/>
      <c r="DJ40" s="1158" t="n"/>
      <c r="DK40" s="1158" t="n"/>
      <c r="DL40" s="1158" t="n"/>
      <c r="DM40" s="1158" t="n"/>
      <c r="DN40" s="1158" t="n"/>
      <c r="DO40" s="1158" t="n"/>
      <c r="DP40" s="1158" t="n"/>
      <c r="DQ40" s="1158" t="n"/>
      <c r="DR40" s="1158" t="n"/>
      <c r="DS40" s="1158" t="n"/>
      <c r="DT40" s="1158" t="n"/>
      <c r="DU40" s="1158" t="n"/>
      <c r="DV40" s="1161"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f>AE41</f>
        <v/>
      </c>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185" t="n"/>
      <c r="BX41" s="1140" t="n"/>
      <c r="BY41" s="1140" t="n"/>
      <c r="BZ41" s="1140" t="n"/>
      <c r="CA41" s="1140" t="n"/>
      <c r="CB41" s="1140" t="n"/>
      <c r="CC41" s="1140" t="n"/>
      <c r="CD41" s="1140" t="n"/>
      <c r="CE41" s="1140" t="n"/>
      <c r="CF41" s="1140" t="n"/>
      <c r="CG41" s="1140" t="n"/>
      <c r="CH41" s="1140" t="n"/>
      <c r="CI41" s="1140" t="n"/>
      <c r="CJ41" s="1140" t="n"/>
      <c r="CK41" s="1140" t="n"/>
      <c r="CL41" s="1140" t="n"/>
      <c r="CM41" s="1140" t="n"/>
      <c r="CN41" s="1140" t="n"/>
      <c r="CO41" s="1140" t="n"/>
      <c r="CP41" s="1140" t="n"/>
      <c r="CQ41" s="1140" t="n"/>
      <c r="CR41" s="1140" t="n"/>
      <c r="CS41" s="1140" t="n"/>
      <c r="CT41" s="1140" t="n"/>
      <c r="CU41" s="1140" t="n"/>
      <c r="CV41" s="1140" t="n"/>
      <c r="CW41" s="1140" t="n"/>
      <c r="CX41" s="1140" t="n"/>
      <c r="CY41" s="1140" t="n"/>
      <c r="CZ41" s="1140" t="n"/>
      <c r="DA41" s="1140" t="n"/>
      <c r="DB41" s="1140" t="n"/>
      <c r="DC41" s="1140" t="n"/>
      <c r="DD41" s="1140" t="n"/>
      <c r="DE41" s="1140" t="n"/>
      <c r="DF41" s="1140" t="n"/>
      <c r="DG41" s="1140" t="n"/>
      <c r="DH41" s="1140" t="n"/>
      <c r="DI41" s="1140" t="n"/>
      <c r="DJ41" s="1140" t="n"/>
      <c r="DK41" s="1140" t="n"/>
      <c r="DL41" s="1140" t="n"/>
      <c r="DM41" s="1140" t="n"/>
      <c r="DN41" s="1140" t="n"/>
      <c r="DO41" s="1140" t="n"/>
      <c r="DP41" s="1140" t="n"/>
      <c r="DQ41" s="1140" t="n"/>
      <c r="DR41" s="1140" t="n"/>
      <c r="DS41" s="1140" t="n"/>
      <c r="DT41" s="1140" t="n"/>
      <c r="DU41" s="1140" t="n"/>
      <c r="DV41" s="1141"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66">
        <f>AE43</f>
        <v/>
      </c>
      <c r="BB43" s="1140" t="n"/>
      <c r="BC43" s="1140" t="n"/>
      <c r="BD43" s="1140" t="n"/>
      <c r="BE43" s="1140" t="n"/>
      <c r="BF43" s="1140" t="n"/>
      <c r="BG43" s="1140" t="n"/>
      <c r="BH43" s="1140" t="n"/>
      <c r="BI43" s="1140" t="n"/>
      <c r="BJ43" s="1140" t="n"/>
      <c r="BK43" s="1150" t="n"/>
      <c r="BL43" s="1172">
        <f>+T43+BA43</f>
        <v/>
      </c>
      <c r="BM43" s="1147" t="n"/>
      <c r="BN43" s="1147" t="n"/>
      <c r="BO43" s="1147" t="n"/>
      <c r="BP43" s="1147" t="n"/>
      <c r="BQ43" s="1147" t="n"/>
      <c r="BR43" s="1147" t="n"/>
      <c r="BS43" s="1147" t="n"/>
      <c r="BT43" s="1147" t="n"/>
      <c r="BU43" s="1147" t="n"/>
      <c r="BV43" s="1148" t="n"/>
      <c r="BW43" s="117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63"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2" t="n"/>
      <c r="EZ44" s="1178" t="n"/>
      <c r="FA44" s="1178" t="n"/>
      <c r="FB44" s="1178" t="n"/>
      <c r="FC44" s="1178" t="n"/>
      <c r="FD44" s="1178" t="n"/>
      <c r="FE44" s="1178" t="n"/>
      <c r="FF44" s="1178" t="n"/>
      <c r="FG44" s="1178" t="n"/>
      <c r="FH44" s="1178" t="n"/>
      <c r="FI44" s="1178" t="n"/>
      <c r="FJ44" s="1178" t="n"/>
      <c r="FK44" s="1178" t="n"/>
      <c r="FL44" s="1178" t="n"/>
    </row>
    <row r="45" ht="6"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66">
        <f>AE45</f>
        <v/>
      </c>
      <c r="BB45" s="1140" t="n"/>
      <c r="BC45" s="1140" t="n"/>
      <c r="BD45" s="1140" t="n"/>
      <c r="BE45" s="1140" t="n"/>
      <c r="BF45" s="1140" t="n"/>
      <c r="BG45" s="1140" t="n"/>
      <c r="BH45" s="1140" t="n"/>
      <c r="BI45" s="1140" t="n"/>
      <c r="BJ45" s="1140" t="n"/>
      <c r="BK45" s="1150" t="n"/>
      <c r="BL45" s="1172">
        <f>+T45+BA45</f>
        <v/>
      </c>
      <c r="BM45" s="1147" t="n"/>
      <c r="BN45" s="1147" t="n"/>
      <c r="BO45" s="1147" t="n"/>
      <c r="BP45" s="1147" t="n"/>
      <c r="BQ45" s="1147" t="n"/>
      <c r="BR45" s="1147" t="n"/>
      <c r="BS45" s="1147" t="n"/>
      <c r="BT45" s="1147" t="n"/>
      <c r="BU45" s="1147" t="n"/>
      <c r="BV45" s="1148" t="n"/>
      <c r="BW45" s="1174" t="n"/>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6"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63"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6"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BS!S30-SUM(T41:AD46)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66">
        <f>AE47</f>
        <v/>
      </c>
      <c r="BB47" s="1140" t="n"/>
      <c r="BC47" s="1140" t="n"/>
      <c r="BD47" s="1140" t="n"/>
      <c r="BE47" s="1140" t="n"/>
      <c r="BF47" s="1140" t="n"/>
      <c r="BG47" s="1140" t="n"/>
      <c r="BH47" s="1140" t="n"/>
      <c r="BI47" s="1140" t="n"/>
      <c r="BJ47" s="1140" t="n"/>
      <c r="BK47" s="1150" t="n"/>
      <c r="BL47" s="1172">
        <f>+T47+BA47</f>
        <v/>
      </c>
      <c r="BM47" s="1147" t="n"/>
      <c r="BN47" s="1147" t="n"/>
      <c r="BO47" s="1147" t="n"/>
      <c r="BP47" s="1147" t="n"/>
      <c r="BQ47" s="1147" t="n"/>
      <c r="BR47" s="1147" t="n"/>
      <c r="BS47" s="1147" t="n"/>
      <c r="BT47" s="1147" t="n"/>
      <c r="BU47" s="1147" t="n"/>
      <c r="BV47" s="1148" t="n"/>
      <c r="BW47" s="1174" t="n"/>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6"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63"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Other Tangible</t>
        </is>
      </c>
      <c r="D49" s="1147" t="n"/>
      <c r="E49" s="1147" t="n"/>
      <c r="F49" s="1147" t="n"/>
      <c r="G49" s="1147" t="n"/>
      <c r="H49" s="1147" t="n"/>
      <c r="I49" s="1147" t="n"/>
      <c r="J49" s="1147" t="n"/>
      <c r="K49" s="1147" t="n"/>
      <c r="L49" s="1147" t="n"/>
      <c r="M49" s="1147" t="n"/>
      <c r="N49" s="1147" t="n"/>
      <c r="O49" s="1147" t="n"/>
      <c r="P49" s="1147" t="n"/>
      <c r="Q49" s="1147" t="n"/>
      <c r="R49" s="1147" t="n"/>
      <c r="S49" s="1148" t="n"/>
      <c r="T49" s="1172">
        <f>BS!S33</f>
        <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66">
        <f>AE49</f>
        <v/>
      </c>
      <c r="BB49" s="1140" t="n"/>
      <c r="BC49" s="1140" t="n"/>
      <c r="BD49" s="1140" t="n"/>
      <c r="BE49" s="1140" t="n"/>
      <c r="BF49" s="1140" t="n"/>
      <c r="BG49" s="1140" t="n"/>
      <c r="BH49" s="1140" t="n"/>
      <c r="BI49" s="1140" t="n"/>
      <c r="BJ49" s="1140" t="n"/>
      <c r="BK49" s="1150" t="n"/>
      <c r="BL49" s="1172">
        <f>+T49+BA49</f>
        <v/>
      </c>
      <c r="BM49" s="1147" t="n"/>
      <c r="BN49" s="1147" t="n"/>
      <c r="BO49" s="1147" t="n"/>
      <c r="BP49" s="1147" t="n"/>
      <c r="BQ49" s="1147" t="n"/>
      <c r="BR49" s="1147" t="n"/>
      <c r="BS49" s="1147" t="n"/>
      <c r="BT49" s="1147" t="n"/>
      <c r="BU49" s="1147" t="n"/>
      <c r="BV49" s="1148" t="n"/>
      <c r="BW49" s="1174"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75"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71"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66">
        <f>AE51</f>
        <v/>
      </c>
      <c r="BB51" s="1140" t="n"/>
      <c r="BC51" s="1140" t="n"/>
      <c r="BD51" s="1140" t="n"/>
      <c r="BE51" s="1140" t="n"/>
      <c r="BF51" s="1140" t="n"/>
      <c r="BG51" s="1140" t="n"/>
      <c r="BH51" s="1140" t="n"/>
      <c r="BI51" s="1140" t="n"/>
      <c r="BJ51" s="1140" t="n"/>
      <c r="BK51" s="1150" t="n"/>
      <c r="BL51" s="1172">
        <f>+T51+BA51</f>
        <v/>
      </c>
      <c r="BM51" s="1147" t="n"/>
      <c r="BN51" s="1147" t="n"/>
      <c r="BO51" s="1147" t="n"/>
      <c r="BP51" s="1147" t="n"/>
      <c r="BQ51" s="1147" t="n"/>
      <c r="BR51" s="1147" t="n"/>
      <c r="BS51" s="1147" t="n"/>
      <c r="BT51" s="1147" t="n"/>
      <c r="BU51" s="1147" t="n"/>
      <c r="BV51" s="1148" t="n"/>
      <c r="BW51" s="1174"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75"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2"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71"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f>BS!S69</f>
        <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66">
        <f>AE53</f>
        <v/>
      </c>
      <c r="BB53" s="1140" t="n"/>
      <c r="BC53" s="1140" t="n"/>
      <c r="BD53" s="1140" t="n"/>
      <c r="BE53" s="1140" t="n"/>
      <c r="BF53" s="1140" t="n"/>
      <c r="BG53" s="1140" t="n"/>
      <c r="BH53" s="1140" t="n"/>
      <c r="BI53" s="1140" t="n"/>
      <c r="BJ53" s="1140" t="n"/>
      <c r="BK53" s="1150" t="n"/>
      <c r="BL53" s="1172">
        <f>+T53+BA53</f>
        <v/>
      </c>
      <c r="BM53" s="1147" t="n"/>
      <c r="BN53" s="1147" t="n"/>
      <c r="BO53" s="1147" t="n"/>
      <c r="BP53" s="1147" t="n"/>
      <c r="BQ53" s="1147" t="n"/>
      <c r="BR53" s="1147" t="n"/>
      <c r="BS53" s="1147" t="n"/>
      <c r="BT53" s="1147" t="n"/>
      <c r="BU53" s="1147" t="n"/>
      <c r="BV53" s="1148" t="n"/>
      <c r="BW53" s="1174"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75"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71"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f>BS!S70</f>
        <v/>
      </c>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66">
        <f>AE55</f>
        <v/>
      </c>
      <c r="BB55" s="1140" t="n"/>
      <c r="BC55" s="1140" t="n"/>
      <c r="BD55" s="1140" t="n"/>
      <c r="BE55" s="1140" t="n"/>
      <c r="BF55" s="1140" t="n"/>
      <c r="BG55" s="1140" t="n"/>
      <c r="BH55" s="1140" t="n"/>
      <c r="BI55" s="1140" t="n"/>
      <c r="BJ55" s="1140" t="n"/>
      <c r="BK55" s="1150" t="n"/>
      <c r="BL55" s="1172">
        <f>+T55+BA55</f>
        <v/>
      </c>
      <c r="BM55" s="1147" t="n"/>
      <c r="BN55" s="1147" t="n"/>
      <c r="BO55" s="1147" t="n"/>
      <c r="BP55" s="1147" t="n"/>
      <c r="BQ55" s="1147" t="n"/>
      <c r="BR55" s="1147" t="n"/>
      <c r="BS55" s="1147" t="n"/>
      <c r="BT55" s="1147" t="n"/>
      <c r="BU55" s="1147" t="n"/>
      <c r="BV55" s="1148" t="n"/>
      <c r="BW55" s="1174"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75"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71"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BS!S72</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174"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75"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71"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BS!S71</f>
        <v/>
      </c>
      <c r="FC58" s="1147" t="n"/>
      <c r="FD58" s="1147" t="n"/>
      <c r="FE58" s="1147" t="n"/>
      <c r="FF58" s="1147" t="n"/>
      <c r="FG58" s="1147" t="n"/>
      <c r="FH58" s="1147" t="n"/>
      <c r="FI58" s="1147" t="n"/>
      <c r="FJ58" s="1147" t="n"/>
      <c r="FK58" s="1147" t="n"/>
      <c r="FL58" s="1148" t="n"/>
    </row>
    <row r="59" ht="6"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SUM(BS!S36:S37)</f>
        <v/>
      </c>
      <c r="U59" s="1147" t="n"/>
      <c r="V59" s="1147" t="n"/>
      <c r="W59" s="1147" t="n"/>
      <c r="X59" s="1147" t="n"/>
      <c r="Y59" s="1147" t="n"/>
      <c r="Z59" s="1147" t="n"/>
      <c r="AA59" s="1147" t="n"/>
      <c r="AB59" s="1147" t="n"/>
      <c r="AC59" s="1147" t="n"/>
      <c r="AD59" s="1148" t="n"/>
      <c r="AE59" s="1173">
        <f>-SUM(#REF!)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66">
        <f>AE59</f>
        <v/>
      </c>
      <c r="BB59" s="1140" t="n"/>
      <c r="BC59" s="1140" t="n"/>
      <c r="BD59" s="1140" t="n"/>
      <c r="BE59" s="1140" t="n"/>
      <c r="BF59" s="1140" t="n"/>
      <c r="BG59" s="1140" t="n"/>
      <c r="BH59" s="1140" t="n"/>
      <c r="BI59" s="1140" t="n"/>
      <c r="BJ59" s="1140" t="n"/>
      <c r="BK59" s="1150" t="n"/>
      <c r="BL59" s="1172">
        <f>+T59+BA59</f>
        <v/>
      </c>
      <c r="BM59" s="1147" t="n"/>
      <c r="BN59" s="1147" t="n"/>
      <c r="BO59" s="1147" t="n"/>
      <c r="BP59" s="1147" t="n"/>
      <c r="BQ59" s="1147" t="n"/>
      <c r="BR59" s="1147" t="n"/>
      <c r="BS59" s="1147" t="n"/>
      <c r="BT59" s="1147" t="n"/>
      <c r="BU59" s="1147" t="n"/>
      <c r="BV59" s="1148" t="n"/>
      <c r="BW59" s="1174" t="n"/>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6"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63"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f>BS!S73</f>
        <v/>
      </c>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66">
        <f>AE61</f>
        <v/>
      </c>
      <c r="BB61" s="1140" t="n"/>
      <c r="BC61" s="1140" t="n"/>
      <c r="BD61" s="1140" t="n"/>
      <c r="BE61" s="1140" t="n"/>
      <c r="BF61" s="1140" t="n"/>
      <c r="BG61" s="1140" t="n"/>
      <c r="BH61" s="1140" t="n"/>
      <c r="BI61" s="1140" t="n"/>
      <c r="BJ61" s="1140" t="n"/>
      <c r="BK61" s="1150" t="n"/>
      <c r="BL61" s="1172">
        <f>+T61+BA61</f>
        <v/>
      </c>
      <c r="BM61" s="1147" t="n"/>
      <c r="BN61" s="1147" t="n"/>
      <c r="BO61" s="1147" t="n"/>
      <c r="BP61" s="1147" t="n"/>
      <c r="BQ61" s="1147" t="n"/>
      <c r="BR61" s="1147" t="n"/>
      <c r="BS61" s="1147" t="n"/>
      <c r="BT61" s="1147" t="n"/>
      <c r="BU61" s="1147" t="n"/>
      <c r="BV61" s="1148" t="n"/>
      <c r="BW61" s="1174"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75"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71"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6"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f>BS!S40</f>
        <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66">
        <f>AE63</f>
        <v/>
      </c>
      <c r="BB63" s="1140" t="n"/>
      <c r="BC63" s="1140" t="n"/>
      <c r="BD63" s="1140" t="n"/>
      <c r="BE63" s="1140" t="n"/>
      <c r="BF63" s="1140" t="n"/>
      <c r="BG63" s="1140" t="n"/>
      <c r="BH63" s="1140" t="n"/>
      <c r="BI63" s="1140" t="n"/>
      <c r="BJ63" s="1140" t="n"/>
      <c r="BK63" s="1150" t="n"/>
      <c r="BL63" s="1172">
        <f>+T63+BA63</f>
        <v/>
      </c>
      <c r="BM63" s="1147" t="n"/>
      <c r="BN63" s="1147" t="n"/>
      <c r="BO63" s="1147" t="n"/>
      <c r="BP63" s="1147" t="n"/>
      <c r="BQ63" s="1147" t="n"/>
      <c r="BR63" s="1147" t="n"/>
      <c r="BS63" s="1147" t="n"/>
      <c r="BT63" s="1147" t="n"/>
      <c r="BU63" s="1147" t="n"/>
      <c r="BV63" s="1148" t="n"/>
      <c r="BW63" s="1174" t="n"/>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6"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63"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66">
        <f>AE65</f>
        <v/>
      </c>
      <c r="BB65" s="1140" t="n"/>
      <c r="BC65" s="1140" t="n"/>
      <c r="BD65" s="1140" t="n"/>
      <c r="BE65" s="1140" t="n"/>
      <c r="BF65" s="1140" t="n"/>
      <c r="BG65" s="1140" t="n"/>
      <c r="BH65" s="1140" t="n"/>
      <c r="BI65" s="1140" t="n"/>
      <c r="BJ65" s="1140" t="n"/>
      <c r="BK65" s="1150" t="n"/>
      <c r="BL65" s="1172">
        <f>+T65+BA65</f>
        <v/>
      </c>
      <c r="BM65" s="1147" t="n"/>
      <c r="BN65" s="1147" t="n"/>
      <c r="BO65" s="1147" t="n"/>
      <c r="BP65" s="1147" t="n"/>
      <c r="BQ65" s="1147" t="n"/>
      <c r="BR65" s="1147" t="n"/>
      <c r="BS65" s="1147" t="n"/>
      <c r="BT65" s="1147" t="n"/>
      <c r="BU65" s="1147" t="n"/>
      <c r="BV65" s="1148" t="n"/>
      <c r="BW65" s="1174"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75"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71"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6" customHeight="1" s="898">
      <c r="A67" s="401" t="n"/>
      <c r="B67" s="412" t="n"/>
      <c r="C67" s="664" t="inlineStr">
        <is>
          <t>Other Non 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BS!S42</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66">
        <f>AE67</f>
        <v/>
      </c>
      <c r="BB67" s="1140" t="n"/>
      <c r="BC67" s="1140" t="n"/>
      <c r="BD67" s="1140" t="n"/>
      <c r="BE67" s="1140" t="n"/>
      <c r="BF67" s="1140" t="n"/>
      <c r="BG67" s="1140" t="n"/>
      <c r="BH67" s="1140" t="n"/>
      <c r="BI67" s="1140" t="n"/>
      <c r="BJ67" s="1140" t="n"/>
      <c r="BK67" s="1150" t="n"/>
      <c r="BL67" s="1172">
        <f>+T67+BA67</f>
        <v/>
      </c>
      <c r="BM67" s="1147" t="n"/>
      <c r="BN67" s="1147" t="n"/>
      <c r="BO67" s="1147" t="n"/>
      <c r="BP67" s="1147" t="n"/>
      <c r="BQ67" s="1147" t="n"/>
      <c r="BR67" s="1147" t="n"/>
      <c r="BS67" s="1147" t="n"/>
      <c r="BT67" s="1147" t="n"/>
      <c r="BU67" s="1147" t="n"/>
      <c r="BV67" s="1148" t="n"/>
      <c r="BW67" s="1174" t="n"/>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6"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63"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66">
        <f>AE69</f>
        <v/>
      </c>
      <c r="BB69" s="1140" t="n"/>
      <c r="BC69" s="1140" t="n"/>
      <c r="BD69" s="1140" t="n"/>
      <c r="BE69" s="1140" t="n"/>
      <c r="BF69" s="1140" t="n"/>
      <c r="BG69" s="1140" t="n"/>
      <c r="BH69" s="1140" t="n"/>
      <c r="BI69" s="1140" t="n"/>
      <c r="BJ69" s="1140" t="n"/>
      <c r="BK69" s="1150" t="n"/>
      <c r="BL69" s="1172">
        <f>+T69+BA69</f>
        <v/>
      </c>
      <c r="BM69" s="1147" t="n"/>
      <c r="BN69" s="1147" t="n"/>
      <c r="BO69" s="1147" t="n"/>
      <c r="BP69" s="1147" t="n"/>
      <c r="BQ69" s="1147" t="n"/>
      <c r="BR69" s="1147" t="n"/>
      <c r="BS69" s="1147" t="n"/>
      <c r="BT69" s="1147" t="n"/>
      <c r="BU69" s="1147" t="n"/>
      <c r="BV69" s="1148" t="n"/>
      <c r="BW69" s="1174"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75"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71"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66">
        <f>AE71</f>
        <v/>
      </c>
      <c r="BB71" s="1140" t="n"/>
      <c r="BC71" s="1140" t="n"/>
      <c r="BD71" s="1140" t="n"/>
      <c r="BE71" s="1140" t="n"/>
      <c r="BF71" s="1140" t="n"/>
      <c r="BG71" s="1140" t="n"/>
      <c r="BH71" s="1140" t="n"/>
      <c r="BI71" s="1140" t="n"/>
      <c r="BJ71" s="1140" t="n"/>
      <c r="BK71" s="1150" t="n"/>
      <c r="BL71" s="1172">
        <f>+T71+BA71</f>
        <v/>
      </c>
      <c r="BM71" s="1147" t="n"/>
      <c r="BN71" s="1147" t="n"/>
      <c r="BO71" s="1147" t="n"/>
      <c r="BP71" s="1147" t="n"/>
      <c r="BQ71" s="1147" t="n"/>
      <c r="BR71" s="1147" t="n"/>
      <c r="BS71" s="1147" t="n"/>
      <c r="BT71" s="1147" t="n"/>
      <c r="BU71" s="1147" t="n"/>
      <c r="BV71" s="1148" t="n"/>
      <c r="BW71" s="1174"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75"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71"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66">
        <f>AE73</f>
        <v/>
      </c>
      <c r="BB73" s="1140" t="n"/>
      <c r="BC73" s="1140" t="n"/>
      <c r="BD73" s="1140" t="n"/>
      <c r="BE73" s="1140" t="n"/>
      <c r="BF73" s="1140" t="n"/>
      <c r="BG73" s="1140" t="n"/>
      <c r="BH73" s="1140" t="n"/>
      <c r="BI73" s="1140" t="n"/>
      <c r="BJ73" s="1140" t="n"/>
      <c r="BK73" s="1150" t="n"/>
      <c r="BL73" s="1172">
        <f>+T73+BA73</f>
        <v/>
      </c>
      <c r="BM73" s="1147" t="n"/>
      <c r="BN73" s="1147" t="n"/>
      <c r="BO73" s="1147" t="n"/>
      <c r="BP73" s="1147" t="n"/>
      <c r="BQ73" s="1147" t="n"/>
      <c r="BR73" s="1147" t="n"/>
      <c r="BS73" s="1147" t="n"/>
      <c r="BT73" s="1147" t="n"/>
      <c r="BU73" s="1147" t="n"/>
      <c r="BV73" s="1148" t="n"/>
      <c r="BW73" s="1174"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75"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71"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174"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75"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71"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673"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184"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75"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57" t="n"/>
      <c r="B78" s="1158" t="n"/>
      <c r="C78" s="1158" t="n"/>
      <c r="D78" s="1158" t="n"/>
      <c r="E78" s="1158" t="n"/>
      <c r="F78" s="1158" t="n"/>
      <c r="G78" s="1158" t="n"/>
      <c r="H78" s="1158" t="n"/>
      <c r="I78" s="1158" t="n"/>
      <c r="J78" s="1158" t="n"/>
      <c r="K78" s="1158" t="n"/>
      <c r="L78" s="1158" t="n"/>
      <c r="M78" s="1158" t="n"/>
      <c r="N78" s="1158" t="n"/>
      <c r="O78" s="1158" t="n"/>
      <c r="P78" s="1158" t="n"/>
      <c r="Q78" s="1158" t="n"/>
      <c r="R78" s="1158" t="n"/>
      <c r="S78" s="1159"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58" t="n"/>
      <c r="BX78" s="1158" t="n"/>
      <c r="BY78" s="1158" t="n"/>
      <c r="BZ78" s="1158" t="n"/>
      <c r="CA78" s="1158" t="n"/>
      <c r="CB78" s="1158" t="n"/>
      <c r="CC78" s="1158" t="n"/>
      <c r="CD78" s="1158" t="n"/>
      <c r="CE78" s="1158" t="n"/>
      <c r="CF78" s="1158" t="n"/>
      <c r="CG78" s="1158" t="n"/>
      <c r="CH78" s="1158" t="n"/>
      <c r="CI78" s="1158" t="n"/>
      <c r="CJ78" s="1158" t="n"/>
      <c r="CK78" s="1158" t="n"/>
      <c r="CL78" s="1158" t="n"/>
      <c r="CM78" s="1158" t="n"/>
      <c r="CN78" s="1158" t="n"/>
      <c r="CO78" s="1158" t="n"/>
      <c r="CP78" s="1158" t="n"/>
      <c r="CQ78" s="1158" t="n"/>
      <c r="CR78" s="1158" t="n"/>
      <c r="CS78" s="1158" t="n"/>
      <c r="CT78" s="1158" t="n"/>
      <c r="CU78" s="1158" t="n"/>
      <c r="CV78" s="1158" t="n"/>
      <c r="CW78" s="1158" t="n"/>
      <c r="CX78" s="1158" t="n"/>
      <c r="CY78" s="1158" t="n"/>
      <c r="CZ78" s="1158" t="n"/>
      <c r="DA78" s="1158" t="n"/>
      <c r="DB78" s="1158" t="n"/>
      <c r="DC78" s="1158" t="n"/>
      <c r="DD78" s="1158" t="n"/>
      <c r="DE78" s="1158" t="n"/>
      <c r="DF78" s="1158" t="n"/>
      <c r="DG78" s="1158" t="n"/>
      <c r="DH78" s="1158" t="n"/>
      <c r="DI78" s="1158" t="n"/>
      <c r="DJ78" s="1158" t="n"/>
      <c r="DK78" s="1158" t="n"/>
      <c r="DL78" s="1158" t="n"/>
      <c r="DM78" s="1158" t="n"/>
      <c r="DN78" s="1158" t="n"/>
      <c r="DO78" s="1158" t="n"/>
      <c r="DP78" s="1158" t="n"/>
      <c r="DQ78" s="1158" t="n"/>
      <c r="DR78" s="1158" t="n"/>
      <c r="DS78" s="1158" t="n"/>
      <c r="DT78" s="1158" t="n"/>
      <c r="DU78" s="1158" t="n"/>
      <c r="DV78" s="1161"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681"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f>BS!S41</f>
        <v/>
      </c>
      <c r="U79" s="1140" t="n"/>
      <c r="V79" s="1140" t="n"/>
      <c r="W79" s="1140" t="n"/>
      <c r="X79" s="1140" t="n"/>
      <c r="Y79" s="1140" t="n"/>
      <c r="Z79" s="1140" t="n"/>
      <c r="AA79" s="1140" t="n"/>
      <c r="AB79" s="1140" t="n"/>
      <c r="AC79" s="1140" t="n"/>
      <c r="AD79" s="1150" t="n"/>
      <c r="AE79" s="1166">
        <f>-#REF!</f>
        <v/>
      </c>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f>AE79</f>
        <v/>
      </c>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192"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41"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2" t="n"/>
      <c r="GO79" s="1182" t="n"/>
      <c r="GP79" s="1182" t="n"/>
      <c r="GQ79" s="1182" t="n"/>
      <c r="GR79" s="1182" t="n"/>
      <c r="GS79" s="1182" t="n"/>
      <c r="GT79" s="1182" t="n"/>
      <c r="GU79" s="1182" t="n"/>
      <c r="GV79" s="1182" t="n"/>
      <c r="GW79" s="1182" t="n"/>
      <c r="GX79" s="1182" t="n"/>
      <c r="GY79" s="1182" t="n"/>
      <c r="GZ79" s="1182" t="n"/>
    </row>
    <row r="80" ht="6" customHeight="1" s="898">
      <c r="A80" s="1157" t="n"/>
      <c r="B80" s="1158" t="n"/>
      <c r="C80" s="1158" t="n"/>
      <c r="D80" s="1158" t="n"/>
      <c r="E80" s="1158" t="n"/>
      <c r="F80" s="1158" t="n"/>
      <c r="G80" s="1158" t="n"/>
      <c r="H80" s="1158" t="n"/>
      <c r="I80" s="1158" t="n"/>
      <c r="J80" s="1158" t="n"/>
      <c r="K80" s="1158" t="n"/>
      <c r="L80" s="1158" t="n"/>
      <c r="M80" s="1158" t="n"/>
      <c r="N80" s="1158" t="n"/>
      <c r="O80" s="1158" t="n"/>
      <c r="P80" s="1158" t="n"/>
      <c r="Q80" s="1158" t="n"/>
      <c r="R80" s="1158" t="n"/>
      <c r="S80" s="1159"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58" t="n"/>
      <c r="BX80" s="1158" t="n"/>
      <c r="BY80" s="1158" t="n"/>
      <c r="BZ80" s="1158" t="n"/>
      <c r="CA80" s="1158" t="n"/>
      <c r="CB80" s="1158" t="n"/>
      <c r="CC80" s="1158" t="n"/>
      <c r="CD80" s="1158" t="n"/>
      <c r="CE80" s="1158" t="n"/>
      <c r="CF80" s="1158" t="n"/>
      <c r="CG80" s="1158" t="n"/>
      <c r="CH80" s="1158" t="n"/>
      <c r="CI80" s="1158" t="n"/>
      <c r="CJ80" s="1158" t="n"/>
      <c r="CK80" s="1158" t="n"/>
      <c r="CL80" s="1158" t="n"/>
      <c r="CM80" s="1158" t="n"/>
      <c r="CN80" s="1158" t="n"/>
      <c r="CO80" s="1158" t="n"/>
      <c r="CP80" s="1158" t="n"/>
      <c r="CQ80" s="1158" t="n"/>
      <c r="CR80" s="1158" t="n"/>
      <c r="CS80" s="1158" t="n"/>
      <c r="CT80" s="1158" t="n"/>
      <c r="CU80" s="1158" t="n"/>
      <c r="CV80" s="1158" t="n"/>
      <c r="CW80" s="1158" t="n"/>
      <c r="CX80" s="1158" t="n"/>
      <c r="CY80" s="1158" t="n"/>
      <c r="CZ80" s="1158" t="n"/>
      <c r="DA80" s="1158" t="n"/>
      <c r="DB80" s="1158" t="n"/>
      <c r="DC80" s="1158" t="n"/>
      <c r="DD80" s="1158" t="n"/>
      <c r="DE80" s="1158" t="n"/>
      <c r="DF80" s="1158" t="n"/>
      <c r="DG80" s="1158" t="n"/>
      <c r="DH80" s="1158" t="n"/>
      <c r="DI80" s="1158" t="n"/>
      <c r="DJ80" s="1158" t="n"/>
      <c r="DK80" s="1158" t="n"/>
      <c r="DL80" s="1158" t="n"/>
      <c r="DM80" s="1158" t="n"/>
      <c r="DN80" s="1158" t="n"/>
      <c r="DO80" s="1158" t="n"/>
      <c r="DP80" s="1158" t="n"/>
      <c r="DQ80" s="1158" t="n"/>
      <c r="DR80" s="1158" t="n"/>
      <c r="DS80" s="1158" t="n"/>
      <c r="DT80" s="1158" t="n"/>
      <c r="DU80" s="1158" t="n"/>
      <c r="DV80" s="1161"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1196">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2" t="n"/>
      <c r="GO80" s="1182" t="n"/>
      <c r="GP80" s="1182" t="n"/>
      <c r="GQ80" s="1182" t="n"/>
      <c r="GR80" s="1182" t="n"/>
      <c r="GS80" s="1182" t="n"/>
      <c r="GT80" s="1182" t="n"/>
      <c r="GU80" s="1182" t="n"/>
      <c r="GV80" s="1182" t="n"/>
      <c r="GW80" s="1182" t="n"/>
      <c r="GX80" s="1182" t="n"/>
      <c r="GY80" s="1182" t="n"/>
      <c r="GZ80" s="1182" t="n"/>
    </row>
    <row r="81" ht="6" customHeight="1" s="898">
      <c r="A81" s="681" t="inlineStr">
        <is>
          <t>Total Assets</t>
        </is>
      </c>
      <c r="B81" s="1140" t="n"/>
      <c r="C81" s="1140" t="n"/>
      <c r="D81" s="1140" t="n"/>
      <c r="E81" s="1140" t="n"/>
      <c r="F81" s="1140" t="n"/>
      <c r="G81" s="1140" t="n"/>
      <c r="H81" s="1140" t="n"/>
      <c r="I81" s="1140" t="n"/>
      <c r="J81" s="1140" t="n"/>
      <c r="K81" s="1140" t="n"/>
      <c r="L81" s="1140" t="n"/>
      <c r="M81" s="1140" t="n"/>
      <c r="N81" s="1140" t="n"/>
      <c r="O81" s="1140" t="n"/>
      <c r="P81" s="1140" t="n"/>
      <c r="Q81" s="1140" t="n"/>
      <c r="R81" s="1140" t="n"/>
      <c r="S81" s="1150"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00" t="n"/>
      <c r="DV81" s="1143"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2" t="n"/>
      <c r="GO81" s="1182" t="n"/>
      <c r="GP81" s="1182" t="n"/>
      <c r="GQ81" s="1182" t="n"/>
      <c r="GR81" s="1182" t="n"/>
      <c r="GS81" s="1182" t="n"/>
      <c r="GT81" s="1182" t="n"/>
      <c r="GU81" s="1182" t="n"/>
      <c r="GV81" s="1182" t="n"/>
      <c r="GW81" s="1182" t="n"/>
      <c r="GX81" s="1182" t="n"/>
      <c r="GY81" s="1182" t="n"/>
      <c r="GZ81" s="1182" t="n"/>
    </row>
    <row r="82" ht="6" customHeight="1" s="898">
      <c r="A82" s="1157" t="n"/>
      <c r="B82" s="1158" t="n"/>
      <c r="C82" s="1158" t="n"/>
      <c r="D82" s="1158" t="n"/>
      <c r="E82" s="1158" t="n"/>
      <c r="F82" s="1158" t="n"/>
      <c r="G82" s="1158" t="n"/>
      <c r="H82" s="1158" t="n"/>
      <c r="I82" s="1158" t="n"/>
      <c r="J82" s="1158" t="n"/>
      <c r="K82" s="1158" t="n"/>
      <c r="L82" s="1158" t="n"/>
      <c r="M82" s="1158" t="n"/>
      <c r="N82" s="1158" t="n"/>
      <c r="O82" s="1158" t="n"/>
      <c r="P82" s="1158" t="n"/>
      <c r="Q82" s="1158" t="n"/>
      <c r="R82" s="1158" t="n"/>
      <c r="S82" s="1159"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58" t="n"/>
      <c r="BX82" s="1158" t="n"/>
      <c r="BY82" s="1158" t="n"/>
      <c r="BZ82" s="1158" t="n"/>
      <c r="CA82" s="1158" t="n"/>
      <c r="CB82" s="1158" t="n"/>
      <c r="CC82" s="1158" t="n"/>
      <c r="CD82" s="1158" t="n"/>
      <c r="CE82" s="1158" t="n"/>
      <c r="CF82" s="1158" t="n"/>
      <c r="CG82" s="1158" t="n"/>
      <c r="CH82" s="1158" t="n"/>
      <c r="CI82" s="1158" t="n"/>
      <c r="CJ82" s="1158" t="n"/>
      <c r="CK82" s="1158" t="n"/>
      <c r="CL82" s="1158" t="n"/>
      <c r="CM82" s="1158" t="n"/>
      <c r="CN82" s="1158" t="n"/>
      <c r="CO82" s="1158" t="n"/>
      <c r="CP82" s="1158" t="n"/>
      <c r="CQ82" s="1158" t="n"/>
      <c r="CR82" s="1158" t="n"/>
      <c r="CS82" s="1158" t="n"/>
      <c r="CT82" s="1158" t="n"/>
      <c r="CU82" s="1158" t="n"/>
      <c r="CV82" s="1158" t="n"/>
      <c r="CW82" s="1158" t="n"/>
      <c r="CX82" s="1158" t="n"/>
      <c r="CY82" s="1158" t="n"/>
      <c r="CZ82" s="1158" t="n"/>
      <c r="DA82" s="1158" t="n"/>
      <c r="DB82" s="1158" t="n"/>
      <c r="DC82" s="1158" t="n"/>
      <c r="DD82" s="1158" t="n"/>
      <c r="DE82" s="1158" t="n"/>
      <c r="DF82" s="1158" t="n"/>
      <c r="DG82" s="1158" t="n"/>
      <c r="DH82" s="1158" t="n"/>
      <c r="DI82" s="1158" t="n"/>
      <c r="DJ82" s="1158" t="n"/>
      <c r="DK82" s="1158" t="n"/>
      <c r="DL82" s="1158" t="n"/>
      <c r="DM82" s="1158" t="n"/>
      <c r="DN82" s="1158" t="n"/>
      <c r="DO82" s="1158" t="n"/>
      <c r="DP82" s="1158" t="n"/>
      <c r="DQ82" s="1158" t="n"/>
      <c r="DR82" s="1158" t="n"/>
      <c r="DS82" s="1158" t="n"/>
      <c r="DT82" s="1158" t="n"/>
      <c r="DU82" s="1158" t="n"/>
      <c r="DV82" s="1161"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2" t="n"/>
      <c r="GO82" s="1182" t="n"/>
      <c r="GP82" s="1182" t="n"/>
      <c r="GQ82" s="1182" t="n"/>
      <c r="GR82" s="1182" t="n"/>
      <c r="GS82" s="1182" t="n"/>
      <c r="GT82" s="1182" t="n"/>
      <c r="GU82" s="1182" t="n"/>
      <c r="GV82" s="1182" t="n"/>
      <c r="GW82" s="1182" t="n"/>
      <c r="GX82" s="1182" t="n"/>
      <c r="GY82" s="1182" t="n"/>
      <c r="GZ82" s="1182"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2" t="n"/>
      <c r="U83" s="1182" t="n"/>
      <c r="V83" s="1182" t="n"/>
      <c r="W83" s="1182" t="n"/>
      <c r="X83" s="1182" t="n"/>
      <c r="Y83" s="1182" t="n"/>
      <c r="Z83" s="1182" t="n"/>
      <c r="AA83" s="1182" t="n"/>
      <c r="AB83" s="1182" t="n"/>
      <c r="AC83" s="1182" t="n"/>
      <c r="AD83" s="1182" t="n"/>
      <c r="AE83" s="1182" t="n"/>
      <c r="AF83" s="1182" t="n"/>
      <c r="AG83" s="1182" t="n"/>
      <c r="AH83" s="1182" t="n"/>
      <c r="AI83" s="1182" t="n"/>
      <c r="AJ83" s="1182" t="n"/>
      <c r="AK83" s="1182" t="n"/>
      <c r="AL83" s="1182" t="n"/>
      <c r="AM83" s="1182" t="n"/>
      <c r="AN83" s="1182" t="n"/>
      <c r="AO83" s="1182" t="n"/>
      <c r="AP83" s="1182" t="n"/>
      <c r="AQ83" s="1182" t="n"/>
      <c r="AR83" s="1182" t="n"/>
      <c r="AS83" s="1182" t="n"/>
      <c r="AT83" s="1182" t="n"/>
      <c r="AU83" s="1182" t="n"/>
      <c r="AV83" s="1182" t="n"/>
      <c r="AW83" s="1182" t="n"/>
      <c r="AX83" s="1182" t="n"/>
      <c r="AY83" s="1182" t="n"/>
      <c r="AZ83" s="1182" t="n"/>
      <c r="BA83" s="1182" t="n"/>
      <c r="BB83" s="1182" t="n"/>
      <c r="BC83" s="1182" t="n"/>
      <c r="BD83" s="1182" t="n"/>
      <c r="BE83" s="1182" t="n"/>
      <c r="BF83" s="1182" t="n"/>
      <c r="BG83" s="1182" t="n"/>
      <c r="BH83" s="1182" t="n"/>
      <c r="BI83" s="1182" t="n"/>
      <c r="BJ83" s="1182" t="n"/>
      <c r="BK83" s="1182" t="n"/>
      <c r="BL83" s="1182" t="n"/>
      <c r="BM83" s="1182" t="n"/>
      <c r="BN83" s="1182" t="n"/>
      <c r="BO83" s="1182" t="n"/>
      <c r="BP83" s="1182" t="n"/>
      <c r="BQ83" s="1182" t="n"/>
      <c r="BR83" s="1182" t="n"/>
      <c r="BS83" s="1182" t="n"/>
      <c r="BT83" s="1182" t="n"/>
      <c r="BU83" s="1182" t="n"/>
      <c r="BV83" s="1182"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2" t="n"/>
      <c r="GO83" s="1182" t="n"/>
      <c r="GP83" s="1182" t="n"/>
      <c r="GQ83" s="1182" t="n"/>
      <c r="GR83" s="1182" t="n"/>
      <c r="GS83" s="1182" t="n"/>
      <c r="GT83" s="1182" t="n"/>
      <c r="GU83" s="1182" t="n"/>
      <c r="GV83" s="1182" t="n"/>
      <c r="GW83" s="1182" t="n"/>
      <c r="GX83" s="1182" t="n"/>
      <c r="GY83" s="1182" t="n"/>
      <c r="GZ83" s="1182"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2" t="n"/>
      <c r="U84" s="1182" t="n"/>
      <c r="V84" s="1182" t="n"/>
      <c r="W84" s="1182" t="n"/>
      <c r="X84" s="1182" t="n"/>
      <c r="Y84" s="1182" t="n"/>
      <c r="Z84" s="1182" t="n"/>
      <c r="AA84" s="1182" t="n"/>
      <c r="AB84" s="1182" t="n"/>
      <c r="AC84" s="1182" t="n"/>
      <c r="AD84" s="1182" t="n"/>
      <c r="AE84" s="1182" t="n"/>
      <c r="AF84" s="1182" t="n"/>
      <c r="AG84" s="1182" t="n"/>
      <c r="AH84" s="1182" t="n"/>
      <c r="AI84" s="1182" t="n"/>
      <c r="AJ84" s="1182" t="n"/>
      <c r="AK84" s="1182" t="n"/>
      <c r="AL84" s="1182" t="n"/>
      <c r="AM84" s="1182" t="n"/>
      <c r="AN84" s="1182" t="n"/>
      <c r="AO84" s="1182" t="n"/>
      <c r="AP84" s="1182" t="n"/>
      <c r="AQ84" s="1182" t="n"/>
      <c r="AR84" s="1182" t="n"/>
      <c r="AS84" s="1182" t="n"/>
      <c r="AT84" s="1182" t="n"/>
      <c r="AU84" s="1182" t="n"/>
      <c r="AV84" s="1182" t="n"/>
      <c r="AW84" s="1182" t="n"/>
      <c r="AX84" s="1182" t="n"/>
      <c r="AY84" s="1182" t="n"/>
      <c r="AZ84" s="1182" t="n"/>
      <c r="BA84" s="1182" t="n"/>
      <c r="BB84" s="1182" t="n"/>
      <c r="BC84" s="1182" t="n"/>
      <c r="BD84" s="1182" t="n"/>
      <c r="BE84" s="1182" t="n"/>
      <c r="BF84" s="1182" t="n"/>
      <c r="BG84" s="1182" t="n"/>
      <c r="BH84" s="1182" t="n"/>
      <c r="BI84" s="1182" t="n"/>
      <c r="BJ84" s="1182" t="n"/>
      <c r="BK84" s="1182" t="n"/>
      <c r="BL84" s="1182" t="n"/>
      <c r="BM84" s="1182" t="n"/>
      <c r="BN84" s="1182" t="n"/>
      <c r="BO84" s="1182" t="n"/>
      <c r="BP84" s="1182" t="n"/>
      <c r="BQ84" s="1182" t="n"/>
      <c r="BR84" s="1182" t="n"/>
      <c r="BS84" s="1182" t="n"/>
      <c r="BT84" s="1182" t="n"/>
      <c r="BU84" s="1182" t="n"/>
      <c r="BV84" s="1182"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2" t="n"/>
      <c r="GO84" s="1182" t="n"/>
      <c r="GP84" s="1182" t="n"/>
      <c r="GQ84" s="1182" t="n"/>
      <c r="GR84" s="1182" t="n"/>
      <c r="GS84" s="1182" t="n"/>
      <c r="GT84" s="1182" t="n"/>
      <c r="GU84" s="1182" t="n"/>
      <c r="GV84" s="1182" t="n"/>
      <c r="GW84" s="1182" t="n"/>
      <c r="GX84" s="1182" t="n"/>
      <c r="GY84" s="1182" t="n"/>
      <c r="GZ84" s="1182"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2" t="n"/>
      <c r="U85" s="1182" t="n"/>
      <c r="V85" s="1182" t="n"/>
      <c r="W85" s="1182" t="n"/>
      <c r="X85" s="1182" t="n"/>
      <c r="Y85" s="1182" t="n"/>
      <c r="Z85" s="1182" t="n"/>
      <c r="AA85" s="1182" t="n"/>
      <c r="AB85" s="1182" t="n"/>
      <c r="AC85" s="1182" t="n"/>
      <c r="AD85" s="1182" t="n"/>
      <c r="AE85" s="1182" t="n"/>
      <c r="AF85" s="1182" t="n"/>
      <c r="AG85" s="1182" t="n"/>
      <c r="AH85" s="1182" t="n"/>
      <c r="AI85" s="1182" t="n"/>
      <c r="AJ85" s="1182" t="n"/>
      <c r="AK85" s="1182" t="n"/>
      <c r="AL85" s="1182" t="n"/>
      <c r="AM85" s="1182" t="n"/>
      <c r="AN85" s="1182" t="n"/>
      <c r="AO85" s="1182" t="n"/>
      <c r="AP85" s="1182" t="n"/>
      <c r="AQ85" s="1182" t="n"/>
      <c r="AR85" s="1182" t="n"/>
      <c r="AS85" s="1182" t="n"/>
      <c r="AT85" s="1182" t="n"/>
      <c r="AU85" s="1182" t="n"/>
      <c r="AV85" s="1182" t="n"/>
      <c r="AW85" s="1182" t="n"/>
      <c r="AX85" s="1182" t="n"/>
      <c r="AY85" s="1182" t="n"/>
      <c r="AZ85" s="1182" t="n"/>
      <c r="BA85" s="1182" t="n"/>
      <c r="BB85" s="1182" t="n"/>
      <c r="BC85" s="1182" t="n"/>
      <c r="BD85" s="1182" t="n"/>
      <c r="BE85" s="1182" t="n"/>
      <c r="BF85" s="1182" t="n"/>
      <c r="BG85" s="1182" t="n"/>
      <c r="BH85" s="1182" t="n"/>
      <c r="BI85" s="1182" t="n"/>
      <c r="BJ85" s="1182" t="n"/>
      <c r="BK85" s="1182" t="n"/>
      <c r="BL85" s="1182" t="n"/>
      <c r="BM85" s="1182" t="n"/>
      <c r="BN85" s="1182" t="n"/>
      <c r="BO85" s="1182" t="n"/>
      <c r="BP85" s="1182" t="n"/>
      <c r="BQ85" s="1182" t="n"/>
      <c r="BR85" s="1182" t="n"/>
      <c r="BS85" s="1182" t="n"/>
      <c r="BT85" s="1182" t="n"/>
      <c r="BU85" s="1182" t="n"/>
      <c r="BV85" s="1182"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1202">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2" t="n"/>
      <c r="GO85" s="1182" t="n"/>
      <c r="GP85" s="1182" t="n"/>
      <c r="GQ85" s="1182" t="n"/>
      <c r="GR85" s="1182" t="n"/>
      <c r="GS85" s="1182" t="n"/>
      <c r="GT85" s="1182" t="n"/>
      <c r="GU85" s="1182" t="n"/>
      <c r="GV85" s="1182" t="n"/>
      <c r="GW85" s="1182" t="n"/>
      <c r="GX85" s="1182" t="n"/>
      <c r="GY85" s="1182" t="n"/>
      <c r="GZ85" s="1182"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2" t="n"/>
      <c r="U86" s="1182" t="n"/>
      <c r="V86" s="1182" t="n"/>
      <c r="W86" s="1182" t="n"/>
      <c r="X86" s="1182" t="n"/>
      <c r="Y86" s="1182" t="n"/>
      <c r="Z86" s="1182" t="n"/>
      <c r="AA86" s="1182" t="n"/>
      <c r="AB86" s="1182" t="n"/>
      <c r="AC86" s="1182" t="n"/>
      <c r="AD86" s="1182" t="n"/>
      <c r="AE86" s="1182" t="n"/>
      <c r="AF86" s="1182" t="n"/>
      <c r="AG86" s="1182" t="n"/>
      <c r="AH86" s="1182" t="n"/>
      <c r="AI86" s="1182" t="n"/>
      <c r="AJ86" s="1182" t="n"/>
      <c r="AK86" s="1182" t="n"/>
      <c r="AL86" s="1182" t="n"/>
      <c r="AM86" s="1182" t="n"/>
      <c r="AN86" s="1182" t="n"/>
      <c r="AO86" s="1182" t="n"/>
      <c r="AP86" s="1182" t="n"/>
      <c r="AQ86" s="1182" t="n"/>
      <c r="AR86" s="1182" t="n"/>
      <c r="AS86" s="1182" t="n"/>
      <c r="AT86" s="1182" t="n"/>
      <c r="AU86" s="1182" t="n"/>
      <c r="AV86" s="1182" t="n"/>
      <c r="AW86" s="1182" t="n"/>
      <c r="AX86" s="1182" t="n"/>
      <c r="AY86" s="1182" t="n"/>
      <c r="AZ86" s="1182" t="n"/>
      <c r="BA86" s="1182" t="n"/>
      <c r="BB86" s="1182" t="n"/>
      <c r="BC86" s="1182" t="n"/>
      <c r="BD86" s="1182" t="n"/>
      <c r="BE86" s="1182" t="n"/>
      <c r="BF86" s="1182" t="n"/>
      <c r="BG86" s="1182" t="n"/>
      <c r="BH86" s="1182" t="n"/>
      <c r="BI86" s="1182" t="n"/>
      <c r="BJ86" s="1182" t="n"/>
      <c r="BK86" s="1182" t="n"/>
      <c r="BL86" s="1182" t="n"/>
      <c r="BM86" s="1182" t="n"/>
      <c r="BN86" s="1182" t="n"/>
      <c r="BO86" s="1182" t="n"/>
      <c r="BP86" s="1182" t="n"/>
      <c r="BQ86" s="1182" t="n"/>
      <c r="BR86" s="1182" t="n"/>
      <c r="BS86" s="1182" t="n"/>
      <c r="BT86" s="1182" t="n"/>
      <c r="BU86" s="1182" t="n"/>
      <c r="BV86" s="1182"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2" t="n"/>
      <c r="GO86" s="1182" t="n"/>
      <c r="GP86" s="1182" t="n"/>
      <c r="GQ86" s="1182" t="n"/>
      <c r="GR86" s="1182" t="n"/>
      <c r="GS86" s="1182" t="n"/>
      <c r="GT86" s="1182" t="n"/>
      <c r="GU86" s="1182" t="n"/>
      <c r="GV86" s="1182" t="n"/>
      <c r="GW86" s="1182" t="n"/>
      <c r="GX86" s="1182" t="n"/>
      <c r="GY86" s="1182" t="n"/>
      <c r="GZ86" s="1182"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2" t="n"/>
      <c r="U87" s="1182" t="n"/>
      <c r="V87" s="1182" t="n"/>
      <c r="W87" s="1182" t="n"/>
      <c r="X87" s="1182" t="n"/>
      <c r="Y87" s="1182" t="n"/>
      <c r="Z87" s="1182" t="n"/>
      <c r="AA87" s="1182" t="n"/>
      <c r="AB87" s="1182" t="n"/>
      <c r="AC87" s="1182" t="n"/>
      <c r="AD87" s="1182" t="n"/>
      <c r="AE87" s="1182" t="n"/>
      <c r="AF87" s="1182" t="n"/>
      <c r="AG87" s="1182" t="n"/>
      <c r="AH87" s="1182" t="n"/>
      <c r="AI87" s="1182" t="n"/>
      <c r="AJ87" s="1182" t="n"/>
      <c r="AK87" s="1182" t="n"/>
      <c r="AL87" s="1182" t="n"/>
      <c r="AM87" s="1182" t="n"/>
      <c r="AN87" s="1182" t="n"/>
      <c r="AO87" s="1182" t="n"/>
      <c r="AP87" s="1182" t="n"/>
      <c r="AQ87" s="1182" t="n"/>
      <c r="AR87" s="1182" t="n"/>
      <c r="AS87" s="1182" t="n"/>
      <c r="AT87" s="1182" t="n"/>
      <c r="AU87" s="1182" t="n"/>
      <c r="AV87" s="1182" t="n"/>
      <c r="AW87" s="1182" t="n"/>
      <c r="AX87" s="1182" t="n"/>
      <c r="AY87" s="1182" t="n"/>
      <c r="AZ87" s="1182" t="n"/>
      <c r="BA87" s="1182" t="n"/>
      <c r="BB87" s="1182" t="n"/>
      <c r="BC87" s="1182" t="n"/>
      <c r="BD87" s="1182" t="n"/>
      <c r="BE87" s="1182" t="n"/>
      <c r="BF87" s="1182" t="n"/>
      <c r="BG87" s="1182" t="n"/>
      <c r="BH87" s="1182" t="n"/>
      <c r="BI87" s="1182" t="n"/>
      <c r="BJ87" s="1182" t="n"/>
      <c r="BK87" s="1182" t="n"/>
      <c r="BL87" s="1182" t="n"/>
      <c r="BM87" s="1182" t="n"/>
      <c r="BN87" s="1182" t="n"/>
      <c r="BO87" s="1182" t="n"/>
      <c r="BP87" s="1182" t="n"/>
      <c r="BQ87" s="1182" t="n"/>
      <c r="BR87" s="1182" t="n"/>
      <c r="BS87" s="1182" t="n"/>
      <c r="BT87" s="1182" t="n"/>
      <c r="BU87" s="1182" t="n"/>
      <c r="BV87" s="1182"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2" t="n"/>
      <c r="GO87" s="1182" t="n"/>
      <c r="GP87" s="1182" t="n"/>
      <c r="GQ87" s="1182" t="n"/>
      <c r="GR87" s="1182" t="n"/>
      <c r="GS87" s="1182" t="n"/>
      <c r="GT87" s="1182" t="n"/>
      <c r="GU87" s="1182" t="n"/>
      <c r="GV87" s="1182" t="n"/>
      <c r="GW87" s="1182" t="n"/>
      <c r="GX87" s="1182" t="n"/>
      <c r="GY87" s="1182" t="n"/>
      <c r="GZ87" s="1182"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2" t="n"/>
      <c r="U88" s="1182" t="n"/>
      <c r="V88" s="1182" t="n"/>
      <c r="W88" s="1182" t="n"/>
      <c r="X88" s="1182" t="n"/>
      <c r="Y88" s="1182" t="n"/>
      <c r="Z88" s="1182" t="n"/>
      <c r="AA88" s="1182" t="n"/>
      <c r="AB88" s="1182" t="n"/>
      <c r="AC88" s="1182" t="n"/>
      <c r="AD88" s="1182" t="n"/>
      <c r="AE88" s="1182" t="n"/>
      <c r="AF88" s="1182" t="n"/>
      <c r="AG88" s="1182" t="n"/>
      <c r="AH88" s="1182" t="n"/>
      <c r="AI88" s="1182" t="n"/>
      <c r="AJ88" s="1182" t="n"/>
      <c r="AK88" s="1182" t="n"/>
      <c r="AL88" s="1182" t="n"/>
      <c r="AM88" s="1182" t="n"/>
      <c r="AN88" s="1182" t="n"/>
      <c r="AO88" s="1182" t="n"/>
      <c r="AP88" s="1182" t="n"/>
      <c r="AQ88" s="1182" t="n"/>
      <c r="AR88" s="1182" t="n"/>
      <c r="AS88" s="1182" t="n"/>
      <c r="AT88" s="1182" t="n"/>
      <c r="AU88" s="1182" t="n"/>
      <c r="AV88" s="1182" t="n"/>
      <c r="AW88" s="1182" t="n"/>
      <c r="AX88" s="1182" t="n"/>
      <c r="AY88" s="1182" t="n"/>
      <c r="AZ88" s="1182" t="n"/>
      <c r="BA88" s="1182" t="n"/>
      <c r="BB88" s="1182" t="n"/>
      <c r="BC88" s="1182" t="n"/>
      <c r="BD88" s="1182" t="n"/>
      <c r="BE88" s="1182" t="n"/>
      <c r="BF88" s="1182" t="n"/>
      <c r="BG88" s="1182" t="n"/>
      <c r="BH88" s="1182" t="n"/>
      <c r="BI88" s="1182" t="n"/>
      <c r="BJ88" s="1182" t="n"/>
      <c r="BK88" s="1182" t="n"/>
      <c r="BL88" s="1182" t="n"/>
      <c r="BM88" s="1182" t="n"/>
      <c r="BN88" s="1182" t="n"/>
      <c r="BO88" s="1182" t="n"/>
      <c r="BP88" s="1182" t="n"/>
      <c r="BQ88" s="1182" t="n"/>
      <c r="BR88" s="1182" t="n"/>
      <c r="BS88" s="1182" t="n"/>
      <c r="BT88" s="1182" t="n"/>
      <c r="BU88" s="1182" t="n"/>
      <c r="BV88" s="1182"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2" t="n"/>
      <c r="GO88" s="1182" t="n"/>
      <c r="GP88" s="1182" t="n"/>
      <c r="GQ88" s="1182" t="n"/>
      <c r="GR88" s="1182" t="n"/>
      <c r="GS88" s="1182" t="n"/>
      <c r="GT88" s="1182" t="n"/>
      <c r="GU88" s="1182" t="n"/>
      <c r="GV88" s="1182" t="n"/>
      <c r="GW88" s="1182" t="n"/>
      <c r="GX88" s="1182" t="n"/>
      <c r="GY88" s="1182" t="n"/>
      <c r="GZ88" s="1182"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2" t="n"/>
      <c r="U89" s="1182" t="n"/>
      <c r="V89" s="1182" t="n"/>
      <c r="W89" s="1182" t="n"/>
      <c r="X89" s="1182" t="n"/>
      <c r="Y89" s="1182" t="n"/>
      <c r="Z89" s="1182" t="n"/>
      <c r="AA89" s="1182" t="n"/>
      <c r="AB89" s="1182" t="n"/>
      <c r="AC89" s="1182" t="n"/>
      <c r="AD89" s="1182" t="n"/>
      <c r="AE89" s="1182" t="n"/>
      <c r="AF89" s="1182" t="n"/>
      <c r="AG89" s="1182" t="n"/>
      <c r="AH89" s="1182" t="n"/>
      <c r="AI89" s="1182" t="n"/>
      <c r="AJ89" s="1182" t="n"/>
      <c r="AK89" s="1182" t="n"/>
      <c r="AL89" s="1182" t="n"/>
      <c r="AM89" s="1182" t="n"/>
      <c r="AN89" s="1182" t="n"/>
      <c r="AO89" s="1182" t="n"/>
      <c r="AP89" s="1182" t="n"/>
      <c r="AQ89" s="1182" t="n"/>
      <c r="AR89" s="1182" t="n"/>
      <c r="AS89" s="1182" t="n"/>
      <c r="AT89" s="1182" t="n"/>
      <c r="AU89" s="1182" t="n"/>
      <c r="AV89" s="1182" t="n"/>
      <c r="AW89" s="1182" t="n"/>
      <c r="AX89" s="1182" t="n"/>
      <c r="AY89" s="1182" t="n"/>
      <c r="AZ89" s="1182" t="n"/>
      <c r="BA89" s="1182" t="n"/>
      <c r="BB89" s="1182" t="n"/>
      <c r="BC89" s="1182" t="n"/>
      <c r="BD89" s="1182" t="n"/>
      <c r="BE89" s="1182" t="n"/>
      <c r="BF89" s="1182" t="n"/>
      <c r="BG89" s="1182" t="n"/>
      <c r="BH89" s="1182" t="n"/>
      <c r="BI89" s="1182" t="n"/>
      <c r="BJ89" s="1182" t="n"/>
      <c r="BK89" s="1182" t="n"/>
      <c r="BL89" s="1182" t="n"/>
      <c r="BM89" s="1182" t="n"/>
      <c r="BN89" s="1182" t="n"/>
      <c r="BO89" s="1182" t="n"/>
      <c r="BP89" s="1182" t="n"/>
      <c r="BQ89" s="1182" t="n"/>
      <c r="BR89" s="1182" t="n"/>
      <c r="BS89" s="1182" t="n"/>
      <c r="BT89" s="1182" t="n"/>
      <c r="BU89" s="1182" t="n"/>
      <c r="BV89" s="1182"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2" t="n"/>
      <c r="GO89" s="1182" t="n"/>
      <c r="GP89" s="1182" t="n"/>
      <c r="GQ89" s="1182" t="n"/>
      <c r="GR89" s="1182" t="n"/>
      <c r="GS89" s="1182" t="n"/>
      <c r="GT89" s="1182" t="n"/>
      <c r="GU89" s="1182" t="n"/>
      <c r="GV89" s="1182" t="n"/>
      <c r="GW89" s="1182" t="n"/>
      <c r="GX89" s="1182" t="n"/>
      <c r="GY89" s="1182" t="n"/>
      <c r="GZ89" s="1182"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2" t="n"/>
      <c r="U90" s="1182" t="n"/>
      <c r="V90" s="1182" t="n"/>
      <c r="W90" s="1182" t="n"/>
      <c r="X90" s="1182" t="n"/>
      <c r="Y90" s="1182" t="n"/>
      <c r="Z90" s="1182" t="n"/>
      <c r="AA90" s="1182" t="n"/>
      <c r="AB90" s="1182" t="n"/>
      <c r="AC90" s="1182" t="n"/>
      <c r="AD90" s="1182" t="n"/>
      <c r="AE90" s="1182" t="n"/>
      <c r="AF90" s="1182" t="n"/>
      <c r="AG90" s="1182" t="n"/>
      <c r="AH90" s="1182" t="n"/>
      <c r="AI90" s="1182" t="n"/>
      <c r="AJ90" s="1182" t="n"/>
      <c r="AK90" s="1182" t="n"/>
      <c r="AL90" s="1182" t="n"/>
      <c r="AM90" s="1182" t="n"/>
      <c r="AN90" s="1182" t="n"/>
      <c r="AO90" s="1182" t="n"/>
      <c r="AP90" s="1182" t="n"/>
      <c r="AQ90" s="1182" t="n"/>
      <c r="AR90" s="1182" t="n"/>
      <c r="AS90" s="1182" t="n"/>
      <c r="AT90" s="1182" t="n"/>
      <c r="AU90" s="1182" t="n"/>
      <c r="AV90" s="1182" t="n"/>
      <c r="AW90" s="1182" t="n"/>
      <c r="AX90" s="1182" t="n"/>
      <c r="AY90" s="1182" t="n"/>
      <c r="AZ90" s="1182" t="n"/>
      <c r="BA90" s="1182" t="n"/>
      <c r="BB90" s="1182" t="n"/>
      <c r="BC90" s="1182" t="n"/>
      <c r="BD90" s="1182" t="n"/>
      <c r="BE90" s="1182" t="n"/>
      <c r="BF90" s="1182" t="n"/>
      <c r="BG90" s="1182" t="n"/>
      <c r="BH90" s="1182" t="n"/>
      <c r="BI90" s="1182" t="n"/>
      <c r="BJ90" s="1182" t="n"/>
      <c r="BK90" s="1182" t="n"/>
      <c r="BL90" s="1182" t="n"/>
      <c r="BM90" s="1182" t="n"/>
      <c r="BN90" s="1182" t="n"/>
      <c r="BO90" s="1182" t="n"/>
      <c r="BP90" s="1182" t="n"/>
      <c r="BQ90" s="1182" t="n"/>
      <c r="BR90" s="1182" t="n"/>
      <c r="BS90" s="1182" t="n"/>
      <c r="BT90" s="1182" t="n"/>
      <c r="BU90" s="1182" t="n"/>
      <c r="BV90" s="1182"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202">
        <f>FB42+FB77</f>
        <v/>
      </c>
      <c r="FA90" s="1140" t="n"/>
      <c r="FB90" s="1140" t="n"/>
      <c r="FC90" s="1140" t="n"/>
      <c r="FD90" s="1140" t="n"/>
      <c r="FE90" s="1140" t="n"/>
      <c r="FF90" s="1140" t="n"/>
      <c r="FG90" s="1140" t="n"/>
      <c r="FH90" s="1140" t="n"/>
      <c r="FI90" s="1140" t="n"/>
      <c r="FJ90" s="1140" t="n"/>
      <c r="FK90" s="1140" t="n"/>
      <c r="FL90" s="1141"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2" t="n"/>
      <c r="GO90" s="1182" t="n"/>
      <c r="GP90" s="1182" t="n"/>
      <c r="GQ90" s="1182" t="n"/>
      <c r="GR90" s="1182" t="n"/>
      <c r="GS90" s="1182" t="n"/>
      <c r="GT90" s="1182" t="n"/>
      <c r="GU90" s="1182" t="n"/>
      <c r="GV90" s="1182" t="n"/>
      <c r="GW90" s="1182" t="n"/>
      <c r="GX90" s="1182" t="n"/>
      <c r="GY90" s="1182" t="n"/>
      <c r="GZ90" s="1182"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2" t="n"/>
      <c r="U91" s="1182" t="n"/>
      <c r="V91" s="1182" t="n"/>
      <c r="W91" s="1182" t="n"/>
      <c r="X91" s="1182" t="n"/>
      <c r="Y91" s="1182" t="n"/>
      <c r="Z91" s="1182" t="n"/>
      <c r="AA91" s="1182" t="n"/>
      <c r="AB91" s="1182" t="n"/>
      <c r="AC91" s="1182" t="n"/>
      <c r="AD91" s="1182" t="n"/>
      <c r="AE91" s="1182" t="n"/>
      <c r="AF91" s="1182" t="n"/>
      <c r="AG91" s="1182" t="n"/>
      <c r="AH91" s="1182" t="n"/>
      <c r="AI91" s="1182" t="n"/>
      <c r="AJ91" s="1182" t="n"/>
      <c r="AK91" s="1182" t="n"/>
      <c r="AL91" s="1182" t="n"/>
      <c r="AM91" s="1182" t="n"/>
      <c r="AN91" s="1182" t="n"/>
      <c r="AO91" s="1182" t="n"/>
      <c r="AP91" s="1182" t="n"/>
      <c r="AQ91" s="1182" t="n"/>
      <c r="AR91" s="1182" t="n"/>
      <c r="AS91" s="1182" t="n"/>
      <c r="AT91" s="1182" t="n"/>
      <c r="AU91" s="1182" t="n"/>
      <c r="AV91" s="1182" t="n"/>
      <c r="AW91" s="1182" t="n"/>
      <c r="AX91" s="1182" t="n"/>
      <c r="AY91" s="1182" t="n"/>
      <c r="AZ91" s="1182" t="n"/>
      <c r="BA91" s="1182" t="n"/>
      <c r="BB91" s="1182" t="n"/>
      <c r="BC91" s="1182" t="n"/>
      <c r="BD91" s="1182" t="n"/>
      <c r="BE91" s="1182" t="n"/>
      <c r="BF91" s="1182" t="n"/>
      <c r="BG91" s="1182" t="n"/>
      <c r="BH91" s="1182" t="n"/>
      <c r="BI91" s="1182" t="n"/>
      <c r="BJ91" s="1182" t="n"/>
      <c r="BK91" s="1182" t="n"/>
      <c r="BL91" s="1182" t="n"/>
      <c r="BM91" s="1182" t="n"/>
      <c r="BN91" s="1182" t="n"/>
      <c r="BO91" s="1182" t="n"/>
      <c r="BP91" s="1182" t="n"/>
      <c r="BQ91" s="1182" t="n"/>
      <c r="BR91" s="1182" t="n"/>
      <c r="BS91" s="1182" t="n"/>
      <c r="BT91" s="1182" t="n"/>
      <c r="BU91" s="1182" t="n"/>
      <c r="BV91" s="1182"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57" t="n"/>
      <c r="FA91" s="1158" t="n"/>
      <c r="FB91" s="1158" t="n"/>
      <c r="FC91" s="1158" t="n"/>
      <c r="FD91" s="1158" t="n"/>
      <c r="FE91" s="1158" t="n"/>
      <c r="FF91" s="1158" t="n"/>
      <c r="FG91" s="1158" t="n"/>
      <c r="FH91" s="1158" t="n"/>
      <c r="FI91" s="1158" t="n"/>
      <c r="FJ91" s="1158" t="n"/>
      <c r="FK91" s="1158" t="n"/>
      <c r="FL91" s="1161"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03" t="n"/>
      <c r="GO91" s="1203" t="n"/>
      <c r="GP91" s="1203" t="n"/>
      <c r="GQ91" s="1203" t="n"/>
      <c r="GR91" s="1203" t="n"/>
      <c r="GS91" s="1203" t="n"/>
      <c r="GT91" s="1203" t="n"/>
      <c r="GU91" s="1203" t="n"/>
      <c r="GV91" s="1203" t="n"/>
      <c r="GW91" s="1203" t="n"/>
      <c r="GX91" s="1203" t="n"/>
      <c r="GY91" s="1203" t="n"/>
      <c r="GZ91" s="1203"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2" t="n"/>
      <c r="U92" s="1182" t="n"/>
      <c r="V92" s="1182" t="n"/>
      <c r="W92" s="1182" t="n"/>
      <c r="X92" s="1182" t="n"/>
      <c r="Y92" s="1182" t="n"/>
      <c r="Z92" s="1182" t="n"/>
      <c r="AA92" s="1182" t="n"/>
      <c r="AB92" s="1182" t="n"/>
      <c r="AC92" s="1182" t="n"/>
      <c r="AD92" s="1182" t="n"/>
      <c r="AE92" s="1182" t="n"/>
      <c r="AF92" s="1182" t="n"/>
      <c r="AG92" s="1182" t="n"/>
      <c r="AH92" s="1182" t="n"/>
      <c r="AI92" s="1182" t="n"/>
      <c r="AJ92" s="1182" t="n"/>
      <c r="AK92" s="1182" t="n"/>
      <c r="AL92" s="1182" t="n"/>
      <c r="AM92" s="1182" t="n"/>
      <c r="AN92" s="1182" t="n"/>
      <c r="AO92" s="1182" t="n"/>
      <c r="AP92" s="1182" t="n"/>
      <c r="AQ92" s="1182" t="n"/>
      <c r="AR92" s="1182" t="n"/>
      <c r="AS92" s="1182" t="n"/>
      <c r="AT92" s="1182" t="n"/>
      <c r="AU92" s="1182" t="n"/>
      <c r="AV92" s="1182" t="n"/>
      <c r="AW92" s="1182" t="n"/>
      <c r="AX92" s="1182" t="n"/>
      <c r="AY92" s="1182" t="n"/>
      <c r="AZ92" s="1182" t="n"/>
      <c r="BA92" s="1182" t="n"/>
      <c r="BB92" s="1182" t="n"/>
      <c r="BC92" s="1182" t="n"/>
      <c r="BD92" s="1182" t="n"/>
      <c r="BE92" s="1182" t="n"/>
      <c r="BF92" s="1182" t="n"/>
      <c r="BG92" s="1182" t="n"/>
      <c r="BH92" s="1182" t="n"/>
      <c r="BI92" s="1182" t="n"/>
      <c r="BJ92" s="1182" t="n"/>
      <c r="BK92" s="1182" t="n"/>
      <c r="BL92" s="1182" t="n"/>
      <c r="BM92" s="1182" t="n"/>
      <c r="BN92" s="1182" t="n"/>
      <c r="BO92" s="1182" t="n"/>
      <c r="BP92" s="1182" t="n"/>
      <c r="BQ92" s="1182" t="n"/>
      <c r="BR92" s="1182" t="n"/>
      <c r="BS92" s="1182" t="n"/>
      <c r="BT92" s="1182" t="n"/>
      <c r="BU92" s="1182" t="n"/>
      <c r="BV92" s="1182"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4" t="n"/>
      <c r="FA92" s="1204" t="n"/>
      <c r="FB92" s="1204" t="n"/>
      <c r="FC92" s="1204" t="n"/>
      <c r="FD92" s="1204" t="n"/>
      <c r="FE92" s="1204" t="n"/>
      <c r="FF92" s="1204" t="n"/>
      <c r="FG92" s="1204" t="n"/>
      <c r="FH92" s="1204" t="n"/>
      <c r="FI92" s="1204" t="n"/>
      <c r="FJ92" s="1204" t="n"/>
      <c r="FK92" s="1204" t="n"/>
      <c r="FL92" s="1204"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2" t="n"/>
      <c r="GN92" s="1182" t="n"/>
      <c r="GO92" s="1182" t="n"/>
      <c r="GP92" s="1182" t="n"/>
      <c r="GQ92" s="1182" t="n"/>
      <c r="GR92" s="1182" t="n"/>
      <c r="GS92" s="1182" t="n"/>
      <c r="GT92" s="1182" t="n"/>
      <c r="GU92" s="1182" t="n"/>
      <c r="GV92" s="1182" t="n"/>
      <c r="GW92" s="1182" t="n"/>
      <c r="GX92" s="1182" t="n"/>
      <c r="GY92" s="1182"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2" t="n"/>
      <c r="U93" s="1182" t="n"/>
      <c r="V93" s="1182" t="n"/>
      <c r="W93" s="1182" t="n"/>
      <c r="X93" s="1182" t="n"/>
      <c r="Y93" s="1182" t="n"/>
      <c r="Z93" s="1182" t="n"/>
      <c r="AA93" s="1182" t="n"/>
      <c r="AB93" s="1182" t="n"/>
      <c r="AC93" s="1182" t="n"/>
      <c r="AD93" s="1182" t="n"/>
      <c r="AE93" s="1182" t="n"/>
      <c r="AF93" s="1182" t="n"/>
      <c r="AG93" s="1182" t="n"/>
      <c r="AH93" s="1182" t="n"/>
      <c r="AI93" s="1182" t="n"/>
      <c r="AJ93" s="1182" t="n"/>
      <c r="AK93" s="1182" t="n"/>
      <c r="AL93" s="1182" t="n"/>
      <c r="AM93" s="1182" t="n"/>
      <c r="AN93" s="1182" t="n"/>
      <c r="AO93" s="1182" t="n"/>
      <c r="AP93" s="1182" t="n"/>
      <c r="AQ93" s="1182" t="n"/>
      <c r="AR93" s="1182" t="n"/>
      <c r="AS93" s="1182" t="n"/>
      <c r="AT93" s="1182" t="n"/>
      <c r="AU93" s="1182" t="n"/>
      <c r="AV93" s="1182" t="n"/>
      <c r="AW93" s="1182" t="n"/>
      <c r="AX93" s="1182" t="n"/>
      <c r="AY93" s="1182" t="n"/>
      <c r="AZ93" s="1182" t="n"/>
      <c r="BA93" s="1182" t="n"/>
      <c r="BB93" s="1182" t="n"/>
      <c r="BC93" s="1182" t="n"/>
      <c r="BD93" s="1182" t="n"/>
      <c r="BE93" s="1182" t="n"/>
      <c r="BF93" s="1182" t="n"/>
      <c r="BG93" s="1182" t="n"/>
      <c r="BH93" s="1182" t="n"/>
      <c r="BI93" s="1182" t="n"/>
      <c r="BJ93" s="1182" t="n"/>
      <c r="BK93" s="1182" t="n"/>
      <c r="BL93" s="1182" t="n"/>
      <c r="BM93" s="1182" t="n"/>
      <c r="BN93" s="1182" t="n"/>
      <c r="BO93" s="1182" t="n"/>
      <c r="BP93" s="1182" t="n"/>
      <c r="BQ93" s="1182" t="n"/>
      <c r="BR93" s="1182" t="n"/>
      <c r="BS93" s="1182" t="n"/>
      <c r="BT93" s="1182" t="n"/>
      <c r="BU93" s="1182" t="n"/>
      <c r="BV93" s="1182"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4" t="n"/>
      <c r="FA93" s="1204" t="n"/>
      <c r="FB93" s="1204" t="n"/>
      <c r="FC93" s="1204" t="n"/>
      <c r="FD93" s="1204" t="n"/>
      <c r="FE93" s="1204" t="n"/>
      <c r="FF93" s="1204" t="n"/>
      <c r="FG93" s="1204" t="n"/>
      <c r="FH93" s="1204" t="n"/>
      <c r="FI93" s="1204" t="n"/>
      <c r="FJ93" s="1204" t="n"/>
      <c r="FK93" s="1204" t="n"/>
      <c r="FL93" s="1204"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2" t="n"/>
      <c r="GN93" s="1182" t="n"/>
      <c r="GO93" s="1182" t="n"/>
      <c r="GP93" s="1182" t="n"/>
      <c r="GQ93" s="1182" t="n"/>
      <c r="GR93" s="1182" t="n"/>
      <c r="GS93" s="1182" t="n"/>
      <c r="GT93" s="1182" t="n"/>
      <c r="GU93" s="1182" t="n"/>
      <c r="GV93" s="1182" t="n"/>
      <c r="GW93" s="1182" t="n"/>
      <c r="GX93" s="1182" t="n"/>
      <c r="GY93" s="1182"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2" t="n"/>
      <c r="U94" s="1182" t="n"/>
      <c r="V94" s="1182" t="n"/>
      <c r="W94" s="1182" t="n"/>
      <c r="X94" s="1182" t="n"/>
      <c r="Y94" s="1182" t="n"/>
      <c r="Z94" s="1182" t="n"/>
      <c r="AA94" s="1182" t="n"/>
      <c r="AB94" s="1182" t="n"/>
      <c r="AC94" s="1182" t="n"/>
      <c r="AD94" s="1182" t="n"/>
      <c r="AE94" s="1182" t="n"/>
      <c r="AF94" s="1182" t="n"/>
      <c r="AG94" s="1182" t="n"/>
      <c r="AH94" s="1182" t="n"/>
      <c r="AI94" s="1182" t="n"/>
      <c r="AJ94" s="1182" t="n"/>
      <c r="AK94" s="1182" t="n"/>
      <c r="AL94" s="1182" t="n"/>
      <c r="AM94" s="1182" t="n"/>
      <c r="AN94" s="1182" t="n"/>
      <c r="AO94" s="1182" t="n"/>
      <c r="AP94" s="1182" t="n"/>
      <c r="AQ94" s="1182" t="n"/>
      <c r="AR94" s="1182" t="n"/>
      <c r="AS94" s="1182" t="n"/>
      <c r="AT94" s="1182" t="n"/>
      <c r="AU94" s="1182" t="n"/>
      <c r="AV94" s="1182" t="n"/>
      <c r="AW94" s="1182" t="n"/>
      <c r="AX94" s="1182" t="n"/>
      <c r="AY94" s="1182" t="n"/>
      <c r="AZ94" s="1182" t="n"/>
      <c r="BA94" s="1182" t="n"/>
      <c r="BB94" s="1182" t="n"/>
      <c r="BC94" s="1182" t="n"/>
      <c r="BD94" s="1182" t="n"/>
      <c r="BE94" s="1182" t="n"/>
      <c r="BF94" s="1182" t="n"/>
      <c r="BG94" s="1182" t="n"/>
      <c r="BH94" s="1182" t="n"/>
      <c r="BI94" s="1182" t="n"/>
      <c r="BJ94" s="1182" t="n"/>
      <c r="BK94" s="1182" t="n"/>
      <c r="BL94" s="1182" t="n"/>
      <c r="BM94" s="1182" t="n"/>
      <c r="BN94" s="1182" t="n"/>
      <c r="BO94" s="1182" t="n"/>
      <c r="BP94" s="1182" t="n"/>
      <c r="BQ94" s="1182" t="n"/>
      <c r="BR94" s="1182" t="n"/>
      <c r="BS94" s="1182" t="n"/>
      <c r="BT94" s="1182" t="n"/>
      <c r="BU94" s="1182" t="n"/>
      <c r="BV94" s="1182"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4" t="n"/>
      <c r="FA94" s="1204" t="n"/>
      <c r="FB94" s="1204" t="n"/>
      <c r="FC94" s="1204" t="n"/>
      <c r="FD94" s="1204" t="n"/>
      <c r="FE94" s="1204" t="n"/>
      <c r="FF94" s="1204" t="n"/>
      <c r="FG94" s="1204" t="n"/>
      <c r="FH94" s="1204" t="n"/>
      <c r="FI94" s="1204" t="n"/>
      <c r="FJ94" s="1204" t="n"/>
      <c r="FK94" s="1204" t="n"/>
      <c r="FL94" s="1204"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2" t="n"/>
      <c r="GN94" s="1182" t="n"/>
      <c r="GO94" s="1182" t="n"/>
      <c r="GP94" s="1182" t="n"/>
      <c r="GQ94" s="1182" t="n"/>
      <c r="GR94" s="1182" t="n"/>
      <c r="GS94" s="1182" t="n"/>
      <c r="GT94" s="1182" t="n"/>
      <c r="GU94" s="1182" t="n"/>
      <c r="GV94" s="1182" t="n"/>
      <c r="GW94" s="1182" t="n"/>
      <c r="GX94" s="1182" t="n"/>
      <c r="GY94" s="1182"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2" t="n"/>
      <c r="U95" s="1182" t="n"/>
      <c r="V95" s="1182" t="n"/>
      <c r="W95" s="1182" t="n"/>
      <c r="X95" s="1182" t="n"/>
      <c r="Y95" s="1182" t="n"/>
      <c r="Z95" s="1182" t="n"/>
      <c r="AA95" s="1182" t="n"/>
      <c r="AB95" s="1182" t="n"/>
      <c r="AC95" s="1182" t="n"/>
      <c r="AD95" s="1182" t="n"/>
      <c r="AE95" s="1182" t="n"/>
      <c r="AF95" s="1182" t="n"/>
      <c r="AG95" s="1182" t="n"/>
      <c r="AH95" s="1182" t="n"/>
      <c r="AI95" s="1182" t="n"/>
      <c r="AJ95" s="1182" t="n"/>
      <c r="AK95" s="1182" t="n"/>
      <c r="AL95" s="1182" t="n"/>
      <c r="AM95" s="1182" t="n"/>
      <c r="AN95" s="1182" t="n"/>
      <c r="AO95" s="1182" t="n"/>
      <c r="AP95" s="1182" t="n"/>
      <c r="AQ95" s="1182" t="n"/>
      <c r="AR95" s="1182" t="n"/>
      <c r="AS95" s="1182" t="n"/>
      <c r="AT95" s="1182" t="n"/>
      <c r="AU95" s="1182" t="n"/>
      <c r="AV95" s="1182" t="n"/>
      <c r="AW95" s="1182" t="n"/>
      <c r="AX95" s="1182" t="n"/>
      <c r="AY95" s="1182" t="n"/>
      <c r="AZ95" s="1182" t="n"/>
      <c r="BA95" s="1182" t="n"/>
      <c r="BB95" s="1182" t="n"/>
      <c r="BC95" s="1182" t="n"/>
      <c r="BD95" s="1182" t="n"/>
      <c r="BE95" s="1182" t="n"/>
      <c r="BF95" s="1182" t="n"/>
      <c r="BG95" s="1182" t="n"/>
      <c r="BH95" s="1182" t="n"/>
      <c r="BI95" s="1182" t="n"/>
      <c r="BJ95" s="1182" t="n"/>
      <c r="BK95" s="1182" t="n"/>
      <c r="BL95" s="1182" t="n"/>
      <c r="BM95" s="1182" t="n"/>
      <c r="BN95" s="1182" t="n"/>
      <c r="BO95" s="1182" t="n"/>
      <c r="BP95" s="1182" t="n"/>
      <c r="BQ95" s="1182" t="n"/>
      <c r="BR95" s="1182" t="n"/>
      <c r="BS95" s="1182" t="n"/>
      <c r="BT95" s="1182" t="n"/>
      <c r="BU95" s="1182" t="n"/>
      <c r="BV95" s="1182"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4" t="n"/>
      <c r="FA95" s="1204" t="n"/>
      <c r="FB95" s="1204" t="n"/>
      <c r="FC95" s="1204" t="n"/>
      <c r="FD95" s="1204" t="n"/>
      <c r="FE95" s="1204" t="n"/>
      <c r="FF95" s="1204" t="n"/>
      <c r="FG95" s="1204" t="n"/>
      <c r="FH95" s="1204" t="n"/>
      <c r="FI95" s="1204" t="n"/>
      <c r="FJ95" s="1204" t="n"/>
      <c r="FK95" s="1204" t="n"/>
      <c r="FL95" s="1204"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2" t="n"/>
      <c r="GN95" s="1182" t="n"/>
      <c r="GO95" s="1182" t="n"/>
      <c r="GP95" s="1182" t="n"/>
      <c r="GQ95" s="1182" t="n"/>
      <c r="GR95" s="1182" t="n"/>
      <c r="GS95" s="1182" t="n"/>
      <c r="GT95" s="1182" t="n"/>
      <c r="GU95" s="1182" t="n"/>
      <c r="GV95" s="1182" t="n"/>
      <c r="GW95" s="1182" t="n"/>
      <c r="GX95" s="1182" t="n"/>
      <c r="GY95" s="1182"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1208">
        <f>+BS!H4</f>
        <v/>
      </c>
      <c r="AN96" s="1127" t="n"/>
      <c r="AO96" s="1127" t="n"/>
      <c r="AP96" s="1127" t="n"/>
      <c r="AQ96" s="1127" t="n"/>
      <c r="AR96" s="1127" t="n"/>
      <c r="AS96" s="1127" t="n"/>
      <c r="AT96" s="1127" t="n"/>
      <c r="AU96" s="1127" t="n"/>
      <c r="AV96" s="1127" t="n"/>
      <c r="AW96" s="1127" t="n"/>
      <c r="AX96" s="1127" t="n"/>
      <c r="AY96" s="1127" t="n"/>
      <c r="AZ96" s="1128" t="n"/>
      <c r="BA96" s="1182" t="n"/>
      <c r="BB96" s="1182" t="n"/>
      <c r="BC96" s="1182" t="n"/>
      <c r="BD96" s="1182" t="n"/>
      <c r="BE96" s="1182" t="n"/>
      <c r="BF96" s="1182" t="n"/>
      <c r="BG96" s="1182" t="n"/>
      <c r="BH96" s="1182" t="n"/>
      <c r="BI96" s="1182" t="n"/>
      <c r="BJ96" s="1182" t="n"/>
      <c r="EZ96" s="1209" t="n"/>
      <c r="FA96" s="1209" t="n"/>
      <c r="FB96" s="1209" t="n"/>
      <c r="FC96" s="1209" t="n"/>
      <c r="FD96" s="1209" t="n"/>
      <c r="FE96" s="1209" t="n"/>
      <c r="FF96" s="1209" t="n"/>
      <c r="FG96" s="1209" t="n"/>
      <c r="FH96" s="1209" t="n"/>
      <c r="FI96" s="1209" t="n"/>
      <c r="FJ96" s="1209" t="n"/>
      <c r="FK96" s="1209" t="n"/>
      <c r="FL96" s="1209" t="n"/>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2" t="n"/>
      <c r="U97" s="1182" t="n"/>
      <c r="V97" s="1182" t="n"/>
      <c r="W97" s="1182" t="n"/>
      <c r="X97" s="1182" t="n"/>
      <c r="Y97" s="1182" t="n"/>
      <c r="AB97" s="1182" t="n"/>
      <c r="AC97" s="1182" t="n"/>
      <c r="AD97" s="1182" t="n"/>
      <c r="AE97" s="1182" t="n"/>
      <c r="AF97" s="1182" t="n"/>
      <c r="AG97" s="1182" t="n"/>
      <c r="AH97" s="1182" t="n"/>
      <c r="AI97" s="1182" t="n"/>
      <c r="AJ97" s="1182" t="n"/>
      <c r="AK97" s="1182" t="n"/>
      <c r="AL97" s="1182" t="n"/>
      <c r="AM97" s="1182" t="n"/>
      <c r="AN97" s="1182" t="n"/>
      <c r="AO97" s="1182" t="n"/>
      <c r="AP97" s="1182" t="n"/>
      <c r="AQ97" s="1182" t="n"/>
      <c r="AR97" s="1182" t="n"/>
      <c r="AS97" s="1182" t="n"/>
      <c r="AT97" s="1182" t="n"/>
      <c r="AU97" s="1182" t="n"/>
      <c r="AV97" s="1182" t="n"/>
      <c r="AW97" s="1182" t="n"/>
      <c r="AX97" s="1182" t="n"/>
      <c r="AY97" s="1182" t="n"/>
      <c r="AZ97" s="1182" t="n"/>
      <c r="BA97" s="1182" t="n"/>
      <c r="BB97" s="1182" t="n"/>
      <c r="BC97" s="1182" t="n"/>
      <c r="BD97" s="1182" t="n"/>
      <c r="BE97" s="1182" t="n"/>
      <c r="BF97" s="1182" t="n"/>
      <c r="BG97" s="1182" t="n"/>
      <c r="BH97" s="1182" t="n"/>
      <c r="BI97" s="1182" t="n"/>
      <c r="BJ97" s="1182"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2" t="n"/>
      <c r="U98" s="1182" t="n"/>
      <c r="V98" s="1182" t="n"/>
      <c r="W98" s="1182" t="n"/>
      <c r="X98" s="1182" t="n"/>
      <c r="Y98" s="1182" t="n"/>
      <c r="AA98" s="1182" t="n"/>
      <c r="AB98" s="1182" t="n"/>
      <c r="AC98" s="1182" t="n"/>
      <c r="AD98" s="1182" t="n"/>
      <c r="AE98" s="1182" t="n"/>
      <c r="AF98" s="1182" t="n"/>
      <c r="AG98" s="1182" t="n"/>
      <c r="AH98" s="1182" t="n"/>
      <c r="AI98" s="1182" t="n"/>
      <c r="AJ98" s="1182" t="n"/>
      <c r="AK98" s="1182" t="n"/>
      <c r="AL98" s="1182" t="n"/>
      <c r="AM98" s="1182" t="n"/>
      <c r="AN98" s="1182" t="n"/>
      <c r="AO98" s="1182" t="n"/>
      <c r="AP98" s="1182" t="n"/>
      <c r="AQ98" s="1182" t="n"/>
      <c r="AR98" s="1182" t="n"/>
      <c r="AS98" s="1182" t="n"/>
      <c r="AT98" s="1182" t="n"/>
      <c r="AU98" s="1182" t="n"/>
      <c r="AV98" s="1182" t="n"/>
      <c r="AW98" s="1182" t="n"/>
      <c r="AX98" s="1182" t="n"/>
      <c r="AY98" s="1182" t="n"/>
      <c r="AZ98" s="1182" t="n"/>
      <c r="BA98" s="1182" t="n"/>
      <c r="BB98" s="1182" t="n"/>
      <c r="BC98" s="1182" t="n"/>
      <c r="BD98" s="1182" t="n"/>
      <c r="BE98" s="1182" t="n"/>
      <c r="BF98" s="1182" t="n"/>
      <c r="BG98" s="1182" t="n"/>
      <c r="BH98" s="1182" t="n"/>
      <c r="BI98" s="1182" t="n"/>
      <c r="BJ98" s="1182"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2" t="n"/>
      <c r="U99" s="1182" t="n"/>
      <c r="V99" s="1182" t="n"/>
      <c r="W99" s="1182" t="n"/>
      <c r="AA99" s="1182" t="n"/>
      <c r="AB99" s="1182" t="n"/>
      <c r="AC99" s="1182" t="n"/>
      <c r="AD99" s="1182" t="n"/>
      <c r="AE99" s="1182" t="n"/>
      <c r="AF99" s="1182" t="n"/>
      <c r="AG99" s="1182" t="n"/>
      <c r="AH99" s="1182" t="n"/>
      <c r="AI99" s="1182" t="n"/>
      <c r="AJ99" s="1182" t="n"/>
      <c r="AK99" s="1182" t="n"/>
      <c r="AL99" s="1182" t="n"/>
      <c r="AM99" s="1182" t="n"/>
      <c r="AN99" s="1182" t="n"/>
      <c r="AO99" s="1182" t="n"/>
      <c r="AP99" s="1182" t="n"/>
      <c r="AQ99" s="1182" t="n"/>
      <c r="AR99" s="1182" t="n"/>
      <c r="AS99" s="1182" t="n"/>
      <c r="AT99" s="1182" t="n"/>
      <c r="AU99" s="1182" t="n"/>
      <c r="AV99" s="1182" t="n"/>
      <c r="AW99" s="1182" t="n"/>
      <c r="AX99" s="1182" t="n"/>
      <c r="AY99" s="1182" t="n"/>
      <c r="AZ99" s="1182" t="n"/>
      <c r="BA99" s="1182" t="n"/>
      <c r="BB99" s="1182" t="n"/>
      <c r="BC99" s="1182" t="n"/>
      <c r="BD99" s="1182" t="n"/>
      <c r="BE99" s="1182" t="n"/>
      <c r="BF99" s="1182" t="n"/>
      <c r="BG99" s="1182" t="n"/>
      <c r="BH99" s="1182" t="n"/>
      <c r="BI99" s="1182" t="n"/>
      <c r="BJ99" s="1182"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2" t="n"/>
      <c r="U100" s="1182" t="n"/>
      <c r="V100" s="1182" t="n"/>
      <c r="W100" s="1182" t="n"/>
      <c r="AA100" s="1182" t="n"/>
      <c r="AB100" s="1182" t="n"/>
      <c r="AC100" s="1182" t="n"/>
      <c r="AD100" s="1182" t="n"/>
      <c r="AE100" s="1182" t="n"/>
      <c r="AF100" s="1182" t="n"/>
      <c r="AG100" s="1182" t="n"/>
      <c r="AH100" s="1182" t="n"/>
      <c r="AI100" s="1182" t="n"/>
      <c r="AJ100" s="1182" t="n"/>
      <c r="AK100" s="1182" t="n"/>
      <c r="AL100" s="1182" t="n"/>
      <c r="AM100" s="1182" t="n"/>
      <c r="AN100" s="1182" t="n"/>
      <c r="AO100" s="1182" t="n"/>
      <c r="AP100" s="1182" t="n"/>
      <c r="AQ100" s="1182" t="n"/>
      <c r="AR100" s="1182" t="n"/>
      <c r="AS100" s="1182" t="n"/>
      <c r="AT100" s="1182" t="n"/>
      <c r="AU100" s="1182" t="n"/>
      <c r="AV100" s="1182" t="n"/>
      <c r="AW100" s="1182" t="n"/>
      <c r="AX100" s="1182" t="n"/>
      <c r="AY100" s="1182" t="n"/>
      <c r="AZ100" s="1182" t="n"/>
      <c r="BA100" s="1182" t="n"/>
      <c r="BB100" s="1182" t="n"/>
      <c r="BC100" s="1182" t="n"/>
      <c r="BD100" s="1182" t="n"/>
      <c r="BE100" s="1182" t="n"/>
      <c r="BF100" s="1182" t="n"/>
      <c r="BG100" s="1182" t="n"/>
      <c r="BH100" s="1182" t="n"/>
      <c r="BI100" s="1182" t="n"/>
      <c r="BJ100" s="1182"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2" t="n"/>
      <c r="U101" s="1182" t="n"/>
      <c r="V101" s="1182" t="n"/>
      <c r="W101" s="1182" t="n"/>
      <c r="AA101" s="1182" t="n"/>
      <c r="AB101" s="1182" t="n"/>
      <c r="AC101" s="1182" t="n"/>
      <c r="AD101" s="1182" t="n"/>
      <c r="AE101" s="1182" t="n"/>
      <c r="AF101" s="1182" t="n"/>
      <c r="AG101" s="1182" t="n"/>
      <c r="AH101" s="1182" t="n"/>
      <c r="AI101" s="1182" t="n"/>
      <c r="AJ101" s="1182" t="n"/>
      <c r="AK101" s="1182" t="n"/>
      <c r="AL101" s="1182" t="n"/>
      <c r="AM101" s="1182" t="n"/>
      <c r="AN101" s="1182" t="n"/>
      <c r="AO101" s="1182" t="n"/>
      <c r="AP101" s="1182" t="n"/>
      <c r="AQ101" s="1182" t="n"/>
      <c r="AR101" s="1182" t="n"/>
      <c r="AS101" s="1182" t="n"/>
      <c r="AT101" s="1182" t="n"/>
      <c r="AU101" s="1182" t="n"/>
      <c r="AV101" s="1182" t="n"/>
      <c r="AW101" s="1182" t="n"/>
      <c r="AX101" s="1182" t="n"/>
      <c r="AY101" s="1182" t="n"/>
      <c r="AZ101" s="1182" t="n"/>
      <c r="BA101" s="1182" t="n"/>
      <c r="BB101" s="1182" t="n"/>
      <c r="BC101" s="1182" t="n"/>
      <c r="BD101" s="1182" t="n"/>
      <c r="BE101" s="1182" t="n"/>
      <c r="BF101" s="1182" t="n"/>
      <c r="BG101" s="1182" t="n"/>
      <c r="BH101" s="1182" t="n"/>
      <c r="BI101" s="1182" t="n"/>
      <c r="BJ101" s="1182"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2" t="n"/>
      <c r="U102" s="1182" t="n"/>
      <c r="V102" s="1182" t="n"/>
      <c r="W102" s="1182" t="n"/>
      <c r="Z102" s="1182" t="n"/>
      <c r="AA102" s="1182" t="n"/>
      <c r="AB102" s="1182" t="n"/>
      <c r="AC102" s="1182" t="n"/>
      <c r="AD102" s="1182" t="n"/>
      <c r="AE102" s="1182" t="n"/>
      <c r="AF102" s="1182" t="n"/>
      <c r="AG102" s="1182" t="n"/>
      <c r="AH102" s="1182" t="n"/>
      <c r="AI102" s="1182" t="n"/>
      <c r="AJ102" s="1182" t="n"/>
      <c r="AK102" s="1182" t="n"/>
      <c r="AL102" s="1182" t="n"/>
      <c r="AM102" s="1182" t="n"/>
      <c r="AN102" s="1182" t="n"/>
      <c r="AO102" s="1182" t="n"/>
      <c r="AP102" s="1182" t="n"/>
      <c r="AQ102" s="1182" t="n"/>
      <c r="AR102" s="1182" t="n"/>
      <c r="AS102" s="1182" t="n"/>
      <c r="AT102" s="1182" t="n"/>
      <c r="AU102" s="1182" t="n"/>
      <c r="AV102" s="1182" t="n"/>
      <c r="AW102" s="1182" t="n"/>
      <c r="AX102" s="1182" t="n"/>
      <c r="AY102" s="1182" t="n"/>
      <c r="AZ102" s="1182" t="n"/>
      <c r="BA102" s="1182" t="n"/>
      <c r="BB102" s="1182" t="n"/>
      <c r="BC102" s="1182" t="n"/>
      <c r="BD102" s="1182" t="n"/>
      <c r="BE102" s="1182" t="n"/>
      <c r="BF102" s="1182" t="n"/>
      <c r="BG102" s="1182" t="n"/>
      <c r="BH102" s="1182" t="n"/>
      <c r="BI102" s="1182" t="n"/>
      <c r="BJ102" s="1182"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2" t="n"/>
      <c r="U103" s="1182" t="n"/>
      <c r="V103" s="1182" t="n"/>
      <c r="W103" s="1182" t="n"/>
      <c r="Z103" s="1182" t="n"/>
      <c r="AA103" s="1182" t="n"/>
      <c r="AB103" s="1182" t="n"/>
      <c r="AC103" s="1182" t="n"/>
      <c r="AD103" s="1182" t="n"/>
      <c r="AE103" s="1182" t="n"/>
      <c r="AF103" s="1182" t="n"/>
      <c r="AG103" s="1182" t="n"/>
      <c r="AH103" s="1182" t="n"/>
      <c r="AI103" s="1182" t="n"/>
      <c r="AJ103" s="1182" t="n"/>
      <c r="AK103" s="1182" t="n"/>
      <c r="AL103" s="1182" t="n"/>
      <c r="AM103" s="1182" t="n"/>
      <c r="AN103" s="1182" t="n"/>
      <c r="AO103" s="1182" t="n"/>
      <c r="AP103" s="1182" t="n"/>
      <c r="AQ103" s="1182" t="n"/>
      <c r="AR103" s="1182" t="n"/>
      <c r="AS103" s="1182" t="n"/>
      <c r="AT103" s="1182" t="n"/>
      <c r="AU103" s="1182" t="n"/>
      <c r="AV103" s="1182" t="n"/>
      <c r="AW103" s="1182" t="n"/>
      <c r="AX103" s="1182" t="n"/>
      <c r="AY103" s="1182" t="n"/>
      <c r="AZ103" s="1182" t="n"/>
      <c r="BA103" s="1182" t="n"/>
      <c r="BB103" s="1182" t="n"/>
      <c r="BC103" s="1182" t="n"/>
      <c r="BD103" s="1182" t="n"/>
      <c r="BE103" s="1182" t="n"/>
      <c r="BF103" s="1182" t="n"/>
      <c r="BG103" s="1182" t="n"/>
      <c r="BH103" s="1182" t="n"/>
      <c r="BI103" s="1182" t="n"/>
      <c r="BJ103" s="1182"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2" t="n"/>
      <c r="U104" s="1182" t="n"/>
      <c r="V104" s="1182" t="n"/>
      <c r="W104" s="1182" t="n"/>
      <c r="Z104" s="1182" t="n"/>
      <c r="AA104" s="1182" t="n"/>
      <c r="AB104" s="1182" t="n"/>
      <c r="AC104" s="1182" t="n"/>
      <c r="AD104" s="1182" t="n"/>
      <c r="AE104" s="1182" t="n"/>
      <c r="AF104" s="1182" t="n"/>
      <c r="AG104" s="1182" t="n"/>
      <c r="AH104" s="1182" t="n"/>
      <c r="AI104" s="1182" t="n"/>
      <c r="AJ104" s="1182" t="n"/>
      <c r="AK104" s="1182" t="n"/>
      <c r="AL104" s="1182" t="n"/>
      <c r="AM104" s="1182" t="n"/>
      <c r="AN104" s="1182" t="n"/>
      <c r="AO104" s="1182" t="n"/>
      <c r="AP104" s="1182" t="n"/>
      <c r="AQ104" s="1182" t="n"/>
      <c r="AR104" s="1182" t="n"/>
      <c r="AS104" s="1182" t="n"/>
      <c r="AT104" s="1182" t="n"/>
      <c r="AU104" s="1182" t="n"/>
      <c r="AV104" s="1182" t="n"/>
      <c r="AW104" s="1182" t="n"/>
      <c r="AX104" s="1182" t="n"/>
      <c r="AY104" s="1182" t="n"/>
      <c r="AZ104" s="1182" t="n"/>
      <c r="BA104" s="1182" t="n"/>
      <c r="BB104" s="1182" t="n"/>
      <c r="BC104" s="1182" t="n"/>
      <c r="BD104" s="1182" t="n"/>
      <c r="BE104" s="1182" t="n"/>
      <c r="BF104" s="1182" t="n"/>
      <c r="BG104" s="1182" t="n"/>
      <c r="BH104" s="1182" t="n"/>
      <c r="BI104" s="1182" t="n"/>
      <c r="BJ104" s="1182"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2" t="n"/>
      <c r="U105" s="1182" t="n"/>
      <c r="V105" s="1182" t="n"/>
      <c r="Z105" s="1182" t="n"/>
      <c r="AA105" s="1182" t="n"/>
      <c r="AB105" s="1182" t="n"/>
      <c r="AC105" s="1182" t="n"/>
      <c r="AD105" s="1182" t="n"/>
      <c r="AE105" s="1182" t="n"/>
      <c r="AF105" s="1182" t="n"/>
      <c r="AG105" s="1182" t="n"/>
      <c r="AH105" s="1182" t="n"/>
      <c r="AI105" s="1182" t="n"/>
      <c r="AJ105" s="1182" t="n"/>
      <c r="AK105" s="1182" t="n"/>
      <c r="AL105" s="1182" t="n"/>
      <c r="AM105" s="1182" t="n"/>
      <c r="AN105" s="1182" t="n"/>
      <c r="AO105" s="1182" t="n"/>
      <c r="AP105" s="1182" t="n"/>
      <c r="AQ105" s="1182" t="n"/>
      <c r="AR105" s="1182" t="n"/>
      <c r="AS105" s="1182" t="n"/>
      <c r="AT105" s="1182" t="n"/>
      <c r="AU105" s="1182" t="n"/>
      <c r="AV105" s="1182" t="n"/>
      <c r="AW105" s="1182" t="n"/>
      <c r="AX105" s="1182" t="n"/>
      <c r="AY105" s="1182" t="n"/>
      <c r="AZ105" s="1182" t="n"/>
      <c r="BA105" s="1182" t="n"/>
      <c r="BB105" s="1182" t="n"/>
      <c r="BC105" s="1182" t="n"/>
      <c r="BD105" s="1182" t="n"/>
      <c r="BE105" s="1182" t="n"/>
      <c r="BF105" s="1182" t="n"/>
      <c r="BG105" s="1182" t="n"/>
      <c r="BH105" s="1182" t="n"/>
      <c r="BI105" s="1182" t="n"/>
      <c r="BJ105" s="1182"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2" t="n"/>
      <c r="U106" s="1182" t="n"/>
      <c r="V106" s="1182" t="n"/>
      <c r="Z106" s="1182" t="n"/>
      <c r="AA106" s="1182" t="n"/>
      <c r="AB106" s="1182" t="n"/>
      <c r="AC106" s="1182" t="n"/>
      <c r="AD106" s="1182" t="n"/>
      <c r="AE106" s="1182" t="n"/>
      <c r="AF106" s="1182" t="n"/>
      <c r="AG106" s="1182" t="n"/>
      <c r="AH106" s="1182" t="n"/>
      <c r="AI106" s="1182" t="n"/>
      <c r="AJ106" s="1182" t="n"/>
      <c r="AK106" s="1182" t="n"/>
      <c r="AL106" s="1182" t="n"/>
      <c r="AM106" s="1182" t="n"/>
      <c r="AN106" s="1182" t="n"/>
      <c r="AO106" s="1182" t="n"/>
      <c r="AP106" s="1182" t="n"/>
      <c r="AQ106" s="1182" t="n"/>
      <c r="AR106" s="1182" t="n"/>
      <c r="AS106" s="1182" t="n"/>
      <c r="AT106" s="1182" t="n"/>
      <c r="AU106" s="1182" t="n"/>
      <c r="AV106" s="1182" t="n"/>
      <c r="AW106" s="1182" t="n"/>
      <c r="AX106" s="1182" t="n"/>
      <c r="AY106" s="1182" t="n"/>
      <c r="AZ106" s="1182" t="n"/>
      <c r="BA106" s="1182" t="n"/>
      <c r="BB106" s="1182" t="n"/>
      <c r="BC106" s="1182" t="n"/>
      <c r="BD106" s="1182" t="n"/>
      <c r="BE106" s="1182" t="n"/>
      <c r="BF106" s="1182" t="n"/>
      <c r="BG106" s="1182" t="n"/>
      <c r="BH106" s="1182" t="n"/>
      <c r="BI106" s="1182" t="n"/>
      <c r="BJ106" s="1182"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2" t="n"/>
      <c r="U107" s="1182" t="n"/>
      <c r="V107" s="1182" t="n"/>
      <c r="Z107" s="1182" t="n"/>
      <c r="AA107" s="1182" t="n"/>
      <c r="AB107" s="1182" t="n"/>
      <c r="AC107" s="1182" t="n"/>
      <c r="AD107" s="1182" t="n"/>
      <c r="AE107" s="1182" t="n"/>
      <c r="AF107" s="1182" t="n"/>
      <c r="AG107" s="1182" t="n"/>
      <c r="AH107" s="1182" t="n"/>
      <c r="AI107" s="1182" t="n"/>
      <c r="AJ107" s="1182" t="n"/>
      <c r="AK107" s="1182" t="n"/>
      <c r="AL107" s="1182" t="n"/>
      <c r="AM107" s="1182" t="n"/>
      <c r="AN107" s="1182" t="n"/>
      <c r="AO107" s="1182" t="n"/>
      <c r="AP107" s="1182" t="n"/>
      <c r="AQ107" s="1182" t="n"/>
      <c r="AR107" s="1182" t="n"/>
      <c r="AS107" s="1182" t="n"/>
      <c r="AT107" s="1182" t="n"/>
      <c r="AU107" s="1182" t="n"/>
      <c r="AV107" s="1182" t="n"/>
      <c r="AW107" s="1182" t="n"/>
      <c r="AX107" s="1182" t="n"/>
      <c r="AY107" s="1182" t="n"/>
      <c r="AZ107" s="1182" t="n"/>
      <c r="BA107" s="1182" t="n"/>
      <c r="BB107" s="1182" t="n"/>
      <c r="BC107" s="1182" t="n"/>
      <c r="BD107" s="1182" t="n"/>
      <c r="BE107" s="1182" t="n"/>
      <c r="BF107" s="1182" t="n"/>
      <c r="BG107" s="1182" t="n"/>
      <c r="BH107" s="1182" t="n"/>
      <c r="BI107" s="1182" t="n"/>
      <c r="BJ107" s="1182"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2" t="n"/>
      <c r="U108" s="1182" t="n"/>
      <c r="X108" s="1182" t="n"/>
      <c r="Y108" s="1182" t="n"/>
      <c r="Z108" s="1182" t="n"/>
      <c r="AA108" s="1182" t="n"/>
      <c r="AB108" s="1182" t="n"/>
      <c r="AC108" s="1182" t="n"/>
      <c r="AD108" s="1182" t="n"/>
      <c r="AE108" s="1182" t="n"/>
      <c r="AF108" s="1182" t="n"/>
      <c r="AG108" s="1182" t="n"/>
      <c r="AH108" s="1182" t="n"/>
      <c r="AI108" s="1182" t="n"/>
      <c r="AJ108" s="1182" t="n"/>
      <c r="AK108" s="1182" t="n"/>
      <c r="AL108" s="1182" t="n"/>
      <c r="AM108" s="1182" t="n"/>
      <c r="AN108" s="1182" t="n"/>
      <c r="AO108" s="1182" t="n"/>
      <c r="AP108" s="1182" t="n"/>
      <c r="AQ108" s="1182" t="n"/>
      <c r="AR108" s="1182" t="n"/>
      <c r="AS108" s="1182" t="n"/>
      <c r="AT108" s="1182" t="n"/>
      <c r="AU108" s="1182" t="n"/>
      <c r="AV108" s="1182" t="n"/>
      <c r="AW108" s="1182" t="n"/>
      <c r="AX108" s="1182" t="n"/>
      <c r="AY108" s="1182" t="n"/>
      <c r="AZ108" s="1182" t="n"/>
      <c r="BA108" s="1182" t="n"/>
      <c r="BB108" s="1182" t="n"/>
      <c r="BC108" s="1182" t="n"/>
      <c r="BD108" s="1182" t="n"/>
      <c r="BE108" s="1182" t="n"/>
      <c r="BF108" s="1182" t="n"/>
      <c r="BG108" s="1182" t="n"/>
      <c r="BH108" s="1182" t="n"/>
      <c r="BI108" s="1182" t="n"/>
      <c r="BJ108" s="1182"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2" t="n"/>
      <c r="X109" s="1182" t="n"/>
      <c r="Y109" s="1182" t="n"/>
      <c r="Z109" s="1182" t="n"/>
      <c r="AA109" s="1182" t="n"/>
      <c r="AB109" s="1182" t="n"/>
      <c r="AC109" s="1182" t="n"/>
      <c r="AD109" s="1182" t="n"/>
      <c r="AE109" s="1182" t="n"/>
      <c r="AF109" s="1182" t="n"/>
      <c r="AG109" s="1182" t="n"/>
      <c r="AH109" s="1182" t="n"/>
      <c r="AI109" s="1182" t="n"/>
      <c r="AJ109" s="1182" t="n"/>
      <c r="AK109" s="1182" t="n"/>
      <c r="AL109" s="1182" t="n"/>
      <c r="AM109" s="1182" t="n"/>
      <c r="AN109" s="1182" t="n"/>
      <c r="AO109" s="1182" t="n"/>
      <c r="AP109" s="1182" t="n"/>
      <c r="AQ109" s="1182" t="n"/>
      <c r="AR109" s="1182" t="n"/>
      <c r="AS109" s="1182" t="n"/>
      <c r="AT109" s="1182" t="n"/>
      <c r="AU109" s="1182" t="n"/>
      <c r="AV109" s="1182" t="n"/>
      <c r="AW109" s="1182" t="n"/>
      <c r="AX109" s="1182" t="n"/>
      <c r="AY109" s="1182" t="n"/>
      <c r="AZ109" s="1182" t="n"/>
      <c r="BA109" s="1182" t="n"/>
      <c r="BB109" s="1182" t="n"/>
      <c r="BC109" s="1182" t="n"/>
      <c r="BD109" s="1182" t="n"/>
      <c r="BE109" s="1182" t="n"/>
      <c r="BF109" s="1182" t="n"/>
      <c r="BG109" s="1182" t="n"/>
      <c r="BH109" s="1182" t="n"/>
      <c r="BI109" s="1182" t="n"/>
      <c r="BJ109" s="1182"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2" t="n"/>
      <c r="X110" s="1182" t="n"/>
      <c r="Y110" s="1182" t="n"/>
      <c r="Z110" s="1182" t="n"/>
      <c r="AA110" s="1182" t="n"/>
      <c r="AB110" s="1182" t="n"/>
      <c r="AC110" s="1182" t="n"/>
      <c r="AD110" s="1182" t="n"/>
      <c r="AE110" s="1182" t="n"/>
      <c r="AF110" s="1182" t="n"/>
      <c r="AG110" s="1182" t="n"/>
      <c r="AH110" s="1182" t="n"/>
      <c r="AI110" s="1182" t="n"/>
      <c r="AJ110" s="1182" t="n"/>
      <c r="AK110" s="1182" t="n"/>
      <c r="AL110" s="1182" t="n"/>
      <c r="AM110" s="1182" t="n"/>
      <c r="AN110" s="1182" t="n"/>
      <c r="AO110" s="1182" t="n"/>
      <c r="AP110" s="1182" t="n"/>
      <c r="AQ110" s="1182" t="n"/>
      <c r="AR110" s="1182" t="n"/>
      <c r="AS110" s="1182" t="n"/>
      <c r="AT110" s="1182" t="n"/>
      <c r="AU110" s="1182" t="n"/>
      <c r="AV110" s="1182" t="n"/>
      <c r="AW110" s="1182" t="n"/>
      <c r="AX110" s="1182" t="n"/>
      <c r="AY110" s="1182" t="n"/>
      <c r="AZ110" s="1182" t="n"/>
      <c r="BA110" s="1182" t="n"/>
      <c r="BB110" s="1182" t="n"/>
      <c r="BC110" s="1182" t="n"/>
      <c r="BD110" s="1182" t="n"/>
      <c r="BE110" s="1182" t="n"/>
      <c r="BF110" s="1182" t="n"/>
      <c r="BG110" s="1182" t="n"/>
      <c r="BH110" s="1182" t="n"/>
      <c r="BI110" s="1182" t="n"/>
      <c r="BJ110" s="1182"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2" t="n"/>
      <c r="X111" s="1182" t="n"/>
      <c r="Y111" s="1182" t="n"/>
      <c r="Z111" s="1182" t="n"/>
      <c r="AA111" s="1182" t="n"/>
      <c r="AB111" s="1182" t="n"/>
      <c r="AC111" s="1182" t="n"/>
      <c r="AD111" s="1182" t="n"/>
      <c r="AE111" s="1182" t="n"/>
      <c r="AF111" s="1182" t="n"/>
      <c r="AG111" s="1182" t="n"/>
      <c r="AH111" s="1182" t="n"/>
      <c r="AI111" s="1182" t="n"/>
      <c r="AJ111" s="1182" t="n"/>
      <c r="AK111" s="1182" t="n"/>
      <c r="AL111" s="1182" t="n"/>
      <c r="AM111" s="1182" t="n"/>
      <c r="AN111" s="1182" t="n"/>
      <c r="AO111" s="1182" t="n"/>
      <c r="AP111" s="1182" t="n"/>
      <c r="AQ111" s="1182" t="n"/>
      <c r="AR111" s="1182" t="n"/>
      <c r="AS111" s="1182" t="n"/>
      <c r="AT111" s="1182" t="n"/>
      <c r="AU111" s="1182" t="n"/>
      <c r="AV111" s="1182" t="n"/>
      <c r="AW111" s="1182" t="n"/>
      <c r="AX111" s="1182" t="n"/>
      <c r="AY111" s="1182" t="n"/>
      <c r="AZ111" s="1182" t="n"/>
      <c r="BA111" s="1182" t="n"/>
      <c r="BB111" s="1182" t="n"/>
      <c r="BC111" s="1182" t="n"/>
      <c r="BD111" s="1182" t="n"/>
      <c r="BE111" s="1182" t="n"/>
      <c r="BF111" s="1182" t="n"/>
      <c r="BG111" s="1182" t="n"/>
      <c r="BH111" s="1182" t="n"/>
      <c r="BI111" s="1182" t="n"/>
      <c r="BJ111" s="1182"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2" t="n"/>
      <c r="Y112" s="1182" t="n"/>
      <c r="Z112" s="1182" t="n"/>
      <c r="AA112" s="1182" t="n"/>
      <c r="AB112" s="1182" t="n"/>
      <c r="AC112" s="1182" t="n"/>
      <c r="AD112" s="1182" t="n"/>
      <c r="AE112" s="1182" t="n"/>
      <c r="AF112" s="1182" t="n"/>
      <c r="AG112" s="1182" t="n"/>
      <c r="AH112" s="1182" t="n"/>
      <c r="AI112" s="1182" t="n"/>
      <c r="AJ112" s="1182" t="n"/>
      <c r="AK112" s="1182" t="n"/>
      <c r="AL112" s="1182" t="n"/>
      <c r="AM112" s="1182" t="n"/>
      <c r="AN112" s="1182" t="n"/>
      <c r="AO112" s="1182" t="n"/>
      <c r="AP112" s="1182" t="n"/>
      <c r="AQ112" s="1182" t="n"/>
      <c r="AR112" s="1182" t="n"/>
      <c r="AS112" s="1182" t="n"/>
      <c r="AT112" s="1182" t="n"/>
      <c r="AU112" s="1182" t="n"/>
      <c r="AV112" s="1182" t="n"/>
      <c r="AW112" s="1182" t="n"/>
      <c r="AX112" s="1182" t="n"/>
      <c r="AY112" s="1182" t="n"/>
      <c r="AZ112" s="1182" t="n"/>
      <c r="BA112" s="1182" t="n"/>
      <c r="BB112" s="1182" t="n"/>
      <c r="BC112" s="1182" t="n"/>
      <c r="BD112" s="1182" t="n"/>
      <c r="BE112" s="1182" t="n"/>
      <c r="BF112" s="1182" t="n"/>
      <c r="BG112" s="1182" t="n"/>
      <c r="BH112" s="1182" t="n"/>
      <c r="BI112" s="1182" t="n"/>
      <c r="BJ112" s="1182"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2" t="n"/>
      <c r="Y113" s="1182" t="n"/>
      <c r="Z113" s="1182" t="n"/>
      <c r="AA113" s="1182" t="n"/>
      <c r="AB113" s="1182" t="n"/>
      <c r="AC113" s="1182" t="n"/>
      <c r="AD113" s="1182" t="n"/>
      <c r="AE113" s="1182" t="n"/>
      <c r="AF113" s="1182" t="n"/>
      <c r="AG113" s="1182" t="n"/>
      <c r="AH113" s="1182" t="n"/>
      <c r="AI113" s="1182" t="n"/>
      <c r="AJ113" s="1182" t="n"/>
      <c r="AK113" s="1182" t="n"/>
      <c r="AL113" s="1182" t="n"/>
      <c r="AM113" s="1182" t="n"/>
      <c r="AN113" s="1182" t="n"/>
      <c r="AO113" s="1182" t="n"/>
      <c r="AP113" s="1182" t="n"/>
      <c r="AQ113" s="1182" t="n"/>
      <c r="AR113" s="1182" t="n"/>
      <c r="AS113" s="1182" t="n"/>
      <c r="AT113" s="1182" t="n"/>
      <c r="AU113" s="1182" t="n"/>
      <c r="AV113" s="1182" t="n"/>
      <c r="AW113" s="1182" t="n"/>
      <c r="AX113" s="1182" t="n"/>
      <c r="AY113" s="1182" t="n"/>
      <c r="AZ113" s="1182" t="n"/>
      <c r="BA113" s="1182" t="n"/>
      <c r="BB113" s="1182" t="n"/>
      <c r="BC113" s="1182" t="n"/>
      <c r="BD113" s="1182" t="n"/>
      <c r="BE113" s="1182" t="n"/>
      <c r="BF113" s="1182" t="n"/>
      <c r="BG113" s="1182" t="n"/>
      <c r="BH113" s="1182" t="n"/>
      <c r="BI113" s="1182" t="n"/>
      <c r="BJ113" s="1182"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2" t="n"/>
      <c r="X114" s="1182" t="n"/>
      <c r="Y114" s="1182" t="n"/>
      <c r="Z114" s="1182" t="n"/>
      <c r="AA114" s="1182" t="n"/>
      <c r="AB114" s="1182" t="n"/>
      <c r="AC114" s="1182" t="n"/>
      <c r="AD114" s="1182" t="n"/>
      <c r="AE114" s="1182" t="n"/>
      <c r="AF114" s="1182" t="n"/>
      <c r="AG114" s="1182" t="n"/>
      <c r="AH114" s="1182" t="n"/>
      <c r="AI114" s="1182" t="n"/>
      <c r="AJ114" s="1182" t="n"/>
      <c r="AK114" s="1182" t="n"/>
      <c r="AL114" s="1182" t="n"/>
      <c r="AM114" s="1182" t="n"/>
      <c r="AN114" s="1182" t="n"/>
      <c r="AO114" s="1182" t="n"/>
      <c r="AP114" s="1182" t="n"/>
      <c r="AQ114" s="1182" t="n"/>
      <c r="AR114" s="1182" t="n"/>
      <c r="AS114" s="1182" t="n"/>
      <c r="AT114" s="1182" t="n"/>
      <c r="AU114" s="1182" t="n"/>
      <c r="AV114" s="1182" t="n"/>
      <c r="AW114" s="1182" t="n"/>
      <c r="AX114" s="1182" t="n"/>
      <c r="AY114" s="1182" t="n"/>
      <c r="AZ114" s="1182" t="n"/>
      <c r="BA114" s="1182" t="n"/>
      <c r="BB114" s="1182" t="n"/>
      <c r="BC114" s="1182" t="n"/>
      <c r="BD114" s="1182" t="n"/>
      <c r="BE114" s="1182" t="n"/>
      <c r="BF114" s="1182" t="n"/>
      <c r="BG114" s="1182" t="n"/>
      <c r="BH114" s="1182" t="n"/>
      <c r="BI114" s="1182" t="n"/>
      <c r="BJ114" s="1182"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2" t="n"/>
      <c r="X115" s="1182" t="n"/>
      <c r="Y115" s="1182" t="n"/>
      <c r="Z115" s="1182" t="n"/>
      <c r="AA115" s="1182" t="n"/>
      <c r="AB115" s="1182" t="n"/>
      <c r="AC115" s="1182" t="n"/>
      <c r="AD115" s="1182" t="n"/>
      <c r="AE115" s="1182" t="n"/>
      <c r="AF115" s="1182" t="n"/>
      <c r="AG115" s="1182" t="n"/>
      <c r="AH115" s="1182" t="n"/>
      <c r="AI115" s="1182" t="n"/>
      <c r="AJ115" s="1182" t="n"/>
      <c r="AK115" s="1182" t="n"/>
      <c r="AL115" s="1182" t="n"/>
      <c r="AM115" s="1182" t="n"/>
      <c r="AN115" s="1182" t="n"/>
      <c r="AO115" s="1182" t="n"/>
      <c r="AP115" s="1182" t="n"/>
      <c r="AQ115" s="1182" t="n"/>
      <c r="AR115" s="1182" t="n"/>
      <c r="AS115" s="1182" t="n"/>
      <c r="AT115" s="1182" t="n"/>
      <c r="AU115" s="1182" t="n"/>
      <c r="AV115" s="1182" t="n"/>
      <c r="AW115" s="1182" t="n"/>
      <c r="AX115" s="1182" t="n"/>
      <c r="AY115" s="1182" t="n"/>
      <c r="AZ115" s="1182" t="n"/>
      <c r="BA115" s="1182" t="n"/>
      <c r="BB115" s="1182" t="n"/>
      <c r="BC115" s="1182" t="n"/>
      <c r="BD115" s="1182" t="n"/>
      <c r="BE115" s="1182" t="n"/>
      <c r="BF115" s="1182" t="n"/>
      <c r="BG115" s="1182" t="n"/>
      <c r="BH115" s="1182" t="n"/>
      <c r="BI115" s="1182" t="n"/>
      <c r="BJ115" s="1182"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182" t="n"/>
      <c r="X116" s="1182" t="n"/>
      <c r="Y116" s="1182" t="n"/>
      <c r="Z116" s="1182" t="n"/>
      <c r="AA116" s="1182" t="n"/>
      <c r="AB116" s="1182" t="n"/>
      <c r="AC116" s="1182" t="n"/>
      <c r="AD116" s="1182" t="n"/>
      <c r="AE116" s="1182" t="n"/>
      <c r="AF116" s="1182" t="n"/>
      <c r="AG116" s="1182" t="n"/>
      <c r="AH116" s="1182" t="n"/>
      <c r="AI116" s="1182" t="n"/>
      <c r="AJ116" s="1182" t="n"/>
      <c r="AK116" s="1182" t="n"/>
      <c r="AL116" s="1182" t="n"/>
      <c r="AM116" s="1182" t="n"/>
      <c r="AN116" s="1182" t="n"/>
      <c r="AO116" s="1182" t="n"/>
      <c r="AP116" s="1182" t="n"/>
      <c r="AQ116" s="1182" t="n"/>
      <c r="AR116" s="1182" t="n"/>
      <c r="AS116" s="1182" t="n"/>
      <c r="AT116" s="1182" t="n"/>
      <c r="AU116" s="1182" t="n"/>
      <c r="AV116" s="1182" t="n"/>
      <c r="AW116" s="1182" t="n"/>
      <c r="AX116" s="1182" t="n"/>
      <c r="AY116" s="1182" t="n"/>
      <c r="AZ116" s="1182" t="n"/>
      <c r="BA116" s="1182" t="n"/>
      <c r="BB116" s="1182" t="n"/>
      <c r="BC116" s="1182" t="n"/>
      <c r="BD116" s="1182" t="n"/>
      <c r="BE116" s="1182" t="n"/>
      <c r="BF116" s="1182" t="n"/>
      <c r="BG116" s="1182" t="n"/>
      <c r="BH116" s="1182" t="n"/>
      <c r="BI116" s="1182" t="n"/>
      <c r="BJ116" s="1182"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182" t="n"/>
      <c r="W117" s="1182" t="n"/>
      <c r="X117" s="1182" t="n"/>
      <c r="Y117" s="1182" t="n"/>
      <c r="Z117" s="1182" t="n"/>
      <c r="AA117" s="1182" t="n"/>
      <c r="AB117" s="1182" t="n"/>
      <c r="AC117" s="1182" t="n"/>
      <c r="AD117" s="1182" t="n"/>
      <c r="AE117" s="1182" t="n"/>
      <c r="AF117" s="1182" t="n"/>
      <c r="AG117" s="1182" t="n"/>
      <c r="AH117" s="1182" t="n"/>
      <c r="AI117" s="1182" t="n"/>
      <c r="AJ117" s="1182" t="n"/>
      <c r="AK117" s="1182" t="n"/>
      <c r="AL117" s="1182" t="n"/>
      <c r="AM117" s="1182" t="n"/>
      <c r="AN117" s="1182" t="n"/>
      <c r="AO117" s="1182" t="n"/>
      <c r="AP117" s="1182" t="n"/>
      <c r="AQ117" s="1182" t="n"/>
      <c r="AR117" s="1182" t="n"/>
      <c r="AS117" s="1182" t="n"/>
      <c r="AT117" s="1182" t="n"/>
      <c r="AU117" s="1182" t="n"/>
      <c r="AV117" s="1182" t="n"/>
      <c r="AW117" s="1182" t="n"/>
      <c r="AX117" s="1182" t="n"/>
      <c r="AY117" s="1182" t="n"/>
      <c r="AZ117" s="1182" t="n"/>
      <c r="BA117" s="1182" t="n"/>
      <c r="BB117" s="1182" t="n"/>
      <c r="BC117" s="1182" t="n"/>
      <c r="BD117" s="1182" t="n"/>
      <c r="BE117" s="1182" t="n"/>
      <c r="BF117" s="1182" t="n"/>
      <c r="BG117" s="1182" t="n"/>
      <c r="BH117" s="1182" t="n"/>
      <c r="BI117" s="1182" t="n"/>
      <c r="BJ117" s="1182"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182" t="n"/>
      <c r="V118" s="1182" t="n"/>
      <c r="W118" s="1182" t="n"/>
      <c r="X118" s="1182" t="n"/>
      <c r="Y118" s="1182" t="n"/>
      <c r="Z118" s="1182" t="n"/>
      <c r="AA118" s="1182" t="n"/>
      <c r="AB118" s="1182" t="n"/>
      <c r="AC118" s="1182" t="n"/>
      <c r="AD118" s="1182" t="n"/>
      <c r="AE118" s="1182" t="n"/>
      <c r="AF118" s="1182" t="n"/>
      <c r="AG118" s="1182" t="n"/>
      <c r="AH118" s="1182" t="n"/>
      <c r="AI118" s="1182" t="n"/>
      <c r="AJ118" s="1182" t="n"/>
      <c r="AK118" s="1182" t="n"/>
      <c r="AL118" s="1182" t="n"/>
      <c r="AM118" s="1182" t="n"/>
      <c r="AN118" s="1182" t="n"/>
      <c r="AO118" s="1182" t="n"/>
      <c r="AP118" s="1182" t="n"/>
      <c r="AQ118" s="1182" t="n"/>
      <c r="AR118" s="1182" t="n"/>
      <c r="AS118" s="1182" t="n"/>
      <c r="AT118" s="1182" t="n"/>
      <c r="AU118" s="1182" t="n"/>
      <c r="AV118" s="1182" t="n"/>
      <c r="AW118" s="1182" t="n"/>
      <c r="AX118" s="1182" t="n"/>
      <c r="AY118" s="1182" t="n"/>
      <c r="AZ118" s="1182" t="n"/>
      <c r="BA118" s="1182" t="n"/>
      <c r="BB118" s="1182" t="n"/>
      <c r="BC118" s="1182" t="n"/>
      <c r="BD118" s="1182" t="n"/>
      <c r="BE118" s="1182" t="n"/>
      <c r="BF118" s="1182" t="n"/>
      <c r="BG118" s="1182" t="n"/>
      <c r="BH118" s="1182" t="n"/>
      <c r="BI118" s="1182" t="n"/>
      <c r="BJ118" s="1182" t="n"/>
    </row>
    <row r="119" ht="6" customHeight="1" s="898">
      <c r="A119" s="393" t="n"/>
      <c r="B119" s="393" t="n"/>
      <c r="C119" s="393" t="n"/>
      <c r="D119" s="393" t="n"/>
      <c r="E119" s="393" t="n"/>
      <c r="F119" s="393" t="n"/>
      <c r="G119" s="393" t="n"/>
      <c r="H119" s="393" t="n"/>
      <c r="I119" s="393" t="n"/>
      <c r="J119" s="393" t="n"/>
      <c r="K119" s="393" t="n"/>
      <c r="L119" s="393" t="n"/>
      <c r="M119" s="430" t="n"/>
      <c r="N119" s="430" t="n"/>
      <c r="U119" s="1182" t="n"/>
      <c r="V119" s="1182" t="n"/>
      <c r="W119" s="1182" t="n"/>
      <c r="X119" s="1182" t="n"/>
      <c r="Y119" s="1182" t="n"/>
      <c r="Z119" s="1182" t="n"/>
      <c r="AA119" s="1182" t="n"/>
      <c r="AB119" s="1182" t="n"/>
      <c r="AC119" s="1182" t="n"/>
      <c r="AD119" s="1182" t="n"/>
      <c r="AE119" s="1182" t="n"/>
      <c r="AF119" s="1182" t="n"/>
      <c r="AG119" s="1182" t="n"/>
      <c r="AH119" s="1182" t="n"/>
      <c r="AI119" s="1182" t="n"/>
      <c r="AJ119" s="1182" t="n"/>
      <c r="AK119" s="1182" t="n"/>
      <c r="AL119" s="1182" t="n"/>
      <c r="AM119" s="1182" t="n"/>
      <c r="AN119" s="1182" t="n"/>
      <c r="AO119" s="1182" t="n"/>
      <c r="AP119" s="1182" t="n"/>
      <c r="AQ119" s="1182" t="n"/>
      <c r="AR119" s="1182" t="n"/>
      <c r="AS119" s="1182" t="n"/>
      <c r="AT119" s="1182" t="n"/>
      <c r="AU119" s="1182" t="n"/>
      <c r="AV119" s="1182" t="n"/>
      <c r="AW119" s="1182" t="n"/>
      <c r="AX119" s="1182" t="n"/>
      <c r="AY119" s="1182" t="n"/>
      <c r="AZ119" s="1182" t="n"/>
      <c r="BA119" s="1182" t="n"/>
      <c r="BB119" s="1182" t="n"/>
      <c r="BC119" s="1182" t="n"/>
      <c r="BD119" s="1182" t="n"/>
      <c r="BE119" s="1182" t="n"/>
      <c r="BF119" s="1182" t="n"/>
      <c r="BG119" s="1182" t="n"/>
      <c r="BH119" s="1182" t="n"/>
      <c r="BI119" s="1182" t="n"/>
      <c r="BJ119" s="1182" t="n"/>
    </row>
    <row r="120" ht="6" customHeight="1" s="898">
      <c r="A120" s="393" t="n"/>
      <c r="B120" s="393" t="n"/>
      <c r="C120" s="393" t="n"/>
      <c r="D120" s="393" t="n"/>
      <c r="E120" s="393" t="n"/>
      <c r="F120" s="393" t="n"/>
      <c r="G120" s="393" t="n"/>
      <c r="H120" s="393" t="n"/>
      <c r="I120" s="393" t="n"/>
      <c r="J120" s="393" t="n"/>
      <c r="K120" s="393" t="n"/>
      <c r="L120" s="393" t="n"/>
      <c r="M120" s="430" t="n"/>
      <c r="N120" s="393" t="n"/>
      <c r="U120" s="1182" t="n"/>
      <c r="V120" s="1182" t="n"/>
      <c r="W120" s="1182" t="n"/>
      <c r="X120" s="1182" t="n"/>
      <c r="Y120" s="1182" t="n"/>
      <c r="Z120" s="1182" t="n"/>
      <c r="AA120" s="1182" t="n"/>
      <c r="AB120" s="1182" t="n"/>
      <c r="AC120" s="1182" t="n"/>
      <c r="AD120" s="1182" t="n"/>
      <c r="AE120" s="1182" t="n"/>
      <c r="AF120" s="1182" t="n"/>
      <c r="AG120" s="1182" t="n"/>
      <c r="AH120" s="1182" t="n"/>
      <c r="AI120" s="1182" t="n"/>
      <c r="AJ120" s="1182" t="n"/>
      <c r="AK120" s="1182" t="n"/>
      <c r="AL120" s="1182" t="n"/>
      <c r="AM120" s="1182" t="n"/>
      <c r="AN120" s="1182" t="n"/>
      <c r="AO120" s="1182" t="n"/>
      <c r="AP120" s="1182" t="n"/>
      <c r="AQ120" s="1182" t="n"/>
      <c r="AR120" s="1182" t="n"/>
      <c r="AS120" s="1182" t="n"/>
      <c r="AT120" s="1182" t="n"/>
      <c r="AU120" s="1182" t="n"/>
      <c r="AV120" s="1182" t="n"/>
      <c r="AW120" s="1182" t="n"/>
      <c r="AX120" s="1182" t="n"/>
      <c r="AY120" s="1182" t="n"/>
      <c r="AZ120" s="1182" t="n"/>
      <c r="BA120" s="1182" t="n"/>
      <c r="BB120" s="1182" t="n"/>
      <c r="BC120" s="1182" t="n"/>
      <c r="BD120" s="1182" t="n"/>
      <c r="BE120" s="1182" t="n"/>
      <c r="BF120" s="1182" t="n"/>
      <c r="BG120" s="1182" t="n"/>
      <c r="BH120" s="1182" t="n"/>
      <c r="BI120" s="1182" t="n"/>
      <c r="BJ120" s="1182" t="n"/>
    </row>
    <row r="121" ht="6" customHeight="1" s="898">
      <c r="B121" s="393" t="n"/>
      <c r="C121" s="393" t="n"/>
      <c r="D121" s="393" t="n"/>
      <c r="E121" s="393" t="n"/>
      <c r="F121" s="393" t="n"/>
      <c r="G121" s="393" t="n"/>
      <c r="H121" s="393" t="n"/>
      <c r="I121" s="393" t="n"/>
      <c r="J121" s="393" t="n"/>
      <c r="K121" s="393" t="n"/>
      <c r="L121" s="430" t="n"/>
      <c r="M121" s="393" t="n"/>
      <c r="N121" s="393" t="n"/>
      <c r="S121" s="393" t="n"/>
      <c r="T121" s="1182" t="n"/>
      <c r="U121" s="1182" t="n"/>
      <c r="V121" s="1182" t="n"/>
      <c r="W121" s="1182" t="n"/>
      <c r="X121" s="1182" t="n"/>
      <c r="Y121" s="1182" t="n"/>
      <c r="Z121" s="1182" t="n"/>
      <c r="AA121" s="1182" t="n"/>
      <c r="AB121" s="1182" t="n"/>
      <c r="AC121" s="1182" t="n"/>
      <c r="AD121" s="1182" t="n"/>
      <c r="AE121" s="1182" t="n"/>
      <c r="AF121" s="1182" t="n"/>
      <c r="AG121" s="1182" t="n"/>
      <c r="AH121" s="1182" t="n"/>
      <c r="AI121" s="1182" t="n"/>
      <c r="AJ121" s="1182" t="n"/>
      <c r="AK121" s="1182" t="n"/>
      <c r="AL121" s="1182" t="n"/>
      <c r="AM121" s="1182" t="n"/>
      <c r="AN121" s="1182" t="n"/>
      <c r="AO121" s="1182" t="n"/>
      <c r="AP121" s="1182" t="n"/>
      <c r="AQ121" s="1182" t="n"/>
      <c r="AR121" s="1182" t="n"/>
      <c r="AS121" s="1182" t="n"/>
      <c r="AT121" s="1182" t="n"/>
      <c r="AU121" s="1182" t="n"/>
      <c r="AV121" s="1182" t="n"/>
      <c r="AW121" s="1182" t="n"/>
      <c r="AX121" s="1182" t="n"/>
      <c r="AY121" s="1182" t="n"/>
      <c r="AZ121" s="1182" t="n"/>
      <c r="BA121" s="1182" t="n"/>
      <c r="BB121" s="1182" t="n"/>
      <c r="BC121" s="1182" t="n"/>
      <c r="BD121" s="1182" t="n"/>
      <c r="BE121" s="1182" t="n"/>
      <c r="BF121" s="1182" t="n"/>
      <c r="BG121" s="1182" t="n"/>
      <c r="BH121" s="1182" t="n"/>
      <c r="BI121" s="1182" t="n"/>
      <c r="BJ121" s="1182" t="n"/>
    </row>
    <row r="122" ht="6" customHeight="1" s="898">
      <c r="B122" s="393" t="n"/>
      <c r="C122" s="393" t="n"/>
      <c r="D122" s="393" t="n"/>
      <c r="E122" s="393" t="n"/>
      <c r="F122" s="393" t="n"/>
      <c r="G122" s="393" t="n"/>
      <c r="H122" s="393" t="n"/>
      <c r="I122" s="393" t="n"/>
      <c r="J122" s="393" t="n"/>
      <c r="K122" s="430" t="n"/>
      <c r="L122" s="430" t="n"/>
      <c r="M122" s="393" t="n"/>
      <c r="S122" s="393" t="n"/>
      <c r="T122" s="1182" t="n"/>
      <c r="U122" s="1182" t="n"/>
      <c r="V122" s="1182" t="n"/>
      <c r="W122" s="1182" t="n"/>
      <c r="X122" s="1182" t="n"/>
      <c r="Y122" s="1182" t="n"/>
      <c r="Z122" s="1182" t="n"/>
      <c r="AA122" s="1182" t="n"/>
      <c r="AB122" s="1182" t="n"/>
      <c r="AC122" s="1182" t="n"/>
      <c r="AD122" s="1182" t="n"/>
      <c r="AE122" s="1182" t="n"/>
      <c r="AF122" s="1182" t="n"/>
      <c r="AG122" s="1182" t="n"/>
      <c r="AH122" s="1182" t="n"/>
      <c r="AI122" s="1182" t="n"/>
      <c r="AJ122" s="1182" t="n"/>
      <c r="AK122" s="1182" t="n"/>
      <c r="AL122" s="1182" t="n"/>
      <c r="AM122" s="1182" t="n"/>
      <c r="AN122" s="1182" t="n"/>
      <c r="AO122" s="1182" t="n"/>
      <c r="AP122" s="1182" t="n"/>
      <c r="AQ122" s="1182" t="n"/>
      <c r="AR122" s="1182" t="n"/>
      <c r="AS122" s="1182" t="n"/>
      <c r="AT122" s="1182" t="n"/>
      <c r="AU122" s="1182" t="n"/>
      <c r="AV122" s="1182" t="n"/>
      <c r="AW122" s="1182" t="n"/>
      <c r="AX122" s="1182" t="n"/>
      <c r="AY122" s="1182" t="n"/>
      <c r="AZ122" s="1182" t="n"/>
      <c r="BA122" s="1182" t="n"/>
      <c r="BB122" s="1182" t="n"/>
      <c r="BC122" s="1182" t="n"/>
      <c r="BD122" s="1182" t="n"/>
      <c r="BE122" s="1182" t="n"/>
      <c r="BF122" s="1182" t="n"/>
      <c r="BG122" s="1182" t="n"/>
      <c r="BH122" s="1182" t="n"/>
      <c r="BI122" s="1182" t="n"/>
      <c r="BJ122" s="1182" t="n"/>
    </row>
    <row r="123" ht="6" customHeight="1" s="898">
      <c r="B123" s="393" t="n"/>
      <c r="C123" s="393" t="n"/>
      <c r="D123" s="393" t="n"/>
      <c r="E123" s="393" t="n"/>
      <c r="F123" s="393" t="n"/>
      <c r="G123" s="393" t="n"/>
      <c r="H123" s="393" t="n"/>
      <c r="I123" s="393" t="n"/>
      <c r="J123" s="393" t="n"/>
      <c r="K123" s="430" t="n"/>
      <c r="L123" s="393" t="n"/>
      <c r="R123" s="393" t="n"/>
      <c r="S123" s="393" t="n"/>
      <c r="T123" s="1182" t="n"/>
      <c r="U123" s="1182" t="n"/>
      <c r="V123" s="1182" t="n"/>
      <c r="W123" s="1182" t="n"/>
      <c r="X123" s="1182" t="n"/>
      <c r="Y123" s="1182" t="n"/>
      <c r="Z123" s="1182" t="n"/>
      <c r="AA123" s="1182" t="n"/>
      <c r="AB123" s="1182" t="n"/>
      <c r="AC123" s="1182" t="n"/>
      <c r="AD123" s="1182" t="n"/>
      <c r="AE123" s="1182" t="n"/>
      <c r="AF123" s="1182" t="n"/>
      <c r="AG123" s="1182" t="n"/>
      <c r="AH123" s="1182" t="n"/>
      <c r="AI123" s="1182" t="n"/>
      <c r="AJ123" s="1182" t="n"/>
      <c r="AK123" s="1182" t="n"/>
      <c r="AL123" s="1182" t="n"/>
      <c r="AM123" s="1182" t="n"/>
      <c r="AN123" s="1182" t="n"/>
      <c r="AO123" s="1182" t="n"/>
      <c r="AP123" s="1182" t="n"/>
      <c r="AQ123" s="1182" t="n"/>
      <c r="AR123" s="1182" t="n"/>
      <c r="AS123" s="1182" t="n"/>
      <c r="AT123" s="1182" t="n"/>
      <c r="AU123" s="1182" t="n"/>
      <c r="AV123" s="1182" t="n"/>
      <c r="AW123" s="1182" t="n"/>
      <c r="AX123" s="1182" t="n"/>
      <c r="AY123" s="1182" t="n"/>
      <c r="AZ123" s="1182" t="n"/>
      <c r="BA123" s="1182" t="n"/>
      <c r="BB123" s="1182" t="n"/>
      <c r="BC123" s="1182" t="n"/>
      <c r="BD123" s="1182" t="n"/>
      <c r="BE123" s="1182" t="n"/>
      <c r="BF123" s="1182" t="n"/>
      <c r="BG123" s="1182" t="n"/>
      <c r="BH123" s="1182" t="n"/>
      <c r="BI123" s="1182" t="n"/>
      <c r="BJ123" s="1182" t="n"/>
    </row>
    <row r="124" ht="6" customHeight="1" s="898">
      <c r="B124" s="430" t="n"/>
      <c r="C124" s="430" t="n"/>
      <c r="D124" s="430" t="n"/>
      <c r="E124" s="430" t="n"/>
      <c r="F124" s="430" t="n"/>
      <c r="G124" s="430" t="n"/>
      <c r="H124" s="430" t="n"/>
      <c r="I124" s="430" t="n"/>
      <c r="J124" s="430" t="n"/>
      <c r="K124" s="393" t="n"/>
      <c r="L124" s="393" t="n"/>
      <c r="R124" s="393" t="n"/>
      <c r="S124" s="393" t="n"/>
      <c r="T124" s="1182" t="n"/>
      <c r="U124" s="1182" t="n"/>
      <c r="V124" s="1182" t="n"/>
      <c r="W124" s="1182" t="n"/>
      <c r="X124" s="1182" t="n"/>
      <c r="Y124" s="1182" t="n"/>
      <c r="Z124" s="1182" t="n"/>
      <c r="AA124" s="1182" t="n"/>
      <c r="AB124" s="1182" t="n"/>
      <c r="AC124" s="1182" t="n"/>
      <c r="AD124" s="1182" t="n"/>
      <c r="AE124" s="1182" t="n"/>
      <c r="AF124" s="1182" t="n"/>
      <c r="AG124" s="1182" t="n"/>
      <c r="AH124" s="1182" t="n"/>
      <c r="AI124" s="1182" t="n"/>
      <c r="AJ124" s="1182" t="n"/>
      <c r="AK124" s="1182" t="n"/>
      <c r="AL124" s="1182" t="n"/>
      <c r="AM124" s="1182" t="n"/>
      <c r="AN124" s="1182" t="n"/>
      <c r="AO124" s="1182" t="n"/>
      <c r="AP124" s="1182" t="n"/>
      <c r="AQ124" s="1182" t="n"/>
      <c r="AR124" s="1182" t="n"/>
      <c r="AS124" s="1182" t="n"/>
      <c r="AT124" s="1182" t="n"/>
      <c r="AU124" s="1182" t="n"/>
      <c r="AV124" s="1182" t="n"/>
      <c r="AW124" s="1182" t="n"/>
      <c r="AX124" s="1182" t="n"/>
      <c r="AY124" s="1182" t="n"/>
      <c r="AZ124" s="1182" t="n"/>
      <c r="BA124" s="1182" t="n"/>
      <c r="BB124" s="1182" t="n"/>
      <c r="BC124" s="1182" t="n"/>
      <c r="BD124" s="1182" t="n"/>
      <c r="BE124" s="1182" t="n"/>
      <c r="BF124" s="1182" t="n"/>
      <c r="BG124" s="1182" t="n"/>
      <c r="BH124" s="1182" t="n"/>
      <c r="BI124" s="1182" t="n"/>
      <c r="BJ124" s="1182" t="n"/>
    </row>
    <row r="125" ht="6" customHeight="1" s="898">
      <c r="B125" s="430" t="n"/>
      <c r="C125" s="430" t="n"/>
      <c r="D125" s="430" t="n"/>
      <c r="E125" s="430" t="n"/>
      <c r="F125" s="430" t="n"/>
      <c r="G125" s="430" t="n"/>
      <c r="H125" s="430" t="n"/>
      <c r="I125" s="430" t="n"/>
      <c r="J125" s="430" t="n"/>
      <c r="K125" s="393" t="n"/>
      <c r="Q125" s="393" t="n"/>
      <c r="R125" s="393" t="n"/>
      <c r="S125" s="393" t="n"/>
      <c r="T125" s="1182" t="n"/>
      <c r="U125" s="1182" t="n"/>
      <c r="V125" s="1182" t="n"/>
      <c r="W125" s="1182" t="n"/>
      <c r="X125" s="1182" t="n"/>
      <c r="Y125" s="1182" t="n"/>
      <c r="Z125" s="1182" t="n"/>
      <c r="AA125" s="1182" t="n"/>
      <c r="AB125" s="1182" t="n"/>
      <c r="AC125" s="1182" t="n"/>
      <c r="AD125" s="1182" t="n"/>
      <c r="AE125" s="1182" t="n"/>
      <c r="AF125" s="1182" t="n"/>
      <c r="AG125" s="1182" t="n"/>
      <c r="AH125" s="1182" t="n"/>
      <c r="AI125" s="1182" t="n"/>
      <c r="AJ125" s="1182" t="n"/>
      <c r="AK125" s="1182" t="n"/>
      <c r="AL125" s="1182" t="n"/>
      <c r="AM125" s="1182" t="n"/>
      <c r="AN125" s="1182" t="n"/>
      <c r="AO125" s="1182" t="n"/>
      <c r="AP125" s="1182" t="n"/>
      <c r="AQ125" s="1182" t="n"/>
      <c r="AR125" s="1182" t="n"/>
      <c r="AS125" s="1182" t="n"/>
      <c r="AT125" s="1182" t="n"/>
      <c r="AU125" s="1182" t="n"/>
      <c r="AV125" s="1182" t="n"/>
      <c r="AW125" s="1182" t="n"/>
      <c r="AX125" s="1182" t="n"/>
      <c r="AY125" s="1182" t="n"/>
      <c r="AZ125" s="1182" t="n"/>
      <c r="BA125" s="1182" t="n"/>
      <c r="BB125" s="1182" t="n"/>
      <c r="BC125" s="1182" t="n"/>
      <c r="BD125" s="1182" t="n"/>
      <c r="BE125" s="1182" t="n"/>
      <c r="BF125" s="1182" t="n"/>
      <c r="BG125" s="1182" t="n"/>
      <c r="BH125" s="1182" t="n"/>
      <c r="BI125" s="1182" t="n"/>
      <c r="BJ125" s="1182" t="n"/>
    </row>
    <row r="126" ht="6" customHeight="1" s="898">
      <c r="B126" s="393" t="n"/>
      <c r="C126" s="393" t="n"/>
      <c r="D126" s="393" t="n"/>
      <c r="E126" s="393" t="n"/>
      <c r="F126" s="393" t="n"/>
      <c r="G126" s="393" t="n"/>
      <c r="H126" s="393" t="n"/>
      <c r="I126" s="393" t="n"/>
      <c r="J126" s="393" t="n"/>
      <c r="Q126" s="393" t="n"/>
      <c r="R126" s="393" t="n"/>
      <c r="S126" s="393" t="n"/>
      <c r="T126" s="1182" t="n"/>
      <c r="U126" s="1182" t="n"/>
      <c r="V126" s="1182" t="n"/>
      <c r="W126" s="1182" t="n"/>
      <c r="X126" s="1182" t="n"/>
      <c r="Y126" s="1182" t="n"/>
      <c r="Z126" s="1182" t="n"/>
      <c r="AA126" s="1182" t="n"/>
      <c r="AB126" s="1182" t="n"/>
      <c r="AC126" s="1182" t="n"/>
      <c r="AD126" s="1182" t="n"/>
      <c r="AE126" s="1182" t="n"/>
      <c r="AF126" s="1182" t="n"/>
      <c r="AG126" s="1182" t="n"/>
      <c r="AH126" s="1182" t="n"/>
      <c r="AI126" s="1182" t="n"/>
      <c r="AJ126" s="1182" t="n"/>
      <c r="AK126" s="1182" t="n"/>
      <c r="AL126" s="1182" t="n"/>
      <c r="AM126" s="1182" t="n"/>
      <c r="AN126" s="1182" t="n"/>
      <c r="AO126" s="1182" t="n"/>
      <c r="AP126" s="1182" t="n"/>
      <c r="AQ126" s="1182" t="n"/>
      <c r="AR126" s="1182" t="n"/>
      <c r="AS126" s="1182" t="n"/>
      <c r="AT126" s="1182" t="n"/>
      <c r="AU126" s="1182" t="n"/>
      <c r="AV126" s="1182" t="n"/>
      <c r="AW126" s="1182" t="n"/>
      <c r="AX126" s="1182" t="n"/>
      <c r="AY126" s="1182" t="n"/>
      <c r="AZ126" s="1182" t="n"/>
      <c r="BA126" s="1182" t="n"/>
      <c r="BB126" s="1182" t="n"/>
      <c r="BC126" s="1182" t="n"/>
      <c r="BD126" s="1182" t="n"/>
      <c r="BE126" s="1182" t="n"/>
      <c r="BF126" s="1182" t="n"/>
      <c r="BG126" s="1182" t="n"/>
      <c r="BH126" s="1182" t="n"/>
      <c r="BI126" s="1182" t="n"/>
      <c r="BJ126" s="1182" t="n"/>
    </row>
    <row r="127" ht="6" customHeight="1" s="898">
      <c r="B127" s="393" t="n"/>
      <c r="C127" s="393" t="n"/>
      <c r="D127" s="393" t="n"/>
      <c r="E127" s="393" t="n"/>
      <c r="F127" s="393" t="n"/>
      <c r="G127" s="393" t="n"/>
      <c r="H127" s="393" t="n"/>
      <c r="I127" s="393" t="n"/>
      <c r="J127" s="393" t="n"/>
      <c r="P127" s="393" t="n"/>
      <c r="Q127" s="393" t="n"/>
      <c r="R127" s="393" t="n"/>
      <c r="S127" s="393" t="n"/>
      <c r="T127" s="1182" t="n"/>
      <c r="U127" s="1182" t="n"/>
      <c r="V127" s="1182" t="n"/>
      <c r="W127" s="1182" t="n"/>
      <c r="X127" s="1182" t="n"/>
      <c r="Y127" s="1182" t="n"/>
      <c r="Z127" s="1182" t="n"/>
      <c r="AA127" s="1182" t="n"/>
      <c r="AB127" s="1182" t="n"/>
      <c r="AC127" s="1182" t="n"/>
      <c r="AD127" s="1182" t="n"/>
      <c r="AE127" s="1182" t="n"/>
      <c r="AF127" s="1182" t="n"/>
      <c r="AG127" s="1182" t="n"/>
      <c r="AH127" s="1182" t="n"/>
      <c r="AI127" s="1182" t="n"/>
      <c r="AJ127" s="1182" t="n"/>
      <c r="AK127" s="1182" t="n"/>
      <c r="AL127" s="1182" t="n"/>
      <c r="AM127" s="1182" t="n"/>
      <c r="AN127" s="1182" t="n"/>
      <c r="AO127" s="1182" t="n"/>
      <c r="AP127" s="1182" t="n"/>
      <c r="AQ127" s="1182" t="n"/>
      <c r="AR127" s="1182" t="n"/>
      <c r="AS127" s="1182" t="n"/>
      <c r="AT127" s="1182" t="n"/>
      <c r="AU127" s="1182" t="n"/>
      <c r="AV127" s="1182" t="n"/>
      <c r="AW127" s="1182" t="n"/>
      <c r="AX127" s="1182" t="n"/>
      <c r="AY127" s="1182" t="n"/>
      <c r="AZ127" s="1182" t="n"/>
      <c r="BA127" s="1182" t="n"/>
      <c r="BB127" s="1182" t="n"/>
      <c r="BC127" s="1182" t="n"/>
      <c r="BD127" s="1182" t="n"/>
      <c r="BE127" s="1182" t="n"/>
      <c r="BF127" s="1182" t="n"/>
      <c r="BG127" s="1182" t="n"/>
      <c r="BH127" s="1182" t="n"/>
      <c r="BI127" s="1182" t="n"/>
      <c r="BJ127" s="1182" t="n"/>
    </row>
    <row r="128" ht="6" customHeight="1" s="898">
      <c r="O128" s="393" t="n"/>
      <c r="P128" s="393" t="n"/>
      <c r="Q128" s="393" t="n"/>
      <c r="R128" s="393" t="n"/>
      <c r="S128" s="393" t="n"/>
      <c r="T128" s="1182" t="n"/>
      <c r="U128" s="1182" t="n"/>
      <c r="V128" s="1182" t="n"/>
      <c r="W128" s="1182" t="n"/>
      <c r="X128" s="1182" t="n"/>
      <c r="Y128" s="1182" t="n"/>
      <c r="Z128" s="1182" t="n"/>
      <c r="AA128" s="1182" t="n"/>
      <c r="AB128" s="1182" t="n"/>
      <c r="AC128" s="1182" t="n"/>
      <c r="AD128" s="1182" t="n"/>
      <c r="AE128" s="1182" t="n"/>
      <c r="AF128" s="1182" t="n"/>
      <c r="AG128" s="1182" t="n"/>
      <c r="AH128" s="1182" t="n"/>
      <c r="AI128" s="1182" t="n"/>
      <c r="AJ128" s="1182" t="n"/>
      <c r="AK128" s="1182" t="n"/>
      <c r="AL128" s="1182" t="n"/>
      <c r="AM128" s="1182" t="n"/>
      <c r="AN128" s="1182" t="n"/>
      <c r="AO128" s="1182" t="n"/>
      <c r="AP128" s="1182" t="n"/>
      <c r="AQ128" s="1182" t="n"/>
      <c r="AR128" s="1182" t="n"/>
      <c r="AS128" s="1182" t="n"/>
      <c r="AT128" s="1182" t="n"/>
      <c r="AU128" s="1182" t="n"/>
      <c r="AV128" s="1182" t="n"/>
      <c r="AW128" s="1182" t="n"/>
      <c r="AX128" s="1182" t="n"/>
      <c r="AY128" s="1182" t="n"/>
      <c r="AZ128" s="1182" t="n"/>
      <c r="BA128" s="1182" t="n"/>
      <c r="BB128" s="1182" t="n"/>
      <c r="BC128" s="1182" t="n"/>
      <c r="BD128" s="1182" t="n"/>
      <c r="BE128" s="1182" t="n"/>
      <c r="BF128" s="1182" t="n"/>
      <c r="BG128" s="1182" t="n"/>
      <c r="BH128" s="1182" t="n"/>
      <c r="BI128" s="1182" t="n"/>
      <c r="BJ128" s="1182" t="n"/>
    </row>
    <row r="129" ht="6" customHeight="1" s="898">
      <c r="O129" s="393" t="n"/>
      <c r="P129" s="393" t="n"/>
      <c r="Q129" s="393" t="n"/>
      <c r="R129" s="393" t="n"/>
      <c r="S129" s="393" t="n"/>
      <c r="T129" s="1182" t="n"/>
      <c r="U129" s="1182" t="n"/>
      <c r="V129" s="1182" t="n"/>
      <c r="W129" s="1182" t="n"/>
      <c r="X129" s="1182" t="n"/>
      <c r="Y129" s="1182" t="n"/>
      <c r="Z129" s="1182" t="n"/>
      <c r="AA129" s="1182" t="n"/>
      <c r="AB129" s="1182" t="n"/>
      <c r="AC129" s="1182" t="n"/>
      <c r="AD129" s="1182" t="n"/>
      <c r="AE129" s="1182" t="n"/>
      <c r="AF129" s="1182" t="n"/>
      <c r="AG129" s="1182" t="n"/>
      <c r="AH129" s="1182" t="n"/>
      <c r="AI129" s="1182" t="n"/>
      <c r="AJ129" s="1182" t="n"/>
      <c r="AK129" s="1182" t="n"/>
      <c r="AL129" s="1182" t="n"/>
      <c r="AM129" s="1182" t="n"/>
      <c r="AN129" s="1182" t="n"/>
      <c r="AO129" s="1182" t="n"/>
      <c r="AP129" s="1182" t="n"/>
      <c r="AQ129" s="1182" t="n"/>
      <c r="AR129" s="1182" t="n"/>
      <c r="AS129" s="1182" t="n"/>
      <c r="AT129" s="1182" t="n"/>
      <c r="AU129" s="1182" t="n"/>
      <c r="AV129" s="1182" t="n"/>
      <c r="AW129" s="1182" t="n"/>
      <c r="AX129" s="1182" t="n"/>
      <c r="AY129" s="1182" t="n"/>
      <c r="AZ129" s="1182" t="n"/>
      <c r="BA129" s="1182" t="n"/>
      <c r="BB129" s="1182" t="n"/>
      <c r="BC129" s="1182" t="n"/>
      <c r="BD129" s="1182" t="n"/>
      <c r="BE129" s="1182" t="n"/>
      <c r="BF129" s="1182" t="n"/>
      <c r="BG129" s="1182" t="n"/>
      <c r="BH129" s="1182" t="n"/>
      <c r="BI129" s="1182" t="n"/>
      <c r="BJ129" s="1182" t="n"/>
    </row>
    <row r="130" ht="6" customHeight="1" s="898">
      <c r="A130" s="393" t="n"/>
      <c r="O130" s="393" t="n"/>
      <c r="P130" s="393" t="n"/>
      <c r="Q130" s="393" t="n"/>
      <c r="R130" s="393" t="n"/>
      <c r="S130" s="393" t="n"/>
      <c r="T130" s="1182" t="n"/>
      <c r="U130" s="1182" t="n"/>
      <c r="V130" s="1182" t="n"/>
      <c r="W130" s="1182" t="n"/>
      <c r="X130" s="1182" t="n"/>
      <c r="Y130" s="1182" t="n"/>
      <c r="Z130" s="1182" t="n"/>
      <c r="AA130" s="1182" t="n"/>
      <c r="AB130" s="1182" t="n"/>
      <c r="AC130" s="1182" t="n"/>
      <c r="AD130" s="1182" t="n"/>
      <c r="AE130" s="1182" t="n"/>
      <c r="AF130" s="1182" t="n"/>
      <c r="AG130" s="1182" t="n"/>
      <c r="AH130" s="1182" t="n"/>
      <c r="AI130" s="1182" t="n"/>
      <c r="AJ130" s="1182" t="n"/>
      <c r="AK130" s="1182" t="n"/>
      <c r="AL130" s="1182" t="n"/>
      <c r="AM130" s="1182" t="n"/>
      <c r="AN130" s="1182" t="n"/>
      <c r="AO130" s="1182" t="n"/>
      <c r="AP130" s="1182" t="n"/>
      <c r="AQ130" s="1182" t="n"/>
      <c r="AR130" s="1182" t="n"/>
      <c r="AS130" s="1182" t="n"/>
      <c r="AT130" s="1182" t="n"/>
      <c r="AU130" s="1182" t="n"/>
      <c r="AV130" s="1182" t="n"/>
      <c r="AW130" s="1182" t="n"/>
      <c r="AX130" s="1182" t="n"/>
      <c r="AY130" s="1182" t="n"/>
      <c r="AZ130" s="1182" t="n"/>
      <c r="BA130" s="1182" t="n"/>
      <c r="BB130" s="1182" t="n"/>
      <c r="BC130" s="1182" t="n"/>
      <c r="BD130" s="1182" t="n"/>
      <c r="BE130" s="1182" t="n"/>
      <c r="BF130" s="1182" t="n"/>
      <c r="BG130" s="1182" t="n"/>
      <c r="BH130" s="1182" t="n"/>
      <c r="BI130" s="1182" t="n"/>
      <c r="BJ130" s="1182" t="n"/>
    </row>
    <row r="131" ht="6" customHeight="1" s="898">
      <c r="A131" s="393" t="n"/>
      <c r="N131" s="393" t="n"/>
      <c r="O131" s="393" t="n"/>
      <c r="P131" s="393" t="n"/>
      <c r="Q131" s="393" t="n"/>
      <c r="R131" s="393" t="n"/>
      <c r="S131" s="393" t="n"/>
      <c r="T131" s="1182" t="n"/>
      <c r="U131" s="1182" t="n"/>
      <c r="V131" s="1182" t="n"/>
      <c r="W131" s="1182" t="n"/>
      <c r="X131" s="1182" t="n"/>
      <c r="Y131" s="1182" t="n"/>
      <c r="Z131" s="1182" t="n"/>
      <c r="AA131" s="1182" t="n"/>
      <c r="AB131" s="1182" t="n"/>
      <c r="AC131" s="1182" t="n"/>
      <c r="AD131" s="1182" t="n"/>
      <c r="AE131" s="1182" t="n"/>
      <c r="AF131" s="1182" t="n"/>
      <c r="AG131" s="1182" t="n"/>
      <c r="AH131" s="1182" t="n"/>
      <c r="AI131" s="1182" t="n"/>
      <c r="AJ131" s="1182" t="n"/>
      <c r="AK131" s="1182" t="n"/>
      <c r="AL131" s="1182" t="n"/>
      <c r="AM131" s="1182" t="n"/>
      <c r="AN131" s="1182" t="n"/>
      <c r="AO131" s="1182" t="n"/>
      <c r="AP131" s="1182" t="n"/>
      <c r="AQ131" s="1182" t="n"/>
      <c r="AR131" s="1182" t="n"/>
      <c r="AS131" s="1182" t="n"/>
      <c r="AT131" s="1182" t="n"/>
      <c r="AU131" s="1182" t="n"/>
      <c r="AV131" s="1182" t="n"/>
      <c r="AW131" s="1182" t="n"/>
      <c r="AX131" s="1182" t="n"/>
      <c r="AY131" s="1182" t="n"/>
      <c r="AZ131" s="1182" t="n"/>
      <c r="BA131" s="1182" t="n"/>
      <c r="BB131" s="1182" t="n"/>
      <c r="BC131" s="1182" t="n"/>
      <c r="BD131" s="1182" t="n"/>
      <c r="BE131" s="1182" t="n"/>
      <c r="BF131" s="1182" t="n"/>
      <c r="BG131" s="1182" t="n"/>
      <c r="BH131" s="1182" t="n"/>
      <c r="BI131" s="1182" t="n"/>
      <c r="BJ131" s="1182" t="n"/>
    </row>
    <row r="132" ht="6" customHeight="1" s="898">
      <c r="A132" s="393" t="n"/>
      <c r="M132" s="393" t="n"/>
      <c r="N132" s="393" t="n"/>
      <c r="O132" s="393" t="n"/>
      <c r="P132" s="393" t="n"/>
      <c r="Q132" s="393" t="n"/>
      <c r="R132" s="393" t="n"/>
      <c r="S132" s="393" t="n"/>
      <c r="T132" s="1182" t="n"/>
      <c r="U132" s="1182" t="n"/>
      <c r="V132" s="1182" t="n"/>
      <c r="W132" s="1182" t="n"/>
      <c r="X132" s="1182" t="n"/>
      <c r="Y132" s="1182" t="n"/>
      <c r="Z132" s="1182" t="n"/>
      <c r="AA132" s="1182" t="n"/>
      <c r="AB132" s="1182" t="n"/>
      <c r="AC132" s="1182" t="n"/>
      <c r="AD132" s="1182" t="n"/>
      <c r="AE132" s="1182" t="n"/>
      <c r="AF132" s="1182" t="n"/>
      <c r="AG132" s="1182" t="n"/>
      <c r="AH132" s="1182" t="n"/>
      <c r="AI132" s="1182" t="n"/>
      <c r="AJ132" s="1182" t="n"/>
      <c r="AK132" s="1182" t="n"/>
      <c r="AL132" s="1182" t="n"/>
      <c r="AM132" s="1182" t="n"/>
      <c r="AN132" s="1182" t="n"/>
      <c r="AO132" s="1182" t="n"/>
      <c r="AP132" s="1182" t="n"/>
      <c r="AQ132" s="1182" t="n"/>
      <c r="AR132" s="1182" t="n"/>
      <c r="AS132" s="1182" t="n"/>
      <c r="AT132" s="1182" t="n"/>
      <c r="AU132" s="1182" t="n"/>
      <c r="AV132" s="1182" t="n"/>
      <c r="AW132" s="1182" t="n"/>
      <c r="AX132" s="1182" t="n"/>
      <c r="AY132" s="1182" t="n"/>
      <c r="AZ132" s="1182" t="n"/>
      <c r="BA132" s="1182" t="n"/>
      <c r="BB132" s="1182" t="n"/>
      <c r="BC132" s="1182" t="n"/>
      <c r="BD132" s="1182" t="n"/>
      <c r="BE132" s="1182" t="n"/>
      <c r="BF132" s="1182" t="n"/>
      <c r="BG132" s="1182" t="n"/>
      <c r="BH132" s="1182" t="n"/>
      <c r="BI132" s="1182" t="n"/>
      <c r="BJ132" s="1182" t="n"/>
    </row>
    <row r="133" ht="6" customHeight="1" s="898">
      <c r="A133" s="393" t="n"/>
      <c r="M133" s="393" t="n"/>
      <c r="N133" s="393" t="n"/>
      <c r="O133" s="393" t="n"/>
      <c r="P133" s="393" t="n"/>
      <c r="Q133" s="393" t="n"/>
      <c r="R133" s="393" t="n"/>
      <c r="S133" s="393" t="n"/>
      <c r="T133" s="1182" t="n"/>
      <c r="U133" s="1182" t="n"/>
      <c r="V133" s="1182" t="n"/>
      <c r="W133" s="1182" t="n"/>
      <c r="X133" s="1182" t="n"/>
      <c r="Y133" s="1182" t="n"/>
      <c r="Z133" s="1182" t="n"/>
      <c r="AA133" s="1182" t="n"/>
      <c r="AB133" s="1182" t="n"/>
      <c r="AC133" s="1182" t="n"/>
      <c r="AD133" s="1182" t="n"/>
      <c r="AE133" s="1182" t="n"/>
      <c r="AF133" s="1182" t="n"/>
      <c r="AG133" s="1182" t="n"/>
      <c r="AH133" s="1182" t="n"/>
      <c r="AI133" s="1182" t="n"/>
      <c r="AJ133" s="1182" t="n"/>
      <c r="AK133" s="1182" t="n"/>
      <c r="AL133" s="1182" t="n"/>
      <c r="AM133" s="1182" t="n"/>
      <c r="AN133" s="1182" t="n"/>
      <c r="AO133" s="1182" t="n"/>
      <c r="AP133" s="1182" t="n"/>
      <c r="AQ133" s="1182" t="n"/>
      <c r="AR133" s="1182" t="n"/>
      <c r="AS133" s="1182" t="n"/>
      <c r="AT133" s="1182" t="n"/>
      <c r="AU133" s="1182" t="n"/>
      <c r="AV133" s="1182" t="n"/>
      <c r="AW133" s="1182" t="n"/>
      <c r="AX133" s="1182" t="n"/>
      <c r="AY133" s="1182" t="n"/>
      <c r="AZ133" s="1182" t="n"/>
      <c r="BA133" s="1182" t="n"/>
      <c r="BB133" s="1182" t="n"/>
      <c r="BC133" s="1182" t="n"/>
      <c r="BD133" s="1182" t="n"/>
      <c r="BE133" s="1182" t="n"/>
      <c r="BF133" s="1182" t="n"/>
      <c r="BG133" s="1182" t="n"/>
      <c r="BH133" s="1182" t="n"/>
      <c r="BI133" s="1182" t="n"/>
      <c r="BJ133" s="1182" t="n"/>
    </row>
    <row r="134" ht="6" customHeight="1" s="898">
      <c r="A134" s="393" t="n"/>
      <c r="L134" s="393" t="n"/>
      <c r="M134" s="393" t="n"/>
      <c r="N134" s="393" t="n"/>
      <c r="O134" s="393" t="n"/>
      <c r="P134" s="393" t="n"/>
      <c r="Q134" s="393" t="n"/>
      <c r="R134" s="393" t="n"/>
      <c r="S134" s="393" t="n"/>
      <c r="T134" s="1182" t="n"/>
      <c r="U134" s="1182" t="n"/>
      <c r="V134" s="1182" t="n"/>
      <c r="W134" s="1182" t="n"/>
      <c r="X134" s="1182" t="n"/>
      <c r="Y134" s="1182" t="n"/>
      <c r="Z134" s="1182" t="n"/>
      <c r="AA134" s="1182" t="n"/>
      <c r="AB134" s="1182" t="n"/>
      <c r="AC134" s="1182" t="n"/>
      <c r="AD134" s="1182" t="n"/>
      <c r="AE134" s="1182" t="n"/>
      <c r="AF134" s="1182" t="n"/>
      <c r="AG134" s="1182" t="n"/>
      <c r="AH134" s="1182" t="n"/>
      <c r="AI134" s="1182" t="n"/>
      <c r="AJ134" s="1182" t="n"/>
      <c r="AK134" s="1182" t="n"/>
      <c r="AL134" s="1182" t="n"/>
      <c r="AM134" s="1182" t="n"/>
      <c r="AN134" s="1182" t="n"/>
      <c r="AO134" s="1182" t="n"/>
      <c r="AP134" s="1182" t="n"/>
      <c r="AQ134" s="1182" t="n"/>
      <c r="AR134" s="1182" t="n"/>
      <c r="AS134" s="1182" t="n"/>
      <c r="AT134" s="1182" t="n"/>
      <c r="AU134" s="1182" t="n"/>
      <c r="AV134" s="1182" t="n"/>
      <c r="AW134" s="1182" t="n"/>
      <c r="AX134" s="1182" t="n"/>
      <c r="AY134" s="1182" t="n"/>
      <c r="AZ134" s="1182" t="n"/>
      <c r="BA134" s="1182" t="n"/>
      <c r="BB134" s="1182" t="n"/>
      <c r="BC134" s="1182" t="n"/>
      <c r="BD134" s="1182" t="n"/>
      <c r="BE134" s="1182" t="n"/>
      <c r="BF134" s="1182" t="n"/>
      <c r="BG134" s="1182" t="n"/>
      <c r="BH134" s="1182" t="n"/>
      <c r="BI134" s="1182" t="n"/>
      <c r="BJ134" s="1182" t="n"/>
    </row>
    <row r="135" ht="6" customHeight="1" s="898">
      <c r="A135" s="393" t="n"/>
      <c r="K135" s="393" t="n"/>
      <c r="L135" s="393" t="n"/>
      <c r="M135" s="393" t="n"/>
      <c r="N135" s="393" t="n"/>
      <c r="O135" s="393" t="n"/>
      <c r="P135" s="393" t="n"/>
      <c r="Q135" s="393" t="n"/>
      <c r="R135" s="393" t="n"/>
      <c r="S135" s="393" t="n"/>
      <c r="T135" s="1182" t="n"/>
      <c r="U135" s="1182" t="n"/>
      <c r="V135" s="1182" t="n"/>
      <c r="W135" s="1182" t="n"/>
      <c r="X135" s="1182" t="n"/>
      <c r="Y135" s="1182" t="n"/>
      <c r="Z135" s="1182" t="n"/>
      <c r="AA135" s="1182" t="n"/>
      <c r="AB135" s="1182" t="n"/>
      <c r="AC135" s="1182" t="n"/>
      <c r="AD135" s="1182" t="n"/>
      <c r="AE135" s="1182" t="n"/>
      <c r="AF135" s="1182" t="n"/>
      <c r="AG135" s="1182" t="n"/>
      <c r="AH135" s="1182" t="n"/>
      <c r="AI135" s="1182" t="n"/>
      <c r="AJ135" s="1182" t="n"/>
      <c r="AK135" s="1182" t="n"/>
      <c r="AL135" s="1182" t="n"/>
      <c r="AM135" s="1182" t="n"/>
      <c r="AN135" s="1182" t="n"/>
      <c r="AO135" s="1182" t="n"/>
      <c r="AP135" s="1182" t="n"/>
      <c r="AQ135" s="1182" t="n"/>
      <c r="AR135" s="1182" t="n"/>
      <c r="AS135" s="1182" t="n"/>
      <c r="AT135" s="1182" t="n"/>
      <c r="AU135" s="1182" t="n"/>
      <c r="AV135" s="1182" t="n"/>
      <c r="AW135" s="1182" t="n"/>
      <c r="AX135" s="1182" t="n"/>
      <c r="AY135" s="1182" t="n"/>
      <c r="AZ135" s="1182" t="n"/>
      <c r="BA135" s="1182" t="n"/>
      <c r="BB135" s="1182" t="n"/>
      <c r="BC135" s="1182" t="n"/>
      <c r="BD135" s="1182" t="n"/>
      <c r="BE135" s="1182" t="n"/>
      <c r="BF135" s="1182" t="n"/>
      <c r="BG135" s="1182" t="n"/>
      <c r="BH135" s="1182" t="n"/>
      <c r="BI135" s="1182" t="n"/>
      <c r="BJ135" s="1182" t="n"/>
    </row>
    <row r="136" ht="6" customHeight="1" s="898">
      <c r="A136" s="393" t="n"/>
      <c r="K136" s="393" t="n"/>
      <c r="L136" s="393" t="n"/>
      <c r="M136" s="393" t="n"/>
      <c r="N136" s="393" t="n"/>
      <c r="O136" s="393" t="n"/>
      <c r="P136" s="393" t="n"/>
      <c r="Q136" s="393" t="n"/>
      <c r="R136" s="393" t="n"/>
      <c r="S136" s="393" t="n"/>
      <c r="T136" s="1182" t="n"/>
      <c r="U136" s="1182" t="n"/>
      <c r="V136" s="1182" t="n"/>
      <c r="W136" s="1182" t="n"/>
      <c r="X136" s="1182" t="n"/>
      <c r="Y136" s="1182" t="n"/>
      <c r="Z136" s="1182" t="n"/>
      <c r="AA136" s="1182" t="n"/>
      <c r="AB136" s="1182" t="n"/>
      <c r="AC136" s="1182" t="n"/>
      <c r="AD136" s="1182" t="n"/>
      <c r="AE136" s="1182" t="n"/>
      <c r="AF136" s="1182" t="n"/>
      <c r="AG136" s="1182" t="n"/>
      <c r="AH136" s="1182" t="n"/>
      <c r="AI136" s="1182" t="n"/>
      <c r="AJ136" s="1182" t="n"/>
      <c r="AK136" s="1182" t="n"/>
      <c r="AL136" s="1182" t="n"/>
      <c r="AM136" s="1182" t="n"/>
      <c r="AN136" s="1182" t="n"/>
      <c r="AO136" s="1182" t="n"/>
      <c r="AP136" s="1182" t="n"/>
      <c r="AQ136" s="1182" t="n"/>
      <c r="AR136" s="1182" t="n"/>
      <c r="AS136" s="1182" t="n"/>
      <c r="AT136" s="1182" t="n"/>
      <c r="AU136" s="1182" t="n"/>
      <c r="AV136" s="1182" t="n"/>
      <c r="AW136" s="1182" t="n"/>
      <c r="AX136" s="1182" t="n"/>
      <c r="AY136" s="1182" t="n"/>
      <c r="AZ136" s="1182" t="n"/>
      <c r="BA136" s="1182" t="n"/>
      <c r="BB136" s="1182" t="n"/>
      <c r="BC136" s="1182" t="n"/>
      <c r="BD136" s="1182" t="n"/>
      <c r="BE136" s="1182" t="n"/>
      <c r="BF136" s="1182" t="n"/>
      <c r="BG136" s="1182" t="n"/>
      <c r="BH136" s="1182" t="n"/>
      <c r="BI136" s="1182" t="n"/>
      <c r="BJ136" s="1182" t="n"/>
    </row>
    <row r="137" ht="6" customHeight="1" s="898">
      <c r="O137" s="393" t="n"/>
      <c r="P137" s="393" t="n"/>
      <c r="Q137" s="393" t="n"/>
      <c r="R137" s="393" t="n"/>
      <c r="S137" s="393" t="n"/>
      <c r="T137" s="1182" t="n"/>
      <c r="U137" s="1182" t="n"/>
      <c r="V137" s="1182" t="n"/>
      <c r="W137" s="1182" t="n"/>
      <c r="X137" s="1182" t="n"/>
      <c r="Y137" s="1182" t="n"/>
      <c r="Z137" s="1182" t="n"/>
      <c r="AA137" s="1182" t="n"/>
      <c r="AB137" s="1182" t="n"/>
      <c r="AC137" s="1182" t="n"/>
      <c r="AD137" s="1182" t="n"/>
      <c r="AE137" s="1182" t="n"/>
      <c r="AF137" s="1182" t="n"/>
      <c r="AG137" s="1182" t="n"/>
      <c r="AH137" s="1182" t="n"/>
      <c r="AI137" s="1182" t="n"/>
      <c r="AJ137" s="1182" t="n"/>
      <c r="AK137" s="1182" t="n"/>
      <c r="AL137" s="1182" t="n"/>
      <c r="AM137" s="1182" t="n"/>
      <c r="AN137" s="1182" t="n"/>
      <c r="AO137" s="1182" t="n"/>
      <c r="AP137" s="1182" t="n"/>
      <c r="AQ137" s="1182" t="n"/>
      <c r="AR137" s="1182" t="n"/>
      <c r="AS137" s="1182" t="n"/>
      <c r="AT137" s="1182" t="n"/>
      <c r="AU137" s="1182" t="n"/>
      <c r="AV137" s="1182" t="n"/>
      <c r="AW137" s="1182" t="n"/>
      <c r="AX137" s="1182" t="n"/>
      <c r="AY137" s="1182" t="n"/>
      <c r="AZ137" s="1182" t="n"/>
      <c r="BA137" s="1182" t="n"/>
      <c r="BB137" s="1182" t="n"/>
      <c r="BC137" s="1182" t="n"/>
      <c r="BD137" s="1182" t="n"/>
      <c r="BE137" s="1182" t="n"/>
      <c r="BF137" s="1182" t="n"/>
      <c r="BG137" s="1182" t="n"/>
      <c r="BH137" s="1182" t="n"/>
      <c r="BI137" s="1182" t="n"/>
      <c r="BJ137" s="1182" t="n"/>
    </row>
    <row r="138" ht="6" customHeight="1" s="898">
      <c r="O138" s="393" t="n"/>
      <c r="P138" s="393" t="n"/>
      <c r="Q138" s="393" t="n"/>
      <c r="R138" s="393" t="n"/>
      <c r="S138" s="393" t="n"/>
      <c r="T138" s="1182" t="n"/>
      <c r="U138" s="1182" t="n"/>
      <c r="V138" s="1182" t="n"/>
      <c r="W138" s="1182" t="n"/>
      <c r="X138" s="1182" t="n"/>
      <c r="Y138" s="1182" t="n"/>
      <c r="Z138" s="1182" t="n"/>
      <c r="AA138" s="1182" t="n"/>
      <c r="AB138" s="1182" t="n"/>
      <c r="AC138" s="1182" t="n"/>
      <c r="AD138" s="1182" t="n"/>
      <c r="AE138" s="1182" t="n"/>
      <c r="AF138" s="1182" t="n"/>
      <c r="AG138" s="1182" t="n"/>
      <c r="AH138" s="1182" t="n"/>
      <c r="AI138" s="1182" t="n"/>
      <c r="AJ138" s="1182" t="n"/>
      <c r="AK138" s="1182" t="n"/>
      <c r="AL138" s="1182" t="n"/>
      <c r="AM138" s="1182" t="n"/>
      <c r="AN138" s="1182" t="n"/>
      <c r="AO138" s="1182" t="n"/>
      <c r="AP138" s="1182" t="n"/>
      <c r="AQ138" s="1182" t="n"/>
      <c r="AR138" s="1182" t="n"/>
      <c r="AS138" s="1182" t="n"/>
      <c r="AT138" s="1182" t="n"/>
      <c r="AU138" s="1182" t="n"/>
      <c r="AV138" s="1182" t="n"/>
      <c r="AW138" s="1182" t="n"/>
      <c r="AX138" s="1182" t="n"/>
      <c r="AY138" s="1182" t="n"/>
      <c r="AZ138" s="1182" t="n"/>
      <c r="BA138" s="1182" t="n"/>
      <c r="BB138" s="1182" t="n"/>
      <c r="BC138" s="1182" t="n"/>
      <c r="BD138" s="1182" t="n"/>
      <c r="BE138" s="1182" t="n"/>
      <c r="BF138" s="1182" t="n"/>
      <c r="BG138" s="1182" t="n"/>
      <c r="BH138" s="1182" t="n"/>
      <c r="BI138" s="1182" t="n"/>
      <c r="BJ138" s="1182" t="n"/>
    </row>
    <row r="139" ht="6" customHeight="1" s="898">
      <c r="O139" s="393" t="n"/>
      <c r="P139" s="393" t="n"/>
      <c r="Q139" s="393" t="n"/>
      <c r="R139" s="393" t="n"/>
      <c r="S139" s="393" t="n"/>
      <c r="T139" s="1182" t="n"/>
      <c r="U139" s="1182" t="n"/>
      <c r="V139" s="1182" t="n"/>
      <c r="W139" s="1182" t="n"/>
      <c r="X139" s="1182" t="n"/>
      <c r="Y139" s="1182" t="n"/>
      <c r="Z139" s="1182" t="n"/>
      <c r="AA139" s="1182" t="n"/>
      <c r="AB139" s="1182" t="n"/>
      <c r="AC139" s="1182" t="n"/>
      <c r="AD139" s="1182" t="n"/>
      <c r="AE139" s="1182" t="n"/>
      <c r="AF139" s="1182" t="n"/>
      <c r="AG139" s="1182" t="n"/>
      <c r="AH139" s="1182" t="n"/>
      <c r="AI139" s="1182" t="n"/>
      <c r="AJ139" s="1182" t="n"/>
      <c r="AK139" s="1182" t="n"/>
      <c r="AL139" s="1182" t="n"/>
      <c r="AM139" s="1182" t="n"/>
      <c r="AN139" s="1182" t="n"/>
      <c r="AO139" s="1182" t="n"/>
      <c r="AP139" s="1182" t="n"/>
      <c r="AQ139" s="1182" t="n"/>
      <c r="AR139" s="1182" t="n"/>
      <c r="AS139" s="1182" t="n"/>
      <c r="AT139" s="1182" t="n"/>
      <c r="AU139" s="1182" t="n"/>
      <c r="AV139" s="1182" t="n"/>
      <c r="AW139" s="1182" t="n"/>
      <c r="AX139" s="1182" t="n"/>
      <c r="AY139" s="1182" t="n"/>
      <c r="AZ139" s="1182" t="n"/>
      <c r="BA139" s="1182" t="n"/>
      <c r="BB139" s="1182" t="n"/>
      <c r="BC139" s="1182" t="n"/>
      <c r="BD139" s="1182" t="n"/>
      <c r="BE139" s="1182" t="n"/>
      <c r="BF139" s="1182" t="n"/>
      <c r="BG139" s="1182" t="n"/>
      <c r="BH139" s="1182" t="n"/>
      <c r="BI139" s="1182" t="n"/>
      <c r="BJ139" s="1182" t="n"/>
    </row>
    <row r="140" ht="6" customHeight="1" s="898">
      <c r="O140" s="393" t="n"/>
      <c r="P140" s="393" t="n"/>
      <c r="Q140" s="393" t="n"/>
      <c r="R140" s="393" t="n"/>
      <c r="S140" s="393" t="n"/>
      <c r="T140" s="1182" t="n"/>
      <c r="U140" s="1182" t="n"/>
      <c r="V140" s="1182" t="n"/>
      <c r="W140" s="1182" t="n"/>
      <c r="X140" s="1182" t="n"/>
      <c r="Y140" s="1182" t="n"/>
      <c r="Z140" s="1182" t="n"/>
      <c r="AA140" s="1182" t="n"/>
      <c r="AB140" s="1182" t="n"/>
      <c r="AC140" s="1182" t="n"/>
      <c r="AD140" s="1182" t="n"/>
      <c r="AE140" s="1182" t="n"/>
      <c r="AF140" s="1182" t="n"/>
      <c r="AG140" s="1182" t="n"/>
      <c r="AH140" s="1182" t="n"/>
      <c r="AI140" s="1182" t="n"/>
      <c r="AJ140" s="1182" t="n"/>
      <c r="AK140" s="1182" t="n"/>
      <c r="AL140" s="1182" t="n"/>
      <c r="AM140" s="1182" t="n"/>
      <c r="AN140" s="1182" t="n"/>
      <c r="AO140" s="1182" t="n"/>
      <c r="AP140" s="1182" t="n"/>
      <c r="AQ140" s="1182" t="n"/>
      <c r="AR140" s="1182" t="n"/>
      <c r="AS140" s="1182" t="n"/>
      <c r="AT140" s="1182" t="n"/>
      <c r="AU140" s="1182" t="n"/>
      <c r="AV140" s="1182" t="n"/>
      <c r="AW140" s="1182" t="n"/>
      <c r="AX140" s="1182" t="n"/>
      <c r="AY140" s="1182" t="n"/>
      <c r="AZ140" s="1182" t="n"/>
      <c r="BA140" s="1182" t="n"/>
      <c r="BB140" s="1182" t="n"/>
      <c r="BC140" s="1182" t="n"/>
      <c r="BD140" s="1182" t="n"/>
      <c r="BE140" s="1182" t="n"/>
      <c r="BF140" s="1182" t="n"/>
      <c r="BG140" s="1182" t="n"/>
      <c r="BH140" s="1182" t="n"/>
      <c r="BI140" s="1182" t="n"/>
      <c r="BJ140" s="1182" t="n"/>
    </row>
    <row r="141" ht="6" customHeight="1" s="898">
      <c r="O141" s="393" t="n"/>
      <c r="P141" s="393" t="n"/>
      <c r="Q141" s="393" t="n"/>
      <c r="R141" s="393" t="n"/>
      <c r="S141" s="393" t="n"/>
      <c r="T141" s="1182" t="n"/>
      <c r="U141" s="1182" t="n"/>
      <c r="V141" s="1182" t="n"/>
      <c r="W141" s="1182" t="n"/>
      <c r="X141" s="1182" t="n"/>
      <c r="Y141" s="1182" t="n"/>
      <c r="Z141" s="1182" t="n"/>
      <c r="AA141" s="1182" t="n"/>
      <c r="AB141" s="1182" t="n"/>
      <c r="AC141" s="1182" t="n"/>
      <c r="AD141" s="1182" t="n"/>
      <c r="AE141" s="1182" t="n"/>
      <c r="AF141" s="1182" t="n"/>
      <c r="AG141" s="1182" t="n"/>
      <c r="AH141" s="1182" t="n"/>
      <c r="AI141" s="1182" t="n"/>
      <c r="AJ141" s="1182" t="n"/>
      <c r="AK141" s="1182" t="n"/>
      <c r="AL141" s="1182" t="n"/>
      <c r="AM141" s="1182" t="n"/>
      <c r="AN141" s="1182" t="n"/>
      <c r="AO141" s="1182" t="n"/>
      <c r="AP141" s="1182" t="n"/>
      <c r="AQ141" s="1182" t="n"/>
      <c r="AR141" s="1182" t="n"/>
      <c r="AS141" s="1182" t="n"/>
      <c r="AT141" s="1182" t="n"/>
      <c r="AU141" s="1182" t="n"/>
      <c r="AV141" s="1182" t="n"/>
      <c r="AW141" s="1182" t="n"/>
      <c r="AX141" s="1182" t="n"/>
      <c r="AY141" s="1182" t="n"/>
      <c r="AZ141" s="1182" t="n"/>
      <c r="BA141" s="1182" t="n"/>
      <c r="BB141" s="1182" t="n"/>
      <c r="BC141" s="1182" t="n"/>
      <c r="BD141" s="1182" t="n"/>
      <c r="BE141" s="1182" t="n"/>
      <c r="BF141" s="1182" t="n"/>
      <c r="BG141" s="1182" t="n"/>
      <c r="BH141" s="1182" t="n"/>
      <c r="BI141" s="1182" t="n"/>
      <c r="BJ141" s="1182" t="n"/>
    </row>
    <row r="142" ht="6" customHeight="1" s="898">
      <c r="O142" s="393" t="n"/>
      <c r="P142" s="393" t="n"/>
      <c r="Q142" s="393" t="n"/>
      <c r="R142" s="393" t="n"/>
      <c r="S142" s="393" t="n"/>
      <c r="T142" s="1182" t="n"/>
      <c r="U142" s="1182" t="n"/>
      <c r="V142" s="1182" t="n"/>
      <c r="W142" s="1182" t="n"/>
      <c r="X142" s="1182" t="n"/>
      <c r="Y142" s="1182" t="n"/>
      <c r="Z142" s="1182" t="n"/>
      <c r="AA142" s="1182" t="n"/>
      <c r="AB142" s="1182" t="n"/>
      <c r="AC142" s="1182" t="n"/>
      <c r="AD142" s="1182" t="n"/>
      <c r="AE142" s="1182" t="n"/>
      <c r="AF142" s="1182" t="n"/>
      <c r="AG142" s="1182" t="n"/>
      <c r="AH142" s="1182" t="n"/>
      <c r="AI142" s="1182" t="n"/>
      <c r="AJ142" s="1182" t="n"/>
      <c r="AK142" s="1182" t="n"/>
      <c r="AL142" s="1182" t="n"/>
      <c r="AM142" s="1182" t="n"/>
      <c r="AN142" s="1182" t="n"/>
      <c r="AO142" s="1182" t="n"/>
      <c r="AP142" s="1182" t="n"/>
      <c r="AQ142" s="1182" t="n"/>
      <c r="AR142" s="1182" t="n"/>
      <c r="AS142" s="1182" t="n"/>
      <c r="AT142" s="1182" t="n"/>
      <c r="AU142" s="1182" t="n"/>
      <c r="AV142" s="1182" t="n"/>
      <c r="AW142" s="1182" t="n"/>
      <c r="AX142" s="1182" t="n"/>
      <c r="AY142" s="1182" t="n"/>
      <c r="AZ142" s="1182" t="n"/>
      <c r="BA142" s="1182" t="n"/>
      <c r="BB142" s="1182" t="n"/>
      <c r="BC142" s="1182" t="n"/>
      <c r="BD142" s="1182" t="n"/>
      <c r="BE142" s="1182" t="n"/>
      <c r="BF142" s="1182" t="n"/>
      <c r="BG142" s="1182" t="n"/>
      <c r="BH142" s="1182" t="n"/>
      <c r="BI142" s="1182" t="n"/>
      <c r="BJ142" s="1182" t="n"/>
    </row>
    <row r="143" ht="6" customHeight="1" s="898">
      <c r="O143" s="393" t="n"/>
      <c r="P143" s="393" t="n"/>
      <c r="Q143" s="393" t="n"/>
      <c r="R143" s="393" t="n"/>
      <c r="S143" s="393" t="n"/>
      <c r="T143" s="1182" t="n"/>
      <c r="U143" s="1182" t="n"/>
      <c r="V143" s="1182" t="n"/>
      <c r="W143" s="1182" t="n"/>
      <c r="X143" s="1182" t="n"/>
      <c r="Y143" s="1182" t="n"/>
      <c r="Z143" s="1182" t="n"/>
      <c r="AA143" s="1182" t="n"/>
      <c r="AB143" s="1182" t="n"/>
      <c r="AC143" s="1182" t="n"/>
      <c r="AD143" s="1182" t="n"/>
      <c r="AE143" s="1182" t="n"/>
      <c r="AF143" s="1182" t="n"/>
      <c r="AG143" s="1182" t="n"/>
      <c r="AH143" s="1182" t="n"/>
      <c r="AI143" s="1182" t="n"/>
      <c r="AJ143" s="1182" t="n"/>
      <c r="AK143" s="1182" t="n"/>
      <c r="AL143" s="1182" t="n"/>
      <c r="AM143" s="1182" t="n"/>
      <c r="AN143" s="1182" t="n"/>
      <c r="AO143" s="1182" t="n"/>
      <c r="AP143" s="1182" t="n"/>
      <c r="AQ143" s="1182" t="n"/>
      <c r="AR143" s="1182" t="n"/>
      <c r="AS143" s="1182" t="n"/>
      <c r="AT143" s="1182" t="n"/>
      <c r="AU143" s="1182" t="n"/>
      <c r="AV143" s="1182" t="n"/>
      <c r="AW143" s="1182" t="n"/>
      <c r="AX143" s="1182" t="n"/>
      <c r="AY143" s="1182" t="n"/>
      <c r="AZ143" s="1182" t="n"/>
      <c r="BA143" s="1182" t="n"/>
      <c r="BB143" s="1182" t="n"/>
      <c r="BC143" s="1182" t="n"/>
      <c r="BD143" s="1182" t="n"/>
      <c r="BE143" s="1182" t="n"/>
      <c r="BF143" s="1182" t="n"/>
      <c r="BG143" s="1182" t="n"/>
      <c r="BH143" s="1182" t="n"/>
      <c r="BI143" s="1182" t="n"/>
      <c r="BJ143" s="1182" t="n"/>
    </row>
    <row r="144" ht="6" customHeight="1" s="898">
      <c r="O144" s="393" t="n"/>
      <c r="P144" s="393" t="n"/>
      <c r="Q144" s="393" t="n"/>
      <c r="R144" s="393" t="n"/>
      <c r="S144" s="393" t="n"/>
      <c r="T144" s="1182" t="n"/>
      <c r="U144" s="1182" t="n"/>
      <c r="V144" s="1182" t="n"/>
      <c r="W144" s="1182" t="n"/>
      <c r="X144" s="1182" t="n"/>
      <c r="Y144" s="1182" t="n"/>
      <c r="Z144" s="1182" t="n"/>
      <c r="AA144" s="1182" t="n"/>
      <c r="AB144" s="1182" t="n"/>
      <c r="AC144" s="1182" t="n"/>
      <c r="AD144" s="1182" t="n"/>
      <c r="AE144" s="1182" t="n"/>
      <c r="AF144" s="1182" t="n"/>
      <c r="AG144" s="1182" t="n"/>
      <c r="AH144" s="1182" t="n"/>
      <c r="AI144" s="1182" t="n"/>
      <c r="AJ144" s="1182" t="n"/>
      <c r="AK144" s="1182" t="n"/>
      <c r="AL144" s="1182" t="n"/>
      <c r="AM144" s="1182" t="n"/>
      <c r="AN144" s="1182" t="n"/>
      <c r="AO144" s="1182" t="n"/>
      <c r="AP144" s="1182" t="n"/>
      <c r="AQ144" s="1182" t="n"/>
      <c r="AR144" s="1182" t="n"/>
      <c r="AS144" s="1182" t="n"/>
      <c r="AT144" s="1182" t="n"/>
      <c r="AU144" s="1182" t="n"/>
      <c r="AV144" s="1182" t="n"/>
      <c r="AW144" s="1182" t="n"/>
      <c r="AX144" s="1182" t="n"/>
      <c r="AY144" s="1182" t="n"/>
      <c r="AZ144" s="1182" t="n"/>
      <c r="BA144" s="1182" t="n"/>
      <c r="BB144" s="1182" t="n"/>
      <c r="BC144" s="1182" t="n"/>
      <c r="BD144" s="1182" t="n"/>
      <c r="BE144" s="1182" t="n"/>
      <c r="BF144" s="1182" t="n"/>
      <c r="BG144" s="1182" t="n"/>
      <c r="BH144" s="1182" t="n"/>
      <c r="BI144" s="1182" t="n"/>
      <c r="BJ144" s="1182" t="n"/>
    </row>
    <row r="145" ht="6" customHeight="1" s="898">
      <c r="O145" s="393" t="n"/>
      <c r="P145" s="393" t="n"/>
      <c r="Q145" s="393" t="n"/>
      <c r="R145" s="393" t="n"/>
      <c r="S145" s="393" t="n"/>
      <c r="T145" s="1182" t="n"/>
      <c r="U145" s="1182" t="n"/>
      <c r="V145" s="1182" t="n"/>
      <c r="W145" s="1182" t="n"/>
      <c r="X145" s="1182" t="n"/>
      <c r="Y145" s="1182" t="n"/>
      <c r="Z145" s="1182" t="n"/>
      <c r="AA145" s="1182" t="n"/>
      <c r="AB145" s="1182" t="n"/>
      <c r="AC145" s="1182" t="n"/>
      <c r="AD145" s="1182" t="n"/>
      <c r="AE145" s="1182" t="n"/>
      <c r="AF145" s="1182" t="n"/>
      <c r="AG145" s="1182" t="n"/>
      <c r="AH145" s="1182" t="n"/>
      <c r="AI145" s="1182" t="n"/>
      <c r="AJ145" s="1182" t="n"/>
      <c r="AK145" s="1182" t="n"/>
      <c r="AL145" s="1182" t="n"/>
      <c r="AM145" s="1182" t="n"/>
      <c r="AN145" s="1182" t="n"/>
      <c r="AO145" s="1182" t="n"/>
      <c r="AP145" s="1182" t="n"/>
      <c r="AQ145" s="1182" t="n"/>
      <c r="AR145" s="1182" t="n"/>
      <c r="AS145" s="1182" t="n"/>
      <c r="AT145" s="1182" t="n"/>
      <c r="AU145" s="1182" t="n"/>
      <c r="AV145" s="1182" t="n"/>
      <c r="AW145" s="1182" t="n"/>
      <c r="AX145" s="1182" t="n"/>
      <c r="AY145" s="1182" t="n"/>
      <c r="AZ145" s="1182" t="n"/>
      <c r="BA145" s="1182" t="n"/>
      <c r="BB145" s="1182" t="n"/>
      <c r="BC145" s="1182" t="n"/>
      <c r="BD145" s="1182" t="n"/>
      <c r="BE145" s="1182" t="n"/>
      <c r="BF145" s="1182" t="n"/>
      <c r="BG145" s="1182" t="n"/>
      <c r="BH145" s="1182" t="n"/>
      <c r="BI145" s="1182" t="n"/>
      <c r="BJ145" s="1182" t="n"/>
    </row>
    <row r="146" ht="6" customHeight="1" s="898">
      <c r="O146" s="393" t="n"/>
      <c r="P146" s="393" t="n"/>
      <c r="Q146" s="393" t="n"/>
      <c r="R146" s="393" t="n"/>
      <c r="S146" s="393" t="n"/>
      <c r="T146" s="1182" t="n"/>
      <c r="U146" s="1182" t="n"/>
      <c r="V146" s="1182" t="n"/>
      <c r="W146" s="1182" t="n"/>
      <c r="X146" s="1182" t="n"/>
      <c r="Y146" s="1182" t="n"/>
      <c r="Z146" s="1182" t="n"/>
      <c r="AA146" s="1182" t="n"/>
      <c r="AB146" s="1182" t="n"/>
      <c r="AC146" s="1182" t="n"/>
      <c r="AD146" s="1182" t="n"/>
      <c r="AE146" s="1182" t="n"/>
      <c r="AF146" s="1182" t="n"/>
      <c r="AG146" s="1182" t="n"/>
      <c r="AH146" s="1182" t="n"/>
      <c r="AI146" s="1182" t="n"/>
      <c r="AJ146" s="1182" t="n"/>
      <c r="AK146" s="1182" t="n"/>
      <c r="AL146" s="1182" t="n"/>
      <c r="AM146" s="1182" t="n"/>
      <c r="AN146" s="1182" t="n"/>
      <c r="AO146" s="1182" t="n"/>
      <c r="AP146" s="1182" t="n"/>
      <c r="AQ146" s="1182" t="n"/>
      <c r="AR146" s="1182" t="n"/>
      <c r="AS146" s="1182" t="n"/>
      <c r="AT146" s="1182" t="n"/>
      <c r="AU146" s="1182" t="n"/>
      <c r="AV146" s="1182" t="n"/>
      <c r="AW146" s="1182" t="n"/>
      <c r="AX146" s="1182" t="n"/>
      <c r="AY146" s="1182" t="n"/>
      <c r="AZ146" s="1182" t="n"/>
      <c r="BA146" s="1182" t="n"/>
      <c r="BB146" s="1182" t="n"/>
      <c r="BC146" s="1182" t="n"/>
      <c r="BD146" s="1182" t="n"/>
      <c r="BE146" s="1182" t="n"/>
      <c r="BF146" s="1182" t="n"/>
      <c r="BG146" s="1182" t="n"/>
      <c r="BH146" s="1182" t="n"/>
      <c r="BI146" s="1182" t="n"/>
      <c r="BJ146" s="1182" t="n"/>
    </row>
    <row r="147" ht="6" customHeight="1" s="898">
      <c r="O147" s="393" t="n"/>
      <c r="P147" s="393" t="n"/>
      <c r="Q147" s="393" t="n"/>
      <c r="R147" s="393" t="n"/>
      <c r="S147" s="393" t="n"/>
      <c r="T147" s="1182" t="n"/>
      <c r="U147" s="1182" t="n"/>
      <c r="V147" s="1182" t="n"/>
      <c r="W147" s="1182" t="n"/>
      <c r="X147" s="1182" t="n"/>
      <c r="Y147" s="1182" t="n"/>
      <c r="Z147" s="1182" t="n"/>
      <c r="AA147" s="1182" t="n"/>
      <c r="AB147" s="1182" t="n"/>
      <c r="AC147" s="1182" t="n"/>
      <c r="AD147" s="1182" t="n"/>
      <c r="AE147" s="1182" t="n"/>
      <c r="AF147" s="1182" t="n"/>
      <c r="AG147" s="1182" t="n"/>
      <c r="AH147" s="1182" t="n"/>
      <c r="AI147" s="1182" t="n"/>
      <c r="AJ147" s="1182" t="n"/>
      <c r="AK147" s="1182" t="n"/>
      <c r="AL147" s="1182" t="n"/>
      <c r="AM147" s="1182" t="n"/>
      <c r="AN147" s="1182" t="n"/>
      <c r="AO147" s="1182" t="n"/>
      <c r="AP147" s="1182" t="n"/>
      <c r="AQ147" s="1182" t="n"/>
      <c r="AR147" s="1182" t="n"/>
      <c r="AS147" s="1182" t="n"/>
      <c r="AT147" s="1182" t="n"/>
      <c r="AU147" s="1182" t="n"/>
      <c r="AV147" s="1182" t="n"/>
      <c r="AW147" s="1182" t="n"/>
      <c r="AX147" s="1182" t="n"/>
      <c r="AY147" s="1182" t="n"/>
      <c r="AZ147" s="1182" t="n"/>
      <c r="BA147" s="1182" t="n"/>
      <c r="BB147" s="1182" t="n"/>
      <c r="BC147" s="1182" t="n"/>
      <c r="BD147" s="1182" t="n"/>
      <c r="BE147" s="1182" t="n"/>
      <c r="BF147" s="1182" t="n"/>
      <c r="BG147" s="1182" t="n"/>
      <c r="BH147" s="1182" t="n"/>
      <c r="BI147" s="1182" t="n"/>
      <c r="BJ147" s="1182" t="n"/>
    </row>
    <row r="148" ht="6" customHeight="1" s="898">
      <c r="O148" s="393" t="n"/>
      <c r="P148" s="393" t="n"/>
      <c r="Q148" s="393" t="n"/>
      <c r="R148" s="393" t="n"/>
      <c r="S148" s="393" t="n"/>
      <c r="T148" s="1182" t="n"/>
      <c r="U148" s="1182" t="n"/>
      <c r="V148" s="1182" t="n"/>
      <c r="W148" s="1182" t="n"/>
      <c r="X148" s="1182" t="n"/>
      <c r="Y148" s="1182" t="n"/>
      <c r="Z148" s="1182" t="n"/>
      <c r="AA148" s="1182" t="n"/>
      <c r="AB148" s="1182" t="n"/>
      <c r="AC148" s="1182" t="n"/>
      <c r="AD148" s="1182" t="n"/>
      <c r="AE148" s="1182" t="n"/>
      <c r="AF148" s="1182" t="n"/>
      <c r="AG148" s="1182" t="n"/>
      <c r="AH148" s="1182" t="n"/>
      <c r="AI148" s="1182" t="n"/>
      <c r="AJ148" s="1182" t="n"/>
      <c r="AK148" s="1182" t="n"/>
      <c r="AL148" s="1182" t="n"/>
      <c r="AM148" s="1182" t="n"/>
      <c r="AN148" s="1182" t="n"/>
      <c r="AO148" s="1182" t="n"/>
      <c r="AP148" s="1182" t="n"/>
      <c r="AQ148" s="1182" t="n"/>
      <c r="AR148" s="1182" t="n"/>
      <c r="AS148" s="1182" t="n"/>
      <c r="AT148" s="1182" t="n"/>
      <c r="AU148" s="1182" t="n"/>
      <c r="AV148" s="1182" t="n"/>
      <c r="AW148" s="1182" t="n"/>
      <c r="AX148" s="1182" t="n"/>
      <c r="AY148" s="1182" t="n"/>
      <c r="AZ148" s="1182" t="n"/>
      <c r="BA148" s="1182" t="n"/>
      <c r="BB148" s="1182" t="n"/>
      <c r="BC148" s="1182" t="n"/>
      <c r="BD148" s="1182" t="n"/>
      <c r="BE148" s="1182" t="n"/>
      <c r="BF148" s="1182" t="n"/>
      <c r="BG148" s="1182" t="n"/>
      <c r="BH148" s="1182" t="n"/>
      <c r="BI148" s="1182" t="n"/>
      <c r="BJ148" s="1182" t="n"/>
    </row>
    <row r="149" ht="6" customHeight="1" s="898">
      <c r="O149" s="393" t="n"/>
      <c r="P149" s="393" t="n"/>
      <c r="Q149" s="393" t="n"/>
      <c r="R149" s="393" t="n"/>
      <c r="S149" s="393" t="n"/>
      <c r="T149" s="1182" t="n"/>
      <c r="U149" s="1182" t="n"/>
      <c r="V149" s="1182" t="n"/>
      <c r="W149" s="1182" t="n"/>
      <c r="X149" s="1182" t="n"/>
      <c r="Y149" s="1182" t="n"/>
      <c r="Z149" s="1182" t="n"/>
      <c r="AA149" s="1182" t="n"/>
      <c r="AB149" s="1182" t="n"/>
      <c r="AC149" s="1182" t="n"/>
      <c r="AD149" s="1182" t="n"/>
      <c r="AE149" s="1182" t="n"/>
      <c r="AF149" s="1182" t="n"/>
      <c r="AG149" s="1182" t="n"/>
      <c r="AH149" s="1182" t="n"/>
      <c r="AI149" s="1182" t="n"/>
      <c r="AJ149" s="1182" t="n"/>
      <c r="AK149" s="1182" t="n"/>
      <c r="AL149" s="1182" t="n"/>
      <c r="AM149" s="1182" t="n"/>
      <c r="AN149" s="1182" t="n"/>
      <c r="AO149" s="1182" t="n"/>
      <c r="AP149" s="1182" t="n"/>
      <c r="AQ149" s="1182" t="n"/>
      <c r="AR149" s="1182" t="n"/>
      <c r="AS149" s="1182" t="n"/>
      <c r="AT149" s="1182" t="n"/>
      <c r="AU149" s="1182" t="n"/>
      <c r="AV149" s="1182" t="n"/>
      <c r="AW149" s="1182" t="n"/>
      <c r="AX149" s="1182" t="n"/>
      <c r="AY149" s="1182" t="n"/>
      <c r="AZ149" s="1182" t="n"/>
      <c r="BA149" s="1182" t="n"/>
      <c r="BB149" s="1182" t="n"/>
      <c r="BC149" s="1182" t="n"/>
      <c r="BD149" s="1182" t="n"/>
      <c r="BE149" s="1182" t="n"/>
      <c r="BF149" s="1182" t="n"/>
      <c r="BG149" s="1182" t="n"/>
      <c r="BH149" s="1182" t="n"/>
      <c r="BI149" s="1182" t="n"/>
      <c r="BJ149" s="1182" t="n"/>
    </row>
    <row r="150" ht="6" customHeight="1" s="898">
      <c r="O150" s="393" t="n"/>
      <c r="P150" s="393" t="n"/>
      <c r="Q150" s="393" t="n"/>
      <c r="R150" s="393" t="n"/>
      <c r="S150" s="393" t="n"/>
      <c r="T150" s="1182" t="n"/>
      <c r="U150" s="1182" t="n"/>
      <c r="V150" s="1182" t="n"/>
      <c r="W150" s="1182" t="n"/>
      <c r="X150" s="1182" t="n"/>
      <c r="Y150" s="1182" t="n"/>
      <c r="Z150" s="1182" t="n"/>
      <c r="AA150" s="1182" t="n"/>
      <c r="AB150" s="1182" t="n"/>
      <c r="AC150" s="1182" t="n"/>
      <c r="AD150" s="1182" t="n"/>
      <c r="AE150" s="1182" t="n"/>
      <c r="AF150" s="1182" t="n"/>
      <c r="AG150" s="1182" t="n"/>
      <c r="AH150" s="1182" t="n"/>
      <c r="AI150" s="1182" t="n"/>
      <c r="AJ150" s="1182" t="n"/>
      <c r="AK150" s="1182" t="n"/>
      <c r="AL150" s="1182" t="n"/>
      <c r="AM150" s="1182" t="n"/>
      <c r="AN150" s="1182" t="n"/>
      <c r="AO150" s="1182" t="n"/>
      <c r="AP150" s="1182" t="n"/>
      <c r="AQ150" s="1182" t="n"/>
      <c r="AR150" s="1182" t="n"/>
      <c r="AS150" s="1182" t="n"/>
      <c r="AT150" s="1182" t="n"/>
      <c r="AU150" s="1182" t="n"/>
      <c r="AV150" s="1182" t="n"/>
      <c r="AW150" s="1182" t="n"/>
      <c r="AX150" s="1182" t="n"/>
      <c r="AY150" s="1182" t="n"/>
      <c r="AZ150" s="1182" t="n"/>
      <c r="BA150" s="1182" t="n"/>
      <c r="BB150" s="1182" t="n"/>
      <c r="BC150" s="1182" t="n"/>
      <c r="BD150" s="1182" t="n"/>
      <c r="BE150" s="1182" t="n"/>
      <c r="BF150" s="1182" t="n"/>
      <c r="BG150" s="1182" t="n"/>
      <c r="BH150" s="1182" t="n"/>
      <c r="BI150" s="1182" t="n"/>
      <c r="BJ150" s="1182" t="n"/>
    </row>
    <row r="151" ht="6" customHeight="1" s="898">
      <c r="O151" s="393" t="n"/>
      <c r="P151" s="393" t="n"/>
      <c r="Q151" s="393" t="n"/>
      <c r="R151" s="393" t="n"/>
      <c r="S151" s="393" t="n"/>
      <c r="T151" s="1182" t="n"/>
      <c r="U151" s="1182" t="n"/>
      <c r="V151" s="1182" t="n"/>
      <c r="W151" s="1182" t="n"/>
      <c r="X151" s="1182" t="n"/>
      <c r="Y151" s="1182" t="n"/>
      <c r="Z151" s="1182" t="n"/>
      <c r="AA151" s="1182" t="n"/>
      <c r="AB151" s="1182" t="n"/>
      <c r="AC151" s="1182" t="n"/>
      <c r="AD151" s="1182" t="n"/>
      <c r="AE151" s="1182" t="n"/>
      <c r="AF151" s="1182" t="n"/>
      <c r="AG151" s="1182" t="n"/>
      <c r="AH151" s="1182" t="n"/>
      <c r="AI151" s="1182" t="n"/>
      <c r="AJ151" s="1182" t="n"/>
      <c r="AK151" s="1182" t="n"/>
      <c r="AL151" s="1182" t="n"/>
      <c r="AM151" s="1182" t="n"/>
      <c r="AN151" s="1182" t="n"/>
      <c r="AO151" s="1182" t="n"/>
      <c r="AP151" s="1182" t="n"/>
      <c r="AQ151" s="1182" t="n"/>
      <c r="AR151" s="1182" t="n"/>
      <c r="AS151" s="1182" t="n"/>
      <c r="AT151" s="1182" t="n"/>
      <c r="AU151" s="1182" t="n"/>
      <c r="AV151" s="1182" t="n"/>
      <c r="AW151" s="1182" t="n"/>
      <c r="AX151" s="1182" t="n"/>
      <c r="AY151" s="1182" t="n"/>
      <c r="AZ151" s="1182" t="n"/>
      <c r="BA151" s="1182" t="n"/>
      <c r="BB151" s="1182" t="n"/>
      <c r="BC151" s="1182" t="n"/>
      <c r="BD151" s="1182" t="n"/>
      <c r="BE151" s="1182" t="n"/>
      <c r="BF151" s="1182" t="n"/>
      <c r="BG151" s="1182" t="n"/>
      <c r="BH151" s="1182" t="n"/>
      <c r="BI151" s="1182" t="n"/>
      <c r="BJ151" s="1182" t="n"/>
    </row>
    <row r="152" ht="6" customHeight="1" s="898">
      <c r="O152" s="393" t="n"/>
      <c r="P152" s="393" t="n"/>
      <c r="Q152" s="393" t="n"/>
      <c r="R152" s="393" t="n"/>
      <c r="S152" s="393" t="n"/>
      <c r="T152" s="1182" t="n"/>
      <c r="U152" s="1182" t="n"/>
      <c r="V152" s="1182" t="n"/>
      <c r="W152" s="1182" t="n"/>
      <c r="X152" s="1182" t="n"/>
      <c r="Y152" s="1182" t="n"/>
      <c r="Z152" s="1182" t="n"/>
      <c r="AA152" s="1182" t="n"/>
      <c r="AB152" s="1182" t="n"/>
      <c r="AC152" s="1182" t="n"/>
      <c r="AD152" s="1182" t="n"/>
      <c r="AE152" s="1182" t="n"/>
      <c r="AF152" s="1182" t="n"/>
      <c r="AG152" s="1182" t="n"/>
      <c r="AH152" s="1182" t="n"/>
      <c r="AI152" s="1182" t="n"/>
      <c r="AJ152" s="1182" t="n"/>
      <c r="AK152" s="1182" t="n"/>
      <c r="AL152" s="1182" t="n"/>
      <c r="AM152" s="1182" t="n"/>
      <c r="AN152" s="1182" t="n"/>
      <c r="AO152" s="1182" t="n"/>
      <c r="AP152" s="1182" t="n"/>
      <c r="AQ152" s="1182" t="n"/>
      <c r="AR152" s="1182" t="n"/>
      <c r="AS152" s="1182" t="n"/>
      <c r="AT152" s="1182" t="n"/>
      <c r="AU152" s="1182" t="n"/>
      <c r="AV152" s="1182" t="n"/>
      <c r="AW152" s="1182" t="n"/>
      <c r="AX152" s="1182" t="n"/>
      <c r="AY152" s="1182" t="n"/>
      <c r="AZ152" s="1182" t="n"/>
      <c r="BA152" s="1182" t="n"/>
      <c r="BB152" s="1182" t="n"/>
      <c r="BC152" s="1182" t="n"/>
      <c r="BD152" s="1182" t="n"/>
      <c r="BE152" s="1182" t="n"/>
      <c r="BF152" s="1182" t="n"/>
      <c r="BG152" s="1182" t="n"/>
      <c r="BH152" s="1182" t="n"/>
      <c r="BI152" s="1182" t="n"/>
      <c r="BJ152" s="1182" t="n"/>
    </row>
    <row r="153" ht="6" customHeight="1" s="898">
      <c r="O153" s="393" t="n"/>
      <c r="P153" s="393" t="n"/>
      <c r="Q153" s="393" t="n"/>
      <c r="R153" s="393" t="n"/>
      <c r="S153" s="393" t="n"/>
      <c r="T153" s="1182" t="n"/>
      <c r="U153" s="1182" t="n"/>
      <c r="V153" s="1182" t="n"/>
      <c r="W153" s="1182" t="n"/>
      <c r="X153" s="1182" t="n"/>
      <c r="Y153" s="1182" t="n"/>
      <c r="Z153" s="1182" t="n"/>
      <c r="AA153" s="1182" t="n"/>
      <c r="AB153" s="1182" t="n"/>
      <c r="AC153" s="1182" t="n"/>
      <c r="AD153" s="1182" t="n"/>
      <c r="AE153" s="1182" t="n"/>
      <c r="AF153" s="1182" t="n"/>
      <c r="AG153" s="1182" t="n"/>
      <c r="AH153" s="1182" t="n"/>
      <c r="AI153" s="1182" t="n"/>
      <c r="AJ153" s="1182" t="n"/>
      <c r="AK153" s="1182" t="n"/>
      <c r="AL153" s="1182" t="n"/>
      <c r="AM153" s="1182" t="n"/>
      <c r="AN153" s="1182" t="n"/>
      <c r="AO153" s="1182" t="n"/>
      <c r="AP153" s="1182" t="n"/>
      <c r="AQ153" s="1182" t="n"/>
      <c r="AR153" s="1182" t="n"/>
      <c r="AS153" s="1182" t="n"/>
      <c r="AT153" s="1182" t="n"/>
      <c r="AU153" s="1182" t="n"/>
      <c r="AV153" s="1182" t="n"/>
      <c r="AW153" s="1182" t="n"/>
      <c r="AX153" s="1182" t="n"/>
      <c r="AY153" s="1182" t="n"/>
      <c r="AZ153" s="1182" t="n"/>
      <c r="BA153" s="1182" t="n"/>
      <c r="BB153" s="1182" t="n"/>
      <c r="BC153" s="1182" t="n"/>
      <c r="BD153" s="1182" t="n"/>
      <c r="BE153" s="1182" t="n"/>
      <c r="BF153" s="1182" t="n"/>
      <c r="BG153" s="1182" t="n"/>
      <c r="BH153" s="1182" t="n"/>
      <c r="BI153" s="1182" t="n"/>
      <c r="BJ153" s="1182" t="n"/>
    </row>
    <row r="154" ht="6" customHeight="1" s="898">
      <c r="O154" s="393" t="n"/>
      <c r="P154" s="393" t="n"/>
      <c r="Q154" s="393" t="n"/>
      <c r="R154" s="393" t="n"/>
      <c r="S154" s="393" t="n"/>
      <c r="T154" s="1182" t="n"/>
      <c r="U154" s="1182" t="n"/>
      <c r="V154" s="1182" t="n"/>
      <c r="W154" s="1182" t="n"/>
      <c r="X154" s="1182" t="n"/>
      <c r="Y154" s="1182" t="n"/>
      <c r="Z154" s="1182" t="n"/>
      <c r="AA154" s="1182" t="n"/>
      <c r="AB154" s="1182" t="n"/>
      <c r="AC154" s="1182" t="n"/>
      <c r="AD154" s="1182" t="n"/>
      <c r="AE154" s="1182" t="n"/>
      <c r="AF154" s="1182" t="n"/>
      <c r="AG154" s="1182" t="n"/>
      <c r="AH154" s="1182" t="n"/>
      <c r="AI154" s="1182" t="n"/>
      <c r="AJ154" s="1182" t="n"/>
      <c r="AK154" s="1182" t="n"/>
      <c r="AL154" s="1182" t="n"/>
      <c r="AM154" s="1182" t="n"/>
      <c r="AN154" s="1182" t="n"/>
      <c r="AO154" s="1182" t="n"/>
      <c r="AP154" s="1182" t="n"/>
      <c r="AQ154" s="1182" t="n"/>
      <c r="AR154" s="1182" t="n"/>
      <c r="AS154" s="1182" t="n"/>
      <c r="AT154" s="1182" t="n"/>
      <c r="AU154" s="1182" t="n"/>
      <c r="AV154" s="1182" t="n"/>
      <c r="AW154" s="1182" t="n"/>
      <c r="AX154" s="1182" t="n"/>
      <c r="AY154" s="1182" t="n"/>
      <c r="AZ154" s="1182" t="n"/>
      <c r="BA154" s="1182" t="n"/>
      <c r="BB154" s="1182" t="n"/>
      <c r="BC154" s="1182" t="n"/>
      <c r="BD154" s="1182" t="n"/>
      <c r="BE154" s="1182" t="n"/>
      <c r="BF154" s="1182" t="n"/>
      <c r="BG154" s="1182" t="n"/>
      <c r="BH154" s="1182" t="n"/>
      <c r="BI154" s="1182" t="n"/>
      <c r="BJ154" s="1182" t="n"/>
    </row>
    <row r="155" ht="6" customHeight="1" s="898">
      <c r="O155" s="393" t="n"/>
      <c r="P155" s="393" t="n"/>
      <c r="Q155" s="393" t="n"/>
      <c r="R155" s="393" t="n"/>
      <c r="S155" s="393" t="n"/>
      <c r="T155" s="1182" t="n"/>
      <c r="U155" s="1182" t="n"/>
      <c r="V155" s="1182" t="n"/>
      <c r="W155" s="1182" t="n"/>
      <c r="X155" s="1182" t="n"/>
      <c r="Y155" s="1182" t="n"/>
      <c r="Z155" s="1182" t="n"/>
      <c r="AA155" s="1182" t="n"/>
      <c r="AB155" s="1182" t="n"/>
      <c r="AC155" s="1182" t="n"/>
      <c r="AD155" s="1182" t="n"/>
      <c r="AE155" s="1182" t="n"/>
      <c r="AF155" s="1182" t="n"/>
      <c r="AG155" s="1182" t="n"/>
      <c r="AH155" s="1182" t="n"/>
      <c r="AI155" s="1182" t="n"/>
      <c r="AJ155" s="1182" t="n"/>
      <c r="AK155" s="1182" t="n"/>
      <c r="AL155" s="1182" t="n"/>
      <c r="AM155" s="1182" t="n"/>
      <c r="AN155" s="1182" t="n"/>
      <c r="AO155" s="1182" t="n"/>
      <c r="AP155" s="1182" t="n"/>
      <c r="AQ155" s="1182" t="n"/>
      <c r="AR155" s="1182" t="n"/>
      <c r="AS155" s="1182" t="n"/>
      <c r="AT155" s="1182" t="n"/>
      <c r="AU155" s="1182" t="n"/>
      <c r="AV155" s="1182" t="n"/>
      <c r="AW155" s="1182" t="n"/>
      <c r="AX155" s="1182" t="n"/>
      <c r="AY155" s="1182" t="n"/>
      <c r="AZ155" s="1182" t="n"/>
      <c r="BA155" s="1182" t="n"/>
      <c r="BB155" s="1182" t="n"/>
      <c r="BC155" s="1182" t="n"/>
      <c r="BD155" s="1182" t="n"/>
      <c r="BE155" s="1182" t="n"/>
      <c r="BF155" s="1182" t="n"/>
      <c r="BG155" s="1182" t="n"/>
      <c r="BH155" s="1182" t="n"/>
      <c r="BI155" s="1182" t="n"/>
      <c r="BJ155" s="1182" t="n"/>
    </row>
    <row r="156" ht="6" customHeight="1" s="898">
      <c r="O156" s="393" t="n"/>
      <c r="P156" s="393" t="n"/>
      <c r="Q156" s="393" t="n"/>
      <c r="R156" s="393" t="n"/>
      <c r="S156" s="393" t="n"/>
      <c r="T156" s="1182" t="n"/>
      <c r="U156" s="1182" t="n"/>
      <c r="V156" s="1182" t="n"/>
      <c r="W156" s="1182" t="n"/>
      <c r="X156" s="1182" t="n"/>
      <c r="Y156" s="1182" t="n"/>
      <c r="Z156" s="1182" t="n"/>
      <c r="AA156" s="1182" t="n"/>
      <c r="AB156" s="1182" t="n"/>
      <c r="AC156" s="1182" t="n"/>
      <c r="AD156" s="1182" t="n"/>
      <c r="AE156" s="1182" t="n"/>
      <c r="AF156" s="1182" t="n"/>
      <c r="AG156" s="1182" t="n"/>
      <c r="AH156" s="1182" t="n"/>
      <c r="AI156" s="1182" t="n"/>
      <c r="AJ156" s="1182" t="n"/>
      <c r="AK156" s="1182" t="n"/>
      <c r="AL156" s="1182" t="n"/>
      <c r="AM156" s="1182" t="n"/>
      <c r="AN156" s="1182" t="n"/>
      <c r="AO156" s="1182" t="n"/>
      <c r="AP156" s="1182" t="n"/>
      <c r="AQ156" s="1182" t="n"/>
      <c r="AR156" s="1182" t="n"/>
      <c r="AS156" s="1182" t="n"/>
      <c r="AT156" s="1182" t="n"/>
      <c r="AU156" s="1182" t="n"/>
      <c r="AV156" s="1182" t="n"/>
      <c r="AW156" s="1182" t="n"/>
      <c r="AX156" s="1182" t="n"/>
      <c r="AY156" s="1182" t="n"/>
      <c r="AZ156" s="1182" t="n"/>
      <c r="BA156" s="1182" t="n"/>
      <c r="BB156" s="1182" t="n"/>
      <c r="BC156" s="1182" t="n"/>
      <c r="BD156" s="1182" t="n"/>
      <c r="BE156" s="1182" t="n"/>
      <c r="BF156" s="1182" t="n"/>
      <c r="BG156" s="1182" t="n"/>
      <c r="BH156" s="1182" t="n"/>
      <c r="BI156" s="1182" t="n"/>
      <c r="BJ156" s="1182" t="n"/>
    </row>
    <row r="157" ht="6" customHeight="1" s="898">
      <c r="O157" s="393" t="n"/>
      <c r="P157" s="393" t="n"/>
      <c r="Q157" s="393" t="n"/>
      <c r="R157" s="393" t="n"/>
      <c r="S157" s="393" t="n"/>
      <c r="T157" s="1182" t="n"/>
      <c r="U157" s="1182" t="n"/>
      <c r="V157" s="1182" t="n"/>
      <c r="W157" s="1182" t="n"/>
      <c r="X157" s="1182" t="n"/>
      <c r="Y157" s="1182" t="n"/>
      <c r="Z157" s="1182" t="n"/>
      <c r="AA157" s="1182" t="n"/>
      <c r="AB157" s="1182" t="n"/>
      <c r="AC157" s="1182" t="n"/>
      <c r="AD157" s="1182" t="n"/>
      <c r="AE157" s="1182" t="n"/>
      <c r="AF157" s="1182" t="n"/>
      <c r="AG157" s="1182" t="n"/>
      <c r="AH157" s="1182" t="n"/>
      <c r="AI157" s="1182" t="n"/>
      <c r="AJ157" s="1182" t="n"/>
      <c r="AK157" s="1182" t="n"/>
      <c r="AL157" s="1182" t="n"/>
      <c r="AM157" s="1182" t="n"/>
      <c r="AN157" s="1182" t="n"/>
      <c r="AO157" s="1182" t="n"/>
      <c r="AP157" s="1182" t="n"/>
      <c r="AQ157" s="1182" t="n"/>
      <c r="AR157" s="1182" t="n"/>
      <c r="AS157" s="1182" t="n"/>
      <c r="AT157" s="1182" t="n"/>
      <c r="AU157" s="1182" t="n"/>
      <c r="AV157" s="1182" t="n"/>
      <c r="AW157" s="1182" t="n"/>
      <c r="AX157" s="1182" t="n"/>
      <c r="AY157" s="1182" t="n"/>
      <c r="AZ157" s="1182" t="n"/>
      <c r="BA157" s="1182" t="n"/>
      <c r="BB157" s="1182" t="n"/>
      <c r="BC157" s="1182" t="n"/>
      <c r="BD157" s="1182" t="n"/>
      <c r="BE157" s="1182" t="n"/>
      <c r="BF157" s="1182" t="n"/>
      <c r="BG157" s="1182" t="n"/>
      <c r="BH157" s="1182" t="n"/>
      <c r="BI157" s="1182" t="n"/>
      <c r="BJ157" s="1182" t="n"/>
    </row>
    <row r="158" ht="6" customHeight="1" s="898">
      <c r="O158" s="393" t="n"/>
      <c r="P158" s="393" t="n"/>
      <c r="Q158" s="393" t="n"/>
      <c r="R158" s="393" t="n"/>
      <c r="S158" s="393" t="n"/>
      <c r="T158" s="1182" t="n"/>
      <c r="U158" s="1182" t="n"/>
      <c r="V158" s="1182" t="n"/>
      <c r="W158" s="1182" t="n"/>
      <c r="X158" s="1182" t="n"/>
      <c r="Y158" s="1182" t="n"/>
      <c r="Z158" s="1182" t="n"/>
      <c r="AA158" s="1182" t="n"/>
      <c r="AB158" s="1182" t="n"/>
      <c r="AC158" s="1182" t="n"/>
      <c r="AD158" s="1182" t="n"/>
      <c r="AE158" s="1182" t="n"/>
      <c r="AF158" s="1182" t="n"/>
      <c r="AG158" s="1182" t="n"/>
      <c r="AH158" s="1182" t="n"/>
      <c r="AI158" s="1182" t="n"/>
      <c r="AJ158" s="1182" t="n"/>
      <c r="AK158" s="1182" t="n"/>
      <c r="AL158" s="1182" t="n"/>
      <c r="AM158" s="1182" t="n"/>
      <c r="AN158" s="1182" t="n"/>
      <c r="AO158" s="1182" t="n"/>
      <c r="AP158" s="1182" t="n"/>
      <c r="AQ158" s="1182" t="n"/>
      <c r="AR158" s="1182" t="n"/>
      <c r="AS158" s="1182" t="n"/>
      <c r="AT158" s="1182" t="n"/>
      <c r="AU158" s="1182" t="n"/>
      <c r="AV158" s="1182" t="n"/>
      <c r="AW158" s="1182" t="n"/>
      <c r="AX158" s="1182" t="n"/>
      <c r="AY158" s="1182" t="n"/>
      <c r="AZ158" s="1182" t="n"/>
      <c r="BA158" s="1182" t="n"/>
      <c r="BB158" s="1182" t="n"/>
      <c r="BC158" s="1182" t="n"/>
      <c r="BD158" s="1182" t="n"/>
      <c r="BE158" s="1182" t="n"/>
      <c r="BF158" s="1182" t="n"/>
      <c r="BG158" s="1182" t="n"/>
      <c r="BH158" s="1182" t="n"/>
      <c r="BI158" s="1182" t="n"/>
      <c r="BJ158" s="1182" t="n"/>
    </row>
    <row r="159" ht="6" customHeight="1" s="898">
      <c r="O159" s="393" t="n"/>
      <c r="P159" s="393" t="n"/>
      <c r="Q159" s="393" t="n"/>
      <c r="R159" s="393" t="n"/>
      <c r="S159" s="393" t="n"/>
      <c r="T159" s="1182" t="n"/>
      <c r="U159" s="1182" t="n"/>
      <c r="V159" s="1182" t="n"/>
      <c r="W159" s="1182" t="n"/>
      <c r="X159" s="1182" t="n"/>
      <c r="Y159" s="1182" t="n"/>
      <c r="Z159" s="1182" t="n"/>
      <c r="AA159" s="1182" t="n"/>
      <c r="AB159" s="1182" t="n"/>
      <c r="AC159" s="1182" t="n"/>
      <c r="AD159" s="1182" t="n"/>
      <c r="AE159" s="1182" t="n"/>
      <c r="AF159" s="1182" t="n"/>
      <c r="AG159" s="1182" t="n"/>
      <c r="AH159" s="1182" t="n"/>
      <c r="AI159" s="1182" t="n"/>
      <c r="AJ159" s="1182" t="n"/>
      <c r="AK159" s="1182" t="n"/>
      <c r="AL159" s="1182" t="n"/>
      <c r="AM159" s="1182" t="n"/>
      <c r="AN159" s="1182" t="n"/>
      <c r="AO159" s="1182" t="n"/>
      <c r="AP159" s="1182" t="n"/>
      <c r="AQ159" s="1182" t="n"/>
      <c r="AR159" s="1182" t="n"/>
      <c r="AS159" s="1182" t="n"/>
      <c r="AT159" s="1182" t="n"/>
      <c r="AU159" s="1182" t="n"/>
      <c r="AV159" s="1182" t="n"/>
      <c r="AW159" s="1182" t="n"/>
      <c r="AX159" s="1182" t="n"/>
      <c r="AY159" s="1182" t="n"/>
      <c r="AZ159" s="1182" t="n"/>
      <c r="BA159" s="1182" t="n"/>
      <c r="BB159" s="1182" t="n"/>
      <c r="BC159" s="1182" t="n"/>
      <c r="BD159" s="1182" t="n"/>
      <c r="BE159" s="1182" t="n"/>
      <c r="BF159" s="1182" t="n"/>
      <c r="BG159" s="1182" t="n"/>
      <c r="BH159" s="1182" t="n"/>
      <c r="BI159" s="1182" t="n"/>
      <c r="BJ159" s="1182" t="n"/>
    </row>
    <row r="160" ht="6" customHeight="1" s="898">
      <c r="O160" s="393" t="n"/>
      <c r="P160" s="393" t="n"/>
      <c r="Q160" s="393" t="n"/>
      <c r="R160" s="393" t="n"/>
      <c r="S160" s="393" t="n"/>
      <c r="T160" s="1182" t="n"/>
      <c r="U160" s="1182" t="n"/>
      <c r="V160" s="1182" t="n"/>
      <c r="W160" s="1182" t="n"/>
      <c r="X160" s="1182" t="n"/>
      <c r="Y160" s="1182" t="n"/>
      <c r="Z160" s="1182" t="n"/>
      <c r="AA160" s="1182" t="n"/>
      <c r="AB160" s="1182" t="n"/>
      <c r="AC160" s="1182" t="n"/>
      <c r="AD160" s="1182" t="n"/>
      <c r="AE160" s="1182" t="n"/>
      <c r="AF160" s="1182" t="n"/>
      <c r="AG160" s="1182" t="n"/>
      <c r="AH160" s="1182" t="n"/>
      <c r="AI160" s="1182" t="n"/>
      <c r="AJ160" s="1182" t="n"/>
      <c r="AK160" s="1182" t="n"/>
      <c r="AL160" s="1182" t="n"/>
      <c r="AM160" s="1182" t="n"/>
      <c r="AN160" s="1182" t="n"/>
      <c r="AO160" s="1182" t="n"/>
      <c r="AP160" s="1182" t="n"/>
      <c r="AQ160" s="1182" t="n"/>
      <c r="AR160" s="1182" t="n"/>
      <c r="AS160" s="1182" t="n"/>
      <c r="AT160" s="1182" t="n"/>
      <c r="AU160" s="1182" t="n"/>
      <c r="AV160" s="1182" t="n"/>
      <c r="AW160" s="1182" t="n"/>
      <c r="AX160" s="1182" t="n"/>
      <c r="AY160" s="1182" t="n"/>
      <c r="AZ160" s="1182" t="n"/>
      <c r="BA160" s="1182" t="n"/>
      <c r="BB160" s="1182" t="n"/>
      <c r="BC160" s="1182" t="n"/>
      <c r="BD160" s="1182" t="n"/>
      <c r="BE160" s="1182" t="n"/>
      <c r="BF160" s="1182" t="n"/>
      <c r="BG160" s="1182" t="n"/>
      <c r="BH160" s="1182" t="n"/>
      <c r="BI160" s="1182" t="n"/>
      <c r="BJ160" s="1182" t="n"/>
    </row>
    <row r="161" ht="6" customHeight="1" s="898">
      <c r="O161" s="393" t="n"/>
      <c r="P161" s="393" t="n"/>
      <c r="Q161" s="393" t="n"/>
      <c r="R161" s="393" t="n"/>
      <c r="S161" s="393" t="n"/>
      <c r="T161" s="1182" t="n"/>
      <c r="U161" s="1182" t="n"/>
      <c r="V161" s="1182" t="n"/>
      <c r="W161" s="1182" t="n"/>
      <c r="X161" s="1182" t="n"/>
      <c r="Y161" s="1182" t="n"/>
      <c r="Z161" s="1182" t="n"/>
      <c r="AA161" s="1182" t="n"/>
      <c r="AB161" s="1182" t="n"/>
      <c r="AC161" s="1182" t="n"/>
      <c r="AD161" s="1182" t="n"/>
      <c r="AE161" s="1182" t="n"/>
      <c r="AF161" s="1182" t="n"/>
      <c r="AG161" s="1182" t="n"/>
      <c r="AH161" s="1182" t="n"/>
      <c r="AI161" s="1182" t="n"/>
      <c r="AJ161" s="1182" t="n"/>
      <c r="AK161" s="1182" t="n"/>
      <c r="AL161" s="1182" t="n"/>
      <c r="AM161" s="1182" t="n"/>
      <c r="AN161" s="1182" t="n"/>
      <c r="AO161" s="1182" t="n"/>
      <c r="AP161" s="1182" t="n"/>
      <c r="AQ161" s="1182" t="n"/>
      <c r="AR161" s="1182" t="n"/>
      <c r="AS161" s="1182" t="n"/>
      <c r="AT161" s="1182" t="n"/>
      <c r="AU161" s="1182" t="n"/>
      <c r="AV161" s="1182" t="n"/>
      <c r="AW161" s="1182" t="n"/>
      <c r="AX161" s="1182" t="n"/>
      <c r="AY161" s="1182" t="n"/>
      <c r="AZ161" s="1182" t="n"/>
      <c r="BA161" s="1182" t="n"/>
      <c r="BB161" s="1182" t="n"/>
      <c r="BC161" s="1182" t="n"/>
      <c r="BD161" s="1182" t="n"/>
      <c r="BE161" s="1182" t="n"/>
      <c r="BF161" s="1182" t="n"/>
      <c r="BG161" s="1182" t="n"/>
      <c r="BH161" s="1182" t="n"/>
      <c r="BI161" s="1182" t="n"/>
      <c r="BJ161" s="1182" t="n"/>
    </row>
    <row r="162" ht="6" customHeight="1" s="898">
      <c r="O162" s="393" t="n"/>
      <c r="P162" s="393" t="n"/>
      <c r="Q162" s="393" t="n"/>
      <c r="R162" s="393" t="n"/>
      <c r="S162" s="393" t="n"/>
      <c r="T162" s="1182" t="n"/>
      <c r="U162" s="1182" t="n"/>
      <c r="V162" s="1182" t="n"/>
      <c r="W162" s="1182" t="n"/>
      <c r="X162" s="1182" t="n"/>
      <c r="Y162" s="1182" t="n"/>
      <c r="Z162" s="1182" t="n"/>
      <c r="AA162" s="1182" t="n"/>
      <c r="AB162" s="1182" t="n"/>
      <c r="AC162" s="1182" t="n"/>
      <c r="AD162" s="1182" t="n"/>
      <c r="AE162" s="1182" t="n"/>
      <c r="AF162" s="1182" t="n"/>
      <c r="AG162" s="1182" t="n"/>
      <c r="AH162" s="1182" t="n"/>
      <c r="AI162" s="1182" t="n"/>
      <c r="AJ162" s="1182" t="n"/>
      <c r="AK162" s="1182" t="n"/>
      <c r="AL162" s="1182" t="n"/>
      <c r="AM162" s="1182" t="n"/>
      <c r="AN162" s="1182" t="n"/>
      <c r="AO162" s="1182" t="n"/>
      <c r="AP162" s="1182" t="n"/>
      <c r="AQ162" s="1182" t="n"/>
      <c r="AR162" s="1182" t="n"/>
      <c r="AS162" s="1182" t="n"/>
      <c r="AT162" s="1182" t="n"/>
      <c r="AU162" s="1182" t="n"/>
      <c r="AV162" s="1182" t="n"/>
      <c r="AW162" s="1182" t="n"/>
      <c r="AX162" s="1182" t="n"/>
      <c r="AY162" s="1182" t="n"/>
      <c r="AZ162" s="1182" t="n"/>
      <c r="BA162" s="1182" t="n"/>
      <c r="BB162" s="1182" t="n"/>
      <c r="BC162" s="1182" t="n"/>
      <c r="BD162" s="1182" t="n"/>
      <c r="BE162" s="1182" t="n"/>
      <c r="BF162" s="1182" t="n"/>
      <c r="BG162" s="1182" t="n"/>
      <c r="BH162" s="1182" t="n"/>
      <c r="BI162" s="1182" t="n"/>
      <c r="BJ162" s="1182" t="n"/>
    </row>
    <row r="163" ht="6" customHeight="1" s="898">
      <c r="O163" s="393" t="n"/>
      <c r="P163" s="393" t="n"/>
      <c r="Q163" s="393" t="n"/>
      <c r="R163" s="393" t="n"/>
      <c r="S163" s="393" t="n"/>
      <c r="T163" s="1182" t="n"/>
      <c r="U163" s="1182" t="n"/>
      <c r="V163" s="1182" t="n"/>
      <c r="W163" s="1182" t="n"/>
      <c r="X163" s="1182" t="n"/>
      <c r="Y163" s="1182" t="n"/>
      <c r="Z163" s="1182" t="n"/>
      <c r="AA163" s="1182" t="n"/>
      <c r="AB163" s="1182" t="n"/>
      <c r="AC163" s="1182" t="n"/>
      <c r="AD163" s="1182" t="n"/>
      <c r="AE163" s="1182" t="n"/>
      <c r="AF163" s="1182" t="n"/>
      <c r="AG163" s="1182" t="n"/>
      <c r="AH163" s="1182" t="n"/>
      <c r="AI163" s="1182" t="n"/>
      <c r="AJ163" s="1182" t="n"/>
      <c r="AK163" s="1182" t="n"/>
      <c r="AL163" s="1182" t="n"/>
      <c r="AM163" s="1182" t="n"/>
      <c r="AN163" s="1182" t="n"/>
      <c r="AO163" s="1182" t="n"/>
      <c r="AP163" s="1182" t="n"/>
      <c r="AQ163" s="1182" t="n"/>
      <c r="AR163" s="1182" t="n"/>
      <c r="AS163" s="1182" t="n"/>
      <c r="AT163" s="1182" t="n"/>
      <c r="AU163" s="1182" t="n"/>
      <c r="AV163" s="1182" t="n"/>
      <c r="AW163" s="1182" t="n"/>
      <c r="AX163" s="1182" t="n"/>
      <c r="AY163" s="1182" t="n"/>
      <c r="AZ163" s="1182" t="n"/>
      <c r="BA163" s="1182" t="n"/>
      <c r="BB163" s="1182" t="n"/>
      <c r="BC163" s="1182" t="n"/>
      <c r="BD163" s="1182" t="n"/>
      <c r="BE163" s="1182" t="n"/>
      <c r="BF163" s="1182" t="n"/>
      <c r="BG163" s="1182" t="n"/>
      <c r="BH163" s="1182" t="n"/>
      <c r="BI163" s="1182" t="n"/>
      <c r="BJ163" s="1182" t="n"/>
    </row>
    <row r="164" ht="6" customHeight="1" s="898">
      <c r="O164" s="393" t="n"/>
      <c r="P164" s="393" t="n"/>
      <c r="Q164" s="393" t="n"/>
      <c r="R164" s="393" t="n"/>
      <c r="S164" s="393" t="n"/>
      <c r="T164" s="1182" t="n"/>
      <c r="U164" s="1182" t="n"/>
      <c r="V164" s="1182" t="n"/>
      <c r="W164" s="1182" t="n"/>
      <c r="X164" s="1182" t="n"/>
      <c r="Y164" s="1182" t="n"/>
      <c r="Z164" s="1182" t="n"/>
      <c r="AA164" s="1182" t="n"/>
      <c r="AB164" s="1182" t="n"/>
      <c r="AC164" s="1182" t="n"/>
      <c r="AD164" s="1182" t="n"/>
      <c r="AE164" s="1182" t="n"/>
      <c r="AF164" s="1182" t="n"/>
      <c r="AG164" s="1182" t="n"/>
      <c r="AH164" s="1182" t="n"/>
      <c r="AI164" s="1182" t="n"/>
      <c r="AJ164" s="1182" t="n"/>
      <c r="AK164" s="1182" t="n"/>
      <c r="AL164" s="1182" t="n"/>
      <c r="AM164" s="1182" t="n"/>
      <c r="AN164" s="1182" t="n"/>
      <c r="AO164" s="1182" t="n"/>
      <c r="AP164" s="1182" t="n"/>
      <c r="AQ164" s="1182" t="n"/>
      <c r="AR164" s="1182" t="n"/>
      <c r="AS164" s="1182" t="n"/>
      <c r="AT164" s="1182" t="n"/>
      <c r="AU164" s="1182" t="n"/>
      <c r="AV164" s="1182" t="n"/>
      <c r="AW164" s="1182" t="n"/>
      <c r="AX164" s="1182" t="n"/>
      <c r="AY164" s="1182" t="n"/>
      <c r="AZ164" s="1182" t="n"/>
      <c r="BA164" s="1182" t="n"/>
      <c r="BB164" s="1182" t="n"/>
      <c r="BC164" s="1182" t="n"/>
      <c r="BD164" s="1182" t="n"/>
      <c r="BE164" s="1182" t="n"/>
      <c r="BF164" s="1182" t="n"/>
      <c r="BG164" s="1182" t="n"/>
      <c r="BH164" s="1182" t="n"/>
      <c r="BI164" s="1182" t="n"/>
      <c r="BJ164" s="1182" t="n"/>
    </row>
    <row r="165" ht="6" customHeight="1" s="898">
      <c r="O165" s="393" t="n"/>
      <c r="P165" s="393" t="n"/>
      <c r="Q165" s="393" t="n"/>
      <c r="R165" s="393" t="n"/>
      <c r="S165" s="393" t="n"/>
      <c r="T165" s="1182" t="n"/>
      <c r="U165" s="1182" t="n"/>
      <c r="V165" s="1182" t="n"/>
      <c r="W165" s="1182" t="n"/>
      <c r="X165" s="1182" t="n"/>
      <c r="Y165" s="1182" t="n"/>
      <c r="Z165" s="1182" t="n"/>
      <c r="AA165" s="1182" t="n"/>
      <c r="AB165" s="1182" t="n"/>
      <c r="AC165" s="1182" t="n"/>
      <c r="AD165" s="1182" t="n"/>
      <c r="AE165" s="1182" t="n"/>
      <c r="AF165" s="1182" t="n"/>
      <c r="AG165" s="1182" t="n"/>
      <c r="AH165" s="1182" t="n"/>
      <c r="AI165" s="1182" t="n"/>
      <c r="AJ165" s="1182" t="n"/>
      <c r="AK165" s="1182" t="n"/>
      <c r="AL165" s="1182" t="n"/>
      <c r="AM165" s="1182" t="n"/>
      <c r="AN165" s="1182" t="n"/>
      <c r="AO165" s="1182" t="n"/>
      <c r="AP165" s="1182" t="n"/>
      <c r="AQ165" s="1182" t="n"/>
      <c r="AR165" s="1182" t="n"/>
      <c r="AS165" s="1182" t="n"/>
      <c r="AT165" s="1182" t="n"/>
      <c r="AU165" s="1182" t="n"/>
      <c r="AV165" s="1182" t="n"/>
      <c r="AW165" s="1182" t="n"/>
      <c r="AX165" s="1182" t="n"/>
      <c r="AY165" s="1182" t="n"/>
      <c r="AZ165" s="1182" t="n"/>
      <c r="BA165" s="1182" t="n"/>
      <c r="BB165" s="1182" t="n"/>
      <c r="BC165" s="1182" t="n"/>
      <c r="BD165" s="1182" t="n"/>
      <c r="BE165" s="1182" t="n"/>
      <c r="BF165" s="1182" t="n"/>
      <c r="BG165" s="1182" t="n"/>
      <c r="BH165" s="1182" t="n"/>
      <c r="BI165" s="1182" t="n"/>
      <c r="BJ165" s="1182" t="n"/>
    </row>
    <row r="166" ht="6" customHeight="1" s="898">
      <c r="O166" s="393" t="n"/>
      <c r="P166" s="393" t="n"/>
      <c r="Q166" s="393" t="n"/>
      <c r="R166" s="393" t="n"/>
      <c r="S166" s="393" t="n"/>
      <c r="T166" s="1182" t="n"/>
      <c r="U166" s="1182" t="n"/>
      <c r="V166" s="1182" t="n"/>
      <c r="W166" s="1182" t="n"/>
      <c r="X166" s="1182" t="n"/>
      <c r="Y166" s="1182" t="n"/>
      <c r="Z166" s="1182" t="n"/>
      <c r="AA166" s="1182" t="n"/>
      <c r="AB166" s="1182" t="n"/>
      <c r="AC166" s="1182" t="n"/>
      <c r="AD166" s="1182" t="n"/>
      <c r="AE166" s="1182" t="n"/>
      <c r="AF166" s="1182" t="n"/>
      <c r="AG166" s="1182" t="n"/>
      <c r="AH166" s="1182" t="n"/>
      <c r="AI166" s="1182" t="n"/>
      <c r="AJ166" s="1182" t="n"/>
      <c r="AK166" s="1182" t="n"/>
      <c r="AL166" s="1182" t="n"/>
      <c r="AM166" s="1182" t="n"/>
      <c r="AN166" s="1182" t="n"/>
      <c r="AO166" s="1182" t="n"/>
      <c r="AP166" s="1182" t="n"/>
      <c r="AQ166" s="1182" t="n"/>
      <c r="AR166" s="1182" t="n"/>
      <c r="AS166" s="1182" t="n"/>
      <c r="AT166" s="1182" t="n"/>
      <c r="AU166" s="1182" t="n"/>
      <c r="AV166" s="1182" t="n"/>
      <c r="AW166" s="1182" t="n"/>
      <c r="AX166" s="1182" t="n"/>
      <c r="AY166" s="1182" t="n"/>
      <c r="AZ166" s="1182" t="n"/>
      <c r="BA166" s="1182" t="n"/>
      <c r="BB166" s="1182" t="n"/>
      <c r="BC166" s="1182" t="n"/>
      <c r="BD166" s="1182" t="n"/>
      <c r="BE166" s="1182" t="n"/>
      <c r="BF166" s="1182" t="n"/>
      <c r="BG166" s="1182" t="n"/>
      <c r="BH166" s="1182" t="n"/>
      <c r="BI166" s="1182" t="n"/>
      <c r="BJ166" s="1182" t="n"/>
    </row>
    <row r="167" ht="6" customHeight="1" s="898">
      <c r="O167" s="393" t="n"/>
      <c r="P167" s="393" t="n"/>
      <c r="Q167" s="393" t="n"/>
      <c r="R167" s="393" t="n"/>
      <c r="S167" s="393" t="n"/>
      <c r="T167" s="1182" t="n"/>
      <c r="U167" s="1182" t="n"/>
      <c r="V167" s="1182" t="n"/>
      <c r="W167" s="1182" t="n"/>
      <c r="X167" s="1182" t="n"/>
      <c r="Y167" s="1182" t="n"/>
      <c r="Z167" s="1182" t="n"/>
      <c r="AA167" s="1182" t="n"/>
      <c r="AB167" s="1182" t="n"/>
      <c r="AC167" s="1182" t="n"/>
      <c r="AD167" s="1182" t="n"/>
      <c r="AE167" s="1182" t="n"/>
      <c r="AF167" s="1182" t="n"/>
      <c r="AG167" s="1182" t="n"/>
      <c r="AH167" s="1182" t="n"/>
      <c r="AI167" s="1182" t="n"/>
      <c r="AJ167" s="1182" t="n"/>
      <c r="AK167" s="1182" t="n"/>
      <c r="AL167" s="1182" t="n"/>
      <c r="AM167" s="1182" t="n"/>
      <c r="AN167" s="1182" t="n"/>
      <c r="AO167" s="1182" t="n"/>
      <c r="AP167" s="1182" t="n"/>
      <c r="AQ167" s="1182" t="n"/>
      <c r="AR167" s="1182" t="n"/>
      <c r="AS167" s="1182" t="n"/>
      <c r="AT167" s="1182" t="n"/>
      <c r="AU167" s="1182" t="n"/>
      <c r="AV167" s="1182" t="n"/>
      <c r="AW167" s="1182" t="n"/>
      <c r="AX167" s="1182" t="n"/>
      <c r="AY167" s="1182" t="n"/>
      <c r="AZ167" s="1182" t="n"/>
      <c r="BA167" s="1182" t="n"/>
      <c r="BB167" s="1182" t="n"/>
      <c r="BC167" s="1182" t="n"/>
      <c r="BD167" s="1182" t="n"/>
      <c r="BE167" s="1182" t="n"/>
      <c r="BF167" s="1182" t="n"/>
      <c r="BG167" s="1182" t="n"/>
      <c r="BH167" s="1182" t="n"/>
      <c r="BI167" s="1182" t="n"/>
      <c r="BJ167" s="1182" t="n"/>
    </row>
    <row r="168" ht="6" customHeight="1" s="898">
      <c r="O168" s="393" t="n"/>
      <c r="P168" s="393" t="n"/>
      <c r="Q168" s="393" t="n"/>
      <c r="R168" s="393" t="n"/>
      <c r="S168" s="393" t="n"/>
      <c r="T168" s="1182" t="n"/>
      <c r="U168" s="1182" t="n"/>
      <c r="V168" s="1182" t="n"/>
      <c r="W168" s="1182" t="n"/>
      <c r="X168" s="1182" t="n"/>
      <c r="Y168" s="1182" t="n"/>
      <c r="Z168" s="1182" t="n"/>
      <c r="AA168" s="1182" t="n"/>
      <c r="AB168" s="1182" t="n"/>
      <c r="AC168" s="1182" t="n"/>
      <c r="AD168" s="1182" t="n"/>
      <c r="AE168" s="1182" t="n"/>
      <c r="AF168" s="1182" t="n"/>
      <c r="AG168" s="1182" t="n"/>
      <c r="AH168" s="1182" t="n"/>
      <c r="AI168" s="1182" t="n"/>
      <c r="AJ168" s="1182" t="n"/>
      <c r="AK168" s="1182" t="n"/>
      <c r="AL168" s="1182" t="n"/>
      <c r="AM168" s="1182" t="n"/>
      <c r="AN168" s="1182" t="n"/>
      <c r="AO168" s="1182" t="n"/>
      <c r="AP168" s="1182" t="n"/>
      <c r="AQ168" s="1182" t="n"/>
      <c r="AR168" s="1182" t="n"/>
      <c r="AS168" s="1182" t="n"/>
      <c r="AT168" s="1182" t="n"/>
      <c r="AU168" s="1182" t="n"/>
      <c r="AV168" s="1182" t="n"/>
      <c r="AW168" s="1182" t="n"/>
      <c r="AX168" s="1182" t="n"/>
      <c r="AY168" s="1182" t="n"/>
      <c r="AZ168" s="1182" t="n"/>
      <c r="BA168" s="1182" t="n"/>
      <c r="BB168" s="1182" t="n"/>
      <c r="BC168" s="1182" t="n"/>
      <c r="BD168" s="1182" t="n"/>
      <c r="BE168" s="1182" t="n"/>
      <c r="BF168" s="1182" t="n"/>
      <c r="BG168" s="1182" t="n"/>
      <c r="BH168" s="1182" t="n"/>
      <c r="BI168" s="1182" t="n"/>
      <c r="BJ168" s="1182" t="n"/>
    </row>
    <row r="169" ht="6" customHeight="1" s="898">
      <c r="O169" s="393" t="n"/>
      <c r="P169" s="393" t="n"/>
      <c r="Q169" s="393" t="n"/>
      <c r="R169" s="393" t="n"/>
      <c r="S169" s="393" t="n"/>
      <c r="T169" s="1182" t="n"/>
      <c r="U169" s="1182" t="n"/>
      <c r="V169" s="1182" t="n"/>
      <c r="W169" s="1182" t="n"/>
      <c r="X169" s="1182" t="n"/>
      <c r="Y169" s="1182" t="n"/>
      <c r="Z169" s="1182" t="n"/>
      <c r="AA169" s="1182" t="n"/>
      <c r="AB169" s="1182" t="n"/>
      <c r="AC169" s="1182" t="n"/>
      <c r="AD169" s="1182" t="n"/>
      <c r="AE169" s="1182" t="n"/>
      <c r="AF169" s="1182" t="n"/>
      <c r="AG169" s="1182" t="n"/>
      <c r="AH169" s="1182" t="n"/>
      <c r="AI169" s="1182" t="n"/>
      <c r="AJ169" s="1182" t="n"/>
      <c r="AK169" s="1182" t="n"/>
      <c r="AL169" s="1182" t="n"/>
      <c r="AM169" s="1182" t="n"/>
      <c r="AN169" s="1182" t="n"/>
      <c r="AO169" s="1182" t="n"/>
      <c r="AP169" s="1182" t="n"/>
      <c r="AQ169" s="1182" t="n"/>
      <c r="AR169" s="1182" t="n"/>
      <c r="AS169" s="1182" t="n"/>
      <c r="AT169" s="1182" t="n"/>
      <c r="AU169" s="1182" t="n"/>
      <c r="AV169" s="1182" t="n"/>
      <c r="AW169" s="1182" t="n"/>
      <c r="AX169" s="1182" t="n"/>
      <c r="AY169" s="1182" t="n"/>
      <c r="AZ169" s="1182" t="n"/>
      <c r="BA169" s="1182" t="n"/>
      <c r="BB169" s="1182" t="n"/>
      <c r="BC169" s="1182" t="n"/>
      <c r="BD169" s="1182" t="n"/>
      <c r="BE169" s="1182" t="n"/>
      <c r="BF169" s="1182" t="n"/>
      <c r="BG169" s="1182" t="n"/>
      <c r="BH169" s="1182" t="n"/>
      <c r="BI169" s="1182" t="n"/>
      <c r="BJ169" s="1182" t="n"/>
    </row>
    <row r="170" ht="6" customHeight="1" s="898">
      <c r="O170" s="393" t="n"/>
      <c r="P170" s="393" t="n"/>
      <c r="Q170" s="393" t="n"/>
      <c r="R170" s="393" t="n"/>
      <c r="S170" s="393" t="n"/>
      <c r="T170" s="1182" t="n"/>
      <c r="U170" s="1182" t="n"/>
      <c r="V170" s="1182" t="n"/>
      <c r="W170" s="1182" t="n"/>
      <c r="X170" s="1182" t="n"/>
      <c r="Y170" s="1182" t="n"/>
      <c r="Z170" s="1182" t="n"/>
      <c r="AA170" s="1182" t="n"/>
      <c r="AB170" s="1182" t="n"/>
      <c r="AC170" s="1182" t="n"/>
      <c r="AD170" s="1182" t="n"/>
      <c r="AE170" s="1182" t="n"/>
      <c r="AF170" s="1182" t="n"/>
      <c r="AG170" s="1182" t="n"/>
      <c r="AH170" s="1182" t="n"/>
      <c r="AI170" s="1182" t="n"/>
      <c r="AJ170" s="1182" t="n"/>
      <c r="AK170" s="1182" t="n"/>
      <c r="AL170" s="1182" t="n"/>
      <c r="AM170" s="1182" t="n"/>
      <c r="AN170" s="1182" t="n"/>
      <c r="AO170" s="1182" t="n"/>
      <c r="AP170" s="1182" t="n"/>
      <c r="AQ170" s="1182" t="n"/>
      <c r="AR170" s="1182" t="n"/>
      <c r="AS170" s="1182" t="n"/>
      <c r="AT170" s="1182" t="n"/>
      <c r="AU170" s="1182" t="n"/>
      <c r="AV170" s="1182" t="n"/>
      <c r="AW170" s="1182" t="n"/>
      <c r="AX170" s="1182" t="n"/>
      <c r="AY170" s="1182" t="n"/>
      <c r="AZ170" s="1182" t="n"/>
      <c r="BA170" s="1182" t="n"/>
      <c r="BB170" s="1182" t="n"/>
      <c r="BC170" s="1182" t="n"/>
      <c r="BD170" s="1182" t="n"/>
      <c r="BE170" s="1182" t="n"/>
      <c r="BF170" s="1182" t="n"/>
      <c r="BG170" s="1182" t="n"/>
      <c r="BH170" s="1182" t="n"/>
      <c r="BI170" s="1182" t="n"/>
      <c r="BJ170" s="1182" t="n"/>
    </row>
    <row r="171" ht="6" customHeight="1" s="898">
      <c r="O171" s="393" t="n"/>
      <c r="P171" s="393" t="n"/>
      <c r="Q171" s="393" t="n"/>
      <c r="R171" s="393" t="n"/>
      <c r="S171" s="393" t="n"/>
      <c r="T171" s="1182" t="n"/>
      <c r="U171" s="1182" t="n"/>
      <c r="V171" s="1182" t="n"/>
      <c r="W171" s="1182" t="n"/>
      <c r="X171" s="1182" t="n"/>
      <c r="Y171" s="1182" t="n"/>
      <c r="Z171" s="1182" t="n"/>
      <c r="AA171" s="1182" t="n"/>
      <c r="AB171" s="1182" t="n"/>
      <c r="AC171" s="1182" t="n"/>
      <c r="AD171" s="1182" t="n"/>
      <c r="AE171" s="1182" t="n"/>
      <c r="AF171" s="1182" t="n"/>
      <c r="AG171" s="1182" t="n"/>
      <c r="AH171" s="1182" t="n"/>
      <c r="AI171" s="1182" t="n"/>
      <c r="AJ171" s="1182" t="n"/>
      <c r="AK171" s="1182" t="n"/>
      <c r="AL171" s="1182" t="n"/>
      <c r="AM171" s="1182" t="n"/>
      <c r="AN171" s="1182" t="n"/>
      <c r="AO171" s="1182" t="n"/>
      <c r="AP171" s="1182" t="n"/>
      <c r="AQ171" s="1182" t="n"/>
      <c r="AR171" s="1182" t="n"/>
      <c r="AS171" s="1182" t="n"/>
      <c r="AT171" s="1182" t="n"/>
      <c r="AU171" s="1182" t="n"/>
      <c r="AV171" s="1182" t="n"/>
      <c r="AW171" s="1182" t="n"/>
      <c r="AX171" s="1182" t="n"/>
      <c r="AY171" s="1182" t="n"/>
      <c r="AZ171" s="1182" t="n"/>
      <c r="BA171" s="1182" t="n"/>
      <c r="BB171" s="1182" t="n"/>
      <c r="BC171" s="1182" t="n"/>
      <c r="BD171" s="1182" t="n"/>
      <c r="BE171" s="1182" t="n"/>
      <c r="BF171" s="1182" t="n"/>
      <c r="BG171" s="1182" t="n"/>
      <c r="BH171" s="1182" t="n"/>
      <c r="BI171" s="1182" t="n"/>
      <c r="BJ171" s="1182" t="n"/>
    </row>
    <row r="172" ht="6" customHeight="1" s="898">
      <c r="O172" s="393" t="n"/>
      <c r="P172" s="393" t="n"/>
      <c r="Q172" s="393" t="n"/>
      <c r="R172" s="393" t="n"/>
      <c r="S172" s="393" t="n"/>
      <c r="T172" s="1182" t="n"/>
      <c r="U172" s="1182" t="n"/>
      <c r="V172" s="1182" t="n"/>
      <c r="W172" s="1182" t="n"/>
      <c r="X172" s="1182" t="n"/>
      <c r="Y172" s="1182" t="n"/>
      <c r="Z172" s="1182" t="n"/>
      <c r="AA172" s="1182" t="n"/>
      <c r="AB172" s="1182" t="n"/>
      <c r="AC172" s="1182" t="n"/>
      <c r="AD172" s="1182" t="n"/>
      <c r="AE172" s="1182" t="n"/>
      <c r="AF172" s="1182" t="n"/>
      <c r="AG172" s="1182" t="n"/>
      <c r="AH172" s="1182" t="n"/>
      <c r="AI172" s="1182" t="n"/>
      <c r="AJ172" s="1182" t="n"/>
      <c r="AK172" s="1182" t="n"/>
      <c r="AL172" s="1182" t="n"/>
      <c r="AM172" s="1182" t="n"/>
      <c r="AN172" s="1182" t="n"/>
      <c r="AO172" s="1182" t="n"/>
      <c r="AP172" s="1182" t="n"/>
      <c r="AQ172" s="1182" t="n"/>
      <c r="AR172" s="1182" t="n"/>
      <c r="AS172" s="1182" t="n"/>
      <c r="AT172" s="1182" t="n"/>
      <c r="AU172" s="1182" t="n"/>
      <c r="AV172" s="1182" t="n"/>
      <c r="AW172" s="1182" t="n"/>
      <c r="AX172" s="1182" t="n"/>
      <c r="AY172" s="1182" t="n"/>
      <c r="AZ172" s="1182" t="n"/>
      <c r="BA172" s="1182" t="n"/>
      <c r="BB172" s="1182" t="n"/>
      <c r="BC172" s="1182" t="n"/>
      <c r="BD172" s="1182" t="n"/>
      <c r="BE172" s="1182" t="n"/>
      <c r="BF172" s="1182" t="n"/>
      <c r="BG172" s="1182" t="n"/>
      <c r="BH172" s="1182" t="n"/>
      <c r="BI172" s="1182" t="n"/>
      <c r="BJ172" s="1182" t="n"/>
    </row>
    <row r="173" ht="6" customHeight="1" s="898">
      <c r="O173" s="393" t="n"/>
      <c r="P173" s="393" t="n"/>
      <c r="Q173" s="393" t="n"/>
      <c r="R173" s="393" t="n"/>
      <c r="S173" s="393" t="n"/>
      <c r="T173" s="1182" t="n"/>
      <c r="U173" s="1182" t="n"/>
      <c r="V173" s="1182" t="n"/>
      <c r="W173" s="1182" t="n"/>
      <c r="X173" s="1182" t="n"/>
      <c r="Y173" s="1182" t="n"/>
      <c r="Z173" s="1182" t="n"/>
      <c r="AA173" s="1182" t="n"/>
    </row>
    <row r="174" ht="6" customHeight="1" s="898">
      <c r="O174" s="393" t="n"/>
      <c r="P174" s="393" t="n"/>
      <c r="Q174" s="393" t="n"/>
      <c r="R174" s="393" t="n"/>
      <c r="S174" s="393" t="n"/>
      <c r="T174" s="1182" t="n"/>
      <c r="U174" s="1182" t="n"/>
      <c r="V174" s="1182" t="n"/>
      <c r="W174" s="1182" t="n"/>
      <c r="X174" s="1182" t="n"/>
      <c r="Y174" s="1182" t="n"/>
      <c r="Z174" s="1182" t="n"/>
      <c r="AA174" s="1182" t="n"/>
    </row>
    <row r="175" ht="6" customHeight="1" s="898">
      <c r="O175" s="393" t="n"/>
      <c r="P175" s="393" t="n"/>
      <c r="Q175" s="393" t="n"/>
      <c r="R175" s="393" t="n"/>
      <c r="S175" s="393" t="n"/>
      <c r="T175" s="1182" t="n"/>
      <c r="U175" s="1182" t="n"/>
      <c r="V175" s="1182" t="n"/>
      <c r="W175" s="1182" t="n"/>
      <c r="X175" s="1182" t="n"/>
      <c r="Y175" s="1182" t="n"/>
      <c r="Z175" s="1182" t="n"/>
    </row>
    <row r="176" ht="6" customHeight="1" s="898">
      <c r="O176" s="393" t="n"/>
      <c r="P176" s="393" t="n"/>
      <c r="Q176" s="393" t="n"/>
      <c r="R176" s="393" t="n"/>
      <c r="S176" s="393" t="n"/>
      <c r="T176" s="1182" t="n"/>
      <c r="U176" s="1182" t="n"/>
      <c r="V176" s="1182" t="n"/>
      <c r="W176" s="1182" t="n"/>
      <c r="X176" s="1182" t="n"/>
      <c r="Y176" s="1182" t="n"/>
      <c r="Z176" s="1182" t="n"/>
    </row>
    <row r="177" ht="6" customHeight="1" s="898">
      <c r="O177" s="393" t="n"/>
      <c r="P177" s="393" t="n"/>
      <c r="Q177" s="393" t="n"/>
      <c r="R177" s="393" t="n"/>
      <c r="S177" s="393" t="n"/>
      <c r="T177" s="1182" t="n"/>
      <c r="U177" s="1182" t="n"/>
      <c r="V177" s="1182" t="n"/>
      <c r="W177" s="1182" t="n"/>
      <c r="X177" s="1182" t="n"/>
      <c r="Y177" s="1182" t="n"/>
      <c r="Z177" s="1182" t="n"/>
    </row>
    <row r="178" ht="6" customHeight="1" s="898">
      <c r="O178" s="393" t="n"/>
      <c r="P178" s="393" t="n"/>
      <c r="Q178" s="393" t="n"/>
      <c r="R178" s="393" t="n"/>
      <c r="S178" s="393" t="n"/>
      <c r="T178" s="1182" t="n"/>
      <c r="U178" s="1182" t="n"/>
      <c r="V178" s="1182" t="n"/>
      <c r="W178" s="1182" t="n"/>
      <c r="X178" s="1182" t="n"/>
      <c r="Y178" s="1182" t="n"/>
      <c r="Z178" s="1182" t="n"/>
    </row>
    <row r="179" ht="6" customHeight="1" s="898">
      <c r="O179" s="393" t="n"/>
      <c r="P179" s="393" t="n"/>
      <c r="Q179" s="393" t="n"/>
      <c r="R179" s="393" t="n"/>
      <c r="S179" s="393" t="n"/>
      <c r="T179" s="1182" t="n"/>
      <c r="U179" s="1182" t="n"/>
      <c r="V179" s="1182" t="n"/>
      <c r="W179" s="1182" t="n"/>
      <c r="X179" s="1182" t="n"/>
      <c r="Y179" s="1182" t="n"/>
    </row>
    <row r="180" ht="6" customHeight="1" s="898">
      <c r="O180" s="393" t="n"/>
      <c r="P180" s="393" t="n"/>
      <c r="Q180" s="393" t="n"/>
      <c r="R180" s="393" t="n"/>
      <c r="S180" s="393" t="n"/>
      <c r="T180" s="1182" t="n"/>
      <c r="U180" s="1182" t="n"/>
      <c r="V180" s="1182" t="n"/>
      <c r="W180" s="1182" t="n"/>
      <c r="X180" s="1182" t="n"/>
      <c r="Y180" s="1182" t="n"/>
    </row>
    <row r="181" ht="6" customHeight="1" s="898">
      <c r="O181" s="393" t="n"/>
      <c r="P181" s="393" t="n"/>
      <c r="Q181" s="393" t="n"/>
      <c r="R181" s="393" t="n"/>
      <c r="S181" s="393" t="n"/>
      <c r="T181" s="1182" t="n"/>
      <c r="U181" s="1182" t="n"/>
      <c r="V181" s="1182" t="n"/>
      <c r="W181" s="1182" t="n"/>
      <c r="X181" s="1182" t="n"/>
      <c r="Y181" s="1182" t="n"/>
    </row>
    <row r="182" ht="6" customHeight="1" s="898">
      <c r="O182" s="393" t="n"/>
      <c r="P182" s="393" t="n"/>
      <c r="Q182" s="393" t="n"/>
      <c r="R182" s="393" t="n"/>
      <c r="S182" s="393" t="n"/>
      <c r="T182" s="1182" t="n"/>
      <c r="U182" s="1182" t="n"/>
      <c r="V182" s="1182" t="n"/>
      <c r="W182" s="1182" t="n"/>
      <c r="X182" s="1182" t="n"/>
      <c r="Y182" s="1182" t="n"/>
    </row>
    <row r="183" ht="6" customHeight="1" s="898">
      <c r="O183" s="393" t="n"/>
      <c r="P183" s="393" t="n"/>
      <c r="Q183" s="393" t="n"/>
      <c r="R183" s="393" t="n"/>
      <c r="S183" s="393" t="n"/>
      <c r="T183" s="1182" t="n"/>
      <c r="U183" s="1182" t="n"/>
      <c r="V183" s="1182" t="n"/>
      <c r="W183" s="1182" t="n"/>
      <c r="X183" s="1182" t="n"/>
      <c r="Y183" s="1182" t="n"/>
    </row>
    <row r="184" ht="6" customHeight="1" s="898">
      <c r="O184" s="393" t="n"/>
      <c r="P184" s="393" t="n"/>
      <c r="Q184" s="393" t="n"/>
      <c r="R184" s="393" t="n"/>
      <c r="S184" s="393" t="n"/>
      <c r="T184" s="1182" t="n"/>
      <c r="U184" s="1182" t="n"/>
      <c r="V184" s="1182" t="n"/>
      <c r="W184" s="1182" t="n"/>
      <c r="X184" s="1182" t="n"/>
      <c r="Y184" s="1182" t="n"/>
    </row>
    <row r="185" ht="6" customHeight="1" s="898">
      <c r="O185" s="393" t="n"/>
      <c r="P185" s="393" t="n"/>
      <c r="Q185" s="393" t="n"/>
      <c r="R185" s="393" t="n"/>
      <c r="S185" s="393" t="n"/>
      <c r="T185" s="1182" t="n"/>
      <c r="U185" s="1182" t="n"/>
      <c r="V185" s="1182" t="n"/>
      <c r="W185" s="1182" t="n"/>
    </row>
    <row r="186" ht="6" customHeight="1" s="898">
      <c r="O186" s="393" t="n"/>
      <c r="P186" s="393" t="n"/>
      <c r="Q186" s="393" t="n"/>
      <c r="R186" s="393" t="n"/>
      <c r="S186" s="393" t="n"/>
      <c r="T186" s="1182" t="n"/>
      <c r="U186" s="1182" t="n"/>
      <c r="V186" s="1182" t="n"/>
      <c r="W186" s="1182" t="n"/>
    </row>
    <row r="187" ht="6" customHeight="1" s="898">
      <c r="O187" s="393" t="n"/>
      <c r="P187" s="393" t="n"/>
      <c r="Q187" s="393" t="n"/>
      <c r="R187" s="393" t="n"/>
      <c r="S187" s="393" t="n"/>
      <c r="T187" s="1182" t="n"/>
      <c r="U187" s="1182" t="n"/>
      <c r="V187" s="1182" t="n"/>
      <c r="W187" s="1182" t="n"/>
    </row>
    <row r="188" ht="6" customHeight="1" s="898">
      <c r="O188" s="393" t="n"/>
      <c r="P188" s="393" t="n"/>
      <c r="Q188" s="393" t="n"/>
      <c r="R188" s="393" t="n"/>
      <c r="S188" s="393" t="n"/>
      <c r="T188" s="1182" t="n"/>
      <c r="U188" s="1182" t="n"/>
      <c r="V188" s="1182" t="n"/>
      <c r="W188" s="1182" t="n"/>
    </row>
    <row r="189" ht="6" customHeight="1" s="898">
      <c r="O189" s="393" t="n"/>
      <c r="P189" s="393" t="n"/>
      <c r="Q189" s="393" t="n"/>
      <c r="R189" s="393" t="n"/>
      <c r="S189" s="393" t="n"/>
      <c r="T189" s="1182" t="n"/>
      <c r="U189" s="1182" t="n"/>
      <c r="V189" s="1182" t="n"/>
      <c r="W189" s="1182" t="n"/>
    </row>
    <row r="190" ht="6" customHeight="1" s="898">
      <c r="O190" s="393" t="n"/>
      <c r="P190" s="393" t="n"/>
      <c r="Q190" s="393" t="n"/>
      <c r="R190" s="393" t="n"/>
      <c r="S190" s="393" t="n"/>
      <c r="T190" s="1182" t="n"/>
      <c r="U190" s="1182" t="n"/>
      <c r="V190" s="1182" t="n"/>
      <c r="W190" s="1182" t="n"/>
    </row>
    <row r="191" ht="6" customHeight="1" s="898">
      <c r="O191" s="393" t="n"/>
      <c r="P191" s="393" t="n"/>
      <c r="Q191" s="393" t="n"/>
      <c r="R191" s="393" t="n"/>
      <c r="S191" s="393" t="n"/>
      <c r="T191" s="1182" t="n"/>
      <c r="U191" s="1182" t="n"/>
      <c r="V191" s="1182" t="n"/>
    </row>
    <row r="192" ht="6" customHeight="1" s="898">
      <c r="O192" s="393" t="n"/>
      <c r="P192" s="393" t="n"/>
      <c r="Q192" s="393" t="n"/>
      <c r="R192" s="393" t="n"/>
      <c r="S192" s="393" t="n"/>
      <c r="T192" s="1182" t="n"/>
      <c r="U192" s="1182" t="n"/>
      <c r="V192" s="1182" t="n"/>
    </row>
    <row r="193" ht="6" customHeight="1" s="898">
      <c r="O193" s="393" t="n"/>
      <c r="P193" s="393" t="n"/>
      <c r="Q193" s="393" t="n"/>
      <c r="R193" s="393" t="n"/>
      <c r="S193" s="393" t="n"/>
      <c r="T193" s="1182" t="n"/>
      <c r="U193" s="1182" t="n"/>
      <c r="V193" s="1182" t="n"/>
    </row>
    <row r="194" ht="6" customHeight="1" s="898">
      <c r="O194" s="393" t="n"/>
      <c r="P194" s="393" t="n"/>
      <c r="Q194" s="393" t="n"/>
      <c r="R194" s="393" t="n"/>
      <c r="S194" s="393" t="n"/>
      <c r="T194" s="1182" t="n"/>
      <c r="U194" s="1182" t="n"/>
    </row>
    <row r="195" ht="6" customHeight="1" s="898">
      <c r="O195" s="393" t="n"/>
      <c r="P195" s="393" t="n"/>
      <c r="Q195" s="393" t="n"/>
      <c r="R195" s="393" t="n"/>
      <c r="S195" s="393" t="n"/>
      <c r="T195" s="1182"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2"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2"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5" min="1" max="125"/>
    <col width="25.625" customWidth="1" style="1125" min="126" max="126"/>
    <col width="0.875" customWidth="1" style="1125" min="127" max="1024"/>
  </cols>
  <sheetData>
    <row r="1" ht="13.5" customHeight="1" s="898">
      <c r="A1" s="1126" t="inlineStr">
        <is>
          <t xml:space="preserve">　Date</t>
        </is>
      </c>
      <c r="B1" s="1127" t="n"/>
      <c r="C1" s="1127" t="n"/>
      <c r="D1" s="1127" t="n"/>
      <c r="E1" s="1127" t="n"/>
      <c r="F1" s="1127" t="n"/>
      <c r="G1" s="1127" t="n"/>
      <c r="H1" s="1127" t="n"/>
      <c r="I1" s="1128" t="n"/>
      <c r="J1" s="646">
        <f>TODAY()</f>
        <v/>
      </c>
      <c r="K1" s="1127" t="n"/>
      <c r="L1" s="1127" t="n"/>
      <c r="M1" s="1127" t="n"/>
      <c r="N1" s="1127" t="n"/>
      <c r="O1" s="1127" t="n"/>
      <c r="P1" s="1127" t="n"/>
      <c r="Q1" s="1127" t="n"/>
      <c r="R1" s="1127" t="n"/>
      <c r="S1" s="1127" t="n"/>
      <c r="T1" s="1127" t="n"/>
      <c r="U1" s="1127" t="n"/>
      <c r="V1" s="1128" t="n"/>
      <c r="Y1" s="1126" t="inlineStr">
        <is>
          <t xml:space="preserve">　Settlement Period</t>
        </is>
      </c>
      <c r="Z1" s="1127" t="n"/>
      <c r="AA1" s="1127" t="n"/>
      <c r="AB1" s="1127" t="n"/>
      <c r="AC1" s="1127" t="n"/>
      <c r="AD1" s="1127" t="n"/>
      <c r="AE1" s="1127" t="n"/>
      <c r="AF1" s="1127" t="n"/>
      <c r="AG1" s="1127" t="n"/>
      <c r="AH1" s="1127" t="n"/>
      <c r="AI1" s="1127" t="n"/>
      <c r="AJ1" s="1128" t="n"/>
      <c r="AK1" s="1129">
        <f>BS!B11</f>
        <v/>
      </c>
      <c r="AL1" s="1127" t="n"/>
      <c r="AM1" s="1127" t="n"/>
      <c r="AN1" s="1127" t="n"/>
      <c r="AO1" s="1127" t="n"/>
      <c r="AP1" s="1127" t="n"/>
      <c r="AQ1" s="1127" t="n"/>
      <c r="AR1" s="1127" t="n"/>
      <c r="AS1" s="1127" t="n"/>
      <c r="AT1" s="1128" t="n"/>
      <c r="AW1" s="1130" t="inlineStr">
        <is>
          <t xml:space="preserve">　Accounts Type</t>
        </is>
      </c>
      <c r="AX1" s="1131" t="n"/>
      <c r="AY1" s="1131" t="n"/>
      <c r="AZ1" s="1131" t="n"/>
      <c r="BA1" s="1131" t="n"/>
      <c r="BB1" s="1131" t="n"/>
      <c r="BC1" s="1131" t="n"/>
      <c r="BD1" s="1131" t="n"/>
      <c r="BE1" s="1131" t="n"/>
      <c r="BF1" s="1131" t="n"/>
      <c r="BG1" s="1132" t="n"/>
      <c r="BH1" s="1133" t="inlineStr">
        <is>
          <t>Standalone</t>
        </is>
      </c>
      <c r="BI1" s="1127" t="n"/>
      <c r="BJ1" s="1127" t="n"/>
      <c r="BK1" s="1127" t="n"/>
      <c r="BL1" s="1127" t="n"/>
      <c r="BM1" s="1127" t="n"/>
      <c r="BN1" s="1127" t="n"/>
      <c r="BO1" s="1127" t="n"/>
      <c r="BP1" s="1127" t="n"/>
      <c r="BQ1" s="1127" t="n"/>
      <c r="BR1" s="1127" t="n"/>
      <c r="BS1" s="1127" t="n"/>
      <c r="BT1" s="1128" t="n"/>
      <c r="BW1" s="1130" t="inlineStr">
        <is>
          <t xml:space="preserve">　Currency</t>
        </is>
      </c>
      <c r="BX1" s="1131" t="n"/>
      <c r="BY1" s="1131" t="n"/>
      <c r="BZ1" s="1131" t="n"/>
      <c r="CA1" s="1131" t="n"/>
      <c r="CB1" s="1131" t="n"/>
      <c r="CC1" s="1131" t="n"/>
      <c r="CD1" s="1134">
        <f>BS!B7</f>
        <v/>
      </c>
      <c r="CE1" s="1127" t="n"/>
      <c r="CF1" s="1127" t="n"/>
      <c r="CG1" s="1127" t="n"/>
      <c r="CH1" s="1127" t="n"/>
      <c r="CI1" s="1127" t="n"/>
      <c r="CJ1" s="1127" t="n"/>
      <c r="CK1" s="1128" t="n"/>
      <c r="CN1" s="1130" t="inlineStr">
        <is>
          <t xml:space="preserve">　Unit</t>
        </is>
      </c>
      <c r="CO1" s="1131" t="n"/>
      <c r="CP1" s="1131" t="n"/>
      <c r="CQ1" s="1131" t="n"/>
      <c r="CR1" s="1131" t="n"/>
      <c r="CS1" s="1134">
        <f>BS!B10</f>
        <v/>
      </c>
      <c r="CT1" s="1127" t="n"/>
      <c r="CU1" s="1127" t="n"/>
      <c r="CV1" s="1127" t="n"/>
      <c r="CW1" s="1127" t="n"/>
      <c r="CX1" s="1127" t="n"/>
      <c r="CY1" s="1127" t="n"/>
      <c r="CZ1" s="1127" t="n"/>
      <c r="DA1" s="1127" t="n"/>
      <c r="DB1" s="1127" t="n"/>
      <c r="DC1" s="1127" t="n"/>
      <c r="DD1" s="1127" t="n"/>
      <c r="DE1" s="1128" t="n"/>
      <c r="DV1" s="1135" t="n"/>
      <c r="EE1" s="1136" t="n"/>
    </row>
    <row r="2" ht="3" customHeight="1" s="898">
      <c r="DV2" s="1135" t="n"/>
      <c r="EE2" s="1135" t="n"/>
    </row>
    <row r="3" ht="13.5" customHeight="1" s="898">
      <c r="A3" s="1126" t="inlineStr">
        <is>
          <t>MIZUHO C-CIF</t>
        </is>
      </c>
      <c r="B3" s="1127" t="n"/>
      <c r="C3" s="1127" t="n"/>
      <c r="D3" s="1127" t="n"/>
      <c r="E3" s="1127" t="n"/>
      <c r="F3" s="1127" t="n"/>
      <c r="G3" s="1127" t="n"/>
      <c r="H3" s="1127" t="n"/>
      <c r="I3" s="1127" t="n"/>
      <c r="J3" s="1127" t="n"/>
      <c r="K3" s="1127" t="n"/>
      <c r="L3" s="1128" t="n"/>
      <c r="M3" s="1126" t="inlineStr">
        <is>
          <t>Branch/Office Name</t>
        </is>
      </c>
      <c r="N3" s="1127" t="n"/>
      <c r="O3" s="1127" t="n"/>
      <c r="P3" s="1127" t="n"/>
      <c r="Q3" s="1127" t="n"/>
      <c r="R3" s="1127" t="n"/>
      <c r="S3" s="1127" t="n"/>
      <c r="T3" s="1127" t="n"/>
      <c r="U3" s="1127" t="n"/>
      <c r="V3" s="1127" t="n"/>
      <c r="W3" s="1127" t="n"/>
      <c r="X3" s="1127" t="n"/>
      <c r="Y3" s="1127" t="n"/>
      <c r="Z3" s="1127" t="n"/>
      <c r="AA3" s="1127" t="n"/>
      <c r="AB3" s="1127" t="n"/>
      <c r="AC3" s="1127" t="n"/>
      <c r="AD3" s="1127" t="n"/>
      <c r="AE3" s="1127" t="n"/>
      <c r="AF3" s="1127" t="n"/>
      <c r="AG3" s="1127" t="n"/>
      <c r="AH3" s="1127" t="n"/>
      <c r="AI3" s="1127" t="n"/>
      <c r="AJ3" s="1127" t="n"/>
      <c r="AK3" s="1127" t="n"/>
      <c r="AL3" s="1127" t="n"/>
      <c r="AM3" s="1127" t="n"/>
      <c r="AN3" s="1127" t="n"/>
      <c r="AO3" s="1127" t="n"/>
      <c r="AP3" s="1127" t="n"/>
      <c r="AQ3" s="1127" t="n"/>
      <c r="AR3" s="1127" t="n"/>
      <c r="AS3" s="1128" t="n"/>
      <c r="AT3" s="1126" t="inlineStr">
        <is>
          <t>Customer Name</t>
        </is>
      </c>
      <c r="AU3" s="1127" t="n"/>
      <c r="AV3" s="1127" t="n"/>
      <c r="AW3" s="1127" t="n"/>
      <c r="AX3" s="1127" t="n"/>
      <c r="AY3" s="1127" t="n"/>
      <c r="AZ3" s="1127" t="n"/>
      <c r="BA3" s="1127" t="n"/>
      <c r="BB3" s="1127" t="n"/>
      <c r="BC3" s="1127" t="n"/>
      <c r="BD3" s="1127" t="n"/>
      <c r="BE3" s="1127" t="n"/>
      <c r="BF3" s="1127" t="n"/>
      <c r="BG3" s="1127" t="n"/>
      <c r="BH3" s="1127" t="n"/>
      <c r="BI3" s="1127" t="n"/>
      <c r="BJ3" s="1127" t="n"/>
      <c r="BK3" s="1127" t="n"/>
      <c r="BL3" s="1127" t="n"/>
      <c r="BM3" s="1127" t="n"/>
      <c r="BN3" s="1127" t="n"/>
      <c r="BO3" s="1127" t="n"/>
      <c r="BP3" s="1127" t="n"/>
      <c r="BQ3" s="1127" t="n"/>
      <c r="BR3" s="1127" t="n"/>
      <c r="BS3" s="1127" t="n"/>
      <c r="BT3" s="1127" t="n"/>
      <c r="BU3" s="1127" t="n"/>
      <c r="BV3" s="1127" t="n"/>
      <c r="BW3" s="1127" t="n"/>
      <c r="BX3" s="1127" t="n"/>
      <c r="BY3" s="1127" t="n"/>
      <c r="BZ3" s="1127" t="n"/>
      <c r="CA3" s="1127" t="n"/>
      <c r="CB3" s="1127" t="n"/>
      <c r="CC3" s="1127" t="n"/>
      <c r="CD3" s="1127" t="n"/>
      <c r="CE3" s="1127" t="n"/>
      <c r="CF3" s="1127" t="n"/>
      <c r="CG3" s="1127" t="n"/>
      <c r="CH3" s="1127" t="n"/>
      <c r="CI3" s="1127" t="n"/>
      <c r="CJ3" s="1127" t="n"/>
      <c r="CK3" s="1127" t="n"/>
      <c r="CL3" s="1127" t="n"/>
      <c r="CM3" s="1127" t="n"/>
      <c r="CN3" s="1127" t="n"/>
      <c r="CO3" s="1127" t="n"/>
      <c r="CP3" s="1127" t="n"/>
      <c r="CQ3" s="1127" t="n"/>
      <c r="CR3" s="1127" t="n"/>
      <c r="CS3" s="1127" t="n"/>
      <c r="CT3" s="1127" t="n"/>
      <c r="CU3" s="1127" t="n"/>
      <c r="CV3" s="1127" t="n"/>
      <c r="CW3" s="1127" t="n"/>
      <c r="CX3" s="1127" t="n"/>
      <c r="CY3" s="1127" t="n"/>
      <c r="CZ3" s="1127" t="n"/>
      <c r="DA3" s="1127" t="n"/>
      <c r="DB3" s="1127" t="n"/>
      <c r="DC3" s="1127" t="n"/>
      <c r="DD3" s="1127" t="n"/>
      <c r="DE3" s="1127" t="n"/>
      <c r="DF3" s="1127" t="n"/>
      <c r="DG3" s="1127" t="n"/>
      <c r="DH3" s="1127" t="n"/>
      <c r="DI3" s="1127" t="n"/>
      <c r="DJ3" s="1127" t="n"/>
      <c r="DK3" s="1127" t="n"/>
      <c r="DL3" s="1127" t="n"/>
      <c r="DM3" s="1127" t="n"/>
      <c r="DN3" s="1127" t="n"/>
      <c r="DO3" s="1127" t="n"/>
      <c r="DP3" s="1127" t="n"/>
      <c r="DQ3" s="1127" t="n"/>
      <c r="DR3" s="1128" t="n"/>
    </row>
    <row r="4" ht="13.5" customHeight="1" s="898">
      <c r="A4" s="1210">
        <f>BS!B3</f>
        <v/>
      </c>
      <c r="B4" s="1127" t="n"/>
      <c r="C4" s="1127" t="n"/>
      <c r="D4" s="1127" t="n"/>
      <c r="E4" s="1127" t="n"/>
      <c r="F4" s="1127" t="n"/>
      <c r="G4" s="1127" t="n"/>
      <c r="H4" s="1127" t="n"/>
      <c r="I4" s="1127" t="n"/>
      <c r="J4" s="1127" t="n"/>
      <c r="K4" s="1127" t="n"/>
      <c r="L4" s="1128" t="n"/>
      <c r="M4" s="1133">
        <f>#REF!</f>
        <v/>
      </c>
      <c r="N4" s="1127" t="n"/>
      <c r="O4" s="1127" t="n"/>
      <c r="P4" s="1127" t="n"/>
      <c r="Q4" s="1127" t="n"/>
      <c r="R4" s="1127" t="n"/>
      <c r="S4" s="1127" t="n"/>
      <c r="T4" s="1127" t="n"/>
      <c r="U4" s="1127" t="n"/>
      <c r="V4" s="1127" t="n"/>
      <c r="W4" s="1127" t="n"/>
      <c r="X4" s="1127" t="n"/>
      <c r="Y4" s="1127" t="n"/>
      <c r="Z4" s="1127" t="n"/>
      <c r="AA4" s="1127" t="n"/>
      <c r="AB4" s="1127" t="n"/>
      <c r="AC4" s="1127" t="n"/>
      <c r="AD4" s="1127" t="n"/>
      <c r="AE4" s="1127" t="n"/>
      <c r="AF4" s="1127" t="n"/>
      <c r="AG4" s="1127" t="n"/>
      <c r="AH4" s="1127" t="n"/>
      <c r="AI4" s="1127" t="n"/>
      <c r="AJ4" s="1127" t="n"/>
      <c r="AK4" s="1127" t="n"/>
      <c r="AL4" s="1127" t="n"/>
      <c r="AM4" s="1127" t="n"/>
      <c r="AN4" s="1127" t="n"/>
      <c r="AO4" s="1127" t="n"/>
      <c r="AP4" s="1127" t="n"/>
      <c r="AQ4" s="1127" t="n"/>
      <c r="AR4" s="1127" t="n"/>
      <c r="AS4" s="1128" t="n"/>
      <c r="AT4" s="1133">
        <f>#REF!</f>
        <v/>
      </c>
      <c r="AU4" s="1127" t="n"/>
      <c r="AV4" s="1127" t="n"/>
      <c r="AW4" s="1127" t="n"/>
      <c r="AX4" s="1127" t="n"/>
      <c r="AY4" s="1127" t="n"/>
      <c r="AZ4" s="1127" t="n"/>
      <c r="BA4" s="1127" t="n"/>
      <c r="BB4" s="1127" t="n"/>
      <c r="BC4" s="1127" t="n"/>
      <c r="BD4" s="1127" t="n"/>
      <c r="BE4" s="1127" t="n"/>
      <c r="BF4" s="1127" t="n"/>
      <c r="BG4" s="1127" t="n"/>
      <c r="BH4" s="1127" t="n"/>
      <c r="BI4" s="1127" t="n"/>
      <c r="BJ4" s="1127" t="n"/>
      <c r="BK4" s="1127" t="n"/>
      <c r="BL4" s="1127" t="n"/>
      <c r="BM4" s="1127" t="n"/>
      <c r="BN4" s="1127" t="n"/>
      <c r="BO4" s="1127" t="n"/>
      <c r="BP4" s="1127" t="n"/>
      <c r="BQ4" s="1127" t="n"/>
      <c r="BR4" s="1127" t="n"/>
      <c r="BS4" s="1127" t="n"/>
      <c r="BT4" s="1127" t="n"/>
      <c r="BU4" s="1127" t="n"/>
      <c r="BV4" s="1127" t="n"/>
      <c r="BW4" s="1127" t="n"/>
      <c r="BX4" s="1127" t="n"/>
      <c r="BY4" s="1127" t="n"/>
      <c r="BZ4" s="1127" t="n"/>
      <c r="CA4" s="1127" t="n"/>
      <c r="CB4" s="1127" t="n"/>
      <c r="CC4" s="1127" t="n"/>
      <c r="CD4" s="1127" t="n"/>
      <c r="CE4" s="1127" t="n"/>
      <c r="CF4" s="1127" t="n"/>
      <c r="CG4" s="1127" t="n"/>
      <c r="CH4" s="1127" t="n"/>
      <c r="CI4" s="1127" t="n"/>
      <c r="CJ4" s="1127" t="n"/>
      <c r="CK4" s="1127" t="n"/>
      <c r="CL4" s="1127" t="n"/>
      <c r="CM4" s="1127" t="n"/>
      <c r="CN4" s="1127" t="n"/>
      <c r="CO4" s="1127" t="n"/>
      <c r="CP4" s="1127" t="n"/>
      <c r="CQ4" s="1127" t="n"/>
      <c r="CR4" s="1127" t="n"/>
      <c r="CS4" s="1127" t="n"/>
      <c r="CT4" s="1127" t="n"/>
      <c r="CU4" s="1127" t="n"/>
      <c r="CV4" s="1127" t="n"/>
      <c r="CW4" s="1127" t="n"/>
      <c r="CX4" s="1127" t="n"/>
      <c r="CY4" s="1127" t="n"/>
      <c r="CZ4" s="1127" t="n"/>
      <c r="DA4" s="1127" t="n"/>
      <c r="DB4" s="1127" t="n"/>
      <c r="DC4" s="1127" t="n"/>
      <c r="DD4" s="1127" t="n"/>
      <c r="DE4" s="1127" t="n"/>
      <c r="DF4" s="1127" t="n"/>
      <c r="DG4" s="1127" t="n"/>
      <c r="DH4" s="1127" t="n"/>
      <c r="DI4" s="1127" t="n"/>
      <c r="DJ4" s="1127" t="n"/>
      <c r="DK4" s="1127" t="n"/>
      <c r="DL4" s="1127" t="n"/>
      <c r="DM4" s="1127" t="n"/>
      <c r="DN4" s="1127" t="n"/>
      <c r="DO4" s="1127" t="n"/>
      <c r="DP4" s="1127" t="n"/>
      <c r="DQ4" s="1127" t="n"/>
      <c r="DR4" s="1128" t="n"/>
    </row>
    <row r="5" ht="6" customHeight="1" s="898">
      <c r="A5" s="391" t="n"/>
      <c r="B5" s="1137" t="n"/>
      <c r="C5" s="1137" t="n"/>
      <c r="D5" s="1137" t="n"/>
      <c r="E5" s="1137" t="n"/>
      <c r="F5" s="1137" t="n"/>
      <c r="G5" s="1137" t="n"/>
      <c r="H5" s="1137" t="n"/>
      <c r="I5" s="1137" t="n"/>
      <c r="J5" s="1137" t="n"/>
      <c r="K5" s="1137" t="n"/>
      <c r="L5" s="1137" t="n"/>
      <c r="M5" s="1137" t="n"/>
      <c r="N5" s="1137" t="n"/>
      <c r="O5" s="1137" t="n"/>
      <c r="P5" s="1137" t="n"/>
      <c r="Q5" s="1137" t="n"/>
      <c r="R5" s="1137" t="n"/>
      <c r="S5" s="1137" t="n"/>
      <c r="T5" s="1137" t="n"/>
      <c r="U5" s="1137" t="n"/>
      <c r="V5" s="1137" t="n"/>
      <c r="W5" s="1137" t="n"/>
      <c r="X5" s="1137" t="n"/>
      <c r="Y5" s="1137" t="n"/>
      <c r="Z5" s="1137" t="n"/>
      <c r="AA5" s="1137" t="n"/>
      <c r="AB5" s="1137" t="n"/>
      <c r="AC5" s="1137" t="n"/>
      <c r="AD5" s="1137" t="n"/>
      <c r="AE5" s="1137" t="n"/>
      <c r="AF5" s="1137" t="n"/>
      <c r="AG5" s="1137" t="n"/>
      <c r="AH5" s="1137" t="n"/>
      <c r="AI5" s="1137" t="n"/>
      <c r="AJ5" s="1137" t="n"/>
      <c r="AK5" s="1137" t="n"/>
      <c r="AL5" s="1137" t="n"/>
      <c r="AM5" s="1137" t="n"/>
      <c r="AN5" s="1137" t="n"/>
      <c r="AO5" s="1137" t="n"/>
      <c r="AP5" s="1137" t="n"/>
      <c r="AQ5" s="1137" t="n"/>
      <c r="AR5" s="1137" t="n"/>
      <c r="AS5" s="1137" t="n"/>
      <c r="AT5" s="1137" t="n"/>
      <c r="AU5" s="1137" t="n"/>
      <c r="AV5" s="1137" t="n"/>
      <c r="AW5" s="1137" t="n"/>
      <c r="AX5" s="1137" t="n"/>
      <c r="AY5" s="1137" t="n"/>
      <c r="AZ5" s="1137" t="n"/>
      <c r="BA5" s="1137" t="n"/>
      <c r="BB5" s="1137" t="n"/>
      <c r="BC5" s="1137" t="n"/>
      <c r="BD5" s="1137" t="n"/>
      <c r="BE5" s="1137" t="n"/>
      <c r="BF5" s="1137" t="n"/>
      <c r="BG5" s="1137" t="n"/>
      <c r="BH5" s="1137" t="n"/>
      <c r="BI5" s="1137" t="n"/>
      <c r="BJ5" s="1137" t="n"/>
      <c r="BK5" s="1137" t="n"/>
      <c r="BL5" s="1137" t="n"/>
      <c r="BM5" s="1137" t="n"/>
      <c r="BN5" s="1137" t="n"/>
      <c r="BO5" s="1137" t="n"/>
      <c r="BP5" s="1137" t="n"/>
      <c r="BQ5" s="1137" t="n"/>
      <c r="BR5" s="1137" t="n"/>
      <c r="BS5" s="1137" t="n"/>
      <c r="BT5" s="1137" t="n"/>
      <c r="BU5" s="1137" t="n"/>
      <c r="BV5" s="1137" t="n"/>
      <c r="BW5" s="1137" t="n"/>
      <c r="BX5" s="1137" t="n"/>
      <c r="BY5" s="1137" t="n"/>
      <c r="BZ5" s="1137" t="n"/>
      <c r="CA5" s="1137" t="n"/>
      <c r="CB5" s="1137" t="n"/>
      <c r="CC5" s="1137" t="n"/>
      <c r="CD5" s="1137" t="n"/>
      <c r="CE5" s="1137" t="n"/>
      <c r="CF5" s="1137" t="n"/>
      <c r="CG5" s="1137" t="n"/>
      <c r="CH5" s="1137" t="n"/>
      <c r="CI5" s="1137" t="n"/>
      <c r="CJ5" s="1137" t="n"/>
      <c r="CK5" s="1137" t="n"/>
      <c r="CL5" s="1137" t="n"/>
      <c r="CM5" s="1137" t="n"/>
      <c r="CN5" s="1137" t="n"/>
      <c r="CO5" s="1137" t="n"/>
      <c r="CP5" s="1137" t="n"/>
      <c r="CQ5" s="1137" t="n"/>
      <c r="CR5" s="1137" t="n"/>
      <c r="CS5" s="1137" t="n"/>
      <c r="CT5" s="1137" t="n"/>
      <c r="CU5" s="1137" t="n"/>
      <c r="CV5" s="1137" t="n"/>
      <c r="CW5" s="1137" t="n"/>
      <c r="CX5" s="1137" t="n"/>
      <c r="CY5" s="1137" t="n"/>
      <c r="CZ5" s="1137" t="n"/>
      <c r="DA5" s="1137" t="n"/>
      <c r="DB5" s="1137" t="n"/>
      <c r="DC5" s="1137" t="n"/>
      <c r="DD5" s="1137" t="n"/>
      <c r="DE5" s="1137" t="n"/>
      <c r="DF5" s="1137" t="n"/>
      <c r="DG5" s="1137" t="n"/>
      <c r="DH5" s="1137" t="n"/>
      <c r="DI5" s="1137" t="n"/>
      <c r="DJ5" s="1137" t="n"/>
      <c r="DK5" s="1137" t="n"/>
      <c r="DL5" s="1137" t="n"/>
      <c r="DM5" s="1137" t="n"/>
      <c r="DN5" s="1137" t="n"/>
      <c r="DO5" s="1137" t="n"/>
      <c r="DP5" s="1137" t="n"/>
      <c r="DQ5" s="1137" t="n"/>
      <c r="DR5" s="1137" t="n"/>
    </row>
    <row r="6" ht="3.75" customHeight="1" s="898">
      <c r="A6" s="393" t="n"/>
      <c r="B6" s="1138" t="n"/>
      <c r="C6" s="1138" t="n"/>
      <c r="D6" s="1138" t="n"/>
      <c r="E6" s="1138" t="n"/>
      <c r="F6" s="1138" t="n"/>
      <c r="G6" s="1138" t="n"/>
      <c r="H6" s="1138" t="n"/>
      <c r="I6" s="1138" t="n"/>
      <c r="J6" s="1138" t="n"/>
      <c r="K6" s="1138" t="n"/>
      <c r="L6" s="1138" t="n"/>
      <c r="M6" s="1138" t="n"/>
      <c r="N6" s="1138" t="n"/>
      <c r="O6" s="1138" t="n"/>
      <c r="P6" s="1138" t="n"/>
      <c r="Q6" s="1138" t="n"/>
      <c r="R6" s="1138" t="n"/>
      <c r="S6" s="1138" t="n"/>
      <c r="T6" s="1138" t="n"/>
      <c r="U6" s="1138" t="n"/>
      <c r="V6" s="1138" t="n"/>
      <c r="W6" s="1138" t="n"/>
      <c r="X6" s="1138" t="n"/>
      <c r="Y6" s="1138" t="n"/>
      <c r="Z6" s="1138" t="n"/>
      <c r="AA6" s="1138" t="n"/>
      <c r="AB6" s="1138" t="n"/>
      <c r="AC6" s="1138" t="n"/>
      <c r="AD6" s="1138" t="n"/>
      <c r="AE6" s="1139" t="inlineStr">
        <is>
          <t>Going-concern Basis（Ａ）</t>
        </is>
      </c>
      <c r="AF6" s="1140" t="n"/>
      <c r="AG6" s="1140" t="n"/>
      <c r="AH6" s="1140" t="n"/>
      <c r="AI6" s="1140" t="n"/>
      <c r="AJ6" s="1140" t="n"/>
      <c r="AK6" s="1140" t="n"/>
      <c r="AL6" s="1140" t="n"/>
      <c r="AM6" s="1140" t="n"/>
      <c r="AN6" s="1140" t="n"/>
      <c r="AO6" s="1140" t="n"/>
      <c r="AP6" s="1140" t="n"/>
      <c r="AQ6" s="1140" t="n"/>
      <c r="AR6" s="1140" t="n"/>
      <c r="AS6" s="1140" t="n"/>
      <c r="AT6" s="1140" t="n"/>
      <c r="AU6" s="1140" t="n"/>
      <c r="AV6" s="1140" t="n"/>
      <c r="AW6" s="1140" t="n"/>
      <c r="AX6" s="1140" t="n"/>
      <c r="AY6" s="1140" t="n"/>
      <c r="AZ6" s="1141" t="n"/>
      <c r="BA6" s="1211" t="inlineStr">
        <is>
          <t>Total Asset Basis（Ｂ）</t>
        </is>
      </c>
      <c r="BB6" s="1140" t="n"/>
      <c r="BC6" s="1140" t="n"/>
      <c r="BD6" s="1140" t="n"/>
      <c r="BE6" s="1140" t="n"/>
      <c r="BF6" s="1140" t="n"/>
      <c r="BG6" s="1140" t="n"/>
      <c r="BH6" s="1140" t="n"/>
      <c r="BI6" s="1140" t="n"/>
      <c r="BJ6" s="1140" t="n"/>
      <c r="BK6" s="1140" t="n"/>
      <c r="BL6" s="1140" t="n"/>
      <c r="BM6" s="1140" t="n"/>
      <c r="BN6" s="1140" t="n"/>
      <c r="BO6" s="1140" t="n"/>
      <c r="BP6" s="1140" t="n"/>
      <c r="BQ6" s="1140" t="n"/>
      <c r="BR6" s="1140" t="n"/>
      <c r="BS6" s="1140" t="n"/>
      <c r="BT6" s="1140" t="n"/>
      <c r="BU6" s="1140" t="n"/>
      <c r="BV6" s="1141" t="n"/>
      <c r="BX6" s="1138" t="n"/>
      <c r="BY6" s="1138" t="n"/>
      <c r="BZ6" s="1138" t="n"/>
      <c r="CA6" s="1138" t="n"/>
      <c r="CB6" s="1138" t="n"/>
      <c r="CC6" s="1138" t="n"/>
      <c r="CD6" s="1138" t="n"/>
      <c r="CE6" s="1138" t="n"/>
      <c r="CF6" s="1138" t="n"/>
      <c r="CG6" s="1138" t="n"/>
      <c r="CH6" s="1138" t="n"/>
      <c r="CI6" s="1138" t="n"/>
      <c r="CJ6" s="1138" t="n"/>
      <c r="CK6" s="1138" t="n"/>
      <c r="CL6" s="1138" t="n"/>
      <c r="CM6" s="1138" t="n"/>
      <c r="CN6" s="1138" t="n"/>
      <c r="CO6" s="1138" t="n"/>
      <c r="CP6" s="1138" t="n"/>
      <c r="CQ6" s="1138" t="n"/>
      <c r="CR6" s="1138" t="n"/>
      <c r="CS6" s="1138" t="n"/>
      <c r="CT6" s="1138" t="n"/>
      <c r="CU6" s="1138" t="n"/>
      <c r="CV6" s="1138" t="n"/>
      <c r="CW6" s="1138" t="n"/>
      <c r="CX6" s="1138" t="n"/>
      <c r="CY6" s="1138" t="n"/>
      <c r="CZ6" s="1138" t="n"/>
      <c r="DA6" s="1138" t="n"/>
      <c r="DB6" s="1138" t="n"/>
      <c r="DC6" s="1138" t="n"/>
      <c r="DD6" s="1138" t="n"/>
      <c r="DE6" s="1138" t="n"/>
      <c r="DF6" s="1138" t="n"/>
      <c r="DG6" s="1138" t="n"/>
      <c r="DH6" s="1138" t="n"/>
      <c r="DI6" s="1138" t="n"/>
      <c r="DJ6" s="1138" t="n"/>
      <c r="DK6" s="1138" t="n"/>
      <c r="DL6" s="1138" t="n"/>
      <c r="DM6" s="1138" t="n"/>
      <c r="DN6" s="1138" t="n"/>
      <c r="DO6" s="1138" t="n"/>
      <c r="DP6" s="1138" t="n"/>
      <c r="DQ6" s="1138" t="n"/>
      <c r="DR6" s="1138" t="n"/>
      <c r="DS6" s="1138" t="n"/>
      <c r="DT6" s="1138" t="n"/>
      <c r="DU6" s="1138" t="n"/>
      <c r="DV6" s="1138" t="n"/>
      <c r="DW6" s="1138" t="n"/>
      <c r="DX6" s="1138" t="n"/>
    </row>
    <row r="7" ht="6" customHeight="1" s="898">
      <c r="A7" s="393" t="n"/>
      <c r="B7" s="1138" t="n"/>
      <c r="C7" s="1138" t="n"/>
      <c r="D7" s="1138" t="n"/>
      <c r="E7" s="1138" t="n"/>
      <c r="F7" s="1138" t="n"/>
      <c r="G7" s="1138" t="n"/>
      <c r="H7" s="1138" t="n"/>
      <c r="I7" s="1138" t="n"/>
      <c r="J7" s="1138" t="n"/>
      <c r="K7" s="1138" t="n"/>
      <c r="L7" s="1138" t="n"/>
      <c r="M7" s="1138" t="n"/>
      <c r="N7" s="1138" t="n"/>
      <c r="O7" s="1138" t="n"/>
      <c r="P7" s="1138" t="n"/>
      <c r="Q7" s="1138" t="n"/>
      <c r="R7" s="1138" t="n"/>
      <c r="S7" s="1138" t="n"/>
      <c r="T7" s="1138" t="n"/>
      <c r="U7" s="1138" t="n"/>
      <c r="V7" s="1138" t="n"/>
      <c r="W7" s="1138" t="n"/>
      <c r="X7" s="1138" t="n"/>
      <c r="Y7" s="1138" t="n"/>
      <c r="Z7" s="1138" t="n"/>
      <c r="AA7" s="1138" t="n"/>
      <c r="AB7" s="1138" t="n"/>
      <c r="AC7" s="1138" t="n"/>
      <c r="AD7" s="1138" t="n"/>
      <c r="AE7" s="1142" t="n"/>
      <c r="AZ7" s="1143" t="n"/>
      <c r="BA7" s="1157" t="n"/>
      <c r="BB7" s="1158" t="n"/>
      <c r="BC7" s="1158" t="n"/>
      <c r="BD7" s="1158" t="n"/>
      <c r="BE7" s="1158" t="n"/>
      <c r="BF7" s="1158" t="n"/>
      <c r="BG7" s="1158" t="n"/>
      <c r="BH7" s="1158" t="n"/>
      <c r="BI7" s="1158" t="n"/>
      <c r="BJ7" s="1158" t="n"/>
      <c r="BK7" s="1158" t="n"/>
      <c r="BL7" s="1158" t="n"/>
      <c r="BM7" s="1158" t="n"/>
      <c r="BN7" s="1158" t="n"/>
      <c r="BO7" s="1158" t="n"/>
      <c r="BP7" s="1158" t="n"/>
      <c r="BQ7" s="1158" t="n"/>
      <c r="BR7" s="1158" t="n"/>
      <c r="BS7" s="1158" t="n"/>
      <c r="BT7" s="1158" t="n"/>
      <c r="BU7" s="1158" t="n"/>
      <c r="BV7" s="1161" t="n"/>
      <c r="BX7" s="1138" t="n"/>
      <c r="BY7" s="1138" t="n"/>
      <c r="BZ7" s="1138" t="n"/>
      <c r="CA7" s="1138" t="n"/>
      <c r="CB7" s="1138" t="n"/>
      <c r="CC7" s="1138" t="n"/>
      <c r="CD7" s="1138" t="n"/>
      <c r="CE7" s="1138" t="n"/>
      <c r="CF7" s="1138" t="n"/>
      <c r="CG7" s="1138" t="n"/>
      <c r="CH7" s="1138" t="n"/>
      <c r="CI7" s="1138" t="n"/>
      <c r="CJ7" s="1138" t="n"/>
      <c r="CK7" s="1138" t="n"/>
      <c r="CL7" s="1138" t="n"/>
      <c r="CM7" s="1138" t="n"/>
      <c r="CN7" s="1138" t="n"/>
      <c r="CO7" s="1138" t="n"/>
      <c r="CP7" s="1138" t="n"/>
      <c r="CQ7" s="1138" t="n"/>
      <c r="CR7" s="1138" t="n"/>
      <c r="CS7" s="1138" t="n"/>
      <c r="CT7" s="1138" t="n"/>
      <c r="CU7" s="1138" t="n"/>
      <c r="CV7" s="1138" t="n"/>
      <c r="CW7" s="1138" t="n"/>
      <c r="CX7" s="1138" t="n"/>
      <c r="CY7" s="1138" t="n"/>
      <c r="CZ7" s="1138" t="n"/>
      <c r="DA7" s="1138" t="n"/>
      <c r="DB7" s="1138" t="n"/>
      <c r="DC7" s="1138" t="n"/>
      <c r="DD7" s="1138" t="n"/>
      <c r="DE7" s="1138" t="n"/>
      <c r="DF7" s="1138" t="n"/>
      <c r="DG7" s="1138" t="n"/>
      <c r="DH7" s="1138" t="n"/>
      <c r="DI7" s="1138" t="n"/>
      <c r="DJ7" s="1138" t="n"/>
      <c r="DK7" s="1138" t="n"/>
      <c r="DL7" s="1138" t="n"/>
      <c r="DM7" s="1138" t="n"/>
      <c r="DN7" s="1138" t="n"/>
      <c r="DO7" s="1138" t="n"/>
      <c r="DP7" s="1138" t="n"/>
      <c r="DQ7" s="1138" t="n"/>
      <c r="DR7" s="1138" t="n"/>
      <c r="DS7" s="1138" t="n"/>
      <c r="DT7" s="1138" t="n"/>
      <c r="DU7" s="1138" t="n"/>
      <c r="DV7" s="1138" t="n"/>
      <c r="DW7" s="1138" t="n"/>
      <c r="DX7" s="1138" t="n"/>
    </row>
    <row r="8" ht="0.75" customHeight="1" s="898">
      <c r="A8" s="393" t="n"/>
      <c r="B8" s="1138" t="n"/>
      <c r="C8" s="1138" t="n"/>
      <c r="D8" s="1138" t="n"/>
      <c r="E8" s="1138" t="n"/>
      <c r="F8" s="1138" t="n"/>
      <c r="G8" s="1138" t="n"/>
      <c r="H8" s="1138" t="n"/>
      <c r="I8" s="1138" t="n"/>
      <c r="J8" s="1138" t="n"/>
      <c r="K8" s="1138" t="n"/>
      <c r="L8" s="1138" t="n"/>
      <c r="M8" s="1138" t="n"/>
      <c r="N8" s="1138" t="n"/>
      <c r="O8" s="1138" t="n"/>
      <c r="P8" s="1138" t="n"/>
      <c r="Q8" s="1138" t="n"/>
      <c r="R8" s="1138" t="n"/>
      <c r="S8" s="1138" t="n"/>
      <c r="T8" s="1138" t="n"/>
      <c r="U8" s="1138" t="n"/>
      <c r="V8" s="1138" t="n"/>
      <c r="W8" s="1138" t="n"/>
      <c r="X8" s="1138" t="n"/>
      <c r="Y8" s="1138" t="n"/>
      <c r="Z8" s="1138" t="n"/>
      <c r="AA8" s="1138" t="n"/>
      <c r="AB8" s="1138" t="n"/>
      <c r="AC8" s="1138" t="n"/>
      <c r="AD8" s="1138" t="n"/>
      <c r="AE8" s="1144" t="n"/>
      <c r="AF8" s="1145" t="n"/>
      <c r="AG8" s="1145" t="n"/>
      <c r="AH8" s="1145" t="n"/>
      <c r="AI8" s="1145" t="n"/>
      <c r="AJ8" s="1145" t="n"/>
      <c r="AK8" s="1145" t="n"/>
      <c r="AL8" s="1145" t="n"/>
      <c r="AM8" s="1145" t="n"/>
      <c r="AN8" s="1145" t="n"/>
      <c r="AO8" s="1145" t="n"/>
      <c r="AP8" s="1145" t="n"/>
      <c r="AQ8" s="1145" t="n"/>
      <c r="AR8" s="1145" t="n"/>
      <c r="AS8" s="1145" t="n"/>
      <c r="AT8" s="1145" t="n"/>
      <c r="AU8" s="1145" t="n"/>
      <c r="AV8" s="1145" t="n"/>
      <c r="AW8" s="1145" t="n"/>
      <c r="AX8" s="1145" t="n"/>
      <c r="AY8" s="1145" t="n"/>
      <c r="AZ8" s="1146" t="n"/>
      <c r="BA8" s="1144" t="n"/>
      <c r="BB8" s="1145" t="n"/>
      <c r="BC8" s="1145" t="n"/>
      <c r="BD8" s="1145" t="n"/>
      <c r="BE8" s="1145" t="n"/>
      <c r="BF8" s="1145" t="n"/>
      <c r="BG8" s="1145" t="n"/>
      <c r="BH8" s="1145" t="n"/>
      <c r="BI8" s="1145" t="n"/>
      <c r="BJ8" s="1145" t="n"/>
      <c r="BK8" s="1145" t="n"/>
      <c r="BL8" s="1145" t="n"/>
      <c r="BM8" s="1145" t="n"/>
      <c r="BN8" s="1145" t="n"/>
      <c r="BO8" s="1145" t="n"/>
      <c r="BP8" s="1145" t="n"/>
      <c r="BQ8" s="1145" t="n"/>
      <c r="BR8" s="1145" t="n"/>
      <c r="BS8" s="1145" t="n"/>
      <c r="BT8" s="1145" t="n"/>
      <c r="BU8" s="1145" t="n"/>
      <c r="BV8" s="1146" t="n"/>
      <c r="BW8" s="1135" t="n"/>
      <c r="DW8" s="1138" t="n"/>
      <c r="DX8" s="1138" t="n"/>
      <c r="DY8" s="653" t="inlineStr">
        <is>
          <t>Liabilities and Shareholders' Equity</t>
        </is>
      </c>
      <c r="DZ8" s="1147" t="n"/>
      <c r="EA8" s="1147" t="n"/>
      <c r="EB8" s="1147" t="n"/>
      <c r="EC8" s="1147" t="n"/>
      <c r="ED8" s="1147" t="n"/>
      <c r="EE8" s="1147" t="n"/>
      <c r="EF8" s="1147" t="n"/>
      <c r="EG8" s="1147" t="n"/>
      <c r="EH8" s="1147" t="n"/>
      <c r="EI8" s="1147" t="n"/>
      <c r="EJ8" s="1147" t="n"/>
      <c r="EK8" s="1147" t="n"/>
      <c r="EL8" s="1147" t="n"/>
      <c r="EM8" s="1147" t="n"/>
      <c r="EN8" s="1147" t="n"/>
      <c r="EO8" s="1147" t="n"/>
      <c r="EP8" s="1147" t="n"/>
      <c r="EQ8" s="1147" t="n"/>
      <c r="ER8" s="1147" t="n"/>
      <c r="ES8" s="1147" t="n"/>
      <c r="ET8" s="1147" t="n"/>
      <c r="EU8" s="1147" t="n"/>
      <c r="EV8" s="1147" t="n"/>
      <c r="EW8" s="1147" t="n"/>
      <c r="EX8" s="1147" t="n"/>
      <c r="EY8" s="1148" t="n"/>
      <c r="EZ8" s="1149" t="inlineStr">
        <is>
          <t>book-value</t>
        </is>
      </c>
      <c r="FA8" s="1147" t="n"/>
      <c r="FB8" s="1147" t="n"/>
      <c r="FC8" s="1147" t="n"/>
      <c r="FD8" s="1147" t="n"/>
      <c r="FE8" s="1147" t="n"/>
      <c r="FF8" s="1147" t="n"/>
      <c r="FG8" s="1147" t="n"/>
      <c r="FH8" s="1147" t="n"/>
      <c r="FI8" s="1147" t="n"/>
      <c r="FJ8" s="1147" t="n"/>
      <c r="FK8" s="1147" t="n"/>
      <c r="FL8" s="1148" t="n"/>
    </row>
    <row r="9" ht="5.25" customHeight="1" s="898">
      <c r="A9" s="699" t="inlineStr">
        <is>
          <t>Assets</t>
        </is>
      </c>
      <c r="B9" s="1140" t="n"/>
      <c r="C9" s="1140" t="n"/>
      <c r="D9" s="1140" t="n"/>
      <c r="E9" s="1140" t="n"/>
      <c r="F9" s="1140" t="n"/>
      <c r="G9" s="1140" t="n"/>
      <c r="H9" s="1140" t="n"/>
      <c r="I9" s="1140" t="n"/>
      <c r="J9" s="1140" t="n"/>
      <c r="K9" s="1140" t="n"/>
      <c r="L9" s="1140" t="n"/>
      <c r="M9" s="1140" t="n"/>
      <c r="N9" s="1140" t="n"/>
      <c r="O9" s="1140" t="n"/>
      <c r="P9" s="1140" t="n"/>
      <c r="Q9" s="1140" t="n"/>
      <c r="R9" s="1140" t="n"/>
      <c r="S9" s="1150" t="n"/>
      <c r="T9" s="1212" t="inlineStr">
        <is>
          <t>book-value</t>
        </is>
      </c>
      <c r="U9" s="1140" t="n"/>
      <c r="V9" s="1140" t="n"/>
      <c r="W9" s="1140" t="n"/>
      <c r="X9" s="1140" t="n"/>
      <c r="Y9" s="1140" t="n"/>
      <c r="Z9" s="1140" t="n"/>
      <c r="AA9" s="1140" t="n"/>
      <c r="AB9" s="1140" t="n"/>
      <c r="AC9" s="1140" t="n"/>
      <c r="AD9" s="1150" t="n"/>
      <c r="AE9" s="1152" t="inlineStr">
        <is>
          <t>Unrealized Gain &amp; Loss（Ａ）</t>
        </is>
      </c>
      <c r="AF9" s="1140" t="n"/>
      <c r="AG9" s="1140" t="n"/>
      <c r="AH9" s="1140" t="n"/>
      <c r="AI9" s="1140" t="n"/>
      <c r="AJ9" s="1140" t="n"/>
      <c r="AK9" s="1140" t="n"/>
      <c r="AL9" s="1140" t="n"/>
      <c r="AM9" s="1140" t="n"/>
      <c r="AN9" s="1140" t="n"/>
      <c r="AO9" s="1150" t="n"/>
      <c r="AP9" s="1212" t="inlineStr">
        <is>
          <t>current value（Ａ）</t>
        </is>
      </c>
      <c r="AQ9" s="1140" t="n"/>
      <c r="AR9" s="1140" t="n"/>
      <c r="AS9" s="1140" t="n"/>
      <c r="AT9" s="1140" t="n"/>
      <c r="AU9" s="1140" t="n"/>
      <c r="AV9" s="1140" t="n"/>
      <c r="AW9" s="1140" t="n"/>
      <c r="AX9" s="1140" t="n"/>
      <c r="AY9" s="1140" t="n"/>
      <c r="AZ9" s="1150" t="n"/>
      <c r="BA9" s="1152" t="inlineStr">
        <is>
          <t>Unrealized Gain &amp; Loss（Ｂ）</t>
        </is>
      </c>
      <c r="BB9" s="1140" t="n"/>
      <c r="BC9" s="1140" t="n"/>
      <c r="BD9" s="1140" t="n"/>
      <c r="BE9" s="1140" t="n"/>
      <c r="BF9" s="1140" t="n"/>
      <c r="BG9" s="1140" t="n"/>
      <c r="BH9" s="1140" t="n"/>
      <c r="BI9" s="1140" t="n"/>
      <c r="BJ9" s="1140" t="n"/>
      <c r="BK9" s="1150" t="n"/>
      <c r="BL9" s="1212" t="inlineStr">
        <is>
          <t>current value（Ｂ）</t>
        </is>
      </c>
      <c r="BM9" s="1140" t="n"/>
      <c r="BN9" s="1140" t="n"/>
      <c r="BO9" s="1140" t="n"/>
      <c r="BP9" s="1140" t="n"/>
      <c r="BQ9" s="1140" t="n"/>
      <c r="BR9" s="1140" t="n"/>
      <c r="BS9" s="1140" t="n"/>
      <c r="BT9" s="1140" t="n"/>
      <c r="BU9" s="1140" t="n"/>
      <c r="BV9" s="1150" t="n"/>
      <c r="BW9" s="1154" t="inlineStr">
        <is>
          <t>Remarks</t>
        </is>
      </c>
      <c r="BX9" s="1140" t="n"/>
      <c r="BY9" s="1140" t="n"/>
      <c r="BZ9" s="1140" t="n"/>
      <c r="CA9" s="1140" t="n"/>
      <c r="CB9" s="1140" t="n"/>
      <c r="CC9" s="1140" t="n"/>
      <c r="CD9" s="1140" t="n"/>
      <c r="CE9" s="1140" t="n"/>
      <c r="CF9" s="1140" t="n"/>
      <c r="CG9" s="1140" t="n"/>
      <c r="CH9" s="1140" t="n"/>
      <c r="CI9" s="1140" t="n"/>
      <c r="CJ9" s="1140" t="n"/>
      <c r="CK9" s="1140" t="n"/>
      <c r="CL9" s="1140" t="n"/>
      <c r="CM9" s="1140" t="n"/>
      <c r="CN9" s="1140" t="n"/>
      <c r="CO9" s="1140" t="n"/>
      <c r="CP9" s="1140" t="n"/>
      <c r="CQ9" s="1140" t="n"/>
      <c r="CR9" s="1140" t="n"/>
      <c r="CS9" s="1140" t="n"/>
      <c r="CT9" s="1140" t="n"/>
      <c r="CU9" s="1140" t="n"/>
      <c r="CV9" s="1140" t="n"/>
      <c r="CW9" s="1140" t="n"/>
      <c r="CX9" s="1140" t="n"/>
      <c r="CY9" s="1140" t="n"/>
      <c r="CZ9" s="1140" t="n"/>
      <c r="DA9" s="1140" t="n"/>
      <c r="DB9" s="1140" t="n"/>
      <c r="DC9" s="1140" t="n"/>
      <c r="DD9" s="1140" t="n"/>
      <c r="DE9" s="1140" t="n"/>
      <c r="DF9" s="1140" t="n"/>
      <c r="DG9" s="1140" t="n"/>
      <c r="DH9" s="1140" t="n"/>
      <c r="DI9" s="1140" t="n"/>
      <c r="DJ9" s="1140" t="n"/>
      <c r="DK9" s="1140" t="n"/>
      <c r="DL9" s="1140" t="n"/>
      <c r="DM9" s="1140" t="n"/>
      <c r="DN9" s="1140" t="n"/>
      <c r="DO9" s="1140" t="n"/>
      <c r="DP9" s="1140" t="n"/>
      <c r="DQ9" s="1140" t="n"/>
      <c r="DR9" s="1140" t="n"/>
      <c r="DS9" s="1140" t="n"/>
      <c r="DT9" s="1140" t="n"/>
      <c r="DU9" s="1140" t="n"/>
      <c r="DV9" s="1141" t="n"/>
      <c r="DY9" s="1155" t="n"/>
      <c r="EY9" s="1156" t="n"/>
      <c r="EZ9" s="1155" t="n"/>
      <c r="FL9" s="1156" t="n"/>
    </row>
    <row r="10" ht="5.25" customHeight="1" s="898">
      <c r="A10" s="1170" t="n"/>
      <c r="B10" s="1163" t="n"/>
      <c r="C10" s="1163" t="n"/>
      <c r="D10" s="1163" t="n"/>
      <c r="E10" s="1163" t="n"/>
      <c r="F10" s="1163" t="n"/>
      <c r="G10" s="1163" t="n"/>
      <c r="H10" s="1163" t="n"/>
      <c r="I10" s="1163" t="n"/>
      <c r="J10" s="1163" t="n"/>
      <c r="K10" s="1163" t="n"/>
      <c r="L10" s="1163" t="n"/>
      <c r="M10" s="1163" t="n"/>
      <c r="N10" s="1163" t="n"/>
      <c r="O10" s="1163" t="n"/>
      <c r="P10" s="1163" t="n"/>
      <c r="Q10" s="1163" t="n"/>
      <c r="R10" s="1163" t="n"/>
      <c r="S10" s="1164" t="n"/>
      <c r="T10" s="1162" t="n"/>
      <c r="U10" s="1163" t="n"/>
      <c r="V10" s="1163" t="n"/>
      <c r="W10" s="1163" t="n"/>
      <c r="X10" s="1163" t="n"/>
      <c r="Y10" s="1163" t="n"/>
      <c r="Z10" s="1163" t="n"/>
      <c r="AA10" s="1163" t="n"/>
      <c r="AB10" s="1163" t="n"/>
      <c r="AC10" s="1163" t="n"/>
      <c r="AD10" s="1164" t="n"/>
      <c r="AE10" s="1157" t="n"/>
      <c r="AF10" s="1158" t="n"/>
      <c r="AG10" s="1158" t="n"/>
      <c r="AH10" s="1158" t="n"/>
      <c r="AI10" s="1158" t="n"/>
      <c r="AJ10" s="1158" t="n"/>
      <c r="AK10" s="1158" t="n"/>
      <c r="AL10" s="1158" t="n"/>
      <c r="AM10" s="1158" t="n"/>
      <c r="AN10" s="1158" t="n"/>
      <c r="AO10" s="1159" t="n"/>
      <c r="AP10" s="1162" t="n"/>
      <c r="AQ10" s="1163" t="n"/>
      <c r="AR10" s="1163" t="n"/>
      <c r="AS10" s="1163" t="n"/>
      <c r="AT10" s="1163" t="n"/>
      <c r="AU10" s="1163" t="n"/>
      <c r="AV10" s="1163" t="n"/>
      <c r="AW10" s="1163" t="n"/>
      <c r="AX10" s="1163" t="n"/>
      <c r="AY10" s="1163" t="n"/>
      <c r="AZ10" s="1164" t="n"/>
      <c r="BA10" s="1157" t="n"/>
      <c r="BB10" s="1158" t="n"/>
      <c r="BC10" s="1158" t="n"/>
      <c r="BD10" s="1158" t="n"/>
      <c r="BE10" s="1158" t="n"/>
      <c r="BF10" s="1158" t="n"/>
      <c r="BG10" s="1158" t="n"/>
      <c r="BH10" s="1158" t="n"/>
      <c r="BI10" s="1158" t="n"/>
      <c r="BJ10" s="1158" t="n"/>
      <c r="BK10" s="1159" t="n"/>
      <c r="BL10" s="1162" t="n"/>
      <c r="BM10" s="1163" t="n"/>
      <c r="BN10" s="1163" t="n"/>
      <c r="BO10" s="1163" t="n"/>
      <c r="BP10" s="1163" t="n"/>
      <c r="BQ10" s="1163" t="n"/>
      <c r="BR10" s="1163" t="n"/>
      <c r="BS10" s="1163" t="n"/>
      <c r="BT10" s="1163" t="n"/>
      <c r="BU10" s="1163" t="n"/>
      <c r="BV10" s="1164" t="n"/>
      <c r="BW10" s="1157" t="n"/>
      <c r="BX10" s="1158" t="n"/>
      <c r="BY10" s="1158" t="n"/>
      <c r="BZ10" s="1158" t="n"/>
      <c r="CA10" s="1158" t="n"/>
      <c r="CB10" s="1158" t="n"/>
      <c r="CC10" s="1158" t="n"/>
      <c r="CD10" s="1158" t="n"/>
      <c r="CE10" s="1158" t="n"/>
      <c r="CF10" s="1158" t="n"/>
      <c r="CG10" s="1158" t="n"/>
      <c r="CH10" s="1158" t="n"/>
      <c r="CI10" s="1158" t="n"/>
      <c r="CJ10" s="1158" t="n"/>
      <c r="CK10" s="1158" t="n"/>
      <c r="CL10" s="1158" t="n"/>
      <c r="CM10" s="1158" t="n"/>
      <c r="CN10" s="1158" t="n"/>
      <c r="CO10" s="1158" t="n"/>
      <c r="CP10" s="1158" t="n"/>
      <c r="CQ10" s="1158" t="n"/>
      <c r="CR10" s="1158" t="n"/>
      <c r="CS10" s="1158" t="n"/>
      <c r="CT10" s="1158" t="n"/>
      <c r="CU10" s="1158" t="n"/>
      <c r="CV10" s="1158" t="n"/>
      <c r="CW10" s="1158" t="n"/>
      <c r="CX10" s="1158" t="n"/>
      <c r="CY10" s="1158" t="n"/>
      <c r="CZ10" s="1158" t="n"/>
      <c r="DA10" s="1158" t="n"/>
      <c r="DB10" s="1158" t="n"/>
      <c r="DC10" s="1158" t="n"/>
      <c r="DD10" s="1158" t="n"/>
      <c r="DE10" s="1158" t="n"/>
      <c r="DF10" s="1158" t="n"/>
      <c r="DG10" s="1158" t="n"/>
      <c r="DH10" s="1158" t="n"/>
      <c r="DI10" s="1158" t="n"/>
      <c r="DJ10" s="1158" t="n"/>
      <c r="DK10" s="1158" t="n"/>
      <c r="DL10" s="1158" t="n"/>
      <c r="DM10" s="1158" t="n"/>
      <c r="DN10" s="1158" t="n"/>
      <c r="DO10" s="1158" t="n"/>
      <c r="DP10" s="1158" t="n"/>
      <c r="DQ10" s="1158" t="n"/>
      <c r="DR10" s="1158" t="n"/>
      <c r="DS10" s="1158" t="n"/>
      <c r="DT10" s="1158" t="n"/>
      <c r="DU10" s="1158" t="n"/>
      <c r="DV10" s="1161" t="n"/>
      <c r="DY10" s="1162" t="n"/>
      <c r="DZ10" s="1163" t="n"/>
      <c r="EA10" s="1163" t="n"/>
      <c r="EB10" s="1163" t="n"/>
      <c r="EC10" s="1163" t="n"/>
      <c r="ED10" s="1163" t="n"/>
      <c r="EE10" s="1163" t="n"/>
      <c r="EF10" s="1163" t="n"/>
      <c r="EG10" s="1163" t="n"/>
      <c r="EH10" s="1163" t="n"/>
      <c r="EI10" s="1163" t="n"/>
      <c r="EJ10" s="1163" t="n"/>
      <c r="EK10" s="1163" t="n"/>
      <c r="EL10" s="1163" t="n"/>
      <c r="EM10" s="1163" t="n"/>
      <c r="EN10" s="1163" t="n"/>
      <c r="EO10" s="1163" t="n"/>
      <c r="EP10" s="1163" t="n"/>
      <c r="EQ10" s="1163" t="n"/>
      <c r="ER10" s="1163" t="n"/>
      <c r="ES10" s="1163" t="n"/>
      <c r="ET10" s="1163" t="n"/>
      <c r="EU10" s="1163" t="n"/>
      <c r="EV10" s="1163" t="n"/>
      <c r="EW10" s="1163" t="n"/>
      <c r="EX10" s="1163" t="n"/>
      <c r="EY10" s="1164" t="n"/>
      <c r="EZ10" s="1162" t="n"/>
      <c r="FA10" s="1163" t="n"/>
      <c r="FB10" s="1163" t="n"/>
      <c r="FC10" s="1163" t="n"/>
      <c r="FD10" s="1163" t="n"/>
      <c r="FE10" s="1163" t="n"/>
      <c r="FF10" s="1163" t="n"/>
      <c r="FG10" s="1163" t="n"/>
      <c r="FH10" s="1163" t="n"/>
      <c r="FI10" s="1163" t="n"/>
      <c r="FJ10" s="1163" t="n"/>
      <c r="FK10" s="1163" t="n"/>
      <c r="FL10" s="1164" t="n"/>
    </row>
    <row r="11" ht="8.25" customHeight="1" s="898">
      <c r="A11" s="398" t="n"/>
      <c r="B11" s="660" t="inlineStr">
        <is>
          <t>Cash and cash equivalents</t>
        </is>
      </c>
      <c r="C11" s="1140" t="n"/>
      <c r="D11" s="1140" t="n"/>
      <c r="E11" s="1140" t="n"/>
      <c r="F11" s="1140" t="n"/>
      <c r="G11" s="1140" t="n"/>
      <c r="H11" s="1140" t="n"/>
      <c r="I11" s="1140" t="n"/>
      <c r="J11" s="1140" t="n"/>
      <c r="K11" s="1140" t="n"/>
      <c r="L11" s="1140" t="n"/>
      <c r="M11" s="1140" t="n"/>
      <c r="N11" s="1140" t="n"/>
      <c r="O11" s="1140" t="n"/>
      <c r="P11" s="1140" t="n"/>
      <c r="Q11" s="1140" t="n"/>
      <c r="R11" s="1140" t="n"/>
      <c r="S11" s="1150" t="n"/>
      <c r="T11" s="1165" t="n">
        <v>1838</v>
      </c>
      <c r="U11" s="1140" t="n"/>
      <c r="V11" s="1140" t="n"/>
      <c r="W11" s="1140" t="n"/>
      <c r="X11" s="1140" t="n"/>
      <c r="Y11" s="1140" t="n"/>
      <c r="Z11" s="1140" t="n"/>
      <c r="AA11" s="1140" t="n"/>
      <c r="AB11" s="1140" t="n"/>
      <c r="AC11" s="1140" t="n"/>
      <c r="AD11" s="1150" t="n"/>
      <c r="AE11" s="1166" t="n"/>
      <c r="AF11" s="1140" t="n"/>
      <c r="AG11" s="1140" t="n"/>
      <c r="AH11" s="1140" t="n"/>
      <c r="AI11" s="1140" t="n"/>
      <c r="AJ11" s="1140" t="n"/>
      <c r="AK11" s="1140" t="n"/>
      <c r="AL11" s="1140" t="n"/>
      <c r="AM11" s="1140" t="n"/>
      <c r="AN11" s="1140" t="n"/>
      <c r="AO11" s="1150" t="n"/>
      <c r="AP11" s="1165">
        <f>+T11+AE11</f>
        <v/>
      </c>
      <c r="AQ11" s="1140" t="n"/>
      <c r="AR11" s="1140" t="n"/>
      <c r="AS11" s="1140" t="n"/>
      <c r="AT11" s="1140" t="n"/>
      <c r="AU11" s="1140" t="n"/>
      <c r="AV11" s="1140" t="n"/>
      <c r="AW11" s="1140" t="n"/>
      <c r="AX11" s="1140" t="n"/>
      <c r="AY11" s="1140" t="n"/>
      <c r="AZ11" s="1150" t="n"/>
      <c r="BA11" s="1166" t="n"/>
      <c r="BB11" s="1140" t="n"/>
      <c r="BC11" s="1140" t="n"/>
      <c r="BD11" s="1140" t="n"/>
      <c r="BE11" s="1140" t="n"/>
      <c r="BF11" s="1140" t="n"/>
      <c r="BG11" s="1140" t="n"/>
      <c r="BH11" s="1140" t="n"/>
      <c r="BI11" s="1140" t="n"/>
      <c r="BJ11" s="1140" t="n"/>
      <c r="BK11" s="1150" t="n"/>
      <c r="BL11" s="1165">
        <f>+T11+BA11</f>
        <v/>
      </c>
      <c r="BM11" s="1140" t="n"/>
      <c r="BN11" s="1140" t="n"/>
      <c r="BO11" s="1140" t="n"/>
      <c r="BP11" s="1140" t="n"/>
      <c r="BQ11" s="1140" t="n"/>
      <c r="BR11" s="1140" t="n"/>
      <c r="BS11" s="1140" t="n"/>
      <c r="BT11" s="1140" t="n"/>
      <c r="BU11" s="1140" t="n"/>
      <c r="BV11" s="1150" t="n"/>
      <c r="BW11" s="1213" t="inlineStr">
        <is>
          <t xml:space="preserve">Major item includes Balance with Bank - INR 1.83 bn, and Cash on Hand - INR 3 Mn. </t>
        </is>
      </c>
      <c r="BX11" s="1140" t="n"/>
      <c r="BY11" s="1140" t="n"/>
      <c r="BZ11" s="1140" t="n"/>
      <c r="CA11" s="1140" t="n"/>
      <c r="CB11" s="1140" t="n"/>
      <c r="CC11" s="1140" t="n"/>
      <c r="CD11" s="1140" t="n"/>
      <c r="CE11" s="1140" t="n"/>
      <c r="CF11" s="1140" t="n"/>
      <c r="CG11" s="1140" t="n"/>
      <c r="CH11" s="1140" t="n"/>
      <c r="CI11" s="1140" t="n"/>
      <c r="CJ11" s="1140" t="n"/>
      <c r="CK11" s="1140" t="n"/>
      <c r="CL11" s="1140" t="n"/>
      <c r="CM11" s="1140" t="n"/>
      <c r="CN11" s="1140" t="n"/>
      <c r="CO11" s="1140" t="n"/>
      <c r="CP11" s="1140" t="n"/>
      <c r="CQ11" s="1140" t="n"/>
      <c r="CR11" s="1140" t="n"/>
      <c r="CS11" s="1140" t="n"/>
      <c r="CT11" s="1140" t="n"/>
      <c r="CU11" s="1140" t="n"/>
      <c r="CV11" s="1140" t="n"/>
      <c r="CW11" s="1140" t="n"/>
      <c r="CX11" s="1140" t="n"/>
      <c r="CY11" s="1140" t="n"/>
      <c r="CZ11" s="1140" t="n"/>
      <c r="DA11" s="1140" t="n"/>
      <c r="DB11" s="1140" t="n"/>
      <c r="DC11" s="1140" t="n"/>
      <c r="DD11" s="1140" t="n"/>
      <c r="DE11" s="1140" t="n"/>
      <c r="DF11" s="1140" t="n"/>
      <c r="DG11" s="1140" t="n"/>
      <c r="DH11" s="1140" t="n"/>
      <c r="DI11" s="1140" t="n"/>
      <c r="DJ11" s="1140" t="n"/>
      <c r="DK11" s="1140" t="n"/>
      <c r="DL11" s="1140" t="n"/>
      <c r="DM11" s="1140" t="n"/>
      <c r="DN11" s="1140" t="n"/>
      <c r="DO11" s="1140" t="n"/>
      <c r="DP11" s="1140" t="n"/>
      <c r="DQ11" s="1140" t="n"/>
      <c r="DR11" s="1140" t="n"/>
      <c r="DS11" s="1140" t="n"/>
      <c r="DT11" s="1140" t="n"/>
      <c r="DU11" s="1140" t="n"/>
      <c r="DV11" s="1141" t="n"/>
      <c r="DW11" s="1168" t="n"/>
      <c r="DY11" s="400" t="n"/>
      <c r="DZ11" s="664" t="inlineStr">
        <is>
          <t>Account payable (include trade notes payables)</t>
        </is>
      </c>
      <c r="EA11" s="1147" t="n"/>
      <c r="EB11" s="1147" t="n"/>
      <c r="EC11" s="1147" t="n"/>
      <c r="ED11" s="1147" t="n"/>
      <c r="EE11" s="1147" t="n"/>
      <c r="EF11" s="1147" t="n"/>
      <c r="EG11" s="1147" t="n"/>
      <c r="EH11" s="1147" t="n"/>
      <c r="EI11" s="1147" t="n"/>
      <c r="EJ11" s="1147" t="n"/>
      <c r="EK11" s="1147" t="n"/>
      <c r="EL11" s="1147" t="n"/>
      <c r="EM11" s="1147" t="n"/>
      <c r="EN11" s="1147" t="n"/>
      <c r="EO11" s="1147" t="n"/>
      <c r="EP11" s="1147" t="n"/>
      <c r="EQ11" s="1147" t="n"/>
      <c r="ER11" s="1147" t="n"/>
      <c r="ES11" s="1147" t="n"/>
      <c r="ET11" s="1147" t="n"/>
      <c r="EU11" s="1147" t="n"/>
      <c r="EV11" s="1147" t="n"/>
      <c r="EW11" s="1147" t="n"/>
      <c r="EX11" s="1147" t="n"/>
      <c r="EY11" s="1148" t="n"/>
      <c r="EZ11" s="1169">
        <f>+'No of yrs to repay debt (S)'!BE22</f>
        <v/>
      </c>
      <c r="FA11" s="1147" t="n"/>
      <c r="FB11" s="1147" t="n"/>
      <c r="FC11" s="1147" t="n"/>
      <c r="FD11" s="1147" t="n"/>
      <c r="FE11" s="1147" t="n"/>
      <c r="FF11" s="1147" t="n"/>
      <c r="FG11" s="1147" t="n"/>
      <c r="FH11" s="1147" t="n"/>
      <c r="FI11" s="1147" t="n"/>
      <c r="FJ11" s="1147" t="n"/>
      <c r="FK11" s="1147" t="n"/>
      <c r="FL11" s="1148" t="n"/>
    </row>
    <row r="12" ht="8.25" customHeight="1" s="898">
      <c r="A12" s="401" t="n"/>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4" t="n"/>
      <c r="T12" s="1162" t="n"/>
      <c r="U12" s="1163" t="n"/>
      <c r="V12" s="1163" t="n"/>
      <c r="W12" s="1163" t="n"/>
      <c r="X12" s="1163" t="n"/>
      <c r="Y12" s="1163" t="n"/>
      <c r="Z12" s="1163" t="n"/>
      <c r="AA12" s="1163" t="n"/>
      <c r="AB12" s="1163" t="n"/>
      <c r="AC12" s="1163" t="n"/>
      <c r="AD12" s="1164" t="n"/>
      <c r="AE12" s="1170" t="n"/>
      <c r="AF12" s="1163" t="n"/>
      <c r="AG12" s="1163" t="n"/>
      <c r="AH12" s="1163" t="n"/>
      <c r="AI12" s="1163" t="n"/>
      <c r="AJ12" s="1163" t="n"/>
      <c r="AK12" s="1163" t="n"/>
      <c r="AL12" s="1163" t="n"/>
      <c r="AM12" s="1163" t="n"/>
      <c r="AN12" s="1163" t="n"/>
      <c r="AO12" s="1164" t="n"/>
      <c r="AP12" s="1162" t="n"/>
      <c r="AQ12" s="1163" t="n"/>
      <c r="AR12" s="1163" t="n"/>
      <c r="AS12" s="1163" t="n"/>
      <c r="AT12" s="1163" t="n"/>
      <c r="AU12" s="1163" t="n"/>
      <c r="AV12" s="1163" t="n"/>
      <c r="AW12" s="1163" t="n"/>
      <c r="AX12" s="1163" t="n"/>
      <c r="AY12" s="1163" t="n"/>
      <c r="AZ12" s="1164" t="n"/>
      <c r="BA12" s="1170" t="n"/>
      <c r="BB12" s="1163" t="n"/>
      <c r="BC12" s="1163" t="n"/>
      <c r="BD12" s="1163" t="n"/>
      <c r="BE12" s="1163" t="n"/>
      <c r="BF12" s="1163" t="n"/>
      <c r="BG12" s="1163" t="n"/>
      <c r="BH12" s="1163" t="n"/>
      <c r="BI12" s="1163" t="n"/>
      <c r="BJ12" s="1163" t="n"/>
      <c r="BK12" s="1164" t="n"/>
      <c r="BL12" s="1162" t="n"/>
      <c r="BM12" s="1163" t="n"/>
      <c r="BN12" s="1163" t="n"/>
      <c r="BO12" s="1163" t="n"/>
      <c r="BP12" s="1163" t="n"/>
      <c r="BQ12" s="1163" t="n"/>
      <c r="BR12" s="1163" t="n"/>
      <c r="BS12" s="1163" t="n"/>
      <c r="BT12" s="1163" t="n"/>
      <c r="BU12" s="1163" t="n"/>
      <c r="BV12" s="1164" t="n"/>
      <c r="BW12" s="1170" t="n"/>
      <c r="BX12" s="1163" t="n"/>
      <c r="BY12" s="1163" t="n"/>
      <c r="BZ12" s="1163" t="n"/>
      <c r="CA12" s="1163" t="n"/>
      <c r="CB12" s="1163" t="n"/>
      <c r="CC12" s="1163" t="n"/>
      <c r="CD12" s="1163" t="n"/>
      <c r="CE12" s="1163" t="n"/>
      <c r="CF12" s="1163" t="n"/>
      <c r="CG12" s="1163" t="n"/>
      <c r="CH12" s="1163" t="n"/>
      <c r="CI12" s="1163" t="n"/>
      <c r="CJ12" s="1163" t="n"/>
      <c r="CK12" s="1163" t="n"/>
      <c r="CL12" s="1163" t="n"/>
      <c r="CM12" s="1163" t="n"/>
      <c r="CN12" s="1163" t="n"/>
      <c r="CO12" s="1163" t="n"/>
      <c r="CP12" s="1163" t="n"/>
      <c r="CQ12" s="1163" t="n"/>
      <c r="CR12" s="1163" t="n"/>
      <c r="CS12" s="1163" t="n"/>
      <c r="CT12" s="1163" t="n"/>
      <c r="CU12" s="1163" t="n"/>
      <c r="CV12" s="1163" t="n"/>
      <c r="CW12" s="1163" t="n"/>
      <c r="CX12" s="1163" t="n"/>
      <c r="CY12" s="1163" t="n"/>
      <c r="CZ12" s="1163" t="n"/>
      <c r="DA12" s="1163" t="n"/>
      <c r="DB12" s="1163" t="n"/>
      <c r="DC12" s="1163" t="n"/>
      <c r="DD12" s="1163" t="n"/>
      <c r="DE12" s="1163" t="n"/>
      <c r="DF12" s="1163" t="n"/>
      <c r="DG12" s="1163" t="n"/>
      <c r="DH12" s="1163" t="n"/>
      <c r="DI12" s="1163" t="n"/>
      <c r="DJ12" s="1163" t="n"/>
      <c r="DK12" s="1163" t="n"/>
      <c r="DL12" s="1163" t="n"/>
      <c r="DM12" s="1163" t="n"/>
      <c r="DN12" s="1163" t="n"/>
      <c r="DO12" s="1163" t="n"/>
      <c r="DP12" s="1163" t="n"/>
      <c r="DQ12" s="1163" t="n"/>
      <c r="DR12" s="1163" t="n"/>
      <c r="DS12" s="1163" t="n"/>
      <c r="DT12" s="1163" t="n"/>
      <c r="DU12" s="1163" t="n"/>
      <c r="DV12" s="1171" t="n"/>
      <c r="DW12" s="1168" t="n"/>
      <c r="DY12" s="402" t="n"/>
      <c r="DZ12" s="1162" t="n"/>
      <c r="EA12" s="1163" t="n"/>
      <c r="EB12" s="1163" t="n"/>
      <c r="EC12" s="1163" t="n"/>
      <c r="ED12" s="1163" t="n"/>
      <c r="EE12" s="1163" t="n"/>
      <c r="EF12" s="1163" t="n"/>
      <c r="EG12" s="1163" t="n"/>
      <c r="EH12" s="1163" t="n"/>
      <c r="EI12" s="1163" t="n"/>
      <c r="EJ12" s="1163" t="n"/>
      <c r="EK12" s="1163" t="n"/>
      <c r="EL12" s="1163" t="n"/>
      <c r="EM12" s="1163" t="n"/>
      <c r="EN12" s="1163" t="n"/>
      <c r="EO12" s="1163" t="n"/>
      <c r="EP12" s="1163" t="n"/>
      <c r="EQ12" s="1163" t="n"/>
      <c r="ER12" s="1163" t="n"/>
      <c r="ES12" s="1163" t="n"/>
      <c r="ET12" s="1163" t="n"/>
      <c r="EU12" s="1163" t="n"/>
      <c r="EV12" s="1163" t="n"/>
      <c r="EW12" s="1163" t="n"/>
      <c r="EX12" s="1163" t="n"/>
      <c r="EY12" s="1164" t="n"/>
      <c r="EZ12" s="1162" t="n"/>
      <c r="FA12" s="1163" t="n"/>
      <c r="FB12" s="1163" t="n"/>
      <c r="FC12" s="1163" t="n"/>
      <c r="FD12" s="1163" t="n"/>
      <c r="FE12" s="1163" t="n"/>
      <c r="FF12" s="1163" t="n"/>
      <c r="FG12" s="1163" t="n"/>
      <c r="FH12" s="1163" t="n"/>
      <c r="FI12" s="1163" t="n"/>
      <c r="FJ12" s="1163" t="n"/>
      <c r="FK12" s="1163" t="n"/>
      <c r="FL12" s="1164" t="n"/>
    </row>
    <row r="13" ht="21" customHeight="1" s="898">
      <c r="A13" s="401" t="n"/>
      <c r="B13" s="664" t="inlineStr">
        <is>
          <t>Trade account receivable</t>
        </is>
      </c>
      <c r="C13" s="1147" t="n"/>
      <c r="D13" s="1147" t="n"/>
      <c r="E13" s="1147" t="n"/>
      <c r="F13" s="1147" t="n"/>
      <c r="G13" s="1147" t="n"/>
      <c r="H13" s="1147" t="n"/>
      <c r="I13" s="1147" t="n"/>
      <c r="J13" s="1147" t="n"/>
      <c r="K13" s="1147" t="n"/>
      <c r="L13" s="1147" t="n"/>
      <c r="M13" s="1147" t="n"/>
      <c r="N13" s="1147" t="n"/>
      <c r="O13" s="1147" t="n"/>
      <c r="P13" s="1147" t="n"/>
      <c r="Q13" s="1147" t="n"/>
      <c r="R13" s="1147" t="n"/>
      <c r="S13" s="1148" t="n"/>
      <c r="T13" s="1172" t="n">
        <v>12551</v>
      </c>
      <c r="U13" s="1147" t="n"/>
      <c r="V13" s="1147" t="n"/>
      <c r="W13" s="1147" t="n"/>
      <c r="X13" s="1147" t="n"/>
      <c r="Y13" s="1147" t="n"/>
      <c r="Z13" s="1147" t="n"/>
      <c r="AA13" s="1147" t="n"/>
      <c r="AB13" s="1147" t="n"/>
      <c r="AC13" s="1147" t="n"/>
      <c r="AD13" s="1148" t="n"/>
      <c r="AE13" s="1173">
        <f>-#REF!</f>
        <v/>
      </c>
      <c r="AF13" s="1147" t="n"/>
      <c r="AG13" s="1147" t="n"/>
      <c r="AH13" s="1147" t="n"/>
      <c r="AI13" s="1147" t="n"/>
      <c r="AJ13" s="1147" t="n"/>
      <c r="AK13" s="1147" t="n"/>
      <c r="AL13" s="1147" t="n"/>
      <c r="AM13" s="1147" t="n"/>
      <c r="AN13" s="1147" t="n"/>
      <c r="AO13" s="1148" t="n"/>
      <c r="AP13" s="1172">
        <f>+T13+AE13</f>
        <v/>
      </c>
      <c r="AQ13" s="1147" t="n"/>
      <c r="AR13" s="1147" t="n"/>
      <c r="AS13" s="1147" t="n"/>
      <c r="AT13" s="1147" t="n"/>
      <c r="AU13" s="1147" t="n"/>
      <c r="AV13" s="1147" t="n"/>
      <c r="AW13" s="1147" t="n"/>
      <c r="AX13" s="1147" t="n"/>
      <c r="AY13" s="1147" t="n"/>
      <c r="AZ13" s="1148" t="n"/>
      <c r="BA13" s="1173">
        <f>+AE13</f>
        <v/>
      </c>
      <c r="BB13" s="1147" t="n"/>
      <c r="BC13" s="1147" t="n"/>
      <c r="BD13" s="1147" t="n"/>
      <c r="BE13" s="1147" t="n"/>
      <c r="BF13" s="1147" t="n"/>
      <c r="BG13" s="1147" t="n"/>
      <c r="BH13" s="1147" t="n"/>
      <c r="BI13" s="1147" t="n"/>
      <c r="BJ13" s="1147" t="n"/>
      <c r="BK13" s="1148" t="n"/>
      <c r="BL13" s="1172">
        <f>+T13+BA13</f>
        <v/>
      </c>
      <c r="BM13" s="1147" t="n"/>
      <c r="BN13" s="1147" t="n"/>
      <c r="BO13" s="1147" t="n"/>
      <c r="BP13" s="1147" t="n"/>
      <c r="BQ13" s="1147" t="n"/>
      <c r="BR13" s="1147" t="n"/>
      <c r="BS13" s="1147" t="n"/>
      <c r="BT13" s="1147" t="n"/>
      <c r="BU13" s="1147" t="n"/>
      <c r="BV13" s="1148"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7" t="n"/>
      <c r="BY13" s="1147" t="n"/>
      <c r="BZ13" s="1147" t="n"/>
      <c r="CA13" s="1147" t="n"/>
      <c r="CB13" s="1147" t="n"/>
      <c r="CC13" s="1147" t="n"/>
      <c r="CD13" s="1147" t="n"/>
      <c r="CE13" s="1147" t="n"/>
      <c r="CF13" s="1147" t="n"/>
      <c r="CG13" s="1147" t="n"/>
      <c r="CH13" s="1147" t="n"/>
      <c r="CI13" s="1147" t="n"/>
      <c r="CJ13" s="1147" t="n"/>
      <c r="CK13" s="1147" t="n"/>
      <c r="CL13" s="1147" t="n"/>
      <c r="CM13" s="1147" t="n"/>
      <c r="CN13" s="1147" t="n"/>
      <c r="CO13" s="1147" t="n"/>
      <c r="CP13" s="1147" t="n"/>
      <c r="CQ13" s="1147" t="n"/>
      <c r="CR13" s="1147" t="n"/>
      <c r="CS13" s="1147" t="n"/>
      <c r="CT13" s="1147" t="n"/>
      <c r="CU13" s="1147" t="n"/>
      <c r="CV13" s="1147" t="n"/>
      <c r="CW13" s="1147" t="n"/>
      <c r="CX13" s="1147" t="n"/>
      <c r="CY13" s="1147" t="n"/>
      <c r="CZ13" s="1147" t="n"/>
      <c r="DA13" s="1147" t="n"/>
      <c r="DB13" s="1147" t="n"/>
      <c r="DC13" s="1147" t="n"/>
      <c r="DD13" s="1147" t="n"/>
      <c r="DE13" s="1147" t="n"/>
      <c r="DF13" s="1147" t="n"/>
      <c r="DG13" s="1147" t="n"/>
      <c r="DH13" s="1147" t="n"/>
      <c r="DI13" s="1147" t="n"/>
      <c r="DJ13" s="1147" t="n"/>
      <c r="DK13" s="1147" t="n"/>
      <c r="DL13" s="1147" t="n"/>
      <c r="DM13" s="1147" t="n"/>
      <c r="DN13" s="1147" t="n"/>
      <c r="DO13" s="1147" t="n"/>
      <c r="DP13" s="1147" t="n"/>
      <c r="DQ13" s="1147" t="n"/>
      <c r="DR13" s="1147" t="n"/>
      <c r="DS13" s="1147" t="n"/>
      <c r="DT13" s="1147" t="n"/>
      <c r="DU13" s="1147" t="n"/>
      <c r="DV13" s="1148" t="n"/>
      <c r="DW13" s="1168" t="n"/>
      <c r="DY13" s="402" t="n"/>
      <c r="DZ13" s="664" t="inlineStr">
        <is>
          <t>Total short-term debt</t>
        </is>
      </c>
      <c r="EA13" s="1147" t="n"/>
      <c r="EB13" s="1147" t="n"/>
      <c r="EC13" s="1147" t="n"/>
      <c r="ED13" s="1147" t="n"/>
      <c r="EE13" s="1147" t="n"/>
      <c r="EF13" s="1147" t="n"/>
      <c r="EG13" s="1147" t="n"/>
      <c r="EH13" s="1147" t="n"/>
      <c r="EI13" s="1147" t="n"/>
      <c r="EJ13" s="1147" t="n"/>
      <c r="EK13" s="1147" t="n"/>
      <c r="EL13" s="1147" t="n"/>
      <c r="EM13" s="1147" t="n"/>
      <c r="EN13" s="1147" t="n"/>
      <c r="EO13" s="1147" t="n"/>
      <c r="EP13" s="1147" t="n"/>
      <c r="EQ13" s="1147" t="n"/>
      <c r="ER13" s="1147" t="n"/>
      <c r="ES13" s="1147" t="n"/>
      <c r="ET13" s="1147" t="n"/>
      <c r="EU13" s="1147" t="n"/>
      <c r="EV13" s="1147" t="n"/>
      <c r="EW13" s="1147" t="n"/>
      <c r="EX13" s="1147" t="n"/>
      <c r="EY13" s="1148" t="n"/>
      <c r="EZ13" s="1169">
        <f>+'No of yrs to repay debt (S)'!C16+'No of yrs to repay debt (S)'!R16</f>
        <v/>
      </c>
      <c r="FA13" s="1147" t="n"/>
      <c r="FB13" s="1147" t="n"/>
      <c r="FC13" s="1147" t="n"/>
      <c r="FD13" s="1147" t="n"/>
      <c r="FE13" s="1147" t="n"/>
      <c r="FF13" s="1147" t="n"/>
      <c r="FG13" s="1147" t="n"/>
      <c r="FH13" s="1147" t="n"/>
      <c r="FI13" s="1147" t="n"/>
      <c r="FJ13" s="1147" t="n"/>
      <c r="FK13" s="1147" t="n"/>
      <c r="FL13" s="1148" t="n"/>
    </row>
    <row r="14" ht="21" customHeight="1" s="898">
      <c r="A14" s="401" t="n"/>
      <c r="B14" s="1162" t="n"/>
      <c r="C14" s="1163" t="n"/>
      <c r="D14" s="1163" t="n"/>
      <c r="E14" s="1163" t="n"/>
      <c r="F14" s="1163" t="n"/>
      <c r="G14" s="1163" t="n"/>
      <c r="H14" s="1163" t="n"/>
      <c r="I14" s="1163" t="n"/>
      <c r="J14" s="1163" t="n"/>
      <c r="K14" s="1163" t="n"/>
      <c r="L14" s="1163" t="n"/>
      <c r="M14" s="1163" t="n"/>
      <c r="N14" s="1163" t="n"/>
      <c r="O14" s="1163" t="n"/>
      <c r="P14" s="1163" t="n"/>
      <c r="Q14" s="1163" t="n"/>
      <c r="R14" s="1163" t="n"/>
      <c r="S14" s="1164" t="n"/>
      <c r="T14" s="1162" t="n"/>
      <c r="U14" s="1163" t="n"/>
      <c r="V14" s="1163" t="n"/>
      <c r="W14" s="1163" t="n"/>
      <c r="X14" s="1163" t="n"/>
      <c r="Y14" s="1163" t="n"/>
      <c r="Z14" s="1163" t="n"/>
      <c r="AA14" s="1163" t="n"/>
      <c r="AB14" s="1163" t="n"/>
      <c r="AC14" s="1163" t="n"/>
      <c r="AD14" s="1164" t="n"/>
      <c r="AE14" s="1170" t="n"/>
      <c r="AF14" s="1163" t="n"/>
      <c r="AG14" s="1163" t="n"/>
      <c r="AH14" s="1163" t="n"/>
      <c r="AI14" s="1163" t="n"/>
      <c r="AJ14" s="1163" t="n"/>
      <c r="AK14" s="1163" t="n"/>
      <c r="AL14" s="1163" t="n"/>
      <c r="AM14" s="1163" t="n"/>
      <c r="AN14" s="1163" t="n"/>
      <c r="AO14" s="1164" t="n"/>
      <c r="AP14" s="1162" t="n"/>
      <c r="AQ14" s="1163" t="n"/>
      <c r="AR14" s="1163" t="n"/>
      <c r="AS14" s="1163" t="n"/>
      <c r="AT14" s="1163" t="n"/>
      <c r="AU14" s="1163" t="n"/>
      <c r="AV14" s="1163" t="n"/>
      <c r="AW14" s="1163" t="n"/>
      <c r="AX14" s="1163" t="n"/>
      <c r="AY14" s="1163" t="n"/>
      <c r="AZ14" s="1164" t="n"/>
      <c r="BA14" s="1170" t="n"/>
      <c r="BB14" s="1163" t="n"/>
      <c r="BC14" s="1163" t="n"/>
      <c r="BD14" s="1163" t="n"/>
      <c r="BE14" s="1163" t="n"/>
      <c r="BF14" s="1163" t="n"/>
      <c r="BG14" s="1163" t="n"/>
      <c r="BH14" s="1163" t="n"/>
      <c r="BI14" s="1163" t="n"/>
      <c r="BJ14" s="1163" t="n"/>
      <c r="BK14" s="1164" t="n"/>
      <c r="BL14" s="1162" t="n"/>
      <c r="BM14" s="1163" t="n"/>
      <c r="BN14" s="1163" t="n"/>
      <c r="BO14" s="1163" t="n"/>
      <c r="BP14" s="1163" t="n"/>
      <c r="BQ14" s="1163" t="n"/>
      <c r="BR14" s="1163" t="n"/>
      <c r="BS14" s="1163" t="n"/>
      <c r="BT14" s="1163" t="n"/>
      <c r="BU14" s="1163" t="n"/>
      <c r="BV14" s="1164" t="n"/>
      <c r="BW14" s="1163" t="n"/>
      <c r="BX14" s="1163" t="n"/>
      <c r="BY14" s="1163" t="n"/>
      <c r="BZ14" s="1163" t="n"/>
      <c r="CA14" s="1163" t="n"/>
      <c r="CB14" s="1163" t="n"/>
      <c r="CC14" s="1163" t="n"/>
      <c r="CD14" s="1163" t="n"/>
      <c r="CE14" s="1163" t="n"/>
      <c r="CF14" s="1163" t="n"/>
      <c r="CG14" s="1163" t="n"/>
      <c r="CH14" s="1163" t="n"/>
      <c r="CI14" s="1163" t="n"/>
      <c r="CJ14" s="1163" t="n"/>
      <c r="CK14" s="1163" t="n"/>
      <c r="CL14" s="1163" t="n"/>
      <c r="CM14" s="1163" t="n"/>
      <c r="CN14" s="1163" t="n"/>
      <c r="CO14" s="1163" t="n"/>
      <c r="CP14" s="1163" t="n"/>
      <c r="CQ14" s="1163" t="n"/>
      <c r="CR14" s="1163" t="n"/>
      <c r="CS14" s="1163" t="n"/>
      <c r="CT14" s="1163" t="n"/>
      <c r="CU14" s="1163" t="n"/>
      <c r="CV14" s="1163" t="n"/>
      <c r="CW14" s="1163" t="n"/>
      <c r="CX14" s="1163" t="n"/>
      <c r="CY14" s="1163" t="n"/>
      <c r="CZ14" s="1163" t="n"/>
      <c r="DA14" s="1163" t="n"/>
      <c r="DB14" s="1163" t="n"/>
      <c r="DC14" s="1163" t="n"/>
      <c r="DD14" s="1163" t="n"/>
      <c r="DE14" s="1163" t="n"/>
      <c r="DF14" s="1163" t="n"/>
      <c r="DG14" s="1163" t="n"/>
      <c r="DH14" s="1163" t="n"/>
      <c r="DI14" s="1163" t="n"/>
      <c r="DJ14" s="1163" t="n"/>
      <c r="DK14" s="1163" t="n"/>
      <c r="DL14" s="1163" t="n"/>
      <c r="DM14" s="1163" t="n"/>
      <c r="DN14" s="1163" t="n"/>
      <c r="DO14" s="1163" t="n"/>
      <c r="DP14" s="1163" t="n"/>
      <c r="DQ14" s="1163" t="n"/>
      <c r="DR14" s="1163" t="n"/>
      <c r="DS14" s="1163" t="n"/>
      <c r="DT14" s="1163" t="n"/>
      <c r="DU14" s="1163" t="n"/>
      <c r="DV14" s="1164" t="n"/>
      <c r="DW14" s="1168" t="n"/>
      <c r="DY14" s="402" t="n"/>
      <c r="DZ14" s="1162" t="n"/>
      <c r="EA14" s="1163" t="n"/>
      <c r="EB14" s="1163" t="n"/>
      <c r="EC14" s="1163" t="n"/>
      <c r="ED14" s="1163" t="n"/>
      <c r="EE14" s="1163" t="n"/>
      <c r="EF14" s="1163" t="n"/>
      <c r="EG14" s="1163" t="n"/>
      <c r="EH14" s="1163" t="n"/>
      <c r="EI14" s="1163" t="n"/>
      <c r="EJ14" s="1163" t="n"/>
      <c r="EK14" s="1163" t="n"/>
      <c r="EL14" s="1163" t="n"/>
      <c r="EM14" s="1163" t="n"/>
      <c r="EN14" s="1163" t="n"/>
      <c r="EO14" s="1163" t="n"/>
      <c r="EP14" s="1163" t="n"/>
      <c r="EQ14" s="1163" t="n"/>
      <c r="ER14" s="1163" t="n"/>
      <c r="ES14" s="1163" t="n"/>
      <c r="ET14" s="1163" t="n"/>
      <c r="EU14" s="1163" t="n"/>
      <c r="EV14" s="1163" t="n"/>
      <c r="EW14" s="1163" t="n"/>
      <c r="EX14" s="1163" t="n"/>
      <c r="EY14" s="1164" t="n"/>
      <c r="EZ14" s="1162" t="n"/>
      <c r="FA14" s="1163" t="n"/>
      <c r="FB14" s="1163" t="n"/>
      <c r="FC14" s="1163" t="n"/>
      <c r="FD14" s="1163" t="n"/>
      <c r="FE14" s="1163" t="n"/>
      <c r="FF14" s="1163" t="n"/>
      <c r="FG14" s="1163" t="n"/>
      <c r="FH14" s="1163" t="n"/>
      <c r="FI14" s="1163" t="n"/>
      <c r="FJ14" s="1163" t="n"/>
      <c r="FK14" s="1163" t="n"/>
      <c r="FL14" s="1164" t="n"/>
    </row>
    <row r="15" ht="6" customHeight="1" s="898">
      <c r="A15" s="401" t="n"/>
      <c r="B15" s="664" t="inlineStr">
        <is>
          <t>Securities</t>
        </is>
      </c>
      <c r="C15" s="1147" t="n"/>
      <c r="D15" s="1147" t="n"/>
      <c r="E15" s="1147" t="n"/>
      <c r="F15" s="1147" t="n"/>
      <c r="G15" s="1147" t="n"/>
      <c r="H15" s="1147" t="n"/>
      <c r="I15" s="1147" t="n"/>
      <c r="J15" s="1147" t="n"/>
      <c r="K15" s="1147" t="n"/>
      <c r="L15" s="1147" t="n"/>
      <c r="M15" s="1147" t="n"/>
      <c r="N15" s="1147" t="n"/>
      <c r="O15" s="1147" t="n"/>
      <c r="P15" s="1147" t="n"/>
      <c r="Q15" s="1147" t="n"/>
      <c r="R15" s="1147" t="n"/>
      <c r="S15" s="1148" t="n"/>
      <c r="T15" s="1172" t="n"/>
      <c r="U15" s="1147" t="n"/>
      <c r="V15" s="1147" t="n"/>
      <c r="W15" s="1147" t="n"/>
      <c r="X15" s="1147" t="n"/>
      <c r="Y15" s="1147" t="n"/>
      <c r="Z15" s="1147" t="n"/>
      <c r="AA15" s="1147" t="n"/>
      <c r="AB15" s="1147" t="n"/>
      <c r="AC15" s="1147" t="n"/>
      <c r="AD15" s="1148" t="n"/>
      <c r="AE15" s="1173" t="n"/>
      <c r="AF15" s="1147" t="n"/>
      <c r="AG15" s="1147" t="n"/>
      <c r="AH15" s="1147" t="n"/>
      <c r="AI15" s="1147" t="n"/>
      <c r="AJ15" s="1147" t="n"/>
      <c r="AK15" s="1147" t="n"/>
      <c r="AL15" s="1147" t="n"/>
      <c r="AM15" s="1147" t="n"/>
      <c r="AN15" s="1147" t="n"/>
      <c r="AO15" s="1148" t="n"/>
      <c r="AP15" s="1172">
        <f>+T15+AE15</f>
        <v/>
      </c>
      <c r="AQ15" s="1147" t="n"/>
      <c r="AR15" s="1147" t="n"/>
      <c r="AS15" s="1147" t="n"/>
      <c r="AT15" s="1147" t="n"/>
      <c r="AU15" s="1147" t="n"/>
      <c r="AV15" s="1147" t="n"/>
      <c r="AW15" s="1147" t="n"/>
      <c r="AX15" s="1147" t="n"/>
      <c r="AY15" s="1147" t="n"/>
      <c r="AZ15" s="1148" t="n"/>
      <c r="BA15" s="1173" t="n"/>
      <c r="BB15" s="1147" t="n"/>
      <c r="BC15" s="1147" t="n"/>
      <c r="BD15" s="1147" t="n"/>
      <c r="BE15" s="1147" t="n"/>
      <c r="BF15" s="1147" t="n"/>
      <c r="BG15" s="1147" t="n"/>
      <c r="BH15" s="1147" t="n"/>
      <c r="BI15" s="1147" t="n"/>
      <c r="BJ15" s="1147" t="n"/>
      <c r="BK15" s="1148" t="n"/>
      <c r="BL15" s="1172">
        <f>+T15+BA15</f>
        <v/>
      </c>
      <c r="BM15" s="1147" t="n"/>
      <c r="BN15" s="1147" t="n"/>
      <c r="BO15" s="1147" t="n"/>
      <c r="BP15" s="1147" t="n"/>
      <c r="BQ15" s="1147" t="n"/>
      <c r="BR15" s="1147" t="n"/>
      <c r="BS15" s="1147" t="n"/>
      <c r="BT15" s="1147" t="n"/>
      <c r="BU15" s="1147" t="n"/>
      <c r="BV15" s="1148" t="n"/>
      <c r="BW15" s="703" t="n"/>
      <c r="BX15" s="1147" t="n"/>
      <c r="BY15" s="1147" t="n"/>
      <c r="BZ15" s="1147" t="n"/>
      <c r="CA15" s="1147" t="n"/>
      <c r="CB15" s="1147" t="n"/>
      <c r="CC15" s="1147" t="n"/>
      <c r="CD15" s="1147" t="n"/>
      <c r="CE15" s="1147" t="n"/>
      <c r="CF15" s="1147" t="n"/>
      <c r="CG15" s="1147" t="n"/>
      <c r="CH15" s="1147" t="n"/>
      <c r="CI15" s="1147" t="n"/>
      <c r="CJ15" s="1147" t="n"/>
      <c r="CK15" s="1147" t="n"/>
      <c r="CL15" s="1147" t="n"/>
      <c r="CM15" s="1147" t="n"/>
      <c r="CN15" s="1147" t="n"/>
      <c r="CO15" s="1147" t="n"/>
      <c r="CP15" s="1147" t="n"/>
      <c r="CQ15" s="1147" t="n"/>
      <c r="CR15" s="1147" t="n"/>
      <c r="CS15" s="1147" t="n"/>
      <c r="CT15" s="1147" t="n"/>
      <c r="CU15" s="1147" t="n"/>
      <c r="CV15" s="1147" t="n"/>
      <c r="CW15" s="1147" t="n"/>
      <c r="CX15" s="1147" t="n"/>
      <c r="CY15" s="1147" t="n"/>
      <c r="CZ15" s="1147" t="n"/>
      <c r="DA15" s="1147" t="n"/>
      <c r="DB15" s="1147" t="n"/>
      <c r="DC15" s="1147" t="n"/>
      <c r="DD15" s="1147" t="n"/>
      <c r="DE15" s="1147" t="n"/>
      <c r="DF15" s="1147" t="n"/>
      <c r="DG15" s="1147" t="n"/>
      <c r="DH15" s="1147" t="n"/>
      <c r="DI15" s="1147" t="n"/>
      <c r="DJ15" s="1147" t="n"/>
      <c r="DK15" s="1147" t="n"/>
      <c r="DL15" s="1147" t="n"/>
      <c r="DM15" s="1147" t="n"/>
      <c r="DN15" s="1147" t="n"/>
      <c r="DO15" s="1147" t="n"/>
      <c r="DP15" s="1147" t="n"/>
      <c r="DQ15" s="1147" t="n"/>
      <c r="DR15" s="1147" t="n"/>
      <c r="DS15" s="1147" t="n"/>
      <c r="DT15" s="1147" t="n"/>
      <c r="DU15" s="1147" t="n"/>
      <c r="DV15" s="1148" t="n"/>
      <c r="DW15" s="1168" t="n"/>
      <c r="DY15" s="402" t="n"/>
      <c r="DZ15" s="664" t="inlineStr">
        <is>
          <t>Accrued Expenses &amp; Other CL</t>
        </is>
      </c>
      <c r="EA15" s="1147" t="n"/>
      <c r="EB15" s="1147" t="n"/>
      <c r="EC15" s="1147" t="n"/>
      <c r="ED15" s="1147" t="n"/>
      <c r="EE15" s="1147" t="n"/>
      <c r="EF15" s="1147" t="n"/>
      <c r="EG15" s="1147" t="n"/>
      <c r="EH15" s="1147" t="n"/>
      <c r="EI15" s="1147" t="n"/>
      <c r="EJ15" s="1147" t="n"/>
      <c r="EK15" s="1147" t="n"/>
      <c r="EL15" s="1147" t="n"/>
      <c r="EM15" s="1147" t="n"/>
      <c r="EN15" s="1147" t="n"/>
      <c r="EO15" s="1147" t="n"/>
      <c r="EP15" s="1147" t="n"/>
      <c r="EQ15" s="1147" t="n"/>
      <c r="ER15" s="1147" t="n"/>
      <c r="ES15" s="1147" t="n"/>
      <c r="ET15" s="1147" t="n"/>
      <c r="EU15" s="1147" t="n"/>
      <c r="EV15" s="1147" t="n"/>
      <c r="EW15" s="1147" t="n"/>
      <c r="EX15" s="1147" t="n"/>
      <c r="EY15" s="1148" t="n"/>
      <c r="EZ15" s="1169">
        <f>27907-EZ13-EZ11</f>
        <v/>
      </c>
      <c r="FA15" s="1147" t="n"/>
      <c r="FB15" s="1147" t="n"/>
      <c r="FC15" s="1147" t="n"/>
      <c r="FD15" s="1147" t="n"/>
      <c r="FE15" s="1147" t="n"/>
      <c r="FF15" s="1147" t="n"/>
      <c r="FG15" s="1147" t="n"/>
      <c r="FH15" s="1147" t="n"/>
      <c r="FI15" s="1147" t="n"/>
      <c r="FJ15" s="1147" t="n"/>
      <c r="FK15" s="1147" t="n"/>
      <c r="FL15" s="1148" t="n"/>
    </row>
    <row r="16" ht="6" customHeight="1" s="898">
      <c r="A16" s="401" t="n"/>
      <c r="B16" s="1162" t="n"/>
      <c r="C16" s="1163" t="n"/>
      <c r="D16" s="1163" t="n"/>
      <c r="E16" s="1163" t="n"/>
      <c r="F16" s="1163" t="n"/>
      <c r="G16" s="1163" t="n"/>
      <c r="H16" s="1163" t="n"/>
      <c r="I16" s="1163" t="n"/>
      <c r="J16" s="1163" t="n"/>
      <c r="K16" s="1163" t="n"/>
      <c r="L16" s="1163" t="n"/>
      <c r="M16" s="1163" t="n"/>
      <c r="N16" s="1163" t="n"/>
      <c r="O16" s="1163" t="n"/>
      <c r="P16" s="1163" t="n"/>
      <c r="Q16" s="1163" t="n"/>
      <c r="R16" s="1163" t="n"/>
      <c r="S16" s="1164" t="n"/>
      <c r="T16" s="1162" t="n"/>
      <c r="U16" s="1163" t="n"/>
      <c r="V16" s="1163" t="n"/>
      <c r="W16" s="1163" t="n"/>
      <c r="X16" s="1163" t="n"/>
      <c r="Y16" s="1163" t="n"/>
      <c r="Z16" s="1163" t="n"/>
      <c r="AA16" s="1163" t="n"/>
      <c r="AB16" s="1163" t="n"/>
      <c r="AC16" s="1163" t="n"/>
      <c r="AD16" s="1164" t="n"/>
      <c r="AE16" s="1170" t="n"/>
      <c r="AF16" s="1163" t="n"/>
      <c r="AG16" s="1163" t="n"/>
      <c r="AH16" s="1163" t="n"/>
      <c r="AI16" s="1163" t="n"/>
      <c r="AJ16" s="1163" t="n"/>
      <c r="AK16" s="1163" t="n"/>
      <c r="AL16" s="1163" t="n"/>
      <c r="AM16" s="1163" t="n"/>
      <c r="AN16" s="1163" t="n"/>
      <c r="AO16" s="1164" t="n"/>
      <c r="AP16" s="1162" t="n"/>
      <c r="AQ16" s="1163" t="n"/>
      <c r="AR16" s="1163" t="n"/>
      <c r="AS16" s="1163" t="n"/>
      <c r="AT16" s="1163" t="n"/>
      <c r="AU16" s="1163" t="n"/>
      <c r="AV16" s="1163" t="n"/>
      <c r="AW16" s="1163" t="n"/>
      <c r="AX16" s="1163" t="n"/>
      <c r="AY16" s="1163" t="n"/>
      <c r="AZ16" s="1164" t="n"/>
      <c r="BA16" s="1170" t="n"/>
      <c r="BB16" s="1163" t="n"/>
      <c r="BC16" s="1163" t="n"/>
      <c r="BD16" s="1163" t="n"/>
      <c r="BE16" s="1163" t="n"/>
      <c r="BF16" s="1163" t="n"/>
      <c r="BG16" s="1163" t="n"/>
      <c r="BH16" s="1163" t="n"/>
      <c r="BI16" s="1163" t="n"/>
      <c r="BJ16" s="1163" t="n"/>
      <c r="BK16" s="1164" t="n"/>
      <c r="BL16" s="1162" t="n"/>
      <c r="BM16" s="1163" t="n"/>
      <c r="BN16" s="1163" t="n"/>
      <c r="BO16" s="1163" t="n"/>
      <c r="BP16" s="1163" t="n"/>
      <c r="BQ16" s="1163" t="n"/>
      <c r="BR16" s="1163" t="n"/>
      <c r="BS16" s="1163" t="n"/>
      <c r="BT16" s="1163" t="n"/>
      <c r="BU16" s="1163" t="n"/>
      <c r="BV16" s="1164" t="n"/>
      <c r="BW16" s="1163" t="n"/>
      <c r="BX16" s="1163" t="n"/>
      <c r="BY16" s="1163" t="n"/>
      <c r="BZ16" s="1163" t="n"/>
      <c r="CA16" s="1163" t="n"/>
      <c r="CB16" s="1163" t="n"/>
      <c r="CC16" s="1163" t="n"/>
      <c r="CD16" s="1163" t="n"/>
      <c r="CE16" s="1163" t="n"/>
      <c r="CF16" s="1163" t="n"/>
      <c r="CG16" s="1163" t="n"/>
      <c r="CH16" s="1163" t="n"/>
      <c r="CI16" s="1163" t="n"/>
      <c r="CJ16" s="1163" t="n"/>
      <c r="CK16" s="1163" t="n"/>
      <c r="CL16" s="1163" t="n"/>
      <c r="CM16" s="1163" t="n"/>
      <c r="CN16" s="1163" t="n"/>
      <c r="CO16" s="1163" t="n"/>
      <c r="CP16" s="1163" t="n"/>
      <c r="CQ16" s="1163" t="n"/>
      <c r="CR16" s="1163" t="n"/>
      <c r="CS16" s="1163" t="n"/>
      <c r="CT16" s="1163" t="n"/>
      <c r="CU16" s="1163" t="n"/>
      <c r="CV16" s="1163" t="n"/>
      <c r="CW16" s="1163" t="n"/>
      <c r="CX16" s="1163" t="n"/>
      <c r="CY16" s="1163" t="n"/>
      <c r="CZ16" s="1163" t="n"/>
      <c r="DA16" s="1163" t="n"/>
      <c r="DB16" s="1163" t="n"/>
      <c r="DC16" s="1163" t="n"/>
      <c r="DD16" s="1163" t="n"/>
      <c r="DE16" s="1163" t="n"/>
      <c r="DF16" s="1163" t="n"/>
      <c r="DG16" s="1163" t="n"/>
      <c r="DH16" s="1163" t="n"/>
      <c r="DI16" s="1163" t="n"/>
      <c r="DJ16" s="1163" t="n"/>
      <c r="DK16" s="1163" t="n"/>
      <c r="DL16" s="1163" t="n"/>
      <c r="DM16" s="1163" t="n"/>
      <c r="DN16" s="1163" t="n"/>
      <c r="DO16" s="1163" t="n"/>
      <c r="DP16" s="1163" t="n"/>
      <c r="DQ16" s="1163" t="n"/>
      <c r="DR16" s="1163" t="n"/>
      <c r="DS16" s="1163" t="n"/>
      <c r="DT16" s="1163" t="n"/>
      <c r="DU16" s="1163" t="n"/>
      <c r="DV16" s="1164" t="n"/>
      <c r="DW16" s="1168" t="n"/>
      <c r="DY16" s="403" t="n"/>
      <c r="DZ16" s="1162" t="n"/>
      <c r="EA16" s="1163" t="n"/>
      <c r="EB16" s="1163" t="n"/>
      <c r="EC16" s="1163" t="n"/>
      <c r="ED16" s="1163" t="n"/>
      <c r="EE16" s="1163" t="n"/>
      <c r="EF16" s="1163" t="n"/>
      <c r="EG16" s="1163" t="n"/>
      <c r="EH16" s="1163" t="n"/>
      <c r="EI16" s="1163" t="n"/>
      <c r="EJ16" s="1163" t="n"/>
      <c r="EK16" s="1163" t="n"/>
      <c r="EL16" s="1163" t="n"/>
      <c r="EM16" s="1163" t="n"/>
      <c r="EN16" s="1163" t="n"/>
      <c r="EO16" s="1163" t="n"/>
      <c r="EP16" s="1163" t="n"/>
      <c r="EQ16" s="1163" t="n"/>
      <c r="ER16" s="1163" t="n"/>
      <c r="ES16" s="1163" t="n"/>
      <c r="ET16" s="1163" t="n"/>
      <c r="EU16" s="1163" t="n"/>
      <c r="EV16" s="1163" t="n"/>
      <c r="EW16" s="1163" t="n"/>
      <c r="EX16" s="1163" t="n"/>
      <c r="EY16" s="1164" t="n"/>
      <c r="EZ16" s="1162" t="n"/>
      <c r="FA16" s="1163" t="n"/>
      <c r="FB16" s="1163" t="n"/>
      <c r="FC16" s="1163" t="n"/>
      <c r="FD16" s="1163" t="n"/>
      <c r="FE16" s="1163" t="n"/>
      <c r="FF16" s="1163" t="n"/>
      <c r="FG16" s="1163" t="n"/>
      <c r="FH16" s="1163" t="n"/>
      <c r="FI16" s="1163" t="n"/>
      <c r="FJ16" s="1163" t="n"/>
      <c r="FK16" s="1163" t="n"/>
      <c r="FL16" s="1164" t="n"/>
    </row>
    <row r="17" ht="15.75" customHeight="1" s="898">
      <c r="A17" s="401" t="n"/>
      <c r="B17" s="664" t="inlineStr">
        <is>
          <t>Inventories</t>
        </is>
      </c>
      <c r="C17" s="1147" t="n"/>
      <c r="D17" s="1147" t="n"/>
      <c r="E17" s="1147" t="n"/>
      <c r="F17" s="1147" t="n"/>
      <c r="G17" s="1147" t="n"/>
      <c r="H17" s="1147" t="n"/>
      <c r="I17" s="1147" t="n"/>
      <c r="J17" s="1147" t="n"/>
      <c r="K17" s="1147" t="n"/>
      <c r="L17" s="1147" t="n"/>
      <c r="M17" s="1147" t="n"/>
      <c r="N17" s="1147" t="n"/>
      <c r="O17" s="1147" t="n"/>
      <c r="P17" s="1147" t="n"/>
      <c r="Q17" s="1147" t="n"/>
      <c r="R17" s="1147" t="n"/>
      <c r="S17" s="1148" t="n"/>
      <c r="T17" s="1172" t="n">
        <v>13207</v>
      </c>
      <c r="U17" s="1147" t="n"/>
      <c r="V17" s="1147" t="n"/>
      <c r="W17" s="1147" t="n"/>
      <c r="X17" s="1147" t="n"/>
      <c r="Y17" s="1147" t="n"/>
      <c r="Z17" s="1147" t="n"/>
      <c r="AA17" s="1147" t="n"/>
      <c r="AB17" s="1147" t="n"/>
      <c r="AC17" s="1147" t="n"/>
      <c r="AD17" s="1148" t="n"/>
      <c r="AE17" s="1173">
        <f>-#REF!</f>
        <v/>
      </c>
      <c r="AF17" s="1147" t="n"/>
      <c r="AG17" s="1147" t="n"/>
      <c r="AH17" s="1147" t="n"/>
      <c r="AI17" s="1147" t="n"/>
      <c r="AJ17" s="1147" t="n"/>
      <c r="AK17" s="1147" t="n"/>
      <c r="AL17" s="1147" t="n"/>
      <c r="AM17" s="1147" t="n"/>
      <c r="AN17" s="1147" t="n"/>
      <c r="AO17" s="1148" t="n"/>
      <c r="AP17" s="1172">
        <f>+T17+AE17</f>
        <v/>
      </c>
      <c r="AQ17" s="1147" t="n"/>
      <c r="AR17" s="1147" t="n"/>
      <c r="AS17" s="1147" t="n"/>
      <c r="AT17" s="1147" t="n"/>
      <c r="AU17" s="1147" t="n"/>
      <c r="AV17" s="1147" t="n"/>
      <c r="AW17" s="1147" t="n"/>
      <c r="AX17" s="1147" t="n"/>
      <c r="AY17" s="1147" t="n"/>
      <c r="AZ17" s="1148" t="n"/>
      <c r="BA17" s="1173">
        <f>+AE17</f>
        <v/>
      </c>
      <c r="BB17" s="1147" t="n"/>
      <c r="BC17" s="1147" t="n"/>
      <c r="BD17" s="1147" t="n"/>
      <c r="BE17" s="1147" t="n"/>
      <c r="BF17" s="1147" t="n"/>
      <c r="BG17" s="1147" t="n"/>
      <c r="BH17" s="1147" t="n"/>
      <c r="BI17" s="1147" t="n"/>
      <c r="BJ17" s="1147" t="n"/>
      <c r="BK17" s="1148" t="n"/>
      <c r="BL17" s="1172">
        <f>+T17+BA17</f>
        <v/>
      </c>
      <c r="BM17" s="1147" t="n"/>
      <c r="BN17" s="1147" t="n"/>
      <c r="BO17" s="1147" t="n"/>
      <c r="BP17" s="1147" t="n"/>
      <c r="BQ17" s="1147" t="n"/>
      <c r="BR17" s="1147" t="n"/>
      <c r="BS17" s="1147" t="n"/>
      <c r="BT17" s="1147" t="n"/>
      <c r="BU17" s="1147" t="n"/>
      <c r="BV17" s="1148" t="n"/>
      <c r="BW17" s="704" t="inlineStr">
        <is>
          <t>Raw materials - INR 6.2 bn; WIP - INR 2.2 bn; FG - INR 2.7 bn; SIT - INR 1.14 bn;  Packing Materials - INR 900 mn; 
(3 year average is 2.07x which is less than current year turnover of 2.72x. Hence, unrealised loss adjustment is made)</t>
        </is>
      </c>
      <c r="BX17" s="1147" t="n"/>
      <c r="BY17" s="1147" t="n"/>
      <c r="BZ17" s="1147" t="n"/>
      <c r="CA17" s="1147" t="n"/>
      <c r="CB17" s="1147" t="n"/>
      <c r="CC17" s="1147" t="n"/>
      <c r="CD17" s="1147" t="n"/>
      <c r="CE17" s="1147" t="n"/>
      <c r="CF17" s="1147" t="n"/>
      <c r="CG17" s="1147" t="n"/>
      <c r="CH17" s="1147" t="n"/>
      <c r="CI17" s="1147" t="n"/>
      <c r="CJ17" s="1147" t="n"/>
      <c r="CK17" s="1147" t="n"/>
      <c r="CL17" s="1147" t="n"/>
      <c r="CM17" s="1147" t="n"/>
      <c r="CN17" s="1147" t="n"/>
      <c r="CO17" s="1147" t="n"/>
      <c r="CP17" s="1147" t="n"/>
      <c r="CQ17" s="1147" t="n"/>
      <c r="CR17" s="1147" t="n"/>
      <c r="CS17" s="1147" t="n"/>
      <c r="CT17" s="1147" t="n"/>
      <c r="CU17" s="1147" t="n"/>
      <c r="CV17" s="1147" t="n"/>
      <c r="CW17" s="1147" t="n"/>
      <c r="CX17" s="1147" t="n"/>
      <c r="CY17" s="1147" t="n"/>
      <c r="CZ17" s="1147" t="n"/>
      <c r="DA17" s="1147" t="n"/>
      <c r="DB17" s="1147" t="n"/>
      <c r="DC17" s="1147" t="n"/>
      <c r="DD17" s="1147" t="n"/>
      <c r="DE17" s="1147" t="n"/>
      <c r="DF17" s="1147" t="n"/>
      <c r="DG17" s="1147" t="n"/>
      <c r="DH17" s="1147" t="n"/>
      <c r="DI17" s="1147" t="n"/>
      <c r="DJ17" s="1147" t="n"/>
      <c r="DK17" s="1147" t="n"/>
      <c r="DL17" s="1147" t="n"/>
      <c r="DM17" s="1147" t="n"/>
      <c r="DN17" s="1147" t="n"/>
      <c r="DO17" s="1147" t="n"/>
      <c r="DP17" s="1147" t="n"/>
      <c r="DQ17" s="1147" t="n"/>
      <c r="DR17" s="1147" t="n"/>
      <c r="DS17" s="1147" t="n"/>
      <c r="DT17" s="1147" t="n"/>
      <c r="DU17" s="1147" t="n"/>
      <c r="DV17" s="1175" t="n"/>
      <c r="DW17" s="1168" t="n"/>
      <c r="DY17" s="664" t="inlineStr">
        <is>
          <t>Total Current Liabilities</t>
        </is>
      </c>
      <c r="DZ17" s="1147" t="n"/>
      <c r="EA17" s="1147" t="n"/>
      <c r="EB17" s="1147" t="n"/>
      <c r="EC17" s="1147" t="n"/>
      <c r="ED17" s="1147" t="n"/>
      <c r="EE17" s="1147" t="n"/>
      <c r="EF17" s="1147" t="n"/>
      <c r="EG17" s="1147" t="n"/>
      <c r="EH17" s="1147" t="n"/>
      <c r="EI17" s="1147" t="n"/>
      <c r="EJ17" s="1147" t="n"/>
      <c r="EK17" s="1147" t="n"/>
      <c r="EL17" s="1147" t="n"/>
      <c r="EM17" s="1147" t="n"/>
      <c r="EN17" s="1147" t="n"/>
      <c r="EO17" s="1147" t="n"/>
      <c r="EP17" s="1147" t="n"/>
      <c r="EQ17" s="1147" t="n"/>
      <c r="ER17" s="1147" t="n"/>
      <c r="ES17" s="1147" t="n"/>
      <c r="ET17" s="1147" t="n"/>
      <c r="EU17" s="1147" t="n"/>
      <c r="EV17" s="1147" t="n"/>
      <c r="EW17" s="1147" t="n"/>
      <c r="EX17" s="1147" t="n"/>
      <c r="EY17" s="1148" t="n"/>
      <c r="EZ17" s="1169">
        <f>SUM(EZ11:FL16)</f>
        <v/>
      </c>
      <c r="FA17" s="1147" t="n"/>
      <c r="FB17" s="1147" t="n"/>
      <c r="FC17" s="1147" t="n"/>
      <c r="FD17" s="1147" t="n"/>
      <c r="FE17" s="1147" t="n"/>
      <c r="FF17" s="1147" t="n"/>
      <c r="FG17" s="1147" t="n"/>
      <c r="FH17" s="1147" t="n"/>
      <c r="FI17" s="1147" t="n"/>
      <c r="FJ17" s="1147" t="n"/>
      <c r="FK17" s="1147" t="n"/>
      <c r="FL17" s="1148" t="n"/>
    </row>
    <row r="18" ht="15.75" customHeight="1" s="898">
      <c r="A18" s="401" t="n"/>
      <c r="B18" s="1162" t="n"/>
      <c r="C18" s="1163" t="n"/>
      <c r="D18" s="1163" t="n"/>
      <c r="E18" s="1163" t="n"/>
      <c r="F18" s="1163" t="n"/>
      <c r="G18" s="1163" t="n"/>
      <c r="H18" s="1163" t="n"/>
      <c r="I18" s="1163" t="n"/>
      <c r="J18" s="1163" t="n"/>
      <c r="K18" s="1163" t="n"/>
      <c r="L18" s="1163" t="n"/>
      <c r="M18" s="1163" t="n"/>
      <c r="N18" s="1163" t="n"/>
      <c r="O18" s="1163" t="n"/>
      <c r="P18" s="1163" t="n"/>
      <c r="Q18" s="1163" t="n"/>
      <c r="R18" s="1163" t="n"/>
      <c r="S18" s="1164" t="n"/>
      <c r="T18" s="1162" t="n"/>
      <c r="U18" s="1163" t="n"/>
      <c r="V18" s="1163" t="n"/>
      <c r="W18" s="1163" t="n"/>
      <c r="X18" s="1163" t="n"/>
      <c r="Y18" s="1163" t="n"/>
      <c r="Z18" s="1163" t="n"/>
      <c r="AA18" s="1163" t="n"/>
      <c r="AB18" s="1163" t="n"/>
      <c r="AC18" s="1163" t="n"/>
      <c r="AD18" s="1164" t="n"/>
      <c r="AE18" s="1170" t="n"/>
      <c r="AF18" s="1163" t="n"/>
      <c r="AG18" s="1163" t="n"/>
      <c r="AH18" s="1163" t="n"/>
      <c r="AI18" s="1163" t="n"/>
      <c r="AJ18" s="1163" t="n"/>
      <c r="AK18" s="1163" t="n"/>
      <c r="AL18" s="1163" t="n"/>
      <c r="AM18" s="1163" t="n"/>
      <c r="AN18" s="1163" t="n"/>
      <c r="AO18" s="1164" t="n"/>
      <c r="AP18" s="1162" t="n"/>
      <c r="AQ18" s="1163" t="n"/>
      <c r="AR18" s="1163" t="n"/>
      <c r="AS18" s="1163" t="n"/>
      <c r="AT18" s="1163" t="n"/>
      <c r="AU18" s="1163" t="n"/>
      <c r="AV18" s="1163" t="n"/>
      <c r="AW18" s="1163" t="n"/>
      <c r="AX18" s="1163" t="n"/>
      <c r="AY18" s="1163" t="n"/>
      <c r="AZ18" s="1164" t="n"/>
      <c r="BA18" s="1170" t="n"/>
      <c r="BB18" s="1163" t="n"/>
      <c r="BC18" s="1163" t="n"/>
      <c r="BD18" s="1163" t="n"/>
      <c r="BE18" s="1163" t="n"/>
      <c r="BF18" s="1163" t="n"/>
      <c r="BG18" s="1163" t="n"/>
      <c r="BH18" s="1163" t="n"/>
      <c r="BI18" s="1163" t="n"/>
      <c r="BJ18" s="1163" t="n"/>
      <c r="BK18" s="1164" t="n"/>
      <c r="BL18" s="1162" t="n"/>
      <c r="BM18" s="1163" t="n"/>
      <c r="BN18" s="1163" t="n"/>
      <c r="BO18" s="1163" t="n"/>
      <c r="BP18" s="1163" t="n"/>
      <c r="BQ18" s="1163" t="n"/>
      <c r="BR18" s="1163" t="n"/>
      <c r="BS18" s="1163" t="n"/>
      <c r="BT18" s="1163" t="n"/>
      <c r="BU18" s="1163" t="n"/>
      <c r="BV18" s="1164" t="n"/>
      <c r="BW18" s="1170" t="n"/>
      <c r="BX18" s="1163" t="n"/>
      <c r="BY18" s="1163" t="n"/>
      <c r="BZ18" s="1163" t="n"/>
      <c r="CA18" s="1163" t="n"/>
      <c r="CB18" s="1163" t="n"/>
      <c r="CC18" s="1163" t="n"/>
      <c r="CD18" s="1163" t="n"/>
      <c r="CE18" s="1163" t="n"/>
      <c r="CF18" s="1163" t="n"/>
      <c r="CG18" s="1163" t="n"/>
      <c r="CH18" s="1163" t="n"/>
      <c r="CI18" s="1163" t="n"/>
      <c r="CJ18" s="1163" t="n"/>
      <c r="CK18" s="1163" t="n"/>
      <c r="CL18" s="1163" t="n"/>
      <c r="CM18" s="1163" t="n"/>
      <c r="CN18" s="1163" t="n"/>
      <c r="CO18" s="1163" t="n"/>
      <c r="CP18" s="1163" t="n"/>
      <c r="CQ18" s="1163" t="n"/>
      <c r="CR18" s="1163" t="n"/>
      <c r="CS18" s="1163" t="n"/>
      <c r="CT18" s="1163" t="n"/>
      <c r="CU18" s="1163" t="n"/>
      <c r="CV18" s="1163" t="n"/>
      <c r="CW18" s="1163" t="n"/>
      <c r="CX18" s="1163" t="n"/>
      <c r="CY18" s="1163" t="n"/>
      <c r="CZ18" s="1163" t="n"/>
      <c r="DA18" s="1163" t="n"/>
      <c r="DB18" s="1163" t="n"/>
      <c r="DC18" s="1163" t="n"/>
      <c r="DD18" s="1163" t="n"/>
      <c r="DE18" s="1163" t="n"/>
      <c r="DF18" s="1163" t="n"/>
      <c r="DG18" s="1163" t="n"/>
      <c r="DH18" s="1163" t="n"/>
      <c r="DI18" s="1163" t="n"/>
      <c r="DJ18" s="1163" t="n"/>
      <c r="DK18" s="1163" t="n"/>
      <c r="DL18" s="1163" t="n"/>
      <c r="DM18" s="1163" t="n"/>
      <c r="DN18" s="1163" t="n"/>
      <c r="DO18" s="1163" t="n"/>
      <c r="DP18" s="1163" t="n"/>
      <c r="DQ18" s="1163" t="n"/>
      <c r="DR18" s="1163" t="n"/>
      <c r="DS18" s="1163" t="n"/>
      <c r="DT18" s="1163" t="n"/>
      <c r="DU18" s="1163" t="n"/>
      <c r="DV18" s="1171" t="n"/>
      <c r="DW18" s="1168" t="n"/>
      <c r="DY18" s="1162" t="n"/>
      <c r="DZ18" s="1163" t="n"/>
      <c r="EA18" s="1163" t="n"/>
      <c r="EB18" s="1163" t="n"/>
      <c r="EC18" s="1163" t="n"/>
      <c r="ED18" s="1163" t="n"/>
      <c r="EE18" s="1163" t="n"/>
      <c r="EF18" s="1163" t="n"/>
      <c r="EG18" s="1163" t="n"/>
      <c r="EH18" s="1163" t="n"/>
      <c r="EI18" s="1163" t="n"/>
      <c r="EJ18" s="1163" t="n"/>
      <c r="EK18" s="1163" t="n"/>
      <c r="EL18" s="1163" t="n"/>
      <c r="EM18" s="1163" t="n"/>
      <c r="EN18" s="1163" t="n"/>
      <c r="EO18" s="1163" t="n"/>
      <c r="EP18" s="1163" t="n"/>
      <c r="EQ18" s="1163" t="n"/>
      <c r="ER18" s="1163" t="n"/>
      <c r="ES18" s="1163" t="n"/>
      <c r="ET18" s="1163" t="n"/>
      <c r="EU18" s="1163" t="n"/>
      <c r="EV18" s="1163" t="n"/>
      <c r="EW18" s="1163" t="n"/>
      <c r="EX18" s="1163" t="n"/>
      <c r="EY18" s="1164" t="n"/>
      <c r="EZ18" s="1162" t="n"/>
      <c r="FA18" s="1163" t="n"/>
      <c r="FB18" s="1163" t="n"/>
      <c r="FC18" s="1163" t="n"/>
      <c r="FD18" s="1163" t="n"/>
      <c r="FE18" s="1163" t="n"/>
      <c r="FF18" s="1163" t="n"/>
      <c r="FG18" s="1163" t="n"/>
      <c r="FH18" s="1163" t="n"/>
      <c r="FI18" s="1163" t="n"/>
      <c r="FJ18" s="1163" t="n"/>
      <c r="FK18" s="1163" t="n"/>
      <c r="FL18" s="1164" t="n"/>
    </row>
    <row r="19" ht="6" customHeight="1" s="898">
      <c r="A19" s="401" t="n"/>
      <c r="B19" s="664" t="inlineStr">
        <is>
          <t>Prepaid expenses</t>
        </is>
      </c>
      <c r="C19" s="1147" t="n"/>
      <c r="D19" s="1147" t="n"/>
      <c r="E19" s="1147" t="n"/>
      <c r="F19" s="1147" t="n"/>
      <c r="G19" s="1147" t="n"/>
      <c r="H19" s="1147" t="n"/>
      <c r="I19" s="1147" t="n"/>
      <c r="J19" s="1147" t="n"/>
      <c r="K19" s="1147" t="n"/>
      <c r="L19" s="1147" t="n"/>
      <c r="M19" s="1147" t="n"/>
      <c r="N19" s="1147" t="n"/>
      <c r="O19" s="1147" t="n"/>
      <c r="P19" s="1147" t="n"/>
      <c r="Q19" s="1147" t="n"/>
      <c r="R19" s="1147" t="n"/>
      <c r="S19" s="1148" t="n"/>
      <c r="T19" s="1172" t="n">
        <v>233</v>
      </c>
      <c r="U19" s="1147" t="n"/>
      <c r="V19" s="1147" t="n"/>
      <c r="W19" s="1147" t="n"/>
      <c r="X19" s="1147" t="n"/>
      <c r="Y19" s="1147" t="n"/>
      <c r="Z19" s="1147" t="n"/>
      <c r="AA19" s="1147" t="n"/>
      <c r="AB19" s="1147" t="n"/>
      <c r="AC19" s="1147" t="n"/>
      <c r="AD19" s="1148" t="n"/>
      <c r="AE19" s="1173" t="n"/>
      <c r="AF19" s="1147" t="n"/>
      <c r="AG19" s="1147" t="n"/>
      <c r="AH19" s="1147" t="n"/>
      <c r="AI19" s="1147" t="n"/>
      <c r="AJ19" s="1147" t="n"/>
      <c r="AK19" s="1147" t="n"/>
      <c r="AL19" s="1147" t="n"/>
      <c r="AM19" s="1147" t="n"/>
      <c r="AN19" s="1147" t="n"/>
      <c r="AO19" s="1148" t="n"/>
      <c r="AP19" s="1172">
        <f>+T19+AE19</f>
        <v/>
      </c>
      <c r="AQ19" s="1147" t="n"/>
      <c r="AR19" s="1147" t="n"/>
      <c r="AS19" s="1147" t="n"/>
      <c r="AT19" s="1147" t="n"/>
      <c r="AU19" s="1147" t="n"/>
      <c r="AV19" s="1147" t="n"/>
      <c r="AW19" s="1147" t="n"/>
      <c r="AX19" s="1147" t="n"/>
      <c r="AY19" s="1147" t="n"/>
      <c r="AZ19" s="1148" t="n"/>
      <c r="BA19" s="1173" t="n"/>
      <c r="BB19" s="1147" t="n"/>
      <c r="BC19" s="1147" t="n"/>
      <c r="BD19" s="1147" t="n"/>
      <c r="BE19" s="1147" t="n"/>
      <c r="BF19" s="1147" t="n"/>
      <c r="BG19" s="1147" t="n"/>
      <c r="BH19" s="1147" t="n"/>
      <c r="BI19" s="1147" t="n"/>
      <c r="BJ19" s="1147" t="n"/>
      <c r="BK19" s="1148" t="n"/>
      <c r="BL19" s="1172">
        <f>+T19+BA19</f>
        <v/>
      </c>
      <c r="BM19" s="1147" t="n"/>
      <c r="BN19" s="1147" t="n"/>
      <c r="BO19" s="1147" t="n"/>
      <c r="BP19" s="1147" t="n"/>
      <c r="BQ19" s="1147" t="n"/>
      <c r="BR19" s="1147" t="n"/>
      <c r="BS19" s="1147" t="n"/>
      <c r="BT19" s="1147" t="n"/>
      <c r="BU19" s="1147" t="n"/>
      <c r="BV19" s="1148" t="n"/>
      <c r="BW19" s="1214" t="n"/>
      <c r="BX19" s="1147" t="n"/>
      <c r="BY19" s="1147" t="n"/>
      <c r="BZ19" s="1147" t="n"/>
      <c r="CA19" s="1147" t="n"/>
      <c r="CB19" s="1147" t="n"/>
      <c r="CC19" s="1147" t="n"/>
      <c r="CD19" s="1147" t="n"/>
      <c r="CE19" s="1147" t="n"/>
      <c r="CF19" s="1147" t="n"/>
      <c r="CG19" s="1147" t="n"/>
      <c r="CH19" s="1147" t="n"/>
      <c r="CI19" s="1147" t="n"/>
      <c r="CJ19" s="1147" t="n"/>
      <c r="CK19" s="1147" t="n"/>
      <c r="CL19" s="1147" t="n"/>
      <c r="CM19" s="1147" t="n"/>
      <c r="CN19" s="1147" t="n"/>
      <c r="CO19" s="1147" t="n"/>
      <c r="CP19" s="1147" t="n"/>
      <c r="CQ19" s="1147" t="n"/>
      <c r="CR19" s="1147" t="n"/>
      <c r="CS19" s="1147" t="n"/>
      <c r="CT19" s="1147" t="n"/>
      <c r="CU19" s="1147" t="n"/>
      <c r="CV19" s="1147" t="n"/>
      <c r="CW19" s="1147" t="n"/>
      <c r="CX19" s="1147" t="n"/>
      <c r="CY19" s="1147" t="n"/>
      <c r="CZ19" s="1147" t="n"/>
      <c r="DA19" s="1147" t="n"/>
      <c r="DB19" s="1147" t="n"/>
      <c r="DC19" s="1147" t="n"/>
      <c r="DD19" s="1147" t="n"/>
      <c r="DE19" s="1147" t="n"/>
      <c r="DF19" s="1147" t="n"/>
      <c r="DG19" s="1147" t="n"/>
      <c r="DH19" s="1147" t="n"/>
      <c r="DI19" s="1147" t="n"/>
      <c r="DJ19" s="1147" t="n"/>
      <c r="DK19" s="1147" t="n"/>
      <c r="DL19" s="1147" t="n"/>
      <c r="DM19" s="1147" t="n"/>
      <c r="DN19" s="1147" t="n"/>
      <c r="DO19" s="1147" t="n"/>
      <c r="DP19" s="1147" t="n"/>
      <c r="DQ19" s="1147" t="n"/>
      <c r="DR19" s="1147" t="n"/>
      <c r="DS19" s="1147" t="n"/>
      <c r="DT19" s="1147" t="n"/>
      <c r="DU19" s="1147" t="n"/>
      <c r="DV19" s="1175" t="n"/>
      <c r="DW19" s="1168" t="n"/>
      <c r="DY19" s="664" t="inlineStr">
        <is>
          <t>Total Fixed Liabilities</t>
        </is>
      </c>
      <c r="DZ19" s="1147" t="n"/>
      <c r="EA19" s="1147" t="n"/>
      <c r="EB19" s="1147" t="n"/>
      <c r="EC19" s="1147" t="n"/>
      <c r="ED19" s="1147" t="n"/>
      <c r="EE19" s="1147" t="n"/>
      <c r="EF19" s="1147" t="n"/>
      <c r="EG19" s="1147" t="n"/>
      <c r="EH19" s="1147" t="n"/>
      <c r="EI19" s="1147" t="n"/>
      <c r="EJ19" s="1147" t="n"/>
      <c r="EK19" s="1147" t="n"/>
      <c r="EL19" s="1147" t="n"/>
      <c r="EM19" s="1147" t="n"/>
      <c r="EN19" s="1147" t="n"/>
      <c r="EO19" s="1147" t="n"/>
      <c r="EP19" s="1147" t="n"/>
      <c r="EQ19" s="1147" t="n"/>
      <c r="ER19" s="1147" t="n"/>
      <c r="ES19" s="1147" t="n"/>
      <c r="ET19" s="1147" t="n"/>
      <c r="EU19" s="1147" t="n"/>
      <c r="EV19" s="1147" t="n"/>
      <c r="EW19" s="1147" t="n"/>
      <c r="EX19" s="1147" t="n"/>
      <c r="EY19" s="1148" t="n"/>
      <c r="EZ19" s="1169" t="n">
        <v>16275</v>
      </c>
      <c r="FA19" s="1147" t="n"/>
      <c r="FB19" s="1147" t="n"/>
      <c r="FC19" s="1147" t="n"/>
      <c r="FD19" s="1147" t="n"/>
      <c r="FE19" s="1147" t="n"/>
      <c r="FF19" s="1147" t="n"/>
      <c r="FG19" s="1147" t="n"/>
      <c r="FH19" s="1147" t="n"/>
      <c r="FI19" s="1147" t="n"/>
      <c r="FJ19" s="1147" t="n"/>
      <c r="FK19" s="1147" t="n"/>
      <c r="FL19" s="1148" t="n"/>
    </row>
    <row r="20" ht="6" customHeight="1" s="898">
      <c r="A20" s="401" t="n"/>
      <c r="B20" s="1162" t="n"/>
      <c r="C20" s="1163" t="n"/>
      <c r="D20" s="1163" t="n"/>
      <c r="E20" s="1163" t="n"/>
      <c r="F20" s="1163" t="n"/>
      <c r="G20" s="1163" t="n"/>
      <c r="H20" s="1163" t="n"/>
      <c r="I20" s="1163" t="n"/>
      <c r="J20" s="1163" t="n"/>
      <c r="K20" s="1163" t="n"/>
      <c r="L20" s="1163" t="n"/>
      <c r="M20" s="1163" t="n"/>
      <c r="N20" s="1163" t="n"/>
      <c r="O20" s="1163" t="n"/>
      <c r="P20" s="1163" t="n"/>
      <c r="Q20" s="1163" t="n"/>
      <c r="R20" s="1163" t="n"/>
      <c r="S20" s="1164" t="n"/>
      <c r="T20" s="1162" t="n"/>
      <c r="U20" s="1163" t="n"/>
      <c r="V20" s="1163" t="n"/>
      <c r="W20" s="1163" t="n"/>
      <c r="X20" s="1163" t="n"/>
      <c r="Y20" s="1163" t="n"/>
      <c r="Z20" s="1163" t="n"/>
      <c r="AA20" s="1163" t="n"/>
      <c r="AB20" s="1163" t="n"/>
      <c r="AC20" s="1163" t="n"/>
      <c r="AD20" s="1164" t="n"/>
      <c r="AE20" s="1170" t="n"/>
      <c r="AF20" s="1163" t="n"/>
      <c r="AG20" s="1163" t="n"/>
      <c r="AH20" s="1163" t="n"/>
      <c r="AI20" s="1163" t="n"/>
      <c r="AJ20" s="1163" t="n"/>
      <c r="AK20" s="1163" t="n"/>
      <c r="AL20" s="1163" t="n"/>
      <c r="AM20" s="1163" t="n"/>
      <c r="AN20" s="1163" t="n"/>
      <c r="AO20" s="1164" t="n"/>
      <c r="AP20" s="1162" t="n"/>
      <c r="AQ20" s="1163" t="n"/>
      <c r="AR20" s="1163" t="n"/>
      <c r="AS20" s="1163" t="n"/>
      <c r="AT20" s="1163" t="n"/>
      <c r="AU20" s="1163" t="n"/>
      <c r="AV20" s="1163" t="n"/>
      <c r="AW20" s="1163" t="n"/>
      <c r="AX20" s="1163" t="n"/>
      <c r="AY20" s="1163" t="n"/>
      <c r="AZ20" s="1164" t="n"/>
      <c r="BA20" s="1170" t="n"/>
      <c r="BB20" s="1163" t="n"/>
      <c r="BC20" s="1163" t="n"/>
      <c r="BD20" s="1163" t="n"/>
      <c r="BE20" s="1163" t="n"/>
      <c r="BF20" s="1163" t="n"/>
      <c r="BG20" s="1163" t="n"/>
      <c r="BH20" s="1163" t="n"/>
      <c r="BI20" s="1163" t="n"/>
      <c r="BJ20" s="1163" t="n"/>
      <c r="BK20" s="1164" t="n"/>
      <c r="BL20" s="1162" t="n"/>
      <c r="BM20" s="1163" t="n"/>
      <c r="BN20" s="1163" t="n"/>
      <c r="BO20" s="1163" t="n"/>
      <c r="BP20" s="1163" t="n"/>
      <c r="BQ20" s="1163" t="n"/>
      <c r="BR20" s="1163" t="n"/>
      <c r="BS20" s="1163" t="n"/>
      <c r="BT20" s="1163" t="n"/>
      <c r="BU20" s="1163" t="n"/>
      <c r="BV20" s="1164" t="n"/>
      <c r="BW20" s="1170" t="n"/>
      <c r="BX20" s="1163" t="n"/>
      <c r="BY20" s="1163" t="n"/>
      <c r="BZ20" s="1163" t="n"/>
      <c r="CA20" s="1163" t="n"/>
      <c r="CB20" s="1163" t="n"/>
      <c r="CC20" s="1163" t="n"/>
      <c r="CD20" s="1163" t="n"/>
      <c r="CE20" s="1163" t="n"/>
      <c r="CF20" s="1163" t="n"/>
      <c r="CG20" s="1163" t="n"/>
      <c r="CH20" s="1163" t="n"/>
      <c r="CI20" s="1163" t="n"/>
      <c r="CJ20" s="1163" t="n"/>
      <c r="CK20" s="1163" t="n"/>
      <c r="CL20" s="1163" t="n"/>
      <c r="CM20" s="1163" t="n"/>
      <c r="CN20" s="1163" t="n"/>
      <c r="CO20" s="1163" t="n"/>
      <c r="CP20" s="1163" t="n"/>
      <c r="CQ20" s="1163" t="n"/>
      <c r="CR20" s="1163" t="n"/>
      <c r="CS20" s="1163" t="n"/>
      <c r="CT20" s="1163" t="n"/>
      <c r="CU20" s="1163" t="n"/>
      <c r="CV20" s="1163" t="n"/>
      <c r="CW20" s="1163" t="n"/>
      <c r="CX20" s="1163" t="n"/>
      <c r="CY20" s="1163" t="n"/>
      <c r="CZ20" s="1163" t="n"/>
      <c r="DA20" s="1163" t="n"/>
      <c r="DB20" s="1163" t="n"/>
      <c r="DC20" s="1163" t="n"/>
      <c r="DD20" s="1163" t="n"/>
      <c r="DE20" s="1163" t="n"/>
      <c r="DF20" s="1163" t="n"/>
      <c r="DG20" s="1163" t="n"/>
      <c r="DH20" s="1163" t="n"/>
      <c r="DI20" s="1163" t="n"/>
      <c r="DJ20" s="1163" t="n"/>
      <c r="DK20" s="1163" t="n"/>
      <c r="DL20" s="1163" t="n"/>
      <c r="DM20" s="1163" t="n"/>
      <c r="DN20" s="1163" t="n"/>
      <c r="DO20" s="1163" t="n"/>
      <c r="DP20" s="1163" t="n"/>
      <c r="DQ20" s="1163" t="n"/>
      <c r="DR20" s="1163" t="n"/>
      <c r="DS20" s="1163" t="n"/>
      <c r="DT20" s="1163" t="n"/>
      <c r="DU20" s="1163" t="n"/>
      <c r="DV20" s="1171" t="n"/>
      <c r="DW20" s="1168" t="n"/>
      <c r="DY20" s="1162" t="n"/>
      <c r="DZ20" s="1163" t="n"/>
      <c r="EA20" s="1163" t="n"/>
      <c r="EB20" s="1163" t="n"/>
      <c r="EC20" s="1163" t="n"/>
      <c r="ED20" s="1163" t="n"/>
      <c r="EE20" s="1163" t="n"/>
      <c r="EF20" s="1163" t="n"/>
      <c r="EG20" s="1163" t="n"/>
      <c r="EH20" s="1163" t="n"/>
      <c r="EI20" s="1163" t="n"/>
      <c r="EJ20" s="1163" t="n"/>
      <c r="EK20" s="1163" t="n"/>
      <c r="EL20" s="1163" t="n"/>
      <c r="EM20" s="1163" t="n"/>
      <c r="EN20" s="1163" t="n"/>
      <c r="EO20" s="1163" t="n"/>
      <c r="EP20" s="1163" t="n"/>
      <c r="EQ20" s="1163" t="n"/>
      <c r="ER20" s="1163" t="n"/>
      <c r="ES20" s="1163" t="n"/>
      <c r="ET20" s="1163" t="n"/>
      <c r="EU20" s="1163" t="n"/>
      <c r="EV20" s="1163" t="n"/>
      <c r="EW20" s="1163" t="n"/>
      <c r="EX20" s="1163" t="n"/>
      <c r="EY20" s="1164" t="n"/>
      <c r="EZ20" s="1162" t="n"/>
      <c r="FA20" s="1163" t="n"/>
      <c r="FB20" s="1163" t="n"/>
      <c r="FC20" s="1163" t="n"/>
      <c r="FD20" s="1163" t="n"/>
      <c r="FE20" s="1163" t="n"/>
      <c r="FF20" s="1163" t="n"/>
      <c r="FG20" s="1163" t="n"/>
      <c r="FH20" s="1163" t="n"/>
      <c r="FI20" s="1163" t="n"/>
      <c r="FJ20" s="1163" t="n"/>
      <c r="FK20" s="1163" t="n"/>
      <c r="FL20" s="1164" t="n"/>
    </row>
    <row r="21" ht="6" customHeight="1" s="898">
      <c r="A21" s="401" t="n"/>
      <c r="B21" s="664" t="inlineStr">
        <is>
          <t>Deferred tax assets</t>
        </is>
      </c>
      <c r="C21" s="1147" t="n"/>
      <c r="D21" s="1147" t="n"/>
      <c r="E21" s="1147" t="n"/>
      <c r="F21" s="1147" t="n"/>
      <c r="G21" s="1147" t="n"/>
      <c r="H21" s="1147" t="n"/>
      <c r="I21" s="1147" t="n"/>
      <c r="J21" s="1147" t="n"/>
      <c r="K21" s="1147" t="n"/>
      <c r="L21" s="1147" t="n"/>
      <c r="M21" s="1147" t="n"/>
      <c r="N21" s="1147" t="n"/>
      <c r="O21" s="1147" t="n"/>
      <c r="P21" s="1147" t="n"/>
      <c r="Q21" s="1147" t="n"/>
      <c r="R21" s="1147" t="n"/>
      <c r="S21" s="1148" t="n"/>
      <c r="T21" s="1172" t="n"/>
      <c r="U21" s="1147" t="n"/>
      <c r="V21" s="1147" t="n"/>
      <c r="W21" s="1147" t="n"/>
      <c r="X21" s="1147" t="n"/>
      <c r="Y21" s="1147" t="n"/>
      <c r="Z21" s="1147" t="n"/>
      <c r="AA21" s="1147" t="n"/>
      <c r="AB21" s="1147" t="n"/>
      <c r="AC21" s="1147" t="n"/>
      <c r="AD21" s="1148" t="n"/>
      <c r="AE21" s="1173" t="n"/>
      <c r="AF21" s="1147" t="n"/>
      <c r="AG21" s="1147" t="n"/>
      <c r="AH21" s="1147" t="n"/>
      <c r="AI21" s="1147" t="n"/>
      <c r="AJ21" s="1147" t="n"/>
      <c r="AK21" s="1147" t="n"/>
      <c r="AL21" s="1147" t="n"/>
      <c r="AM21" s="1147" t="n"/>
      <c r="AN21" s="1147" t="n"/>
      <c r="AO21" s="1148" t="n"/>
      <c r="AP21" s="1172">
        <f>+T21+AE21</f>
        <v/>
      </c>
      <c r="AQ21" s="1147" t="n"/>
      <c r="AR21" s="1147" t="n"/>
      <c r="AS21" s="1147" t="n"/>
      <c r="AT21" s="1147" t="n"/>
      <c r="AU21" s="1147" t="n"/>
      <c r="AV21" s="1147" t="n"/>
      <c r="AW21" s="1147" t="n"/>
      <c r="AX21" s="1147" t="n"/>
      <c r="AY21" s="1147" t="n"/>
      <c r="AZ21" s="1148" t="n"/>
      <c r="BA21" s="1173" t="n"/>
      <c r="BB21" s="1147" t="n"/>
      <c r="BC21" s="1147" t="n"/>
      <c r="BD21" s="1147" t="n"/>
      <c r="BE21" s="1147" t="n"/>
      <c r="BF21" s="1147" t="n"/>
      <c r="BG21" s="1147" t="n"/>
      <c r="BH21" s="1147" t="n"/>
      <c r="BI21" s="1147" t="n"/>
      <c r="BJ21" s="1147" t="n"/>
      <c r="BK21" s="1148" t="n"/>
      <c r="BL21" s="1172">
        <f>+T21+BA21</f>
        <v/>
      </c>
      <c r="BM21" s="1147" t="n"/>
      <c r="BN21" s="1147" t="n"/>
      <c r="BO21" s="1147" t="n"/>
      <c r="BP21" s="1147" t="n"/>
      <c r="BQ21" s="1147" t="n"/>
      <c r="BR21" s="1147" t="n"/>
      <c r="BS21" s="1147" t="n"/>
      <c r="BT21" s="1147" t="n"/>
      <c r="BU21" s="1147" t="n"/>
      <c r="BV21" s="1148" t="n"/>
      <c r="BW21" s="1214" t="n"/>
      <c r="BX21" s="1147" t="n"/>
      <c r="BY21" s="1147" t="n"/>
      <c r="BZ21" s="1147" t="n"/>
      <c r="CA21" s="1147" t="n"/>
      <c r="CB21" s="1147" t="n"/>
      <c r="CC21" s="1147" t="n"/>
      <c r="CD21" s="1147" t="n"/>
      <c r="CE21" s="1147" t="n"/>
      <c r="CF21" s="1147" t="n"/>
      <c r="CG21" s="1147" t="n"/>
      <c r="CH21" s="1147" t="n"/>
      <c r="CI21" s="1147" t="n"/>
      <c r="CJ21" s="1147" t="n"/>
      <c r="CK21" s="1147" t="n"/>
      <c r="CL21" s="1147" t="n"/>
      <c r="CM21" s="1147" t="n"/>
      <c r="CN21" s="1147" t="n"/>
      <c r="CO21" s="1147" t="n"/>
      <c r="CP21" s="1147" t="n"/>
      <c r="CQ21" s="1147" t="n"/>
      <c r="CR21" s="1147" t="n"/>
      <c r="CS21" s="1147" t="n"/>
      <c r="CT21" s="1147" t="n"/>
      <c r="CU21" s="1147" t="n"/>
      <c r="CV21" s="1147" t="n"/>
      <c r="CW21" s="1147" t="n"/>
      <c r="CX21" s="1147" t="n"/>
      <c r="CY21" s="1147" t="n"/>
      <c r="CZ21" s="1147" t="n"/>
      <c r="DA21" s="1147" t="n"/>
      <c r="DB21" s="1147" t="n"/>
      <c r="DC21" s="1147" t="n"/>
      <c r="DD21" s="1147" t="n"/>
      <c r="DE21" s="1147" t="n"/>
      <c r="DF21" s="1147" t="n"/>
      <c r="DG21" s="1147" t="n"/>
      <c r="DH21" s="1147" t="n"/>
      <c r="DI21" s="1147" t="n"/>
      <c r="DJ21" s="1147" t="n"/>
      <c r="DK21" s="1147" t="n"/>
      <c r="DL21" s="1147" t="n"/>
      <c r="DM21" s="1147" t="n"/>
      <c r="DN21" s="1147" t="n"/>
      <c r="DO21" s="1147" t="n"/>
      <c r="DP21" s="1147" t="n"/>
      <c r="DQ21" s="1147" t="n"/>
      <c r="DR21" s="1147" t="n"/>
      <c r="DS21" s="1147" t="n"/>
      <c r="DT21" s="1147" t="n"/>
      <c r="DU21" s="1147" t="n"/>
      <c r="DV21" s="1175" t="n"/>
      <c r="DW21" s="1168" t="n"/>
      <c r="DY21" s="664" t="inlineStr">
        <is>
          <t>Total Liabilities</t>
        </is>
      </c>
      <c r="DZ21" s="1147" t="n"/>
      <c r="EA21" s="1147" t="n"/>
      <c r="EB21" s="1147" t="n"/>
      <c r="EC21" s="1147" t="n"/>
      <c r="ED21" s="1147" t="n"/>
      <c r="EE21" s="1147" t="n"/>
      <c r="EF21" s="1147" t="n"/>
      <c r="EG21" s="1147" t="n"/>
      <c r="EH21" s="1147" t="n"/>
      <c r="EI21" s="1147" t="n"/>
      <c r="EJ21" s="1147" t="n"/>
      <c r="EK21" s="1147" t="n"/>
      <c r="EL21" s="1147" t="n"/>
      <c r="EM21" s="1147" t="n"/>
      <c r="EN21" s="1147" t="n"/>
      <c r="EO21" s="1147" t="n"/>
      <c r="EP21" s="1147" t="n"/>
      <c r="EQ21" s="1147" t="n"/>
      <c r="ER21" s="1147" t="n"/>
      <c r="ES21" s="1147" t="n"/>
      <c r="ET21" s="1147" t="n"/>
      <c r="EU21" s="1147" t="n"/>
      <c r="EV21" s="1147" t="n"/>
      <c r="EW21" s="1147" t="n"/>
      <c r="EX21" s="1147" t="n"/>
      <c r="EY21" s="1148" t="n"/>
      <c r="EZ21" s="1169">
        <f>+EZ17+EZ19</f>
        <v/>
      </c>
      <c r="FA21" s="1147" t="n"/>
      <c r="FB21" s="1147" t="n"/>
      <c r="FC21" s="1147" t="n"/>
      <c r="FD21" s="1147" t="n"/>
      <c r="FE21" s="1147" t="n"/>
      <c r="FF21" s="1147" t="n"/>
      <c r="FG21" s="1147" t="n"/>
      <c r="FH21" s="1147" t="n"/>
      <c r="FI21" s="1147" t="n"/>
      <c r="FJ21" s="1147" t="n"/>
      <c r="FK21" s="1147" t="n"/>
      <c r="FL21" s="1148" t="n"/>
    </row>
    <row r="22" ht="6" customHeight="1" s="898">
      <c r="A22" s="401" t="n"/>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4" t="n"/>
      <c r="T22" s="1162" t="n"/>
      <c r="U22" s="1163" t="n"/>
      <c r="V22" s="1163" t="n"/>
      <c r="W22" s="1163" t="n"/>
      <c r="X22" s="1163" t="n"/>
      <c r="Y22" s="1163" t="n"/>
      <c r="Z22" s="1163" t="n"/>
      <c r="AA22" s="1163" t="n"/>
      <c r="AB22" s="1163" t="n"/>
      <c r="AC22" s="1163" t="n"/>
      <c r="AD22" s="1164" t="n"/>
      <c r="AE22" s="1170" t="n"/>
      <c r="AF22" s="1163" t="n"/>
      <c r="AG22" s="1163" t="n"/>
      <c r="AH22" s="1163" t="n"/>
      <c r="AI22" s="1163" t="n"/>
      <c r="AJ22" s="1163" t="n"/>
      <c r="AK22" s="1163" t="n"/>
      <c r="AL22" s="1163" t="n"/>
      <c r="AM22" s="1163" t="n"/>
      <c r="AN22" s="1163" t="n"/>
      <c r="AO22" s="1164" t="n"/>
      <c r="AP22" s="1162" t="n"/>
      <c r="AQ22" s="1163" t="n"/>
      <c r="AR22" s="1163" t="n"/>
      <c r="AS22" s="1163" t="n"/>
      <c r="AT22" s="1163" t="n"/>
      <c r="AU22" s="1163" t="n"/>
      <c r="AV22" s="1163" t="n"/>
      <c r="AW22" s="1163" t="n"/>
      <c r="AX22" s="1163" t="n"/>
      <c r="AY22" s="1163" t="n"/>
      <c r="AZ22" s="1164" t="n"/>
      <c r="BA22" s="1170" t="n"/>
      <c r="BB22" s="1163" t="n"/>
      <c r="BC22" s="1163" t="n"/>
      <c r="BD22" s="1163" t="n"/>
      <c r="BE22" s="1163" t="n"/>
      <c r="BF22" s="1163" t="n"/>
      <c r="BG22" s="1163" t="n"/>
      <c r="BH22" s="1163" t="n"/>
      <c r="BI22" s="1163" t="n"/>
      <c r="BJ22" s="1163" t="n"/>
      <c r="BK22" s="1164" t="n"/>
      <c r="BL22" s="1162" t="n"/>
      <c r="BM22" s="1163" t="n"/>
      <c r="BN22" s="1163" t="n"/>
      <c r="BO22" s="1163" t="n"/>
      <c r="BP22" s="1163" t="n"/>
      <c r="BQ22" s="1163" t="n"/>
      <c r="BR22" s="1163" t="n"/>
      <c r="BS22" s="1163" t="n"/>
      <c r="BT22" s="1163" t="n"/>
      <c r="BU22" s="1163" t="n"/>
      <c r="BV22" s="1164" t="n"/>
      <c r="BW22" s="1170" t="n"/>
      <c r="BX22" s="1163" t="n"/>
      <c r="BY22" s="1163" t="n"/>
      <c r="BZ22" s="1163" t="n"/>
      <c r="CA22" s="1163" t="n"/>
      <c r="CB22" s="1163" t="n"/>
      <c r="CC22" s="1163" t="n"/>
      <c r="CD22" s="1163" t="n"/>
      <c r="CE22" s="1163" t="n"/>
      <c r="CF22" s="1163" t="n"/>
      <c r="CG22" s="1163" t="n"/>
      <c r="CH22" s="1163" t="n"/>
      <c r="CI22" s="1163" t="n"/>
      <c r="CJ22" s="1163" t="n"/>
      <c r="CK22" s="1163" t="n"/>
      <c r="CL22" s="1163" t="n"/>
      <c r="CM22" s="1163" t="n"/>
      <c r="CN22" s="1163" t="n"/>
      <c r="CO22" s="1163" t="n"/>
      <c r="CP22" s="1163" t="n"/>
      <c r="CQ22" s="1163" t="n"/>
      <c r="CR22" s="1163" t="n"/>
      <c r="CS22" s="1163" t="n"/>
      <c r="CT22" s="1163" t="n"/>
      <c r="CU22" s="1163" t="n"/>
      <c r="CV22" s="1163" t="n"/>
      <c r="CW22" s="1163" t="n"/>
      <c r="CX22" s="1163" t="n"/>
      <c r="CY22" s="1163" t="n"/>
      <c r="CZ22" s="1163" t="n"/>
      <c r="DA22" s="1163" t="n"/>
      <c r="DB22" s="1163" t="n"/>
      <c r="DC22" s="1163" t="n"/>
      <c r="DD22" s="1163" t="n"/>
      <c r="DE22" s="1163" t="n"/>
      <c r="DF22" s="1163" t="n"/>
      <c r="DG22" s="1163" t="n"/>
      <c r="DH22" s="1163" t="n"/>
      <c r="DI22" s="1163" t="n"/>
      <c r="DJ22" s="1163" t="n"/>
      <c r="DK22" s="1163" t="n"/>
      <c r="DL22" s="1163" t="n"/>
      <c r="DM22" s="1163" t="n"/>
      <c r="DN22" s="1163" t="n"/>
      <c r="DO22" s="1163" t="n"/>
      <c r="DP22" s="1163" t="n"/>
      <c r="DQ22" s="1163" t="n"/>
      <c r="DR22" s="1163" t="n"/>
      <c r="DS22" s="1163" t="n"/>
      <c r="DT22" s="1163" t="n"/>
      <c r="DU22" s="1163" t="n"/>
      <c r="DV22" s="1171" t="n"/>
      <c r="DW22" s="1168" t="n"/>
      <c r="DY22" s="1162" t="n"/>
      <c r="DZ22" s="1163" t="n"/>
      <c r="EA22" s="1163" t="n"/>
      <c r="EB22" s="1163" t="n"/>
      <c r="EC22" s="1163" t="n"/>
      <c r="ED22" s="1163" t="n"/>
      <c r="EE22" s="1163" t="n"/>
      <c r="EF22" s="1163" t="n"/>
      <c r="EG22" s="1163" t="n"/>
      <c r="EH22" s="1163" t="n"/>
      <c r="EI22" s="1163" t="n"/>
      <c r="EJ22" s="1163" t="n"/>
      <c r="EK22" s="1163" t="n"/>
      <c r="EL22" s="1163" t="n"/>
      <c r="EM22" s="1163" t="n"/>
      <c r="EN22" s="1163" t="n"/>
      <c r="EO22" s="1163" t="n"/>
      <c r="EP22" s="1163" t="n"/>
      <c r="EQ22" s="1163" t="n"/>
      <c r="ER22" s="1163" t="n"/>
      <c r="ES22" s="1163" t="n"/>
      <c r="ET22" s="1163" t="n"/>
      <c r="EU22" s="1163" t="n"/>
      <c r="EV22" s="1163" t="n"/>
      <c r="EW22" s="1163" t="n"/>
      <c r="EX22" s="1163" t="n"/>
      <c r="EY22" s="1164" t="n"/>
      <c r="EZ22" s="1162" t="n"/>
      <c r="FA22" s="1163" t="n"/>
      <c r="FB22" s="1163" t="n"/>
      <c r="FC22" s="1163" t="n"/>
      <c r="FD22" s="1163" t="n"/>
      <c r="FE22" s="1163" t="n"/>
      <c r="FF22" s="1163" t="n"/>
      <c r="FG22" s="1163" t="n"/>
      <c r="FH22" s="1163" t="n"/>
      <c r="FI22" s="1163" t="n"/>
      <c r="FJ22" s="1163" t="n"/>
      <c r="FK22" s="1163" t="n"/>
      <c r="FL22" s="1164" t="n"/>
    </row>
    <row r="23" ht="13.5" customHeight="1" s="898">
      <c r="A23" s="401" t="n"/>
      <c r="B23" s="664" t="inlineStr">
        <is>
          <t>Other Current Assets</t>
        </is>
      </c>
      <c r="C23" s="1147" t="n"/>
      <c r="D23" s="1147" t="n"/>
      <c r="E23" s="1147" t="n"/>
      <c r="F23" s="1147" t="n"/>
      <c r="G23" s="1147" t="n"/>
      <c r="H23" s="1147" t="n"/>
      <c r="I23" s="1147" t="n"/>
      <c r="J23" s="1147" t="n"/>
      <c r="K23" s="1147" t="n"/>
      <c r="L23" s="1147" t="n"/>
      <c r="M23" s="1147" t="n"/>
      <c r="N23" s="1147" t="n"/>
      <c r="O23" s="1147" t="n"/>
      <c r="P23" s="1147" t="n"/>
      <c r="Q23" s="1147" t="n"/>
      <c r="R23" s="1147" t="n"/>
      <c r="S23" s="1148" t="n"/>
      <c r="T23" s="1172">
        <f>35514-SUM(T11:AD22)</f>
        <v/>
      </c>
      <c r="U23" s="1147" t="n"/>
      <c r="V23" s="1147" t="n"/>
      <c r="W23" s="1147" t="n"/>
      <c r="X23" s="1147" t="n"/>
      <c r="Y23" s="1147" t="n"/>
      <c r="Z23" s="1147" t="n"/>
      <c r="AA23" s="1147" t="n"/>
      <c r="AB23" s="1147" t="n"/>
      <c r="AC23" s="1147" t="n"/>
      <c r="AD23" s="1148" t="n"/>
      <c r="AE23" s="1173" t="n"/>
      <c r="AF23" s="1147" t="n"/>
      <c r="AG23" s="1147" t="n"/>
      <c r="AH23" s="1147" t="n"/>
      <c r="AI23" s="1147" t="n"/>
      <c r="AJ23" s="1147" t="n"/>
      <c r="AK23" s="1147" t="n"/>
      <c r="AL23" s="1147" t="n"/>
      <c r="AM23" s="1147" t="n"/>
      <c r="AN23" s="1147" t="n"/>
      <c r="AO23" s="1148" t="n"/>
      <c r="AP23" s="1172">
        <f>+T23+AE23</f>
        <v/>
      </c>
      <c r="AQ23" s="1147" t="n"/>
      <c r="AR23" s="1147" t="n"/>
      <c r="AS23" s="1147" t="n"/>
      <c r="AT23" s="1147" t="n"/>
      <c r="AU23" s="1147" t="n"/>
      <c r="AV23" s="1147" t="n"/>
      <c r="AW23" s="1147" t="n"/>
      <c r="AX23" s="1147" t="n"/>
      <c r="AY23" s="1147" t="n"/>
      <c r="AZ23" s="1148" t="n"/>
      <c r="BA23" s="1173" t="n"/>
      <c r="BB23" s="1147" t="n"/>
      <c r="BC23" s="1147" t="n"/>
      <c r="BD23" s="1147" t="n"/>
      <c r="BE23" s="1147" t="n"/>
      <c r="BF23" s="1147" t="n"/>
      <c r="BG23" s="1147" t="n"/>
      <c r="BH23" s="1147" t="n"/>
      <c r="BI23" s="1147" t="n"/>
      <c r="BJ23" s="1147" t="n"/>
      <c r="BK23" s="1148" t="n"/>
      <c r="BL23" s="1172">
        <f>+T23+BA23</f>
        <v/>
      </c>
      <c r="BM23" s="1147" t="n"/>
      <c r="BN23" s="1147" t="n"/>
      <c r="BO23" s="1147" t="n"/>
      <c r="BP23" s="1147" t="n"/>
      <c r="BQ23" s="1147" t="n"/>
      <c r="BR23" s="1147" t="n"/>
      <c r="BS23" s="1147" t="n"/>
      <c r="BT23" s="1147" t="n"/>
      <c r="BU23" s="1147" t="n"/>
      <c r="BV23" s="1148" t="n"/>
      <c r="BW23" s="1215"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7" t="n"/>
      <c r="BY23" s="1147" t="n"/>
      <c r="BZ23" s="1147" t="n"/>
      <c r="CA23" s="1147" t="n"/>
      <c r="CB23" s="1147" t="n"/>
      <c r="CC23" s="1147" t="n"/>
      <c r="CD23" s="1147" t="n"/>
      <c r="CE23" s="1147" t="n"/>
      <c r="CF23" s="1147" t="n"/>
      <c r="CG23" s="1147" t="n"/>
      <c r="CH23" s="1147" t="n"/>
      <c r="CI23" s="1147" t="n"/>
      <c r="CJ23" s="1147" t="n"/>
      <c r="CK23" s="1147" t="n"/>
      <c r="CL23" s="1147" t="n"/>
      <c r="CM23" s="1147" t="n"/>
      <c r="CN23" s="1147" t="n"/>
      <c r="CO23" s="1147" t="n"/>
      <c r="CP23" s="1147" t="n"/>
      <c r="CQ23" s="1147" t="n"/>
      <c r="CR23" s="1147" t="n"/>
      <c r="CS23" s="1147" t="n"/>
      <c r="CT23" s="1147" t="n"/>
      <c r="CU23" s="1147" t="n"/>
      <c r="CV23" s="1147" t="n"/>
      <c r="CW23" s="1147" t="n"/>
      <c r="CX23" s="1147" t="n"/>
      <c r="CY23" s="1147" t="n"/>
      <c r="CZ23" s="1147" t="n"/>
      <c r="DA23" s="1147" t="n"/>
      <c r="DB23" s="1147" t="n"/>
      <c r="DC23" s="1147" t="n"/>
      <c r="DD23" s="1147" t="n"/>
      <c r="DE23" s="1147" t="n"/>
      <c r="DF23" s="1147" t="n"/>
      <c r="DG23" s="1147" t="n"/>
      <c r="DH23" s="1147" t="n"/>
      <c r="DI23" s="1147" t="n"/>
      <c r="DJ23" s="1147" t="n"/>
      <c r="DK23" s="1147" t="n"/>
      <c r="DL23" s="1147" t="n"/>
      <c r="DM23" s="1147" t="n"/>
      <c r="DN23" s="1147" t="n"/>
      <c r="DO23" s="1147" t="n"/>
      <c r="DP23" s="1147" t="n"/>
      <c r="DQ23" s="1147" t="n"/>
      <c r="DR23" s="1147" t="n"/>
      <c r="DS23" s="1147" t="n"/>
      <c r="DT23" s="1147" t="n"/>
      <c r="DU23" s="1147" t="n"/>
      <c r="DV23" s="1148" t="n"/>
      <c r="DW23" s="1168" t="n"/>
      <c r="DY23" s="404" t="n"/>
      <c r="DZ23" s="404" t="n"/>
      <c r="EA23" s="404" t="n"/>
      <c r="EB23" s="404" t="n"/>
      <c r="EX23" s="1177" t="n"/>
      <c r="EZ23" s="1178" t="n"/>
      <c r="FA23" s="1178" t="n"/>
      <c r="FB23" s="1178" t="n"/>
      <c r="FC23" s="1178" t="n"/>
      <c r="FD23" s="1178" t="n"/>
      <c r="FE23" s="1178" t="n"/>
      <c r="FF23" s="1178" t="n"/>
      <c r="FG23" s="1178" t="n"/>
      <c r="FH23" s="1178" t="n"/>
      <c r="FI23" s="1178" t="n"/>
      <c r="FJ23" s="1178" t="n"/>
      <c r="FK23" s="1178" t="n"/>
      <c r="FL23" s="1178" t="n"/>
    </row>
    <row r="24" ht="13.5" customHeight="1" s="898">
      <c r="A24" s="401" t="n"/>
      <c r="B24" s="1162" t="n"/>
      <c r="C24" s="1163" t="n"/>
      <c r="D24" s="1163" t="n"/>
      <c r="E24" s="1163" t="n"/>
      <c r="F24" s="1163" t="n"/>
      <c r="G24" s="1163" t="n"/>
      <c r="H24" s="1163" t="n"/>
      <c r="I24" s="1163" t="n"/>
      <c r="J24" s="1163" t="n"/>
      <c r="K24" s="1163" t="n"/>
      <c r="L24" s="1163" t="n"/>
      <c r="M24" s="1163" t="n"/>
      <c r="N24" s="1163" t="n"/>
      <c r="O24" s="1163" t="n"/>
      <c r="P24" s="1163" t="n"/>
      <c r="Q24" s="1163" t="n"/>
      <c r="R24" s="1163" t="n"/>
      <c r="S24" s="1164" t="n"/>
      <c r="T24" s="1162" t="n"/>
      <c r="U24" s="1163" t="n"/>
      <c r="V24" s="1163" t="n"/>
      <c r="W24" s="1163" t="n"/>
      <c r="X24" s="1163" t="n"/>
      <c r="Y24" s="1163" t="n"/>
      <c r="Z24" s="1163" t="n"/>
      <c r="AA24" s="1163" t="n"/>
      <c r="AB24" s="1163" t="n"/>
      <c r="AC24" s="1163" t="n"/>
      <c r="AD24" s="1164" t="n"/>
      <c r="AE24" s="1170" t="n"/>
      <c r="AF24" s="1163" t="n"/>
      <c r="AG24" s="1163" t="n"/>
      <c r="AH24" s="1163" t="n"/>
      <c r="AI24" s="1163" t="n"/>
      <c r="AJ24" s="1163" t="n"/>
      <c r="AK24" s="1163" t="n"/>
      <c r="AL24" s="1163" t="n"/>
      <c r="AM24" s="1163" t="n"/>
      <c r="AN24" s="1163" t="n"/>
      <c r="AO24" s="1164" t="n"/>
      <c r="AP24" s="1162" t="n"/>
      <c r="AQ24" s="1163" t="n"/>
      <c r="AR24" s="1163" t="n"/>
      <c r="AS24" s="1163" t="n"/>
      <c r="AT24" s="1163" t="n"/>
      <c r="AU24" s="1163" t="n"/>
      <c r="AV24" s="1163" t="n"/>
      <c r="AW24" s="1163" t="n"/>
      <c r="AX24" s="1163" t="n"/>
      <c r="AY24" s="1163" t="n"/>
      <c r="AZ24" s="1164" t="n"/>
      <c r="BA24" s="1170" t="n"/>
      <c r="BB24" s="1163" t="n"/>
      <c r="BC24" s="1163" t="n"/>
      <c r="BD24" s="1163" t="n"/>
      <c r="BE24" s="1163" t="n"/>
      <c r="BF24" s="1163" t="n"/>
      <c r="BG24" s="1163" t="n"/>
      <c r="BH24" s="1163" t="n"/>
      <c r="BI24" s="1163" t="n"/>
      <c r="BJ24" s="1163" t="n"/>
      <c r="BK24" s="1164" t="n"/>
      <c r="BL24" s="1162" t="n"/>
      <c r="BM24" s="1163" t="n"/>
      <c r="BN24" s="1163" t="n"/>
      <c r="BO24" s="1163" t="n"/>
      <c r="BP24" s="1163" t="n"/>
      <c r="BQ24" s="1163" t="n"/>
      <c r="BR24" s="1163" t="n"/>
      <c r="BS24" s="1163" t="n"/>
      <c r="BT24" s="1163" t="n"/>
      <c r="BU24" s="1163" t="n"/>
      <c r="BV24" s="1164" t="n"/>
      <c r="BW24" s="1163" t="n"/>
      <c r="BX24" s="1163" t="n"/>
      <c r="BY24" s="1163" t="n"/>
      <c r="BZ24" s="1163" t="n"/>
      <c r="CA24" s="1163" t="n"/>
      <c r="CB24" s="1163" t="n"/>
      <c r="CC24" s="1163" t="n"/>
      <c r="CD24" s="1163" t="n"/>
      <c r="CE24" s="1163" t="n"/>
      <c r="CF24" s="1163" t="n"/>
      <c r="CG24" s="1163" t="n"/>
      <c r="CH24" s="1163" t="n"/>
      <c r="CI24" s="1163" t="n"/>
      <c r="CJ24" s="1163" t="n"/>
      <c r="CK24" s="1163" t="n"/>
      <c r="CL24" s="1163" t="n"/>
      <c r="CM24" s="1163" t="n"/>
      <c r="CN24" s="1163" t="n"/>
      <c r="CO24" s="1163" t="n"/>
      <c r="CP24" s="1163" t="n"/>
      <c r="CQ24" s="1163" t="n"/>
      <c r="CR24" s="1163" t="n"/>
      <c r="CS24" s="1163" t="n"/>
      <c r="CT24" s="1163" t="n"/>
      <c r="CU24" s="1163" t="n"/>
      <c r="CV24" s="1163" t="n"/>
      <c r="CW24" s="1163" t="n"/>
      <c r="CX24" s="1163" t="n"/>
      <c r="CY24" s="1163" t="n"/>
      <c r="CZ24" s="1163" t="n"/>
      <c r="DA24" s="1163" t="n"/>
      <c r="DB24" s="1163" t="n"/>
      <c r="DC24" s="1163" t="n"/>
      <c r="DD24" s="1163" t="n"/>
      <c r="DE24" s="1163" t="n"/>
      <c r="DF24" s="1163" t="n"/>
      <c r="DG24" s="1163" t="n"/>
      <c r="DH24" s="1163" t="n"/>
      <c r="DI24" s="1163" t="n"/>
      <c r="DJ24" s="1163" t="n"/>
      <c r="DK24" s="1163" t="n"/>
      <c r="DL24" s="1163" t="n"/>
      <c r="DM24" s="1163" t="n"/>
      <c r="DN24" s="1163" t="n"/>
      <c r="DO24" s="1163" t="n"/>
      <c r="DP24" s="1163" t="n"/>
      <c r="DQ24" s="1163" t="n"/>
      <c r="DR24" s="1163" t="n"/>
      <c r="DS24" s="1163" t="n"/>
      <c r="DT24" s="1163" t="n"/>
      <c r="DU24" s="1163" t="n"/>
      <c r="DV24" s="1164" t="n"/>
      <c r="DW24" s="1168" t="n"/>
      <c r="DY24" s="400" t="n"/>
      <c r="DZ24" s="664" t="inlineStr">
        <is>
          <t>Subordinated debt （A･B）</t>
        </is>
      </c>
      <c r="EA24" s="1147" t="n"/>
      <c r="EB24" s="1147" t="n"/>
      <c r="EC24" s="1147" t="n"/>
      <c r="ED24" s="1147" t="n"/>
      <c r="EE24" s="1147" t="n"/>
      <c r="EF24" s="1147" t="n"/>
      <c r="EG24" s="1147" t="n"/>
      <c r="EH24" s="1147" t="n"/>
      <c r="EI24" s="1147" t="n"/>
      <c r="EJ24" s="1147" t="n"/>
      <c r="EK24" s="1147" t="n"/>
      <c r="EL24" s="1147" t="n"/>
      <c r="EM24" s="1147" t="n"/>
      <c r="EN24" s="1147" t="n"/>
      <c r="EO24" s="1147" t="n"/>
      <c r="EP24" s="1147" t="n"/>
      <c r="EQ24" s="1147" t="n"/>
      <c r="ER24" s="1147" t="n"/>
      <c r="ES24" s="1147" t="n"/>
      <c r="ET24" s="1147" t="n"/>
      <c r="EU24" s="1147" t="n"/>
      <c r="EV24" s="1147" t="n"/>
      <c r="EW24" s="1147" t="n"/>
      <c r="EX24" s="1147" t="n"/>
      <c r="EY24" s="1148" t="n"/>
      <c r="EZ24" s="1179" t="inlineStr">
        <is>
          <t>④</t>
        </is>
      </c>
      <c r="FA24" s="1148" t="n"/>
      <c r="FB24" s="1180" t="n"/>
      <c r="FC24" s="1147" t="n"/>
      <c r="FD24" s="1147" t="n"/>
      <c r="FE24" s="1147" t="n"/>
      <c r="FF24" s="1147" t="n"/>
      <c r="FG24" s="1147" t="n"/>
      <c r="FH24" s="1147" t="n"/>
      <c r="FI24" s="1147" t="n"/>
      <c r="FJ24" s="1147" t="n"/>
      <c r="FK24" s="1147" t="n"/>
      <c r="FL24" s="1148" t="n"/>
    </row>
    <row r="25" ht="6" customHeight="1" s="898">
      <c r="A25" s="401" t="n"/>
      <c r="B25" s="664" t="n"/>
      <c r="C25" s="1147" t="n"/>
      <c r="D25" s="1147" t="n"/>
      <c r="E25" s="1147" t="n"/>
      <c r="F25" s="1147" t="n"/>
      <c r="G25" s="1147" t="n"/>
      <c r="H25" s="1147" t="n"/>
      <c r="I25" s="1147" t="n"/>
      <c r="J25" s="1147" t="n"/>
      <c r="K25" s="1147" t="n"/>
      <c r="L25" s="1147" t="n"/>
      <c r="M25" s="1147" t="n"/>
      <c r="N25" s="1147" t="n"/>
      <c r="O25" s="1147" t="n"/>
      <c r="P25" s="1147" t="n"/>
      <c r="Q25" s="1147" t="n"/>
      <c r="R25" s="1147" t="n"/>
      <c r="S25" s="1148" t="n"/>
      <c r="T25" s="1172" t="n"/>
      <c r="U25" s="1147" t="n"/>
      <c r="V25" s="1147" t="n"/>
      <c r="W25" s="1147" t="n"/>
      <c r="X25" s="1147" t="n"/>
      <c r="Y25" s="1147" t="n"/>
      <c r="Z25" s="1147" t="n"/>
      <c r="AA25" s="1147" t="n"/>
      <c r="AB25" s="1147" t="n"/>
      <c r="AC25" s="1147" t="n"/>
      <c r="AD25" s="1148" t="n"/>
      <c r="AE25" s="1173" t="n"/>
      <c r="AF25" s="1147" t="n"/>
      <c r="AG25" s="1147" t="n"/>
      <c r="AH25" s="1147" t="n"/>
      <c r="AI25" s="1147" t="n"/>
      <c r="AJ25" s="1147" t="n"/>
      <c r="AK25" s="1147" t="n"/>
      <c r="AL25" s="1147" t="n"/>
      <c r="AM25" s="1147" t="n"/>
      <c r="AN25" s="1147" t="n"/>
      <c r="AO25" s="1148" t="n"/>
      <c r="AP25" s="1172">
        <f>+T25+AE25</f>
        <v/>
      </c>
      <c r="AQ25" s="1147" t="n"/>
      <c r="AR25" s="1147" t="n"/>
      <c r="AS25" s="1147" t="n"/>
      <c r="AT25" s="1147" t="n"/>
      <c r="AU25" s="1147" t="n"/>
      <c r="AV25" s="1147" t="n"/>
      <c r="AW25" s="1147" t="n"/>
      <c r="AX25" s="1147" t="n"/>
      <c r="AY25" s="1147" t="n"/>
      <c r="AZ25" s="1148" t="n"/>
      <c r="BA25" s="1173" t="n"/>
      <c r="BB25" s="1147" t="n"/>
      <c r="BC25" s="1147" t="n"/>
      <c r="BD25" s="1147" t="n"/>
      <c r="BE25" s="1147" t="n"/>
      <c r="BF25" s="1147" t="n"/>
      <c r="BG25" s="1147" t="n"/>
      <c r="BH25" s="1147" t="n"/>
      <c r="BI25" s="1147" t="n"/>
      <c r="BJ25" s="1147" t="n"/>
      <c r="BK25" s="1148" t="n"/>
      <c r="BL25" s="1172">
        <f>+T25+BA25</f>
        <v/>
      </c>
      <c r="BM25" s="1147" t="n"/>
      <c r="BN25" s="1147" t="n"/>
      <c r="BO25" s="1147" t="n"/>
      <c r="BP25" s="1147" t="n"/>
      <c r="BQ25" s="1147" t="n"/>
      <c r="BR25" s="1147" t="n"/>
      <c r="BS25" s="1147" t="n"/>
      <c r="BT25" s="1147" t="n"/>
      <c r="BU25" s="1147" t="n"/>
      <c r="BV25" s="1148" t="n"/>
      <c r="BW25" s="1216" t="n"/>
      <c r="BX25" s="1147" t="n"/>
      <c r="BY25" s="1147" t="n"/>
      <c r="BZ25" s="1147" t="n"/>
      <c r="CA25" s="1147" t="n"/>
      <c r="CB25" s="1147" t="n"/>
      <c r="CC25" s="1147" t="n"/>
      <c r="CD25" s="1147" t="n"/>
      <c r="CE25" s="1147" t="n"/>
      <c r="CF25" s="1147" t="n"/>
      <c r="CG25" s="1147" t="n"/>
      <c r="CH25" s="1147" t="n"/>
      <c r="CI25" s="1147" t="n"/>
      <c r="CJ25" s="1147" t="n"/>
      <c r="CK25" s="1147" t="n"/>
      <c r="CL25" s="1147" t="n"/>
      <c r="CM25" s="1147" t="n"/>
      <c r="CN25" s="1147" t="n"/>
      <c r="CO25" s="1147" t="n"/>
      <c r="CP25" s="1147" t="n"/>
      <c r="CQ25" s="1147" t="n"/>
      <c r="CR25" s="1147" t="n"/>
      <c r="CS25" s="1147" t="n"/>
      <c r="CT25" s="1147" t="n"/>
      <c r="CU25" s="1147" t="n"/>
      <c r="CV25" s="1147" t="n"/>
      <c r="CW25" s="1147" t="n"/>
      <c r="CX25" s="1147" t="n"/>
      <c r="CY25" s="1147" t="n"/>
      <c r="CZ25" s="1147" t="n"/>
      <c r="DA25" s="1147" t="n"/>
      <c r="DB25" s="1147" t="n"/>
      <c r="DC25" s="1147" t="n"/>
      <c r="DD25" s="1147" t="n"/>
      <c r="DE25" s="1147" t="n"/>
      <c r="DF25" s="1147" t="n"/>
      <c r="DG25" s="1147" t="n"/>
      <c r="DH25" s="1147" t="n"/>
      <c r="DI25" s="1147" t="n"/>
      <c r="DJ25" s="1147" t="n"/>
      <c r="DK25" s="1147" t="n"/>
      <c r="DL25" s="1147" t="n"/>
      <c r="DM25" s="1147" t="n"/>
      <c r="DN25" s="1147" t="n"/>
      <c r="DO25" s="1147" t="n"/>
      <c r="DP25" s="1147" t="n"/>
      <c r="DQ25" s="1147" t="n"/>
      <c r="DR25" s="1147" t="n"/>
      <c r="DS25" s="1147" t="n"/>
      <c r="DT25" s="1147" t="n"/>
      <c r="DU25" s="1147" t="n"/>
      <c r="DV25" s="1148" t="n"/>
      <c r="DW25" s="1168" t="n"/>
      <c r="DY25" s="402" t="n"/>
      <c r="DZ25" s="1162" t="n"/>
      <c r="EA25" s="1163" t="n"/>
      <c r="EB25" s="1163" t="n"/>
      <c r="EC25" s="1163" t="n"/>
      <c r="ED25" s="1163" t="n"/>
      <c r="EE25" s="1163" t="n"/>
      <c r="EF25" s="1163" t="n"/>
      <c r="EG25" s="1163" t="n"/>
      <c r="EH25" s="1163" t="n"/>
      <c r="EI25" s="1163" t="n"/>
      <c r="EJ25" s="1163" t="n"/>
      <c r="EK25" s="1163" t="n"/>
      <c r="EL25" s="1163" t="n"/>
      <c r="EM25" s="1163" t="n"/>
      <c r="EN25" s="1163" t="n"/>
      <c r="EO25" s="1163" t="n"/>
      <c r="EP25" s="1163" t="n"/>
      <c r="EQ25" s="1163" t="n"/>
      <c r="ER25" s="1163" t="n"/>
      <c r="ES25" s="1163" t="n"/>
      <c r="ET25" s="1163" t="n"/>
      <c r="EU25" s="1163" t="n"/>
      <c r="EV25" s="1163" t="n"/>
      <c r="EW25" s="1163" t="n"/>
      <c r="EX25" s="1163" t="n"/>
      <c r="EY25" s="1164" t="n"/>
      <c r="EZ25" s="1162" t="n"/>
      <c r="FA25" s="1164" t="n"/>
      <c r="FB25" s="1163" t="n"/>
      <c r="FC25" s="1163" t="n"/>
      <c r="FD25" s="1163" t="n"/>
      <c r="FE25" s="1163" t="n"/>
      <c r="FF25" s="1163" t="n"/>
      <c r="FG25" s="1163" t="n"/>
      <c r="FH25" s="1163" t="n"/>
      <c r="FI25" s="1163" t="n"/>
      <c r="FJ25" s="1163" t="n"/>
      <c r="FK25" s="1163" t="n"/>
      <c r="FL25" s="1164" t="n"/>
    </row>
    <row r="26" ht="6" customHeight="1" s="898">
      <c r="A26" s="401" t="n"/>
      <c r="B26" s="1162" t="n"/>
      <c r="C26" s="1163" t="n"/>
      <c r="D26" s="1163" t="n"/>
      <c r="E26" s="1163" t="n"/>
      <c r="F26" s="1163" t="n"/>
      <c r="G26" s="1163" t="n"/>
      <c r="H26" s="1163" t="n"/>
      <c r="I26" s="1163" t="n"/>
      <c r="J26" s="1163" t="n"/>
      <c r="K26" s="1163" t="n"/>
      <c r="L26" s="1163" t="n"/>
      <c r="M26" s="1163" t="n"/>
      <c r="N26" s="1163" t="n"/>
      <c r="O26" s="1163" t="n"/>
      <c r="P26" s="1163" t="n"/>
      <c r="Q26" s="1163" t="n"/>
      <c r="R26" s="1163" t="n"/>
      <c r="S26" s="1164" t="n"/>
      <c r="T26" s="1162" t="n"/>
      <c r="U26" s="1163" t="n"/>
      <c r="V26" s="1163" t="n"/>
      <c r="W26" s="1163" t="n"/>
      <c r="X26" s="1163" t="n"/>
      <c r="Y26" s="1163" t="n"/>
      <c r="Z26" s="1163" t="n"/>
      <c r="AA26" s="1163" t="n"/>
      <c r="AB26" s="1163" t="n"/>
      <c r="AC26" s="1163" t="n"/>
      <c r="AD26" s="1164" t="n"/>
      <c r="AE26" s="1170" t="n"/>
      <c r="AF26" s="1163" t="n"/>
      <c r="AG26" s="1163" t="n"/>
      <c r="AH26" s="1163" t="n"/>
      <c r="AI26" s="1163" t="n"/>
      <c r="AJ26" s="1163" t="n"/>
      <c r="AK26" s="1163" t="n"/>
      <c r="AL26" s="1163" t="n"/>
      <c r="AM26" s="1163" t="n"/>
      <c r="AN26" s="1163" t="n"/>
      <c r="AO26" s="1164" t="n"/>
      <c r="AP26" s="1162" t="n"/>
      <c r="AQ26" s="1163" t="n"/>
      <c r="AR26" s="1163" t="n"/>
      <c r="AS26" s="1163" t="n"/>
      <c r="AT26" s="1163" t="n"/>
      <c r="AU26" s="1163" t="n"/>
      <c r="AV26" s="1163" t="n"/>
      <c r="AW26" s="1163" t="n"/>
      <c r="AX26" s="1163" t="n"/>
      <c r="AY26" s="1163" t="n"/>
      <c r="AZ26" s="1164" t="n"/>
      <c r="BA26" s="1170" t="n"/>
      <c r="BB26" s="1163" t="n"/>
      <c r="BC26" s="1163" t="n"/>
      <c r="BD26" s="1163" t="n"/>
      <c r="BE26" s="1163" t="n"/>
      <c r="BF26" s="1163" t="n"/>
      <c r="BG26" s="1163" t="n"/>
      <c r="BH26" s="1163" t="n"/>
      <c r="BI26" s="1163" t="n"/>
      <c r="BJ26" s="1163" t="n"/>
      <c r="BK26" s="1164" t="n"/>
      <c r="BL26" s="1162" t="n"/>
      <c r="BM26" s="1163" t="n"/>
      <c r="BN26" s="1163" t="n"/>
      <c r="BO26" s="1163" t="n"/>
      <c r="BP26" s="1163" t="n"/>
      <c r="BQ26" s="1163" t="n"/>
      <c r="BR26" s="1163" t="n"/>
      <c r="BS26" s="1163" t="n"/>
      <c r="BT26" s="1163" t="n"/>
      <c r="BU26" s="1163" t="n"/>
      <c r="BV26" s="1164" t="n"/>
      <c r="BW26" s="1163" t="n"/>
      <c r="BX26" s="1163" t="n"/>
      <c r="BY26" s="1163" t="n"/>
      <c r="BZ26" s="1163" t="n"/>
      <c r="CA26" s="1163" t="n"/>
      <c r="CB26" s="1163" t="n"/>
      <c r="CC26" s="1163" t="n"/>
      <c r="CD26" s="1163" t="n"/>
      <c r="CE26" s="1163" t="n"/>
      <c r="CF26" s="1163" t="n"/>
      <c r="CG26" s="1163" t="n"/>
      <c r="CH26" s="1163" t="n"/>
      <c r="CI26" s="1163" t="n"/>
      <c r="CJ26" s="1163" t="n"/>
      <c r="CK26" s="1163" t="n"/>
      <c r="CL26" s="1163" t="n"/>
      <c r="CM26" s="1163" t="n"/>
      <c r="CN26" s="1163" t="n"/>
      <c r="CO26" s="1163" t="n"/>
      <c r="CP26" s="1163" t="n"/>
      <c r="CQ26" s="1163" t="n"/>
      <c r="CR26" s="1163" t="n"/>
      <c r="CS26" s="1163" t="n"/>
      <c r="CT26" s="1163" t="n"/>
      <c r="CU26" s="1163" t="n"/>
      <c r="CV26" s="1163" t="n"/>
      <c r="CW26" s="1163" t="n"/>
      <c r="CX26" s="1163" t="n"/>
      <c r="CY26" s="1163" t="n"/>
      <c r="CZ26" s="1163" t="n"/>
      <c r="DA26" s="1163" t="n"/>
      <c r="DB26" s="1163" t="n"/>
      <c r="DC26" s="1163" t="n"/>
      <c r="DD26" s="1163" t="n"/>
      <c r="DE26" s="1163" t="n"/>
      <c r="DF26" s="1163" t="n"/>
      <c r="DG26" s="1163" t="n"/>
      <c r="DH26" s="1163" t="n"/>
      <c r="DI26" s="1163" t="n"/>
      <c r="DJ26" s="1163" t="n"/>
      <c r="DK26" s="1163" t="n"/>
      <c r="DL26" s="1163" t="n"/>
      <c r="DM26" s="1163" t="n"/>
      <c r="DN26" s="1163" t="n"/>
      <c r="DO26" s="1163" t="n"/>
      <c r="DP26" s="1163" t="n"/>
      <c r="DQ26" s="1163" t="n"/>
      <c r="DR26" s="1163" t="n"/>
      <c r="DS26" s="1163" t="n"/>
      <c r="DT26" s="1163" t="n"/>
      <c r="DU26" s="1163" t="n"/>
      <c r="DV26" s="1164" t="n"/>
      <c r="DW26" s="1168" t="n"/>
      <c r="DY26" s="402" t="n"/>
      <c r="DZ26" s="664" t="inlineStr">
        <is>
          <t>The asset of CEO, etc （A･B）</t>
        </is>
      </c>
      <c r="EA26" s="1147" t="n"/>
      <c r="EB26" s="1147" t="n"/>
      <c r="EC26" s="1147" t="n"/>
      <c r="ED26" s="1147" t="n"/>
      <c r="EE26" s="1147" t="n"/>
      <c r="EF26" s="1147" t="n"/>
      <c r="EG26" s="1147" t="n"/>
      <c r="EH26" s="1147" t="n"/>
      <c r="EI26" s="1147" t="n"/>
      <c r="EJ26" s="1147" t="n"/>
      <c r="EK26" s="1147" t="n"/>
      <c r="EL26" s="1147" t="n"/>
      <c r="EM26" s="1147" t="n"/>
      <c r="EN26" s="1147" t="n"/>
      <c r="EO26" s="1147" t="n"/>
      <c r="EP26" s="1147" t="n"/>
      <c r="EQ26" s="1147" t="n"/>
      <c r="ER26" s="1147" t="n"/>
      <c r="ES26" s="1147" t="n"/>
      <c r="ET26" s="1147" t="n"/>
      <c r="EU26" s="1147" t="n"/>
      <c r="EV26" s="1147" t="n"/>
      <c r="EW26" s="1147" t="n"/>
      <c r="EX26" s="1147" t="n"/>
      <c r="EY26" s="1148" t="n"/>
      <c r="EZ26" s="1179" t="inlineStr">
        <is>
          <t>⑤</t>
        </is>
      </c>
      <c r="FA26" s="1148" t="n"/>
      <c r="FB26" s="1180" t="n"/>
      <c r="FC26" s="1147" t="n"/>
      <c r="FD26" s="1147" t="n"/>
      <c r="FE26" s="1147" t="n"/>
      <c r="FF26" s="1147" t="n"/>
      <c r="FG26" s="1147" t="n"/>
      <c r="FH26" s="1147" t="n"/>
      <c r="FI26" s="1147" t="n"/>
      <c r="FJ26" s="1147" t="n"/>
      <c r="FK26" s="1147" t="n"/>
      <c r="FL26" s="1148" t="n"/>
    </row>
    <row r="27" ht="6" customHeight="1" s="898">
      <c r="A27" s="401" t="n"/>
      <c r="B27" s="664" t="n"/>
      <c r="C27" s="1147" t="n"/>
      <c r="D27" s="1147" t="n"/>
      <c r="E27" s="1147" t="n"/>
      <c r="F27" s="1147" t="n"/>
      <c r="G27" s="1147" t="n"/>
      <c r="H27" s="1147" t="n"/>
      <c r="I27" s="1147" t="n"/>
      <c r="J27" s="1147" t="n"/>
      <c r="K27" s="1147" t="n"/>
      <c r="L27" s="1147" t="n"/>
      <c r="M27" s="1147" t="n"/>
      <c r="N27" s="1147" t="n"/>
      <c r="O27" s="1147" t="n"/>
      <c r="P27" s="1147" t="n"/>
      <c r="Q27" s="1147" t="n"/>
      <c r="R27" s="1147" t="n"/>
      <c r="S27" s="1148" t="n"/>
      <c r="T27" s="1172" t="n"/>
      <c r="U27" s="1147" t="n"/>
      <c r="V27" s="1147" t="n"/>
      <c r="W27" s="1147" t="n"/>
      <c r="X27" s="1147" t="n"/>
      <c r="Y27" s="1147" t="n"/>
      <c r="Z27" s="1147" t="n"/>
      <c r="AA27" s="1147" t="n"/>
      <c r="AB27" s="1147" t="n"/>
      <c r="AC27" s="1147" t="n"/>
      <c r="AD27" s="1148" t="n"/>
      <c r="AE27" s="1173" t="n"/>
      <c r="AF27" s="1147" t="n"/>
      <c r="AG27" s="1147" t="n"/>
      <c r="AH27" s="1147" t="n"/>
      <c r="AI27" s="1147" t="n"/>
      <c r="AJ27" s="1147" t="n"/>
      <c r="AK27" s="1147" t="n"/>
      <c r="AL27" s="1147" t="n"/>
      <c r="AM27" s="1147" t="n"/>
      <c r="AN27" s="1147" t="n"/>
      <c r="AO27" s="1148" t="n"/>
      <c r="AP27" s="1172">
        <f>+T27+AE27</f>
        <v/>
      </c>
      <c r="AQ27" s="1147" t="n"/>
      <c r="AR27" s="1147" t="n"/>
      <c r="AS27" s="1147" t="n"/>
      <c r="AT27" s="1147" t="n"/>
      <c r="AU27" s="1147" t="n"/>
      <c r="AV27" s="1147" t="n"/>
      <c r="AW27" s="1147" t="n"/>
      <c r="AX27" s="1147" t="n"/>
      <c r="AY27" s="1147" t="n"/>
      <c r="AZ27" s="1148" t="n"/>
      <c r="BA27" s="1173" t="n"/>
      <c r="BB27" s="1147" t="n"/>
      <c r="BC27" s="1147" t="n"/>
      <c r="BD27" s="1147" t="n"/>
      <c r="BE27" s="1147" t="n"/>
      <c r="BF27" s="1147" t="n"/>
      <c r="BG27" s="1147" t="n"/>
      <c r="BH27" s="1147" t="n"/>
      <c r="BI27" s="1147" t="n"/>
      <c r="BJ27" s="1147" t="n"/>
      <c r="BK27" s="1148" t="n"/>
      <c r="BL27" s="1172">
        <f>+T27+BA27</f>
        <v/>
      </c>
      <c r="BM27" s="1147" t="n"/>
      <c r="BN27" s="1147" t="n"/>
      <c r="BO27" s="1147" t="n"/>
      <c r="BP27" s="1147" t="n"/>
      <c r="BQ27" s="1147" t="n"/>
      <c r="BR27" s="1147" t="n"/>
      <c r="BS27" s="1147" t="n"/>
      <c r="BT27" s="1147" t="n"/>
      <c r="BU27" s="1147" t="n"/>
      <c r="BV27" s="1148" t="n"/>
      <c r="BW27" s="1217" t="n"/>
      <c r="BX27" s="1147" t="n"/>
      <c r="BY27" s="1147" t="n"/>
      <c r="BZ27" s="1147" t="n"/>
      <c r="CA27" s="1147" t="n"/>
      <c r="CB27" s="1147" t="n"/>
      <c r="CC27" s="1147" t="n"/>
      <c r="CD27" s="1147" t="n"/>
      <c r="CE27" s="1147" t="n"/>
      <c r="CF27" s="1147" t="n"/>
      <c r="CG27" s="1147" t="n"/>
      <c r="CH27" s="1147" t="n"/>
      <c r="CI27" s="1147" t="n"/>
      <c r="CJ27" s="1147" t="n"/>
      <c r="CK27" s="1147" t="n"/>
      <c r="CL27" s="1147" t="n"/>
      <c r="CM27" s="1147" t="n"/>
      <c r="CN27" s="1147" t="n"/>
      <c r="CO27" s="1147" t="n"/>
      <c r="CP27" s="1147" t="n"/>
      <c r="CQ27" s="1147" t="n"/>
      <c r="CR27" s="1147" t="n"/>
      <c r="CS27" s="1147" t="n"/>
      <c r="CT27" s="1147" t="n"/>
      <c r="CU27" s="1147" t="n"/>
      <c r="CV27" s="1147" t="n"/>
      <c r="CW27" s="1147" t="n"/>
      <c r="CX27" s="1147" t="n"/>
      <c r="CY27" s="1147" t="n"/>
      <c r="CZ27" s="1147" t="n"/>
      <c r="DA27" s="1147" t="n"/>
      <c r="DB27" s="1147" t="n"/>
      <c r="DC27" s="1147" t="n"/>
      <c r="DD27" s="1147" t="n"/>
      <c r="DE27" s="1147" t="n"/>
      <c r="DF27" s="1147" t="n"/>
      <c r="DG27" s="1147" t="n"/>
      <c r="DH27" s="1147" t="n"/>
      <c r="DI27" s="1147" t="n"/>
      <c r="DJ27" s="1147" t="n"/>
      <c r="DK27" s="1147" t="n"/>
      <c r="DL27" s="1147" t="n"/>
      <c r="DM27" s="1147" t="n"/>
      <c r="DN27" s="1147" t="n"/>
      <c r="DO27" s="1147" t="n"/>
      <c r="DP27" s="1147" t="n"/>
      <c r="DQ27" s="1147" t="n"/>
      <c r="DR27" s="1147" t="n"/>
      <c r="DS27" s="1147" t="n"/>
      <c r="DT27" s="1147" t="n"/>
      <c r="DU27" s="1147" t="n"/>
      <c r="DV27" s="1148" t="n"/>
      <c r="DW27" s="1168" t="n"/>
      <c r="DY27" s="403" t="n"/>
      <c r="DZ27" s="1162" t="n"/>
      <c r="EA27" s="1163" t="n"/>
      <c r="EB27" s="1163" t="n"/>
      <c r="EC27" s="1163" t="n"/>
      <c r="ED27" s="1163" t="n"/>
      <c r="EE27" s="1163" t="n"/>
      <c r="EF27" s="1163" t="n"/>
      <c r="EG27" s="1163" t="n"/>
      <c r="EH27" s="1163" t="n"/>
      <c r="EI27" s="1163" t="n"/>
      <c r="EJ27" s="1163" t="n"/>
      <c r="EK27" s="1163" t="n"/>
      <c r="EL27" s="1163" t="n"/>
      <c r="EM27" s="1163" t="n"/>
      <c r="EN27" s="1163" t="n"/>
      <c r="EO27" s="1163" t="n"/>
      <c r="EP27" s="1163" t="n"/>
      <c r="EQ27" s="1163" t="n"/>
      <c r="ER27" s="1163" t="n"/>
      <c r="ES27" s="1163" t="n"/>
      <c r="ET27" s="1163" t="n"/>
      <c r="EU27" s="1163" t="n"/>
      <c r="EV27" s="1163" t="n"/>
      <c r="EW27" s="1163" t="n"/>
      <c r="EX27" s="1163" t="n"/>
      <c r="EY27" s="1164" t="n"/>
      <c r="EZ27" s="1162" t="n"/>
      <c r="FA27" s="1164" t="n"/>
      <c r="FB27" s="1163" t="n"/>
      <c r="FC27" s="1163" t="n"/>
      <c r="FD27" s="1163" t="n"/>
      <c r="FE27" s="1163" t="n"/>
      <c r="FF27" s="1163" t="n"/>
      <c r="FG27" s="1163" t="n"/>
      <c r="FH27" s="1163" t="n"/>
      <c r="FI27" s="1163" t="n"/>
      <c r="FJ27" s="1163" t="n"/>
      <c r="FK27" s="1163" t="n"/>
      <c r="FL27" s="1164" t="n"/>
    </row>
    <row r="28" ht="6" customHeight="1" s="898">
      <c r="A28" s="1181" t="n"/>
      <c r="B28" s="1162" t="n"/>
      <c r="C28" s="1163" t="n"/>
      <c r="D28" s="1163" t="n"/>
      <c r="E28" s="1163" t="n"/>
      <c r="F28" s="1163" t="n"/>
      <c r="G28" s="1163" t="n"/>
      <c r="H28" s="1163" t="n"/>
      <c r="I28" s="1163" t="n"/>
      <c r="J28" s="1163" t="n"/>
      <c r="K28" s="1163" t="n"/>
      <c r="L28" s="1163" t="n"/>
      <c r="M28" s="1163" t="n"/>
      <c r="N28" s="1163" t="n"/>
      <c r="O28" s="1163" t="n"/>
      <c r="P28" s="1163" t="n"/>
      <c r="Q28" s="1163" t="n"/>
      <c r="R28" s="1163" t="n"/>
      <c r="S28" s="1164" t="n"/>
      <c r="T28" s="1162" t="n"/>
      <c r="U28" s="1163" t="n"/>
      <c r="V28" s="1163" t="n"/>
      <c r="W28" s="1163" t="n"/>
      <c r="X28" s="1163" t="n"/>
      <c r="Y28" s="1163" t="n"/>
      <c r="Z28" s="1163" t="n"/>
      <c r="AA28" s="1163" t="n"/>
      <c r="AB28" s="1163" t="n"/>
      <c r="AC28" s="1163" t="n"/>
      <c r="AD28" s="1164" t="n"/>
      <c r="AE28" s="1170" t="n"/>
      <c r="AF28" s="1163" t="n"/>
      <c r="AG28" s="1163" t="n"/>
      <c r="AH28" s="1163" t="n"/>
      <c r="AI28" s="1163" t="n"/>
      <c r="AJ28" s="1163" t="n"/>
      <c r="AK28" s="1163" t="n"/>
      <c r="AL28" s="1163" t="n"/>
      <c r="AM28" s="1163" t="n"/>
      <c r="AN28" s="1163" t="n"/>
      <c r="AO28" s="1164" t="n"/>
      <c r="AP28" s="1162" t="n"/>
      <c r="AQ28" s="1163" t="n"/>
      <c r="AR28" s="1163" t="n"/>
      <c r="AS28" s="1163" t="n"/>
      <c r="AT28" s="1163" t="n"/>
      <c r="AU28" s="1163" t="n"/>
      <c r="AV28" s="1163" t="n"/>
      <c r="AW28" s="1163" t="n"/>
      <c r="AX28" s="1163" t="n"/>
      <c r="AY28" s="1163" t="n"/>
      <c r="AZ28" s="1164" t="n"/>
      <c r="BA28" s="1170" t="n"/>
      <c r="BB28" s="1163" t="n"/>
      <c r="BC28" s="1163" t="n"/>
      <c r="BD28" s="1163" t="n"/>
      <c r="BE28" s="1163" t="n"/>
      <c r="BF28" s="1163" t="n"/>
      <c r="BG28" s="1163" t="n"/>
      <c r="BH28" s="1163" t="n"/>
      <c r="BI28" s="1163" t="n"/>
      <c r="BJ28" s="1163" t="n"/>
      <c r="BK28" s="1164" t="n"/>
      <c r="BL28" s="1162" t="n"/>
      <c r="BM28" s="1163" t="n"/>
      <c r="BN28" s="1163" t="n"/>
      <c r="BO28" s="1163" t="n"/>
      <c r="BP28" s="1163" t="n"/>
      <c r="BQ28" s="1163" t="n"/>
      <c r="BR28" s="1163" t="n"/>
      <c r="BS28" s="1163" t="n"/>
      <c r="BT28" s="1163" t="n"/>
      <c r="BU28" s="1163" t="n"/>
      <c r="BV28" s="1164" t="n"/>
      <c r="BW28" s="1163" t="n"/>
      <c r="BX28" s="1163" t="n"/>
      <c r="BY28" s="1163" t="n"/>
      <c r="BZ28" s="1163" t="n"/>
      <c r="CA28" s="1163" t="n"/>
      <c r="CB28" s="1163" t="n"/>
      <c r="CC28" s="1163" t="n"/>
      <c r="CD28" s="1163" t="n"/>
      <c r="CE28" s="1163" t="n"/>
      <c r="CF28" s="1163" t="n"/>
      <c r="CG28" s="1163" t="n"/>
      <c r="CH28" s="1163" t="n"/>
      <c r="CI28" s="1163" t="n"/>
      <c r="CJ28" s="1163" t="n"/>
      <c r="CK28" s="1163" t="n"/>
      <c r="CL28" s="1163" t="n"/>
      <c r="CM28" s="1163" t="n"/>
      <c r="CN28" s="1163" t="n"/>
      <c r="CO28" s="1163" t="n"/>
      <c r="CP28" s="1163" t="n"/>
      <c r="CQ28" s="1163" t="n"/>
      <c r="CR28" s="1163" t="n"/>
      <c r="CS28" s="1163" t="n"/>
      <c r="CT28" s="1163" t="n"/>
      <c r="CU28" s="1163" t="n"/>
      <c r="CV28" s="1163" t="n"/>
      <c r="CW28" s="1163" t="n"/>
      <c r="CX28" s="1163" t="n"/>
      <c r="CY28" s="1163" t="n"/>
      <c r="CZ28" s="1163" t="n"/>
      <c r="DA28" s="1163" t="n"/>
      <c r="DB28" s="1163" t="n"/>
      <c r="DC28" s="1163" t="n"/>
      <c r="DD28" s="1163" t="n"/>
      <c r="DE28" s="1163" t="n"/>
      <c r="DF28" s="1163" t="n"/>
      <c r="DG28" s="1163" t="n"/>
      <c r="DH28" s="1163" t="n"/>
      <c r="DI28" s="1163" t="n"/>
      <c r="DJ28" s="1163" t="n"/>
      <c r="DK28" s="1163" t="n"/>
      <c r="DL28" s="1163" t="n"/>
      <c r="DM28" s="1163" t="n"/>
      <c r="DN28" s="1163" t="n"/>
      <c r="DO28" s="1163" t="n"/>
      <c r="DP28" s="1163" t="n"/>
      <c r="DQ28" s="1163" t="n"/>
      <c r="DR28" s="1163" t="n"/>
      <c r="DS28" s="1163" t="n"/>
      <c r="DT28" s="1163" t="n"/>
      <c r="DU28" s="1163" t="n"/>
      <c r="DV28" s="1164" t="n"/>
      <c r="DW28" s="1168" t="n"/>
      <c r="DY28" s="664" t="inlineStr">
        <is>
          <t>Adjustment of Liabilities</t>
        </is>
      </c>
      <c r="DZ28" s="1147" t="n"/>
      <c r="EA28" s="1147" t="n"/>
      <c r="EB28" s="1147" t="n"/>
      <c r="EC28" s="1147" t="n"/>
      <c r="ED28" s="1147" t="n"/>
      <c r="EE28" s="1147" t="n"/>
      <c r="EF28" s="1147" t="n"/>
      <c r="EG28" s="1147" t="n"/>
      <c r="EH28" s="1147" t="n"/>
      <c r="EI28" s="1147" t="n"/>
      <c r="EJ28" s="1147" t="n"/>
      <c r="EK28" s="1147" t="n"/>
      <c r="EL28" s="1147" t="n"/>
      <c r="EM28" s="1147" t="n"/>
      <c r="EN28" s="1147" t="n"/>
      <c r="EO28" s="1147" t="n"/>
      <c r="EP28" s="1147" t="n"/>
      <c r="EQ28" s="1147" t="n"/>
      <c r="ER28" s="1147" t="n"/>
      <c r="ES28" s="1147" t="n"/>
      <c r="ET28" s="1147" t="n"/>
      <c r="EU28" s="1147" t="n"/>
      <c r="EV28" s="1147" t="n"/>
      <c r="EW28" s="1147" t="n"/>
      <c r="EX28" s="1147" t="n"/>
      <c r="EY28" s="1148" t="n"/>
      <c r="EZ28" s="1169">
        <f>SUM(FB24:FL27)</f>
        <v/>
      </c>
      <c r="FA28" s="1147" t="n"/>
      <c r="FB28" s="1147" t="n"/>
      <c r="FC28" s="1147" t="n"/>
      <c r="FD28" s="1147" t="n"/>
      <c r="FE28" s="1147" t="n"/>
      <c r="FF28" s="1147" t="n"/>
      <c r="FG28" s="1147" t="n"/>
      <c r="FH28" s="1147" t="n"/>
      <c r="FI28" s="1147" t="n"/>
      <c r="FJ28" s="1147" t="n"/>
      <c r="FK28" s="1147" t="n"/>
      <c r="FL28" s="1148" t="n"/>
    </row>
    <row r="29" ht="6" customHeight="1" s="898">
      <c r="A29" s="1181" t="n"/>
      <c r="B29" s="664" t="n"/>
      <c r="C29" s="1147" t="n"/>
      <c r="D29" s="1147" t="n"/>
      <c r="E29" s="1147" t="n"/>
      <c r="F29" s="1147" t="n"/>
      <c r="G29" s="1147" t="n"/>
      <c r="H29" s="1147" t="n"/>
      <c r="I29" s="1147" t="n"/>
      <c r="J29" s="1147" t="n"/>
      <c r="K29" s="1147" t="n"/>
      <c r="L29" s="1147" t="n"/>
      <c r="M29" s="1147" t="n"/>
      <c r="N29" s="1147" t="n"/>
      <c r="O29" s="1147" t="n"/>
      <c r="P29" s="1147" t="n"/>
      <c r="Q29" s="1147" t="n"/>
      <c r="R29" s="1147" t="n"/>
      <c r="S29" s="1148" t="n"/>
      <c r="T29" s="1172" t="n"/>
      <c r="U29" s="1147" t="n"/>
      <c r="V29" s="1147" t="n"/>
      <c r="W29" s="1147" t="n"/>
      <c r="X29" s="1147" t="n"/>
      <c r="Y29" s="1147" t="n"/>
      <c r="Z29" s="1147" t="n"/>
      <c r="AA29" s="1147" t="n"/>
      <c r="AB29" s="1147" t="n"/>
      <c r="AC29" s="1147" t="n"/>
      <c r="AD29" s="1148" t="n"/>
      <c r="AE29" s="1173" t="n"/>
      <c r="AF29" s="1147" t="n"/>
      <c r="AG29" s="1147" t="n"/>
      <c r="AH29" s="1147" t="n"/>
      <c r="AI29" s="1147" t="n"/>
      <c r="AJ29" s="1147" t="n"/>
      <c r="AK29" s="1147" t="n"/>
      <c r="AL29" s="1147" t="n"/>
      <c r="AM29" s="1147" t="n"/>
      <c r="AN29" s="1147" t="n"/>
      <c r="AO29" s="1148" t="n"/>
      <c r="AP29" s="1172">
        <f>+T29+AE29</f>
        <v/>
      </c>
      <c r="AQ29" s="1147" t="n"/>
      <c r="AR29" s="1147" t="n"/>
      <c r="AS29" s="1147" t="n"/>
      <c r="AT29" s="1147" t="n"/>
      <c r="AU29" s="1147" t="n"/>
      <c r="AV29" s="1147" t="n"/>
      <c r="AW29" s="1147" t="n"/>
      <c r="AX29" s="1147" t="n"/>
      <c r="AY29" s="1147" t="n"/>
      <c r="AZ29" s="1148" t="n"/>
      <c r="BA29" s="1173" t="n"/>
      <c r="BB29" s="1147" t="n"/>
      <c r="BC29" s="1147" t="n"/>
      <c r="BD29" s="1147" t="n"/>
      <c r="BE29" s="1147" t="n"/>
      <c r="BF29" s="1147" t="n"/>
      <c r="BG29" s="1147" t="n"/>
      <c r="BH29" s="1147" t="n"/>
      <c r="BI29" s="1147" t="n"/>
      <c r="BJ29" s="1147" t="n"/>
      <c r="BK29" s="1148" t="n"/>
      <c r="BL29" s="1172">
        <f>+T29+BA29</f>
        <v/>
      </c>
      <c r="BM29" s="1147" t="n"/>
      <c r="BN29" s="1147" t="n"/>
      <c r="BO29" s="1147" t="n"/>
      <c r="BP29" s="1147" t="n"/>
      <c r="BQ29" s="1147" t="n"/>
      <c r="BR29" s="1147" t="n"/>
      <c r="BS29" s="1147" t="n"/>
      <c r="BT29" s="1147" t="n"/>
      <c r="BU29" s="1147" t="n"/>
      <c r="BV29" s="1148" t="n"/>
      <c r="BW29" s="1217" t="n"/>
      <c r="BX29" s="1147" t="n"/>
      <c r="BY29" s="1147" t="n"/>
      <c r="BZ29" s="1147" t="n"/>
      <c r="CA29" s="1147" t="n"/>
      <c r="CB29" s="1147" t="n"/>
      <c r="CC29" s="1147" t="n"/>
      <c r="CD29" s="1147" t="n"/>
      <c r="CE29" s="1147" t="n"/>
      <c r="CF29" s="1147" t="n"/>
      <c r="CG29" s="1147" t="n"/>
      <c r="CH29" s="1147" t="n"/>
      <c r="CI29" s="1147" t="n"/>
      <c r="CJ29" s="1147" t="n"/>
      <c r="CK29" s="1147" t="n"/>
      <c r="CL29" s="1147" t="n"/>
      <c r="CM29" s="1147" t="n"/>
      <c r="CN29" s="1147" t="n"/>
      <c r="CO29" s="1147" t="n"/>
      <c r="CP29" s="1147" t="n"/>
      <c r="CQ29" s="1147" t="n"/>
      <c r="CR29" s="1147" t="n"/>
      <c r="CS29" s="1147" t="n"/>
      <c r="CT29" s="1147" t="n"/>
      <c r="CU29" s="1147" t="n"/>
      <c r="CV29" s="1147" t="n"/>
      <c r="CW29" s="1147" t="n"/>
      <c r="CX29" s="1147" t="n"/>
      <c r="CY29" s="1147" t="n"/>
      <c r="CZ29" s="1147" t="n"/>
      <c r="DA29" s="1147" t="n"/>
      <c r="DB29" s="1147" t="n"/>
      <c r="DC29" s="1147" t="n"/>
      <c r="DD29" s="1147" t="n"/>
      <c r="DE29" s="1147" t="n"/>
      <c r="DF29" s="1147" t="n"/>
      <c r="DG29" s="1147" t="n"/>
      <c r="DH29" s="1147" t="n"/>
      <c r="DI29" s="1147" t="n"/>
      <c r="DJ29" s="1147" t="n"/>
      <c r="DK29" s="1147" t="n"/>
      <c r="DL29" s="1147" t="n"/>
      <c r="DM29" s="1147" t="n"/>
      <c r="DN29" s="1147" t="n"/>
      <c r="DO29" s="1147" t="n"/>
      <c r="DP29" s="1147" t="n"/>
      <c r="DQ29" s="1147" t="n"/>
      <c r="DR29" s="1147" t="n"/>
      <c r="DS29" s="1147" t="n"/>
      <c r="DT29" s="1147" t="n"/>
      <c r="DU29" s="1147" t="n"/>
      <c r="DV29" s="1148" t="n"/>
      <c r="DW29" s="1168" t="n"/>
      <c r="DY29" s="1162" t="n"/>
      <c r="DZ29" s="1163" t="n"/>
      <c r="EA29" s="1163" t="n"/>
      <c r="EB29" s="1163" t="n"/>
      <c r="EC29" s="1163" t="n"/>
      <c r="ED29" s="1163" t="n"/>
      <c r="EE29" s="1163" t="n"/>
      <c r="EF29" s="1163" t="n"/>
      <c r="EG29" s="1163" t="n"/>
      <c r="EH29" s="1163" t="n"/>
      <c r="EI29" s="1163" t="n"/>
      <c r="EJ29" s="1163" t="n"/>
      <c r="EK29" s="1163" t="n"/>
      <c r="EL29" s="1163" t="n"/>
      <c r="EM29" s="1163" t="n"/>
      <c r="EN29" s="1163" t="n"/>
      <c r="EO29" s="1163" t="n"/>
      <c r="EP29" s="1163" t="n"/>
      <c r="EQ29" s="1163" t="n"/>
      <c r="ER29" s="1163" t="n"/>
      <c r="ES29" s="1163" t="n"/>
      <c r="ET29" s="1163" t="n"/>
      <c r="EU29" s="1163" t="n"/>
      <c r="EV29" s="1163" t="n"/>
      <c r="EW29" s="1163" t="n"/>
      <c r="EX29" s="1163" t="n"/>
      <c r="EY29" s="1164" t="n"/>
      <c r="EZ29" s="1162" t="n"/>
      <c r="FA29" s="1163" t="n"/>
      <c r="FB29" s="1163" t="n"/>
      <c r="FC29" s="1163" t="n"/>
      <c r="FD29" s="1163" t="n"/>
      <c r="FE29" s="1163" t="n"/>
      <c r="FF29" s="1163" t="n"/>
      <c r="FG29" s="1163" t="n"/>
      <c r="FH29" s="1163" t="n"/>
      <c r="FI29" s="1163" t="n"/>
      <c r="FJ29" s="1163" t="n"/>
      <c r="FK29" s="1163" t="n"/>
      <c r="FL29" s="1164" t="n"/>
    </row>
    <row r="30" ht="6" customHeight="1" s="898">
      <c r="A30" s="1181" t="n"/>
      <c r="B30" s="1162" t="n"/>
      <c r="C30" s="1163" t="n"/>
      <c r="D30" s="1163" t="n"/>
      <c r="E30" s="1163" t="n"/>
      <c r="F30" s="1163" t="n"/>
      <c r="G30" s="1163" t="n"/>
      <c r="H30" s="1163" t="n"/>
      <c r="I30" s="1163" t="n"/>
      <c r="J30" s="1163" t="n"/>
      <c r="K30" s="1163" t="n"/>
      <c r="L30" s="1163" t="n"/>
      <c r="M30" s="1163" t="n"/>
      <c r="N30" s="1163" t="n"/>
      <c r="O30" s="1163" t="n"/>
      <c r="P30" s="1163" t="n"/>
      <c r="Q30" s="1163" t="n"/>
      <c r="R30" s="1163" t="n"/>
      <c r="S30" s="1164" t="n"/>
      <c r="T30" s="1162" t="n"/>
      <c r="U30" s="1163" t="n"/>
      <c r="V30" s="1163" t="n"/>
      <c r="W30" s="1163" t="n"/>
      <c r="X30" s="1163" t="n"/>
      <c r="Y30" s="1163" t="n"/>
      <c r="Z30" s="1163" t="n"/>
      <c r="AA30" s="1163" t="n"/>
      <c r="AB30" s="1163" t="n"/>
      <c r="AC30" s="1163" t="n"/>
      <c r="AD30" s="1164" t="n"/>
      <c r="AE30" s="1170" t="n"/>
      <c r="AF30" s="1163" t="n"/>
      <c r="AG30" s="1163" t="n"/>
      <c r="AH30" s="1163" t="n"/>
      <c r="AI30" s="1163" t="n"/>
      <c r="AJ30" s="1163" t="n"/>
      <c r="AK30" s="1163" t="n"/>
      <c r="AL30" s="1163" t="n"/>
      <c r="AM30" s="1163" t="n"/>
      <c r="AN30" s="1163" t="n"/>
      <c r="AO30" s="1164" t="n"/>
      <c r="AP30" s="1162" t="n"/>
      <c r="AQ30" s="1163" t="n"/>
      <c r="AR30" s="1163" t="n"/>
      <c r="AS30" s="1163" t="n"/>
      <c r="AT30" s="1163" t="n"/>
      <c r="AU30" s="1163" t="n"/>
      <c r="AV30" s="1163" t="n"/>
      <c r="AW30" s="1163" t="n"/>
      <c r="AX30" s="1163" t="n"/>
      <c r="AY30" s="1163" t="n"/>
      <c r="AZ30" s="1164" t="n"/>
      <c r="BA30" s="1170" t="n"/>
      <c r="BB30" s="1163" t="n"/>
      <c r="BC30" s="1163" t="n"/>
      <c r="BD30" s="1163" t="n"/>
      <c r="BE30" s="1163" t="n"/>
      <c r="BF30" s="1163" t="n"/>
      <c r="BG30" s="1163" t="n"/>
      <c r="BH30" s="1163" t="n"/>
      <c r="BI30" s="1163" t="n"/>
      <c r="BJ30" s="1163" t="n"/>
      <c r="BK30" s="1164" t="n"/>
      <c r="BL30" s="1162" t="n"/>
      <c r="BM30" s="1163" t="n"/>
      <c r="BN30" s="1163" t="n"/>
      <c r="BO30" s="1163" t="n"/>
      <c r="BP30" s="1163" t="n"/>
      <c r="BQ30" s="1163" t="n"/>
      <c r="BR30" s="1163" t="n"/>
      <c r="BS30" s="1163" t="n"/>
      <c r="BT30" s="1163" t="n"/>
      <c r="BU30" s="1163" t="n"/>
      <c r="BV30" s="1164" t="n"/>
      <c r="BW30" s="1163" t="n"/>
      <c r="BX30" s="1163" t="n"/>
      <c r="BY30" s="1163" t="n"/>
      <c r="BZ30" s="1163" t="n"/>
      <c r="CA30" s="1163" t="n"/>
      <c r="CB30" s="1163" t="n"/>
      <c r="CC30" s="1163" t="n"/>
      <c r="CD30" s="1163" t="n"/>
      <c r="CE30" s="1163" t="n"/>
      <c r="CF30" s="1163" t="n"/>
      <c r="CG30" s="1163" t="n"/>
      <c r="CH30" s="1163" t="n"/>
      <c r="CI30" s="1163" t="n"/>
      <c r="CJ30" s="1163" t="n"/>
      <c r="CK30" s="1163" t="n"/>
      <c r="CL30" s="1163" t="n"/>
      <c r="CM30" s="1163" t="n"/>
      <c r="CN30" s="1163" t="n"/>
      <c r="CO30" s="1163" t="n"/>
      <c r="CP30" s="1163" t="n"/>
      <c r="CQ30" s="1163" t="n"/>
      <c r="CR30" s="1163" t="n"/>
      <c r="CS30" s="1163" t="n"/>
      <c r="CT30" s="1163" t="n"/>
      <c r="CU30" s="1163" t="n"/>
      <c r="CV30" s="1163" t="n"/>
      <c r="CW30" s="1163" t="n"/>
      <c r="CX30" s="1163" t="n"/>
      <c r="CY30" s="1163" t="n"/>
      <c r="CZ30" s="1163" t="n"/>
      <c r="DA30" s="1163" t="n"/>
      <c r="DB30" s="1163" t="n"/>
      <c r="DC30" s="1163" t="n"/>
      <c r="DD30" s="1163" t="n"/>
      <c r="DE30" s="1163" t="n"/>
      <c r="DF30" s="1163" t="n"/>
      <c r="DG30" s="1163" t="n"/>
      <c r="DH30" s="1163" t="n"/>
      <c r="DI30" s="1163" t="n"/>
      <c r="DJ30" s="1163" t="n"/>
      <c r="DK30" s="1163" t="n"/>
      <c r="DL30" s="1163" t="n"/>
      <c r="DM30" s="1163" t="n"/>
      <c r="DN30" s="1163" t="n"/>
      <c r="DO30" s="1163" t="n"/>
      <c r="DP30" s="1163" t="n"/>
      <c r="DQ30" s="1163" t="n"/>
      <c r="DR30" s="1163" t="n"/>
      <c r="DS30" s="1163" t="n"/>
      <c r="DT30" s="1163" t="n"/>
      <c r="DU30" s="1163" t="n"/>
      <c r="DV30" s="1164" t="n"/>
      <c r="DW30" s="1168"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8" t="n"/>
      <c r="EZ30" s="1178" t="n"/>
      <c r="FA30" s="1178" t="n"/>
      <c r="FB30" s="1178" t="n"/>
      <c r="FC30" s="1178" t="n"/>
      <c r="FD30" s="1178" t="n"/>
      <c r="FE30" s="1178" t="n"/>
      <c r="FF30" s="1178" t="n"/>
      <c r="FG30" s="1178" t="n"/>
      <c r="FH30" s="1178" t="n"/>
      <c r="FI30" s="1178" t="n"/>
      <c r="FJ30" s="1178" t="n"/>
      <c r="FK30" s="1178" t="n"/>
      <c r="FL30" s="1178" t="n"/>
    </row>
    <row r="31" ht="6" customHeight="1" s="898">
      <c r="A31" s="1181" t="n"/>
      <c r="B31" s="664" t="n"/>
      <c r="C31" s="1147" t="n"/>
      <c r="D31" s="1147" t="n"/>
      <c r="E31" s="1147" t="n"/>
      <c r="F31" s="1147" t="n"/>
      <c r="G31" s="1147" t="n"/>
      <c r="H31" s="1147" t="n"/>
      <c r="I31" s="1147" t="n"/>
      <c r="J31" s="1147" t="n"/>
      <c r="K31" s="1147" t="n"/>
      <c r="L31" s="1147" t="n"/>
      <c r="M31" s="1147" t="n"/>
      <c r="N31" s="1147" t="n"/>
      <c r="O31" s="1147" t="n"/>
      <c r="P31" s="1147" t="n"/>
      <c r="Q31" s="1147" t="n"/>
      <c r="R31" s="1147" t="n"/>
      <c r="S31" s="1148" t="n"/>
      <c r="T31" s="1172" t="n"/>
      <c r="U31" s="1147" t="n"/>
      <c r="V31" s="1147" t="n"/>
      <c r="W31" s="1147" t="n"/>
      <c r="X31" s="1147" t="n"/>
      <c r="Y31" s="1147" t="n"/>
      <c r="Z31" s="1147" t="n"/>
      <c r="AA31" s="1147" t="n"/>
      <c r="AB31" s="1147" t="n"/>
      <c r="AC31" s="1147" t="n"/>
      <c r="AD31" s="1148" t="n"/>
      <c r="AE31" s="1173" t="n"/>
      <c r="AF31" s="1147" t="n"/>
      <c r="AG31" s="1147" t="n"/>
      <c r="AH31" s="1147" t="n"/>
      <c r="AI31" s="1147" t="n"/>
      <c r="AJ31" s="1147" t="n"/>
      <c r="AK31" s="1147" t="n"/>
      <c r="AL31" s="1147" t="n"/>
      <c r="AM31" s="1147" t="n"/>
      <c r="AN31" s="1147" t="n"/>
      <c r="AO31" s="1148" t="n"/>
      <c r="AP31" s="1172">
        <f>+T31+AE31</f>
        <v/>
      </c>
      <c r="AQ31" s="1147" t="n"/>
      <c r="AR31" s="1147" t="n"/>
      <c r="AS31" s="1147" t="n"/>
      <c r="AT31" s="1147" t="n"/>
      <c r="AU31" s="1147" t="n"/>
      <c r="AV31" s="1147" t="n"/>
      <c r="AW31" s="1147" t="n"/>
      <c r="AX31" s="1147" t="n"/>
      <c r="AY31" s="1147" t="n"/>
      <c r="AZ31" s="1148" t="n"/>
      <c r="BA31" s="1173" t="n"/>
      <c r="BB31" s="1147" t="n"/>
      <c r="BC31" s="1147" t="n"/>
      <c r="BD31" s="1147" t="n"/>
      <c r="BE31" s="1147" t="n"/>
      <c r="BF31" s="1147" t="n"/>
      <c r="BG31" s="1147" t="n"/>
      <c r="BH31" s="1147" t="n"/>
      <c r="BI31" s="1147" t="n"/>
      <c r="BJ31" s="1147" t="n"/>
      <c r="BK31" s="1148" t="n"/>
      <c r="BL31" s="1172">
        <f>+T31+BA31</f>
        <v/>
      </c>
      <c r="BM31" s="1147" t="n"/>
      <c r="BN31" s="1147" t="n"/>
      <c r="BO31" s="1147" t="n"/>
      <c r="BP31" s="1147" t="n"/>
      <c r="BQ31" s="1147" t="n"/>
      <c r="BR31" s="1147" t="n"/>
      <c r="BS31" s="1147" t="n"/>
      <c r="BT31" s="1147" t="n"/>
      <c r="BU31" s="1147" t="n"/>
      <c r="BV31" s="1148" t="n"/>
      <c r="BW31" s="1217" t="n"/>
      <c r="BX31" s="1147" t="n"/>
      <c r="BY31" s="1147" t="n"/>
      <c r="BZ31" s="1147" t="n"/>
      <c r="CA31" s="1147" t="n"/>
      <c r="CB31" s="1147" t="n"/>
      <c r="CC31" s="1147" t="n"/>
      <c r="CD31" s="1147" t="n"/>
      <c r="CE31" s="1147" t="n"/>
      <c r="CF31" s="1147" t="n"/>
      <c r="CG31" s="1147" t="n"/>
      <c r="CH31" s="1147" t="n"/>
      <c r="CI31" s="1147" t="n"/>
      <c r="CJ31" s="1147" t="n"/>
      <c r="CK31" s="1147" t="n"/>
      <c r="CL31" s="1147" t="n"/>
      <c r="CM31" s="1147" t="n"/>
      <c r="CN31" s="1147" t="n"/>
      <c r="CO31" s="1147" t="n"/>
      <c r="CP31" s="1147" t="n"/>
      <c r="CQ31" s="1147" t="n"/>
      <c r="CR31" s="1147" t="n"/>
      <c r="CS31" s="1147" t="n"/>
      <c r="CT31" s="1147" t="n"/>
      <c r="CU31" s="1147" t="n"/>
      <c r="CV31" s="1147" t="n"/>
      <c r="CW31" s="1147" t="n"/>
      <c r="CX31" s="1147" t="n"/>
      <c r="CY31" s="1147" t="n"/>
      <c r="CZ31" s="1147" t="n"/>
      <c r="DA31" s="1147" t="n"/>
      <c r="DB31" s="1147" t="n"/>
      <c r="DC31" s="1147" t="n"/>
      <c r="DD31" s="1147" t="n"/>
      <c r="DE31" s="1147" t="n"/>
      <c r="DF31" s="1147" t="n"/>
      <c r="DG31" s="1147" t="n"/>
      <c r="DH31" s="1147" t="n"/>
      <c r="DI31" s="1147" t="n"/>
      <c r="DJ31" s="1147" t="n"/>
      <c r="DK31" s="1147" t="n"/>
      <c r="DL31" s="1147" t="n"/>
      <c r="DM31" s="1147" t="n"/>
      <c r="DN31" s="1147" t="n"/>
      <c r="DO31" s="1147" t="n"/>
      <c r="DP31" s="1147" t="n"/>
      <c r="DQ31" s="1147" t="n"/>
      <c r="DR31" s="1147" t="n"/>
      <c r="DS31" s="1147" t="n"/>
      <c r="DT31" s="1147" t="n"/>
      <c r="DU31" s="1147" t="n"/>
      <c r="DV31" s="1148" t="n"/>
      <c r="DW31" s="1168" t="n"/>
      <c r="DX31" s="1183" t="n"/>
      <c r="DY31" s="400" t="n"/>
      <c r="DZ31" s="664" t="inlineStr">
        <is>
          <t>▲Liabilities for guarantee</t>
        </is>
      </c>
      <c r="EA31" s="1147" t="n"/>
      <c r="EB31" s="1147" t="n"/>
      <c r="EC31" s="1147" t="n"/>
      <c r="ED31" s="1147" t="n"/>
      <c r="EE31" s="1147" t="n"/>
      <c r="EF31" s="1147" t="n"/>
      <c r="EG31" s="1147" t="n"/>
      <c r="EH31" s="1147" t="n"/>
      <c r="EI31" s="1147" t="n"/>
      <c r="EJ31" s="1147" t="n"/>
      <c r="EK31" s="1147" t="n"/>
      <c r="EL31" s="1147" t="n"/>
      <c r="EM31" s="1147" t="n"/>
      <c r="EN31" s="1147" t="n"/>
      <c r="EO31" s="1147" t="n"/>
      <c r="EP31" s="1147" t="n"/>
      <c r="EQ31" s="1147" t="n"/>
      <c r="ER31" s="1147" t="n"/>
      <c r="ES31" s="1147" t="n"/>
      <c r="ET31" s="1147" t="n"/>
      <c r="EU31" s="1147" t="n"/>
      <c r="EV31" s="1147" t="n"/>
      <c r="EW31" s="1147" t="n"/>
      <c r="EX31" s="1147" t="n"/>
      <c r="EY31" s="1148" t="n"/>
      <c r="EZ31" s="1169" t="n"/>
      <c r="FA31" s="1147" t="n"/>
      <c r="FB31" s="1147" t="n"/>
      <c r="FC31" s="1147" t="n"/>
      <c r="FD31" s="1147" t="n"/>
      <c r="FE31" s="1147" t="n"/>
      <c r="FF31" s="1147" t="n"/>
      <c r="FG31" s="1147" t="n"/>
      <c r="FH31" s="1147" t="n"/>
      <c r="FI31" s="1147" t="n"/>
      <c r="FJ31" s="1147" t="n"/>
      <c r="FK31" s="1147" t="n"/>
      <c r="FL31" s="1148" t="n"/>
    </row>
    <row r="32" ht="6" customHeight="1" s="898">
      <c r="A32" s="401" t="n"/>
      <c r="B32" s="1162" t="n"/>
      <c r="C32" s="1163" t="n"/>
      <c r="D32" s="1163" t="n"/>
      <c r="E32" s="1163" t="n"/>
      <c r="F32" s="1163" t="n"/>
      <c r="G32" s="1163" t="n"/>
      <c r="H32" s="1163" t="n"/>
      <c r="I32" s="1163" t="n"/>
      <c r="J32" s="1163" t="n"/>
      <c r="K32" s="1163" t="n"/>
      <c r="L32" s="1163" t="n"/>
      <c r="M32" s="1163" t="n"/>
      <c r="N32" s="1163" t="n"/>
      <c r="O32" s="1163" t="n"/>
      <c r="P32" s="1163" t="n"/>
      <c r="Q32" s="1163" t="n"/>
      <c r="R32" s="1163" t="n"/>
      <c r="S32" s="1164" t="n"/>
      <c r="T32" s="1162" t="n"/>
      <c r="U32" s="1163" t="n"/>
      <c r="V32" s="1163" t="n"/>
      <c r="W32" s="1163" t="n"/>
      <c r="X32" s="1163" t="n"/>
      <c r="Y32" s="1163" t="n"/>
      <c r="Z32" s="1163" t="n"/>
      <c r="AA32" s="1163" t="n"/>
      <c r="AB32" s="1163" t="n"/>
      <c r="AC32" s="1163" t="n"/>
      <c r="AD32" s="1164" t="n"/>
      <c r="AE32" s="1170" t="n"/>
      <c r="AF32" s="1163" t="n"/>
      <c r="AG32" s="1163" t="n"/>
      <c r="AH32" s="1163" t="n"/>
      <c r="AI32" s="1163" t="n"/>
      <c r="AJ32" s="1163" t="n"/>
      <c r="AK32" s="1163" t="n"/>
      <c r="AL32" s="1163" t="n"/>
      <c r="AM32" s="1163" t="n"/>
      <c r="AN32" s="1163" t="n"/>
      <c r="AO32" s="1164" t="n"/>
      <c r="AP32" s="1162" t="n"/>
      <c r="AQ32" s="1163" t="n"/>
      <c r="AR32" s="1163" t="n"/>
      <c r="AS32" s="1163" t="n"/>
      <c r="AT32" s="1163" t="n"/>
      <c r="AU32" s="1163" t="n"/>
      <c r="AV32" s="1163" t="n"/>
      <c r="AW32" s="1163" t="n"/>
      <c r="AX32" s="1163" t="n"/>
      <c r="AY32" s="1163" t="n"/>
      <c r="AZ32" s="1164" t="n"/>
      <c r="BA32" s="1170" t="n"/>
      <c r="BB32" s="1163" t="n"/>
      <c r="BC32" s="1163" t="n"/>
      <c r="BD32" s="1163" t="n"/>
      <c r="BE32" s="1163" t="n"/>
      <c r="BF32" s="1163" t="n"/>
      <c r="BG32" s="1163" t="n"/>
      <c r="BH32" s="1163" t="n"/>
      <c r="BI32" s="1163" t="n"/>
      <c r="BJ32" s="1163" t="n"/>
      <c r="BK32" s="1164" t="n"/>
      <c r="BL32" s="1162" t="n"/>
      <c r="BM32" s="1163" t="n"/>
      <c r="BN32" s="1163" t="n"/>
      <c r="BO32" s="1163" t="n"/>
      <c r="BP32" s="1163" t="n"/>
      <c r="BQ32" s="1163" t="n"/>
      <c r="BR32" s="1163" t="n"/>
      <c r="BS32" s="1163" t="n"/>
      <c r="BT32" s="1163" t="n"/>
      <c r="BU32" s="1163" t="n"/>
      <c r="BV32" s="1164" t="n"/>
      <c r="BW32" s="1163" t="n"/>
      <c r="BX32" s="1163" t="n"/>
      <c r="BY32" s="1163" t="n"/>
      <c r="BZ32" s="1163" t="n"/>
      <c r="CA32" s="1163" t="n"/>
      <c r="CB32" s="1163" t="n"/>
      <c r="CC32" s="1163" t="n"/>
      <c r="CD32" s="1163" t="n"/>
      <c r="CE32" s="1163" t="n"/>
      <c r="CF32" s="1163" t="n"/>
      <c r="CG32" s="1163" t="n"/>
      <c r="CH32" s="1163" t="n"/>
      <c r="CI32" s="1163" t="n"/>
      <c r="CJ32" s="1163" t="n"/>
      <c r="CK32" s="1163" t="n"/>
      <c r="CL32" s="1163" t="n"/>
      <c r="CM32" s="1163" t="n"/>
      <c r="CN32" s="1163" t="n"/>
      <c r="CO32" s="1163" t="n"/>
      <c r="CP32" s="1163" t="n"/>
      <c r="CQ32" s="1163" t="n"/>
      <c r="CR32" s="1163" t="n"/>
      <c r="CS32" s="1163" t="n"/>
      <c r="CT32" s="1163" t="n"/>
      <c r="CU32" s="1163" t="n"/>
      <c r="CV32" s="1163" t="n"/>
      <c r="CW32" s="1163" t="n"/>
      <c r="CX32" s="1163" t="n"/>
      <c r="CY32" s="1163" t="n"/>
      <c r="CZ32" s="1163" t="n"/>
      <c r="DA32" s="1163" t="n"/>
      <c r="DB32" s="1163" t="n"/>
      <c r="DC32" s="1163" t="n"/>
      <c r="DD32" s="1163" t="n"/>
      <c r="DE32" s="1163" t="n"/>
      <c r="DF32" s="1163" t="n"/>
      <c r="DG32" s="1163" t="n"/>
      <c r="DH32" s="1163" t="n"/>
      <c r="DI32" s="1163" t="n"/>
      <c r="DJ32" s="1163" t="n"/>
      <c r="DK32" s="1163" t="n"/>
      <c r="DL32" s="1163" t="n"/>
      <c r="DM32" s="1163" t="n"/>
      <c r="DN32" s="1163" t="n"/>
      <c r="DO32" s="1163" t="n"/>
      <c r="DP32" s="1163" t="n"/>
      <c r="DQ32" s="1163" t="n"/>
      <c r="DR32" s="1163" t="n"/>
      <c r="DS32" s="1163" t="n"/>
      <c r="DT32" s="1163" t="n"/>
      <c r="DU32" s="1163" t="n"/>
      <c r="DV32" s="1164" t="n"/>
      <c r="DW32" s="1168" t="n"/>
      <c r="DX32" s="1183" t="n"/>
      <c r="DY32" s="402" t="n"/>
      <c r="DZ32" s="1162" t="n"/>
      <c r="EA32" s="1163" t="n"/>
      <c r="EB32" s="1163" t="n"/>
      <c r="EC32" s="1163" t="n"/>
      <c r="ED32" s="1163" t="n"/>
      <c r="EE32" s="1163" t="n"/>
      <c r="EF32" s="1163" t="n"/>
      <c r="EG32" s="1163" t="n"/>
      <c r="EH32" s="1163" t="n"/>
      <c r="EI32" s="1163" t="n"/>
      <c r="EJ32" s="1163" t="n"/>
      <c r="EK32" s="1163" t="n"/>
      <c r="EL32" s="1163" t="n"/>
      <c r="EM32" s="1163" t="n"/>
      <c r="EN32" s="1163" t="n"/>
      <c r="EO32" s="1163" t="n"/>
      <c r="EP32" s="1163" t="n"/>
      <c r="EQ32" s="1163" t="n"/>
      <c r="ER32" s="1163" t="n"/>
      <c r="ES32" s="1163" t="n"/>
      <c r="ET32" s="1163" t="n"/>
      <c r="EU32" s="1163" t="n"/>
      <c r="EV32" s="1163" t="n"/>
      <c r="EW32" s="1163" t="n"/>
      <c r="EX32" s="1163" t="n"/>
      <c r="EY32" s="1164" t="n"/>
      <c r="EZ32" s="1162" t="n"/>
      <c r="FA32" s="1163" t="n"/>
      <c r="FB32" s="1163" t="n"/>
      <c r="FC32" s="1163" t="n"/>
      <c r="FD32" s="1163" t="n"/>
      <c r="FE32" s="1163" t="n"/>
      <c r="FF32" s="1163" t="n"/>
      <c r="FG32" s="1163" t="n"/>
      <c r="FH32" s="1163" t="n"/>
      <c r="FI32" s="1163" t="n"/>
      <c r="FJ32" s="1163" t="n"/>
      <c r="FK32" s="1163" t="n"/>
      <c r="FL32" s="1164" t="n"/>
    </row>
    <row r="33" ht="6" customHeight="1" s="898">
      <c r="A33" s="401" t="n"/>
      <c r="B33" s="664" t="n"/>
      <c r="C33" s="1147" t="n"/>
      <c r="D33" s="1147" t="n"/>
      <c r="E33" s="1147" t="n"/>
      <c r="F33" s="1147" t="n"/>
      <c r="G33" s="1147" t="n"/>
      <c r="H33" s="1147" t="n"/>
      <c r="I33" s="1147" t="n"/>
      <c r="J33" s="1147" t="n"/>
      <c r="K33" s="1147" t="n"/>
      <c r="L33" s="1147" t="n"/>
      <c r="M33" s="1147" t="n"/>
      <c r="N33" s="1147" t="n"/>
      <c r="O33" s="1147" t="n"/>
      <c r="P33" s="1147" t="n"/>
      <c r="Q33" s="1147" t="n"/>
      <c r="R33" s="1147" t="n"/>
      <c r="S33" s="1148" t="n"/>
      <c r="T33" s="1172" t="n"/>
      <c r="U33" s="1147" t="n"/>
      <c r="V33" s="1147" t="n"/>
      <c r="W33" s="1147" t="n"/>
      <c r="X33" s="1147" t="n"/>
      <c r="Y33" s="1147" t="n"/>
      <c r="Z33" s="1147" t="n"/>
      <c r="AA33" s="1147" t="n"/>
      <c r="AB33" s="1147" t="n"/>
      <c r="AC33" s="1147" t="n"/>
      <c r="AD33" s="1148" t="n"/>
      <c r="AE33" s="1173" t="n"/>
      <c r="AF33" s="1147" t="n"/>
      <c r="AG33" s="1147" t="n"/>
      <c r="AH33" s="1147" t="n"/>
      <c r="AI33" s="1147" t="n"/>
      <c r="AJ33" s="1147" t="n"/>
      <c r="AK33" s="1147" t="n"/>
      <c r="AL33" s="1147" t="n"/>
      <c r="AM33" s="1147" t="n"/>
      <c r="AN33" s="1147" t="n"/>
      <c r="AO33" s="1148" t="n"/>
      <c r="AP33" s="1172">
        <f>+T33+AE33</f>
        <v/>
      </c>
      <c r="AQ33" s="1147" t="n"/>
      <c r="AR33" s="1147" t="n"/>
      <c r="AS33" s="1147" t="n"/>
      <c r="AT33" s="1147" t="n"/>
      <c r="AU33" s="1147" t="n"/>
      <c r="AV33" s="1147" t="n"/>
      <c r="AW33" s="1147" t="n"/>
      <c r="AX33" s="1147" t="n"/>
      <c r="AY33" s="1147" t="n"/>
      <c r="AZ33" s="1148" t="n"/>
      <c r="BA33" s="1173" t="n"/>
      <c r="BB33" s="1147" t="n"/>
      <c r="BC33" s="1147" t="n"/>
      <c r="BD33" s="1147" t="n"/>
      <c r="BE33" s="1147" t="n"/>
      <c r="BF33" s="1147" t="n"/>
      <c r="BG33" s="1147" t="n"/>
      <c r="BH33" s="1147" t="n"/>
      <c r="BI33" s="1147" t="n"/>
      <c r="BJ33" s="1147" t="n"/>
      <c r="BK33" s="1148" t="n"/>
      <c r="BL33" s="1172">
        <f>+T33+BA33</f>
        <v/>
      </c>
      <c r="BM33" s="1147" t="n"/>
      <c r="BN33" s="1147" t="n"/>
      <c r="BO33" s="1147" t="n"/>
      <c r="BP33" s="1147" t="n"/>
      <c r="BQ33" s="1147" t="n"/>
      <c r="BR33" s="1147" t="n"/>
      <c r="BS33" s="1147" t="n"/>
      <c r="BT33" s="1147" t="n"/>
      <c r="BU33" s="1147" t="n"/>
      <c r="BV33" s="1148" t="n"/>
      <c r="BW33" s="1217" t="n"/>
      <c r="BX33" s="1147" t="n"/>
      <c r="BY33" s="1147" t="n"/>
      <c r="BZ33" s="1147" t="n"/>
      <c r="CA33" s="1147" t="n"/>
      <c r="CB33" s="1147" t="n"/>
      <c r="CC33" s="1147" t="n"/>
      <c r="CD33" s="1147" t="n"/>
      <c r="CE33" s="1147" t="n"/>
      <c r="CF33" s="1147" t="n"/>
      <c r="CG33" s="1147" t="n"/>
      <c r="CH33" s="1147" t="n"/>
      <c r="CI33" s="1147" t="n"/>
      <c r="CJ33" s="1147" t="n"/>
      <c r="CK33" s="1147" t="n"/>
      <c r="CL33" s="1147" t="n"/>
      <c r="CM33" s="1147" t="n"/>
      <c r="CN33" s="1147" t="n"/>
      <c r="CO33" s="1147" t="n"/>
      <c r="CP33" s="1147" t="n"/>
      <c r="CQ33" s="1147" t="n"/>
      <c r="CR33" s="1147" t="n"/>
      <c r="CS33" s="1147" t="n"/>
      <c r="CT33" s="1147" t="n"/>
      <c r="CU33" s="1147" t="n"/>
      <c r="CV33" s="1147" t="n"/>
      <c r="CW33" s="1147" t="n"/>
      <c r="CX33" s="1147" t="n"/>
      <c r="CY33" s="1147" t="n"/>
      <c r="CZ33" s="1147" t="n"/>
      <c r="DA33" s="1147" t="n"/>
      <c r="DB33" s="1147" t="n"/>
      <c r="DC33" s="1147" t="n"/>
      <c r="DD33" s="1147" t="n"/>
      <c r="DE33" s="1147" t="n"/>
      <c r="DF33" s="1147" t="n"/>
      <c r="DG33" s="1147" t="n"/>
      <c r="DH33" s="1147" t="n"/>
      <c r="DI33" s="1147" t="n"/>
      <c r="DJ33" s="1147" t="n"/>
      <c r="DK33" s="1147" t="n"/>
      <c r="DL33" s="1147" t="n"/>
      <c r="DM33" s="1147" t="n"/>
      <c r="DN33" s="1147" t="n"/>
      <c r="DO33" s="1147" t="n"/>
      <c r="DP33" s="1147" t="n"/>
      <c r="DQ33" s="1147" t="n"/>
      <c r="DR33" s="1147" t="n"/>
      <c r="DS33" s="1147" t="n"/>
      <c r="DT33" s="1147" t="n"/>
      <c r="DU33" s="1147" t="n"/>
      <c r="DV33" s="1148" t="n"/>
      <c r="DW33" s="1168" t="n"/>
      <c r="DX33" s="1183" t="n"/>
      <c r="DY33" s="402" t="n"/>
      <c r="DZ33" s="664" t="inlineStr">
        <is>
          <t>▲Damages</t>
        </is>
      </c>
      <c r="EA33" s="1147" t="n"/>
      <c r="EB33" s="1147" t="n"/>
      <c r="EC33" s="1147" t="n"/>
      <c r="ED33" s="1147" t="n"/>
      <c r="EE33" s="1147" t="n"/>
      <c r="EF33" s="1147" t="n"/>
      <c r="EG33" s="1147" t="n"/>
      <c r="EH33" s="1147" t="n"/>
      <c r="EI33" s="1147" t="n"/>
      <c r="EJ33" s="1147" t="n"/>
      <c r="EK33" s="1147" t="n"/>
      <c r="EL33" s="1147" t="n"/>
      <c r="EM33" s="1147" t="n"/>
      <c r="EN33" s="1147" t="n"/>
      <c r="EO33" s="1147" t="n"/>
      <c r="EP33" s="1147" t="n"/>
      <c r="EQ33" s="1147" t="n"/>
      <c r="ER33" s="1147" t="n"/>
      <c r="ES33" s="1147" t="n"/>
      <c r="ET33" s="1147" t="n"/>
      <c r="EU33" s="1147" t="n"/>
      <c r="EV33" s="1147" t="n"/>
      <c r="EW33" s="1147" t="n"/>
      <c r="EX33" s="1147" t="n"/>
      <c r="EY33" s="1148" t="n"/>
      <c r="EZ33" s="1169">
        <f>-#REF!</f>
        <v/>
      </c>
      <c r="FA33" s="1147" t="n"/>
      <c r="FB33" s="1147" t="n"/>
      <c r="FC33" s="1147" t="n"/>
      <c r="FD33" s="1147" t="n"/>
      <c r="FE33" s="1147" t="n"/>
      <c r="FF33" s="1147" t="n"/>
      <c r="FG33" s="1147" t="n"/>
      <c r="FH33" s="1147" t="n"/>
      <c r="FI33" s="1147" t="n"/>
      <c r="FJ33" s="1147" t="n"/>
      <c r="FK33" s="1147" t="n"/>
      <c r="FL33" s="1148" t="n"/>
    </row>
    <row r="34" ht="6" customHeight="1" s="898">
      <c r="A34" s="401" t="n"/>
      <c r="B34" s="1162" t="n"/>
      <c r="C34" s="1163" t="n"/>
      <c r="D34" s="1163" t="n"/>
      <c r="E34" s="1163" t="n"/>
      <c r="F34" s="1163" t="n"/>
      <c r="G34" s="1163" t="n"/>
      <c r="H34" s="1163" t="n"/>
      <c r="I34" s="1163" t="n"/>
      <c r="J34" s="1163" t="n"/>
      <c r="K34" s="1163" t="n"/>
      <c r="L34" s="1163" t="n"/>
      <c r="M34" s="1163" t="n"/>
      <c r="N34" s="1163" t="n"/>
      <c r="O34" s="1163" t="n"/>
      <c r="P34" s="1163" t="n"/>
      <c r="Q34" s="1163" t="n"/>
      <c r="R34" s="1163" t="n"/>
      <c r="S34" s="1164" t="n"/>
      <c r="T34" s="1162" t="n"/>
      <c r="U34" s="1163" t="n"/>
      <c r="V34" s="1163" t="n"/>
      <c r="W34" s="1163" t="n"/>
      <c r="X34" s="1163" t="n"/>
      <c r="Y34" s="1163" t="n"/>
      <c r="Z34" s="1163" t="n"/>
      <c r="AA34" s="1163" t="n"/>
      <c r="AB34" s="1163" t="n"/>
      <c r="AC34" s="1163" t="n"/>
      <c r="AD34" s="1164" t="n"/>
      <c r="AE34" s="1170" t="n"/>
      <c r="AF34" s="1163" t="n"/>
      <c r="AG34" s="1163" t="n"/>
      <c r="AH34" s="1163" t="n"/>
      <c r="AI34" s="1163" t="n"/>
      <c r="AJ34" s="1163" t="n"/>
      <c r="AK34" s="1163" t="n"/>
      <c r="AL34" s="1163" t="n"/>
      <c r="AM34" s="1163" t="n"/>
      <c r="AN34" s="1163" t="n"/>
      <c r="AO34" s="1164" t="n"/>
      <c r="AP34" s="1162" t="n"/>
      <c r="AQ34" s="1163" t="n"/>
      <c r="AR34" s="1163" t="n"/>
      <c r="AS34" s="1163" t="n"/>
      <c r="AT34" s="1163" t="n"/>
      <c r="AU34" s="1163" t="n"/>
      <c r="AV34" s="1163" t="n"/>
      <c r="AW34" s="1163" t="n"/>
      <c r="AX34" s="1163" t="n"/>
      <c r="AY34" s="1163" t="n"/>
      <c r="AZ34" s="1164" t="n"/>
      <c r="BA34" s="1170" t="n"/>
      <c r="BB34" s="1163" t="n"/>
      <c r="BC34" s="1163" t="n"/>
      <c r="BD34" s="1163" t="n"/>
      <c r="BE34" s="1163" t="n"/>
      <c r="BF34" s="1163" t="n"/>
      <c r="BG34" s="1163" t="n"/>
      <c r="BH34" s="1163" t="n"/>
      <c r="BI34" s="1163" t="n"/>
      <c r="BJ34" s="1163" t="n"/>
      <c r="BK34" s="1164" t="n"/>
      <c r="BL34" s="1162" t="n"/>
      <c r="BM34" s="1163" t="n"/>
      <c r="BN34" s="1163" t="n"/>
      <c r="BO34" s="1163" t="n"/>
      <c r="BP34" s="1163" t="n"/>
      <c r="BQ34" s="1163" t="n"/>
      <c r="BR34" s="1163" t="n"/>
      <c r="BS34" s="1163" t="n"/>
      <c r="BT34" s="1163" t="n"/>
      <c r="BU34" s="1163" t="n"/>
      <c r="BV34" s="1164" t="n"/>
      <c r="BW34" s="1163" t="n"/>
      <c r="BX34" s="1163" t="n"/>
      <c r="BY34" s="1163" t="n"/>
      <c r="BZ34" s="1163" t="n"/>
      <c r="CA34" s="1163" t="n"/>
      <c r="CB34" s="1163" t="n"/>
      <c r="CC34" s="1163" t="n"/>
      <c r="CD34" s="1163" t="n"/>
      <c r="CE34" s="1163" t="n"/>
      <c r="CF34" s="1163" t="n"/>
      <c r="CG34" s="1163" t="n"/>
      <c r="CH34" s="1163" t="n"/>
      <c r="CI34" s="1163" t="n"/>
      <c r="CJ34" s="1163" t="n"/>
      <c r="CK34" s="1163" t="n"/>
      <c r="CL34" s="1163" t="n"/>
      <c r="CM34" s="1163" t="n"/>
      <c r="CN34" s="1163" t="n"/>
      <c r="CO34" s="1163" t="n"/>
      <c r="CP34" s="1163" t="n"/>
      <c r="CQ34" s="1163" t="n"/>
      <c r="CR34" s="1163" t="n"/>
      <c r="CS34" s="1163" t="n"/>
      <c r="CT34" s="1163" t="n"/>
      <c r="CU34" s="1163" t="n"/>
      <c r="CV34" s="1163" t="n"/>
      <c r="CW34" s="1163" t="n"/>
      <c r="CX34" s="1163" t="n"/>
      <c r="CY34" s="1163" t="n"/>
      <c r="CZ34" s="1163" t="n"/>
      <c r="DA34" s="1163" t="n"/>
      <c r="DB34" s="1163" t="n"/>
      <c r="DC34" s="1163" t="n"/>
      <c r="DD34" s="1163" t="n"/>
      <c r="DE34" s="1163" t="n"/>
      <c r="DF34" s="1163" t="n"/>
      <c r="DG34" s="1163" t="n"/>
      <c r="DH34" s="1163" t="n"/>
      <c r="DI34" s="1163" t="n"/>
      <c r="DJ34" s="1163" t="n"/>
      <c r="DK34" s="1163" t="n"/>
      <c r="DL34" s="1163" t="n"/>
      <c r="DM34" s="1163" t="n"/>
      <c r="DN34" s="1163" t="n"/>
      <c r="DO34" s="1163" t="n"/>
      <c r="DP34" s="1163" t="n"/>
      <c r="DQ34" s="1163" t="n"/>
      <c r="DR34" s="1163" t="n"/>
      <c r="DS34" s="1163" t="n"/>
      <c r="DT34" s="1163" t="n"/>
      <c r="DU34" s="1163" t="n"/>
      <c r="DV34" s="1164" t="n"/>
      <c r="DW34" s="1168" t="n"/>
      <c r="DX34" s="1183" t="n"/>
      <c r="DY34" s="403" t="n"/>
      <c r="DZ34" s="1162" t="n"/>
      <c r="EA34" s="1163" t="n"/>
      <c r="EB34" s="1163" t="n"/>
      <c r="EC34" s="1163" t="n"/>
      <c r="ED34" s="1163" t="n"/>
      <c r="EE34" s="1163" t="n"/>
      <c r="EF34" s="1163" t="n"/>
      <c r="EG34" s="1163" t="n"/>
      <c r="EH34" s="1163" t="n"/>
      <c r="EI34" s="1163" t="n"/>
      <c r="EJ34" s="1163" t="n"/>
      <c r="EK34" s="1163" t="n"/>
      <c r="EL34" s="1163" t="n"/>
      <c r="EM34" s="1163" t="n"/>
      <c r="EN34" s="1163" t="n"/>
      <c r="EO34" s="1163" t="n"/>
      <c r="EP34" s="1163" t="n"/>
      <c r="EQ34" s="1163" t="n"/>
      <c r="ER34" s="1163" t="n"/>
      <c r="ES34" s="1163" t="n"/>
      <c r="ET34" s="1163" t="n"/>
      <c r="EU34" s="1163" t="n"/>
      <c r="EV34" s="1163" t="n"/>
      <c r="EW34" s="1163" t="n"/>
      <c r="EX34" s="1163" t="n"/>
      <c r="EY34" s="1164" t="n"/>
      <c r="EZ34" s="1162" t="n"/>
      <c r="FA34" s="1163" t="n"/>
      <c r="FB34" s="1163" t="n"/>
      <c r="FC34" s="1163" t="n"/>
      <c r="FD34" s="1163" t="n"/>
      <c r="FE34" s="1163" t="n"/>
      <c r="FF34" s="1163" t="n"/>
      <c r="FG34" s="1163" t="n"/>
      <c r="FH34" s="1163" t="n"/>
      <c r="FI34" s="1163" t="n"/>
      <c r="FJ34" s="1163" t="n"/>
      <c r="FK34" s="1163" t="n"/>
      <c r="FL34" s="1164" t="n"/>
    </row>
    <row r="35" ht="6" customHeight="1" s="898">
      <c r="A35" s="401" t="n"/>
      <c r="B35" s="664" t="n"/>
      <c r="C35" s="1147" t="n"/>
      <c r="D35" s="1147" t="n"/>
      <c r="E35" s="1147" t="n"/>
      <c r="F35" s="1147" t="n"/>
      <c r="G35" s="1147" t="n"/>
      <c r="H35" s="1147" t="n"/>
      <c r="I35" s="1147" t="n"/>
      <c r="J35" s="1147" t="n"/>
      <c r="K35" s="1147" t="n"/>
      <c r="L35" s="1147" t="n"/>
      <c r="M35" s="1147" t="n"/>
      <c r="N35" s="1147" t="n"/>
      <c r="O35" s="1147" t="n"/>
      <c r="P35" s="1147" t="n"/>
      <c r="Q35" s="1147" t="n"/>
      <c r="R35" s="1147" t="n"/>
      <c r="S35" s="1148" t="n"/>
      <c r="T35" s="1172" t="n"/>
      <c r="U35" s="1147" t="n"/>
      <c r="V35" s="1147" t="n"/>
      <c r="W35" s="1147" t="n"/>
      <c r="X35" s="1147" t="n"/>
      <c r="Y35" s="1147" t="n"/>
      <c r="Z35" s="1147" t="n"/>
      <c r="AA35" s="1147" t="n"/>
      <c r="AB35" s="1147" t="n"/>
      <c r="AC35" s="1147" t="n"/>
      <c r="AD35" s="1148" t="n"/>
      <c r="AE35" s="1173" t="n"/>
      <c r="AF35" s="1147" t="n"/>
      <c r="AG35" s="1147" t="n"/>
      <c r="AH35" s="1147" t="n"/>
      <c r="AI35" s="1147" t="n"/>
      <c r="AJ35" s="1147" t="n"/>
      <c r="AK35" s="1147" t="n"/>
      <c r="AL35" s="1147" t="n"/>
      <c r="AM35" s="1147" t="n"/>
      <c r="AN35" s="1147" t="n"/>
      <c r="AO35" s="1148" t="n"/>
      <c r="AP35" s="1172">
        <f>+T35+AE35</f>
        <v/>
      </c>
      <c r="AQ35" s="1147" t="n"/>
      <c r="AR35" s="1147" t="n"/>
      <c r="AS35" s="1147" t="n"/>
      <c r="AT35" s="1147" t="n"/>
      <c r="AU35" s="1147" t="n"/>
      <c r="AV35" s="1147" t="n"/>
      <c r="AW35" s="1147" t="n"/>
      <c r="AX35" s="1147" t="n"/>
      <c r="AY35" s="1147" t="n"/>
      <c r="AZ35" s="1148" t="n"/>
      <c r="BA35" s="1173" t="n"/>
      <c r="BB35" s="1147" t="n"/>
      <c r="BC35" s="1147" t="n"/>
      <c r="BD35" s="1147" t="n"/>
      <c r="BE35" s="1147" t="n"/>
      <c r="BF35" s="1147" t="n"/>
      <c r="BG35" s="1147" t="n"/>
      <c r="BH35" s="1147" t="n"/>
      <c r="BI35" s="1147" t="n"/>
      <c r="BJ35" s="1147" t="n"/>
      <c r="BK35" s="1148" t="n"/>
      <c r="BL35" s="1172">
        <f>+T35+BA35</f>
        <v/>
      </c>
      <c r="BM35" s="1147" t="n"/>
      <c r="BN35" s="1147" t="n"/>
      <c r="BO35" s="1147" t="n"/>
      <c r="BP35" s="1147" t="n"/>
      <c r="BQ35" s="1147" t="n"/>
      <c r="BR35" s="1147" t="n"/>
      <c r="BS35" s="1147" t="n"/>
      <c r="BT35" s="1147" t="n"/>
      <c r="BU35" s="1147" t="n"/>
      <c r="BV35" s="1148" t="n"/>
      <c r="BW35" s="1217" t="n"/>
      <c r="BX35" s="1147" t="n"/>
      <c r="BY35" s="1147" t="n"/>
      <c r="BZ35" s="1147" t="n"/>
      <c r="CA35" s="1147" t="n"/>
      <c r="CB35" s="1147" t="n"/>
      <c r="CC35" s="1147" t="n"/>
      <c r="CD35" s="1147" t="n"/>
      <c r="CE35" s="1147" t="n"/>
      <c r="CF35" s="1147" t="n"/>
      <c r="CG35" s="1147" t="n"/>
      <c r="CH35" s="1147" t="n"/>
      <c r="CI35" s="1147" t="n"/>
      <c r="CJ35" s="1147" t="n"/>
      <c r="CK35" s="1147" t="n"/>
      <c r="CL35" s="1147" t="n"/>
      <c r="CM35" s="1147" t="n"/>
      <c r="CN35" s="1147" t="n"/>
      <c r="CO35" s="1147" t="n"/>
      <c r="CP35" s="1147" t="n"/>
      <c r="CQ35" s="1147" t="n"/>
      <c r="CR35" s="1147" t="n"/>
      <c r="CS35" s="1147" t="n"/>
      <c r="CT35" s="1147" t="n"/>
      <c r="CU35" s="1147" t="n"/>
      <c r="CV35" s="1147" t="n"/>
      <c r="CW35" s="1147" t="n"/>
      <c r="CX35" s="1147" t="n"/>
      <c r="CY35" s="1147" t="n"/>
      <c r="CZ35" s="1147" t="n"/>
      <c r="DA35" s="1147" t="n"/>
      <c r="DB35" s="1147" t="n"/>
      <c r="DC35" s="1147" t="n"/>
      <c r="DD35" s="1147" t="n"/>
      <c r="DE35" s="1147" t="n"/>
      <c r="DF35" s="1147" t="n"/>
      <c r="DG35" s="1147" t="n"/>
      <c r="DH35" s="1147" t="n"/>
      <c r="DI35" s="1147" t="n"/>
      <c r="DJ35" s="1147" t="n"/>
      <c r="DK35" s="1147" t="n"/>
      <c r="DL35" s="1147" t="n"/>
      <c r="DM35" s="1147" t="n"/>
      <c r="DN35" s="1147" t="n"/>
      <c r="DO35" s="1147" t="n"/>
      <c r="DP35" s="1147" t="n"/>
      <c r="DQ35" s="1147" t="n"/>
      <c r="DR35" s="1147" t="n"/>
      <c r="DS35" s="1147" t="n"/>
      <c r="DT35" s="1147" t="n"/>
      <c r="DU35" s="1147" t="n"/>
      <c r="DV35" s="1148" t="n"/>
      <c r="DW35" s="1168" t="n"/>
      <c r="DX35" s="1183" t="n"/>
      <c r="DY35" s="664" t="inlineStr">
        <is>
          <t>Total contingent liabilities （A･B）</t>
        </is>
      </c>
      <c r="DZ35" s="1147" t="n"/>
      <c r="EA35" s="1147" t="n"/>
      <c r="EB35" s="1147" t="n"/>
      <c r="EC35" s="1147" t="n"/>
      <c r="ED35" s="1147" t="n"/>
      <c r="EE35" s="1147" t="n"/>
      <c r="EF35" s="1147" t="n"/>
      <c r="EG35" s="1147" t="n"/>
      <c r="EH35" s="1147" t="n"/>
      <c r="EI35" s="1147" t="n"/>
      <c r="EJ35" s="1147" t="n"/>
      <c r="EK35" s="1147" t="n"/>
      <c r="EL35" s="1147" t="n"/>
      <c r="EM35" s="1147" t="n"/>
      <c r="EN35" s="1147" t="n"/>
      <c r="EO35" s="1147" t="n"/>
      <c r="EP35" s="1147" t="n"/>
      <c r="EQ35" s="1147" t="n"/>
      <c r="ER35" s="1147" t="n"/>
      <c r="ES35" s="1147" t="n"/>
      <c r="ET35" s="1147" t="n"/>
      <c r="EU35" s="1147" t="n"/>
      <c r="EV35" s="1147" t="n"/>
      <c r="EW35" s="1147" t="n"/>
      <c r="EX35" s="1147" t="n"/>
      <c r="EY35" s="1148" t="n"/>
      <c r="EZ35" s="1179" t="inlineStr">
        <is>
          <t>⑥</t>
        </is>
      </c>
      <c r="FA35" s="1148" t="n"/>
      <c r="FB35" s="1180">
        <f>SUM(EZ31:FL34)</f>
        <v/>
      </c>
      <c r="FC35" s="1147" t="n"/>
      <c r="FD35" s="1147" t="n"/>
      <c r="FE35" s="1147" t="n"/>
      <c r="FF35" s="1147" t="n"/>
      <c r="FG35" s="1147" t="n"/>
      <c r="FH35" s="1147" t="n"/>
      <c r="FI35" s="1147" t="n"/>
      <c r="FJ35" s="1147" t="n"/>
      <c r="FK35" s="1147" t="n"/>
      <c r="FL35" s="1148" t="n"/>
    </row>
    <row r="36" ht="6" customHeight="1" s="898">
      <c r="A36" s="401" t="n"/>
      <c r="B36" s="1162" t="n"/>
      <c r="C36" s="1163" t="n"/>
      <c r="D36" s="1163" t="n"/>
      <c r="E36" s="1163" t="n"/>
      <c r="F36" s="1163" t="n"/>
      <c r="G36" s="1163" t="n"/>
      <c r="H36" s="1163" t="n"/>
      <c r="I36" s="1163" t="n"/>
      <c r="J36" s="1163" t="n"/>
      <c r="K36" s="1163" t="n"/>
      <c r="L36" s="1163" t="n"/>
      <c r="M36" s="1163" t="n"/>
      <c r="N36" s="1163" t="n"/>
      <c r="O36" s="1163" t="n"/>
      <c r="P36" s="1163" t="n"/>
      <c r="Q36" s="1163" t="n"/>
      <c r="R36" s="1163" t="n"/>
      <c r="S36" s="1164" t="n"/>
      <c r="T36" s="1162" t="n"/>
      <c r="U36" s="1163" t="n"/>
      <c r="V36" s="1163" t="n"/>
      <c r="W36" s="1163" t="n"/>
      <c r="X36" s="1163" t="n"/>
      <c r="Y36" s="1163" t="n"/>
      <c r="Z36" s="1163" t="n"/>
      <c r="AA36" s="1163" t="n"/>
      <c r="AB36" s="1163" t="n"/>
      <c r="AC36" s="1163" t="n"/>
      <c r="AD36" s="1164" t="n"/>
      <c r="AE36" s="1170" t="n"/>
      <c r="AF36" s="1163" t="n"/>
      <c r="AG36" s="1163" t="n"/>
      <c r="AH36" s="1163" t="n"/>
      <c r="AI36" s="1163" t="n"/>
      <c r="AJ36" s="1163" t="n"/>
      <c r="AK36" s="1163" t="n"/>
      <c r="AL36" s="1163" t="n"/>
      <c r="AM36" s="1163" t="n"/>
      <c r="AN36" s="1163" t="n"/>
      <c r="AO36" s="1164" t="n"/>
      <c r="AP36" s="1162" t="n"/>
      <c r="AQ36" s="1163" t="n"/>
      <c r="AR36" s="1163" t="n"/>
      <c r="AS36" s="1163" t="n"/>
      <c r="AT36" s="1163" t="n"/>
      <c r="AU36" s="1163" t="n"/>
      <c r="AV36" s="1163" t="n"/>
      <c r="AW36" s="1163" t="n"/>
      <c r="AX36" s="1163" t="n"/>
      <c r="AY36" s="1163" t="n"/>
      <c r="AZ36" s="1164" t="n"/>
      <c r="BA36" s="1170" t="n"/>
      <c r="BB36" s="1163" t="n"/>
      <c r="BC36" s="1163" t="n"/>
      <c r="BD36" s="1163" t="n"/>
      <c r="BE36" s="1163" t="n"/>
      <c r="BF36" s="1163" t="n"/>
      <c r="BG36" s="1163" t="n"/>
      <c r="BH36" s="1163" t="n"/>
      <c r="BI36" s="1163" t="n"/>
      <c r="BJ36" s="1163" t="n"/>
      <c r="BK36" s="1164" t="n"/>
      <c r="BL36" s="1162" t="n"/>
      <c r="BM36" s="1163" t="n"/>
      <c r="BN36" s="1163" t="n"/>
      <c r="BO36" s="1163" t="n"/>
      <c r="BP36" s="1163" t="n"/>
      <c r="BQ36" s="1163" t="n"/>
      <c r="BR36" s="1163" t="n"/>
      <c r="BS36" s="1163" t="n"/>
      <c r="BT36" s="1163" t="n"/>
      <c r="BU36" s="1163" t="n"/>
      <c r="BV36" s="1164" t="n"/>
      <c r="BW36" s="1163" t="n"/>
      <c r="BX36" s="1163" t="n"/>
      <c r="BY36" s="1163" t="n"/>
      <c r="BZ36" s="1163" t="n"/>
      <c r="CA36" s="1163" t="n"/>
      <c r="CB36" s="1163" t="n"/>
      <c r="CC36" s="1163" t="n"/>
      <c r="CD36" s="1163" t="n"/>
      <c r="CE36" s="1163" t="n"/>
      <c r="CF36" s="1163" t="n"/>
      <c r="CG36" s="1163" t="n"/>
      <c r="CH36" s="1163" t="n"/>
      <c r="CI36" s="1163" t="n"/>
      <c r="CJ36" s="1163" t="n"/>
      <c r="CK36" s="1163" t="n"/>
      <c r="CL36" s="1163" t="n"/>
      <c r="CM36" s="1163" t="n"/>
      <c r="CN36" s="1163" t="n"/>
      <c r="CO36" s="1163" t="n"/>
      <c r="CP36" s="1163" t="n"/>
      <c r="CQ36" s="1163" t="n"/>
      <c r="CR36" s="1163" t="n"/>
      <c r="CS36" s="1163" t="n"/>
      <c r="CT36" s="1163" t="n"/>
      <c r="CU36" s="1163" t="n"/>
      <c r="CV36" s="1163" t="n"/>
      <c r="CW36" s="1163" t="n"/>
      <c r="CX36" s="1163" t="n"/>
      <c r="CY36" s="1163" t="n"/>
      <c r="CZ36" s="1163" t="n"/>
      <c r="DA36" s="1163" t="n"/>
      <c r="DB36" s="1163" t="n"/>
      <c r="DC36" s="1163" t="n"/>
      <c r="DD36" s="1163" t="n"/>
      <c r="DE36" s="1163" t="n"/>
      <c r="DF36" s="1163" t="n"/>
      <c r="DG36" s="1163" t="n"/>
      <c r="DH36" s="1163" t="n"/>
      <c r="DI36" s="1163" t="n"/>
      <c r="DJ36" s="1163" t="n"/>
      <c r="DK36" s="1163" t="n"/>
      <c r="DL36" s="1163" t="n"/>
      <c r="DM36" s="1163" t="n"/>
      <c r="DN36" s="1163" t="n"/>
      <c r="DO36" s="1163" t="n"/>
      <c r="DP36" s="1163" t="n"/>
      <c r="DQ36" s="1163" t="n"/>
      <c r="DR36" s="1163" t="n"/>
      <c r="DS36" s="1163" t="n"/>
      <c r="DT36" s="1163" t="n"/>
      <c r="DU36" s="1163" t="n"/>
      <c r="DV36" s="1164" t="n"/>
      <c r="DW36" s="1168" t="n"/>
      <c r="DX36" s="1183" t="n"/>
      <c r="DY36" s="1162" t="n"/>
      <c r="DZ36" s="1163" t="n"/>
      <c r="EA36" s="1163" t="n"/>
      <c r="EB36" s="1163" t="n"/>
      <c r="EC36" s="1163" t="n"/>
      <c r="ED36" s="1163" t="n"/>
      <c r="EE36" s="1163" t="n"/>
      <c r="EF36" s="1163" t="n"/>
      <c r="EG36" s="1163" t="n"/>
      <c r="EH36" s="1163" t="n"/>
      <c r="EI36" s="1163" t="n"/>
      <c r="EJ36" s="1163" t="n"/>
      <c r="EK36" s="1163" t="n"/>
      <c r="EL36" s="1163" t="n"/>
      <c r="EM36" s="1163" t="n"/>
      <c r="EN36" s="1163" t="n"/>
      <c r="EO36" s="1163" t="n"/>
      <c r="EP36" s="1163" t="n"/>
      <c r="EQ36" s="1163" t="n"/>
      <c r="ER36" s="1163" t="n"/>
      <c r="ES36" s="1163" t="n"/>
      <c r="ET36" s="1163" t="n"/>
      <c r="EU36" s="1163" t="n"/>
      <c r="EV36" s="1163" t="n"/>
      <c r="EW36" s="1163" t="n"/>
      <c r="EX36" s="1163" t="n"/>
      <c r="EY36" s="1164" t="n"/>
      <c r="EZ36" s="1162" t="n"/>
      <c r="FA36" s="1164" t="n"/>
      <c r="FB36" s="1163" t="n"/>
      <c r="FC36" s="1163" t="n"/>
      <c r="FD36" s="1163" t="n"/>
      <c r="FE36" s="1163" t="n"/>
      <c r="FF36" s="1163" t="n"/>
      <c r="FG36" s="1163" t="n"/>
      <c r="FH36" s="1163" t="n"/>
      <c r="FI36" s="1163" t="n"/>
      <c r="FJ36" s="1163" t="n"/>
      <c r="FK36" s="1163" t="n"/>
      <c r="FL36" s="1164" t="n"/>
    </row>
    <row r="37" ht="6" customHeight="1" s="898">
      <c r="A37" s="401" t="n"/>
      <c r="B37" s="664" t="n"/>
      <c r="C37" s="1147" t="n"/>
      <c r="D37" s="1147" t="n"/>
      <c r="E37" s="1147" t="n"/>
      <c r="F37" s="1147" t="n"/>
      <c r="G37" s="1147" t="n"/>
      <c r="H37" s="1147" t="n"/>
      <c r="I37" s="1147" t="n"/>
      <c r="J37" s="1147" t="n"/>
      <c r="K37" s="1147" t="n"/>
      <c r="L37" s="1147" t="n"/>
      <c r="M37" s="1147" t="n"/>
      <c r="N37" s="1147" t="n"/>
      <c r="O37" s="1147" t="n"/>
      <c r="P37" s="1147" t="n"/>
      <c r="Q37" s="1147" t="n"/>
      <c r="R37" s="1147" t="n"/>
      <c r="S37" s="1148" t="n"/>
      <c r="T37" s="1172" t="n"/>
      <c r="U37" s="1147" t="n"/>
      <c r="V37" s="1147" t="n"/>
      <c r="W37" s="1147" t="n"/>
      <c r="X37" s="1147" t="n"/>
      <c r="Y37" s="1147" t="n"/>
      <c r="Z37" s="1147" t="n"/>
      <c r="AA37" s="1147" t="n"/>
      <c r="AB37" s="1147" t="n"/>
      <c r="AC37" s="1147" t="n"/>
      <c r="AD37" s="1148" t="n"/>
      <c r="AE37" s="1173" t="n"/>
      <c r="AF37" s="1147" t="n"/>
      <c r="AG37" s="1147" t="n"/>
      <c r="AH37" s="1147" t="n"/>
      <c r="AI37" s="1147" t="n"/>
      <c r="AJ37" s="1147" t="n"/>
      <c r="AK37" s="1147" t="n"/>
      <c r="AL37" s="1147" t="n"/>
      <c r="AM37" s="1147" t="n"/>
      <c r="AN37" s="1147" t="n"/>
      <c r="AO37" s="1148" t="n"/>
      <c r="AP37" s="1172">
        <f>+T37+AE37</f>
        <v/>
      </c>
      <c r="AQ37" s="1147" t="n"/>
      <c r="AR37" s="1147" t="n"/>
      <c r="AS37" s="1147" t="n"/>
      <c r="AT37" s="1147" t="n"/>
      <c r="AU37" s="1147" t="n"/>
      <c r="AV37" s="1147" t="n"/>
      <c r="AW37" s="1147" t="n"/>
      <c r="AX37" s="1147" t="n"/>
      <c r="AY37" s="1147" t="n"/>
      <c r="AZ37" s="1148" t="n"/>
      <c r="BA37" s="1173" t="n"/>
      <c r="BB37" s="1147" t="n"/>
      <c r="BC37" s="1147" t="n"/>
      <c r="BD37" s="1147" t="n"/>
      <c r="BE37" s="1147" t="n"/>
      <c r="BF37" s="1147" t="n"/>
      <c r="BG37" s="1147" t="n"/>
      <c r="BH37" s="1147" t="n"/>
      <c r="BI37" s="1147" t="n"/>
      <c r="BJ37" s="1147" t="n"/>
      <c r="BK37" s="1148" t="n"/>
      <c r="BL37" s="1172">
        <f>+T37+BA37</f>
        <v/>
      </c>
      <c r="BM37" s="1147" t="n"/>
      <c r="BN37" s="1147" t="n"/>
      <c r="BO37" s="1147" t="n"/>
      <c r="BP37" s="1147" t="n"/>
      <c r="BQ37" s="1147" t="n"/>
      <c r="BR37" s="1147" t="n"/>
      <c r="BS37" s="1147" t="n"/>
      <c r="BT37" s="1147" t="n"/>
      <c r="BU37" s="1147" t="n"/>
      <c r="BV37" s="1148" t="n"/>
      <c r="BW37" s="1217" t="n"/>
      <c r="BX37" s="1147" t="n"/>
      <c r="BY37" s="1147" t="n"/>
      <c r="BZ37" s="1147" t="n"/>
      <c r="CA37" s="1147" t="n"/>
      <c r="CB37" s="1147" t="n"/>
      <c r="CC37" s="1147" t="n"/>
      <c r="CD37" s="1147" t="n"/>
      <c r="CE37" s="1147" t="n"/>
      <c r="CF37" s="1147" t="n"/>
      <c r="CG37" s="1147" t="n"/>
      <c r="CH37" s="1147" t="n"/>
      <c r="CI37" s="1147" t="n"/>
      <c r="CJ37" s="1147" t="n"/>
      <c r="CK37" s="1147" t="n"/>
      <c r="CL37" s="1147" t="n"/>
      <c r="CM37" s="1147" t="n"/>
      <c r="CN37" s="1147" t="n"/>
      <c r="CO37" s="1147" t="n"/>
      <c r="CP37" s="1147" t="n"/>
      <c r="CQ37" s="1147" t="n"/>
      <c r="CR37" s="1147" t="n"/>
      <c r="CS37" s="1147" t="n"/>
      <c r="CT37" s="1147" t="n"/>
      <c r="CU37" s="1147" t="n"/>
      <c r="CV37" s="1147" t="n"/>
      <c r="CW37" s="1147" t="n"/>
      <c r="CX37" s="1147" t="n"/>
      <c r="CY37" s="1147" t="n"/>
      <c r="CZ37" s="1147" t="n"/>
      <c r="DA37" s="1147" t="n"/>
      <c r="DB37" s="1147" t="n"/>
      <c r="DC37" s="1147" t="n"/>
      <c r="DD37" s="1147" t="n"/>
      <c r="DE37" s="1147" t="n"/>
      <c r="DF37" s="1147" t="n"/>
      <c r="DG37" s="1147" t="n"/>
      <c r="DH37" s="1147" t="n"/>
      <c r="DI37" s="1147" t="n"/>
      <c r="DJ37" s="1147" t="n"/>
      <c r="DK37" s="1147" t="n"/>
      <c r="DL37" s="1147" t="n"/>
      <c r="DM37" s="1147" t="n"/>
      <c r="DN37" s="1147" t="n"/>
      <c r="DO37" s="1147" t="n"/>
      <c r="DP37" s="1147" t="n"/>
      <c r="DQ37" s="1147" t="n"/>
      <c r="DR37" s="1147" t="n"/>
      <c r="DS37" s="1147" t="n"/>
      <c r="DT37" s="1147" t="n"/>
      <c r="DU37" s="1147" t="n"/>
      <c r="DV37" s="1148" t="n"/>
      <c r="DW37" s="1168"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8" t="n"/>
      <c r="EZ37" s="1178" t="n"/>
      <c r="FA37" s="1178" t="n"/>
      <c r="FB37" s="1178" t="n"/>
      <c r="FC37" s="1178" t="n"/>
      <c r="FD37" s="1178" t="n"/>
      <c r="FE37" s="1178" t="n"/>
      <c r="FF37" s="1178" t="n"/>
      <c r="FG37" s="1178" t="n"/>
      <c r="FH37" s="1178" t="n"/>
      <c r="FI37" s="1178" t="n"/>
      <c r="FJ37" s="1178" t="n"/>
      <c r="FK37" s="1178" t="n"/>
      <c r="FL37" s="1178" t="n"/>
    </row>
    <row r="38" ht="6" customHeight="1" s="898">
      <c r="A38" s="410" t="n"/>
      <c r="B38" s="1162" t="n"/>
      <c r="C38" s="1163" t="n"/>
      <c r="D38" s="1163" t="n"/>
      <c r="E38" s="1163" t="n"/>
      <c r="F38" s="1163" t="n"/>
      <c r="G38" s="1163" t="n"/>
      <c r="H38" s="1163" t="n"/>
      <c r="I38" s="1163" t="n"/>
      <c r="J38" s="1163" t="n"/>
      <c r="K38" s="1163" t="n"/>
      <c r="L38" s="1163" t="n"/>
      <c r="M38" s="1163" t="n"/>
      <c r="N38" s="1163" t="n"/>
      <c r="O38" s="1163" t="n"/>
      <c r="P38" s="1163" t="n"/>
      <c r="Q38" s="1163" t="n"/>
      <c r="R38" s="1163" t="n"/>
      <c r="S38" s="1164" t="n"/>
      <c r="T38" s="1162" t="n"/>
      <c r="U38" s="1163" t="n"/>
      <c r="V38" s="1163" t="n"/>
      <c r="W38" s="1163" t="n"/>
      <c r="X38" s="1163" t="n"/>
      <c r="Y38" s="1163" t="n"/>
      <c r="Z38" s="1163" t="n"/>
      <c r="AA38" s="1163" t="n"/>
      <c r="AB38" s="1163" t="n"/>
      <c r="AC38" s="1163" t="n"/>
      <c r="AD38" s="1164" t="n"/>
      <c r="AE38" s="1170" t="n"/>
      <c r="AF38" s="1163" t="n"/>
      <c r="AG38" s="1163" t="n"/>
      <c r="AH38" s="1163" t="n"/>
      <c r="AI38" s="1163" t="n"/>
      <c r="AJ38" s="1163" t="n"/>
      <c r="AK38" s="1163" t="n"/>
      <c r="AL38" s="1163" t="n"/>
      <c r="AM38" s="1163" t="n"/>
      <c r="AN38" s="1163" t="n"/>
      <c r="AO38" s="1164" t="n"/>
      <c r="AP38" s="1162" t="n"/>
      <c r="AQ38" s="1163" t="n"/>
      <c r="AR38" s="1163" t="n"/>
      <c r="AS38" s="1163" t="n"/>
      <c r="AT38" s="1163" t="n"/>
      <c r="AU38" s="1163" t="n"/>
      <c r="AV38" s="1163" t="n"/>
      <c r="AW38" s="1163" t="n"/>
      <c r="AX38" s="1163" t="n"/>
      <c r="AY38" s="1163" t="n"/>
      <c r="AZ38" s="1164" t="n"/>
      <c r="BA38" s="1170" t="n"/>
      <c r="BB38" s="1163" t="n"/>
      <c r="BC38" s="1163" t="n"/>
      <c r="BD38" s="1163" t="n"/>
      <c r="BE38" s="1163" t="n"/>
      <c r="BF38" s="1163" t="n"/>
      <c r="BG38" s="1163" t="n"/>
      <c r="BH38" s="1163" t="n"/>
      <c r="BI38" s="1163" t="n"/>
      <c r="BJ38" s="1163" t="n"/>
      <c r="BK38" s="1164" t="n"/>
      <c r="BL38" s="1162" t="n"/>
      <c r="BM38" s="1163" t="n"/>
      <c r="BN38" s="1163" t="n"/>
      <c r="BO38" s="1163" t="n"/>
      <c r="BP38" s="1163" t="n"/>
      <c r="BQ38" s="1163" t="n"/>
      <c r="BR38" s="1163" t="n"/>
      <c r="BS38" s="1163" t="n"/>
      <c r="BT38" s="1163" t="n"/>
      <c r="BU38" s="1163" t="n"/>
      <c r="BV38" s="1164" t="n"/>
      <c r="BW38" s="1163" t="n"/>
      <c r="BX38" s="1163" t="n"/>
      <c r="BY38" s="1163" t="n"/>
      <c r="BZ38" s="1163" t="n"/>
      <c r="CA38" s="1163" t="n"/>
      <c r="CB38" s="1163" t="n"/>
      <c r="CC38" s="1163" t="n"/>
      <c r="CD38" s="1163" t="n"/>
      <c r="CE38" s="1163" t="n"/>
      <c r="CF38" s="1163" t="n"/>
      <c r="CG38" s="1163" t="n"/>
      <c r="CH38" s="1163" t="n"/>
      <c r="CI38" s="1163" t="n"/>
      <c r="CJ38" s="1163" t="n"/>
      <c r="CK38" s="1163" t="n"/>
      <c r="CL38" s="1163" t="n"/>
      <c r="CM38" s="1163" t="n"/>
      <c r="CN38" s="1163" t="n"/>
      <c r="CO38" s="1163" t="n"/>
      <c r="CP38" s="1163" t="n"/>
      <c r="CQ38" s="1163" t="n"/>
      <c r="CR38" s="1163" t="n"/>
      <c r="CS38" s="1163" t="n"/>
      <c r="CT38" s="1163" t="n"/>
      <c r="CU38" s="1163" t="n"/>
      <c r="CV38" s="1163" t="n"/>
      <c r="CW38" s="1163" t="n"/>
      <c r="CX38" s="1163" t="n"/>
      <c r="CY38" s="1163" t="n"/>
      <c r="CZ38" s="1163" t="n"/>
      <c r="DA38" s="1163" t="n"/>
      <c r="DB38" s="1163" t="n"/>
      <c r="DC38" s="1163" t="n"/>
      <c r="DD38" s="1163" t="n"/>
      <c r="DE38" s="1163" t="n"/>
      <c r="DF38" s="1163" t="n"/>
      <c r="DG38" s="1163" t="n"/>
      <c r="DH38" s="1163" t="n"/>
      <c r="DI38" s="1163" t="n"/>
      <c r="DJ38" s="1163" t="n"/>
      <c r="DK38" s="1163" t="n"/>
      <c r="DL38" s="1163" t="n"/>
      <c r="DM38" s="1163" t="n"/>
      <c r="DN38" s="1163" t="n"/>
      <c r="DO38" s="1163" t="n"/>
      <c r="DP38" s="1163" t="n"/>
      <c r="DQ38" s="1163" t="n"/>
      <c r="DR38" s="1163" t="n"/>
      <c r="DS38" s="1163" t="n"/>
      <c r="DT38" s="1163" t="n"/>
      <c r="DU38" s="1163" t="n"/>
      <c r="DV38" s="1164" t="n"/>
      <c r="DW38" s="1168" t="n"/>
      <c r="DY38" s="400" t="n"/>
      <c r="DZ38" s="672" t="inlineStr">
        <is>
          <t>The aggregate amount of unrealized gain/loss (A) （⑦=②+⑤+⑥）</t>
        </is>
      </c>
      <c r="EA38" s="1147" t="n"/>
      <c r="EB38" s="1147" t="n"/>
      <c r="EC38" s="1147" t="n"/>
      <c r="ED38" s="1147" t="n"/>
      <c r="EE38" s="1147" t="n"/>
      <c r="EF38" s="1147" t="n"/>
      <c r="EG38" s="1147" t="n"/>
      <c r="EH38" s="1147" t="n"/>
      <c r="EI38" s="1147" t="n"/>
      <c r="EJ38" s="1147" t="n"/>
      <c r="EK38" s="1147" t="n"/>
      <c r="EL38" s="1147" t="n"/>
      <c r="EM38" s="1147" t="n"/>
      <c r="EN38" s="1147" t="n"/>
      <c r="EO38" s="1147" t="n"/>
      <c r="EP38" s="1147" t="n"/>
      <c r="EQ38" s="1147" t="n"/>
      <c r="ER38" s="1147" t="n"/>
      <c r="ES38" s="1147" t="n"/>
      <c r="ET38" s="1147" t="n"/>
      <c r="EU38" s="1147" t="n"/>
      <c r="EV38" s="1147" t="n"/>
      <c r="EW38" s="1147" t="n"/>
      <c r="EX38" s="1147" t="n"/>
      <c r="EY38" s="1148" t="n"/>
      <c r="EZ38" s="1179" t="inlineStr">
        <is>
          <t>⑦</t>
        </is>
      </c>
      <c r="FA38" s="1148" t="n"/>
      <c r="FB38" s="1180">
        <f>+AG81+FB26+FB35</f>
        <v/>
      </c>
      <c r="FC38" s="1147" t="n"/>
      <c r="FD38" s="1147" t="n"/>
      <c r="FE38" s="1147" t="n"/>
      <c r="FF38" s="1147" t="n"/>
      <c r="FG38" s="1147" t="n"/>
      <c r="FH38" s="1147" t="n"/>
      <c r="FI38" s="1147" t="n"/>
      <c r="FJ38" s="1147" t="n"/>
      <c r="FK38" s="1147" t="n"/>
      <c r="FL38" s="1148" t="n"/>
    </row>
    <row r="39" ht="6" customHeight="1" s="898">
      <c r="A39" s="709" t="inlineStr">
        <is>
          <t>Total Current Assets</t>
        </is>
      </c>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8" t="n"/>
      <c r="T39" s="1172">
        <f>SUM(T11:AD38)</f>
        <v/>
      </c>
      <c r="U39" s="1147" t="n"/>
      <c r="V39" s="1147" t="n"/>
      <c r="W39" s="1147" t="n"/>
      <c r="X39" s="1147" t="n"/>
      <c r="Y39" s="1147" t="n"/>
      <c r="Z39" s="1147" t="n"/>
      <c r="AA39" s="1147" t="n"/>
      <c r="AB39" s="1147" t="n"/>
      <c r="AC39" s="1147" t="n"/>
      <c r="AD39" s="1148" t="n"/>
      <c r="AE39" s="1173">
        <f>SUM(AE11:AO38)</f>
        <v/>
      </c>
      <c r="AF39" s="1147" t="n"/>
      <c r="AG39" s="1147" t="n"/>
      <c r="AH39" s="1147" t="n"/>
      <c r="AI39" s="1147" t="n"/>
      <c r="AJ39" s="1147" t="n"/>
      <c r="AK39" s="1147" t="n"/>
      <c r="AL39" s="1147" t="n"/>
      <c r="AM39" s="1147" t="n"/>
      <c r="AN39" s="1147" t="n"/>
      <c r="AO39" s="1148" t="n"/>
      <c r="AP39" s="1172">
        <f>+T39+AE39</f>
        <v/>
      </c>
      <c r="AQ39" s="1147" t="n"/>
      <c r="AR39" s="1147" t="n"/>
      <c r="AS39" s="1147" t="n"/>
      <c r="AT39" s="1147" t="n"/>
      <c r="AU39" s="1147" t="n"/>
      <c r="AV39" s="1147" t="n"/>
      <c r="AW39" s="1147" t="n"/>
      <c r="AX39" s="1147" t="n"/>
      <c r="AY39" s="1147" t="n"/>
      <c r="AZ39" s="1148" t="n"/>
      <c r="BA39" s="1173">
        <f>SUM(BA11:BK38)</f>
        <v/>
      </c>
      <c r="BB39" s="1147" t="n"/>
      <c r="BC39" s="1147" t="n"/>
      <c r="BD39" s="1147" t="n"/>
      <c r="BE39" s="1147" t="n"/>
      <c r="BF39" s="1147" t="n"/>
      <c r="BG39" s="1147" t="n"/>
      <c r="BH39" s="1147" t="n"/>
      <c r="BI39" s="1147" t="n"/>
      <c r="BJ39" s="1147" t="n"/>
      <c r="BK39" s="1148" t="n"/>
      <c r="BL39" s="1172">
        <f>+T39+BA39</f>
        <v/>
      </c>
      <c r="BM39" s="1147" t="n"/>
      <c r="BN39" s="1147" t="n"/>
      <c r="BO39" s="1147" t="n"/>
      <c r="BP39" s="1147" t="n"/>
      <c r="BQ39" s="1147" t="n"/>
      <c r="BR39" s="1147" t="n"/>
      <c r="BS39" s="1147" t="n"/>
      <c r="BT39" s="1147" t="n"/>
      <c r="BU39" s="1147" t="n"/>
      <c r="BV39" s="1148" t="n"/>
      <c r="BW39" s="121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7" t="n"/>
      <c r="DH39" s="1147" t="n"/>
      <c r="DI39" s="1147" t="n"/>
      <c r="DJ39" s="1147" t="n"/>
      <c r="DK39" s="1147" t="n"/>
      <c r="DL39" s="1147" t="n"/>
      <c r="DM39" s="1147" t="n"/>
      <c r="DN39" s="1147" t="n"/>
      <c r="DO39" s="1147" t="n"/>
      <c r="DP39" s="1147" t="n"/>
      <c r="DQ39" s="1147" t="n"/>
      <c r="DR39" s="1147" t="n"/>
      <c r="DS39" s="1147" t="n"/>
      <c r="DT39" s="1147" t="n"/>
      <c r="DU39" s="1147" t="n"/>
      <c r="DV39" s="1148" t="n"/>
      <c r="DW39" s="1168" t="n"/>
      <c r="DY39" s="402" t="n"/>
      <c r="DZ39" s="1162" t="n"/>
      <c r="EA39" s="1163" t="n"/>
      <c r="EB39" s="1163" t="n"/>
      <c r="EC39" s="1163" t="n"/>
      <c r="ED39" s="1163" t="n"/>
      <c r="EE39" s="1163" t="n"/>
      <c r="EF39" s="1163" t="n"/>
      <c r="EG39" s="1163" t="n"/>
      <c r="EH39" s="1163" t="n"/>
      <c r="EI39" s="1163" t="n"/>
      <c r="EJ39" s="1163" t="n"/>
      <c r="EK39" s="1163" t="n"/>
      <c r="EL39" s="1163" t="n"/>
      <c r="EM39" s="1163" t="n"/>
      <c r="EN39" s="1163" t="n"/>
      <c r="EO39" s="1163" t="n"/>
      <c r="EP39" s="1163" t="n"/>
      <c r="EQ39" s="1163" t="n"/>
      <c r="ER39" s="1163" t="n"/>
      <c r="ES39" s="1163" t="n"/>
      <c r="ET39" s="1163" t="n"/>
      <c r="EU39" s="1163" t="n"/>
      <c r="EV39" s="1163" t="n"/>
      <c r="EW39" s="1163" t="n"/>
      <c r="EX39" s="1163" t="n"/>
      <c r="EY39" s="1164" t="n"/>
      <c r="EZ39" s="1162" t="n"/>
      <c r="FA39" s="1164" t="n"/>
      <c r="FB39" s="1163" t="n"/>
      <c r="FC39" s="1163" t="n"/>
      <c r="FD39" s="1163" t="n"/>
      <c r="FE39" s="1163" t="n"/>
      <c r="FF39" s="1163" t="n"/>
      <c r="FG39" s="1163" t="n"/>
      <c r="FH39" s="1163" t="n"/>
      <c r="FI39" s="1163" t="n"/>
      <c r="FJ39" s="1163" t="n"/>
      <c r="FK39" s="1163" t="n"/>
      <c r="FL39" s="1164" t="n"/>
    </row>
    <row r="40" ht="6" customHeight="1" s="898">
      <c r="A40" s="1170" t="n"/>
      <c r="B40" s="1163" t="n"/>
      <c r="C40" s="1163" t="n"/>
      <c r="D40" s="1163" t="n"/>
      <c r="E40" s="1163" t="n"/>
      <c r="F40" s="1163" t="n"/>
      <c r="G40" s="1163" t="n"/>
      <c r="H40" s="1163" t="n"/>
      <c r="I40" s="1163" t="n"/>
      <c r="J40" s="1163" t="n"/>
      <c r="K40" s="1163" t="n"/>
      <c r="L40" s="1163" t="n"/>
      <c r="M40" s="1163" t="n"/>
      <c r="N40" s="1163" t="n"/>
      <c r="O40" s="1163" t="n"/>
      <c r="P40" s="1163" t="n"/>
      <c r="Q40" s="1163" t="n"/>
      <c r="R40" s="1163" t="n"/>
      <c r="S40" s="1164" t="n"/>
      <c r="T40" s="1162" t="n"/>
      <c r="U40" s="1163" t="n"/>
      <c r="V40" s="1163" t="n"/>
      <c r="W40" s="1163" t="n"/>
      <c r="X40" s="1163" t="n"/>
      <c r="Y40" s="1163" t="n"/>
      <c r="Z40" s="1163" t="n"/>
      <c r="AA40" s="1163" t="n"/>
      <c r="AB40" s="1163" t="n"/>
      <c r="AC40" s="1163" t="n"/>
      <c r="AD40" s="1164" t="n"/>
      <c r="AE40" s="1170" t="n"/>
      <c r="AF40" s="1163" t="n"/>
      <c r="AG40" s="1163" t="n"/>
      <c r="AH40" s="1163" t="n"/>
      <c r="AI40" s="1163" t="n"/>
      <c r="AJ40" s="1163" t="n"/>
      <c r="AK40" s="1163" t="n"/>
      <c r="AL40" s="1163" t="n"/>
      <c r="AM40" s="1163" t="n"/>
      <c r="AN40" s="1163" t="n"/>
      <c r="AO40" s="1164" t="n"/>
      <c r="AP40" s="1162" t="n"/>
      <c r="AQ40" s="1163" t="n"/>
      <c r="AR40" s="1163" t="n"/>
      <c r="AS40" s="1163" t="n"/>
      <c r="AT40" s="1163" t="n"/>
      <c r="AU40" s="1163" t="n"/>
      <c r="AV40" s="1163" t="n"/>
      <c r="AW40" s="1163" t="n"/>
      <c r="AX40" s="1163" t="n"/>
      <c r="AY40" s="1163" t="n"/>
      <c r="AZ40" s="1164" t="n"/>
      <c r="BA40" s="1170" t="n"/>
      <c r="BB40" s="1163" t="n"/>
      <c r="BC40" s="1163" t="n"/>
      <c r="BD40" s="1163" t="n"/>
      <c r="BE40" s="1163" t="n"/>
      <c r="BF40" s="1163" t="n"/>
      <c r="BG40" s="1163" t="n"/>
      <c r="BH40" s="1163" t="n"/>
      <c r="BI40" s="1163" t="n"/>
      <c r="BJ40" s="1163" t="n"/>
      <c r="BK40" s="1164" t="n"/>
      <c r="BL40" s="1162" t="n"/>
      <c r="BM40" s="1163" t="n"/>
      <c r="BN40" s="1163" t="n"/>
      <c r="BO40" s="1163" t="n"/>
      <c r="BP40" s="1163" t="n"/>
      <c r="BQ40" s="1163" t="n"/>
      <c r="BR40" s="1163" t="n"/>
      <c r="BS40" s="1163" t="n"/>
      <c r="BT40" s="1163" t="n"/>
      <c r="BU40" s="1163" t="n"/>
      <c r="BV40" s="1164" t="n"/>
      <c r="BW40" s="1163" t="n"/>
      <c r="BX40" s="1163" t="n"/>
      <c r="BY40" s="1163" t="n"/>
      <c r="BZ40" s="1163" t="n"/>
      <c r="CA40" s="1163" t="n"/>
      <c r="CB40" s="1163" t="n"/>
      <c r="CC40" s="1163" t="n"/>
      <c r="CD40" s="1163" t="n"/>
      <c r="CE40" s="1163" t="n"/>
      <c r="CF40" s="1163" t="n"/>
      <c r="CG40" s="1163" t="n"/>
      <c r="CH40" s="1163" t="n"/>
      <c r="CI40" s="1163" t="n"/>
      <c r="CJ40" s="1163" t="n"/>
      <c r="CK40" s="1163" t="n"/>
      <c r="CL40" s="1163" t="n"/>
      <c r="CM40" s="1163" t="n"/>
      <c r="CN40" s="1163" t="n"/>
      <c r="CO40" s="1163" t="n"/>
      <c r="CP40" s="1163" t="n"/>
      <c r="CQ40" s="1163" t="n"/>
      <c r="CR40" s="1163" t="n"/>
      <c r="CS40" s="1163" t="n"/>
      <c r="CT40" s="1163" t="n"/>
      <c r="CU40" s="1163" t="n"/>
      <c r="CV40" s="1163" t="n"/>
      <c r="CW40" s="1163" t="n"/>
      <c r="CX40" s="1163" t="n"/>
      <c r="CY40" s="1163" t="n"/>
      <c r="CZ40" s="1163" t="n"/>
      <c r="DA40" s="1163" t="n"/>
      <c r="DB40" s="1163" t="n"/>
      <c r="DC40" s="1163" t="n"/>
      <c r="DD40" s="1163" t="n"/>
      <c r="DE40" s="1163" t="n"/>
      <c r="DF40" s="1163" t="n"/>
      <c r="DG40" s="1163" t="n"/>
      <c r="DH40" s="1163" t="n"/>
      <c r="DI40" s="1163" t="n"/>
      <c r="DJ40" s="1163" t="n"/>
      <c r="DK40" s="1163" t="n"/>
      <c r="DL40" s="1163" t="n"/>
      <c r="DM40" s="1163" t="n"/>
      <c r="DN40" s="1163" t="n"/>
      <c r="DO40" s="1163" t="n"/>
      <c r="DP40" s="1163" t="n"/>
      <c r="DQ40" s="1163" t="n"/>
      <c r="DR40" s="1163" t="n"/>
      <c r="DS40" s="1163" t="n"/>
      <c r="DT40" s="1163" t="n"/>
      <c r="DU40" s="1163" t="n"/>
      <c r="DV40" s="1164" t="n"/>
      <c r="DW40" s="1168" t="n"/>
      <c r="DY40" s="402" t="n"/>
      <c r="DZ40" s="664" t="inlineStr">
        <is>
          <t>▲Considerations of tax effect</t>
        </is>
      </c>
      <c r="EA40" s="1147" t="n"/>
      <c r="EB40" s="1147" t="n"/>
      <c r="EC40" s="1147" t="n"/>
      <c r="ED40" s="1147" t="n"/>
      <c r="EE40" s="1147" t="n"/>
      <c r="EF40" s="1147" t="n"/>
      <c r="EG40" s="1147" t="n"/>
      <c r="EH40" s="1147" t="n"/>
      <c r="EI40" s="1147" t="n"/>
      <c r="EJ40" s="1147" t="n"/>
      <c r="EK40" s="1147" t="n"/>
      <c r="EL40" s="1147" t="n"/>
      <c r="EM40" s="1147" t="n"/>
      <c r="EN40" s="1147" t="n"/>
      <c r="EO40" s="1147" t="n"/>
      <c r="EP40" s="1147" t="n"/>
      <c r="EQ40" s="1147" t="n"/>
      <c r="ER40" s="1147" t="n"/>
      <c r="ES40" s="1147" t="n"/>
      <c r="ET40" s="1147" t="n"/>
      <c r="EU40" s="1147" t="n"/>
      <c r="EV40" s="1147" t="n"/>
      <c r="EW40" s="1147" t="n"/>
      <c r="EX40" s="1147" t="n"/>
      <c r="EY40" s="1148" t="n"/>
      <c r="EZ40" s="1169" t="n"/>
      <c r="FA40" s="1147" t="n"/>
      <c r="FB40" s="1147" t="n"/>
      <c r="FC40" s="1147" t="n"/>
      <c r="FD40" s="1147" t="n"/>
      <c r="FE40" s="1147" t="n"/>
      <c r="FF40" s="1147" t="n"/>
      <c r="FG40" s="1147" t="n"/>
      <c r="FH40" s="1147" t="n"/>
      <c r="FI40" s="1147" t="n"/>
      <c r="FJ40" s="1147" t="n"/>
      <c r="FK40" s="1147" t="n"/>
      <c r="FL40" s="1148" t="n"/>
    </row>
    <row r="41" ht="6" customHeight="1" s="898">
      <c r="A41" s="398" t="n"/>
      <c r="B41" s="411" t="n"/>
      <c r="C41" s="660" t="inlineStr">
        <is>
          <t>Property, Plant &amp; Equipment</t>
        </is>
      </c>
      <c r="D41" s="1140" t="n"/>
      <c r="E41" s="1140" t="n"/>
      <c r="F41" s="1140" t="n"/>
      <c r="G41" s="1140" t="n"/>
      <c r="H41" s="1140" t="n"/>
      <c r="I41" s="1140" t="n"/>
      <c r="J41" s="1140" t="n"/>
      <c r="K41" s="1140" t="n"/>
      <c r="L41" s="1140" t="n"/>
      <c r="M41" s="1140" t="n"/>
      <c r="N41" s="1140" t="n"/>
      <c r="O41" s="1140" t="n"/>
      <c r="P41" s="1140" t="n"/>
      <c r="Q41" s="1140" t="n"/>
      <c r="R41" s="1140" t="n"/>
      <c r="S41" s="1150" t="n"/>
      <c r="T41" s="1165" t="n">
        <v>17230</v>
      </c>
      <c r="U41" s="1140" t="n"/>
      <c r="V41" s="1140" t="n"/>
      <c r="W41" s="1140" t="n"/>
      <c r="X41" s="1140" t="n"/>
      <c r="Y41" s="1140" t="n"/>
      <c r="Z41" s="1140" t="n"/>
      <c r="AA41" s="1140" t="n"/>
      <c r="AB41" s="1140" t="n"/>
      <c r="AC41" s="1140" t="n"/>
      <c r="AD41" s="1150" t="n"/>
      <c r="AE41" s="1166" t="n"/>
      <c r="AF41" s="1140" t="n"/>
      <c r="AG41" s="1140" t="n"/>
      <c r="AH41" s="1140" t="n"/>
      <c r="AI41" s="1140" t="n"/>
      <c r="AJ41" s="1140" t="n"/>
      <c r="AK41" s="1140" t="n"/>
      <c r="AL41" s="1140" t="n"/>
      <c r="AM41" s="1140" t="n"/>
      <c r="AN41" s="1140" t="n"/>
      <c r="AO41" s="1150" t="n"/>
      <c r="AP41" s="1165">
        <f>+T41+AE41</f>
        <v/>
      </c>
      <c r="AQ41" s="1140" t="n"/>
      <c r="AR41" s="1140" t="n"/>
      <c r="AS41" s="1140" t="n"/>
      <c r="AT41" s="1140" t="n"/>
      <c r="AU41" s="1140" t="n"/>
      <c r="AV41" s="1140" t="n"/>
      <c r="AW41" s="1140" t="n"/>
      <c r="AX41" s="1140" t="n"/>
      <c r="AY41" s="1140" t="n"/>
      <c r="AZ41" s="1150" t="n"/>
      <c r="BA41" s="1166" t="n"/>
      <c r="BB41" s="1140" t="n"/>
      <c r="BC41" s="1140" t="n"/>
      <c r="BD41" s="1140" t="n"/>
      <c r="BE41" s="1140" t="n"/>
      <c r="BF41" s="1140" t="n"/>
      <c r="BG41" s="1140" t="n"/>
      <c r="BH41" s="1140" t="n"/>
      <c r="BI41" s="1140" t="n"/>
      <c r="BJ41" s="1140" t="n"/>
      <c r="BK41" s="1150" t="n"/>
      <c r="BL41" s="1165">
        <f>+T41+BA41</f>
        <v/>
      </c>
      <c r="BM41" s="1140" t="n"/>
      <c r="BN41" s="1140" t="n"/>
      <c r="BO41" s="1140" t="n"/>
      <c r="BP41" s="1140" t="n"/>
      <c r="BQ41" s="1140" t="n"/>
      <c r="BR41" s="1140" t="n"/>
      <c r="BS41" s="1140" t="n"/>
      <c r="BT41" s="1140" t="n"/>
      <c r="BU41" s="1140" t="n"/>
      <c r="BV41" s="1150" t="n"/>
      <c r="BW41" s="1214" t="n"/>
      <c r="BX41" s="1147" t="n"/>
      <c r="BY41" s="1147" t="n"/>
      <c r="BZ41" s="1147" t="n"/>
      <c r="CA41" s="1147" t="n"/>
      <c r="CB41" s="1147" t="n"/>
      <c r="CC41" s="1147" t="n"/>
      <c r="CD41" s="1147" t="n"/>
      <c r="CE41" s="1147" t="n"/>
      <c r="CF41" s="1147" t="n"/>
      <c r="CG41" s="1147" t="n"/>
      <c r="CH41" s="1147" t="n"/>
      <c r="CI41" s="1147" t="n"/>
      <c r="CJ41" s="1147" t="n"/>
      <c r="CK41" s="1147" t="n"/>
      <c r="CL41" s="1147" t="n"/>
      <c r="CM41" s="1147" t="n"/>
      <c r="CN41" s="1147" t="n"/>
      <c r="CO41" s="1147" t="n"/>
      <c r="CP41" s="1147" t="n"/>
      <c r="CQ41" s="1147" t="n"/>
      <c r="CR41" s="1147" t="n"/>
      <c r="CS41" s="1147" t="n"/>
      <c r="CT41" s="1147" t="n"/>
      <c r="CU41" s="1147" t="n"/>
      <c r="CV41" s="1147" t="n"/>
      <c r="CW41" s="1147" t="n"/>
      <c r="CX41" s="1147" t="n"/>
      <c r="CY41" s="1147" t="n"/>
      <c r="CZ41" s="1147" t="n"/>
      <c r="DA41" s="1147" t="n"/>
      <c r="DB41" s="1147" t="n"/>
      <c r="DC41" s="1147" t="n"/>
      <c r="DD41" s="1147" t="n"/>
      <c r="DE41" s="1147" t="n"/>
      <c r="DF41" s="1147" t="n"/>
      <c r="DG41" s="1147" t="n"/>
      <c r="DH41" s="1147" t="n"/>
      <c r="DI41" s="1147" t="n"/>
      <c r="DJ41" s="1147" t="n"/>
      <c r="DK41" s="1147" t="n"/>
      <c r="DL41" s="1147" t="n"/>
      <c r="DM41" s="1147" t="n"/>
      <c r="DN41" s="1147" t="n"/>
      <c r="DO41" s="1147" t="n"/>
      <c r="DP41" s="1147" t="n"/>
      <c r="DQ41" s="1147" t="n"/>
      <c r="DR41" s="1147" t="n"/>
      <c r="DS41" s="1147" t="n"/>
      <c r="DT41" s="1147" t="n"/>
      <c r="DU41" s="1147" t="n"/>
      <c r="DV41" s="1175" t="n"/>
      <c r="DW41" s="1168" t="n"/>
      <c r="DY41" s="403" t="n"/>
      <c r="DZ41" s="1162" t="n"/>
      <c r="EA41" s="1163" t="n"/>
      <c r="EB41" s="1163" t="n"/>
      <c r="EC41" s="1163" t="n"/>
      <c r="ED41" s="1163" t="n"/>
      <c r="EE41" s="1163" t="n"/>
      <c r="EF41" s="1163" t="n"/>
      <c r="EG41" s="1163" t="n"/>
      <c r="EH41" s="1163" t="n"/>
      <c r="EI41" s="1163" t="n"/>
      <c r="EJ41" s="1163" t="n"/>
      <c r="EK41" s="1163" t="n"/>
      <c r="EL41" s="1163" t="n"/>
      <c r="EM41" s="1163" t="n"/>
      <c r="EN41" s="1163" t="n"/>
      <c r="EO41" s="1163" t="n"/>
      <c r="EP41" s="1163" t="n"/>
      <c r="EQ41" s="1163" t="n"/>
      <c r="ER41" s="1163" t="n"/>
      <c r="ES41" s="1163" t="n"/>
      <c r="ET41" s="1163" t="n"/>
      <c r="EU41" s="1163" t="n"/>
      <c r="EV41" s="1163" t="n"/>
      <c r="EW41" s="1163" t="n"/>
      <c r="EX41" s="1163" t="n"/>
      <c r="EY41" s="1164" t="n"/>
      <c r="EZ41" s="1162" t="n"/>
      <c r="FA41" s="1163" t="n"/>
      <c r="FB41" s="1163" t="n"/>
      <c r="FC41" s="1163" t="n"/>
      <c r="FD41" s="1163" t="n"/>
      <c r="FE41" s="1163" t="n"/>
      <c r="FF41" s="1163" t="n"/>
      <c r="FG41" s="1163" t="n"/>
      <c r="FH41" s="1163" t="n"/>
      <c r="FI41" s="1163" t="n"/>
      <c r="FJ41" s="1163" t="n"/>
      <c r="FK41" s="1163" t="n"/>
      <c r="FL41" s="1164" t="n"/>
    </row>
    <row r="42" ht="6" customHeight="1" s="898">
      <c r="A42" s="401" t="n"/>
      <c r="B42" s="412" t="n"/>
      <c r="C42" s="1162" t="n"/>
      <c r="D42" s="1163" t="n"/>
      <c r="E42" s="1163" t="n"/>
      <c r="F42" s="1163" t="n"/>
      <c r="G42" s="1163" t="n"/>
      <c r="H42" s="1163" t="n"/>
      <c r="I42" s="1163" t="n"/>
      <c r="J42" s="1163" t="n"/>
      <c r="K42" s="1163" t="n"/>
      <c r="L42" s="1163" t="n"/>
      <c r="M42" s="1163" t="n"/>
      <c r="N42" s="1163" t="n"/>
      <c r="O42" s="1163" t="n"/>
      <c r="P42" s="1163" t="n"/>
      <c r="Q42" s="1163" t="n"/>
      <c r="R42" s="1163" t="n"/>
      <c r="S42" s="1164" t="n"/>
      <c r="T42" s="1162" t="n"/>
      <c r="U42" s="1163" t="n"/>
      <c r="V42" s="1163" t="n"/>
      <c r="W42" s="1163" t="n"/>
      <c r="X42" s="1163" t="n"/>
      <c r="Y42" s="1163" t="n"/>
      <c r="Z42" s="1163" t="n"/>
      <c r="AA42" s="1163" t="n"/>
      <c r="AB42" s="1163" t="n"/>
      <c r="AC42" s="1163" t="n"/>
      <c r="AD42" s="1164" t="n"/>
      <c r="AE42" s="1170" t="n"/>
      <c r="AF42" s="1163" t="n"/>
      <c r="AG42" s="1163" t="n"/>
      <c r="AH42" s="1163" t="n"/>
      <c r="AI42" s="1163" t="n"/>
      <c r="AJ42" s="1163" t="n"/>
      <c r="AK42" s="1163" t="n"/>
      <c r="AL42" s="1163" t="n"/>
      <c r="AM42" s="1163" t="n"/>
      <c r="AN42" s="1163" t="n"/>
      <c r="AO42" s="1164" t="n"/>
      <c r="AP42" s="1162" t="n"/>
      <c r="AQ42" s="1163" t="n"/>
      <c r="AR42" s="1163" t="n"/>
      <c r="AS42" s="1163" t="n"/>
      <c r="AT42" s="1163" t="n"/>
      <c r="AU42" s="1163" t="n"/>
      <c r="AV42" s="1163" t="n"/>
      <c r="AW42" s="1163" t="n"/>
      <c r="AX42" s="1163" t="n"/>
      <c r="AY42" s="1163" t="n"/>
      <c r="AZ42" s="1164" t="n"/>
      <c r="BA42" s="1170" t="n"/>
      <c r="BB42" s="1163" t="n"/>
      <c r="BC42" s="1163" t="n"/>
      <c r="BD42" s="1163" t="n"/>
      <c r="BE42" s="1163" t="n"/>
      <c r="BF42" s="1163" t="n"/>
      <c r="BG42" s="1163" t="n"/>
      <c r="BH42" s="1163" t="n"/>
      <c r="BI42" s="1163" t="n"/>
      <c r="BJ42" s="1163" t="n"/>
      <c r="BK42" s="1164" t="n"/>
      <c r="BL42" s="1162" t="n"/>
      <c r="BM42" s="1163" t="n"/>
      <c r="BN42" s="1163" t="n"/>
      <c r="BO42" s="1163" t="n"/>
      <c r="BP42" s="1163" t="n"/>
      <c r="BQ42" s="1163" t="n"/>
      <c r="BR42" s="1163" t="n"/>
      <c r="BS42" s="1163" t="n"/>
      <c r="BT42" s="1163" t="n"/>
      <c r="BU42" s="1163" t="n"/>
      <c r="BV42" s="1164" t="n"/>
      <c r="BW42" s="1170"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3" t="n"/>
      <c r="DH42" s="1163" t="n"/>
      <c r="DI42" s="1163" t="n"/>
      <c r="DJ42" s="1163" t="n"/>
      <c r="DK42" s="1163" t="n"/>
      <c r="DL42" s="1163" t="n"/>
      <c r="DM42" s="1163" t="n"/>
      <c r="DN42" s="1163" t="n"/>
      <c r="DO42" s="1163" t="n"/>
      <c r="DP42" s="1163" t="n"/>
      <c r="DQ42" s="1163" t="n"/>
      <c r="DR42" s="1163" t="n"/>
      <c r="DS42" s="1163" t="n"/>
      <c r="DT42" s="1163" t="n"/>
      <c r="DU42" s="1163" t="n"/>
      <c r="DV42" s="1171" t="n"/>
      <c r="DW42" s="1168" t="n"/>
      <c r="DY42" s="672" t="inlineStr">
        <is>
          <t>Unrealized gain/loss with tax effect considered （A）</t>
        </is>
      </c>
      <c r="DZ42" s="1147" t="n"/>
      <c r="EA42" s="1147" t="n"/>
      <c r="EB42" s="1147" t="n"/>
      <c r="EC42" s="1147" t="n"/>
      <c r="ED42" s="1147" t="n"/>
      <c r="EE42" s="1147" t="n"/>
      <c r="EF42" s="1147" t="n"/>
      <c r="EG42" s="1147" t="n"/>
      <c r="EH42" s="1147" t="n"/>
      <c r="EI42" s="1147" t="n"/>
      <c r="EJ42" s="1147" t="n"/>
      <c r="EK42" s="1147" t="n"/>
      <c r="EL42" s="1147" t="n"/>
      <c r="EM42" s="1147" t="n"/>
      <c r="EN42" s="1147" t="n"/>
      <c r="EO42" s="1147" t="n"/>
      <c r="EP42" s="1147" t="n"/>
      <c r="EQ42" s="1147" t="n"/>
      <c r="ER42" s="1147" t="n"/>
      <c r="ES42" s="1147" t="n"/>
      <c r="ET42" s="1147" t="n"/>
      <c r="EU42" s="1147" t="n"/>
      <c r="EV42" s="1147" t="n"/>
      <c r="EW42" s="1147" t="n"/>
      <c r="EX42" s="1147" t="n"/>
      <c r="EY42" s="1148" t="n"/>
      <c r="EZ42" s="1179" t="inlineStr">
        <is>
          <t>a</t>
        </is>
      </c>
      <c r="FA42" s="1148" t="n"/>
      <c r="FB42" s="1180">
        <f>FB38+EZ40</f>
        <v/>
      </c>
      <c r="FC42" s="1147" t="n"/>
      <c r="FD42" s="1147" t="n"/>
      <c r="FE42" s="1147" t="n"/>
      <c r="FF42" s="1147" t="n"/>
      <c r="FG42" s="1147" t="n"/>
      <c r="FH42" s="1147" t="n"/>
      <c r="FI42" s="1147" t="n"/>
      <c r="FJ42" s="1147" t="n"/>
      <c r="FK42" s="1147" t="n"/>
      <c r="FL42" s="1148" t="n"/>
    </row>
    <row r="43" ht="6" customHeight="1" s="898">
      <c r="A43" s="401" t="n"/>
      <c r="B43" s="412" t="n"/>
      <c r="C43" s="664" t="inlineStr">
        <is>
          <t>Land</t>
        </is>
      </c>
      <c r="D43" s="1147" t="n"/>
      <c r="E43" s="1147" t="n"/>
      <c r="F43" s="1147" t="n"/>
      <c r="G43" s="1147" t="n"/>
      <c r="H43" s="1147" t="n"/>
      <c r="I43" s="1147" t="n"/>
      <c r="J43" s="1147" t="n"/>
      <c r="K43" s="1147" t="n"/>
      <c r="L43" s="1147" t="n"/>
      <c r="M43" s="1147" t="n"/>
      <c r="N43" s="1147" t="n"/>
      <c r="O43" s="1147" t="n"/>
      <c r="P43" s="1147" t="n"/>
      <c r="Q43" s="1147" t="n"/>
      <c r="R43" s="1147" t="n"/>
      <c r="S43" s="1148" t="n"/>
      <c r="T43" s="1172" t="n">
        <v>1941</v>
      </c>
      <c r="U43" s="1147" t="n"/>
      <c r="V43" s="1147" t="n"/>
      <c r="W43" s="1147" t="n"/>
      <c r="X43" s="1147" t="n"/>
      <c r="Y43" s="1147" t="n"/>
      <c r="Z43" s="1147" t="n"/>
      <c r="AA43" s="1147" t="n"/>
      <c r="AB43" s="1147" t="n"/>
      <c r="AC43" s="1147" t="n"/>
      <c r="AD43" s="1148" t="n"/>
      <c r="AE43" s="1173" t="n"/>
      <c r="AF43" s="1147" t="n"/>
      <c r="AG43" s="1147" t="n"/>
      <c r="AH43" s="1147" t="n"/>
      <c r="AI43" s="1147" t="n"/>
      <c r="AJ43" s="1147" t="n"/>
      <c r="AK43" s="1147" t="n"/>
      <c r="AL43" s="1147" t="n"/>
      <c r="AM43" s="1147" t="n"/>
      <c r="AN43" s="1147" t="n"/>
      <c r="AO43" s="1148" t="n"/>
      <c r="AP43" s="1172">
        <f>+T43+AE43</f>
        <v/>
      </c>
      <c r="AQ43" s="1147" t="n"/>
      <c r="AR43" s="1147" t="n"/>
      <c r="AS43" s="1147" t="n"/>
      <c r="AT43" s="1147" t="n"/>
      <c r="AU43" s="1147" t="n"/>
      <c r="AV43" s="1147" t="n"/>
      <c r="AW43" s="1147" t="n"/>
      <c r="AX43" s="1147" t="n"/>
      <c r="AY43" s="1147" t="n"/>
      <c r="AZ43" s="1148" t="n"/>
      <c r="BA43" s="1173" t="n"/>
      <c r="BB43" s="1147" t="n"/>
      <c r="BC43" s="1147" t="n"/>
      <c r="BD43" s="1147" t="n"/>
      <c r="BE43" s="1147" t="n"/>
      <c r="BF43" s="1147" t="n"/>
      <c r="BG43" s="1147" t="n"/>
      <c r="BH43" s="1147" t="n"/>
      <c r="BI43" s="1147" t="n"/>
      <c r="BJ43" s="1147" t="n"/>
      <c r="BK43" s="1148" t="n"/>
      <c r="BL43" s="1172">
        <f>+T43+BA43</f>
        <v/>
      </c>
      <c r="BM43" s="1147" t="n"/>
      <c r="BN43" s="1147" t="n"/>
      <c r="BO43" s="1147" t="n"/>
      <c r="BP43" s="1147" t="n"/>
      <c r="BQ43" s="1147" t="n"/>
      <c r="BR43" s="1147" t="n"/>
      <c r="BS43" s="1147" t="n"/>
      <c r="BT43" s="1147" t="n"/>
      <c r="BU43" s="1147" t="n"/>
      <c r="BV43" s="1148" t="n"/>
      <c r="BW43" s="1214" t="n"/>
      <c r="BX43" s="1147" t="n"/>
      <c r="BY43" s="1147" t="n"/>
      <c r="BZ43" s="1147" t="n"/>
      <c r="CA43" s="1147" t="n"/>
      <c r="CB43" s="1147" t="n"/>
      <c r="CC43" s="1147" t="n"/>
      <c r="CD43" s="1147" t="n"/>
      <c r="CE43" s="1147" t="n"/>
      <c r="CF43" s="1147" t="n"/>
      <c r="CG43" s="1147" t="n"/>
      <c r="CH43" s="1147" t="n"/>
      <c r="CI43" s="1147" t="n"/>
      <c r="CJ43" s="1147" t="n"/>
      <c r="CK43" s="1147" t="n"/>
      <c r="CL43" s="1147" t="n"/>
      <c r="CM43" s="1147" t="n"/>
      <c r="CN43" s="1147" t="n"/>
      <c r="CO43" s="1147" t="n"/>
      <c r="CP43" s="1147" t="n"/>
      <c r="CQ43" s="1147" t="n"/>
      <c r="CR43" s="1147" t="n"/>
      <c r="CS43" s="1147" t="n"/>
      <c r="CT43" s="1147" t="n"/>
      <c r="CU43" s="1147" t="n"/>
      <c r="CV43" s="1147" t="n"/>
      <c r="CW43" s="1147" t="n"/>
      <c r="CX43" s="1147" t="n"/>
      <c r="CY43" s="1147" t="n"/>
      <c r="CZ43" s="1147" t="n"/>
      <c r="DA43" s="1147" t="n"/>
      <c r="DB43" s="1147" t="n"/>
      <c r="DC43" s="1147" t="n"/>
      <c r="DD43" s="1147" t="n"/>
      <c r="DE43" s="1147" t="n"/>
      <c r="DF43" s="1147" t="n"/>
      <c r="DG43" s="1147" t="n"/>
      <c r="DH43" s="1147" t="n"/>
      <c r="DI43" s="1147" t="n"/>
      <c r="DJ43" s="1147" t="n"/>
      <c r="DK43" s="1147" t="n"/>
      <c r="DL43" s="1147" t="n"/>
      <c r="DM43" s="1147" t="n"/>
      <c r="DN43" s="1147" t="n"/>
      <c r="DO43" s="1147" t="n"/>
      <c r="DP43" s="1147" t="n"/>
      <c r="DQ43" s="1147" t="n"/>
      <c r="DR43" s="1147" t="n"/>
      <c r="DS43" s="1147" t="n"/>
      <c r="DT43" s="1147" t="n"/>
      <c r="DU43" s="1147" t="n"/>
      <c r="DV43" s="1175" t="n"/>
      <c r="DW43" s="1168" t="n"/>
      <c r="DY43" s="1162" t="n"/>
      <c r="DZ43" s="1163" t="n"/>
      <c r="EA43" s="1163" t="n"/>
      <c r="EB43" s="1163" t="n"/>
      <c r="EC43" s="1163" t="n"/>
      <c r="ED43" s="1163" t="n"/>
      <c r="EE43" s="1163" t="n"/>
      <c r="EF43" s="1163" t="n"/>
      <c r="EG43" s="1163" t="n"/>
      <c r="EH43" s="1163" t="n"/>
      <c r="EI43" s="1163" t="n"/>
      <c r="EJ43" s="1163" t="n"/>
      <c r="EK43" s="1163" t="n"/>
      <c r="EL43" s="1163" t="n"/>
      <c r="EM43" s="1163" t="n"/>
      <c r="EN43" s="1163" t="n"/>
      <c r="EO43" s="1163" t="n"/>
      <c r="EP43" s="1163" t="n"/>
      <c r="EQ43" s="1163" t="n"/>
      <c r="ER43" s="1163" t="n"/>
      <c r="ES43" s="1163" t="n"/>
      <c r="ET43" s="1163" t="n"/>
      <c r="EU43" s="1163" t="n"/>
      <c r="EV43" s="1163" t="n"/>
      <c r="EW43" s="1163" t="n"/>
      <c r="EX43" s="1163" t="n"/>
      <c r="EY43" s="1164" t="n"/>
      <c r="EZ43" s="1162" t="n"/>
      <c r="FA43" s="1164" t="n"/>
      <c r="FB43" s="1163" t="n"/>
      <c r="FC43" s="1163" t="n"/>
      <c r="FD43" s="1163" t="n"/>
      <c r="FE43" s="1163" t="n"/>
      <c r="FF43" s="1163" t="n"/>
      <c r="FG43" s="1163" t="n"/>
      <c r="FH43" s="1163" t="n"/>
      <c r="FI43" s="1163" t="n"/>
      <c r="FJ43" s="1163" t="n"/>
      <c r="FK43" s="1163" t="n"/>
      <c r="FL43" s="1164" t="n"/>
    </row>
    <row r="44" ht="6" customHeight="1" s="898">
      <c r="A44" s="401" t="n"/>
      <c r="B44" s="412" t="n"/>
      <c r="C44" s="1162" t="n"/>
      <c r="D44" s="1163" t="n"/>
      <c r="E44" s="1163" t="n"/>
      <c r="F44" s="1163" t="n"/>
      <c r="G44" s="1163" t="n"/>
      <c r="H44" s="1163" t="n"/>
      <c r="I44" s="1163" t="n"/>
      <c r="J44" s="1163" t="n"/>
      <c r="K44" s="1163" t="n"/>
      <c r="L44" s="1163" t="n"/>
      <c r="M44" s="1163" t="n"/>
      <c r="N44" s="1163" t="n"/>
      <c r="O44" s="1163" t="n"/>
      <c r="P44" s="1163" t="n"/>
      <c r="Q44" s="1163" t="n"/>
      <c r="R44" s="1163" t="n"/>
      <c r="S44" s="1164" t="n"/>
      <c r="T44" s="1162" t="n"/>
      <c r="U44" s="1163" t="n"/>
      <c r="V44" s="1163" t="n"/>
      <c r="W44" s="1163" t="n"/>
      <c r="X44" s="1163" t="n"/>
      <c r="Y44" s="1163" t="n"/>
      <c r="Z44" s="1163" t="n"/>
      <c r="AA44" s="1163" t="n"/>
      <c r="AB44" s="1163" t="n"/>
      <c r="AC44" s="1163" t="n"/>
      <c r="AD44" s="1164" t="n"/>
      <c r="AE44" s="1170" t="n"/>
      <c r="AF44" s="1163" t="n"/>
      <c r="AG44" s="1163" t="n"/>
      <c r="AH44" s="1163" t="n"/>
      <c r="AI44" s="1163" t="n"/>
      <c r="AJ44" s="1163" t="n"/>
      <c r="AK44" s="1163" t="n"/>
      <c r="AL44" s="1163" t="n"/>
      <c r="AM44" s="1163" t="n"/>
      <c r="AN44" s="1163" t="n"/>
      <c r="AO44" s="1164" t="n"/>
      <c r="AP44" s="1162" t="n"/>
      <c r="AQ44" s="1163" t="n"/>
      <c r="AR44" s="1163" t="n"/>
      <c r="AS44" s="1163" t="n"/>
      <c r="AT44" s="1163" t="n"/>
      <c r="AU44" s="1163" t="n"/>
      <c r="AV44" s="1163" t="n"/>
      <c r="AW44" s="1163" t="n"/>
      <c r="AX44" s="1163" t="n"/>
      <c r="AY44" s="1163" t="n"/>
      <c r="AZ44" s="1164" t="n"/>
      <c r="BA44" s="1170" t="n"/>
      <c r="BB44" s="1163" t="n"/>
      <c r="BC44" s="1163" t="n"/>
      <c r="BD44" s="1163" t="n"/>
      <c r="BE44" s="1163" t="n"/>
      <c r="BF44" s="1163" t="n"/>
      <c r="BG44" s="1163" t="n"/>
      <c r="BH44" s="1163" t="n"/>
      <c r="BI44" s="1163" t="n"/>
      <c r="BJ44" s="1163" t="n"/>
      <c r="BK44" s="1164" t="n"/>
      <c r="BL44" s="1162" t="n"/>
      <c r="BM44" s="1163" t="n"/>
      <c r="BN44" s="1163" t="n"/>
      <c r="BO44" s="1163" t="n"/>
      <c r="BP44" s="1163" t="n"/>
      <c r="BQ44" s="1163" t="n"/>
      <c r="BR44" s="1163" t="n"/>
      <c r="BS44" s="1163" t="n"/>
      <c r="BT44" s="1163" t="n"/>
      <c r="BU44" s="1163" t="n"/>
      <c r="BV44" s="1164" t="n"/>
      <c r="BW44" s="1170" t="n"/>
      <c r="BX44" s="1163" t="n"/>
      <c r="BY44" s="1163" t="n"/>
      <c r="BZ44" s="1163" t="n"/>
      <c r="CA44" s="1163" t="n"/>
      <c r="CB44" s="1163" t="n"/>
      <c r="CC44" s="1163" t="n"/>
      <c r="CD44" s="1163" t="n"/>
      <c r="CE44" s="1163" t="n"/>
      <c r="CF44" s="1163" t="n"/>
      <c r="CG44" s="1163" t="n"/>
      <c r="CH44" s="1163" t="n"/>
      <c r="CI44" s="1163" t="n"/>
      <c r="CJ44" s="1163" t="n"/>
      <c r="CK44" s="1163" t="n"/>
      <c r="CL44" s="1163" t="n"/>
      <c r="CM44" s="1163" t="n"/>
      <c r="CN44" s="1163" t="n"/>
      <c r="CO44" s="1163" t="n"/>
      <c r="CP44" s="1163" t="n"/>
      <c r="CQ44" s="1163" t="n"/>
      <c r="CR44" s="1163" t="n"/>
      <c r="CS44" s="1163" t="n"/>
      <c r="CT44" s="1163" t="n"/>
      <c r="CU44" s="1163" t="n"/>
      <c r="CV44" s="1163" t="n"/>
      <c r="CW44" s="1163" t="n"/>
      <c r="CX44" s="1163" t="n"/>
      <c r="CY44" s="1163" t="n"/>
      <c r="CZ44" s="1163" t="n"/>
      <c r="DA44" s="1163" t="n"/>
      <c r="DB44" s="1163" t="n"/>
      <c r="DC44" s="1163" t="n"/>
      <c r="DD44" s="1163" t="n"/>
      <c r="DE44" s="1163" t="n"/>
      <c r="DF44" s="1163" t="n"/>
      <c r="DG44" s="1163" t="n"/>
      <c r="DH44" s="1163" t="n"/>
      <c r="DI44" s="1163" t="n"/>
      <c r="DJ44" s="1163" t="n"/>
      <c r="DK44" s="1163" t="n"/>
      <c r="DL44" s="1163" t="n"/>
      <c r="DM44" s="1163" t="n"/>
      <c r="DN44" s="1163" t="n"/>
      <c r="DO44" s="1163" t="n"/>
      <c r="DP44" s="1163" t="n"/>
      <c r="DQ44" s="1163" t="n"/>
      <c r="DR44" s="1163" t="n"/>
      <c r="DS44" s="1163" t="n"/>
      <c r="DT44" s="1163" t="n"/>
      <c r="DU44" s="1163" t="n"/>
      <c r="DV44" s="1171" t="n"/>
      <c r="DW44" s="1168"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8" t="n"/>
      <c r="EZ44" s="1178" t="n"/>
      <c r="FA44" s="1178" t="n"/>
      <c r="FB44" s="1178" t="n"/>
      <c r="FC44" s="1178" t="n"/>
      <c r="FD44" s="1178" t="n"/>
      <c r="FE44" s="1178" t="n"/>
      <c r="FF44" s="1178" t="n"/>
      <c r="FG44" s="1178" t="n"/>
      <c r="FH44" s="1178" t="n"/>
      <c r="FI44" s="1178" t="n"/>
      <c r="FJ44" s="1178" t="n"/>
      <c r="FK44" s="1178" t="n"/>
      <c r="FL44" s="1178" t="n"/>
    </row>
    <row r="45" ht="9" customHeight="1" s="898">
      <c r="A45" s="401" t="n"/>
      <c r="B45" s="412" t="n"/>
      <c r="C45" s="664" t="inlineStr">
        <is>
          <t>Lease Assets</t>
        </is>
      </c>
      <c r="D45" s="1147" t="n"/>
      <c r="E45" s="1147" t="n"/>
      <c r="F45" s="1147" t="n"/>
      <c r="G45" s="1147" t="n"/>
      <c r="H45" s="1147" t="n"/>
      <c r="I45" s="1147" t="n"/>
      <c r="J45" s="1147" t="n"/>
      <c r="K45" s="1147" t="n"/>
      <c r="L45" s="1147" t="n"/>
      <c r="M45" s="1147" t="n"/>
      <c r="N45" s="1147" t="n"/>
      <c r="O45" s="1147" t="n"/>
      <c r="P45" s="1147" t="n"/>
      <c r="Q45" s="1147" t="n"/>
      <c r="R45" s="1147" t="n"/>
      <c r="S45" s="1148" t="n"/>
      <c r="T45" s="1172" t="n">
        <v>408</v>
      </c>
      <c r="U45" s="1147" t="n"/>
      <c r="V45" s="1147" t="n"/>
      <c r="W45" s="1147" t="n"/>
      <c r="X45" s="1147" t="n"/>
      <c r="Y45" s="1147" t="n"/>
      <c r="Z45" s="1147" t="n"/>
      <c r="AA45" s="1147" t="n"/>
      <c r="AB45" s="1147" t="n"/>
      <c r="AC45" s="1147" t="n"/>
      <c r="AD45" s="1148" t="n"/>
      <c r="AE45" s="1173" t="n"/>
      <c r="AF45" s="1147" t="n"/>
      <c r="AG45" s="1147" t="n"/>
      <c r="AH45" s="1147" t="n"/>
      <c r="AI45" s="1147" t="n"/>
      <c r="AJ45" s="1147" t="n"/>
      <c r="AK45" s="1147" t="n"/>
      <c r="AL45" s="1147" t="n"/>
      <c r="AM45" s="1147" t="n"/>
      <c r="AN45" s="1147" t="n"/>
      <c r="AO45" s="1148" t="n"/>
      <c r="AP45" s="1172">
        <f>+T45+AE45</f>
        <v/>
      </c>
      <c r="AQ45" s="1147" t="n"/>
      <c r="AR45" s="1147" t="n"/>
      <c r="AS45" s="1147" t="n"/>
      <c r="AT45" s="1147" t="n"/>
      <c r="AU45" s="1147" t="n"/>
      <c r="AV45" s="1147" t="n"/>
      <c r="AW45" s="1147" t="n"/>
      <c r="AX45" s="1147" t="n"/>
      <c r="AY45" s="1147" t="n"/>
      <c r="AZ45" s="1148" t="n"/>
      <c r="BA45" s="1173" t="n"/>
      <c r="BB45" s="1147" t="n"/>
      <c r="BC45" s="1147" t="n"/>
      <c r="BD45" s="1147" t="n"/>
      <c r="BE45" s="1147" t="n"/>
      <c r="BF45" s="1147" t="n"/>
      <c r="BG45" s="1147" t="n"/>
      <c r="BH45" s="1147" t="n"/>
      <c r="BI45" s="1147" t="n"/>
      <c r="BJ45" s="1147" t="n"/>
      <c r="BK45" s="1148" t="n"/>
      <c r="BL45" s="1172">
        <f>+T45+BA45</f>
        <v/>
      </c>
      <c r="BM45" s="1147" t="n"/>
      <c r="BN45" s="1147" t="n"/>
      <c r="BO45" s="1147" t="n"/>
      <c r="BP45" s="1147" t="n"/>
      <c r="BQ45" s="1147" t="n"/>
      <c r="BR45" s="1147" t="n"/>
      <c r="BS45" s="1147" t="n"/>
      <c r="BT45" s="1147" t="n"/>
      <c r="BU45" s="1147" t="n"/>
      <c r="BV45" s="1148" t="n"/>
      <c r="BW45" s="1219" t="inlineStr">
        <is>
          <t>Leasehold land</t>
        </is>
      </c>
      <c r="BX45" s="1147" t="n"/>
      <c r="BY45" s="1147" t="n"/>
      <c r="BZ45" s="1147" t="n"/>
      <c r="CA45" s="1147" t="n"/>
      <c r="CB45" s="1147" t="n"/>
      <c r="CC45" s="1147" t="n"/>
      <c r="CD45" s="1147" t="n"/>
      <c r="CE45" s="1147" t="n"/>
      <c r="CF45" s="1147" t="n"/>
      <c r="CG45" s="1147" t="n"/>
      <c r="CH45" s="1147" t="n"/>
      <c r="CI45" s="1147" t="n"/>
      <c r="CJ45" s="1147" t="n"/>
      <c r="CK45" s="1147" t="n"/>
      <c r="CL45" s="1147" t="n"/>
      <c r="CM45" s="1147" t="n"/>
      <c r="CN45" s="1147" t="n"/>
      <c r="CO45" s="1147" t="n"/>
      <c r="CP45" s="1147" t="n"/>
      <c r="CQ45" s="1147" t="n"/>
      <c r="CR45" s="1147" t="n"/>
      <c r="CS45" s="1147" t="n"/>
      <c r="CT45" s="1147" t="n"/>
      <c r="CU45" s="1147" t="n"/>
      <c r="CV45" s="1147" t="n"/>
      <c r="CW45" s="1147" t="n"/>
      <c r="CX45" s="1147" t="n"/>
      <c r="CY45" s="1147" t="n"/>
      <c r="CZ45" s="1147" t="n"/>
      <c r="DA45" s="1147" t="n"/>
      <c r="DB45" s="1147" t="n"/>
      <c r="DC45" s="1147" t="n"/>
      <c r="DD45" s="1147" t="n"/>
      <c r="DE45" s="1147" t="n"/>
      <c r="DF45" s="1147" t="n"/>
      <c r="DG45" s="1147" t="n"/>
      <c r="DH45" s="1147" t="n"/>
      <c r="DI45" s="1147" t="n"/>
      <c r="DJ45" s="1147" t="n"/>
      <c r="DK45" s="1147" t="n"/>
      <c r="DL45" s="1147" t="n"/>
      <c r="DM45" s="1147" t="n"/>
      <c r="DN45" s="1147" t="n"/>
      <c r="DO45" s="1147" t="n"/>
      <c r="DP45" s="1147" t="n"/>
      <c r="DQ45" s="1147" t="n"/>
      <c r="DR45" s="1147" t="n"/>
      <c r="DS45" s="1147" t="n"/>
      <c r="DT45" s="1147" t="n"/>
      <c r="DU45" s="1147" t="n"/>
      <c r="DV45" s="1175" t="n"/>
      <c r="DW45" s="1168" t="n"/>
      <c r="DY45" s="400" t="n"/>
      <c r="DZ45" s="672" t="inlineStr">
        <is>
          <t>The aggregate amount of unrealized gain/loss (B) （⑧=③+⑤+⑥）</t>
        </is>
      </c>
      <c r="EA45" s="1147" t="n"/>
      <c r="EB45" s="1147" t="n"/>
      <c r="EC45" s="1147" t="n"/>
      <c r="ED45" s="1147" t="n"/>
      <c r="EE45" s="1147" t="n"/>
      <c r="EF45" s="1147" t="n"/>
      <c r="EG45" s="1147" t="n"/>
      <c r="EH45" s="1147" t="n"/>
      <c r="EI45" s="1147" t="n"/>
      <c r="EJ45" s="1147" t="n"/>
      <c r="EK45" s="1147" t="n"/>
      <c r="EL45" s="1147" t="n"/>
      <c r="EM45" s="1147" t="n"/>
      <c r="EN45" s="1147" t="n"/>
      <c r="EO45" s="1147" t="n"/>
      <c r="EP45" s="1147" t="n"/>
      <c r="EQ45" s="1147" t="n"/>
      <c r="ER45" s="1147" t="n"/>
      <c r="ES45" s="1147" t="n"/>
      <c r="ET45" s="1147" t="n"/>
      <c r="EU45" s="1147" t="n"/>
      <c r="EV45" s="1147" t="n"/>
      <c r="EW45" s="1147" t="n"/>
      <c r="EX45" s="1147" t="n"/>
      <c r="EY45" s="1148" t="n"/>
      <c r="EZ45" s="1179" t="inlineStr">
        <is>
          <t>⑧</t>
        </is>
      </c>
      <c r="FA45" s="1148" t="n"/>
      <c r="FB45" s="1180">
        <f>+BC81+FB26+FB35</f>
        <v/>
      </c>
      <c r="FC45" s="1147" t="n"/>
      <c r="FD45" s="1147" t="n"/>
      <c r="FE45" s="1147" t="n"/>
      <c r="FF45" s="1147" t="n"/>
      <c r="FG45" s="1147" t="n"/>
      <c r="FH45" s="1147" t="n"/>
      <c r="FI45" s="1147" t="n"/>
      <c r="FJ45" s="1147" t="n"/>
      <c r="FK45" s="1147" t="n"/>
      <c r="FL45" s="1148" t="n"/>
    </row>
    <row r="46" ht="9" customHeight="1" s="898">
      <c r="A46" s="401" t="n"/>
      <c r="B46" s="412" t="n"/>
      <c r="C46" s="1162" t="n"/>
      <c r="D46" s="1163" t="n"/>
      <c r="E46" s="1163" t="n"/>
      <c r="F46" s="1163" t="n"/>
      <c r="G46" s="1163" t="n"/>
      <c r="H46" s="1163" t="n"/>
      <c r="I46" s="1163" t="n"/>
      <c r="J46" s="1163" t="n"/>
      <c r="K46" s="1163" t="n"/>
      <c r="L46" s="1163" t="n"/>
      <c r="M46" s="1163" t="n"/>
      <c r="N46" s="1163" t="n"/>
      <c r="O46" s="1163" t="n"/>
      <c r="P46" s="1163" t="n"/>
      <c r="Q46" s="1163" t="n"/>
      <c r="R46" s="1163" t="n"/>
      <c r="S46" s="1164" t="n"/>
      <c r="T46" s="1162" t="n"/>
      <c r="U46" s="1163" t="n"/>
      <c r="V46" s="1163" t="n"/>
      <c r="W46" s="1163" t="n"/>
      <c r="X46" s="1163" t="n"/>
      <c r="Y46" s="1163" t="n"/>
      <c r="Z46" s="1163" t="n"/>
      <c r="AA46" s="1163" t="n"/>
      <c r="AB46" s="1163" t="n"/>
      <c r="AC46" s="1163" t="n"/>
      <c r="AD46" s="1164" t="n"/>
      <c r="AE46" s="1170" t="n"/>
      <c r="AF46" s="1163" t="n"/>
      <c r="AG46" s="1163" t="n"/>
      <c r="AH46" s="1163" t="n"/>
      <c r="AI46" s="1163" t="n"/>
      <c r="AJ46" s="1163" t="n"/>
      <c r="AK46" s="1163" t="n"/>
      <c r="AL46" s="1163" t="n"/>
      <c r="AM46" s="1163" t="n"/>
      <c r="AN46" s="1163" t="n"/>
      <c r="AO46" s="1164" t="n"/>
      <c r="AP46" s="1162" t="n"/>
      <c r="AQ46" s="1163" t="n"/>
      <c r="AR46" s="1163" t="n"/>
      <c r="AS46" s="1163" t="n"/>
      <c r="AT46" s="1163" t="n"/>
      <c r="AU46" s="1163" t="n"/>
      <c r="AV46" s="1163" t="n"/>
      <c r="AW46" s="1163" t="n"/>
      <c r="AX46" s="1163" t="n"/>
      <c r="AY46" s="1163" t="n"/>
      <c r="AZ46" s="1164" t="n"/>
      <c r="BA46" s="1170" t="n"/>
      <c r="BB46" s="1163" t="n"/>
      <c r="BC46" s="1163" t="n"/>
      <c r="BD46" s="1163" t="n"/>
      <c r="BE46" s="1163" t="n"/>
      <c r="BF46" s="1163" t="n"/>
      <c r="BG46" s="1163" t="n"/>
      <c r="BH46" s="1163" t="n"/>
      <c r="BI46" s="1163" t="n"/>
      <c r="BJ46" s="1163" t="n"/>
      <c r="BK46" s="1164" t="n"/>
      <c r="BL46" s="1162" t="n"/>
      <c r="BM46" s="1163" t="n"/>
      <c r="BN46" s="1163" t="n"/>
      <c r="BO46" s="1163" t="n"/>
      <c r="BP46" s="1163" t="n"/>
      <c r="BQ46" s="1163" t="n"/>
      <c r="BR46" s="1163" t="n"/>
      <c r="BS46" s="1163" t="n"/>
      <c r="BT46" s="1163" t="n"/>
      <c r="BU46" s="1163" t="n"/>
      <c r="BV46" s="1164" t="n"/>
      <c r="BW46" s="1170" t="n"/>
      <c r="BX46" s="1163" t="n"/>
      <c r="BY46" s="1163" t="n"/>
      <c r="BZ46" s="1163" t="n"/>
      <c r="CA46" s="1163" t="n"/>
      <c r="CB46" s="1163" t="n"/>
      <c r="CC46" s="1163" t="n"/>
      <c r="CD46" s="1163" t="n"/>
      <c r="CE46" s="1163" t="n"/>
      <c r="CF46" s="1163" t="n"/>
      <c r="CG46" s="1163" t="n"/>
      <c r="CH46" s="1163" t="n"/>
      <c r="CI46" s="1163" t="n"/>
      <c r="CJ46" s="1163" t="n"/>
      <c r="CK46" s="1163" t="n"/>
      <c r="CL46" s="1163" t="n"/>
      <c r="CM46" s="1163" t="n"/>
      <c r="CN46" s="1163" t="n"/>
      <c r="CO46" s="1163" t="n"/>
      <c r="CP46" s="1163" t="n"/>
      <c r="CQ46" s="1163" t="n"/>
      <c r="CR46" s="1163" t="n"/>
      <c r="CS46" s="1163" t="n"/>
      <c r="CT46" s="1163" t="n"/>
      <c r="CU46" s="1163" t="n"/>
      <c r="CV46" s="1163" t="n"/>
      <c r="CW46" s="1163" t="n"/>
      <c r="CX46" s="1163" t="n"/>
      <c r="CY46" s="1163" t="n"/>
      <c r="CZ46" s="1163" t="n"/>
      <c r="DA46" s="1163" t="n"/>
      <c r="DB46" s="1163" t="n"/>
      <c r="DC46" s="1163" t="n"/>
      <c r="DD46" s="1163" t="n"/>
      <c r="DE46" s="1163" t="n"/>
      <c r="DF46" s="1163" t="n"/>
      <c r="DG46" s="1163" t="n"/>
      <c r="DH46" s="1163" t="n"/>
      <c r="DI46" s="1163" t="n"/>
      <c r="DJ46" s="1163" t="n"/>
      <c r="DK46" s="1163" t="n"/>
      <c r="DL46" s="1163" t="n"/>
      <c r="DM46" s="1163" t="n"/>
      <c r="DN46" s="1163" t="n"/>
      <c r="DO46" s="1163" t="n"/>
      <c r="DP46" s="1163" t="n"/>
      <c r="DQ46" s="1163" t="n"/>
      <c r="DR46" s="1163" t="n"/>
      <c r="DS46" s="1163" t="n"/>
      <c r="DT46" s="1163" t="n"/>
      <c r="DU46" s="1163" t="n"/>
      <c r="DV46" s="1171" t="n"/>
      <c r="DW46" s="1168" t="n"/>
      <c r="DY46" s="402" t="n"/>
      <c r="DZ46" s="1162" t="n"/>
      <c r="EA46" s="1163" t="n"/>
      <c r="EB46" s="1163" t="n"/>
      <c r="EC46" s="1163" t="n"/>
      <c r="ED46" s="1163" t="n"/>
      <c r="EE46" s="1163" t="n"/>
      <c r="EF46" s="1163" t="n"/>
      <c r="EG46" s="1163" t="n"/>
      <c r="EH46" s="1163" t="n"/>
      <c r="EI46" s="1163" t="n"/>
      <c r="EJ46" s="1163" t="n"/>
      <c r="EK46" s="1163" t="n"/>
      <c r="EL46" s="1163" t="n"/>
      <c r="EM46" s="1163" t="n"/>
      <c r="EN46" s="1163" t="n"/>
      <c r="EO46" s="1163" t="n"/>
      <c r="EP46" s="1163" t="n"/>
      <c r="EQ46" s="1163" t="n"/>
      <c r="ER46" s="1163" t="n"/>
      <c r="ES46" s="1163" t="n"/>
      <c r="ET46" s="1163" t="n"/>
      <c r="EU46" s="1163" t="n"/>
      <c r="EV46" s="1163" t="n"/>
      <c r="EW46" s="1163" t="n"/>
      <c r="EX46" s="1163" t="n"/>
      <c r="EY46" s="1164" t="n"/>
      <c r="EZ46" s="1162" t="n"/>
      <c r="FA46" s="1164" t="n"/>
      <c r="FB46" s="1163" t="n"/>
      <c r="FC46" s="1163" t="n"/>
      <c r="FD46" s="1163" t="n"/>
      <c r="FE46" s="1163" t="n"/>
      <c r="FF46" s="1163" t="n"/>
      <c r="FG46" s="1163" t="n"/>
      <c r="FH46" s="1163" t="n"/>
      <c r="FI46" s="1163" t="n"/>
      <c r="FJ46" s="1163" t="n"/>
      <c r="FK46" s="1163" t="n"/>
      <c r="FL46" s="1164" t="n"/>
    </row>
    <row r="47" ht="13.5" customHeight="1" s="898">
      <c r="A47" s="401" t="n"/>
      <c r="B47" s="412" t="n"/>
      <c r="C47" s="664" t="inlineStr">
        <is>
          <t>Others</t>
        </is>
      </c>
      <c r="D47" s="1147" t="n"/>
      <c r="E47" s="1147" t="n"/>
      <c r="F47" s="1147" t="n"/>
      <c r="G47" s="1147" t="n"/>
      <c r="H47" s="1147" t="n"/>
      <c r="I47" s="1147" t="n"/>
      <c r="J47" s="1147" t="n"/>
      <c r="K47" s="1147" t="n"/>
      <c r="L47" s="1147" t="n"/>
      <c r="M47" s="1147" t="n"/>
      <c r="N47" s="1147" t="n"/>
      <c r="O47" s="1147" t="n"/>
      <c r="P47" s="1147" t="n"/>
      <c r="Q47" s="1147" t="n"/>
      <c r="R47" s="1147" t="n"/>
      <c r="S47" s="1148" t="n"/>
      <c r="T47" s="1172">
        <f>25454-SUM(T41:AD46)+223.6</f>
        <v/>
      </c>
      <c r="U47" s="1147" t="n"/>
      <c r="V47" s="1147" t="n"/>
      <c r="W47" s="1147" t="n"/>
      <c r="X47" s="1147" t="n"/>
      <c r="Y47" s="1147" t="n"/>
      <c r="Z47" s="1147" t="n"/>
      <c r="AA47" s="1147" t="n"/>
      <c r="AB47" s="1147" t="n"/>
      <c r="AC47" s="1147" t="n"/>
      <c r="AD47" s="1148" t="n"/>
      <c r="AE47" s="1173" t="n"/>
      <c r="AF47" s="1147" t="n"/>
      <c r="AG47" s="1147" t="n"/>
      <c r="AH47" s="1147" t="n"/>
      <c r="AI47" s="1147" t="n"/>
      <c r="AJ47" s="1147" t="n"/>
      <c r="AK47" s="1147" t="n"/>
      <c r="AL47" s="1147" t="n"/>
      <c r="AM47" s="1147" t="n"/>
      <c r="AN47" s="1147" t="n"/>
      <c r="AO47" s="1148" t="n"/>
      <c r="AP47" s="1172">
        <f>+T47+AE47</f>
        <v/>
      </c>
      <c r="AQ47" s="1147" t="n"/>
      <c r="AR47" s="1147" t="n"/>
      <c r="AS47" s="1147" t="n"/>
      <c r="AT47" s="1147" t="n"/>
      <c r="AU47" s="1147" t="n"/>
      <c r="AV47" s="1147" t="n"/>
      <c r="AW47" s="1147" t="n"/>
      <c r="AX47" s="1147" t="n"/>
      <c r="AY47" s="1147" t="n"/>
      <c r="AZ47" s="1148" t="n"/>
      <c r="BA47" s="1173" t="n"/>
      <c r="BB47" s="1147" t="n"/>
      <c r="BC47" s="1147" t="n"/>
      <c r="BD47" s="1147" t="n"/>
      <c r="BE47" s="1147" t="n"/>
      <c r="BF47" s="1147" t="n"/>
      <c r="BG47" s="1147" t="n"/>
      <c r="BH47" s="1147" t="n"/>
      <c r="BI47" s="1147" t="n"/>
      <c r="BJ47" s="1147" t="n"/>
      <c r="BK47" s="1148" t="n"/>
      <c r="BL47" s="1172">
        <f>+T47+BA47</f>
        <v/>
      </c>
      <c r="BM47" s="1147" t="n"/>
      <c r="BN47" s="1147" t="n"/>
      <c r="BO47" s="1147" t="n"/>
      <c r="BP47" s="1147" t="n"/>
      <c r="BQ47" s="1147" t="n"/>
      <c r="BR47" s="1147" t="n"/>
      <c r="BS47" s="1147" t="n"/>
      <c r="BT47" s="1147" t="n"/>
      <c r="BU47" s="1147" t="n"/>
      <c r="BV47" s="1148" t="n"/>
      <c r="BW47" s="1219" t="inlineStr">
        <is>
          <t xml:space="preserve">Majorly includes Buildings - INR 5.12 bn, Furniture &amp; Fixtures - INR 202 Mn, Vehicles - INR 309 Mn, and Office Equipments - INR 244 Mn. </t>
        </is>
      </c>
      <c r="BX47" s="1147" t="n"/>
      <c r="BY47" s="1147" t="n"/>
      <c r="BZ47" s="1147" t="n"/>
      <c r="CA47" s="1147" t="n"/>
      <c r="CB47" s="1147" t="n"/>
      <c r="CC47" s="1147" t="n"/>
      <c r="CD47" s="1147" t="n"/>
      <c r="CE47" s="1147" t="n"/>
      <c r="CF47" s="1147" t="n"/>
      <c r="CG47" s="1147" t="n"/>
      <c r="CH47" s="1147" t="n"/>
      <c r="CI47" s="1147" t="n"/>
      <c r="CJ47" s="1147" t="n"/>
      <c r="CK47" s="1147" t="n"/>
      <c r="CL47" s="1147" t="n"/>
      <c r="CM47" s="1147" t="n"/>
      <c r="CN47" s="1147" t="n"/>
      <c r="CO47" s="1147" t="n"/>
      <c r="CP47" s="1147" t="n"/>
      <c r="CQ47" s="1147" t="n"/>
      <c r="CR47" s="1147" t="n"/>
      <c r="CS47" s="1147" t="n"/>
      <c r="CT47" s="1147" t="n"/>
      <c r="CU47" s="1147" t="n"/>
      <c r="CV47" s="1147" t="n"/>
      <c r="CW47" s="1147" t="n"/>
      <c r="CX47" s="1147" t="n"/>
      <c r="CY47" s="1147" t="n"/>
      <c r="CZ47" s="1147" t="n"/>
      <c r="DA47" s="1147" t="n"/>
      <c r="DB47" s="1147" t="n"/>
      <c r="DC47" s="1147" t="n"/>
      <c r="DD47" s="1147" t="n"/>
      <c r="DE47" s="1147" t="n"/>
      <c r="DF47" s="1147" t="n"/>
      <c r="DG47" s="1147" t="n"/>
      <c r="DH47" s="1147" t="n"/>
      <c r="DI47" s="1147" t="n"/>
      <c r="DJ47" s="1147" t="n"/>
      <c r="DK47" s="1147" t="n"/>
      <c r="DL47" s="1147" t="n"/>
      <c r="DM47" s="1147" t="n"/>
      <c r="DN47" s="1147" t="n"/>
      <c r="DO47" s="1147" t="n"/>
      <c r="DP47" s="1147" t="n"/>
      <c r="DQ47" s="1147" t="n"/>
      <c r="DR47" s="1147" t="n"/>
      <c r="DS47" s="1147" t="n"/>
      <c r="DT47" s="1147" t="n"/>
      <c r="DU47" s="1147" t="n"/>
      <c r="DV47" s="1175" t="n"/>
      <c r="DW47" s="1168" t="n"/>
      <c r="DY47" s="402" t="n"/>
      <c r="DZ47" s="664" t="inlineStr">
        <is>
          <t>▲Considerations of tax effect</t>
        </is>
      </c>
      <c r="EA47" s="1147" t="n"/>
      <c r="EB47" s="1147" t="n"/>
      <c r="EC47" s="1147" t="n"/>
      <c r="ED47" s="1147" t="n"/>
      <c r="EE47" s="1147" t="n"/>
      <c r="EF47" s="1147" t="n"/>
      <c r="EG47" s="1147" t="n"/>
      <c r="EH47" s="1147" t="n"/>
      <c r="EI47" s="1147" t="n"/>
      <c r="EJ47" s="1147" t="n"/>
      <c r="EK47" s="1147" t="n"/>
      <c r="EL47" s="1147" t="n"/>
      <c r="EM47" s="1147" t="n"/>
      <c r="EN47" s="1147" t="n"/>
      <c r="EO47" s="1147" t="n"/>
      <c r="EP47" s="1147" t="n"/>
      <c r="EQ47" s="1147" t="n"/>
      <c r="ER47" s="1147" t="n"/>
      <c r="ES47" s="1147" t="n"/>
      <c r="ET47" s="1147" t="n"/>
      <c r="EU47" s="1147" t="n"/>
      <c r="EV47" s="1147" t="n"/>
      <c r="EW47" s="1147" t="n"/>
      <c r="EX47" s="1147" t="n"/>
      <c r="EY47" s="1148" t="n"/>
      <c r="EZ47" s="1169" t="n"/>
      <c r="FA47" s="1147" t="n"/>
      <c r="FB47" s="1147" t="n"/>
      <c r="FC47" s="1147" t="n"/>
      <c r="FD47" s="1147" t="n"/>
      <c r="FE47" s="1147" t="n"/>
      <c r="FF47" s="1147" t="n"/>
      <c r="FG47" s="1147" t="n"/>
      <c r="FH47" s="1147" t="n"/>
      <c r="FI47" s="1147" t="n"/>
      <c r="FJ47" s="1147" t="n"/>
      <c r="FK47" s="1147" t="n"/>
      <c r="FL47" s="1148" t="n"/>
    </row>
    <row r="48" ht="13.5" customHeight="1" s="898">
      <c r="A48" s="401" t="n"/>
      <c r="B48" s="412" t="n"/>
      <c r="C48" s="1162" t="n"/>
      <c r="D48" s="1163" t="n"/>
      <c r="E48" s="1163" t="n"/>
      <c r="F48" s="1163" t="n"/>
      <c r="G48" s="1163" t="n"/>
      <c r="H48" s="1163" t="n"/>
      <c r="I48" s="1163" t="n"/>
      <c r="J48" s="1163" t="n"/>
      <c r="K48" s="1163" t="n"/>
      <c r="L48" s="1163" t="n"/>
      <c r="M48" s="1163" t="n"/>
      <c r="N48" s="1163" t="n"/>
      <c r="O48" s="1163" t="n"/>
      <c r="P48" s="1163" t="n"/>
      <c r="Q48" s="1163" t="n"/>
      <c r="R48" s="1163" t="n"/>
      <c r="S48" s="1164" t="n"/>
      <c r="T48" s="1162" t="n"/>
      <c r="U48" s="1163" t="n"/>
      <c r="V48" s="1163" t="n"/>
      <c r="W48" s="1163" t="n"/>
      <c r="X48" s="1163" t="n"/>
      <c r="Y48" s="1163" t="n"/>
      <c r="Z48" s="1163" t="n"/>
      <c r="AA48" s="1163" t="n"/>
      <c r="AB48" s="1163" t="n"/>
      <c r="AC48" s="1163" t="n"/>
      <c r="AD48" s="1164" t="n"/>
      <c r="AE48" s="1170" t="n"/>
      <c r="AF48" s="1163" t="n"/>
      <c r="AG48" s="1163" t="n"/>
      <c r="AH48" s="1163" t="n"/>
      <c r="AI48" s="1163" t="n"/>
      <c r="AJ48" s="1163" t="n"/>
      <c r="AK48" s="1163" t="n"/>
      <c r="AL48" s="1163" t="n"/>
      <c r="AM48" s="1163" t="n"/>
      <c r="AN48" s="1163" t="n"/>
      <c r="AO48" s="1164" t="n"/>
      <c r="AP48" s="1162" t="n"/>
      <c r="AQ48" s="1163" t="n"/>
      <c r="AR48" s="1163" t="n"/>
      <c r="AS48" s="1163" t="n"/>
      <c r="AT48" s="1163" t="n"/>
      <c r="AU48" s="1163" t="n"/>
      <c r="AV48" s="1163" t="n"/>
      <c r="AW48" s="1163" t="n"/>
      <c r="AX48" s="1163" t="n"/>
      <c r="AY48" s="1163" t="n"/>
      <c r="AZ48" s="1164" t="n"/>
      <c r="BA48" s="1170" t="n"/>
      <c r="BB48" s="1163" t="n"/>
      <c r="BC48" s="1163" t="n"/>
      <c r="BD48" s="1163" t="n"/>
      <c r="BE48" s="1163" t="n"/>
      <c r="BF48" s="1163" t="n"/>
      <c r="BG48" s="1163" t="n"/>
      <c r="BH48" s="1163" t="n"/>
      <c r="BI48" s="1163" t="n"/>
      <c r="BJ48" s="1163" t="n"/>
      <c r="BK48" s="1164" t="n"/>
      <c r="BL48" s="1162" t="n"/>
      <c r="BM48" s="1163" t="n"/>
      <c r="BN48" s="1163" t="n"/>
      <c r="BO48" s="1163" t="n"/>
      <c r="BP48" s="1163" t="n"/>
      <c r="BQ48" s="1163" t="n"/>
      <c r="BR48" s="1163" t="n"/>
      <c r="BS48" s="1163" t="n"/>
      <c r="BT48" s="1163" t="n"/>
      <c r="BU48" s="1163" t="n"/>
      <c r="BV48" s="1164" t="n"/>
      <c r="BW48" s="1170" t="n"/>
      <c r="BX48" s="1163" t="n"/>
      <c r="BY48" s="1163" t="n"/>
      <c r="BZ48" s="1163" t="n"/>
      <c r="CA48" s="1163" t="n"/>
      <c r="CB48" s="1163" t="n"/>
      <c r="CC48" s="1163" t="n"/>
      <c r="CD48" s="1163" t="n"/>
      <c r="CE48" s="1163" t="n"/>
      <c r="CF48" s="1163" t="n"/>
      <c r="CG48" s="1163" t="n"/>
      <c r="CH48" s="1163" t="n"/>
      <c r="CI48" s="1163" t="n"/>
      <c r="CJ48" s="1163" t="n"/>
      <c r="CK48" s="1163" t="n"/>
      <c r="CL48" s="1163" t="n"/>
      <c r="CM48" s="1163" t="n"/>
      <c r="CN48" s="1163" t="n"/>
      <c r="CO48" s="1163" t="n"/>
      <c r="CP48" s="1163" t="n"/>
      <c r="CQ48" s="1163" t="n"/>
      <c r="CR48" s="1163" t="n"/>
      <c r="CS48" s="1163" t="n"/>
      <c r="CT48" s="1163" t="n"/>
      <c r="CU48" s="1163" t="n"/>
      <c r="CV48" s="1163" t="n"/>
      <c r="CW48" s="1163" t="n"/>
      <c r="CX48" s="1163" t="n"/>
      <c r="CY48" s="1163" t="n"/>
      <c r="CZ48" s="1163" t="n"/>
      <c r="DA48" s="1163" t="n"/>
      <c r="DB48" s="1163" t="n"/>
      <c r="DC48" s="1163" t="n"/>
      <c r="DD48" s="1163" t="n"/>
      <c r="DE48" s="1163" t="n"/>
      <c r="DF48" s="1163" t="n"/>
      <c r="DG48" s="1163" t="n"/>
      <c r="DH48" s="1163" t="n"/>
      <c r="DI48" s="1163" t="n"/>
      <c r="DJ48" s="1163" t="n"/>
      <c r="DK48" s="1163" t="n"/>
      <c r="DL48" s="1163" t="n"/>
      <c r="DM48" s="1163" t="n"/>
      <c r="DN48" s="1163" t="n"/>
      <c r="DO48" s="1163" t="n"/>
      <c r="DP48" s="1163" t="n"/>
      <c r="DQ48" s="1163" t="n"/>
      <c r="DR48" s="1163" t="n"/>
      <c r="DS48" s="1163" t="n"/>
      <c r="DT48" s="1163" t="n"/>
      <c r="DU48" s="1163" t="n"/>
      <c r="DV48" s="1171" t="n"/>
      <c r="DW48" s="1168" t="n"/>
      <c r="DY48" s="403" t="n"/>
      <c r="DZ48" s="1162" t="n"/>
      <c r="EA48" s="1163" t="n"/>
      <c r="EB48" s="1163" t="n"/>
      <c r="EC48" s="1163" t="n"/>
      <c r="ED48" s="1163" t="n"/>
      <c r="EE48" s="1163" t="n"/>
      <c r="EF48" s="1163" t="n"/>
      <c r="EG48" s="1163" t="n"/>
      <c r="EH48" s="1163" t="n"/>
      <c r="EI48" s="1163" t="n"/>
      <c r="EJ48" s="1163" t="n"/>
      <c r="EK48" s="1163" t="n"/>
      <c r="EL48" s="1163" t="n"/>
      <c r="EM48" s="1163" t="n"/>
      <c r="EN48" s="1163" t="n"/>
      <c r="EO48" s="1163" t="n"/>
      <c r="EP48" s="1163" t="n"/>
      <c r="EQ48" s="1163" t="n"/>
      <c r="ER48" s="1163" t="n"/>
      <c r="ES48" s="1163" t="n"/>
      <c r="ET48" s="1163" t="n"/>
      <c r="EU48" s="1163" t="n"/>
      <c r="EV48" s="1163" t="n"/>
      <c r="EW48" s="1163" t="n"/>
      <c r="EX48" s="1163" t="n"/>
      <c r="EY48" s="1164" t="n"/>
      <c r="EZ48" s="1162" t="n"/>
      <c r="FA48" s="1163" t="n"/>
      <c r="FB48" s="1163" t="n"/>
      <c r="FC48" s="1163" t="n"/>
      <c r="FD48" s="1163" t="n"/>
      <c r="FE48" s="1163" t="n"/>
      <c r="FF48" s="1163" t="n"/>
      <c r="FG48" s="1163" t="n"/>
      <c r="FH48" s="1163" t="n"/>
      <c r="FI48" s="1163" t="n"/>
      <c r="FJ48" s="1163" t="n"/>
      <c r="FK48" s="1163" t="n"/>
      <c r="FL48" s="1164" t="n"/>
    </row>
    <row r="49" ht="6" customHeight="1" s="898">
      <c r="A49" s="401" t="n"/>
      <c r="B49" s="412" t="n"/>
      <c r="C49" s="664" t="inlineStr">
        <is>
          <t>CWIP</t>
        </is>
      </c>
      <c r="D49" s="1147" t="n"/>
      <c r="E49" s="1147" t="n"/>
      <c r="F49" s="1147" t="n"/>
      <c r="G49" s="1147" t="n"/>
      <c r="H49" s="1147" t="n"/>
      <c r="I49" s="1147" t="n"/>
      <c r="J49" s="1147" t="n"/>
      <c r="K49" s="1147" t="n"/>
      <c r="L49" s="1147" t="n"/>
      <c r="M49" s="1147" t="n"/>
      <c r="N49" s="1147" t="n"/>
      <c r="O49" s="1147" t="n"/>
      <c r="P49" s="1147" t="n"/>
      <c r="Q49" s="1147" t="n"/>
      <c r="R49" s="1147" t="n"/>
      <c r="S49" s="1148" t="n"/>
      <c r="T49" s="1172" t="n">
        <v>6592</v>
      </c>
      <c r="U49" s="1147" t="n"/>
      <c r="V49" s="1147" t="n"/>
      <c r="W49" s="1147" t="n"/>
      <c r="X49" s="1147" t="n"/>
      <c r="Y49" s="1147" t="n"/>
      <c r="Z49" s="1147" t="n"/>
      <c r="AA49" s="1147" t="n"/>
      <c r="AB49" s="1147" t="n"/>
      <c r="AC49" s="1147" t="n"/>
      <c r="AD49" s="1148" t="n"/>
      <c r="AE49" s="1173" t="n"/>
      <c r="AF49" s="1147" t="n"/>
      <c r="AG49" s="1147" t="n"/>
      <c r="AH49" s="1147" t="n"/>
      <c r="AI49" s="1147" t="n"/>
      <c r="AJ49" s="1147" t="n"/>
      <c r="AK49" s="1147" t="n"/>
      <c r="AL49" s="1147" t="n"/>
      <c r="AM49" s="1147" t="n"/>
      <c r="AN49" s="1147" t="n"/>
      <c r="AO49" s="1148" t="n"/>
      <c r="AP49" s="1172">
        <f>+T49+AE49</f>
        <v/>
      </c>
      <c r="AQ49" s="1147" t="n"/>
      <c r="AR49" s="1147" t="n"/>
      <c r="AS49" s="1147" t="n"/>
      <c r="AT49" s="1147" t="n"/>
      <c r="AU49" s="1147" t="n"/>
      <c r="AV49" s="1147" t="n"/>
      <c r="AW49" s="1147" t="n"/>
      <c r="AX49" s="1147" t="n"/>
      <c r="AY49" s="1147" t="n"/>
      <c r="AZ49" s="1148" t="n"/>
      <c r="BA49" s="1173" t="n"/>
      <c r="BB49" s="1147" t="n"/>
      <c r="BC49" s="1147" t="n"/>
      <c r="BD49" s="1147" t="n"/>
      <c r="BE49" s="1147" t="n"/>
      <c r="BF49" s="1147" t="n"/>
      <c r="BG49" s="1147" t="n"/>
      <c r="BH49" s="1147" t="n"/>
      <c r="BI49" s="1147" t="n"/>
      <c r="BJ49" s="1147" t="n"/>
      <c r="BK49" s="1148" t="n"/>
      <c r="BL49" s="1172">
        <f>+T49+BA49</f>
        <v/>
      </c>
      <c r="BM49" s="1147" t="n"/>
      <c r="BN49" s="1147" t="n"/>
      <c r="BO49" s="1147" t="n"/>
      <c r="BP49" s="1147" t="n"/>
      <c r="BQ49" s="1147" t="n"/>
      <c r="BR49" s="1147" t="n"/>
      <c r="BS49" s="1147" t="n"/>
      <c r="BT49" s="1147" t="n"/>
      <c r="BU49" s="1147" t="n"/>
      <c r="BV49" s="1148" t="n"/>
      <c r="BW49" s="1217" t="n"/>
      <c r="BX49" s="1147" t="n"/>
      <c r="BY49" s="1147" t="n"/>
      <c r="BZ49" s="1147" t="n"/>
      <c r="CA49" s="1147" t="n"/>
      <c r="CB49" s="1147" t="n"/>
      <c r="CC49" s="1147" t="n"/>
      <c r="CD49" s="1147" t="n"/>
      <c r="CE49" s="1147" t="n"/>
      <c r="CF49" s="1147" t="n"/>
      <c r="CG49" s="1147" t="n"/>
      <c r="CH49" s="1147" t="n"/>
      <c r="CI49" s="1147" t="n"/>
      <c r="CJ49" s="1147" t="n"/>
      <c r="CK49" s="1147" t="n"/>
      <c r="CL49" s="1147" t="n"/>
      <c r="CM49" s="1147" t="n"/>
      <c r="CN49" s="1147" t="n"/>
      <c r="CO49" s="1147" t="n"/>
      <c r="CP49" s="1147" t="n"/>
      <c r="CQ49" s="1147" t="n"/>
      <c r="CR49" s="1147" t="n"/>
      <c r="CS49" s="1147" t="n"/>
      <c r="CT49" s="1147" t="n"/>
      <c r="CU49" s="1147" t="n"/>
      <c r="CV49" s="1147" t="n"/>
      <c r="CW49" s="1147" t="n"/>
      <c r="CX49" s="1147" t="n"/>
      <c r="CY49" s="1147" t="n"/>
      <c r="CZ49" s="1147" t="n"/>
      <c r="DA49" s="1147" t="n"/>
      <c r="DB49" s="1147" t="n"/>
      <c r="DC49" s="1147" t="n"/>
      <c r="DD49" s="1147" t="n"/>
      <c r="DE49" s="1147" t="n"/>
      <c r="DF49" s="1147" t="n"/>
      <c r="DG49" s="1147" t="n"/>
      <c r="DH49" s="1147" t="n"/>
      <c r="DI49" s="1147" t="n"/>
      <c r="DJ49" s="1147" t="n"/>
      <c r="DK49" s="1147" t="n"/>
      <c r="DL49" s="1147" t="n"/>
      <c r="DM49" s="1147" t="n"/>
      <c r="DN49" s="1147" t="n"/>
      <c r="DO49" s="1147" t="n"/>
      <c r="DP49" s="1147" t="n"/>
      <c r="DQ49" s="1147" t="n"/>
      <c r="DR49" s="1147" t="n"/>
      <c r="DS49" s="1147" t="n"/>
      <c r="DT49" s="1147" t="n"/>
      <c r="DU49" s="1147" t="n"/>
      <c r="DV49" s="1148" t="n"/>
      <c r="DW49" s="1168" t="n"/>
      <c r="DY49" s="672" t="inlineStr">
        <is>
          <t>Unrealized gain/loss with tax effect considered (B)</t>
        </is>
      </c>
      <c r="DZ49" s="1147" t="n"/>
      <c r="EA49" s="1147" t="n"/>
      <c r="EB49" s="1147" t="n"/>
      <c r="EC49" s="1147" t="n"/>
      <c r="ED49" s="1147" t="n"/>
      <c r="EE49" s="1147" t="n"/>
      <c r="EF49" s="1147" t="n"/>
      <c r="EG49" s="1147" t="n"/>
      <c r="EH49" s="1147" t="n"/>
      <c r="EI49" s="1147" t="n"/>
      <c r="EJ49" s="1147" t="n"/>
      <c r="EK49" s="1147" t="n"/>
      <c r="EL49" s="1147" t="n"/>
      <c r="EM49" s="1147" t="n"/>
      <c r="EN49" s="1147" t="n"/>
      <c r="EO49" s="1147" t="n"/>
      <c r="EP49" s="1147" t="n"/>
      <c r="EQ49" s="1147" t="n"/>
      <c r="ER49" s="1147" t="n"/>
      <c r="ES49" s="1147" t="n"/>
      <c r="ET49" s="1147" t="n"/>
      <c r="EU49" s="1147" t="n"/>
      <c r="EV49" s="1147" t="n"/>
      <c r="EW49" s="1147" t="n"/>
      <c r="EX49" s="1147" t="n"/>
      <c r="EY49" s="1148" t="n"/>
      <c r="EZ49" s="1179" t="inlineStr">
        <is>
          <t>b</t>
        </is>
      </c>
      <c r="FA49" s="1148" t="n"/>
      <c r="FB49" s="1180">
        <f>FB45+EZ47</f>
        <v/>
      </c>
      <c r="FC49" s="1147" t="n"/>
      <c r="FD49" s="1147" t="n"/>
      <c r="FE49" s="1147" t="n"/>
      <c r="FF49" s="1147" t="n"/>
      <c r="FG49" s="1147" t="n"/>
      <c r="FH49" s="1147" t="n"/>
      <c r="FI49" s="1147" t="n"/>
      <c r="FJ49" s="1147" t="n"/>
      <c r="FK49" s="1147" t="n"/>
      <c r="FL49" s="1148" t="n"/>
    </row>
    <row r="50" ht="6" customHeight="1" s="898">
      <c r="A50" s="401" t="n"/>
      <c r="B50" s="412" t="n"/>
      <c r="C50" s="1162" t="n"/>
      <c r="D50" s="1163" t="n"/>
      <c r="E50" s="1163" t="n"/>
      <c r="F50" s="1163" t="n"/>
      <c r="G50" s="1163" t="n"/>
      <c r="H50" s="1163" t="n"/>
      <c r="I50" s="1163" t="n"/>
      <c r="J50" s="1163" t="n"/>
      <c r="K50" s="1163" t="n"/>
      <c r="L50" s="1163" t="n"/>
      <c r="M50" s="1163" t="n"/>
      <c r="N50" s="1163" t="n"/>
      <c r="O50" s="1163" t="n"/>
      <c r="P50" s="1163" t="n"/>
      <c r="Q50" s="1163" t="n"/>
      <c r="R50" s="1163" t="n"/>
      <c r="S50" s="1164" t="n"/>
      <c r="T50" s="1162" t="n"/>
      <c r="U50" s="1163" t="n"/>
      <c r="V50" s="1163" t="n"/>
      <c r="W50" s="1163" t="n"/>
      <c r="X50" s="1163" t="n"/>
      <c r="Y50" s="1163" t="n"/>
      <c r="Z50" s="1163" t="n"/>
      <c r="AA50" s="1163" t="n"/>
      <c r="AB50" s="1163" t="n"/>
      <c r="AC50" s="1163" t="n"/>
      <c r="AD50" s="1164" t="n"/>
      <c r="AE50" s="1170" t="n"/>
      <c r="AF50" s="1163" t="n"/>
      <c r="AG50" s="1163" t="n"/>
      <c r="AH50" s="1163" t="n"/>
      <c r="AI50" s="1163" t="n"/>
      <c r="AJ50" s="1163" t="n"/>
      <c r="AK50" s="1163" t="n"/>
      <c r="AL50" s="1163" t="n"/>
      <c r="AM50" s="1163" t="n"/>
      <c r="AN50" s="1163" t="n"/>
      <c r="AO50" s="1164" t="n"/>
      <c r="AP50" s="1162" t="n"/>
      <c r="AQ50" s="1163" t="n"/>
      <c r="AR50" s="1163" t="n"/>
      <c r="AS50" s="1163" t="n"/>
      <c r="AT50" s="1163" t="n"/>
      <c r="AU50" s="1163" t="n"/>
      <c r="AV50" s="1163" t="n"/>
      <c r="AW50" s="1163" t="n"/>
      <c r="AX50" s="1163" t="n"/>
      <c r="AY50" s="1163" t="n"/>
      <c r="AZ50" s="1164" t="n"/>
      <c r="BA50" s="1170" t="n"/>
      <c r="BB50" s="1163" t="n"/>
      <c r="BC50" s="1163" t="n"/>
      <c r="BD50" s="1163" t="n"/>
      <c r="BE50" s="1163" t="n"/>
      <c r="BF50" s="1163" t="n"/>
      <c r="BG50" s="1163" t="n"/>
      <c r="BH50" s="1163" t="n"/>
      <c r="BI50" s="1163" t="n"/>
      <c r="BJ50" s="1163" t="n"/>
      <c r="BK50" s="1164" t="n"/>
      <c r="BL50" s="1162" t="n"/>
      <c r="BM50" s="1163" t="n"/>
      <c r="BN50" s="1163" t="n"/>
      <c r="BO50" s="1163" t="n"/>
      <c r="BP50" s="1163" t="n"/>
      <c r="BQ50" s="1163" t="n"/>
      <c r="BR50" s="1163" t="n"/>
      <c r="BS50" s="1163" t="n"/>
      <c r="BT50" s="1163" t="n"/>
      <c r="BU50" s="1163" t="n"/>
      <c r="BV50" s="1164" t="n"/>
      <c r="BW50" s="1163" t="n"/>
      <c r="BX50" s="1163" t="n"/>
      <c r="BY50" s="1163" t="n"/>
      <c r="BZ50" s="1163" t="n"/>
      <c r="CA50" s="1163" t="n"/>
      <c r="CB50" s="1163" t="n"/>
      <c r="CC50" s="1163" t="n"/>
      <c r="CD50" s="1163" t="n"/>
      <c r="CE50" s="1163" t="n"/>
      <c r="CF50" s="1163" t="n"/>
      <c r="CG50" s="1163" t="n"/>
      <c r="CH50" s="1163" t="n"/>
      <c r="CI50" s="1163" t="n"/>
      <c r="CJ50" s="1163" t="n"/>
      <c r="CK50" s="1163" t="n"/>
      <c r="CL50" s="1163" t="n"/>
      <c r="CM50" s="1163" t="n"/>
      <c r="CN50" s="1163" t="n"/>
      <c r="CO50" s="1163" t="n"/>
      <c r="CP50" s="1163" t="n"/>
      <c r="CQ50" s="1163" t="n"/>
      <c r="CR50" s="1163" t="n"/>
      <c r="CS50" s="1163" t="n"/>
      <c r="CT50" s="1163" t="n"/>
      <c r="CU50" s="1163" t="n"/>
      <c r="CV50" s="1163" t="n"/>
      <c r="CW50" s="1163" t="n"/>
      <c r="CX50" s="1163" t="n"/>
      <c r="CY50" s="1163" t="n"/>
      <c r="CZ50" s="1163" t="n"/>
      <c r="DA50" s="1163" t="n"/>
      <c r="DB50" s="1163" t="n"/>
      <c r="DC50" s="1163" t="n"/>
      <c r="DD50" s="1163" t="n"/>
      <c r="DE50" s="1163" t="n"/>
      <c r="DF50" s="1163" t="n"/>
      <c r="DG50" s="1163" t="n"/>
      <c r="DH50" s="1163" t="n"/>
      <c r="DI50" s="1163" t="n"/>
      <c r="DJ50" s="1163" t="n"/>
      <c r="DK50" s="1163" t="n"/>
      <c r="DL50" s="1163" t="n"/>
      <c r="DM50" s="1163" t="n"/>
      <c r="DN50" s="1163" t="n"/>
      <c r="DO50" s="1163" t="n"/>
      <c r="DP50" s="1163" t="n"/>
      <c r="DQ50" s="1163" t="n"/>
      <c r="DR50" s="1163" t="n"/>
      <c r="DS50" s="1163" t="n"/>
      <c r="DT50" s="1163" t="n"/>
      <c r="DU50" s="1163" t="n"/>
      <c r="DV50" s="1164" t="n"/>
      <c r="DW50" s="1168" t="n"/>
      <c r="DY50" s="1162" t="n"/>
      <c r="DZ50" s="1163" t="n"/>
      <c r="EA50" s="1163" t="n"/>
      <c r="EB50" s="1163" t="n"/>
      <c r="EC50" s="1163" t="n"/>
      <c r="ED50" s="1163" t="n"/>
      <c r="EE50" s="1163" t="n"/>
      <c r="EF50" s="1163" t="n"/>
      <c r="EG50" s="1163" t="n"/>
      <c r="EH50" s="1163" t="n"/>
      <c r="EI50" s="1163" t="n"/>
      <c r="EJ50" s="1163" t="n"/>
      <c r="EK50" s="1163" t="n"/>
      <c r="EL50" s="1163" t="n"/>
      <c r="EM50" s="1163" t="n"/>
      <c r="EN50" s="1163" t="n"/>
      <c r="EO50" s="1163" t="n"/>
      <c r="EP50" s="1163" t="n"/>
      <c r="EQ50" s="1163" t="n"/>
      <c r="ER50" s="1163" t="n"/>
      <c r="ES50" s="1163" t="n"/>
      <c r="ET50" s="1163" t="n"/>
      <c r="EU50" s="1163" t="n"/>
      <c r="EV50" s="1163" t="n"/>
      <c r="EW50" s="1163" t="n"/>
      <c r="EX50" s="1163" t="n"/>
      <c r="EY50" s="1164" t="n"/>
      <c r="EZ50" s="1162" t="n"/>
      <c r="FA50" s="1164" t="n"/>
      <c r="FB50" s="1163" t="n"/>
      <c r="FC50" s="1163" t="n"/>
      <c r="FD50" s="1163" t="n"/>
      <c r="FE50" s="1163" t="n"/>
      <c r="FF50" s="1163" t="n"/>
      <c r="FG50" s="1163" t="n"/>
      <c r="FH50" s="1163" t="n"/>
      <c r="FI50" s="1163" t="n"/>
      <c r="FJ50" s="1163" t="n"/>
      <c r="FK50" s="1163" t="n"/>
      <c r="FL50" s="1164" t="n"/>
    </row>
    <row r="51" ht="6" customHeight="1" s="898">
      <c r="A51" s="401" t="n"/>
      <c r="B51" s="412" t="n"/>
      <c r="C51" s="664" t="n"/>
      <c r="D51" s="1147" t="n"/>
      <c r="E51" s="1147" t="n"/>
      <c r="F51" s="1147" t="n"/>
      <c r="G51" s="1147" t="n"/>
      <c r="H51" s="1147" t="n"/>
      <c r="I51" s="1147" t="n"/>
      <c r="J51" s="1147" t="n"/>
      <c r="K51" s="1147" t="n"/>
      <c r="L51" s="1147" t="n"/>
      <c r="M51" s="1147" t="n"/>
      <c r="N51" s="1147" t="n"/>
      <c r="O51" s="1147" t="n"/>
      <c r="P51" s="1147" t="n"/>
      <c r="Q51" s="1147" t="n"/>
      <c r="R51" s="1147" t="n"/>
      <c r="S51" s="1148" t="n"/>
      <c r="T51" s="1172" t="n"/>
      <c r="U51" s="1147" t="n"/>
      <c r="V51" s="1147" t="n"/>
      <c r="W51" s="1147" t="n"/>
      <c r="X51" s="1147" t="n"/>
      <c r="Y51" s="1147" t="n"/>
      <c r="Z51" s="1147" t="n"/>
      <c r="AA51" s="1147" t="n"/>
      <c r="AB51" s="1147" t="n"/>
      <c r="AC51" s="1147" t="n"/>
      <c r="AD51" s="1148" t="n"/>
      <c r="AE51" s="1173" t="n"/>
      <c r="AF51" s="1147" t="n"/>
      <c r="AG51" s="1147" t="n"/>
      <c r="AH51" s="1147" t="n"/>
      <c r="AI51" s="1147" t="n"/>
      <c r="AJ51" s="1147" t="n"/>
      <c r="AK51" s="1147" t="n"/>
      <c r="AL51" s="1147" t="n"/>
      <c r="AM51" s="1147" t="n"/>
      <c r="AN51" s="1147" t="n"/>
      <c r="AO51" s="1148" t="n"/>
      <c r="AP51" s="1172">
        <f>+T51+AE51</f>
        <v/>
      </c>
      <c r="AQ51" s="1147" t="n"/>
      <c r="AR51" s="1147" t="n"/>
      <c r="AS51" s="1147" t="n"/>
      <c r="AT51" s="1147" t="n"/>
      <c r="AU51" s="1147" t="n"/>
      <c r="AV51" s="1147" t="n"/>
      <c r="AW51" s="1147" t="n"/>
      <c r="AX51" s="1147" t="n"/>
      <c r="AY51" s="1147" t="n"/>
      <c r="AZ51" s="1148" t="n"/>
      <c r="BA51" s="1173" t="n"/>
      <c r="BB51" s="1147" t="n"/>
      <c r="BC51" s="1147" t="n"/>
      <c r="BD51" s="1147" t="n"/>
      <c r="BE51" s="1147" t="n"/>
      <c r="BF51" s="1147" t="n"/>
      <c r="BG51" s="1147" t="n"/>
      <c r="BH51" s="1147" t="n"/>
      <c r="BI51" s="1147" t="n"/>
      <c r="BJ51" s="1147" t="n"/>
      <c r="BK51" s="1148" t="n"/>
      <c r="BL51" s="1172">
        <f>+T51+BA51</f>
        <v/>
      </c>
      <c r="BM51" s="1147" t="n"/>
      <c r="BN51" s="1147" t="n"/>
      <c r="BO51" s="1147" t="n"/>
      <c r="BP51" s="1147" t="n"/>
      <c r="BQ51" s="1147" t="n"/>
      <c r="BR51" s="1147" t="n"/>
      <c r="BS51" s="1147" t="n"/>
      <c r="BT51" s="1147" t="n"/>
      <c r="BU51" s="1147" t="n"/>
      <c r="BV51" s="1148" t="n"/>
      <c r="BW51" s="1217" t="n"/>
      <c r="BX51" s="1147" t="n"/>
      <c r="BY51" s="1147" t="n"/>
      <c r="BZ51" s="1147" t="n"/>
      <c r="CA51" s="1147" t="n"/>
      <c r="CB51" s="1147" t="n"/>
      <c r="CC51" s="1147" t="n"/>
      <c r="CD51" s="1147" t="n"/>
      <c r="CE51" s="1147" t="n"/>
      <c r="CF51" s="1147" t="n"/>
      <c r="CG51" s="1147" t="n"/>
      <c r="CH51" s="1147" t="n"/>
      <c r="CI51" s="1147" t="n"/>
      <c r="CJ51" s="1147" t="n"/>
      <c r="CK51" s="1147" t="n"/>
      <c r="CL51" s="1147" t="n"/>
      <c r="CM51" s="1147" t="n"/>
      <c r="CN51" s="1147" t="n"/>
      <c r="CO51" s="1147" t="n"/>
      <c r="CP51" s="1147" t="n"/>
      <c r="CQ51" s="1147" t="n"/>
      <c r="CR51" s="1147" t="n"/>
      <c r="CS51" s="1147" t="n"/>
      <c r="CT51" s="1147" t="n"/>
      <c r="CU51" s="1147" t="n"/>
      <c r="CV51" s="1147" t="n"/>
      <c r="CW51" s="1147" t="n"/>
      <c r="CX51" s="1147" t="n"/>
      <c r="CY51" s="1147" t="n"/>
      <c r="CZ51" s="1147" t="n"/>
      <c r="DA51" s="1147" t="n"/>
      <c r="DB51" s="1147" t="n"/>
      <c r="DC51" s="1147" t="n"/>
      <c r="DD51" s="1147" t="n"/>
      <c r="DE51" s="1147" t="n"/>
      <c r="DF51" s="1147" t="n"/>
      <c r="DG51" s="1147" t="n"/>
      <c r="DH51" s="1147" t="n"/>
      <c r="DI51" s="1147" t="n"/>
      <c r="DJ51" s="1147" t="n"/>
      <c r="DK51" s="1147" t="n"/>
      <c r="DL51" s="1147" t="n"/>
      <c r="DM51" s="1147" t="n"/>
      <c r="DN51" s="1147" t="n"/>
      <c r="DO51" s="1147" t="n"/>
      <c r="DP51" s="1147" t="n"/>
      <c r="DQ51" s="1147" t="n"/>
      <c r="DR51" s="1147" t="n"/>
      <c r="DS51" s="1147" t="n"/>
      <c r="DT51" s="1147" t="n"/>
      <c r="DU51" s="1147" t="n"/>
      <c r="DV51" s="1148" t="n"/>
      <c r="DW51" s="1168"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8" t="n"/>
      <c r="EZ51" s="1178" t="n"/>
      <c r="FA51" s="1178" t="n"/>
      <c r="FB51" s="1178" t="n"/>
      <c r="FC51" s="1178" t="n"/>
      <c r="FD51" s="1178" t="n"/>
      <c r="FE51" s="1178" t="n"/>
      <c r="FF51" s="1178" t="n"/>
      <c r="FG51" s="1178" t="n"/>
      <c r="FH51" s="1178" t="n"/>
      <c r="FI51" s="1178" t="n"/>
      <c r="FJ51" s="1178" t="n"/>
      <c r="FK51" s="1178" t="n"/>
      <c r="FL51" s="1178" t="n"/>
    </row>
    <row r="52" ht="6" customHeight="1" s="898">
      <c r="A52" s="401" t="n"/>
      <c r="B52" s="412" t="n"/>
      <c r="C52" s="1162" t="n"/>
      <c r="D52" s="1163" t="n"/>
      <c r="E52" s="1163" t="n"/>
      <c r="F52" s="1163" t="n"/>
      <c r="G52" s="1163" t="n"/>
      <c r="H52" s="1163" t="n"/>
      <c r="I52" s="1163" t="n"/>
      <c r="J52" s="1163" t="n"/>
      <c r="K52" s="1163" t="n"/>
      <c r="L52" s="1163" t="n"/>
      <c r="M52" s="1163" t="n"/>
      <c r="N52" s="1163" t="n"/>
      <c r="O52" s="1163" t="n"/>
      <c r="P52" s="1163" t="n"/>
      <c r="Q52" s="1163" t="n"/>
      <c r="R52" s="1163" t="n"/>
      <c r="S52" s="1164" t="n"/>
      <c r="T52" s="1162" t="n"/>
      <c r="U52" s="1163" t="n"/>
      <c r="V52" s="1163" t="n"/>
      <c r="W52" s="1163" t="n"/>
      <c r="X52" s="1163" t="n"/>
      <c r="Y52" s="1163" t="n"/>
      <c r="Z52" s="1163" t="n"/>
      <c r="AA52" s="1163" t="n"/>
      <c r="AB52" s="1163" t="n"/>
      <c r="AC52" s="1163" t="n"/>
      <c r="AD52" s="1164" t="n"/>
      <c r="AE52" s="1170" t="n"/>
      <c r="AF52" s="1163" t="n"/>
      <c r="AG52" s="1163" t="n"/>
      <c r="AH52" s="1163" t="n"/>
      <c r="AI52" s="1163" t="n"/>
      <c r="AJ52" s="1163" t="n"/>
      <c r="AK52" s="1163" t="n"/>
      <c r="AL52" s="1163" t="n"/>
      <c r="AM52" s="1163" t="n"/>
      <c r="AN52" s="1163" t="n"/>
      <c r="AO52" s="1164" t="n"/>
      <c r="AP52" s="1162" t="n"/>
      <c r="AQ52" s="1163" t="n"/>
      <c r="AR52" s="1163" t="n"/>
      <c r="AS52" s="1163" t="n"/>
      <c r="AT52" s="1163" t="n"/>
      <c r="AU52" s="1163" t="n"/>
      <c r="AV52" s="1163" t="n"/>
      <c r="AW52" s="1163" t="n"/>
      <c r="AX52" s="1163" t="n"/>
      <c r="AY52" s="1163" t="n"/>
      <c r="AZ52" s="1164" t="n"/>
      <c r="BA52" s="1170" t="n"/>
      <c r="BB52" s="1163" t="n"/>
      <c r="BC52" s="1163" t="n"/>
      <c r="BD52" s="1163" t="n"/>
      <c r="BE52" s="1163" t="n"/>
      <c r="BF52" s="1163" t="n"/>
      <c r="BG52" s="1163" t="n"/>
      <c r="BH52" s="1163" t="n"/>
      <c r="BI52" s="1163" t="n"/>
      <c r="BJ52" s="1163" t="n"/>
      <c r="BK52" s="1164" t="n"/>
      <c r="BL52" s="1162" t="n"/>
      <c r="BM52" s="1163" t="n"/>
      <c r="BN52" s="1163" t="n"/>
      <c r="BO52" s="1163" t="n"/>
      <c r="BP52" s="1163" t="n"/>
      <c r="BQ52" s="1163" t="n"/>
      <c r="BR52" s="1163" t="n"/>
      <c r="BS52" s="1163" t="n"/>
      <c r="BT52" s="1163" t="n"/>
      <c r="BU52" s="1163" t="n"/>
      <c r="BV52" s="1164" t="n"/>
      <c r="BW52" s="1163" t="n"/>
      <c r="BX52" s="1163" t="n"/>
      <c r="BY52" s="1163" t="n"/>
      <c r="BZ52" s="1163" t="n"/>
      <c r="CA52" s="1163" t="n"/>
      <c r="CB52" s="1163" t="n"/>
      <c r="CC52" s="1163" t="n"/>
      <c r="CD52" s="1163" t="n"/>
      <c r="CE52" s="1163" t="n"/>
      <c r="CF52" s="1163" t="n"/>
      <c r="CG52" s="1163" t="n"/>
      <c r="CH52" s="1163" t="n"/>
      <c r="CI52" s="1163" t="n"/>
      <c r="CJ52" s="1163" t="n"/>
      <c r="CK52" s="1163" t="n"/>
      <c r="CL52" s="1163" t="n"/>
      <c r="CM52" s="1163" t="n"/>
      <c r="CN52" s="1163" t="n"/>
      <c r="CO52" s="1163" t="n"/>
      <c r="CP52" s="1163" t="n"/>
      <c r="CQ52" s="1163" t="n"/>
      <c r="CR52" s="1163" t="n"/>
      <c r="CS52" s="1163" t="n"/>
      <c r="CT52" s="1163" t="n"/>
      <c r="CU52" s="1163" t="n"/>
      <c r="CV52" s="1163" t="n"/>
      <c r="CW52" s="1163" t="n"/>
      <c r="CX52" s="1163" t="n"/>
      <c r="CY52" s="1163" t="n"/>
      <c r="CZ52" s="1163" t="n"/>
      <c r="DA52" s="1163" t="n"/>
      <c r="DB52" s="1163" t="n"/>
      <c r="DC52" s="1163" t="n"/>
      <c r="DD52" s="1163" t="n"/>
      <c r="DE52" s="1163" t="n"/>
      <c r="DF52" s="1163" t="n"/>
      <c r="DG52" s="1163" t="n"/>
      <c r="DH52" s="1163" t="n"/>
      <c r="DI52" s="1163" t="n"/>
      <c r="DJ52" s="1163" t="n"/>
      <c r="DK52" s="1163" t="n"/>
      <c r="DL52" s="1163" t="n"/>
      <c r="DM52" s="1163" t="n"/>
      <c r="DN52" s="1163" t="n"/>
      <c r="DO52" s="1163" t="n"/>
      <c r="DP52" s="1163" t="n"/>
      <c r="DQ52" s="1163" t="n"/>
      <c r="DR52" s="1163" t="n"/>
      <c r="DS52" s="1163" t="n"/>
      <c r="DT52" s="1163" t="n"/>
      <c r="DU52" s="1163" t="n"/>
      <c r="DV52" s="1164" t="n"/>
      <c r="DW52" s="1168" t="n"/>
      <c r="DY52" s="400" t="n"/>
      <c r="DZ52" s="664" t="inlineStr">
        <is>
          <t>Common stock</t>
        </is>
      </c>
      <c r="EA52" s="1147" t="n"/>
      <c r="EB52" s="1147" t="n"/>
      <c r="EC52" s="1147" t="n"/>
      <c r="ED52" s="1147" t="n"/>
      <c r="EE52" s="1147" t="n"/>
      <c r="EF52" s="1147" t="n"/>
      <c r="EG52" s="1147" t="n"/>
      <c r="EH52" s="1147" t="n"/>
      <c r="EI52" s="1147" t="n"/>
      <c r="EJ52" s="1147" t="n"/>
      <c r="EK52" s="1147" t="n"/>
      <c r="EL52" s="1147" t="n"/>
      <c r="EM52" s="1147" t="n"/>
      <c r="EN52" s="1147" t="n"/>
      <c r="EO52" s="1147" t="n"/>
      <c r="EP52" s="1147" t="n"/>
      <c r="EQ52" s="1147" t="n"/>
      <c r="ER52" s="1147" t="n"/>
      <c r="ES52" s="1147" t="n"/>
      <c r="ET52" s="1147" t="n"/>
      <c r="EU52" s="1147" t="n"/>
      <c r="EV52" s="1147" t="n"/>
      <c r="EW52" s="1147" t="n"/>
      <c r="EX52" s="1147" t="n"/>
      <c r="EY52" s="1148" t="n"/>
      <c r="EZ52" s="1179" t="inlineStr">
        <is>
          <t>⑨</t>
        </is>
      </c>
      <c r="FA52" s="1148" t="n"/>
      <c r="FB52" s="1180" t="n">
        <v>1024</v>
      </c>
      <c r="FC52" s="1147" t="n"/>
      <c r="FD52" s="1147" t="n"/>
      <c r="FE52" s="1147" t="n"/>
      <c r="FF52" s="1147" t="n"/>
      <c r="FG52" s="1147" t="n"/>
      <c r="FH52" s="1147" t="n"/>
      <c r="FI52" s="1147" t="n"/>
      <c r="FJ52" s="1147" t="n"/>
      <c r="FK52" s="1147" t="n"/>
      <c r="FL52" s="1148" t="n"/>
    </row>
    <row r="53" ht="6" customHeight="1" s="898">
      <c r="A53" s="401" t="n"/>
      <c r="B53" s="412" t="n"/>
      <c r="C53" s="664" t="n"/>
      <c r="D53" s="1147" t="n"/>
      <c r="E53" s="1147" t="n"/>
      <c r="F53" s="1147" t="n"/>
      <c r="G53" s="1147" t="n"/>
      <c r="H53" s="1147" t="n"/>
      <c r="I53" s="1147" t="n"/>
      <c r="J53" s="1147" t="n"/>
      <c r="K53" s="1147" t="n"/>
      <c r="L53" s="1147" t="n"/>
      <c r="M53" s="1147" t="n"/>
      <c r="N53" s="1147" t="n"/>
      <c r="O53" s="1147" t="n"/>
      <c r="P53" s="1147" t="n"/>
      <c r="Q53" s="1147" t="n"/>
      <c r="R53" s="1147" t="n"/>
      <c r="S53" s="1148" t="n"/>
      <c r="T53" s="1172" t="n"/>
      <c r="U53" s="1147" t="n"/>
      <c r="V53" s="1147" t="n"/>
      <c r="W53" s="1147" t="n"/>
      <c r="X53" s="1147" t="n"/>
      <c r="Y53" s="1147" t="n"/>
      <c r="Z53" s="1147" t="n"/>
      <c r="AA53" s="1147" t="n"/>
      <c r="AB53" s="1147" t="n"/>
      <c r="AC53" s="1147" t="n"/>
      <c r="AD53" s="1148" t="n"/>
      <c r="AE53" s="1173" t="n"/>
      <c r="AF53" s="1147" t="n"/>
      <c r="AG53" s="1147" t="n"/>
      <c r="AH53" s="1147" t="n"/>
      <c r="AI53" s="1147" t="n"/>
      <c r="AJ53" s="1147" t="n"/>
      <c r="AK53" s="1147" t="n"/>
      <c r="AL53" s="1147" t="n"/>
      <c r="AM53" s="1147" t="n"/>
      <c r="AN53" s="1147" t="n"/>
      <c r="AO53" s="1148" t="n"/>
      <c r="AP53" s="1172">
        <f>+T53+AE53</f>
        <v/>
      </c>
      <c r="AQ53" s="1147" t="n"/>
      <c r="AR53" s="1147" t="n"/>
      <c r="AS53" s="1147" t="n"/>
      <c r="AT53" s="1147" t="n"/>
      <c r="AU53" s="1147" t="n"/>
      <c r="AV53" s="1147" t="n"/>
      <c r="AW53" s="1147" t="n"/>
      <c r="AX53" s="1147" t="n"/>
      <c r="AY53" s="1147" t="n"/>
      <c r="AZ53" s="1148" t="n"/>
      <c r="BA53" s="1173" t="n"/>
      <c r="BB53" s="1147" t="n"/>
      <c r="BC53" s="1147" t="n"/>
      <c r="BD53" s="1147" t="n"/>
      <c r="BE53" s="1147" t="n"/>
      <c r="BF53" s="1147" t="n"/>
      <c r="BG53" s="1147" t="n"/>
      <c r="BH53" s="1147" t="n"/>
      <c r="BI53" s="1147" t="n"/>
      <c r="BJ53" s="1147" t="n"/>
      <c r="BK53" s="1148" t="n"/>
      <c r="BL53" s="1172">
        <f>+T53+BA53</f>
        <v/>
      </c>
      <c r="BM53" s="1147" t="n"/>
      <c r="BN53" s="1147" t="n"/>
      <c r="BO53" s="1147" t="n"/>
      <c r="BP53" s="1147" t="n"/>
      <c r="BQ53" s="1147" t="n"/>
      <c r="BR53" s="1147" t="n"/>
      <c r="BS53" s="1147" t="n"/>
      <c r="BT53" s="1147" t="n"/>
      <c r="BU53" s="1147" t="n"/>
      <c r="BV53" s="1148" t="n"/>
      <c r="BW53" s="1217" t="n"/>
      <c r="BX53" s="1147" t="n"/>
      <c r="BY53" s="1147" t="n"/>
      <c r="BZ53" s="1147" t="n"/>
      <c r="CA53" s="1147" t="n"/>
      <c r="CB53" s="1147" t="n"/>
      <c r="CC53" s="1147" t="n"/>
      <c r="CD53" s="1147" t="n"/>
      <c r="CE53" s="1147" t="n"/>
      <c r="CF53" s="1147" t="n"/>
      <c r="CG53" s="1147" t="n"/>
      <c r="CH53" s="1147" t="n"/>
      <c r="CI53" s="1147" t="n"/>
      <c r="CJ53" s="1147" t="n"/>
      <c r="CK53" s="1147" t="n"/>
      <c r="CL53" s="1147" t="n"/>
      <c r="CM53" s="1147" t="n"/>
      <c r="CN53" s="1147" t="n"/>
      <c r="CO53" s="1147" t="n"/>
      <c r="CP53" s="1147" t="n"/>
      <c r="CQ53" s="1147" t="n"/>
      <c r="CR53" s="1147" t="n"/>
      <c r="CS53" s="1147" t="n"/>
      <c r="CT53" s="1147" t="n"/>
      <c r="CU53" s="1147" t="n"/>
      <c r="CV53" s="1147" t="n"/>
      <c r="CW53" s="1147" t="n"/>
      <c r="CX53" s="1147" t="n"/>
      <c r="CY53" s="1147" t="n"/>
      <c r="CZ53" s="1147" t="n"/>
      <c r="DA53" s="1147" t="n"/>
      <c r="DB53" s="1147" t="n"/>
      <c r="DC53" s="1147" t="n"/>
      <c r="DD53" s="1147" t="n"/>
      <c r="DE53" s="1147" t="n"/>
      <c r="DF53" s="1147" t="n"/>
      <c r="DG53" s="1147" t="n"/>
      <c r="DH53" s="1147" t="n"/>
      <c r="DI53" s="1147" t="n"/>
      <c r="DJ53" s="1147" t="n"/>
      <c r="DK53" s="1147" t="n"/>
      <c r="DL53" s="1147" t="n"/>
      <c r="DM53" s="1147" t="n"/>
      <c r="DN53" s="1147" t="n"/>
      <c r="DO53" s="1147" t="n"/>
      <c r="DP53" s="1147" t="n"/>
      <c r="DQ53" s="1147" t="n"/>
      <c r="DR53" s="1147" t="n"/>
      <c r="DS53" s="1147" t="n"/>
      <c r="DT53" s="1147" t="n"/>
      <c r="DU53" s="1147" t="n"/>
      <c r="DV53" s="1148" t="n"/>
      <c r="DW53" s="1168" t="n"/>
      <c r="DY53" s="402" t="n"/>
      <c r="DZ53" s="1162" t="n"/>
      <c r="EA53" s="1163" t="n"/>
      <c r="EB53" s="1163" t="n"/>
      <c r="EC53" s="1163" t="n"/>
      <c r="ED53" s="1163" t="n"/>
      <c r="EE53" s="1163" t="n"/>
      <c r="EF53" s="1163" t="n"/>
      <c r="EG53" s="1163" t="n"/>
      <c r="EH53" s="1163" t="n"/>
      <c r="EI53" s="1163" t="n"/>
      <c r="EJ53" s="1163" t="n"/>
      <c r="EK53" s="1163" t="n"/>
      <c r="EL53" s="1163" t="n"/>
      <c r="EM53" s="1163" t="n"/>
      <c r="EN53" s="1163" t="n"/>
      <c r="EO53" s="1163" t="n"/>
      <c r="EP53" s="1163" t="n"/>
      <c r="EQ53" s="1163" t="n"/>
      <c r="ER53" s="1163" t="n"/>
      <c r="ES53" s="1163" t="n"/>
      <c r="ET53" s="1163" t="n"/>
      <c r="EU53" s="1163" t="n"/>
      <c r="EV53" s="1163" t="n"/>
      <c r="EW53" s="1163" t="n"/>
      <c r="EX53" s="1163" t="n"/>
      <c r="EY53" s="1164" t="n"/>
      <c r="EZ53" s="1162" t="n"/>
      <c r="FA53" s="1164" t="n"/>
      <c r="FB53" s="1163" t="n"/>
      <c r="FC53" s="1163" t="n"/>
      <c r="FD53" s="1163" t="n"/>
      <c r="FE53" s="1163" t="n"/>
      <c r="FF53" s="1163" t="n"/>
      <c r="FG53" s="1163" t="n"/>
      <c r="FH53" s="1163" t="n"/>
      <c r="FI53" s="1163" t="n"/>
      <c r="FJ53" s="1163" t="n"/>
      <c r="FK53" s="1163" t="n"/>
      <c r="FL53" s="1164" t="n"/>
    </row>
    <row r="54" ht="6" customHeight="1" s="898">
      <c r="A54" s="401" t="n"/>
      <c r="B54" s="412" t="n"/>
      <c r="C54" s="1162" t="n"/>
      <c r="D54" s="1163" t="n"/>
      <c r="E54" s="1163" t="n"/>
      <c r="F54" s="1163" t="n"/>
      <c r="G54" s="1163" t="n"/>
      <c r="H54" s="1163" t="n"/>
      <c r="I54" s="1163" t="n"/>
      <c r="J54" s="1163" t="n"/>
      <c r="K54" s="1163" t="n"/>
      <c r="L54" s="1163" t="n"/>
      <c r="M54" s="1163" t="n"/>
      <c r="N54" s="1163" t="n"/>
      <c r="O54" s="1163" t="n"/>
      <c r="P54" s="1163" t="n"/>
      <c r="Q54" s="1163" t="n"/>
      <c r="R54" s="1163" t="n"/>
      <c r="S54" s="1164" t="n"/>
      <c r="T54" s="1162" t="n"/>
      <c r="U54" s="1163" t="n"/>
      <c r="V54" s="1163" t="n"/>
      <c r="W54" s="1163" t="n"/>
      <c r="X54" s="1163" t="n"/>
      <c r="Y54" s="1163" t="n"/>
      <c r="Z54" s="1163" t="n"/>
      <c r="AA54" s="1163" t="n"/>
      <c r="AB54" s="1163" t="n"/>
      <c r="AC54" s="1163" t="n"/>
      <c r="AD54" s="1164" t="n"/>
      <c r="AE54" s="1170" t="n"/>
      <c r="AF54" s="1163" t="n"/>
      <c r="AG54" s="1163" t="n"/>
      <c r="AH54" s="1163" t="n"/>
      <c r="AI54" s="1163" t="n"/>
      <c r="AJ54" s="1163" t="n"/>
      <c r="AK54" s="1163" t="n"/>
      <c r="AL54" s="1163" t="n"/>
      <c r="AM54" s="1163" t="n"/>
      <c r="AN54" s="1163" t="n"/>
      <c r="AO54" s="1164" t="n"/>
      <c r="AP54" s="1162" t="n"/>
      <c r="AQ54" s="1163" t="n"/>
      <c r="AR54" s="1163" t="n"/>
      <c r="AS54" s="1163" t="n"/>
      <c r="AT54" s="1163" t="n"/>
      <c r="AU54" s="1163" t="n"/>
      <c r="AV54" s="1163" t="n"/>
      <c r="AW54" s="1163" t="n"/>
      <c r="AX54" s="1163" t="n"/>
      <c r="AY54" s="1163" t="n"/>
      <c r="AZ54" s="1164" t="n"/>
      <c r="BA54" s="1170" t="n"/>
      <c r="BB54" s="1163" t="n"/>
      <c r="BC54" s="1163" t="n"/>
      <c r="BD54" s="1163" t="n"/>
      <c r="BE54" s="1163" t="n"/>
      <c r="BF54" s="1163" t="n"/>
      <c r="BG54" s="1163" t="n"/>
      <c r="BH54" s="1163" t="n"/>
      <c r="BI54" s="1163" t="n"/>
      <c r="BJ54" s="1163" t="n"/>
      <c r="BK54" s="1164" t="n"/>
      <c r="BL54" s="1162" t="n"/>
      <c r="BM54" s="1163" t="n"/>
      <c r="BN54" s="1163" t="n"/>
      <c r="BO54" s="1163" t="n"/>
      <c r="BP54" s="1163" t="n"/>
      <c r="BQ54" s="1163" t="n"/>
      <c r="BR54" s="1163" t="n"/>
      <c r="BS54" s="1163" t="n"/>
      <c r="BT54" s="1163" t="n"/>
      <c r="BU54" s="1163" t="n"/>
      <c r="BV54" s="1164" t="n"/>
      <c r="BW54" s="1163" t="n"/>
      <c r="BX54" s="1163" t="n"/>
      <c r="BY54" s="1163" t="n"/>
      <c r="BZ54" s="1163" t="n"/>
      <c r="CA54" s="1163" t="n"/>
      <c r="CB54" s="1163" t="n"/>
      <c r="CC54" s="1163" t="n"/>
      <c r="CD54" s="1163" t="n"/>
      <c r="CE54" s="1163" t="n"/>
      <c r="CF54" s="1163" t="n"/>
      <c r="CG54" s="1163" t="n"/>
      <c r="CH54" s="1163" t="n"/>
      <c r="CI54" s="1163" t="n"/>
      <c r="CJ54" s="1163" t="n"/>
      <c r="CK54" s="1163" t="n"/>
      <c r="CL54" s="1163" t="n"/>
      <c r="CM54" s="1163" t="n"/>
      <c r="CN54" s="1163" t="n"/>
      <c r="CO54" s="1163" t="n"/>
      <c r="CP54" s="1163" t="n"/>
      <c r="CQ54" s="1163" t="n"/>
      <c r="CR54" s="1163" t="n"/>
      <c r="CS54" s="1163" t="n"/>
      <c r="CT54" s="1163" t="n"/>
      <c r="CU54" s="1163" t="n"/>
      <c r="CV54" s="1163" t="n"/>
      <c r="CW54" s="1163" t="n"/>
      <c r="CX54" s="1163" t="n"/>
      <c r="CY54" s="1163" t="n"/>
      <c r="CZ54" s="1163" t="n"/>
      <c r="DA54" s="1163" t="n"/>
      <c r="DB54" s="1163" t="n"/>
      <c r="DC54" s="1163" t="n"/>
      <c r="DD54" s="1163" t="n"/>
      <c r="DE54" s="1163" t="n"/>
      <c r="DF54" s="1163" t="n"/>
      <c r="DG54" s="1163" t="n"/>
      <c r="DH54" s="1163" t="n"/>
      <c r="DI54" s="1163" t="n"/>
      <c r="DJ54" s="1163" t="n"/>
      <c r="DK54" s="1163" t="n"/>
      <c r="DL54" s="1163" t="n"/>
      <c r="DM54" s="1163" t="n"/>
      <c r="DN54" s="1163" t="n"/>
      <c r="DO54" s="1163" t="n"/>
      <c r="DP54" s="1163" t="n"/>
      <c r="DQ54" s="1163" t="n"/>
      <c r="DR54" s="1163" t="n"/>
      <c r="DS54" s="1163" t="n"/>
      <c r="DT54" s="1163" t="n"/>
      <c r="DU54" s="1163" t="n"/>
      <c r="DV54" s="1164" t="n"/>
      <c r="DW54" s="1168" t="n"/>
      <c r="DY54" s="402" t="n"/>
      <c r="DZ54" s="664" t="inlineStr">
        <is>
          <t>Additional paid in capital</t>
        </is>
      </c>
      <c r="EA54" s="1147" t="n"/>
      <c r="EB54" s="1147" t="n"/>
      <c r="EC54" s="1147" t="n"/>
      <c r="ED54" s="1147" t="n"/>
      <c r="EE54" s="1147" t="n"/>
      <c r="EF54" s="1147" t="n"/>
      <c r="EG54" s="1147" t="n"/>
      <c r="EH54" s="1147" t="n"/>
      <c r="EI54" s="1147" t="n"/>
      <c r="EJ54" s="1147" t="n"/>
      <c r="EK54" s="1147" t="n"/>
      <c r="EL54" s="1147" t="n"/>
      <c r="EM54" s="1147" t="n"/>
      <c r="EN54" s="1147" t="n"/>
      <c r="EO54" s="1147" t="n"/>
      <c r="EP54" s="1147" t="n"/>
      <c r="EQ54" s="1147" t="n"/>
      <c r="ER54" s="1147" t="n"/>
      <c r="ES54" s="1147" t="n"/>
      <c r="ET54" s="1147" t="n"/>
      <c r="EU54" s="1147" t="n"/>
      <c r="EV54" s="1147" t="n"/>
      <c r="EW54" s="1147" t="n"/>
      <c r="EX54" s="1147" t="n"/>
      <c r="EY54" s="1148" t="n"/>
      <c r="EZ54" s="1179" t="inlineStr">
        <is>
          <t>⑩</t>
        </is>
      </c>
      <c r="FA54" s="1148" t="n"/>
      <c r="FB54" s="1180" t="n"/>
      <c r="FC54" s="1147" t="n"/>
      <c r="FD54" s="1147" t="n"/>
      <c r="FE54" s="1147" t="n"/>
      <c r="FF54" s="1147" t="n"/>
      <c r="FG54" s="1147" t="n"/>
      <c r="FH54" s="1147" t="n"/>
      <c r="FI54" s="1147" t="n"/>
      <c r="FJ54" s="1147" t="n"/>
      <c r="FK54" s="1147" t="n"/>
      <c r="FL54" s="1148" t="n"/>
    </row>
    <row r="55" ht="6" customHeight="1" s="898">
      <c r="A55" s="401" t="n"/>
      <c r="B55" s="412" t="n"/>
      <c r="C55" s="664" t="n"/>
      <c r="D55" s="1147" t="n"/>
      <c r="E55" s="1147" t="n"/>
      <c r="F55" s="1147" t="n"/>
      <c r="G55" s="1147" t="n"/>
      <c r="H55" s="1147" t="n"/>
      <c r="I55" s="1147" t="n"/>
      <c r="J55" s="1147" t="n"/>
      <c r="K55" s="1147" t="n"/>
      <c r="L55" s="1147" t="n"/>
      <c r="M55" s="1147" t="n"/>
      <c r="N55" s="1147" t="n"/>
      <c r="O55" s="1147" t="n"/>
      <c r="P55" s="1147" t="n"/>
      <c r="Q55" s="1147" t="n"/>
      <c r="R55" s="1147" t="n"/>
      <c r="S55" s="1148" t="n"/>
      <c r="T55" s="1172" t="n"/>
      <c r="U55" s="1147" t="n"/>
      <c r="V55" s="1147" t="n"/>
      <c r="W55" s="1147" t="n"/>
      <c r="X55" s="1147" t="n"/>
      <c r="Y55" s="1147" t="n"/>
      <c r="Z55" s="1147" t="n"/>
      <c r="AA55" s="1147" t="n"/>
      <c r="AB55" s="1147" t="n"/>
      <c r="AC55" s="1147" t="n"/>
      <c r="AD55" s="1148" t="n"/>
      <c r="AE55" s="1173" t="n"/>
      <c r="AF55" s="1147" t="n"/>
      <c r="AG55" s="1147" t="n"/>
      <c r="AH55" s="1147" t="n"/>
      <c r="AI55" s="1147" t="n"/>
      <c r="AJ55" s="1147" t="n"/>
      <c r="AK55" s="1147" t="n"/>
      <c r="AL55" s="1147" t="n"/>
      <c r="AM55" s="1147" t="n"/>
      <c r="AN55" s="1147" t="n"/>
      <c r="AO55" s="1148" t="n"/>
      <c r="AP55" s="1172">
        <f>+T55+AE55</f>
        <v/>
      </c>
      <c r="AQ55" s="1147" t="n"/>
      <c r="AR55" s="1147" t="n"/>
      <c r="AS55" s="1147" t="n"/>
      <c r="AT55" s="1147" t="n"/>
      <c r="AU55" s="1147" t="n"/>
      <c r="AV55" s="1147" t="n"/>
      <c r="AW55" s="1147" t="n"/>
      <c r="AX55" s="1147" t="n"/>
      <c r="AY55" s="1147" t="n"/>
      <c r="AZ55" s="1148" t="n"/>
      <c r="BA55" s="1173" t="n"/>
      <c r="BB55" s="1147" t="n"/>
      <c r="BC55" s="1147" t="n"/>
      <c r="BD55" s="1147" t="n"/>
      <c r="BE55" s="1147" t="n"/>
      <c r="BF55" s="1147" t="n"/>
      <c r="BG55" s="1147" t="n"/>
      <c r="BH55" s="1147" t="n"/>
      <c r="BI55" s="1147" t="n"/>
      <c r="BJ55" s="1147" t="n"/>
      <c r="BK55" s="1148" t="n"/>
      <c r="BL55" s="1172">
        <f>+T55+BA55</f>
        <v/>
      </c>
      <c r="BM55" s="1147" t="n"/>
      <c r="BN55" s="1147" t="n"/>
      <c r="BO55" s="1147" t="n"/>
      <c r="BP55" s="1147" t="n"/>
      <c r="BQ55" s="1147" t="n"/>
      <c r="BR55" s="1147" t="n"/>
      <c r="BS55" s="1147" t="n"/>
      <c r="BT55" s="1147" t="n"/>
      <c r="BU55" s="1147" t="n"/>
      <c r="BV55" s="1148" t="n"/>
      <c r="BW55" s="1217" t="n"/>
      <c r="BX55" s="1147" t="n"/>
      <c r="BY55" s="1147" t="n"/>
      <c r="BZ55" s="1147" t="n"/>
      <c r="CA55" s="1147" t="n"/>
      <c r="CB55" s="1147" t="n"/>
      <c r="CC55" s="1147" t="n"/>
      <c r="CD55" s="1147" t="n"/>
      <c r="CE55" s="1147" t="n"/>
      <c r="CF55" s="1147" t="n"/>
      <c r="CG55" s="1147" t="n"/>
      <c r="CH55" s="1147" t="n"/>
      <c r="CI55" s="1147" t="n"/>
      <c r="CJ55" s="1147" t="n"/>
      <c r="CK55" s="1147" t="n"/>
      <c r="CL55" s="1147" t="n"/>
      <c r="CM55" s="1147" t="n"/>
      <c r="CN55" s="1147" t="n"/>
      <c r="CO55" s="1147" t="n"/>
      <c r="CP55" s="1147" t="n"/>
      <c r="CQ55" s="1147" t="n"/>
      <c r="CR55" s="1147" t="n"/>
      <c r="CS55" s="1147" t="n"/>
      <c r="CT55" s="1147" t="n"/>
      <c r="CU55" s="1147" t="n"/>
      <c r="CV55" s="1147" t="n"/>
      <c r="CW55" s="1147" t="n"/>
      <c r="CX55" s="1147" t="n"/>
      <c r="CY55" s="1147" t="n"/>
      <c r="CZ55" s="1147" t="n"/>
      <c r="DA55" s="1147" t="n"/>
      <c r="DB55" s="1147" t="n"/>
      <c r="DC55" s="1147" t="n"/>
      <c r="DD55" s="1147" t="n"/>
      <c r="DE55" s="1147" t="n"/>
      <c r="DF55" s="1147" t="n"/>
      <c r="DG55" s="1147" t="n"/>
      <c r="DH55" s="1147" t="n"/>
      <c r="DI55" s="1147" t="n"/>
      <c r="DJ55" s="1147" t="n"/>
      <c r="DK55" s="1147" t="n"/>
      <c r="DL55" s="1147" t="n"/>
      <c r="DM55" s="1147" t="n"/>
      <c r="DN55" s="1147" t="n"/>
      <c r="DO55" s="1147" t="n"/>
      <c r="DP55" s="1147" t="n"/>
      <c r="DQ55" s="1147" t="n"/>
      <c r="DR55" s="1147" t="n"/>
      <c r="DS55" s="1147" t="n"/>
      <c r="DT55" s="1147" t="n"/>
      <c r="DU55" s="1147" t="n"/>
      <c r="DV55" s="1148" t="n"/>
      <c r="DW55" s="1168" t="n"/>
      <c r="DY55" s="402" t="n"/>
      <c r="DZ55" s="1162" t="n"/>
      <c r="EA55" s="1163" t="n"/>
      <c r="EB55" s="1163" t="n"/>
      <c r="EC55" s="1163" t="n"/>
      <c r="ED55" s="1163" t="n"/>
      <c r="EE55" s="1163" t="n"/>
      <c r="EF55" s="1163" t="n"/>
      <c r="EG55" s="1163" t="n"/>
      <c r="EH55" s="1163" t="n"/>
      <c r="EI55" s="1163" t="n"/>
      <c r="EJ55" s="1163" t="n"/>
      <c r="EK55" s="1163" t="n"/>
      <c r="EL55" s="1163" t="n"/>
      <c r="EM55" s="1163" t="n"/>
      <c r="EN55" s="1163" t="n"/>
      <c r="EO55" s="1163" t="n"/>
      <c r="EP55" s="1163" t="n"/>
      <c r="EQ55" s="1163" t="n"/>
      <c r="ER55" s="1163" t="n"/>
      <c r="ES55" s="1163" t="n"/>
      <c r="ET55" s="1163" t="n"/>
      <c r="EU55" s="1163" t="n"/>
      <c r="EV55" s="1163" t="n"/>
      <c r="EW55" s="1163" t="n"/>
      <c r="EX55" s="1163" t="n"/>
      <c r="EY55" s="1164" t="n"/>
      <c r="EZ55" s="1162" t="n"/>
      <c r="FA55" s="1164" t="n"/>
      <c r="FB55" s="1163" t="n"/>
      <c r="FC55" s="1163" t="n"/>
      <c r="FD55" s="1163" t="n"/>
      <c r="FE55" s="1163" t="n"/>
      <c r="FF55" s="1163" t="n"/>
      <c r="FG55" s="1163" t="n"/>
      <c r="FH55" s="1163" t="n"/>
      <c r="FI55" s="1163" t="n"/>
      <c r="FJ55" s="1163" t="n"/>
      <c r="FK55" s="1163" t="n"/>
      <c r="FL55" s="1164" t="n"/>
    </row>
    <row r="56" ht="6" customHeight="1" s="898">
      <c r="A56" s="401" t="n"/>
      <c r="B56" s="413" t="n"/>
      <c r="C56" s="1162" t="n"/>
      <c r="D56" s="1163" t="n"/>
      <c r="E56" s="1163" t="n"/>
      <c r="F56" s="1163" t="n"/>
      <c r="G56" s="1163" t="n"/>
      <c r="H56" s="1163" t="n"/>
      <c r="I56" s="1163" t="n"/>
      <c r="J56" s="1163" t="n"/>
      <c r="K56" s="1163" t="n"/>
      <c r="L56" s="1163" t="n"/>
      <c r="M56" s="1163" t="n"/>
      <c r="N56" s="1163" t="n"/>
      <c r="O56" s="1163" t="n"/>
      <c r="P56" s="1163" t="n"/>
      <c r="Q56" s="1163" t="n"/>
      <c r="R56" s="1163" t="n"/>
      <c r="S56" s="1164" t="n"/>
      <c r="T56" s="1162" t="n"/>
      <c r="U56" s="1163" t="n"/>
      <c r="V56" s="1163" t="n"/>
      <c r="W56" s="1163" t="n"/>
      <c r="X56" s="1163" t="n"/>
      <c r="Y56" s="1163" t="n"/>
      <c r="Z56" s="1163" t="n"/>
      <c r="AA56" s="1163" t="n"/>
      <c r="AB56" s="1163" t="n"/>
      <c r="AC56" s="1163" t="n"/>
      <c r="AD56" s="1164" t="n"/>
      <c r="AE56" s="1170" t="n"/>
      <c r="AF56" s="1163" t="n"/>
      <c r="AG56" s="1163" t="n"/>
      <c r="AH56" s="1163" t="n"/>
      <c r="AI56" s="1163" t="n"/>
      <c r="AJ56" s="1163" t="n"/>
      <c r="AK56" s="1163" t="n"/>
      <c r="AL56" s="1163" t="n"/>
      <c r="AM56" s="1163" t="n"/>
      <c r="AN56" s="1163" t="n"/>
      <c r="AO56" s="1164" t="n"/>
      <c r="AP56" s="1162" t="n"/>
      <c r="AQ56" s="1163" t="n"/>
      <c r="AR56" s="1163" t="n"/>
      <c r="AS56" s="1163" t="n"/>
      <c r="AT56" s="1163" t="n"/>
      <c r="AU56" s="1163" t="n"/>
      <c r="AV56" s="1163" t="n"/>
      <c r="AW56" s="1163" t="n"/>
      <c r="AX56" s="1163" t="n"/>
      <c r="AY56" s="1163" t="n"/>
      <c r="AZ56" s="1164" t="n"/>
      <c r="BA56" s="1170" t="n"/>
      <c r="BB56" s="1163" t="n"/>
      <c r="BC56" s="1163" t="n"/>
      <c r="BD56" s="1163" t="n"/>
      <c r="BE56" s="1163" t="n"/>
      <c r="BF56" s="1163" t="n"/>
      <c r="BG56" s="1163" t="n"/>
      <c r="BH56" s="1163" t="n"/>
      <c r="BI56" s="1163" t="n"/>
      <c r="BJ56" s="1163" t="n"/>
      <c r="BK56" s="1164" t="n"/>
      <c r="BL56" s="1162" t="n"/>
      <c r="BM56" s="1163" t="n"/>
      <c r="BN56" s="1163" t="n"/>
      <c r="BO56" s="1163" t="n"/>
      <c r="BP56" s="1163" t="n"/>
      <c r="BQ56" s="1163" t="n"/>
      <c r="BR56" s="1163" t="n"/>
      <c r="BS56" s="1163" t="n"/>
      <c r="BT56" s="1163" t="n"/>
      <c r="BU56" s="1163" t="n"/>
      <c r="BV56" s="1164" t="n"/>
      <c r="BW56" s="1163" t="n"/>
      <c r="BX56" s="1163" t="n"/>
      <c r="BY56" s="1163" t="n"/>
      <c r="BZ56" s="1163" t="n"/>
      <c r="CA56" s="1163" t="n"/>
      <c r="CB56" s="1163" t="n"/>
      <c r="CC56" s="1163" t="n"/>
      <c r="CD56" s="1163" t="n"/>
      <c r="CE56" s="1163" t="n"/>
      <c r="CF56" s="1163" t="n"/>
      <c r="CG56" s="1163" t="n"/>
      <c r="CH56" s="1163" t="n"/>
      <c r="CI56" s="1163" t="n"/>
      <c r="CJ56" s="1163" t="n"/>
      <c r="CK56" s="1163" t="n"/>
      <c r="CL56" s="1163" t="n"/>
      <c r="CM56" s="1163" t="n"/>
      <c r="CN56" s="1163" t="n"/>
      <c r="CO56" s="1163" t="n"/>
      <c r="CP56" s="1163" t="n"/>
      <c r="CQ56" s="1163" t="n"/>
      <c r="CR56" s="1163" t="n"/>
      <c r="CS56" s="1163" t="n"/>
      <c r="CT56" s="1163" t="n"/>
      <c r="CU56" s="1163" t="n"/>
      <c r="CV56" s="1163" t="n"/>
      <c r="CW56" s="1163" t="n"/>
      <c r="CX56" s="1163" t="n"/>
      <c r="CY56" s="1163" t="n"/>
      <c r="CZ56" s="1163" t="n"/>
      <c r="DA56" s="1163" t="n"/>
      <c r="DB56" s="1163" t="n"/>
      <c r="DC56" s="1163" t="n"/>
      <c r="DD56" s="1163" t="n"/>
      <c r="DE56" s="1163" t="n"/>
      <c r="DF56" s="1163" t="n"/>
      <c r="DG56" s="1163" t="n"/>
      <c r="DH56" s="1163" t="n"/>
      <c r="DI56" s="1163" t="n"/>
      <c r="DJ56" s="1163" t="n"/>
      <c r="DK56" s="1163" t="n"/>
      <c r="DL56" s="1163" t="n"/>
      <c r="DM56" s="1163" t="n"/>
      <c r="DN56" s="1163" t="n"/>
      <c r="DO56" s="1163" t="n"/>
      <c r="DP56" s="1163" t="n"/>
      <c r="DQ56" s="1163" t="n"/>
      <c r="DR56" s="1163" t="n"/>
      <c r="DS56" s="1163" t="n"/>
      <c r="DT56" s="1163" t="n"/>
      <c r="DU56" s="1163" t="n"/>
      <c r="DV56" s="1164" t="n"/>
      <c r="DW56" s="1168" t="n"/>
      <c r="DY56" s="402" t="n"/>
      <c r="DZ56" s="664" t="inlineStr">
        <is>
          <t>Retained earnings *1</t>
        </is>
      </c>
      <c r="EA56" s="1147" t="n"/>
      <c r="EB56" s="1147" t="n"/>
      <c r="EC56" s="1147" t="n"/>
      <c r="ED56" s="1147" t="n"/>
      <c r="EE56" s="1147" t="n"/>
      <c r="EF56" s="1147" t="n"/>
      <c r="EG56" s="1147" t="n"/>
      <c r="EH56" s="1147" t="n"/>
      <c r="EI56" s="1147" t="n"/>
      <c r="EJ56" s="1147" t="n"/>
      <c r="EK56" s="1147" t="n"/>
      <c r="EL56" s="1147" t="n"/>
      <c r="EM56" s="1147" t="n"/>
      <c r="EN56" s="1147" t="n"/>
      <c r="EO56" s="1147" t="n"/>
      <c r="EP56" s="1147" t="n"/>
      <c r="EQ56" s="1147" t="n"/>
      <c r="ER56" s="1147" t="n"/>
      <c r="ES56" s="1147" t="n"/>
      <c r="ET56" s="1147" t="n"/>
      <c r="EU56" s="1147" t="n"/>
      <c r="EV56" s="1147" t="n"/>
      <c r="EW56" s="1147" t="n"/>
      <c r="EX56" s="1147" t="n"/>
      <c r="EY56" s="1148" t="n"/>
      <c r="EZ56" s="1179" t="inlineStr">
        <is>
          <t>⑪</t>
        </is>
      </c>
      <c r="FA56" s="1148" t="n"/>
      <c r="FB56" s="1180">
        <f>58127+15550</f>
        <v/>
      </c>
      <c r="FC56" s="1147" t="n"/>
      <c r="FD56" s="1147" t="n"/>
      <c r="FE56" s="1147" t="n"/>
      <c r="FF56" s="1147" t="n"/>
      <c r="FG56" s="1147" t="n"/>
      <c r="FH56" s="1147" t="n"/>
      <c r="FI56" s="1147" t="n"/>
      <c r="FJ56" s="1147" t="n"/>
      <c r="FK56" s="1147" t="n"/>
      <c r="FL56" s="1148" t="n"/>
    </row>
    <row r="57" ht="6" customHeight="1" s="898">
      <c r="A57" s="401" t="n"/>
      <c r="B57" s="664" t="inlineStr">
        <is>
          <t>Total tangible fixed assets</t>
        </is>
      </c>
      <c r="C57" s="1147" t="n"/>
      <c r="D57" s="1147" t="n"/>
      <c r="E57" s="1147" t="n"/>
      <c r="F57" s="1147" t="n"/>
      <c r="G57" s="1147" t="n"/>
      <c r="H57" s="1147" t="n"/>
      <c r="I57" s="1147" t="n"/>
      <c r="J57" s="1147" t="n"/>
      <c r="K57" s="1147" t="n"/>
      <c r="L57" s="1147" t="n"/>
      <c r="M57" s="1147" t="n"/>
      <c r="N57" s="1147" t="n"/>
      <c r="O57" s="1147" t="n"/>
      <c r="P57" s="1147" t="n"/>
      <c r="Q57" s="1147" t="n"/>
      <c r="R57" s="1147" t="n"/>
      <c r="S57" s="1148" t="n"/>
      <c r="T57" s="1172">
        <f>SUM(T41:AD56)</f>
        <v/>
      </c>
      <c r="U57" s="1147" t="n"/>
      <c r="V57" s="1147" t="n"/>
      <c r="W57" s="1147" t="n"/>
      <c r="X57" s="1147" t="n"/>
      <c r="Y57" s="1147" t="n"/>
      <c r="Z57" s="1147" t="n"/>
      <c r="AA57" s="1147" t="n"/>
      <c r="AB57" s="1147" t="n"/>
      <c r="AC57" s="1147" t="n"/>
      <c r="AD57" s="1148" t="n"/>
      <c r="AE57" s="1173">
        <f>SUM(AE41:AO56)</f>
        <v/>
      </c>
      <c r="AF57" s="1147" t="n"/>
      <c r="AG57" s="1147" t="n"/>
      <c r="AH57" s="1147" t="n"/>
      <c r="AI57" s="1147" t="n"/>
      <c r="AJ57" s="1147" t="n"/>
      <c r="AK57" s="1147" t="n"/>
      <c r="AL57" s="1147" t="n"/>
      <c r="AM57" s="1147" t="n"/>
      <c r="AN57" s="1147" t="n"/>
      <c r="AO57" s="1148" t="n"/>
      <c r="AP57" s="1172">
        <f>+T57+AE57</f>
        <v/>
      </c>
      <c r="AQ57" s="1147" t="n"/>
      <c r="AR57" s="1147" t="n"/>
      <c r="AS57" s="1147" t="n"/>
      <c r="AT57" s="1147" t="n"/>
      <c r="AU57" s="1147" t="n"/>
      <c r="AV57" s="1147" t="n"/>
      <c r="AW57" s="1147" t="n"/>
      <c r="AX57" s="1147" t="n"/>
      <c r="AY57" s="1147" t="n"/>
      <c r="AZ57" s="1148" t="n"/>
      <c r="BA57" s="1173">
        <f>SUM(BA41:BK56)</f>
        <v/>
      </c>
      <c r="BB57" s="1147" t="n"/>
      <c r="BC57" s="1147" t="n"/>
      <c r="BD57" s="1147" t="n"/>
      <c r="BE57" s="1147" t="n"/>
      <c r="BF57" s="1147" t="n"/>
      <c r="BG57" s="1147" t="n"/>
      <c r="BH57" s="1147" t="n"/>
      <c r="BI57" s="1147" t="n"/>
      <c r="BJ57" s="1147" t="n"/>
      <c r="BK57" s="1148" t="n"/>
      <c r="BL57" s="1172">
        <f>+T57+BA57</f>
        <v/>
      </c>
      <c r="BM57" s="1147" t="n"/>
      <c r="BN57" s="1147" t="n"/>
      <c r="BO57" s="1147" t="n"/>
      <c r="BP57" s="1147" t="n"/>
      <c r="BQ57" s="1147" t="n"/>
      <c r="BR57" s="1147" t="n"/>
      <c r="BS57" s="1147" t="n"/>
      <c r="BT57" s="1147" t="n"/>
      <c r="BU57" s="1147" t="n"/>
      <c r="BV57" s="1148" t="n"/>
      <c r="BW57" s="1217" t="n"/>
      <c r="BX57" s="1147" t="n"/>
      <c r="BY57" s="1147" t="n"/>
      <c r="BZ57" s="1147" t="n"/>
      <c r="CA57" s="1147" t="n"/>
      <c r="CB57" s="1147" t="n"/>
      <c r="CC57" s="1147" t="n"/>
      <c r="CD57" s="1147" t="n"/>
      <c r="CE57" s="1147" t="n"/>
      <c r="CF57" s="1147" t="n"/>
      <c r="CG57" s="1147" t="n"/>
      <c r="CH57" s="1147" t="n"/>
      <c r="CI57" s="1147" t="n"/>
      <c r="CJ57" s="1147" t="n"/>
      <c r="CK57" s="1147" t="n"/>
      <c r="CL57" s="1147" t="n"/>
      <c r="CM57" s="1147" t="n"/>
      <c r="CN57" s="1147" t="n"/>
      <c r="CO57" s="1147" t="n"/>
      <c r="CP57" s="1147" t="n"/>
      <c r="CQ57" s="1147" t="n"/>
      <c r="CR57" s="1147" t="n"/>
      <c r="CS57" s="1147" t="n"/>
      <c r="CT57" s="1147" t="n"/>
      <c r="CU57" s="1147" t="n"/>
      <c r="CV57" s="1147" t="n"/>
      <c r="CW57" s="1147" t="n"/>
      <c r="CX57" s="1147" t="n"/>
      <c r="CY57" s="1147" t="n"/>
      <c r="CZ57" s="1147" t="n"/>
      <c r="DA57" s="1147" t="n"/>
      <c r="DB57" s="1147" t="n"/>
      <c r="DC57" s="1147" t="n"/>
      <c r="DD57" s="1147" t="n"/>
      <c r="DE57" s="1147" t="n"/>
      <c r="DF57" s="1147" t="n"/>
      <c r="DG57" s="1147" t="n"/>
      <c r="DH57" s="1147" t="n"/>
      <c r="DI57" s="1147" t="n"/>
      <c r="DJ57" s="1147" t="n"/>
      <c r="DK57" s="1147" t="n"/>
      <c r="DL57" s="1147" t="n"/>
      <c r="DM57" s="1147" t="n"/>
      <c r="DN57" s="1147" t="n"/>
      <c r="DO57" s="1147" t="n"/>
      <c r="DP57" s="1147" t="n"/>
      <c r="DQ57" s="1147" t="n"/>
      <c r="DR57" s="1147" t="n"/>
      <c r="DS57" s="1147" t="n"/>
      <c r="DT57" s="1147" t="n"/>
      <c r="DU57" s="1147" t="n"/>
      <c r="DV57" s="1148" t="n"/>
      <c r="DW57" s="1168" t="n"/>
      <c r="DY57" s="402" t="n"/>
      <c r="DZ57" s="1162" t="n"/>
      <c r="EA57" s="1163" t="n"/>
      <c r="EB57" s="1163" t="n"/>
      <c r="EC57" s="1163" t="n"/>
      <c r="ED57" s="1163" t="n"/>
      <c r="EE57" s="1163" t="n"/>
      <c r="EF57" s="1163" t="n"/>
      <c r="EG57" s="1163" t="n"/>
      <c r="EH57" s="1163" t="n"/>
      <c r="EI57" s="1163" t="n"/>
      <c r="EJ57" s="1163" t="n"/>
      <c r="EK57" s="1163" t="n"/>
      <c r="EL57" s="1163" t="n"/>
      <c r="EM57" s="1163" t="n"/>
      <c r="EN57" s="1163" t="n"/>
      <c r="EO57" s="1163" t="n"/>
      <c r="EP57" s="1163" t="n"/>
      <c r="EQ57" s="1163" t="n"/>
      <c r="ER57" s="1163" t="n"/>
      <c r="ES57" s="1163" t="n"/>
      <c r="ET57" s="1163" t="n"/>
      <c r="EU57" s="1163" t="n"/>
      <c r="EV57" s="1163" t="n"/>
      <c r="EW57" s="1163" t="n"/>
      <c r="EX57" s="1163" t="n"/>
      <c r="EY57" s="1164" t="n"/>
      <c r="EZ57" s="1162" t="n"/>
      <c r="FA57" s="1164" t="n"/>
      <c r="FB57" s="1163" t="n"/>
      <c r="FC57" s="1163" t="n"/>
      <c r="FD57" s="1163" t="n"/>
      <c r="FE57" s="1163" t="n"/>
      <c r="FF57" s="1163" t="n"/>
      <c r="FG57" s="1163" t="n"/>
      <c r="FH57" s="1163" t="n"/>
      <c r="FI57" s="1163" t="n"/>
      <c r="FJ57" s="1163" t="n"/>
      <c r="FK57" s="1163" t="n"/>
      <c r="FL57" s="1164" t="n"/>
    </row>
    <row r="58" ht="6" customHeight="1" s="898">
      <c r="A58" s="401" t="n"/>
      <c r="B58" s="1162" t="n"/>
      <c r="C58" s="1163" t="n"/>
      <c r="D58" s="1163" t="n"/>
      <c r="E58" s="1163" t="n"/>
      <c r="F58" s="1163" t="n"/>
      <c r="G58" s="1163" t="n"/>
      <c r="H58" s="1163" t="n"/>
      <c r="I58" s="1163" t="n"/>
      <c r="J58" s="1163" t="n"/>
      <c r="K58" s="1163" t="n"/>
      <c r="L58" s="1163" t="n"/>
      <c r="M58" s="1163" t="n"/>
      <c r="N58" s="1163" t="n"/>
      <c r="O58" s="1163" t="n"/>
      <c r="P58" s="1163" t="n"/>
      <c r="Q58" s="1163" t="n"/>
      <c r="R58" s="1163" t="n"/>
      <c r="S58" s="1164" t="n"/>
      <c r="T58" s="1162" t="n"/>
      <c r="U58" s="1163" t="n"/>
      <c r="V58" s="1163" t="n"/>
      <c r="W58" s="1163" t="n"/>
      <c r="X58" s="1163" t="n"/>
      <c r="Y58" s="1163" t="n"/>
      <c r="Z58" s="1163" t="n"/>
      <c r="AA58" s="1163" t="n"/>
      <c r="AB58" s="1163" t="n"/>
      <c r="AC58" s="1163" t="n"/>
      <c r="AD58" s="1164" t="n"/>
      <c r="AE58" s="1170" t="n"/>
      <c r="AF58" s="1163" t="n"/>
      <c r="AG58" s="1163" t="n"/>
      <c r="AH58" s="1163" t="n"/>
      <c r="AI58" s="1163" t="n"/>
      <c r="AJ58" s="1163" t="n"/>
      <c r="AK58" s="1163" t="n"/>
      <c r="AL58" s="1163" t="n"/>
      <c r="AM58" s="1163" t="n"/>
      <c r="AN58" s="1163" t="n"/>
      <c r="AO58" s="1164" t="n"/>
      <c r="AP58" s="1162" t="n"/>
      <c r="AQ58" s="1163" t="n"/>
      <c r="AR58" s="1163" t="n"/>
      <c r="AS58" s="1163" t="n"/>
      <c r="AT58" s="1163" t="n"/>
      <c r="AU58" s="1163" t="n"/>
      <c r="AV58" s="1163" t="n"/>
      <c r="AW58" s="1163" t="n"/>
      <c r="AX58" s="1163" t="n"/>
      <c r="AY58" s="1163" t="n"/>
      <c r="AZ58" s="1164" t="n"/>
      <c r="BA58" s="1170" t="n"/>
      <c r="BB58" s="1163" t="n"/>
      <c r="BC58" s="1163" t="n"/>
      <c r="BD58" s="1163" t="n"/>
      <c r="BE58" s="1163" t="n"/>
      <c r="BF58" s="1163" t="n"/>
      <c r="BG58" s="1163" t="n"/>
      <c r="BH58" s="1163" t="n"/>
      <c r="BI58" s="1163" t="n"/>
      <c r="BJ58" s="1163" t="n"/>
      <c r="BK58" s="1164" t="n"/>
      <c r="BL58" s="1162" t="n"/>
      <c r="BM58" s="1163" t="n"/>
      <c r="BN58" s="1163" t="n"/>
      <c r="BO58" s="1163" t="n"/>
      <c r="BP58" s="1163" t="n"/>
      <c r="BQ58" s="1163" t="n"/>
      <c r="BR58" s="1163" t="n"/>
      <c r="BS58" s="1163" t="n"/>
      <c r="BT58" s="1163" t="n"/>
      <c r="BU58" s="1163" t="n"/>
      <c r="BV58" s="1164" t="n"/>
      <c r="BW58" s="1163" t="n"/>
      <c r="BX58" s="1163" t="n"/>
      <c r="BY58" s="1163" t="n"/>
      <c r="BZ58" s="1163" t="n"/>
      <c r="CA58" s="1163" t="n"/>
      <c r="CB58" s="1163" t="n"/>
      <c r="CC58" s="1163" t="n"/>
      <c r="CD58" s="1163" t="n"/>
      <c r="CE58" s="1163" t="n"/>
      <c r="CF58" s="1163" t="n"/>
      <c r="CG58" s="1163" t="n"/>
      <c r="CH58" s="1163" t="n"/>
      <c r="CI58" s="1163" t="n"/>
      <c r="CJ58" s="1163" t="n"/>
      <c r="CK58" s="1163" t="n"/>
      <c r="CL58" s="1163" t="n"/>
      <c r="CM58" s="1163" t="n"/>
      <c r="CN58" s="1163" t="n"/>
      <c r="CO58" s="1163" t="n"/>
      <c r="CP58" s="1163" t="n"/>
      <c r="CQ58" s="1163" t="n"/>
      <c r="CR58" s="1163" t="n"/>
      <c r="CS58" s="1163" t="n"/>
      <c r="CT58" s="1163" t="n"/>
      <c r="CU58" s="1163" t="n"/>
      <c r="CV58" s="1163" t="n"/>
      <c r="CW58" s="1163" t="n"/>
      <c r="CX58" s="1163" t="n"/>
      <c r="CY58" s="1163" t="n"/>
      <c r="CZ58" s="1163" t="n"/>
      <c r="DA58" s="1163" t="n"/>
      <c r="DB58" s="1163" t="n"/>
      <c r="DC58" s="1163" t="n"/>
      <c r="DD58" s="1163" t="n"/>
      <c r="DE58" s="1163" t="n"/>
      <c r="DF58" s="1163" t="n"/>
      <c r="DG58" s="1163" t="n"/>
      <c r="DH58" s="1163" t="n"/>
      <c r="DI58" s="1163" t="n"/>
      <c r="DJ58" s="1163" t="n"/>
      <c r="DK58" s="1163" t="n"/>
      <c r="DL58" s="1163" t="n"/>
      <c r="DM58" s="1163" t="n"/>
      <c r="DN58" s="1163" t="n"/>
      <c r="DO58" s="1163" t="n"/>
      <c r="DP58" s="1163" t="n"/>
      <c r="DQ58" s="1163" t="n"/>
      <c r="DR58" s="1163" t="n"/>
      <c r="DS58" s="1163" t="n"/>
      <c r="DT58" s="1163" t="n"/>
      <c r="DU58" s="1163" t="n"/>
      <c r="DV58" s="1164" t="n"/>
      <c r="DW58" s="1168" t="n"/>
      <c r="DY58" s="402" t="n"/>
      <c r="DZ58" s="664" t="inlineStr">
        <is>
          <t>Other reserve</t>
        </is>
      </c>
      <c r="EA58" s="1147" t="n"/>
      <c r="EB58" s="1147" t="n"/>
      <c r="EC58" s="1147" t="n"/>
      <c r="ED58" s="1147" t="n"/>
      <c r="EE58" s="1147" t="n"/>
      <c r="EF58" s="1147" t="n"/>
      <c r="EG58" s="1147" t="n"/>
      <c r="EH58" s="1147" t="n"/>
      <c r="EI58" s="1147" t="n"/>
      <c r="EJ58" s="1147" t="n"/>
      <c r="EK58" s="1147" t="n"/>
      <c r="EL58" s="1147" t="n"/>
      <c r="EM58" s="1147" t="n"/>
      <c r="EN58" s="1147" t="n"/>
      <c r="EO58" s="1147" t="n"/>
      <c r="EP58" s="1147" t="n"/>
      <c r="EQ58" s="1147" t="n"/>
      <c r="ER58" s="1147" t="n"/>
      <c r="ES58" s="1147" t="n"/>
      <c r="ET58" s="1147" t="n"/>
      <c r="EU58" s="1147" t="n"/>
      <c r="EV58" s="1147" t="n"/>
      <c r="EW58" s="1147" t="n"/>
      <c r="EX58" s="1147" t="n"/>
      <c r="EY58" s="1148" t="n"/>
      <c r="EZ58" s="1179" t="inlineStr">
        <is>
          <t>⑫</t>
        </is>
      </c>
      <c r="FA58" s="1148" t="n"/>
      <c r="FB58" s="1180">
        <f>76431-FB56</f>
        <v/>
      </c>
      <c r="FC58" s="1147" t="n"/>
      <c r="FD58" s="1147" t="n"/>
      <c r="FE58" s="1147" t="n"/>
      <c r="FF58" s="1147" t="n"/>
      <c r="FG58" s="1147" t="n"/>
      <c r="FH58" s="1147" t="n"/>
      <c r="FI58" s="1147" t="n"/>
      <c r="FJ58" s="1147" t="n"/>
      <c r="FK58" s="1147" t="n"/>
      <c r="FL58" s="1148" t="n"/>
    </row>
    <row r="59" ht="11.25" customHeight="1" s="898">
      <c r="A59" s="401" t="n"/>
      <c r="B59" s="664" t="inlineStr">
        <is>
          <t>Total intangible fixed assets</t>
        </is>
      </c>
      <c r="C59" s="1147" t="n"/>
      <c r="D59" s="1147" t="n"/>
      <c r="E59" s="1147" t="n"/>
      <c r="F59" s="1147" t="n"/>
      <c r="G59" s="1147" t="n"/>
      <c r="H59" s="1147" t="n"/>
      <c r="I59" s="1147" t="n"/>
      <c r="J59" s="1147" t="n"/>
      <c r="K59" s="1147" t="n"/>
      <c r="L59" s="1147" t="n"/>
      <c r="M59" s="1147" t="n"/>
      <c r="N59" s="1147" t="n"/>
      <c r="O59" s="1147" t="n"/>
      <c r="P59" s="1147" t="n"/>
      <c r="Q59" s="1147" t="n"/>
      <c r="R59" s="1147" t="n"/>
      <c r="S59" s="1148" t="n"/>
      <c r="T59" s="1172">
        <f>18+1330</f>
        <v/>
      </c>
      <c r="U59" s="1147" t="n"/>
      <c r="V59" s="1147" t="n"/>
      <c r="W59" s="1147" t="n"/>
      <c r="X59" s="1147" t="n"/>
      <c r="Y59" s="1147" t="n"/>
      <c r="Z59" s="1147" t="n"/>
      <c r="AA59" s="1147" t="n"/>
      <c r="AB59" s="1147" t="n"/>
      <c r="AC59" s="1147" t="n"/>
      <c r="AD59" s="1148" t="n"/>
      <c r="AE59" s="1173">
        <f>-#REF!</f>
        <v/>
      </c>
      <c r="AF59" s="1147" t="n"/>
      <c r="AG59" s="1147" t="n"/>
      <c r="AH59" s="1147" t="n"/>
      <c r="AI59" s="1147" t="n"/>
      <c r="AJ59" s="1147" t="n"/>
      <c r="AK59" s="1147" t="n"/>
      <c r="AL59" s="1147" t="n"/>
      <c r="AM59" s="1147" t="n"/>
      <c r="AN59" s="1147" t="n"/>
      <c r="AO59" s="1148" t="n"/>
      <c r="AP59" s="1172">
        <f>+T59+AE59</f>
        <v/>
      </c>
      <c r="AQ59" s="1147" t="n"/>
      <c r="AR59" s="1147" t="n"/>
      <c r="AS59" s="1147" t="n"/>
      <c r="AT59" s="1147" t="n"/>
      <c r="AU59" s="1147" t="n"/>
      <c r="AV59" s="1147" t="n"/>
      <c r="AW59" s="1147" t="n"/>
      <c r="AX59" s="1147" t="n"/>
      <c r="AY59" s="1147" t="n"/>
      <c r="AZ59" s="1148" t="n"/>
      <c r="BA59" s="1173">
        <f>+AE59</f>
        <v/>
      </c>
      <c r="BB59" s="1147" t="n"/>
      <c r="BC59" s="1147" t="n"/>
      <c r="BD59" s="1147" t="n"/>
      <c r="BE59" s="1147" t="n"/>
      <c r="BF59" s="1147" t="n"/>
      <c r="BG59" s="1147" t="n"/>
      <c r="BH59" s="1147" t="n"/>
      <c r="BI59" s="1147" t="n"/>
      <c r="BJ59" s="1147" t="n"/>
      <c r="BK59" s="1148" t="n"/>
      <c r="BL59" s="1172">
        <f>+T59+BA59</f>
        <v/>
      </c>
      <c r="BM59" s="1147" t="n"/>
      <c r="BN59" s="1147" t="n"/>
      <c r="BO59" s="1147" t="n"/>
      <c r="BP59" s="1147" t="n"/>
      <c r="BQ59" s="1147" t="n"/>
      <c r="BR59" s="1147" t="n"/>
      <c r="BS59" s="1147" t="n"/>
      <c r="BT59" s="1147" t="n"/>
      <c r="BU59" s="1147" t="n"/>
      <c r="BV59" s="1148" t="n"/>
      <c r="BW59" s="1219"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7" t="n"/>
      <c r="BY59" s="1147" t="n"/>
      <c r="BZ59" s="1147" t="n"/>
      <c r="CA59" s="1147" t="n"/>
      <c r="CB59" s="1147" t="n"/>
      <c r="CC59" s="1147" t="n"/>
      <c r="CD59" s="1147" t="n"/>
      <c r="CE59" s="1147" t="n"/>
      <c r="CF59" s="1147" t="n"/>
      <c r="CG59" s="1147" t="n"/>
      <c r="CH59" s="1147" t="n"/>
      <c r="CI59" s="1147" t="n"/>
      <c r="CJ59" s="1147" t="n"/>
      <c r="CK59" s="1147" t="n"/>
      <c r="CL59" s="1147" t="n"/>
      <c r="CM59" s="1147" t="n"/>
      <c r="CN59" s="1147" t="n"/>
      <c r="CO59" s="1147" t="n"/>
      <c r="CP59" s="1147" t="n"/>
      <c r="CQ59" s="1147" t="n"/>
      <c r="CR59" s="1147" t="n"/>
      <c r="CS59" s="1147" t="n"/>
      <c r="CT59" s="1147" t="n"/>
      <c r="CU59" s="1147" t="n"/>
      <c r="CV59" s="1147" t="n"/>
      <c r="CW59" s="1147" t="n"/>
      <c r="CX59" s="1147" t="n"/>
      <c r="CY59" s="1147" t="n"/>
      <c r="CZ59" s="1147" t="n"/>
      <c r="DA59" s="1147" t="n"/>
      <c r="DB59" s="1147" t="n"/>
      <c r="DC59" s="1147" t="n"/>
      <c r="DD59" s="1147" t="n"/>
      <c r="DE59" s="1147" t="n"/>
      <c r="DF59" s="1147" t="n"/>
      <c r="DG59" s="1147" t="n"/>
      <c r="DH59" s="1147" t="n"/>
      <c r="DI59" s="1147" t="n"/>
      <c r="DJ59" s="1147" t="n"/>
      <c r="DK59" s="1147" t="n"/>
      <c r="DL59" s="1147" t="n"/>
      <c r="DM59" s="1147" t="n"/>
      <c r="DN59" s="1147" t="n"/>
      <c r="DO59" s="1147" t="n"/>
      <c r="DP59" s="1147" t="n"/>
      <c r="DQ59" s="1147" t="n"/>
      <c r="DR59" s="1147" t="n"/>
      <c r="DS59" s="1147" t="n"/>
      <c r="DT59" s="1147" t="n"/>
      <c r="DU59" s="1147" t="n"/>
      <c r="DV59" s="1175" t="n"/>
      <c r="DW59" s="1168" t="n"/>
      <c r="DY59" s="402" t="n"/>
      <c r="DZ59" s="1162" t="n"/>
      <c r="EA59" s="1163" t="n"/>
      <c r="EB59" s="1163" t="n"/>
      <c r="EC59" s="1163" t="n"/>
      <c r="ED59" s="1163" t="n"/>
      <c r="EE59" s="1163" t="n"/>
      <c r="EF59" s="1163" t="n"/>
      <c r="EG59" s="1163" t="n"/>
      <c r="EH59" s="1163" t="n"/>
      <c r="EI59" s="1163" t="n"/>
      <c r="EJ59" s="1163" t="n"/>
      <c r="EK59" s="1163" t="n"/>
      <c r="EL59" s="1163" t="n"/>
      <c r="EM59" s="1163" t="n"/>
      <c r="EN59" s="1163" t="n"/>
      <c r="EO59" s="1163" t="n"/>
      <c r="EP59" s="1163" t="n"/>
      <c r="EQ59" s="1163" t="n"/>
      <c r="ER59" s="1163" t="n"/>
      <c r="ES59" s="1163" t="n"/>
      <c r="ET59" s="1163" t="n"/>
      <c r="EU59" s="1163" t="n"/>
      <c r="EV59" s="1163" t="n"/>
      <c r="EW59" s="1163" t="n"/>
      <c r="EX59" s="1163" t="n"/>
      <c r="EY59" s="1164" t="n"/>
      <c r="EZ59" s="1162" t="n"/>
      <c r="FA59" s="1164" t="n"/>
      <c r="FB59" s="1163" t="n"/>
      <c r="FC59" s="1163" t="n"/>
      <c r="FD59" s="1163" t="n"/>
      <c r="FE59" s="1163" t="n"/>
      <c r="FF59" s="1163" t="n"/>
      <c r="FG59" s="1163" t="n"/>
      <c r="FH59" s="1163" t="n"/>
      <c r="FI59" s="1163" t="n"/>
      <c r="FJ59" s="1163" t="n"/>
      <c r="FK59" s="1163" t="n"/>
      <c r="FL59" s="1164" t="n"/>
    </row>
    <row r="60" ht="11.25" customHeight="1" s="898">
      <c r="A60" s="401" t="n"/>
      <c r="B60" s="1162" t="n"/>
      <c r="C60" s="1163" t="n"/>
      <c r="D60" s="1163" t="n"/>
      <c r="E60" s="1163" t="n"/>
      <c r="F60" s="1163" t="n"/>
      <c r="G60" s="1163" t="n"/>
      <c r="H60" s="1163" t="n"/>
      <c r="I60" s="1163" t="n"/>
      <c r="J60" s="1163" t="n"/>
      <c r="K60" s="1163" t="n"/>
      <c r="L60" s="1163" t="n"/>
      <c r="M60" s="1163" t="n"/>
      <c r="N60" s="1163" t="n"/>
      <c r="O60" s="1163" t="n"/>
      <c r="P60" s="1163" t="n"/>
      <c r="Q60" s="1163" t="n"/>
      <c r="R60" s="1163" t="n"/>
      <c r="S60" s="1164" t="n"/>
      <c r="T60" s="1162" t="n"/>
      <c r="U60" s="1163" t="n"/>
      <c r="V60" s="1163" t="n"/>
      <c r="W60" s="1163" t="n"/>
      <c r="X60" s="1163" t="n"/>
      <c r="Y60" s="1163" t="n"/>
      <c r="Z60" s="1163" t="n"/>
      <c r="AA60" s="1163" t="n"/>
      <c r="AB60" s="1163" t="n"/>
      <c r="AC60" s="1163" t="n"/>
      <c r="AD60" s="1164" t="n"/>
      <c r="AE60" s="1170" t="n"/>
      <c r="AF60" s="1163" t="n"/>
      <c r="AG60" s="1163" t="n"/>
      <c r="AH60" s="1163" t="n"/>
      <c r="AI60" s="1163" t="n"/>
      <c r="AJ60" s="1163" t="n"/>
      <c r="AK60" s="1163" t="n"/>
      <c r="AL60" s="1163" t="n"/>
      <c r="AM60" s="1163" t="n"/>
      <c r="AN60" s="1163" t="n"/>
      <c r="AO60" s="1164" t="n"/>
      <c r="AP60" s="1162" t="n"/>
      <c r="AQ60" s="1163" t="n"/>
      <c r="AR60" s="1163" t="n"/>
      <c r="AS60" s="1163" t="n"/>
      <c r="AT60" s="1163" t="n"/>
      <c r="AU60" s="1163" t="n"/>
      <c r="AV60" s="1163" t="n"/>
      <c r="AW60" s="1163" t="n"/>
      <c r="AX60" s="1163" t="n"/>
      <c r="AY60" s="1163" t="n"/>
      <c r="AZ60" s="1164" t="n"/>
      <c r="BA60" s="1170" t="n"/>
      <c r="BB60" s="1163" t="n"/>
      <c r="BC60" s="1163" t="n"/>
      <c r="BD60" s="1163" t="n"/>
      <c r="BE60" s="1163" t="n"/>
      <c r="BF60" s="1163" t="n"/>
      <c r="BG60" s="1163" t="n"/>
      <c r="BH60" s="1163" t="n"/>
      <c r="BI60" s="1163" t="n"/>
      <c r="BJ60" s="1163" t="n"/>
      <c r="BK60" s="1164" t="n"/>
      <c r="BL60" s="1162" t="n"/>
      <c r="BM60" s="1163" t="n"/>
      <c r="BN60" s="1163" t="n"/>
      <c r="BO60" s="1163" t="n"/>
      <c r="BP60" s="1163" t="n"/>
      <c r="BQ60" s="1163" t="n"/>
      <c r="BR60" s="1163" t="n"/>
      <c r="BS60" s="1163" t="n"/>
      <c r="BT60" s="1163" t="n"/>
      <c r="BU60" s="1163" t="n"/>
      <c r="BV60" s="1164" t="n"/>
      <c r="BW60" s="1170" t="n"/>
      <c r="BX60" s="1163" t="n"/>
      <c r="BY60" s="1163" t="n"/>
      <c r="BZ60" s="1163" t="n"/>
      <c r="CA60" s="1163" t="n"/>
      <c r="CB60" s="1163" t="n"/>
      <c r="CC60" s="1163" t="n"/>
      <c r="CD60" s="1163" t="n"/>
      <c r="CE60" s="1163" t="n"/>
      <c r="CF60" s="1163" t="n"/>
      <c r="CG60" s="1163" t="n"/>
      <c r="CH60" s="1163" t="n"/>
      <c r="CI60" s="1163" t="n"/>
      <c r="CJ60" s="1163" t="n"/>
      <c r="CK60" s="1163" t="n"/>
      <c r="CL60" s="1163" t="n"/>
      <c r="CM60" s="1163" t="n"/>
      <c r="CN60" s="1163" t="n"/>
      <c r="CO60" s="1163" t="n"/>
      <c r="CP60" s="1163" t="n"/>
      <c r="CQ60" s="1163" t="n"/>
      <c r="CR60" s="1163" t="n"/>
      <c r="CS60" s="1163" t="n"/>
      <c r="CT60" s="1163" t="n"/>
      <c r="CU60" s="1163" t="n"/>
      <c r="CV60" s="1163" t="n"/>
      <c r="CW60" s="1163" t="n"/>
      <c r="CX60" s="1163" t="n"/>
      <c r="CY60" s="1163" t="n"/>
      <c r="CZ60" s="1163" t="n"/>
      <c r="DA60" s="1163" t="n"/>
      <c r="DB60" s="1163" t="n"/>
      <c r="DC60" s="1163" t="n"/>
      <c r="DD60" s="1163" t="n"/>
      <c r="DE60" s="1163" t="n"/>
      <c r="DF60" s="1163" t="n"/>
      <c r="DG60" s="1163" t="n"/>
      <c r="DH60" s="1163" t="n"/>
      <c r="DI60" s="1163" t="n"/>
      <c r="DJ60" s="1163" t="n"/>
      <c r="DK60" s="1163" t="n"/>
      <c r="DL60" s="1163" t="n"/>
      <c r="DM60" s="1163" t="n"/>
      <c r="DN60" s="1163" t="n"/>
      <c r="DO60" s="1163" t="n"/>
      <c r="DP60" s="1163" t="n"/>
      <c r="DQ60" s="1163" t="n"/>
      <c r="DR60" s="1163" t="n"/>
      <c r="DS60" s="1163" t="n"/>
      <c r="DT60" s="1163" t="n"/>
      <c r="DU60" s="1163" t="n"/>
      <c r="DV60" s="1171" t="n"/>
      <c r="DW60" s="1168" t="n"/>
      <c r="DY60" s="402" t="n"/>
      <c r="DZ60" s="1126" t="inlineStr">
        <is>
          <t>Others</t>
        </is>
      </c>
      <c r="EA60" s="1147" t="n"/>
      <c r="EB60" s="1147" t="n"/>
      <c r="EC60" s="1147" t="n"/>
      <c r="ED60" s="1147" t="n"/>
      <c r="EE60" s="1147" t="n"/>
      <c r="EF60" s="1147" t="n"/>
      <c r="EG60" s="1147" t="n"/>
      <c r="EH60" s="1147" t="n"/>
      <c r="EI60" s="1147" t="n"/>
      <c r="EJ60" s="1147" t="n"/>
      <c r="EK60" s="1147" t="n"/>
      <c r="EL60" s="1147" t="n"/>
      <c r="EM60" s="1147" t="n"/>
      <c r="EN60" s="1147" t="n"/>
      <c r="EO60" s="1147" t="n"/>
      <c r="EP60" s="1147" t="n"/>
      <c r="EQ60" s="1147" t="n"/>
      <c r="ER60" s="1147" t="n"/>
      <c r="ES60" s="1147" t="n"/>
      <c r="ET60" s="1147" t="n"/>
      <c r="EU60" s="1147" t="n"/>
      <c r="EV60" s="1147" t="n"/>
      <c r="EW60" s="1147" t="n"/>
      <c r="EX60" s="1147" t="n"/>
      <c r="EY60" s="1148" t="n"/>
      <c r="EZ60" s="1179" t="inlineStr">
        <is>
          <t>⑬</t>
        </is>
      </c>
      <c r="FA60" s="1148" t="n"/>
      <c r="FB60" s="1180" t="n"/>
      <c r="FC60" s="1147" t="n"/>
      <c r="FD60" s="1147" t="n"/>
      <c r="FE60" s="1147" t="n"/>
      <c r="FF60" s="1147" t="n"/>
      <c r="FG60" s="1147" t="n"/>
      <c r="FH60" s="1147" t="n"/>
      <c r="FI60" s="1147" t="n"/>
      <c r="FJ60" s="1147" t="n"/>
      <c r="FK60" s="1147" t="n"/>
      <c r="FL60" s="1148" t="n"/>
    </row>
    <row r="61" ht="6" customHeight="1" s="898">
      <c r="A61" s="401" t="n"/>
      <c r="B61" s="414" t="n"/>
      <c r="C61" s="672" t="inlineStr">
        <is>
          <t>Notes Receivables from Related Parties</t>
        </is>
      </c>
      <c r="D61" s="1147" t="n"/>
      <c r="E61" s="1147" t="n"/>
      <c r="F61" s="1147" t="n"/>
      <c r="G61" s="1147" t="n"/>
      <c r="H61" s="1147" t="n"/>
      <c r="I61" s="1147" t="n"/>
      <c r="J61" s="1147" t="n"/>
      <c r="K61" s="1147" t="n"/>
      <c r="L61" s="1147" t="n"/>
      <c r="M61" s="1147" t="n"/>
      <c r="N61" s="1147" t="n"/>
      <c r="O61" s="1147" t="n"/>
      <c r="P61" s="1147" t="n"/>
      <c r="Q61" s="1147" t="n"/>
      <c r="R61" s="1147" t="n"/>
      <c r="S61" s="1148" t="n"/>
      <c r="T61" s="1172" t="n"/>
      <c r="U61" s="1147" t="n"/>
      <c r="V61" s="1147" t="n"/>
      <c r="W61" s="1147" t="n"/>
      <c r="X61" s="1147" t="n"/>
      <c r="Y61" s="1147" t="n"/>
      <c r="Z61" s="1147" t="n"/>
      <c r="AA61" s="1147" t="n"/>
      <c r="AB61" s="1147" t="n"/>
      <c r="AC61" s="1147" t="n"/>
      <c r="AD61" s="1148" t="n"/>
      <c r="AE61" s="1173" t="n"/>
      <c r="AF61" s="1147" t="n"/>
      <c r="AG61" s="1147" t="n"/>
      <c r="AH61" s="1147" t="n"/>
      <c r="AI61" s="1147" t="n"/>
      <c r="AJ61" s="1147" t="n"/>
      <c r="AK61" s="1147" t="n"/>
      <c r="AL61" s="1147" t="n"/>
      <c r="AM61" s="1147" t="n"/>
      <c r="AN61" s="1147" t="n"/>
      <c r="AO61" s="1148" t="n"/>
      <c r="AP61" s="1172">
        <f>+T61+AE61</f>
        <v/>
      </c>
      <c r="AQ61" s="1147" t="n"/>
      <c r="AR61" s="1147" t="n"/>
      <c r="AS61" s="1147" t="n"/>
      <c r="AT61" s="1147" t="n"/>
      <c r="AU61" s="1147" t="n"/>
      <c r="AV61" s="1147" t="n"/>
      <c r="AW61" s="1147" t="n"/>
      <c r="AX61" s="1147" t="n"/>
      <c r="AY61" s="1147" t="n"/>
      <c r="AZ61" s="1148" t="n"/>
      <c r="BA61" s="1173" t="n"/>
      <c r="BB61" s="1147" t="n"/>
      <c r="BC61" s="1147" t="n"/>
      <c r="BD61" s="1147" t="n"/>
      <c r="BE61" s="1147" t="n"/>
      <c r="BF61" s="1147" t="n"/>
      <c r="BG61" s="1147" t="n"/>
      <c r="BH61" s="1147" t="n"/>
      <c r="BI61" s="1147" t="n"/>
      <c r="BJ61" s="1147" t="n"/>
      <c r="BK61" s="1148" t="n"/>
      <c r="BL61" s="1172">
        <f>+T61+BA61</f>
        <v/>
      </c>
      <c r="BM61" s="1147" t="n"/>
      <c r="BN61" s="1147" t="n"/>
      <c r="BO61" s="1147" t="n"/>
      <c r="BP61" s="1147" t="n"/>
      <c r="BQ61" s="1147" t="n"/>
      <c r="BR61" s="1147" t="n"/>
      <c r="BS61" s="1147" t="n"/>
      <c r="BT61" s="1147" t="n"/>
      <c r="BU61" s="1147" t="n"/>
      <c r="BV61" s="1148" t="n"/>
      <c r="BW61" s="121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7" t="n"/>
      <c r="DH61" s="1147" t="n"/>
      <c r="DI61" s="1147" t="n"/>
      <c r="DJ61" s="1147" t="n"/>
      <c r="DK61" s="1147" t="n"/>
      <c r="DL61" s="1147" t="n"/>
      <c r="DM61" s="1147" t="n"/>
      <c r="DN61" s="1147" t="n"/>
      <c r="DO61" s="1147" t="n"/>
      <c r="DP61" s="1147" t="n"/>
      <c r="DQ61" s="1147" t="n"/>
      <c r="DR61" s="1147" t="n"/>
      <c r="DS61" s="1147" t="n"/>
      <c r="DT61" s="1147" t="n"/>
      <c r="DU61" s="1147" t="n"/>
      <c r="DV61" s="1148" t="n"/>
      <c r="DW61" s="1168" t="n"/>
      <c r="DY61" s="402" t="n"/>
      <c r="DZ61" s="1162" t="n"/>
      <c r="EA61" s="1163" t="n"/>
      <c r="EB61" s="1163" t="n"/>
      <c r="EC61" s="1163" t="n"/>
      <c r="ED61" s="1163" t="n"/>
      <c r="EE61" s="1163" t="n"/>
      <c r="EF61" s="1163" t="n"/>
      <c r="EG61" s="1163" t="n"/>
      <c r="EH61" s="1163" t="n"/>
      <c r="EI61" s="1163" t="n"/>
      <c r="EJ61" s="1163" t="n"/>
      <c r="EK61" s="1163" t="n"/>
      <c r="EL61" s="1163" t="n"/>
      <c r="EM61" s="1163" t="n"/>
      <c r="EN61" s="1163" t="n"/>
      <c r="EO61" s="1163" t="n"/>
      <c r="EP61" s="1163" t="n"/>
      <c r="EQ61" s="1163" t="n"/>
      <c r="ER61" s="1163" t="n"/>
      <c r="ES61" s="1163" t="n"/>
      <c r="ET61" s="1163" t="n"/>
      <c r="EU61" s="1163" t="n"/>
      <c r="EV61" s="1163" t="n"/>
      <c r="EW61" s="1163" t="n"/>
      <c r="EX61" s="1163" t="n"/>
      <c r="EY61" s="1164" t="n"/>
      <c r="EZ61" s="1162" t="n"/>
      <c r="FA61" s="1164" t="n"/>
      <c r="FB61" s="1163" t="n"/>
      <c r="FC61" s="1163" t="n"/>
      <c r="FD61" s="1163" t="n"/>
      <c r="FE61" s="1163" t="n"/>
      <c r="FF61" s="1163" t="n"/>
      <c r="FG61" s="1163" t="n"/>
      <c r="FH61" s="1163" t="n"/>
      <c r="FI61" s="1163" t="n"/>
      <c r="FJ61" s="1163" t="n"/>
      <c r="FK61" s="1163" t="n"/>
      <c r="FL61" s="1164" t="n"/>
    </row>
    <row r="62" ht="6" customHeight="1" s="898">
      <c r="A62" s="401" t="n"/>
      <c r="B62" s="412" t="n"/>
      <c r="C62" s="1162" t="n"/>
      <c r="D62" s="1163" t="n"/>
      <c r="E62" s="1163" t="n"/>
      <c r="F62" s="1163" t="n"/>
      <c r="G62" s="1163" t="n"/>
      <c r="H62" s="1163" t="n"/>
      <c r="I62" s="1163" t="n"/>
      <c r="J62" s="1163" t="n"/>
      <c r="K62" s="1163" t="n"/>
      <c r="L62" s="1163" t="n"/>
      <c r="M62" s="1163" t="n"/>
      <c r="N62" s="1163" t="n"/>
      <c r="O62" s="1163" t="n"/>
      <c r="P62" s="1163" t="n"/>
      <c r="Q62" s="1163" t="n"/>
      <c r="R62" s="1163" t="n"/>
      <c r="S62" s="1164" t="n"/>
      <c r="T62" s="1162" t="n"/>
      <c r="U62" s="1163" t="n"/>
      <c r="V62" s="1163" t="n"/>
      <c r="W62" s="1163" t="n"/>
      <c r="X62" s="1163" t="n"/>
      <c r="Y62" s="1163" t="n"/>
      <c r="Z62" s="1163" t="n"/>
      <c r="AA62" s="1163" t="n"/>
      <c r="AB62" s="1163" t="n"/>
      <c r="AC62" s="1163" t="n"/>
      <c r="AD62" s="1164" t="n"/>
      <c r="AE62" s="1170" t="n"/>
      <c r="AF62" s="1163" t="n"/>
      <c r="AG62" s="1163" t="n"/>
      <c r="AH62" s="1163" t="n"/>
      <c r="AI62" s="1163" t="n"/>
      <c r="AJ62" s="1163" t="n"/>
      <c r="AK62" s="1163" t="n"/>
      <c r="AL62" s="1163" t="n"/>
      <c r="AM62" s="1163" t="n"/>
      <c r="AN62" s="1163" t="n"/>
      <c r="AO62" s="1164" t="n"/>
      <c r="AP62" s="1162" t="n"/>
      <c r="AQ62" s="1163" t="n"/>
      <c r="AR62" s="1163" t="n"/>
      <c r="AS62" s="1163" t="n"/>
      <c r="AT62" s="1163" t="n"/>
      <c r="AU62" s="1163" t="n"/>
      <c r="AV62" s="1163" t="n"/>
      <c r="AW62" s="1163" t="n"/>
      <c r="AX62" s="1163" t="n"/>
      <c r="AY62" s="1163" t="n"/>
      <c r="AZ62" s="1164" t="n"/>
      <c r="BA62" s="1170" t="n"/>
      <c r="BB62" s="1163" t="n"/>
      <c r="BC62" s="1163" t="n"/>
      <c r="BD62" s="1163" t="n"/>
      <c r="BE62" s="1163" t="n"/>
      <c r="BF62" s="1163" t="n"/>
      <c r="BG62" s="1163" t="n"/>
      <c r="BH62" s="1163" t="n"/>
      <c r="BI62" s="1163" t="n"/>
      <c r="BJ62" s="1163" t="n"/>
      <c r="BK62" s="1164" t="n"/>
      <c r="BL62" s="1162" t="n"/>
      <c r="BM62" s="1163" t="n"/>
      <c r="BN62" s="1163" t="n"/>
      <c r="BO62" s="1163" t="n"/>
      <c r="BP62" s="1163" t="n"/>
      <c r="BQ62" s="1163" t="n"/>
      <c r="BR62" s="1163" t="n"/>
      <c r="BS62" s="1163" t="n"/>
      <c r="BT62" s="1163" t="n"/>
      <c r="BU62" s="1163" t="n"/>
      <c r="BV62" s="1164"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3" t="n"/>
      <c r="DH62" s="1163" t="n"/>
      <c r="DI62" s="1163" t="n"/>
      <c r="DJ62" s="1163" t="n"/>
      <c r="DK62" s="1163" t="n"/>
      <c r="DL62" s="1163" t="n"/>
      <c r="DM62" s="1163" t="n"/>
      <c r="DN62" s="1163" t="n"/>
      <c r="DO62" s="1163" t="n"/>
      <c r="DP62" s="1163" t="n"/>
      <c r="DQ62" s="1163" t="n"/>
      <c r="DR62" s="1163" t="n"/>
      <c r="DS62" s="1163" t="n"/>
      <c r="DT62" s="1163" t="n"/>
      <c r="DU62" s="1163" t="n"/>
      <c r="DV62" s="1164" t="n"/>
      <c r="DW62" s="1168" t="n"/>
      <c r="DY62" s="402" t="n"/>
      <c r="DZ62" s="664" t="n"/>
      <c r="EA62" s="1147" t="n"/>
      <c r="EB62" s="1147" t="n"/>
      <c r="EC62" s="1147" t="n"/>
      <c r="ED62" s="1147" t="n"/>
      <c r="EE62" s="1147" t="n"/>
      <c r="EF62" s="1147" t="n"/>
      <c r="EG62" s="1147" t="n"/>
      <c r="EH62" s="1147" t="n"/>
      <c r="EI62" s="1147" t="n"/>
      <c r="EJ62" s="1147" t="n"/>
      <c r="EK62" s="1147" t="n"/>
      <c r="EL62" s="1147" t="n"/>
      <c r="EM62" s="1147" t="n"/>
      <c r="EN62" s="1147" t="n"/>
      <c r="EO62" s="1147" t="n"/>
      <c r="EP62" s="1147" t="n"/>
      <c r="EQ62" s="1147" t="n"/>
      <c r="ER62" s="1147" t="n"/>
      <c r="ES62" s="1147" t="n"/>
      <c r="ET62" s="1147" t="n"/>
      <c r="EU62" s="1147" t="n"/>
      <c r="EV62" s="1147" t="n"/>
      <c r="EW62" s="1147" t="n"/>
      <c r="EX62" s="1147" t="n"/>
      <c r="EY62" s="1148" t="n"/>
      <c r="EZ62" s="1186" t="n"/>
      <c r="FA62" s="1147" t="n"/>
      <c r="FB62" s="1180" t="n"/>
      <c r="FC62" s="1147" t="n"/>
      <c r="FD62" s="1147" t="n"/>
      <c r="FE62" s="1147" t="n"/>
      <c r="FF62" s="1147" t="n"/>
      <c r="FG62" s="1147" t="n"/>
      <c r="FH62" s="1147" t="n"/>
      <c r="FI62" s="1147" t="n"/>
      <c r="FJ62" s="1147" t="n"/>
      <c r="FK62" s="1147" t="n"/>
      <c r="FL62" s="1148" t="n"/>
    </row>
    <row r="63" ht="12.75" customHeight="1" s="898">
      <c r="A63" s="401" t="n"/>
      <c r="B63" s="412" t="n"/>
      <c r="C63" s="664" t="inlineStr">
        <is>
          <t>Investments</t>
        </is>
      </c>
      <c r="D63" s="1147" t="n"/>
      <c r="E63" s="1147" t="n"/>
      <c r="F63" s="1147" t="n"/>
      <c r="G63" s="1147" t="n"/>
      <c r="H63" s="1147" t="n"/>
      <c r="I63" s="1147" t="n"/>
      <c r="J63" s="1147" t="n"/>
      <c r="K63" s="1147" t="n"/>
      <c r="L63" s="1147" t="n"/>
      <c r="M63" s="1147" t="n"/>
      <c r="N63" s="1147" t="n"/>
      <c r="O63" s="1147" t="n"/>
      <c r="P63" s="1147" t="n"/>
      <c r="Q63" s="1147" t="n"/>
      <c r="R63" s="1147" t="n"/>
      <c r="S63" s="1148" t="n"/>
      <c r="T63" s="1172" t="n">
        <v>36181</v>
      </c>
      <c r="U63" s="1147" t="n"/>
      <c r="V63" s="1147" t="n"/>
      <c r="W63" s="1147" t="n"/>
      <c r="X63" s="1147" t="n"/>
      <c r="Y63" s="1147" t="n"/>
      <c r="Z63" s="1147" t="n"/>
      <c r="AA63" s="1147" t="n"/>
      <c r="AB63" s="1147" t="n"/>
      <c r="AC63" s="1147" t="n"/>
      <c r="AD63" s="1148" t="n"/>
      <c r="AE63" s="1173">
        <f>-#REF!</f>
        <v/>
      </c>
      <c r="AF63" s="1147" t="n"/>
      <c r="AG63" s="1147" t="n"/>
      <c r="AH63" s="1147" t="n"/>
      <c r="AI63" s="1147" t="n"/>
      <c r="AJ63" s="1147" t="n"/>
      <c r="AK63" s="1147" t="n"/>
      <c r="AL63" s="1147" t="n"/>
      <c r="AM63" s="1147" t="n"/>
      <c r="AN63" s="1147" t="n"/>
      <c r="AO63" s="1148" t="n"/>
      <c r="AP63" s="1172">
        <f>+T63+AE63</f>
        <v/>
      </c>
      <c r="AQ63" s="1147" t="n"/>
      <c r="AR63" s="1147" t="n"/>
      <c r="AS63" s="1147" t="n"/>
      <c r="AT63" s="1147" t="n"/>
      <c r="AU63" s="1147" t="n"/>
      <c r="AV63" s="1147" t="n"/>
      <c r="AW63" s="1147" t="n"/>
      <c r="AX63" s="1147" t="n"/>
      <c r="AY63" s="1147" t="n"/>
      <c r="AZ63" s="1148" t="n"/>
      <c r="BA63" s="1173">
        <f>+AE63</f>
        <v/>
      </c>
      <c r="BB63" s="1147" t="n"/>
      <c r="BC63" s="1147" t="n"/>
      <c r="BD63" s="1147" t="n"/>
      <c r="BE63" s="1147" t="n"/>
      <c r="BF63" s="1147" t="n"/>
      <c r="BG63" s="1147" t="n"/>
      <c r="BH63" s="1147" t="n"/>
      <c r="BI63" s="1147" t="n"/>
      <c r="BJ63" s="1147" t="n"/>
      <c r="BK63" s="1148" t="n"/>
      <c r="BL63" s="1172">
        <f>+T63+BA63</f>
        <v/>
      </c>
      <c r="BM63" s="1147" t="n"/>
      <c r="BN63" s="1147" t="n"/>
      <c r="BO63" s="1147" t="n"/>
      <c r="BP63" s="1147" t="n"/>
      <c r="BQ63" s="1147" t="n"/>
      <c r="BR63" s="1147" t="n"/>
      <c r="BS63" s="1147" t="n"/>
      <c r="BT63" s="1147" t="n"/>
      <c r="BU63" s="1147" t="n"/>
      <c r="BV63" s="1148" t="n"/>
      <c r="BW63" s="1219" t="inlineStr">
        <is>
          <t xml:space="preserve">Include Investments in Subsidiaries and Joint Ventures
Investments in Equity Instruments Quoted - INR 1.6 bn, and 
Investments in Equity Instruments (Unquoted) - INR 34.5 Mn (Considered as unrealised). </t>
        </is>
      </c>
      <c r="BX63" s="1147" t="n"/>
      <c r="BY63" s="1147" t="n"/>
      <c r="BZ63" s="1147" t="n"/>
      <c r="CA63" s="1147" t="n"/>
      <c r="CB63" s="1147" t="n"/>
      <c r="CC63" s="1147" t="n"/>
      <c r="CD63" s="1147" t="n"/>
      <c r="CE63" s="1147" t="n"/>
      <c r="CF63" s="1147" t="n"/>
      <c r="CG63" s="1147" t="n"/>
      <c r="CH63" s="1147" t="n"/>
      <c r="CI63" s="1147" t="n"/>
      <c r="CJ63" s="1147" t="n"/>
      <c r="CK63" s="1147" t="n"/>
      <c r="CL63" s="1147" t="n"/>
      <c r="CM63" s="1147" t="n"/>
      <c r="CN63" s="1147" t="n"/>
      <c r="CO63" s="1147" t="n"/>
      <c r="CP63" s="1147" t="n"/>
      <c r="CQ63" s="1147" t="n"/>
      <c r="CR63" s="1147" t="n"/>
      <c r="CS63" s="1147" t="n"/>
      <c r="CT63" s="1147" t="n"/>
      <c r="CU63" s="1147" t="n"/>
      <c r="CV63" s="1147" t="n"/>
      <c r="CW63" s="1147" t="n"/>
      <c r="CX63" s="1147" t="n"/>
      <c r="CY63" s="1147" t="n"/>
      <c r="CZ63" s="1147" t="n"/>
      <c r="DA63" s="1147" t="n"/>
      <c r="DB63" s="1147" t="n"/>
      <c r="DC63" s="1147" t="n"/>
      <c r="DD63" s="1147" t="n"/>
      <c r="DE63" s="1147" t="n"/>
      <c r="DF63" s="1147" t="n"/>
      <c r="DG63" s="1147" t="n"/>
      <c r="DH63" s="1147" t="n"/>
      <c r="DI63" s="1147" t="n"/>
      <c r="DJ63" s="1147" t="n"/>
      <c r="DK63" s="1147" t="n"/>
      <c r="DL63" s="1147" t="n"/>
      <c r="DM63" s="1147" t="n"/>
      <c r="DN63" s="1147" t="n"/>
      <c r="DO63" s="1147" t="n"/>
      <c r="DP63" s="1147" t="n"/>
      <c r="DQ63" s="1147" t="n"/>
      <c r="DR63" s="1147" t="n"/>
      <c r="DS63" s="1147" t="n"/>
      <c r="DT63" s="1147" t="n"/>
      <c r="DU63" s="1147" t="n"/>
      <c r="DV63" s="1175" t="n"/>
      <c r="DW63" s="1168" t="n"/>
      <c r="DY63" s="402" t="n"/>
      <c r="DZ63" s="1162" t="n"/>
      <c r="EA63" s="1163" t="n"/>
      <c r="EB63" s="1163" t="n"/>
      <c r="EC63" s="1163" t="n"/>
      <c r="ED63" s="1163" t="n"/>
      <c r="EE63" s="1163" t="n"/>
      <c r="EF63" s="1163" t="n"/>
      <c r="EG63" s="1163" t="n"/>
      <c r="EH63" s="1163" t="n"/>
      <c r="EI63" s="1163" t="n"/>
      <c r="EJ63" s="1163" t="n"/>
      <c r="EK63" s="1163" t="n"/>
      <c r="EL63" s="1163" t="n"/>
      <c r="EM63" s="1163" t="n"/>
      <c r="EN63" s="1163" t="n"/>
      <c r="EO63" s="1163" t="n"/>
      <c r="EP63" s="1163" t="n"/>
      <c r="EQ63" s="1163" t="n"/>
      <c r="ER63" s="1163" t="n"/>
      <c r="ES63" s="1163" t="n"/>
      <c r="ET63" s="1163" t="n"/>
      <c r="EU63" s="1163" t="n"/>
      <c r="EV63" s="1163" t="n"/>
      <c r="EW63" s="1163" t="n"/>
      <c r="EX63" s="1163" t="n"/>
      <c r="EY63" s="1164" t="n"/>
      <c r="EZ63" s="1162" t="n"/>
      <c r="FA63" s="1163" t="n"/>
      <c r="FB63" s="1163" t="n"/>
      <c r="FC63" s="1163" t="n"/>
      <c r="FD63" s="1163" t="n"/>
      <c r="FE63" s="1163" t="n"/>
      <c r="FF63" s="1163" t="n"/>
      <c r="FG63" s="1163" t="n"/>
      <c r="FH63" s="1163" t="n"/>
      <c r="FI63" s="1163" t="n"/>
      <c r="FJ63" s="1163" t="n"/>
      <c r="FK63" s="1163" t="n"/>
      <c r="FL63" s="1164" t="n"/>
    </row>
    <row r="64" ht="12.75" customHeight="1" s="898">
      <c r="A64" s="401" t="n"/>
      <c r="B64" s="412" t="n"/>
      <c r="C64" s="1162" t="n"/>
      <c r="D64" s="1163" t="n"/>
      <c r="E64" s="1163" t="n"/>
      <c r="F64" s="1163" t="n"/>
      <c r="G64" s="1163" t="n"/>
      <c r="H64" s="1163" t="n"/>
      <c r="I64" s="1163" t="n"/>
      <c r="J64" s="1163" t="n"/>
      <c r="K64" s="1163" t="n"/>
      <c r="L64" s="1163" t="n"/>
      <c r="M64" s="1163" t="n"/>
      <c r="N64" s="1163" t="n"/>
      <c r="O64" s="1163" t="n"/>
      <c r="P64" s="1163" t="n"/>
      <c r="Q64" s="1163" t="n"/>
      <c r="R64" s="1163" t="n"/>
      <c r="S64" s="1164" t="n"/>
      <c r="T64" s="1162" t="n"/>
      <c r="U64" s="1163" t="n"/>
      <c r="V64" s="1163" t="n"/>
      <c r="W64" s="1163" t="n"/>
      <c r="X64" s="1163" t="n"/>
      <c r="Y64" s="1163" t="n"/>
      <c r="Z64" s="1163" t="n"/>
      <c r="AA64" s="1163" t="n"/>
      <c r="AB64" s="1163" t="n"/>
      <c r="AC64" s="1163" t="n"/>
      <c r="AD64" s="1164" t="n"/>
      <c r="AE64" s="1170" t="n"/>
      <c r="AF64" s="1163" t="n"/>
      <c r="AG64" s="1163" t="n"/>
      <c r="AH64" s="1163" t="n"/>
      <c r="AI64" s="1163" t="n"/>
      <c r="AJ64" s="1163" t="n"/>
      <c r="AK64" s="1163" t="n"/>
      <c r="AL64" s="1163" t="n"/>
      <c r="AM64" s="1163" t="n"/>
      <c r="AN64" s="1163" t="n"/>
      <c r="AO64" s="1164" t="n"/>
      <c r="AP64" s="1162" t="n"/>
      <c r="AQ64" s="1163" t="n"/>
      <c r="AR64" s="1163" t="n"/>
      <c r="AS64" s="1163" t="n"/>
      <c r="AT64" s="1163" t="n"/>
      <c r="AU64" s="1163" t="n"/>
      <c r="AV64" s="1163" t="n"/>
      <c r="AW64" s="1163" t="n"/>
      <c r="AX64" s="1163" t="n"/>
      <c r="AY64" s="1163" t="n"/>
      <c r="AZ64" s="1164" t="n"/>
      <c r="BA64" s="1170" t="n"/>
      <c r="BB64" s="1163" t="n"/>
      <c r="BC64" s="1163" t="n"/>
      <c r="BD64" s="1163" t="n"/>
      <c r="BE64" s="1163" t="n"/>
      <c r="BF64" s="1163" t="n"/>
      <c r="BG64" s="1163" t="n"/>
      <c r="BH64" s="1163" t="n"/>
      <c r="BI64" s="1163" t="n"/>
      <c r="BJ64" s="1163" t="n"/>
      <c r="BK64" s="1164" t="n"/>
      <c r="BL64" s="1162" t="n"/>
      <c r="BM64" s="1163" t="n"/>
      <c r="BN64" s="1163" t="n"/>
      <c r="BO64" s="1163" t="n"/>
      <c r="BP64" s="1163" t="n"/>
      <c r="BQ64" s="1163" t="n"/>
      <c r="BR64" s="1163" t="n"/>
      <c r="BS64" s="1163" t="n"/>
      <c r="BT64" s="1163" t="n"/>
      <c r="BU64" s="1163" t="n"/>
      <c r="BV64" s="1164" t="n"/>
      <c r="BW64" s="1170" t="n"/>
      <c r="BX64" s="1163" t="n"/>
      <c r="BY64" s="1163" t="n"/>
      <c r="BZ64" s="1163" t="n"/>
      <c r="CA64" s="1163" t="n"/>
      <c r="CB64" s="1163" t="n"/>
      <c r="CC64" s="1163" t="n"/>
      <c r="CD64" s="1163" t="n"/>
      <c r="CE64" s="1163" t="n"/>
      <c r="CF64" s="1163" t="n"/>
      <c r="CG64" s="1163" t="n"/>
      <c r="CH64" s="1163" t="n"/>
      <c r="CI64" s="1163" t="n"/>
      <c r="CJ64" s="1163" t="n"/>
      <c r="CK64" s="1163" t="n"/>
      <c r="CL64" s="1163" t="n"/>
      <c r="CM64" s="1163" t="n"/>
      <c r="CN64" s="1163" t="n"/>
      <c r="CO64" s="1163" t="n"/>
      <c r="CP64" s="1163" t="n"/>
      <c r="CQ64" s="1163" t="n"/>
      <c r="CR64" s="1163" t="n"/>
      <c r="CS64" s="1163" t="n"/>
      <c r="CT64" s="1163" t="n"/>
      <c r="CU64" s="1163" t="n"/>
      <c r="CV64" s="1163" t="n"/>
      <c r="CW64" s="1163" t="n"/>
      <c r="CX64" s="1163" t="n"/>
      <c r="CY64" s="1163" t="n"/>
      <c r="CZ64" s="1163" t="n"/>
      <c r="DA64" s="1163" t="n"/>
      <c r="DB64" s="1163" t="n"/>
      <c r="DC64" s="1163" t="n"/>
      <c r="DD64" s="1163" t="n"/>
      <c r="DE64" s="1163" t="n"/>
      <c r="DF64" s="1163" t="n"/>
      <c r="DG64" s="1163" t="n"/>
      <c r="DH64" s="1163" t="n"/>
      <c r="DI64" s="1163" t="n"/>
      <c r="DJ64" s="1163" t="n"/>
      <c r="DK64" s="1163" t="n"/>
      <c r="DL64" s="1163" t="n"/>
      <c r="DM64" s="1163" t="n"/>
      <c r="DN64" s="1163" t="n"/>
      <c r="DO64" s="1163" t="n"/>
      <c r="DP64" s="1163" t="n"/>
      <c r="DQ64" s="1163" t="n"/>
      <c r="DR64" s="1163" t="n"/>
      <c r="DS64" s="1163" t="n"/>
      <c r="DT64" s="1163" t="n"/>
      <c r="DU64" s="1163" t="n"/>
      <c r="DV64" s="1171" t="n"/>
      <c r="DW64" s="1168" t="n"/>
      <c r="DY64" s="402" t="n"/>
      <c r="DZ64" s="664" t="n"/>
      <c r="EA64" s="1147" t="n"/>
      <c r="EB64" s="1147" t="n"/>
      <c r="EC64" s="1147" t="n"/>
      <c r="ED64" s="1147" t="n"/>
      <c r="EE64" s="1147" t="n"/>
      <c r="EF64" s="1147" t="n"/>
      <c r="EG64" s="1147" t="n"/>
      <c r="EH64" s="1147" t="n"/>
      <c r="EI64" s="1147" t="n"/>
      <c r="EJ64" s="1147" t="n"/>
      <c r="EK64" s="1147" t="n"/>
      <c r="EL64" s="1147" t="n"/>
      <c r="EM64" s="1147" t="n"/>
      <c r="EN64" s="1147" t="n"/>
      <c r="EO64" s="1147" t="n"/>
      <c r="EP64" s="1147" t="n"/>
      <c r="EQ64" s="1147" t="n"/>
      <c r="ER64" s="1147" t="n"/>
      <c r="ES64" s="1147" t="n"/>
      <c r="ET64" s="1147" t="n"/>
      <c r="EU64" s="1147" t="n"/>
      <c r="EV64" s="1147" t="n"/>
      <c r="EW64" s="1147" t="n"/>
      <c r="EX64" s="1147" t="n"/>
      <c r="EY64" s="1148" t="n"/>
      <c r="EZ64" s="1186" t="n"/>
      <c r="FA64" s="1147" t="n"/>
      <c r="FB64" s="1180" t="n"/>
      <c r="FC64" s="1147" t="n"/>
      <c r="FD64" s="1147" t="n"/>
      <c r="FE64" s="1147" t="n"/>
      <c r="FF64" s="1147" t="n"/>
      <c r="FG64" s="1147" t="n"/>
      <c r="FH64" s="1147" t="n"/>
      <c r="FI64" s="1147" t="n"/>
      <c r="FJ64" s="1147" t="n"/>
      <c r="FK64" s="1147" t="n"/>
      <c r="FL64" s="1148" t="n"/>
    </row>
    <row r="65" ht="6" customHeight="1" s="898">
      <c r="A65" s="401" t="n"/>
      <c r="B65" s="412" t="n"/>
      <c r="C65" s="664" t="inlineStr">
        <is>
          <t>▲ Allowance for Investments</t>
        </is>
      </c>
      <c r="D65" s="1147" t="n"/>
      <c r="E65" s="1147" t="n"/>
      <c r="F65" s="1147" t="n"/>
      <c r="G65" s="1147" t="n"/>
      <c r="H65" s="1147" t="n"/>
      <c r="I65" s="1147" t="n"/>
      <c r="J65" s="1147" t="n"/>
      <c r="K65" s="1147" t="n"/>
      <c r="L65" s="1147" t="n"/>
      <c r="M65" s="1147" t="n"/>
      <c r="N65" s="1147" t="n"/>
      <c r="O65" s="1147" t="n"/>
      <c r="P65" s="1147" t="n"/>
      <c r="Q65" s="1147" t="n"/>
      <c r="R65" s="1147" t="n"/>
      <c r="S65" s="1148" t="n"/>
      <c r="T65" s="1172" t="n"/>
      <c r="U65" s="1147" t="n"/>
      <c r="V65" s="1147" t="n"/>
      <c r="W65" s="1147" t="n"/>
      <c r="X65" s="1147" t="n"/>
      <c r="Y65" s="1147" t="n"/>
      <c r="Z65" s="1147" t="n"/>
      <c r="AA65" s="1147" t="n"/>
      <c r="AB65" s="1147" t="n"/>
      <c r="AC65" s="1147" t="n"/>
      <c r="AD65" s="1148" t="n"/>
      <c r="AE65" s="1173" t="n"/>
      <c r="AF65" s="1147" t="n"/>
      <c r="AG65" s="1147" t="n"/>
      <c r="AH65" s="1147" t="n"/>
      <c r="AI65" s="1147" t="n"/>
      <c r="AJ65" s="1147" t="n"/>
      <c r="AK65" s="1147" t="n"/>
      <c r="AL65" s="1147" t="n"/>
      <c r="AM65" s="1147" t="n"/>
      <c r="AN65" s="1147" t="n"/>
      <c r="AO65" s="1148" t="n"/>
      <c r="AP65" s="1172">
        <f>+T65+AE65</f>
        <v/>
      </c>
      <c r="AQ65" s="1147" t="n"/>
      <c r="AR65" s="1147" t="n"/>
      <c r="AS65" s="1147" t="n"/>
      <c r="AT65" s="1147" t="n"/>
      <c r="AU65" s="1147" t="n"/>
      <c r="AV65" s="1147" t="n"/>
      <c r="AW65" s="1147" t="n"/>
      <c r="AX65" s="1147" t="n"/>
      <c r="AY65" s="1147" t="n"/>
      <c r="AZ65" s="1148" t="n"/>
      <c r="BA65" s="1173" t="n"/>
      <c r="BB65" s="1147" t="n"/>
      <c r="BC65" s="1147" t="n"/>
      <c r="BD65" s="1147" t="n"/>
      <c r="BE65" s="1147" t="n"/>
      <c r="BF65" s="1147" t="n"/>
      <c r="BG65" s="1147" t="n"/>
      <c r="BH65" s="1147" t="n"/>
      <c r="BI65" s="1147" t="n"/>
      <c r="BJ65" s="1147" t="n"/>
      <c r="BK65" s="1148" t="n"/>
      <c r="BL65" s="1172">
        <f>+T65+BA65</f>
        <v/>
      </c>
      <c r="BM65" s="1147" t="n"/>
      <c r="BN65" s="1147" t="n"/>
      <c r="BO65" s="1147" t="n"/>
      <c r="BP65" s="1147" t="n"/>
      <c r="BQ65" s="1147" t="n"/>
      <c r="BR65" s="1147" t="n"/>
      <c r="BS65" s="1147" t="n"/>
      <c r="BT65" s="1147" t="n"/>
      <c r="BU65" s="1147" t="n"/>
      <c r="BV65" s="1148" t="n"/>
      <c r="BW65" s="1217" t="n"/>
      <c r="BX65" s="1147" t="n"/>
      <c r="BY65" s="1147" t="n"/>
      <c r="BZ65" s="1147" t="n"/>
      <c r="CA65" s="1147" t="n"/>
      <c r="CB65" s="1147" t="n"/>
      <c r="CC65" s="1147" t="n"/>
      <c r="CD65" s="1147" t="n"/>
      <c r="CE65" s="1147" t="n"/>
      <c r="CF65" s="1147" t="n"/>
      <c r="CG65" s="1147" t="n"/>
      <c r="CH65" s="1147" t="n"/>
      <c r="CI65" s="1147" t="n"/>
      <c r="CJ65" s="1147" t="n"/>
      <c r="CK65" s="1147" t="n"/>
      <c r="CL65" s="1147" t="n"/>
      <c r="CM65" s="1147" t="n"/>
      <c r="CN65" s="1147" t="n"/>
      <c r="CO65" s="1147" t="n"/>
      <c r="CP65" s="1147" t="n"/>
      <c r="CQ65" s="1147" t="n"/>
      <c r="CR65" s="1147" t="n"/>
      <c r="CS65" s="1147" t="n"/>
      <c r="CT65" s="1147" t="n"/>
      <c r="CU65" s="1147" t="n"/>
      <c r="CV65" s="1147" t="n"/>
      <c r="CW65" s="1147" t="n"/>
      <c r="CX65" s="1147" t="n"/>
      <c r="CY65" s="1147" t="n"/>
      <c r="CZ65" s="1147" t="n"/>
      <c r="DA65" s="1147" t="n"/>
      <c r="DB65" s="1147" t="n"/>
      <c r="DC65" s="1147" t="n"/>
      <c r="DD65" s="1147" t="n"/>
      <c r="DE65" s="1147" t="n"/>
      <c r="DF65" s="1147" t="n"/>
      <c r="DG65" s="1147" t="n"/>
      <c r="DH65" s="1147" t="n"/>
      <c r="DI65" s="1147" t="n"/>
      <c r="DJ65" s="1147" t="n"/>
      <c r="DK65" s="1147" t="n"/>
      <c r="DL65" s="1147" t="n"/>
      <c r="DM65" s="1147" t="n"/>
      <c r="DN65" s="1147" t="n"/>
      <c r="DO65" s="1147" t="n"/>
      <c r="DP65" s="1147" t="n"/>
      <c r="DQ65" s="1147" t="n"/>
      <c r="DR65" s="1147" t="n"/>
      <c r="DS65" s="1147" t="n"/>
      <c r="DT65" s="1147" t="n"/>
      <c r="DU65" s="1147" t="n"/>
      <c r="DV65" s="1148" t="n"/>
      <c r="DW65" s="1168" t="n"/>
      <c r="DY65" s="402" t="n"/>
      <c r="DZ65" s="1162" t="n"/>
      <c r="EA65" s="1163" t="n"/>
      <c r="EB65" s="1163" t="n"/>
      <c r="EC65" s="1163" t="n"/>
      <c r="ED65" s="1163" t="n"/>
      <c r="EE65" s="1163" t="n"/>
      <c r="EF65" s="1163" t="n"/>
      <c r="EG65" s="1163" t="n"/>
      <c r="EH65" s="1163" t="n"/>
      <c r="EI65" s="1163" t="n"/>
      <c r="EJ65" s="1163" t="n"/>
      <c r="EK65" s="1163" t="n"/>
      <c r="EL65" s="1163" t="n"/>
      <c r="EM65" s="1163" t="n"/>
      <c r="EN65" s="1163" t="n"/>
      <c r="EO65" s="1163" t="n"/>
      <c r="EP65" s="1163" t="n"/>
      <c r="EQ65" s="1163" t="n"/>
      <c r="ER65" s="1163" t="n"/>
      <c r="ES65" s="1163" t="n"/>
      <c r="ET65" s="1163" t="n"/>
      <c r="EU65" s="1163" t="n"/>
      <c r="EV65" s="1163" t="n"/>
      <c r="EW65" s="1163" t="n"/>
      <c r="EX65" s="1163" t="n"/>
      <c r="EY65" s="1164" t="n"/>
      <c r="EZ65" s="1162" t="n"/>
      <c r="FA65" s="1163" t="n"/>
      <c r="FB65" s="1163" t="n"/>
      <c r="FC65" s="1163" t="n"/>
      <c r="FD65" s="1163" t="n"/>
      <c r="FE65" s="1163" t="n"/>
      <c r="FF65" s="1163" t="n"/>
      <c r="FG65" s="1163" t="n"/>
      <c r="FH65" s="1163" t="n"/>
      <c r="FI65" s="1163" t="n"/>
      <c r="FJ65" s="1163" t="n"/>
      <c r="FK65" s="1163" t="n"/>
      <c r="FL65" s="1164" t="n"/>
    </row>
    <row r="66" ht="6" customHeight="1" s="898">
      <c r="A66" s="401" t="n"/>
      <c r="B66" s="412" t="n"/>
      <c r="C66" s="1162" t="n"/>
      <c r="D66" s="1163" t="n"/>
      <c r="E66" s="1163" t="n"/>
      <c r="F66" s="1163" t="n"/>
      <c r="G66" s="1163" t="n"/>
      <c r="H66" s="1163" t="n"/>
      <c r="I66" s="1163" t="n"/>
      <c r="J66" s="1163" t="n"/>
      <c r="K66" s="1163" t="n"/>
      <c r="L66" s="1163" t="n"/>
      <c r="M66" s="1163" t="n"/>
      <c r="N66" s="1163" t="n"/>
      <c r="O66" s="1163" t="n"/>
      <c r="P66" s="1163" t="n"/>
      <c r="Q66" s="1163" t="n"/>
      <c r="R66" s="1163" t="n"/>
      <c r="S66" s="1164" t="n"/>
      <c r="T66" s="1162" t="n"/>
      <c r="U66" s="1163" t="n"/>
      <c r="V66" s="1163" t="n"/>
      <c r="W66" s="1163" t="n"/>
      <c r="X66" s="1163" t="n"/>
      <c r="Y66" s="1163" t="n"/>
      <c r="Z66" s="1163" t="n"/>
      <c r="AA66" s="1163" t="n"/>
      <c r="AB66" s="1163" t="n"/>
      <c r="AC66" s="1163" t="n"/>
      <c r="AD66" s="1164" t="n"/>
      <c r="AE66" s="1170" t="n"/>
      <c r="AF66" s="1163" t="n"/>
      <c r="AG66" s="1163" t="n"/>
      <c r="AH66" s="1163" t="n"/>
      <c r="AI66" s="1163" t="n"/>
      <c r="AJ66" s="1163" t="n"/>
      <c r="AK66" s="1163" t="n"/>
      <c r="AL66" s="1163" t="n"/>
      <c r="AM66" s="1163" t="n"/>
      <c r="AN66" s="1163" t="n"/>
      <c r="AO66" s="1164" t="n"/>
      <c r="AP66" s="1162" t="n"/>
      <c r="AQ66" s="1163" t="n"/>
      <c r="AR66" s="1163" t="n"/>
      <c r="AS66" s="1163" t="n"/>
      <c r="AT66" s="1163" t="n"/>
      <c r="AU66" s="1163" t="n"/>
      <c r="AV66" s="1163" t="n"/>
      <c r="AW66" s="1163" t="n"/>
      <c r="AX66" s="1163" t="n"/>
      <c r="AY66" s="1163" t="n"/>
      <c r="AZ66" s="1164" t="n"/>
      <c r="BA66" s="1170" t="n"/>
      <c r="BB66" s="1163" t="n"/>
      <c r="BC66" s="1163" t="n"/>
      <c r="BD66" s="1163" t="n"/>
      <c r="BE66" s="1163" t="n"/>
      <c r="BF66" s="1163" t="n"/>
      <c r="BG66" s="1163" t="n"/>
      <c r="BH66" s="1163" t="n"/>
      <c r="BI66" s="1163" t="n"/>
      <c r="BJ66" s="1163" t="n"/>
      <c r="BK66" s="1164" t="n"/>
      <c r="BL66" s="1162" t="n"/>
      <c r="BM66" s="1163" t="n"/>
      <c r="BN66" s="1163" t="n"/>
      <c r="BO66" s="1163" t="n"/>
      <c r="BP66" s="1163" t="n"/>
      <c r="BQ66" s="1163" t="n"/>
      <c r="BR66" s="1163" t="n"/>
      <c r="BS66" s="1163" t="n"/>
      <c r="BT66" s="1163" t="n"/>
      <c r="BU66" s="1163" t="n"/>
      <c r="BV66" s="1164" t="n"/>
      <c r="BW66" s="1163" t="n"/>
      <c r="BX66" s="1163" t="n"/>
      <c r="BY66" s="1163" t="n"/>
      <c r="BZ66" s="1163" t="n"/>
      <c r="CA66" s="1163" t="n"/>
      <c r="CB66" s="1163" t="n"/>
      <c r="CC66" s="1163" t="n"/>
      <c r="CD66" s="1163" t="n"/>
      <c r="CE66" s="1163" t="n"/>
      <c r="CF66" s="1163" t="n"/>
      <c r="CG66" s="1163" t="n"/>
      <c r="CH66" s="1163" t="n"/>
      <c r="CI66" s="1163" t="n"/>
      <c r="CJ66" s="1163" t="n"/>
      <c r="CK66" s="1163" t="n"/>
      <c r="CL66" s="1163" t="n"/>
      <c r="CM66" s="1163" t="n"/>
      <c r="CN66" s="1163" t="n"/>
      <c r="CO66" s="1163" t="n"/>
      <c r="CP66" s="1163" t="n"/>
      <c r="CQ66" s="1163" t="n"/>
      <c r="CR66" s="1163" t="n"/>
      <c r="CS66" s="1163" t="n"/>
      <c r="CT66" s="1163" t="n"/>
      <c r="CU66" s="1163" t="n"/>
      <c r="CV66" s="1163" t="n"/>
      <c r="CW66" s="1163" t="n"/>
      <c r="CX66" s="1163" t="n"/>
      <c r="CY66" s="1163" t="n"/>
      <c r="CZ66" s="1163" t="n"/>
      <c r="DA66" s="1163" t="n"/>
      <c r="DB66" s="1163" t="n"/>
      <c r="DC66" s="1163" t="n"/>
      <c r="DD66" s="1163" t="n"/>
      <c r="DE66" s="1163" t="n"/>
      <c r="DF66" s="1163" t="n"/>
      <c r="DG66" s="1163" t="n"/>
      <c r="DH66" s="1163" t="n"/>
      <c r="DI66" s="1163" t="n"/>
      <c r="DJ66" s="1163" t="n"/>
      <c r="DK66" s="1163" t="n"/>
      <c r="DL66" s="1163" t="n"/>
      <c r="DM66" s="1163" t="n"/>
      <c r="DN66" s="1163" t="n"/>
      <c r="DO66" s="1163" t="n"/>
      <c r="DP66" s="1163" t="n"/>
      <c r="DQ66" s="1163" t="n"/>
      <c r="DR66" s="1163" t="n"/>
      <c r="DS66" s="1163" t="n"/>
      <c r="DT66" s="1163" t="n"/>
      <c r="DU66" s="1163" t="n"/>
      <c r="DV66" s="1164" t="n"/>
      <c r="DW66" s="1168" t="n"/>
      <c r="DY66" s="664" t="inlineStr">
        <is>
          <t>Shareholders' equity （⑭=⑨:⑬）</t>
        </is>
      </c>
      <c r="DZ66" s="1147" t="n"/>
      <c r="EA66" s="1147" t="n"/>
      <c r="EB66" s="1147" t="n"/>
      <c r="EC66" s="1147" t="n"/>
      <c r="ED66" s="1147" t="n"/>
      <c r="EE66" s="1147" t="n"/>
      <c r="EF66" s="1147" t="n"/>
      <c r="EG66" s="1147" t="n"/>
      <c r="EH66" s="1147" t="n"/>
      <c r="EI66" s="1147" t="n"/>
      <c r="EJ66" s="1147" t="n"/>
      <c r="EK66" s="1147" t="n"/>
      <c r="EL66" s="1147" t="n"/>
      <c r="EM66" s="1147" t="n"/>
      <c r="EN66" s="1147" t="n"/>
      <c r="EO66" s="1147" t="n"/>
      <c r="EP66" s="1147" t="n"/>
      <c r="EQ66" s="1147" t="n"/>
      <c r="ER66" s="1147" t="n"/>
      <c r="ES66" s="1147" t="n"/>
      <c r="ET66" s="1147" t="n"/>
      <c r="EU66" s="1147" t="n"/>
      <c r="EV66" s="1147" t="n"/>
      <c r="EW66" s="1147" t="n"/>
      <c r="EX66" s="1147" t="n"/>
      <c r="EY66" s="1148" t="n"/>
      <c r="EZ66" s="1179" t="inlineStr">
        <is>
          <t>⑭</t>
        </is>
      </c>
      <c r="FA66" s="1148" t="n"/>
      <c r="FB66" s="1180">
        <f>FB52+FB54+FB56+FB58+FB60</f>
        <v/>
      </c>
      <c r="FC66" s="1147" t="n"/>
      <c r="FD66" s="1147" t="n"/>
      <c r="FE66" s="1147" t="n"/>
      <c r="FF66" s="1147" t="n"/>
      <c r="FG66" s="1147" t="n"/>
      <c r="FH66" s="1147" t="n"/>
      <c r="FI66" s="1147" t="n"/>
      <c r="FJ66" s="1147" t="n"/>
      <c r="FK66" s="1147" t="n"/>
      <c r="FL66" s="1148" t="n"/>
    </row>
    <row r="67" ht="15.75" customHeight="1" s="898">
      <c r="A67" s="401" t="n"/>
      <c r="B67" s="412" t="n"/>
      <c r="C67" s="664" t="inlineStr">
        <is>
          <t>Other Non-Current assets</t>
        </is>
      </c>
      <c r="D67" s="1147" t="n"/>
      <c r="E67" s="1147" t="n"/>
      <c r="F67" s="1147" t="n"/>
      <c r="G67" s="1147" t="n"/>
      <c r="H67" s="1147" t="n"/>
      <c r="I67" s="1147" t="n"/>
      <c r="J67" s="1147" t="n"/>
      <c r="K67" s="1147" t="n"/>
      <c r="L67" s="1147" t="n"/>
      <c r="M67" s="1147" t="n"/>
      <c r="N67" s="1147" t="n"/>
      <c r="O67" s="1147" t="n"/>
      <c r="P67" s="1147" t="n"/>
      <c r="Q67" s="1147" t="n"/>
      <c r="R67" s="1147" t="n"/>
      <c r="S67" s="1148" t="n"/>
      <c r="T67" s="1172">
        <f>86063-T63-T59-T57+60</f>
        <v/>
      </c>
      <c r="U67" s="1147" t="n"/>
      <c r="V67" s="1147" t="n"/>
      <c r="W67" s="1147" t="n"/>
      <c r="X67" s="1147" t="n"/>
      <c r="Y67" s="1147" t="n"/>
      <c r="Z67" s="1147" t="n"/>
      <c r="AA67" s="1147" t="n"/>
      <c r="AB67" s="1147" t="n"/>
      <c r="AC67" s="1147" t="n"/>
      <c r="AD67" s="1148" t="n"/>
      <c r="AE67" s="1173" t="n"/>
      <c r="AF67" s="1147" t="n"/>
      <c r="AG67" s="1147" t="n"/>
      <c r="AH67" s="1147" t="n"/>
      <c r="AI67" s="1147" t="n"/>
      <c r="AJ67" s="1147" t="n"/>
      <c r="AK67" s="1147" t="n"/>
      <c r="AL67" s="1147" t="n"/>
      <c r="AM67" s="1147" t="n"/>
      <c r="AN67" s="1147" t="n"/>
      <c r="AO67" s="1148" t="n"/>
      <c r="AP67" s="1172">
        <f>+T67+AE67</f>
        <v/>
      </c>
      <c r="AQ67" s="1147" t="n"/>
      <c r="AR67" s="1147" t="n"/>
      <c r="AS67" s="1147" t="n"/>
      <c r="AT67" s="1147" t="n"/>
      <c r="AU67" s="1147" t="n"/>
      <c r="AV67" s="1147" t="n"/>
      <c r="AW67" s="1147" t="n"/>
      <c r="AX67" s="1147" t="n"/>
      <c r="AY67" s="1147" t="n"/>
      <c r="AZ67" s="1148" t="n"/>
      <c r="BA67" s="1173" t="n"/>
      <c r="BB67" s="1147" t="n"/>
      <c r="BC67" s="1147" t="n"/>
      <c r="BD67" s="1147" t="n"/>
      <c r="BE67" s="1147" t="n"/>
      <c r="BF67" s="1147" t="n"/>
      <c r="BG67" s="1147" t="n"/>
      <c r="BH67" s="1147" t="n"/>
      <c r="BI67" s="1147" t="n"/>
      <c r="BJ67" s="1147" t="n"/>
      <c r="BK67" s="1148" t="n"/>
      <c r="BL67" s="1172">
        <f>+T67+BA67</f>
        <v/>
      </c>
      <c r="BM67" s="1147" t="n"/>
      <c r="BN67" s="1147" t="n"/>
      <c r="BO67" s="1147" t="n"/>
      <c r="BP67" s="1147" t="n"/>
      <c r="BQ67" s="1147" t="n"/>
      <c r="BR67" s="1147" t="n"/>
      <c r="BS67" s="1147" t="n"/>
      <c r="BT67" s="1147" t="n"/>
      <c r="BU67" s="1147" t="n"/>
      <c r="BV67" s="1148" t="n"/>
      <c r="BW67" s="1219" t="inlineStr">
        <is>
          <t>Loans and Advances to Related Parties - INR 13 bn; Other Financial Assets - INR 1.2 bn; Other Non Current Assets - INR 1.7 bn (Include Capital Advances - INR 874 mn, and Balance with statutory Authorities - INR 827 Mn), and Asset for Current Tax - INR 541 Mn.</t>
        </is>
      </c>
      <c r="BX67" s="1147" t="n"/>
      <c r="BY67" s="1147" t="n"/>
      <c r="BZ67" s="1147" t="n"/>
      <c r="CA67" s="1147" t="n"/>
      <c r="CB67" s="1147" t="n"/>
      <c r="CC67" s="1147" t="n"/>
      <c r="CD67" s="1147" t="n"/>
      <c r="CE67" s="1147" t="n"/>
      <c r="CF67" s="1147" t="n"/>
      <c r="CG67" s="1147" t="n"/>
      <c r="CH67" s="1147" t="n"/>
      <c r="CI67" s="1147" t="n"/>
      <c r="CJ67" s="1147" t="n"/>
      <c r="CK67" s="1147" t="n"/>
      <c r="CL67" s="1147" t="n"/>
      <c r="CM67" s="1147" t="n"/>
      <c r="CN67" s="1147" t="n"/>
      <c r="CO67" s="1147" t="n"/>
      <c r="CP67" s="1147" t="n"/>
      <c r="CQ67" s="1147" t="n"/>
      <c r="CR67" s="1147" t="n"/>
      <c r="CS67" s="1147" t="n"/>
      <c r="CT67" s="1147" t="n"/>
      <c r="CU67" s="1147" t="n"/>
      <c r="CV67" s="1147" t="n"/>
      <c r="CW67" s="1147" t="n"/>
      <c r="CX67" s="1147" t="n"/>
      <c r="CY67" s="1147" t="n"/>
      <c r="CZ67" s="1147" t="n"/>
      <c r="DA67" s="1147" t="n"/>
      <c r="DB67" s="1147" t="n"/>
      <c r="DC67" s="1147" t="n"/>
      <c r="DD67" s="1147" t="n"/>
      <c r="DE67" s="1147" t="n"/>
      <c r="DF67" s="1147" t="n"/>
      <c r="DG67" s="1147" t="n"/>
      <c r="DH67" s="1147" t="n"/>
      <c r="DI67" s="1147" t="n"/>
      <c r="DJ67" s="1147" t="n"/>
      <c r="DK67" s="1147" t="n"/>
      <c r="DL67" s="1147" t="n"/>
      <c r="DM67" s="1147" t="n"/>
      <c r="DN67" s="1147" t="n"/>
      <c r="DO67" s="1147" t="n"/>
      <c r="DP67" s="1147" t="n"/>
      <c r="DQ67" s="1147" t="n"/>
      <c r="DR67" s="1147" t="n"/>
      <c r="DS67" s="1147" t="n"/>
      <c r="DT67" s="1147" t="n"/>
      <c r="DU67" s="1147" t="n"/>
      <c r="DV67" s="1175" t="n"/>
      <c r="DW67" s="1168" t="n"/>
      <c r="DY67" s="1162" t="n"/>
      <c r="DZ67" s="1163" t="n"/>
      <c r="EA67" s="1163" t="n"/>
      <c r="EB67" s="1163" t="n"/>
      <c r="EC67" s="1163" t="n"/>
      <c r="ED67" s="1163" t="n"/>
      <c r="EE67" s="1163" t="n"/>
      <c r="EF67" s="1163" t="n"/>
      <c r="EG67" s="1163" t="n"/>
      <c r="EH67" s="1163" t="n"/>
      <c r="EI67" s="1163" t="n"/>
      <c r="EJ67" s="1163" t="n"/>
      <c r="EK67" s="1163" t="n"/>
      <c r="EL67" s="1163" t="n"/>
      <c r="EM67" s="1163" t="n"/>
      <c r="EN67" s="1163" t="n"/>
      <c r="EO67" s="1163" t="n"/>
      <c r="EP67" s="1163" t="n"/>
      <c r="EQ67" s="1163" t="n"/>
      <c r="ER67" s="1163" t="n"/>
      <c r="ES67" s="1163" t="n"/>
      <c r="ET67" s="1163" t="n"/>
      <c r="EU67" s="1163" t="n"/>
      <c r="EV67" s="1163" t="n"/>
      <c r="EW67" s="1163" t="n"/>
      <c r="EX67" s="1163" t="n"/>
      <c r="EY67" s="1164" t="n"/>
      <c r="EZ67" s="1162" t="n"/>
      <c r="FA67" s="1164" t="n"/>
      <c r="FB67" s="1163" t="n"/>
      <c r="FC67" s="1163" t="n"/>
      <c r="FD67" s="1163" t="n"/>
      <c r="FE67" s="1163" t="n"/>
      <c r="FF67" s="1163" t="n"/>
      <c r="FG67" s="1163" t="n"/>
      <c r="FH67" s="1163" t="n"/>
      <c r="FI67" s="1163" t="n"/>
      <c r="FJ67" s="1163" t="n"/>
      <c r="FK67" s="1163" t="n"/>
      <c r="FL67" s="1164" t="n"/>
    </row>
    <row r="68" ht="15.75" customHeight="1" s="898">
      <c r="A68" s="401" t="n"/>
      <c r="B68" s="412" t="n"/>
      <c r="C68" s="1162" t="n"/>
      <c r="D68" s="1163" t="n"/>
      <c r="E68" s="1163" t="n"/>
      <c r="F68" s="1163" t="n"/>
      <c r="G68" s="1163" t="n"/>
      <c r="H68" s="1163" t="n"/>
      <c r="I68" s="1163" t="n"/>
      <c r="J68" s="1163" t="n"/>
      <c r="K68" s="1163" t="n"/>
      <c r="L68" s="1163" t="n"/>
      <c r="M68" s="1163" t="n"/>
      <c r="N68" s="1163" t="n"/>
      <c r="O68" s="1163" t="n"/>
      <c r="P68" s="1163" t="n"/>
      <c r="Q68" s="1163" t="n"/>
      <c r="R68" s="1163" t="n"/>
      <c r="S68" s="1164" t="n"/>
      <c r="T68" s="1162" t="n"/>
      <c r="U68" s="1163" t="n"/>
      <c r="V68" s="1163" t="n"/>
      <c r="W68" s="1163" t="n"/>
      <c r="X68" s="1163" t="n"/>
      <c r="Y68" s="1163" t="n"/>
      <c r="Z68" s="1163" t="n"/>
      <c r="AA68" s="1163" t="n"/>
      <c r="AB68" s="1163" t="n"/>
      <c r="AC68" s="1163" t="n"/>
      <c r="AD68" s="1164" t="n"/>
      <c r="AE68" s="1170" t="n"/>
      <c r="AF68" s="1163" t="n"/>
      <c r="AG68" s="1163" t="n"/>
      <c r="AH68" s="1163" t="n"/>
      <c r="AI68" s="1163" t="n"/>
      <c r="AJ68" s="1163" t="n"/>
      <c r="AK68" s="1163" t="n"/>
      <c r="AL68" s="1163" t="n"/>
      <c r="AM68" s="1163" t="n"/>
      <c r="AN68" s="1163" t="n"/>
      <c r="AO68" s="1164" t="n"/>
      <c r="AP68" s="1162" t="n"/>
      <c r="AQ68" s="1163" t="n"/>
      <c r="AR68" s="1163" t="n"/>
      <c r="AS68" s="1163" t="n"/>
      <c r="AT68" s="1163" t="n"/>
      <c r="AU68" s="1163" t="n"/>
      <c r="AV68" s="1163" t="n"/>
      <c r="AW68" s="1163" t="n"/>
      <c r="AX68" s="1163" t="n"/>
      <c r="AY68" s="1163" t="n"/>
      <c r="AZ68" s="1164" t="n"/>
      <c r="BA68" s="1170" t="n"/>
      <c r="BB68" s="1163" t="n"/>
      <c r="BC68" s="1163" t="n"/>
      <c r="BD68" s="1163" t="n"/>
      <c r="BE68" s="1163" t="n"/>
      <c r="BF68" s="1163" t="n"/>
      <c r="BG68" s="1163" t="n"/>
      <c r="BH68" s="1163" t="n"/>
      <c r="BI68" s="1163" t="n"/>
      <c r="BJ68" s="1163" t="n"/>
      <c r="BK68" s="1164" t="n"/>
      <c r="BL68" s="1162" t="n"/>
      <c r="BM68" s="1163" t="n"/>
      <c r="BN68" s="1163" t="n"/>
      <c r="BO68" s="1163" t="n"/>
      <c r="BP68" s="1163" t="n"/>
      <c r="BQ68" s="1163" t="n"/>
      <c r="BR68" s="1163" t="n"/>
      <c r="BS68" s="1163" t="n"/>
      <c r="BT68" s="1163" t="n"/>
      <c r="BU68" s="1163" t="n"/>
      <c r="BV68" s="1164" t="n"/>
      <c r="BW68" s="1170" t="n"/>
      <c r="BX68" s="1163" t="n"/>
      <c r="BY68" s="1163" t="n"/>
      <c r="BZ68" s="1163" t="n"/>
      <c r="CA68" s="1163" t="n"/>
      <c r="CB68" s="1163" t="n"/>
      <c r="CC68" s="1163" t="n"/>
      <c r="CD68" s="1163" t="n"/>
      <c r="CE68" s="1163" t="n"/>
      <c r="CF68" s="1163" t="n"/>
      <c r="CG68" s="1163" t="n"/>
      <c r="CH68" s="1163" t="n"/>
      <c r="CI68" s="1163" t="n"/>
      <c r="CJ68" s="1163" t="n"/>
      <c r="CK68" s="1163" t="n"/>
      <c r="CL68" s="1163" t="n"/>
      <c r="CM68" s="1163" t="n"/>
      <c r="CN68" s="1163" t="n"/>
      <c r="CO68" s="1163" t="n"/>
      <c r="CP68" s="1163" t="n"/>
      <c r="CQ68" s="1163" t="n"/>
      <c r="CR68" s="1163" t="n"/>
      <c r="CS68" s="1163" t="n"/>
      <c r="CT68" s="1163" t="n"/>
      <c r="CU68" s="1163" t="n"/>
      <c r="CV68" s="1163" t="n"/>
      <c r="CW68" s="1163" t="n"/>
      <c r="CX68" s="1163" t="n"/>
      <c r="CY68" s="1163" t="n"/>
      <c r="CZ68" s="1163" t="n"/>
      <c r="DA68" s="1163" t="n"/>
      <c r="DB68" s="1163" t="n"/>
      <c r="DC68" s="1163" t="n"/>
      <c r="DD68" s="1163" t="n"/>
      <c r="DE68" s="1163" t="n"/>
      <c r="DF68" s="1163" t="n"/>
      <c r="DG68" s="1163" t="n"/>
      <c r="DH68" s="1163" t="n"/>
      <c r="DI68" s="1163" t="n"/>
      <c r="DJ68" s="1163" t="n"/>
      <c r="DK68" s="1163" t="n"/>
      <c r="DL68" s="1163" t="n"/>
      <c r="DM68" s="1163" t="n"/>
      <c r="DN68" s="1163" t="n"/>
      <c r="DO68" s="1163" t="n"/>
      <c r="DP68" s="1163" t="n"/>
      <c r="DQ68" s="1163" t="n"/>
      <c r="DR68" s="1163" t="n"/>
      <c r="DS68" s="1163" t="n"/>
      <c r="DT68" s="1163" t="n"/>
      <c r="DU68" s="1163" t="n"/>
      <c r="DV68" s="1171" t="n"/>
      <c r="DW68" s="1168" t="n"/>
      <c r="DY68" s="677" t="inlineStr">
        <is>
          <t>*1　For customers with negative retained earnings carried forward, conduct verification of the cause and profit prospect in the future</t>
        </is>
      </c>
      <c r="DZ68" s="1147" t="n"/>
      <c r="EA68" s="1147" t="n"/>
      <c r="EB68" s="1147" t="n"/>
      <c r="EC68" s="1147" t="n"/>
      <c r="ED68" s="1147" t="n"/>
      <c r="EE68" s="1147" t="n"/>
      <c r="EF68" s="1147" t="n"/>
      <c r="EG68" s="1147" t="n"/>
      <c r="EH68" s="1147" t="n"/>
      <c r="EI68" s="1147" t="n"/>
      <c r="EJ68" s="1147" t="n"/>
      <c r="EK68" s="1147" t="n"/>
      <c r="EL68" s="1147" t="n"/>
      <c r="EM68" s="1147" t="n"/>
      <c r="EN68" s="1147" t="n"/>
      <c r="EO68" s="1147" t="n"/>
      <c r="EP68" s="1147" t="n"/>
      <c r="EQ68" s="1147" t="n"/>
      <c r="ER68" s="1147" t="n"/>
      <c r="ES68" s="1147" t="n"/>
      <c r="ET68" s="1147" t="n"/>
      <c r="EU68" s="1147" t="n"/>
      <c r="EV68" s="1147" t="n"/>
      <c r="EW68" s="1147" t="n"/>
      <c r="EX68" s="1147" t="n"/>
      <c r="EY68" s="1147" t="n"/>
      <c r="EZ68" s="1147" t="n"/>
      <c r="FA68" s="1147" t="n"/>
      <c r="FB68" s="1147" t="n"/>
      <c r="FC68" s="1147" t="n"/>
      <c r="FD68" s="1147" t="n"/>
      <c r="FE68" s="1147" t="n"/>
      <c r="FF68" s="1147" t="n"/>
      <c r="FG68" s="1147" t="n"/>
      <c r="FH68" s="1147" t="n"/>
      <c r="FI68" s="1147" t="n"/>
      <c r="FJ68" s="1147" t="n"/>
      <c r="FK68" s="1147" t="n"/>
      <c r="FL68" s="1147" t="n"/>
    </row>
    <row r="69" ht="6" customHeight="1" s="898">
      <c r="A69" s="1181" t="n"/>
      <c r="B69" s="412" t="n"/>
      <c r="C69" s="664" t="n"/>
      <c r="D69" s="1147" t="n"/>
      <c r="E69" s="1147" t="n"/>
      <c r="F69" s="1147" t="n"/>
      <c r="G69" s="1147" t="n"/>
      <c r="H69" s="1147" t="n"/>
      <c r="I69" s="1147" t="n"/>
      <c r="J69" s="1147" t="n"/>
      <c r="K69" s="1147" t="n"/>
      <c r="L69" s="1147" t="n"/>
      <c r="M69" s="1147" t="n"/>
      <c r="N69" s="1147" t="n"/>
      <c r="O69" s="1147" t="n"/>
      <c r="P69" s="1147" t="n"/>
      <c r="Q69" s="1147" t="n"/>
      <c r="R69" s="1147" t="n"/>
      <c r="S69" s="1148" t="n"/>
      <c r="T69" s="1172" t="n"/>
      <c r="U69" s="1147" t="n"/>
      <c r="V69" s="1147" t="n"/>
      <c r="W69" s="1147" t="n"/>
      <c r="X69" s="1147" t="n"/>
      <c r="Y69" s="1147" t="n"/>
      <c r="Z69" s="1147" t="n"/>
      <c r="AA69" s="1147" t="n"/>
      <c r="AB69" s="1147" t="n"/>
      <c r="AC69" s="1147" t="n"/>
      <c r="AD69" s="1148" t="n"/>
      <c r="AE69" s="1173" t="n"/>
      <c r="AF69" s="1147" t="n"/>
      <c r="AG69" s="1147" t="n"/>
      <c r="AH69" s="1147" t="n"/>
      <c r="AI69" s="1147" t="n"/>
      <c r="AJ69" s="1147" t="n"/>
      <c r="AK69" s="1147" t="n"/>
      <c r="AL69" s="1147" t="n"/>
      <c r="AM69" s="1147" t="n"/>
      <c r="AN69" s="1147" t="n"/>
      <c r="AO69" s="1148" t="n"/>
      <c r="AP69" s="1172">
        <f>+T69+AE69</f>
        <v/>
      </c>
      <c r="AQ69" s="1147" t="n"/>
      <c r="AR69" s="1147" t="n"/>
      <c r="AS69" s="1147" t="n"/>
      <c r="AT69" s="1147" t="n"/>
      <c r="AU69" s="1147" t="n"/>
      <c r="AV69" s="1147" t="n"/>
      <c r="AW69" s="1147" t="n"/>
      <c r="AX69" s="1147" t="n"/>
      <c r="AY69" s="1147" t="n"/>
      <c r="AZ69" s="1148" t="n"/>
      <c r="BA69" s="1173" t="n"/>
      <c r="BB69" s="1147" t="n"/>
      <c r="BC69" s="1147" t="n"/>
      <c r="BD69" s="1147" t="n"/>
      <c r="BE69" s="1147" t="n"/>
      <c r="BF69" s="1147" t="n"/>
      <c r="BG69" s="1147" t="n"/>
      <c r="BH69" s="1147" t="n"/>
      <c r="BI69" s="1147" t="n"/>
      <c r="BJ69" s="1147" t="n"/>
      <c r="BK69" s="1148" t="n"/>
      <c r="BL69" s="1172">
        <f>+T69+BA69</f>
        <v/>
      </c>
      <c r="BM69" s="1147" t="n"/>
      <c r="BN69" s="1147" t="n"/>
      <c r="BO69" s="1147" t="n"/>
      <c r="BP69" s="1147" t="n"/>
      <c r="BQ69" s="1147" t="n"/>
      <c r="BR69" s="1147" t="n"/>
      <c r="BS69" s="1147" t="n"/>
      <c r="BT69" s="1147" t="n"/>
      <c r="BU69" s="1147" t="n"/>
      <c r="BV69" s="1148" t="n"/>
      <c r="BW69" s="1220" t="n"/>
      <c r="BX69" s="1147" t="n"/>
      <c r="BY69" s="1147" t="n"/>
      <c r="BZ69" s="1147" t="n"/>
      <c r="CA69" s="1147" t="n"/>
      <c r="CB69" s="1147" t="n"/>
      <c r="CC69" s="1147" t="n"/>
      <c r="CD69" s="1147" t="n"/>
      <c r="CE69" s="1147" t="n"/>
      <c r="CF69" s="1147" t="n"/>
      <c r="CG69" s="1147" t="n"/>
      <c r="CH69" s="1147" t="n"/>
      <c r="CI69" s="1147" t="n"/>
      <c r="CJ69" s="1147" t="n"/>
      <c r="CK69" s="1147" t="n"/>
      <c r="CL69" s="1147" t="n"/>
      <c r="CM69" s="1147" t="n"/>
      <c r="CN69" s="1147" t="n"/>
      <c r="CO69" s="1147" t="n"/>
      <c r="CP69" s="1147" t="n"/>
      <c r="CQ69" s="1147" t="n"/>
      <c r="CR69" s="1147" t="n"/>
      <c r="CS69" s="1147" t="n"/>
      <c r="CT69" s="1147" t="n"/>
      <c r="CU69" s="1147" t="n"/>
      <c r="CV69" s="1147" t="n"/>
      <c r="CW69" s="1147" t="n"/>
      <c r="CX69" s="1147" t="n"/>
      <c r="CY69" s="1147" t="n"/>
      <c r="CZ69" s="1147" t="n"/>
      <c r="DA69" s="1147" t="n"/>
      <c r="DB69" s="1147" t="n"/>
      <c r="DC69" s="1147" t="n"/>
      <c r="DD69" s="1147" t="n"/>
      <c r="DE69" s="1147" t="n"/>
      <c r="DF69" s="1147" t="n"/>
      <c r="DG69" s="1147" t="n"/>
      <c r="DH69" s="1147" t="n"/>
      <c r="DI69" s="1147" t="n"/>
      <c r="DJ69" s="1147" t="n"/>
      <c r="DK69" s="1147" t="n"/>
      <c r="DL69" s="1147" t="n"/>
      <c r="DM69" s="1147" t="n"/>
      <c r="DN69" s="1147" t="n"/>
      <c r="DO69" s="1147" t="n"/>
      <c r="DP69" s="1147" t="n"/>
      <c r="DQ69" s="1147" t="n"/>
      <c r="DR69" s="1147" t="n"/>
      <c r="DS69" s="1147" t="n"/>
      <c r="DT69" s="1147" t="n"/>
      <c r="DU69" s="1147" t="n"/>
      <c r="DV69" s="1148" t="n"/>
      <c r="DW69" s="1168" t="n"/>
    </row>
    <row r="70" ht="6" customHeight="1" s="898">
      <c r="A70" s="1181" t="n"/>
      <c r="B70" s="412" t="n"/>
      <c r="C70" s="1162" t="n"/>
      <c r="D70" s="1163" t="n"/>
      <c r="E70" s="1163" t="n"/>
      <c r="F70" s="1163" t="n"/>
      <c r="G70" s="1163" t="n"/>
      <c r="H70" s="1163" t="n"/>
      <c r="I70" s="1163" t="n"/>
      <c r="J70" s="1163" t="n"/>
      <c r="K70" s="1163" t="n"/>
      <c r="L70" s="1163" t="n"/>
      <c r="M70" s="1163" t="n"/>
      <c r="N70" s="1163" t="n"/>
      <c r="O70" s="1163" t="n"/>
      <c r="P70" s="1163" t="n"/>
      <c r="Q70" s="1163" t="n"/>
      <c r="R70" s="1163" t="n"/>
      <c r="S70" s="1164" t="n"/>
      <c r="T70" s="1162" t="n"/>
      <c r="U70" s="1163" t="n"/>
      <c r="V70" s="1163" t="n"/>
      <c r="W70" s="1163" t="n"/>
      <c r="X70" s="1163" t="n"/>
      <c r="Y70" s="1163" t="n"/>
      <c r="Z70" s="1163" t="n"/>
      <c r="AA70" s="1163" t="n"/>
      <c r="AB70" s="1163" t="n"/>
      <c r="AC70" s="1163" t="n"/>
      <c r="AD70" s="1164" t="n"/>
      <c r="AE70" s="1170" t="n"/>
      <c r="AF70" s="1163" t="n"/>
      <c r="AG70" s="1163" t="n"/>
      <c r="AH70" s="1163" t="n"/>
      <c r="AI70" s="1163" t="n"/>
      <c r="AJ70" s="1163" t="n"/>
      <c r="AK70" s="1163" t="n"/>
      <c r="AL70" s="1163" t="n"/>
      <c r="AM70" s="1163" t="n"/>
      <c r="AN70" s="1163" t="n"/>
      <c r="AO70" s="1164" t="n"/>
      <c r="AP70" s="1162" t="n"/>
      <c r="AQ70" s="1163" t="n"/>
      <c r="AR70" s="1163" t="n"/>
      <c r="AS70" s="1163" t="n"/>
      <c r="AT70" s="1163" t="n"/>
      <c r="AU70" s="1163" t="n"/>
      <c r="AV70" s="1163" t="n"/>
      <c r="AW70" s="1163" t="n"/>
      <c r="AX70" s="1163" t="n"/>
      <c r="AY70" s="1163" t="n"/>
      <c r="AZ70" s="1164" t="n"/>
      <c r="BA70" s="1170" t="n"/>
      <c r="BB70" s="1163" t="n"/>
      <c r="BC70" s="1163" t="n"/>
      <c r="BD70" s="1163" t="n"/>
      <c r="BE70" s="1163" t="n"/>
      <c r="BF70" s="1163" t="n"/>
      <c r="BG70" s="1163" t="n"/>
      <c r="BH70" s="1163" t="n"/>
      <c r="BI70" s="1163" t="n"/>
      <c r="BJ70" s="1163" t="n"/>
      <c r="BK70" s="1164" t="n"/>
      <c r="BL70" s="1162" t="n"/>
      <c r="BM70" s="1163" t="n"/>
      <c r="BN70" s="1163" t="n"/>
      <c r="BO70" s="1163" t="n"/>
      <c r="BP70" s="1163" t="n"/>
      <c r="BQ70" s="1163" t="n"/>
      <c r="BR70" s="1163" t="n"/>
      <c r="BS70" s="1163" t="n"/>
      <c r="BT70" s="1163" t="n"/>
      <c r="BU70" s="1163" t="n"/>
      <c r="BV70" s="1164" t="n"/>
      <c r="BW70" s="1163" t="n"/>
      <c r="BX70" s="1163" t="n"/>
      <c r="BY70" s="1163" t="n"/>
      <c r="BZ70" s="1163" t="n"/>
      <c r="CA70" s="1163" t="n"/>
      <c r="CB70" s="1163" t="n"/>
      <c r="CC70" s="1163" t="n"/>
      <c r="CD70" s="1163" t="n"/>
      <c r="CE70" s="1163" t="n"/>
      <c r="CF70" s="1163" t="n"/>
      <c r="CG70" s="1163" t="n"/>
      <c r="CH70" s="1163" t="n"/>
      <c r="CI70" s="1163" t="n"/>
      <c r="CJ70" s="1163" t="n"/>
      <c r="CK70" s="1163" t="n"/>
      <c r="CL70" s="1163" t="n"/>
      <c r="CM70" s="1163" t="n"/>
      <c r="CN70" s="1163" t="n"/>
      <c r="CO70" s="1163" t="n"/>
      <c r="CP70" s="1163" t="n"/>
      <c r="CQ70" s="1163" t="n"/>
      <c r="CR70" s="1163" t="n"/>
      <c r="CS70" s="1163" t="n"/>
      <c r="CT70" s="1163" t="n"/>
      <c r="CU70" s="1163" t="n"/>
      <c r="CV70" s="1163" t="n"/>
      <c r="CW70" s="1163" t="n"/>
      <c r="CX70" s="1163" t="n"/>
      <c r="CY70" s="1163" t="n"/>
      <c r="CZ70" s="1163" t="n"/>
      <c r="DA70" s="1163" t="n"/>
      <c r="DB70" s="1163" t="n"/>
      <c r="DC70" s="1163" t="n"/>
      <c r="DD70" s="1163" t="n"/>
      <c r="DE70" s="1163" t="n"/>
      <c r="DF70" s="1163" t="n"/>
      <c r="DG70" s="1163" t="n"/>
      <c r="DH70" s="1163" t="n"/>
      <c r="DI70" s="1163" t="n"/>
      <c r="DJ70" s="1163" t="n"/>
      <c r="DK70" s="1163" t="n"/>
      <c r="DL70" s="1163" t="n"/>
      <c r="DM70" s="1163" t="n"/>
      <c r="DN70" s="1163" t="n"/>
      <c r="DO70" s="1163" t="n"/>
      <c r="DP70" s="1163" t="n"/>
      <c r="DQ70" s="1163" t="n"/>
      <c r="DR70" s="1163" t="n"/>
      <c r="DS70" s="1163" t="n"/>
      <c r="DT70" s="1163" t="n"/>
      <c r="DU70" s="1163" t="n"/>
      <c r="DV70" s="1164" t="n"/>
      <c r="DW70" s="1168" t="n"/>
    </row>
    <row r="71" ht="6" customHeight="1" s="898">
      <c r="A71" s="1181" t="n"/>
      <c r="B71" s="412" t="n"/>
      <c r="C71" s="664" t="n"/>
      <c r="D71" s="1147" t="n"/>
      <c r="E71" s="1147" t="n"/>
      <c r="F71" s="1147" t="n"/>
      <c r="G71" s="1147" t="n"/>
      <c r="H71" s="1147" t="n"/>
      <c r="I71" s="1147" t="n"/>
      <c r="J71" s="1147" t="n"/>
      <c r="K71" s="1147" t="n"/>
      <c r="L71" s="1147" t="n"/>
      <c r="M71" s="1147" t="n"/>
      <c r="N71" s="1147" t="n"/>
      <c r="O71" s="1147" t="n"/>
      <c r="P71" s="1147" t="n"/>
      <c r="Q71" s="1147" t="n"/>
      <c r="R71" s="1147" t="n"/>
      <c r="S71" s="1148" t="n"/>
      <c r="T71" s="1172" t="n"/>
      <c r="U71" s="1147" t="n"/>
      <c r="V71" s="1147" t="n"/>
      <c r="W71" s="1147" t="n"/>
      <c r="X71" s="1147" t="n"/>
      <c r="Y71" s="1147" t="n"/>
      <c r="Z71" s="1147" t="n"/>
      <c r="AA71" s="1147" t="n"/>
      <c r="AB71" s="1147" t="n"/>
      <c r="AC71" s="1147" t="n"/>
      <c r="AD71" s="1148" t="n"/>
      <c r="AE71" s="1173" t="n"/>
      <c r="AF71" s="1147" t="n"/>
      <c r="AG71" s="1147" t="n"/>
      <c r="AH71" s="1147" t="n"/>
      <c r="AI71" s="1147" t="n"/>
      <c r="AJ71" s="1147" t="n"/>
      <c r="AK71" s="1147" t="n"/>
      <c r="AL71" s="1147" t="n"/>
      <c r="AM71" s="1147" t="n"/>
      <c r="AN71" s="1147" t="n"/>
      <c r="AO71" s="1148" t="n"/>
      <c r="AP71" s="1172">
        <f>+T71+AE71</f>
        <v/>
      </c>
      <c r="AQ71" s="1147" t="n"/>
      <c r="AR71" s="1147" t="n"/>
      <c r="AS71" s="1147" t="n"/>
      <c r="AT71" s="1147" t="n"/>
      <c r="AU71" s="1147" t="n"/>
      <c r="AV71" s="1147" t="n"/>
      <c r="AW71" s="1147" t="n"/>
      <c r="AX71" s="1147" t="n"/>
      <c r="AY71" s="1147" t="n"/>
      <c r="AZ71" s="1148" t="n"/>
      <c r="BA71" s="1173" t="n"/>
      <c r="BB71" s="1147" t="n"/>
      <c r="BC71" s="1147" t="n"/>
      <c r="BD71" s="1147" t="n"/>
      <c r="BE71" s="1147" t="n"/>
      <c r="BF71" s="1147" t="n"/>
      <c r="BG71" s="1147" t="n"/>
      <c r="BH71" s="1147" t="n"/>
      <c r="BI71" s="1147" t="n"/>
      <c r="BJ71" s="1147" t="n"/>
      <c r="BK71" s="1148" t="n"/>
      <c r="BL71" s="1172">
        <f>+T71+BA71</f>
        <v/>
      </c>
      <c r="BM71" s="1147" t="n"/>
      <c r="BN71" s="1147" t="n"/>
      <c r="BO71" s="1147" t="n"/>
      <c r="BP71" s="1147" t="n"/>
      <c r="BQ71" s="1147" t="n"/>
      <c r="BR71" s="1147" t="n"/>
      <c r="BS71" s="1147" t="n"/>
      <c r="BT71" s="1147" t="n"/>
      <c r="BU71" s="1147" t="n"/>
      <c r="BV71" s="1148" t="n"/>
      <c r="BW71" s="1220" t="n"/>
      <c r="BX71" s="1147" t="n"/>
      <c r="BY71" s="1147" t="n"/>
      <c r="BZ71" s="1147" t="n"/>
      <c r="CA71" s="1147" t="n"/>
      <c r="CB71" s="1147" t="n"/>
      <c r="CC71" s="1147" t="n"/>
      <c r="CD71" s="1147" t="n"/>
      <c r="CE71" s="1147" t="n"/>
      <c r="CF71" s="1147" t="n"/>
      <c r="CG71" s="1147" t="n"/>
      <c r="CH71" s="1147" t="n"/>
      <c r="CI71" s="1147" t="n"/>
      <c r="CJ71" s="1147" t="n"/>
      <c r="CK71" s="1147" t="n"/>
      <c r="CL71" s="1147" t="n"/>
      <c r="CM71" s="1147" t="n"/>
      <c r="CN71" s="1147" t="n"/>
      <c r="CO71" s="1147" t="n"/>
      <c r="CP71" s="1147" t="n"/>
      <c r="CQ71" s="1147" t="n"/>
      <c r="CR71" s="1147" t="n"/>
      <c r="CS71" s="1147" t="n"/>
      <c r="CT71" s="1147" t="n"/>
      <c r="CU71" s="1147" t="n"/>
      <c r="CV71" s="1147" t="n"/>
      <c r="CW71" s="1147" t="n"/>
      <c r="CX71" s="1147" t="n"/>
      <c r="CY71" s="1147" t="n"/>
      <c r="CZ71" s="1147" t="n"/>
      <c r="DA71" s="1147" t="n"/>
      <c r="DB71" s="1147" t="n"/>
      <c r="DC71" s="1147" t="n"/>
      <c r="DD71" s="1147" t="n"/>
      <c r="DE71" s="1147" t="n"/>
      <c r="DF71" s="1147" t="n"/>
      <c r="DG71" s="1147" t="n"/>
      <c r="DH71" s="1147" t="n"/>
      <c r="DI71" s="1147" t="n"/>
      <c r="DJ71" s="1147" t="n"/>
      <c r="DK71" s="1147" t="n"/>
      <c r="DL71" s="1147" t="n"/>
      <c r="DM71" s="1147" t="n"/>
      <c r="DN71" s="1147" t="n"/>
      <c r="DO71" s="1147" t="n"/>
      <c r="DP71" s="1147" t="n"/>
      <c r="DQ71" s="1147" t="n"/>
      <c r="DR71" s="1147" t="n"/>
      <c r="DS71" s="1147" t="n"/>
      <c r="DT71" s="1147" t="n"/>
      <c r="DU71" s="1147" t="n"/>
      <c r="DV71" s="1148" t="n"/>
      <c r="DW71" s="1168" t="n"/>
    </row>
    <row r="72" ht="6" customHeight="1" s="898">
      <c r="A72" s="1181" t="n"/>
      <c r="B72" s="412" t="n"/>
      <c r="C72" s="1162" t="n"/>
      <c r="D72" s="1163" t="n"/>
      <c r="E72" s="1163" t="n"/>
      <c r="F72" s="1163" t="n"/>
      <c r="G72" s="1163" t="n"/>
      <c r="H72" s="1163" t="n"/>
      <c r="I72" s="1163" t="n"/>
      <c r="J72" s="1163" t="n"/>
      <c r="K72" s="1163" t="n"/>
      <c r="L72" s="1163" t="n"/>
      <c r="M72" s="1163" t="n"/>
      <c r="N72" s="1163" t="n"/>
      <c r="O72" s="1163" t="n"/>
      <c r="P72" s="1163" t="n"/>
      <c r="Q72" s="1163" t="n"/>
      <c r="R72" s="1163" t="n"/>
      <c r="S72" s="1164" t="n"/>
      <c r="T72" s="1162" t="n"/>
      <c r="U72" s="1163" t="n"/>
      <c r="V72" s="1163" t="n"/>
      <c r="W72" s="1163" t="n"/>
      <c r="X72" s="1163" t="n"/>
      <c r="Y72" s="1163" t="n"/>
      <c r="Z72" s="1163" t="n"/>
      <c r="AA72" s="1163" t="n"/>
      <c r="AB72" s="1163" t="n"/>
      <c r="AC72" s="1163" t="n"/>
      <c r="AD72" s="1164" t="n"/>
      <c r="AE72" s="1170" t="n"/>
      <c r="AF72" s="1163" t="n"/>
      <c r="AG72" s="1163" t="n"/>
      <c r="AH72" s="1163" t="n"/>
      <c r="AI72" s="1163" t="n"/>
      <c r="AJ72" s="1163" t="n"/>
      <c r="AK72" s="1163" t="n"/>
      <c r="AL72" s="1163" t="n"/>
      <c r="AM72" s="1163" t="n"/>
      <c r="AN72" s="1163" t="n"/>
      <c r="AO72" s="1164" t="n"/>
      <c r="AP72" s="1162" t="n"/>
      <c r="AQ72" s="1163" t="n"/>
      <c r="AR72" s="1163" t="n"/>
      <c r="AS72" s="1163" t="n"/>
      <c r="AT72" s="1163" t="n"/>
      <c r="AU72" s="1163" t="n"/>
      <c r="AV72" s="1163" t="n"/>
      <c r="AW72" s="1163" t="n"/>
      <c r="AX72" s="1163" t="n"/>
      <c r="AY72" s="1163" t="n"/>
      <c r="AZ72" s="1164" t="n"/>
      <c r="BA72" s="1170" t="n"/>
      <c r="BB72" s="1163" t="n"/>
      <c r="BC72" s="1163" t="n"/>
      <c r="BD72" s="1163" t="n"/>
      <c r="BE72" s="1163" t="n"/>
      <c r="BF72" s="1163" t="n"/>
      <c r="BG72" s="1163" t="n"/>
      <c r="BH72" s="1163" t="n"/>
      <c r="BI72" s="1163" t="n"/>
      <c r="BJ72" s="1163" t="n"/>
      <c r="BK72" s="1164" t="n"/>
      <c r="BL72" s="1162" t="n"/>
      <c r="BM72" s="1163" t="n"/>
      <c r="BN72" s="1163" t="n"/>
      <c r="BO72" s="1163" t="n"/>
      <c r="BP72" s="1163" t="n"/>
      <c r="BQ72" s="1163" t="n"/>
      <c r="BR72" s="1163" t="n"/>
      <c r="BS72" s="1163" t="n"/>
      <c r="BT72" s="1163" t="n"/>
      <c r="BU72" s="1163" t="n"/>
      <c r="BV72" s="1164" t="n"/>
      <c r="BW72" s="1163" t="n"/>
      <c r="BX72" s="1163" t="n"/>
      <c r="BY72" s="1163" t="n"/>
      <c r="BZ72" s="1163" t="n"/>
      <c r="CA72" s="1163" t="n"/>
      <c r="CB72" s="1163" t="n"/>
      <c r="CC72" s="1163" t="n"/>
      <c r="CD72" s="1163" t="n"/>
      <c r="CE72" s="1163" t="n"/>
      <c r="CF72" s="1163" t="n"/>
      <c r="CG72" s="1163" t="n"/>
      <c r="CH72" s="1163" t="n"/>
      <c r="CI72" s="1163" t="n"/>
      <c r="CJ72" s="1163" t="n"/>
      <c r="CK72" s="1163" t="n"/>
      <c r="CL72" s="1163" t="n"/>
      <c r="CM72" s="1163" t="n"/>
      <c r="CN72" s="1163" t="n"/>
      <c r="CO72" s="1163" t="n"/>
      <c r="CP72" s="1163" t="n"/>
      <c r="CQ72" s="1163" t="n"/>
      <c r="CR72" s="1163" t="n"/>
      <c r="CS72" s="1163" t="n"/>
      <c r="CT72" s="1163" t="n"/>
      <c r="CU72" s="1163" t="n"/>
      <c r="CV72" s="1163" t="n"/>
      <c r="CW72" s="1163" t="n"/>
      <c r="CX72" s="1163" t="n"/>
      <c r="CY72" s="1163" t="n"/>
      <c r="CZ72" s="1163" t="n"/>
      <c r="DA72" s="1163" t="n"/>
      <c r="DB72" s="1163" t="n"/>
      <c r="DC72" s="1163" t="n"/>
      <c r="DD72" s="1163" t="n"/>
      <c r="DE72" s="1163" t="n"/>
      <c r="DF72" s="1163" t="n"/>
      <c r="DG72" s="1163" t="n"/>
      <c r="DH72" s="1163" t="n"/>
      <c r="DI72" s="1163" t="n"/>
      <c r="DJ72" s="1163" t="n"/>
      <c r="DK72" s="1163" t="n"/>
      <c r="DL72" s="1163" t="n"/>
      <c r="DM72" s="1163" t="n"/>
      <c r="DN72" s="1163" t="n"/>
      <c r="DO72" s="1163" t="n"/>
      <c r="DP72" s="1163" t="n"/>
      <c r="DQ72" s="1163" t="n"/>
      <c r="DR72" s="1163" t="n"/>
      <c r="DS72" s="1163" t="n"/>
      <c r="DT72" s="1163" t="n"/>
      <c r="DU72" s="1163" t="n"/>
      <c r="DV72" s="1164" t="n"/>
      <c r="DW72" s="1168" t="n"/>
      <c r="DY72" s="1163" t="n"/>
      <c r="DZ72" s="1163" t="n"/>
      <c r="EA72" s="1163" t="n"/>
      <c r="EB72" s="1163" t="n"/>
      <c r="EC72" s="1163" t="n"/>
      <c r="ED72" s="1163" t="n"/>
      <c r="EE72" s="1163" t="n"/>
      <c r="EF72" s="1163" t="n"/>
      <c r="EG72" s="1163" t="n"/>
      <c r="EH72" s="1163" t="n"/>
      <c r="EI72" s="1163" t="n"/>
      <c r="EJ72" s="1163" t="n"/>
      <c r="EK72" s="1163" t="n"/>
      <c r="EL72" s="1163" t="n"/>
      <c r="EM72" s="1163" t="n"/>
      <c r="EN72" s="1163" t="n"/>
      <c r="EO72" s="1163" t="n"/>
      <c r="EP72" s="1163" t="n"/>
      <c r="EQ72" s="1163" t="n"/>
      <c r="ER72" s="1163" t="n"/>
      <c r="ES72" s="1163" t="n"/>
      <c r="ET72" s="1163" t="n"/>
      <c r="EU72" s="1163" t="n"/>
      <c r="EV72" s="1163" t="n"/>
      <c r="EW72" s="1163" t="n"/>
      <c r="EX72" s="1163" t="n"/>
      <c r="EY72" s="1163" t="n"/>
      <c r="EZ72" s="1163" t="n"/>
      <c r="FA72" s="1163" t="n"/>
      <c r="FB72" s="1163" t="n"/>
      <c r="FC72" s="1163" t="n"/>
      <c r="FD72" s="1163" t="n"/>
      <c r="FE72" s="1163" t="n"/>
      <c r="FF72" s="1163" t="n"/>
      <c r="FG72" s="1163" t="n"/>
      <c r="FH72" s="1163" t="n"/>
      <c r="FI72" s="1163" t="n"/>
      <c r="FJ72" s="1163" t="n"/>
      <c r="FK72" s="1163" t="n"/>
      <c r="FL72" s="1163" t="n"/>
    </row>
    <row r="73" ht="6" customHeight="1" s="898">
      <c r="A73" s="1181" t="n"/>
      <c r="B73" s="1187" t="n"/>
      <c r="C73" s="664" t="n"/>
      <c r="D73" s="1147" t="n"/>
      <c r="E73" s="1147" t="n"/>
      <c r="F73" s="1147" t="n"/>
      <c r="G73" s="1147" t="n"/>
      <c r="H73" s="1147" t="n"/>
      <c r="I73" s="1147" t="n"/>
      <c r="J73" s="1147" t="n"/>
      <c r="K73" s="1147" t="n"/>
      <c r="L73" s="1147" t="n"/>
      <c r="M73" s="1147" t="n"/>
      <c r="N73" s="1147" t="n"/>
      <c r="O73" s="1147" t="n"/>
      <c r="P73" s="1147" t="n"/>
      <c r="Q73" s="1147" t="n"/>
      <c r="R73" s="1147" t="n"/>
      <c r="S73" s="1148" t="n"/>
      <c r="T73" s="1172" t="n"/>
      <c r="U73" s="1147" t="n"/>
      <c r="V73" s="1147" t="n"/>
      <c r="W73" s="1147" t="n"/>
      <c r="X73" s="1147" t="n"/>
      <c r="Y73" s="1147" t="n"/>
      <c r="Z73" s="1147" t="n"/>
      <c r="AA73" s="1147" t="n"/>
      <c r="AB73" s="1147" t="n"/>
      <c r="AC73" s="1147" t="n"/>
      <c r="AD73" s="1148" t="n"/>
      <c r="AE73" s="1173" t="n"/>
      <c r="AF73" s="1147" t="n"/>
      <c r="AG73" s="1147" t="n"/>
      <c r="AH73" s="1147" t="n"/>
      <c r="AI73" s="1147" t="n"/>
      <c r="AJ73" s="1147" t="n"/>
      <c r="AK73" s="1147" t="n"/>
      <c r="AL73" s="1147" t="n"/>
      <c r="AM73" s="1147" t="n"/>
      <c r="AN73" s="1147" t="n"/>
      <c r="AO73" s="1148" t="n"/>
      <c r="AP73" s="1172">
        <f>+T73+AE73</f>
        <v/>
      </c>
      <c r="AQ73" s="1147" t="n"/>
      <c r="AR73" s="1147" t="n"/>
      <c r="AS73" s="1147" t="n"/>
      <c r="AT73" s="1147" t="n"/>
      <c r="AU73" s="1147" t="n"/>
      <c r="AV73" s="1147" t="n"/>
      <c r="AW73" s="1147" t="n"/>
      <c r="AX73" s="1147" t="n"/>
      <c r="AY73" s="1147" t="n"/>
      <c r="AZ73" s="1148" t="n"/>
      <c r="BA73" s="1173" t="n"/>
      <c r="BB73" s="1147" t="n"/>
      <c r="BC73" s="1147" t="n"/>
      <c r="BD73" s="1147" t="n"/>
      <c r="BE73" s="1147" t="n"/>
      <c r="BF73" s="1147" t="n"/>
      <c r="BG73" s="1147" t="n"/>
      <c r="BH73" s="1147" t="n"/>
      <c r="BI73" s="1147" t="n"/>
      <c r="BJ73" s="1147" t="n"/>
      <c r="BK73" s="1148" t="n"/>
      <c r="BL73" s="1172">
        <f>+T73+BA73</f>
        <v/>
      </c>
      <c r="BM73" s="1147" t="n"/>
      <c r="BN73" s="1147" t="n"/>
      <c r="BO73" s="1147" t="n"/>
      <c r="BP73" s="1147" t="n"/>
      <c r="BQ73" s="1147" t="n"/>
      <c r="BR73" s="1147" t="n"/>
      <c r="BS73" s="1147" t="n"/>
      <c r="BT73" s="1147" t="n"/>
      <c r="BU73" s="1147" t="n"/>
      <c r="BV73" s="1148" t="n"/>
      <c r="BW73" s="1220" t="n"/>
      <c r="BX73" s="1147" t="n"/>
      <c r="BY73" s="1147" t="n"/>
      <c r="BZ73" s="1147" t="n"/>
      <c r="CA73" s="1147" t="n"/>
      <c r="CB73" s="1147" t="n"/>
      <c r="CC73" s="1147" t="n"/>
      <c r="CD73" s="1147" t="n"/>
      <c r="CE73" s="1147" t="n"/>
      <c r="CF73" s="1147" t="n"/>
      <c r="CG73" s="1147" t="n"/>
      <c r="CH73" s="1147" t="n"/>
      <c r="CI73" s="1147" t="n"/>
      <c r="CJ73" s="1147" t="n"/>
      <c r="CK73" s="1147" t="n"/>
      <c r="CL73" s="1147" t="n"/>
      <c r="CM73" s="1147" t="n"/>
      <c r="CN73" s="1147" t="n"/>
      <c r="CO73" s="1147" t="n"/>
      <c r="CP73" s="1147" t="n"/>
      <c r="CQ73" s="1147" t="n"/>
      <c r="CR73" s="1147" t="n"/>
      <c r="CS73" s="1147" t="n"/>
      <c r="CT73" s="1147" t="n"/>
      <c r="CU73" s="1147" t="n"/>
      <c r="CV73" s="1147" t="n"/>
      <c r="CW73" s="1147" t="n"/>
      <c r="CX73" s="1147" t="n"/>
      <c r="CY73" s="1147" t="n"/>
      <c r="CZ73" s="1147" t="n"/>
      <c r="DA73" s="1147" t="n"/>
      <c r="DB73" s="1147" t="n"/>
      <c r="DC73" s="1147" t="n"/>
      <c r="DD73" s="1147" t="n"/>
      <c r="DE73" s="1147" t="n"/>
      <c r="DF73" s="1147" t="n"/>
      <c r="DG73" s="1147" t="n"/>
      <c r="DH73" s="1147" t="n"/>
      <c r="DI73" s="1147" t="n"/>
      <c r="DJ73" s="1147" t="n"/>
      <c r="DK73" s="1147" t="n"/>
      <c r="DL73" s="1147" t="n"/>
      <c r="DM73" s="1147" t="n"/>
      <c r="DN73" s="1147" t="n"/>
      <c r="DO73" s="1147" t="n"/>
      <c r="DP73" s="1147" t="n"/>
      <c r="DQ73" s="1147" t="n"/>
      <c r="DR73" s="1147" t="n"/>
      <c r="DS73" s="1147" t="n"/>
      <c r="DT73" s="1147" t="n"/>
      <c r="DU73" s="1147" t="n"/>
      <c r="DV73" s="1148" t="n"/>
      <c r="DW73" s="1168" t="n"/>
      <c r="DY73" s="414" t="n"/>
      <c r="DZ73" s="672" t="inlineStr">
        <is>
          <t>▲unrealized amount of liabilities for retirement payrolls</t>
        </is>
      </c>
      <c r="EA73" s="1147" t="n"/>
      <c r="EB73" s="1147" t="n"/>
      <c r="EC73" s="1147" t="n"/>
      <c r="ED73" s="1147" t="n"/>
      <c r="EE73" s="1147" t="n"/>
      <c r="EF73" s="1147" t="n"/>
      <c r="EG73" s="1147" t="n"/>
      <c r="EH73" s="1147" t="n"/>
      <c r="EI73" s="1147" t="n"/>
      <c r="EJ73" s="1147" t="n"/>
      <c r="EK73" s="1147" t="n"/>
      <c r="EL73" s="1147" t="n"/>
      <c r="EM73" s="1147" t="n"/>
      <c r="EN73" s="1147" t="n"/>
      <c r="EO73" s="1147" t="n"/>
      <c r="EP73" s="1147" t="n"/>
      <c r="EQ73" s="1147" t="n"/>
      <c r="ER73" s="1147" t="n"/>
      <c r="ES73" s="1147" t="n"/>
      <c r="ET73" s="1147" t="n"/>
      <c r="EU73" s="1147" t="n"/>
      <c r="EV73" s="1147" t="n"/>
      <c r="EW73" s="1147" t="n"/>
      <c r="EX73" s="1147" t="n"/>
      <c r="EY73" s="1148" t="n"/>
      <c r="EZ73" s="1188" t="n"/>
      <c r="FA73" s="1147" t="n"/>
      <c r="FB73" s="1147" t="n"/>
      <c r="FC73" s="1147" t="n"/>
      <c r="FD73" s="1147" t="n"/>
      <c r="FE73" s="1147" t="n"/>
      <c r="FF73" s="1147" t="n"/>
      <c r="FG73" s="1147" t="n"/>
      <c r="FH73" s="1147" t="n"/>
      <c r="FI73" s="1147" t="n"/>
      <c r="FJ73" s="1147" t="n"/>
      <c r="FK73" s="1147" t="n"/>
      <c r="FL73" s="1148" t="n"/>
    </row>
    <row r="74" ht="6" customHeight="1" s="898">
      <c r="A74" s="1181" t="n"/>
      <c r="B74" s="413" t="n"/>
      <c r="C74" s="1162" t="n"/>
      <c r="D74" s="1163" t="n"/>
      <c r="E74" s="1163" t="n"/>
      <c r="F74" s="1163" t="n"/>
      <c r="G74" s="1163" t="n"/>
      <c r="H74" s="1163" t="n"/>
      <c r="I74" s="1163" t="n"/>
      <c r="J74" s="1163" t="n"/>
      <c r="K74" s="1163" t="n"/>
      <c r="L74" s="1163" t="n"/>
      <c r="M74" s="1163" t="n"/>
      <c r="N74" s="1163" t="n"/>
      <c r="O74" s="1163" t="n"/>
      <c r="P74" s="1163" t="n"/>
      <c r="Q74" s="1163" t="n"/>
      <c r="R74" s="1163" t="n"/>
      <c r="S74" s="1164" t="n"/>
      <c r="T74" s="1162" t="n"/>
      <c r="U74" s="1163" t="n"/>
      <c r="V74" s="1163" t="n"/>
      <c r="W74" s="1163" t="n"/>
      <c r="X74" s="1163" t="n"/>
      <c r="Y74" s="1163" t="n"/>
      <c r="Z74" s="1163" t="n"/>
      <c r="AA74" s="1163" t="n"/>
      <c r="AB74" s="1163" t="n"/>
      <c r="AC74" s="1163" t="n"/>
      <c r="AD74" s="1164" t="n"/>
      <c r="AE74" s="1170" t="n"/>
      <c r="AF74" s="1163" t="n"/>
      <c r="AG74" s="1163" t="n"/>
      <c r="AH74" s="1163" t="n"/>
      <c r="AI74" s="1163" t="n"/>
      <c r="AJ74" s="1163" t="n"/>
      <c r="AK74" s="1163" t="n"/>
      <c r="AL74" s="1163" t="n"/>
      <c r="AM74" s="1163" t="n"/>
      <c r="AN74" s="1163" t="n"/>
      <c r="AO74" s="1164" t="n"/>
      <c r="AP74" s="1162" t="n"/>
      <c r="AQ74" s="1163" t="n"/>
      <c r="AR74" s="1163" t="n"/>
      <c r="AS74" s="1163" t="n"/>
      <c r="AT74" s="1163" t="n"/>
      <c r="AU74" s="1163" t="n"/>
      <c r="AV74" s="1163" t="n"/>
      <c r="AW74" s="1163" t="n"/>
      <c r="AX74" s="1163" t="n"/>
      <c r="AY74" s="1163" t="n"/>
      <c r="AZ74" s="1164" t="n"/>
      <c r="BA74" s="1170" t="n"/>
      <c r="BB74" s="1163" t="n"/>
      <c r="BC74" s="1163" t="n"/>
      <c r="BD74" s="1163" t="n"/>
      <c r="BE74" s="1163" t="n"/>
      <c r="BF74" s="1163" t="n"/>
      <c r="BG74" s="1163" t="n"/>
      <c r="BH74" s="1163" t="n"/>
      <c r="BI74" s="1163" t="n"/>
      <c r="BJ74" s="1163" t="n"/>
      <c r="BK74" s="1164" t="n"/>
      <c r="BL74" s="1162" t="n"/>
      <c r="BM74" s="1163" t="n"/>
      <c r="BN74" s="1163" t="n"/>
      <c r="BO74" s="1163" t="n"/>
      <c r="BP74" s="1163" t="n"/>
      <c r="BQ74" s="1163" t="n"/>
      <c r="BR74" s="1163" t="n"/>
      <c r="BS74" s="1163" t="n"/>
      <c r="BT74" s="1163" t="n"/>
      <c r="BU74" s="1163" t="n"/>
      <c r="BV74" s="1164" t="n"/>
      <c r="BW74" s="1163" t="n"/>
      <c r="BX74" s="1163" t="n"/>
      <c r="BY74" s="1163" t="n"/>
      <c r="BZ74" s="1163" t="n"/>
      <c r="CA74" s="1163" t="n"/>
      <c r="CB74" s="1163" t="n"/>
      <c r="CC74" s="1163" t="n"/>
      <c r="CD74" s="1163" t="n"/>
      <c r="CE74" s="1163" t="n"/>
      <c r="CF74" s="1163" t="n"/>
      <c r="CG74" s="1163" t="n"/>
      <c r="CH74" s="1163" t="n"/>
      <c r="CI74" s="1163" t="n"/>
      <c r="CJ74" s="1163" t="n"/>
      <c r="CK74" s="1163" t="n"/>
      <c r="CL74" s="1163" t="n"/>
      <c r="CM74" s="1163" t="n"/>
      <c r="CN74" s="1163" t="n"/>
      <c r="CO74" s="1163" t="n"/>
      <c r="CP74" s="1163" t="n"/>
      <c r="CQ74" s="1163" t="n"/>
      <c r="CR74" s="1163" t="n"/>
      <c r="CS74" s="1163" t="n"/>
      <c r="CT74" s="1163" t="n"/>
      <c r="CU74" s="1163" t="n"/>
      <c r="CV74" s="1163" t="n"/>
      <c r="CW74" s="1163" t="n"/>
      <c r="CX74" s="1163" t="n"/>
      <c r="CY74" s="1163" t="n"/>
      <c r="CZ74" s="1163" t="n"/>
      <c r="DA74" s="1163" t="n"/>
      <c r="DB74" s="1163" t="n"/>
      <c r="DC74" s="1163" t="n"/>
      <c r="DD74" s="1163" t="n"/>
      <c r="DE74" s="1163" t="n"/>
      <c r="DF74" s="1163" t="n"/>
      <c r="DG74" s="1163" t="n"/>
      <c r="DH74" s="1163" t="n"/>
      <c r="DI74" s="1163" t="n"/>
      <c r="DJ74" s="1163" t="n"/>
      <c r="DK74" s="1163" t="n"/>
      <c r="DL74" s="1163" t="n"/>
      <c r="DM74" s="1163" t="n"/>
      <c r="DN74" s="1163" t="n"/>
      <c r="DO74" s="1163" t="n"/>
      <c r="DP74" s="1163" t="n"/>
      <c r="DQ74" s="1163" t="n"/>
      <c r="DR74" s="1163" t="n"/>
      <c r="DS74" s="1163" t="n"/>
      <c r="DT74" s="1163" t="n"/>
      <c r="DU74" s="1163" t="n"/>
      <c r="DV74" s="1164" t="n"/>
      <c r="DW74" s="1168" t="n"/>
      <c r="DY74" s="412" t="n"/>
      <c r="DZ74" s="1162" t="n"/>
      <c r="EA74" s="1163" t="n"/>
      <c r="EB74" s="1163" t="n"/>
      <c r="EC74" s="1163" t="n"/>
      <c r="ED74" s="1163" t="n"/>
      <c r="EE74" s="1163" t="n"/>
      <c r="EF74" s="1163" t="n"/>
      <c r="EG74" s="1163" t="n"/>
      <c r="EH74" s="1163" t="n"/>
      <c r="EI74" s="1163" t="n"/>
      <c r="EJ74" s="1163" t="n"/>
      <c r="EK74" s="1163" t="n"/>
      <c r="EL74" s="1163" t="n"/>
      <c r="EM74" s="1163" t="n"/>
      <c r="EN74" s="1163" t="n"/>
      <c r="EO74" s="1163" t="n"/>
      <c r="EP74" s="1163" t="n"/>
      <c r="EQ74" s="1163" t="n"/>
      <c r="ER74" s="1163" t="n"/>
      <c r="ES74" s="1163" t="n"/>
      <c r="ET74" s="1163" t="n"/>
      <c r="EU74" s="1163" t="n"/>
      <c r="EV74" s="1163" t="n"/>
      <c r="EW74" s="1163" t="n"/>
      <c r="EX74" s="1163" t="n"/>
      <c r="EY74" s="1164" t="n"/>
      <c r="EZ74" s="1162" t="n"/>
      <c r="FA74" s="1163" t="n"/>
      <c r="FB74" s="1163" t="n"/>
      <c r="FC74" s="1163" t="n"/>
      <c r="FD74" s="1163" t="n"/>
      <c r="FE74" s="1163" t="n"/>
      <c r="FF74" s="1163" t="n"/>
      <c r="FG74" s="1163" t="n"/>
      <c r="FH74" s="1163" t="n"/>
      <c r="FI74" s="1163" t="n"/>
      <c r="FJ74" s="1163" t="n"/>
      <c r="FK74" s="1163" t="n"/>
      <c r="FL74" s="1164" t="n"/>
    </row>
    <row r="75" ht="6" customHeight="1" s="898">
      <c r="A75" s="1181" t="n"/>
      <c r="B75" s="664" t="inlineStr">
        <is>
          <t>Other Assets</t>
        </is>
      </c>
      <c r="C75" s="1147" t="n"/>
      <c r="D75" s="1147" t="n"/>
      <c r="E75" s="1147" t="n"/>
      <c r="F75" s="1147" t="n"/>
      <c r="G75" s="1147" t="n"/>
      <c r="H75" s="1147" t="n"/>
      <c r="I75" s="1147" t="n"/>
      <c r="J75" s="1147" t="n"/>
      <c r="K75" s="1147" t="n"/>
      <c r="L75" s="1147" t="n"/>
      <c r="M75" s="1147" t="n"/>
      <c r="N75" s="1147" t="n"/>
      <c r="O75" s="1147" t="n"/>
      <c r="P75" s="1147" t="n"/>
      <c r="Q75" s="1147" t="n"/>
      <c r="R75" s="1147" t="n"/>
      <c r="S75" s="1148" t="n"/>
      <c r="T75" s="1172">
        <f>SUM(T61:AD74)</f>
        <v/>
      </c>
      <c r="U75" s="1147" t="n"/>
      <c r="V75" s="1147" t="n"/>
      <c r="W75" s="1147" t="n"/>
      <c r="X75" s="1147" t="n"/>
      <c r="Y75" s="1147" t="n"/>
      <c r="Z75" s="1147" t="n"/>
      <c r="AA75" s="1147" t="n"/>
      <c r="AB75" s="1147" t="n"/>
      <c r="AC75" s="1147" t="n"/>
      <c r="AD75" s="1148" t="n"/>
      <c r="AE75" s="1173">
        <f>SUM(AE61:AO74)</f>
        <v/>
      </c>
      <c r="AF75" s="1147" t="n"/>
      <c r="AG75" s="1147" t="n"/>
      <c r="AH75" s="1147" t="n"/>
      <c r="AI75" s="1147" t="n"/>
      <c r="AJ75" s="1147" t="n"/>
      <c r="AK75" s="1147" t="n"/>
      <c r="AL75" s="1147" t="n"/>
      <c r="AM75" s="1147" t="n"/>
      <c r="AN75" s="1147" t="n"/>
      <c r="AO75" s="1148" t="n"/>
      <c r="AP75" s="1172">
        <f>+T75+AE75</f>
        <v/>
      </c>
      <c r="AQ75" s="1147" t="n"/>
      <c r="AR75" s="1147" t="n"/>
      <c r="AS75" s="1147" t="n"/>
      <c r="AT75" s="1147" t="n"/>
      <c r="AU75" s="1147" t="n"/>
      <c r="AV75" s="1147" t="n"/>
      <c r="AW75" s="1147" t="n"/>
      <c r="AX75" s="1147" t="n"/>
      <c r="AY75" s="1147" t="n"/>
      <c r="AZ75" s="1148" t="n"/>
      <c r="BA75" s="1173">
        <f>SUM(BA61:BK74)</f>
        <v/>
      </c>
      <c r="BB75" s="1147" t="n"/>
      <c r="BC75" s="1147" t="n"/>
      <c r="BD75" s="1147" t="n"/>
      <c r="BE75" s="1147" t="n"/>
      <c r="BF75" s="1147" t="n"/>
      <c r="BG75" s="1147" t="n"/>
      <c r="BH75" s="1147" t="n"/>
      <c r="BI75" s="1147" t="n"/>
      <c r="BJ75" s="1147" t="n"/>
      <c r="BK75" s="1148" t="n"/>
      <c r="BL75" s="1172">
        <f>+T75+BA75</f>
        <v/>
      </c>
      <c r="BM75" s="1147" t="n"/>
      <c r="BN75" s="1147" t="n"/>
      <c r="BO75" s="1147" t="n"/>
      <c r="BP75" s="1147" t="n"/>
      <c r="BQ75" s="1147" t="n"/>
      <c r="BR75" s="1147" t="n"/>
      <c r="BS75" s="1147" t="n"/>
      <c r="BT75" s="1147" t="n"/>
      <c r="BU75" s="1147" t="n"/>
      <c r="BV75" s="1148" t="n"/>
      <c r="BW75" s="1220" t="n"/>
      <c r="BX75" s="1147" t="n"/>
      <c r="BY75" s="1147" t="n"/>
      <c r="BZ75" s="1147" t="n"/>
      <c r="CA75" s="1147" t="n"/>
      <c r="CB75" s="1147" t="n"/>
      <c r="CC75" s="1147" t="n"/>
      <c r="CD75" s="1147" t="n"/>
      <c r="CE75" s="1147" t="n"/>
      <c r="CF75" s="1147" t="n"/>
      <c r="CG75" s="1147" t="n"/>
      <c r="CH75" s="1147" t="n"/>
      <c r="CI75" s="1147" t="n"/>
      <c r="CJ75" s="1147" t="n"/>
      <c r="CK75" s="1147" t="n"/>
      <c r="CL75" s="1147" t="n"/>
      <c r="CM75" s="1147" t="n"/>
      <c r="CN75" s="1147" t="n"/>
      <c r="CO75" s="1147" t="n"/>
      <c r="CP75" s="1147" t="n"/>
      <c r="CQ75" s="1147" t="n"/>
      <c r="CR75" s="1147" t="n"/>
      <c r="CS75" s="1147" t="n"/>
      <c r="CT75" s="1147" t="n"/>
      <c r="CU75" s="1147" t="n"/>
      <c r="CV75" s="1147" t="n"/>
      <c r="CW75" s="1147" t="n"/>
      <c r="CX75" s="1147" t="n"/>
      <c r="CY75" s="1147" t="n"/>
      <c r="CZ75" s="1147" t="n"/>
      <c r="DA75" s="1147" t="n"/>
      <c r="DB75" s="1147" t="n"/>
      <c r="DC75" s="1147" t="n"/>
      <c r="DD75" s="1147" t="n"/>
      <c r="DE75" s="1147" t="n"/>
      <c r="DF75" s="1147" t="n"/>
      <c r="DG75" s="1147" t="n"/>
      <c r="DH75" s="1147" t="n"/>
      <c r="DI75" s="1147" t="n"/>
      <c r="DJ75" s="1147" t="n"/>
      <c r="DK75" s="1147" t="n"/>
      <c r="DL75" s="1147" t="n"/>
      <c r="DM75" s="1147" t="n"/>
      <c r="DN75" s="1147" t="n"/>
      <c r="DO75" s="1147" t="n"/>
      <c r="DP75" s="1147" t="n"/>
      <c r="DQ75" s="1147" t="n"/>
      <c r="DR75" s="1147" t="n"/>
      <c r="DS75" s="1147" t="n"/>
      <c r="DT75" s="1147" t="n"/>
      <c r="DU75" s="1147" t="n"/>
      <c r="DV75" s="1148" t="n"/>
      <c r="DW75" s="1168" t="n"/>
      <c r="DY75" s="412" t="n"/>
      <c r="DZ75" s="664" t="n"/>
      <c r="EA75" s="1147" t="n"/>
      <c r="EB75" s="1147" t="n"/>
      <c r="EC75" s="1147" t="n"/>
      <c r="ED75" s="1147" t="n"/>
      <c r="EE75" s="1147" t="n"/>
      <c r="EF75" s="1147" t="n"/>
      <c r="EG75" s="1147" t="n"/>
      <c r="EH75" s="1147" t="n"/>
      <c r="EI75" s="1147" t="n"/>
      <c r="EJ75" s="1147" t="n"/>
      <c r="EK75" s="1147" t="n"/>
      <c r="EL75" s="1147" t="n"/>
      <c r="EM75" s="1147" t="n"/>
      <c r="EN75" s="1147" t="n"/>
      <c r="EO75" s="1147" t="n"/>
      <c r="EP75" s="1147" t="n"/>
      <c r="EQ75" s="1147" t="n"/>
      <c r="ER75" s="1147" t="n"/>
      <c r="ES75" s="1147" t="n"/>
      <c r="ET75" s="1147" t="n"/>
      <c r="EU75" s="1147" t="n"/>
      <c r="EV75" s="1147" t="n"/>
      <c r="EW75" s="1147" t="n"/>
      <c r="EX75" s="1147" t="n"/>
      <c r="EY75" s="1148" t="n"/>
      <c r="EZ75" s="1188" t="n"/>
      <c r="FA75" s="1147" t="n"/>
      <c r="FB75" s="1147" t="n"/>
      <c r="FC75" s="1147" t="n"/>
      <c r="FD75" s="1147" t="n"/>
      <c r="FE75" s="1147" t="n"/>
      <c r="FF75" s="1147" t="n"/>
      <c r="FG75" s="1147" t="n"/>
      <c r="FH75" s="1147" t="n"/>
      <c r="FI75" s="1147" t="n"/>
      <c r="FJ75" s="1147" t="n"/>
      <c r="FK75" s="1147" t="n"/>
      <c r="FL75" s="1148" t="n"/>
    </row>
    <row r="76" ht="6" customHeight="1" s="898">
      <c r="A76" s="410" t="n"/>
      <c r="B76" s="1162" t="n"/>
      <c r="C76" s="1163" t="n"/>
      <c r="D76" s="1163" t="n"/>
      <c r="E76" s="1163" t="n"/>
      <c r="F76" s="1163" t="n"/>
      <c r="G76" s="1163" t="n"/>
      <c r="H76" s="1163" t="n"/>
      <c r="I76" s="1163" t="n"/>
      <c r="J76" s="1163" t="n"/>
      <c r="K76" s="1163" t="n"/>
      <c r="L76" s="1163" t="n"/>
      <c r="M76" s="1163" t="n"/>
      <c r="N76" s="1163" t="n"/>
      <c r="O76" s="1163" t="n"/>
      <c r="P76" s="1163" t="n"/>
      <c r="Q76" s="1163" t="n"/>
      <c r="R76" s="1163" t="n"/>
      <c r="S76" s="1164" t="n"/>
      <c r="T76" s="1162" t="n"/>
      <c r="U76" s="1163" t="n"/>
      <c r="V76" s="1163" t="n"/>
      <c r="W76" s="1163" t="n"/>
      <c r="X76" s="1163" t="n"/>
      <c r="Y76" s="1163" t="n"/>
      <c r="Z76" s="1163" t="n"/>
      <c r="AA76" s="1163" t="n"/>
      <c r="AB76" s="1163" t="n"/>
      <c r="AC76" s="1163" t="n"/>
      <c r="AD76" s="1164" t="n"/>
      <c r="AE76" s="1170" t="n"/>
      <c r="AF76" s="1163" t="n"/>
      <c r="AG76" s="1163" t="n"/>
      <c r="AH76" s="1163" t="n"/>
      <c r="AI76" s="1163" t="n"/>
      <c r="AJ76" s="1163" t="n"/>
      <c r="AK76" s="1163" t="n"/>
      <c r="AL76" s="1163" t="n"/>
      <c r="AM76" s="1163" t="n"/>
      <c r="AN76" s="1163" t="n"/>
      <c r="AO76" s="1164" t="n"/>
      <c r="AP76" s="1162" t="n"/>
      <c r="AQ76" s="1163" t="n"/>
      <c r="AR76" s="1163" t="n"/>
      <c r="AS76" s="1163" t="n"/>
      <c r="AT76" s="1163" t="n"/>
      <c r="AU76" s="1163" t="n"/>
      <c r="AV76" s="1163" t="n"/>
      <c r="AW76" s="1163" t="n"/>
      <c r="AX76" s="1163" t="n"/>
      <c r="AY76" s="1163" t="n"/>
      <c r="AZ76" s="1164" t="n"/>
      <c r="BA76" s="1170" t="n"/>
      <c r="BB76" s="1163" t="n"/>
      <c r="BC76" s="1163" t="n"/>
      <c r="BD76" s="1163" t="n"/>
      <c r="BE76" s="1163" t="n"/>
      <c r="BF76" s="1163" t="n"/>
      <c r="BG76" s="1163" t="n"/>
      <c r="BH76" s="1163" t="n"/>
      <c r="BI76" s="1163" t="n"/>
      <c r="BJ76" s="1163" t="n"/>
      <c r="BK76" s="1164" t="n"/>
      <c r="BL76" s="1162" t="n"/>
      <c r="BM76" s="1163" t="n"/>
      <c r="BN76" s="1163" t="n"/>
      <c r="BO76" s="1163" t="n"/>
      <c r="BP76" s="1163" t="n"/>
      <c r="BQ76" s="1163" t="n"/>
      <c r="BR76" s="1163" t="n"/>
      <c r="BS76" s="1163" t="n"/>
      <c r="BT76" s="1163" t="n"/>
      <c r="BU76" s="1163" t="n"/>
      <c r="BV76" s="1164" t="n"/>
      <c r="BW76" s="1163" t="n"/>
      <c r="BX76" s="1163" t="n"/>
      <c r="BY76" s="1163" t="n"/>
      <c r="BZ76" s="1163" t="n"/>
      <c r="CA76" s="1163" t="n"/>
      <c r="CB76" s="1163" t="n"/>
      <c r="CC76" s="1163" t="n"/>
      <c r="CD76" s="1163" t="n"/>
      <c r="CE76" s="1163" t="n"/>
      <c r="CF76" s="1163" t="n"/>
      <c r="CG76" s="1163" t="n"/>
      <c r="CH76" s="1163" t="n"/>
      <c r="CI76" s="1163" t="n"/>
      <c r="CJ76" s="1163" t="n"/>
      <c r="CK76" s="1163" t="n"/>
      <c r="CL76" s="1163" t="n"/>
      <c r="CM76" s="1163" t="n"/>
      <c r="CN76" s="1163" t="n"/>
      <c r="CO76" s="1163" t="n"/>
      <c r="CP76" s="1163" t="n"/>
      <c r="CQ76" s="1163" t="n"/>
      <c r="CR76" s="1163" t="n"/>
      <c r="CS76" s="1163" t="n"/>
      <c r="CT76" s="1163" t="n"/>
      <c r="CU76" s="1163" t="n"/>
      <c r="CV76" s="1163" t="n"/>
      <c r="CW76" s="1163" t="n"/>
      <c r="CX76" s="1163" t="n"/>
      <c r="CY76" s="1163" t="n"/>
      <c r="CZ76" s="1163" t="n"/>
      <c r="DA76" s="1163" t="n"/>
      <c r="DB76" s="1163" t="n"/>
      <c r="DC76" s="1163" t="n"/>
      <c r="DD76" s="1163" t="n"/>
      <c r="DE76" s="1163" t="n"/>
      <c r="DF76" s="1163" t="n"/>
      <c r="DG76" s="1163" t="n"/>
      <c r="DH76" s="1163" t="n"/>
      <c r="DI76" s="1163" t="n"/>
      <c r="DJ76" s="1163" t="n"/>
      <c r="DK76" s="1163" t="n"/>
      <c r="DL76" s="1163" t="n"/>
      <c r="DM76" s="1163" t="n"/>
      <c r="DN76" s="1163" t="n"/>
      <c r="DO76" s="1163" t="n"/>
      <c r="DP76" s="1163" t="n"/>
      <c r="DQ76" s="1163" t="n"/>
      <c r="DR76" s="1163" t="n"/>
      <c r="DS76" s="1163" t="n"/>
      <c r="DT76" s="1163" t="n"/>
      <c r="DU76" s="1163" t="n"/>
      <c r="DV76" s="1164" t="n"/>
      <c r="DW76" s="1168" t="n"/>
      <c r="DY76" s="413" t="n"/>
      <c r="DZ76" s="1162" t="n"/>
      <c r="EA76" s="1163" t="n"/>
      <c r="EB76" s="1163" t="n"/>
      <c r="EC76" s="1163" t="n"/>
      <c r="ED76" s="1163" t="n"/>
      <c r="EE76" s="1163" t="n"/>
      <c r="EF76" s="1163" t="n"/>
      <c r="EG76" s="1163" t="n"/>
      <c r="EH76" s="1163" t="n"/>
      <c r="EI76" s="1163" t="n"/>
      <c r="EJ76" s="1163" t="n"/>
      <c r="EK76" s="1163" t="n"/>
      <c r="EL76" s="1163" t="n"/>
      <c r="EM76" s="1163" t="n"/>
      <c r="EN76" s="1163" t="n"/>
      <c r="EO76" s="1163" t="n"/>
      <c r="EP76" s="1163" t="n"/>
      <c r="EQ76" s="1163" t="n"/>
      <c r="ER76" s="1163" t="n"/>
      <c r="ES76" s="1163" t="n"/>
      <c r="ET76" s="1163" t="n"/>
      <c r="EU76" s="1163" t="n"/>
      <c r="EV76" s="1163" t="n"/>
      <c r="EW76" s="1163" t="n"/>
      <c r="EX76" s="1163" t="n"/>
      <c r="EY76" s="1164" t="n"/>
      <c r="EZ76" s="1162" t="n"/>
      <c r="FA76" s="1163" t="n"/>
      <c r="FB76" s="1163" t="n"/>
      <c r="FC76" s="1163" t="n"/>
      <c r="FD76" s="1163" t="n"/>
      <c r="FE76" s="1163" t="n"/>
      <c r="FF76" s="1163" t="n"/>
      <c r="FG76" s="1163" t="n"/>
      <c r="FH76" s="1163" t="n"/>
      <c r="FI76" s="1163" t="n"/>
      <c r="FJ76" s="1163" t="n"/>
      <c r="FK76" s="1163" t="n"/>
      <c r="FL76" s="1164" t="n"/>
    </row>
    <row r="77" ht="6" customHeight="1" s="898">
      <c r="A77" s="709" t="inlineStr">
        <is>
          <t>Total Fixed Assets</t>
        </is>
      </c>
      <c r="B77" s="1147" t="n"/>
      <c r="C77" s="1147" t="n"/>
      <c r="D77" s="1147" t="n"/>
      <c r="E77" s="1147" t="n"/>
      <c r="F77" s="1147" t="n"/>
      <c r="G77" s="1147" t="n"/>
      <c r="H77" s="1147" t="n"/>
      <c r="I77" s="1147" t="n"/>
      <c r="J77" s="1147" t="n"/>
      <c r="K77" s="1147" t="n"/>
      <c r="L77" s="1147" t="n"/>
      <c r="M77" s="1147" t="n"/>
      <c r="N77" s="1147" t="n"/>
      <c r="O77" s="1147" t="n"/>
      <c r="P77" s="1147" t="n"/>
      <c r="Q77" s="1147" t="n"/>
      <c r="R77" s="1147" t="n"/>
      <c r="S77" s="1148" t="n"/>
      <c r="T77" s="1172">
        <f>T57+T59+T75</f>
        <v/>
      </c>
      <c r="U77" s="1147" t="n"/>
      <c r="V77" s="1147" t="n"/>
      <c r="W77" s="1147" t="n"/>
      <c r="X77" s="1147" t="n"/>
      <c r="Y77" s="1147" t="n"/>
      <c r="Z77" s="1147" t="n"/>
      <c r="AA77" s="1147" t="n"/>
      <c r="AB77" s="1147" t="n"/>
      <c r="AC77" s="1147" t="n"/>
      <c r="AD77" s="1148" t="n"/>
      <c r="AE77" s="1173">
        <f>AE57+AE59+AE75</f>
        <v/>
      </c>
      <c r="AF77" s="1147" t="n"/>
      <c r="AG77" s="1147" t="n"/>
      <c r="AH77" s="1147" t="n"/>
      <c r="AI77" s="1147" t="n"/>
      <c r="AJ77" s="1147" t="n"/>
      <c r="AK77" s="1147" t="n"/>
      <c r="AL77" s="1147" t="n"/>
      <c r="AM77" s="1147" t="n"/>
      <c r="AN77" s="1147" t="n"/>
      <c r="AO77" s="1148" t="n"/>
      <c r="AP77" s="1172">
        <f>+T77+AE77</f>
        <v/>
      </c>
      <c r="AQ77" s="1147" t="n"/>
      <c r="AR77" s="1147" t="n"/>
      <c r="AS77" s="1147" t="n"/>
      <c r="AT77" s="1147" t="n"/>
      <c r="AU77" s="1147" t="n"/>
      <c r="AV77" s="1147" t="n"/>
      <c r="AW77" s="1147" t="n"/>
      <c r="AX77" s="1147" t="n"/>
      <c r="AY77" s="1147" t="n"/>
      <c r="AZ77" s="1148" t="n"/>
      <c r="BA77" s="1173">
        <f>BA57+BA59+BA75</f>
        <v/>
      </c>
      <c r="BB77" s="1147" t="n"/>
      <c r="BC77" s="1147" t="n"/>
      <c r="BD77" s="1147" t="n"/>
      <c r="BE77" s="1147" t="n"/>
      <c r="BF77" s="1147" t="n"/>
      <c r="BG77" s="1147" t="n"/>
      <c r="BH77" s="1147" t="n"/>
      <c r="BI77" s="1147" t="n"/>
      <c r="BJ77" s="1147" t="n"/>
      <c r="BK77" s="1148" t="n"/>
      <c r="BL77" s="1172">
        <f>+T77+BA77</f>
        <v/>
      </c>
      <c r="BM77" s="1147" t="n"/>
      <c r="BN77" s="1147" t="n"/>
      <c r="BO77" s="1147" t="n"/>
      <c r="BP77" s="1147" t="n"/>
      <c r="BQ77" s="1147" t="n"/>
      <c r="BR77" s="1147" t="n"/>
      <c r="BS77" s="1147" t="n"/>
      <c r="BT77" s="1147" t="n"/>
      <c r="BU77" s="1147" t="n"/>
      <c r="BV77" s="1148" t="n"/>
      <c r="BW77" s="1220" t="n"/>
      <c r="BX77" s="1147" t="n"/>
      <c r="BY77" s="1147" t="n"/>
      <c r="BZ77" s="1147" t="n"/>
      <c r="CA77" s="1147" t="n"/>
      <c r="CB77" s="1147" t="n"/>
      <c r="CC77" s="1147" t="n"/>
      <c r="CD77" s="1147" t="n"/>
      <c r="CE77" s="1147" t="n"/>
      <c r="CF77" s="1147" t="n"/>
      <c r="CG77" s="1147" t="n"/>
      <c r="CH77" s="1147" t="n"/>
      <c r="CI77" s="1147" t="n"/>
      <c r="CJ77" s="1147" t="n"/>
      <c r="CK77" s="1147" t="n"/>
      <c r="CL77" s="1147" t="n"/>
      <c r="CM77" s="1147" t="n"/>
      <c r="CN77" s="1147" t="n"/>
      <c r="CO77" s="1147" t="n"/>
      <c r="CP77" s="1147" t="n"/>
      <c r="CQ77" s="1147" t="n"/>
      <c r="CR77" s="1147" t="n"/>
      <c r="CS77" s="1147" t="n"/>
      <c r="CT77" s="1147" t="n"/>
      <c r="CU77" s="1147" t="n"/>
      <c r="CV77" s="1147" t="n"/>
      <c r="CW77" s="1147" t="n"/>
      <c r="CX77" s="1147" t="n"/>
      <c r="CY77" s="1147" t="n"/>
      <c r="CZ77" s="1147" t="n"/>
      <c r="DA77" s="1147" t="n"/>
      <c r="DB77" s="1147" t="n"/>
      <c r="DC77" s="1147" t="n"/>
      <c r="DD77" s="1147" t="n"/>
      <c r="DE77" s="1147" t="n"/>
      <c r="DF77" s="1147" t="n"/>
      <c r="DG77" s="1147" t="n"/>
      <c r="DH77" s="1147" t="n"/>
      <c r="DI77" s="1147" t="n"/>
      <c r="DJ77" s="1147" t="n"/>
      <c r="DK77" s="1147" t="n"/>
      <c r="DL77" s="1147" t="n"/>
      <c r="DM77" s="1147" t="n"/>
      <c r="DN77" s="1147" t="n"/>
      <c r="DO77" s="1147" t="n"/>
      <c r="DP77" s="1147" t="n"/>
      <c r="DQ77" s="1147" t="n"/>
      <c r="DR77" s="1147" t="n"/>
      <c r="DS77" s="1147" t="n"/>
      <c r="DT77" s="1147" t="n"/>
      <c r="DU77" s="1147" t="n"/>
      <c r="DV77" s="1148" t="n"/>
      <c r="DW77" s="1168" t="n"/>
      <c r="DY77" s="664" t="inlineStr">
        <is>
          <t>Other Adjustment (B)</t>
        </is>
      </c>
      <c r="DZ77" s="1147" t="n"/>
      <c r="EA77" s="1147" t="n"/>
      <c r="EB77" s="1147" t="n"/>
      <c r="EC77" s="1147" t="n"/>
      <c r="ED77" s="1147" t="n"/>
      <c r="EE77" s="1147" t="n"/>
      <c r="EF77" s="1147" t="n"/>
      <c r="EG77" s="1147" t="n"/>
      <c r="EH77" s="1147" t="n"/>
      <c r="EI77" s="1147" t="n"/>
      <c r="EJ77" s="1147" t="n"/>
      <c r="EK77" s="1147" t="n"/>
      <c r="EL77" s="1147" t="n"/>
      <c r="EM77" s="1147" t="n"/>
      <c r="EN77" s="1147" t="n"/>
      <c r="EO77" s="1147" t="n"/>
      <c r="EP77" s="1147" t="n"/>
      <c r="EQ77" s="1147" t="n"/>
      <c r="ER77" s="1147" t="n"/>
      <c r="ES77" s="1147" t="n"/>
      <c r="ET77" s="1147" t="n"/>
      <c r="EU77" s="1147" t="n"/>
      <c r="EV77" s="1147" t="n"/>
      <c r="EW77" s="1147" t="n"/>
      <c r="EX77" s="1147" t="n"/>
      <c r="EY77" s="1148" t="n"/>
      <c r="EZ77" s="1189" t="inlineStr">
        <is>
          <t>⑮</t>
        </is>
      </c>
      <c r="FA77" s="1148" t="n"/>
      <c r="FB77" s="1190">
        <f>EZ73+EZ75</f>
        <v/>
      </c>
      <c r="FC77" s="1147" t="n"/>
      <c r="FD77" s="1147" t="n"/>
      <c r="FE77" s="1147" t="n"/>
      <c r="FF77" s="1147" t="n"/>
      <c r="FG77" s="1147" t="n"/>
      <c r="FH77" s="1147" t="n"/>
      <c r="FI77" s="1147" t="n"/>
      <c r="FJ77" s="1147" t="n"/>
      <c r="FK77" s="1147" t="n"/>
      <c r="FL77" s="1148" t="n"/>
    </row>
    <row r="78" ht="6" customHeight="1" s="898">
      <c r="A78" s="1170" t="n"/>
      <c r="B78" s="1163" t="n"/>
      <c r="C78" s="1163" t="n"/>
      <c r="D78" s="1163" t="n"/>
      <c r="E78" s="1163" t="n"/>
      <c r="F78" s="1163" t="n"/>
      <c r="G78" s="1163" t="n"/>
      <c r="H78" s="1163" t="n"/>
      <c r="I78" s="1163" t="n"/>
      <c r="J78" s="1163" t="n"/>
      <c r="K78" s="1163" t="n"/>
      <c r="L78" s="1163" t="n"/>
      <c r="M78" s="1163" t="n"/>
      <c r="N78" s="1163" t="n"/>
      <c r="O78" s="1163" t="n"/>
      <c r="P78" s="1163" t="n"/>
      <c r="Q78" s="1163" t="n"/>
      <c r="R78" s="1163" t="n"/>
      <c r="S78" s="1164" t="n"/>
      <c r="T78" s="1162" t="n"/>
      <c r="U78" s="1163" t="n"/>
      <c r="V78" s="1163" t="n"/>
      <c r="W78" s="1163" t="n"/>
      <c r="X78" s="1163" t="n"/>
      <c r="Y78" s="1163" t="n"/>
      <c r="Z78" s="1163" t="n"/>
      <c r="AA78" s="1163" t="n"/>
      <c r="AB78" s="1163" t="n"/>
      <c r="AC78" s="1163" t="n"/>
      <c r="AD78" s="1164" t="n"/>
      <c r="AE78" s="1170" t="n"/>
      <c r="AF78" s="1163" t="n"/>
      <c r="AG78" s="1163" t="n"/>
      <c r="AH78" s="1163" t="n"/>
      <c r="AI78" s="1163" t="n"/>
      <c r="AJ78" s="1163" t="n"/>
      <c r="AK78" s="1163" t="n"/>
      <c r="AL78" s="1163" t="n"/>
      <c r="AM78" s="1163" t="n"/>
      <c r="AN78" s="1163" t="n"/>
      <c r="AO78" s="1164" t="n"/>
      <c r="AP78" s="1162" t="n"/>
      <c r="AQ78" s="1163" t="n"/>
      <c r="AR78" s="1163" t="n"/>
      <c r="AS78" s="1163" t="n"/>
      <c r="AT78" s="1163" t="n"/>
      <c r="AU78" s="1163" t="n"/>
      <c r="AV78" s="1163" t="n"/>
      <c r="AW78" s="1163" t="n"/>
      <c r="AX78" s="1163" t="n"/>
      <c r="AY78" s="1163" t="n"/>
      <c r="AZ78" s="1164" t="n"/>
      <c r="BA78" s="1170" t="n"/>
      <c r="BB78" s="1163" t="n"/>
      <c r="BC78" s="1163" t="n"/>
      <c r="BD78" s="1163" t="n"/>
      <c r="BE78" s="1163" t="n"/>
      <c r="BF78" s="1163" t="n"/>
      <c r="BG78" s="1163" t="n"/>
      <c r="BH78" s="1163" t="n"/>
      <c r="BI78" s="1163" t="n"/>
      <c r="BJ78" s="1163" t="n"/>
      <c r="BK78" s="1164" t="n"/>
      <c r="BL78" s="1162" t="n"/>
      <c r="BM78" s="1163" t="n"/>
      <c r="BN78" s="1163" t="n"/>
      <c r="BO78" s="1163" t="n"/>
      <c r="BP78" s="1163" t="n"/>
      <c r="BQ78" s="1163" t="n"/>
      <c r="BR78" s="1163" t="n"/>
      <c r="BS78" s="1163" t="n"/>
      <c r="BT78" s="1163" t="n"/>
      <c r="BU78" s="1163" t="n"/>
      <c r="BV78" s="1164" t="n"/>
      <c r="BW78" s="1163" t="n"/>
      <c r="BX78" s="1163" t="n"/>
      <c r="BY78" s="1163" t="n"/>
      <c r="BZ78" s="1163" t="n"/>
      <c r="CA78" s="1163" t="n"/>
      <c r="CB78" s="1163" t="n"/>
      <c r="CC78" s="1163" t="n"/>
      <c r="CD78" s="1163" t="n"/>
      <c r="CE78" s="1163" t="n"/>
      <c r="CF78" s="1163" t="n"/>
      <c r="CG78" s="1163" t="n"/>
      <c r="CH78" s="1163" t="n"/>
      <c r="CI78" s="1163" t="n"/>
      <c r="CJ78" s="1163" t="n"/>
      <c r="CK78" s="1163" t="n"/>
      <c r="CL78" s="1163" t="n"/>
      <c r="CM78" s="1163" t="n"/>
      <c r="CN78" s="1163" t="n"/>
      <c r="CO78" s="1163" t="n"/>
      <c r="CP78" s="1163" t="n"/>
      <c r="CQ78" s="1163" t="n"/>
      <c r="CR78" s="1163" t="n"/>
      <c r="CS78" s="1163" t="n"/>
      <c r="CT78" s="1163" t="n"/>
      <c r="CU78" s="1163" t="n"/>
      <c r="CV78" s="1163" t="n"/>
      <c r="CW78" s="1163" t="n"/>
      <c r="CX78" s="1163" t="n"/>
      <c r="CY78" s="1163" t="n"/>
      <c r="CZ78" s="1163" t="n"/>
      <c r="DA78" s="1163" t="n"/>
      <c r="DB78" s="1163" t="n"/>
      <c r="DC78" s="1163" t="n"/>
      <c r="DD78" s="1163" t="n"/>
      <c r="DE78" s="1163" t="n"/>
      <c r="DF78" s="1163" t="n"/>
      <c r="DG78" s="1163" t="n"/>
      <c r="DH78" s="1163" t="n"/>
      <c r="DI78" s="1163" t="n"/>
      <c r="DJ78" s="1163" t="n"/>
      <c r="DK78" s="1163" t="n"/>
      <c r="DL78" s="1163" t="n"/>
      <c r="DM78" s="1163" t="n"/>
      <c r="DN78" s="1163" t="n"/>
      <c r="DO78" s="1163" t="n"/>
      <c r="DP78" s="1163" t="n"/>
      <c r="DQ78" s="1163" t="n"/>
      <c r="DR78" s="1163" t="n"/>
      <c r="DS78" s="1163" t="n"/>
      <c r="DT78" s="1163" t="n"/>
      <c r="DU78" s="1163" t="n"/>
      <c r="DV78" s="1164" t="n"/>
      <c r="DW78" s="1168" t="n"/>
      <c r="DY78" s="1162" t="n"/>
      <c r="DZ78" s="1163" t="n"/>
      <c r="EA78" s="1163" t="n"/>
      <c r="EB78" s="1163" t="n"/>
      <c r="EC78" s="1163" t="n"/>
      <c r="ED78" s="1163" t="n"/>
      <c r="EE78" s="1163" t="n"/>
      <c r="EF78" s="1163" t="n"/>
      <c r="EG78" s="1163" t="n"/>
      <c r="EH78" s="1163" t="n"/>
      <c r="EI78" s="1163" t="n"/>
      <c r="EJ78" s="1163" t="n"/>
      <c r="EK78" s="1163" t="n"/>
      <c r="EL78" s="1163" t="n"/>
      <c r="EM78" s="1163" t="n"/>
      <c r="EN78" s="1163" t="n"/>
      <c r="EO78" s="1163" t="n"/>
      <c r="EP78" s="1163" t="n"/>
      <c r="EQ78" s="1163" t="n"/>
      <c r="ER78" s="1163" t="n"/>
      <c r="ES78" s="1163" t="n"/>
      <c r="ET78" s="1163" t="n"/>
      <c r="EU78" s="1163" t="n"/>
      <c r="EV78" s="1163" t="n"/>
      <c r="EW78" s="1163" t="n"/>
      <c r="EX78" s="1163" t="n"/>
      <c r="EY78" s="1164" t="n"/>
      <c r="EZ78" s="1162" t="n"/>
      <c r="FA78" s="1164" t="n"/>
      <c r="FB78" s="1163" t="n"/>
      <c r="FC78" s="1163" t="n"/>
      <c r="FD78" s="1163" t="n"/>
      <c r="FE78" s="1163" t="n"/>
      <c r="FF78" s="1163" t="n"/>
      <c r="FG78" s="1163" t="n"/>
      <c r="FH78" s="1163" t="n"/>
      <c r="FI78" s="1163" t="n"/>
      <c r="FJ78" s="1163" t="n"/>
      <c r="FK78" s="1163" t="n"/>
      <c r="FL78" s="1164" t="n"/>
    </row>
    <row r="79" ht="6" customHeight="1" s="898">
      <c r="A79" s="712" t="inlineStr">
        <is>
          <t>Total Deferred Assets</t>
        </is>
      </c>
      <c r="B79" s="1140" t="n"/>
      <c r="C79" s="1140" t="n"/>
      <c r="D79" s="1140" t="n"/>
      <c r="E79" s="1140" t="n"/>
      <c r="F79" s="1140" t="n"/>
      <c r="G79" s="1140" t="n"/>
      <c r="H79" s="1140" t="n"/>
      <c r="I79" s="1140" t="n"/>
      <c r="J79" s="1140" t="n"/>
      <c r="K79" s="1140" t="n"/>
      <c r="L79" s="1140" t="n"/>
      <c r="M79" s="1140" t="n"/>
      <c r="N79" s="1140" t="n"/>
      <c r="O79" s="1140" t="n"/>
      <c r="P79" s="1140" t="n"/>
      <c r="Q79" s="1140" t="n"/>
      <c r="R79" s="1140" t="n"/>
      <c r="S79" s="1150" t="n"/>
      <c r="T79" s="1165" t="n"/>
      <c r="U79" s="1140" t="n"/>
      <c r="V79" s="1140" t="n"/>
      <c r="W79" s="1140" t="n"/>
      <c r="X79" s="1140" t="n"/>
      <c r="Y79" s="1140" t="n"/>
      <c r="Z79" s="1140" t="n"/>
      <c r="AA79" s="1140" t="n"/>
      <c r="AB79" s="1140" t="n"/>
      <c r="AC79" s="1140" t="n"/>
      <c r="AD79" s="1150" t="n"/>
      <c r="AE79" s="1166" t="n"/>
      <c r="AF79" s="1140" t="n"/>
      <c r="AG79" s="1140" t="n"/>
      <c r="AH79" s="1140" t="n"/>
      <c r="AI79" s="1140" t="n"/>
      <c r="AJ79" s="1140" t="n"/>
      <c r="AK79" s="1140" t="n"/>
      <c r="AL79" s="1140" t="n"/>
      <c r="AM79" s="1140" t="n"/>
      <c r="AN79" s="1140" t="n"/>
      <c r="AO79" s="1150" t="n"/>
      <c r="AP79" s="1191">
        <f>+T79+AE79</f>
        <v/>
      </c>
      <c r="AQ79" s="1140" t="n"/>
      <c r="AR79" s="1140" t="n"/>
      <c r="AS79" s="1140" t="n"/>
      <c r="AT79" s="1140" t="n"/>
      <c r="AU79" s="1140" t="n"/>
      <c r="AV79" s="1140" t="n"/>
      <c r="AW79" s="1140" t="n"/>
      <c r="AX79" s="1140" t="n"/>
      <c r="AY79" s="1140" t="n"/>
      <c r="AZ79" s="1150" t="n"/>
      <c r="BA79" s="1166" t="n"/>
      <c r="BB79" s="1140" t="n"/>
      <c r="BC79" s="1140" t="n"/>
      <c r="BD79" s="1140" t="n"/>
      <c r="BE79" s="1140" t="n"/>
      <c r="BF79" s="1140" t="n"/>
      <c r="BG79" s="1140" t="n"/>
      <c r="BH79" s="1140" t="n"/>
      <c r="BI79" s="1140" t="n"/>
      <c r="BJ79" s="1140" t="n"/>
      <c r="BK79" s="1150" t="n"/>
      <c r="BL79" s="1172">
        <f>+T79+BA79</f>
        <v/>
      </c>
      <c r="BM79" s="1147" t="n"/>
      <c r="BN79" s="1147" t="n"/>
      <c r="BO79" s="1147" t="n"/>
      <c r="BP79" s="1147" t="n"/>
      <c r="BQ79" s="1147" t="n"/>
      <c r="BR79" s="1147" t="n"/>
      <c r="BS79" s="1147" t="n"/>
      <c r="BT79" s="1147" t="n"/>
      <c r="BU79" s="1147" t="n"/>
      <c r="BV79" s="1148" t="n"/>
      <c r="BW79" s="1221" t="n"/>
      <c r="BX79" s="1140" t="n"/>
      <c r="BY79" s="1140" t="n"/>
      <c r="BZ79" s="1140" t="n"/>
      <c r="CA79" s="1140" t="n"/>
      <c r="CB79" s="1140" t="n"/>
      <c r="CC79" s="1140" t="n"/>
      <c r="CD79" s="1140" t="n"/>
      <c r="CE79" s="1140" t="n"/>
      <c r="CF79" s="1140" t="n"/>
      <c r="CG79" s="1140" t="n"/>
      <c r="CH79" s="1140" t="n"/>
      <c r="CI79" s="1140" t="n"/>
      <c r="CJ79" s="1140" t="n"/>
      <c r="CK79" s="1140" t="n"/>
      <c r="CL79" s="1140" t="n"/>
      <c r="CM79" s="1140" t="n"/>
      <c r="CN79" s="1140" t="n"/>
      <c r="CO79" s="1140" t="n"/>
      <c r="CP79" s="1140" t="n"/>
      <c r="CQ79" s="1140" t="n"/>
      <c r="CR79" s="1140" t="n"/>
      <c r="CS79" s="1140" t="n"/>
      <c r="CT79" s="1140" t="n"/>
      <c r="CU79" s="1140" t="n"/>
      <c r="CV79" s="1140" t="n"/>
      <c r="CW79" s="1140" t="n"/>
      <c r="CX79" s="1140" t="n"/>
      <c r="CY79" s="1140" t="n"/>
      <c r="CZ79" s="1140" t="n"/>
      <c r="DA79" s="1140" t="n"/>
      <c r="DB79" s="1140" t="n"/>
      <c r="DC79" s="1140" t="n"/>
      <c r="DD79" s="1140" t="n"/>
      <c r="DE79" s="1140" t="n"/>
      <c r="DF79" s="1140" t="n"/>
      <c r="DG79" s="1140" t="n"/>
      <c r="DH79" s="1140" t="n"/>
      <c r="DI79" s="1140" t="n"/>
      <c r="DJ79" s="1140" t="n"/>
      <c r="DK79" s="1140" t="n"/>
      <c r="DL79" s="1140" t="n"/>
      <c r="DM79" s="1140" t="n"/>
      <c r="DN79" s="1140" t="n"/>
      <c r="DO79" s="1140" t="n"/>
      <c r="DP79" s="1140" t="n"/>
      <c r="DQ79" s="1140" t="n"/>
      <c r="DR79" s="1140" t="n"/>
      <c r="DS79" s="1140" t="n"/>
      <c r="DT79" s="1140" t="n"/>
      <c r="DU79" s="1140" t="n"/>
      <c r="DV79" s="1150" t="n"/>
      <c r="DW79" s="1168" t="n"/>
      <c r="DY79" s="416" t="n"/>
      <c r="DZ79" s="393" t="n"/>
      <c r="EA79" s="393" t="n"/>
      <c r="EB79" s="393" t="n"/>
      <c r="EX79" s="1177" t="n"/>
      <c r="EZ79" s="1193" t="n"/>
      <c r="FA79" s="1193" t="n"/>
      <c r="FB79" s="1193" t="n"/>
      <c r="FC79" s="1193" t="n"/>
      <c r="FD79" s="1193" t="n"/>
      <c r="FE79" s="1193" t="n"/>
      <c r="FF79" s="1193" t="n"/>
      <c r="FG79" s="1193" t="n"/>
      <c r="FH79" s="1193" t="n"/>
      <c r="FI79" s="1193" t="n"/>
      <c r="FJ79" s="1193" t="n"/>
      <c r="FK79" s="1193" t="n"/>
      <c r="FL79" s="1194"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8" t="n"/>
      <c r="GO79" s="1218" t="n"/>
      <c r="GP79" s="1218" t="n"/>
      <c r="GQ79" s="1218" t="n"/>
      <c r="GR79" s="1218" t="n"/>
      <c r="GS79" s="1218" t="n"/>
      <c r="GT79" s="1218" t="n"/>
      <c r="GU79" s="1218" t="n"/>
      <c r="GV79" s="1218" t="n"/>
      <c r="GW79" s="1218" t="n"/>
      <c r="GX79" s="1218" t="n"/>
      <c r="GY79" s="1218" t="n"/>
      <c r="GZ79" s="1218" t="n"/>
    </row>
    <row r="80" ht="6" customHeight="1" s="898">
      <c r="A80" s="1170" t="n"/>
      <c r="B80" s="1163" t="n"/>
      <c r="C80" s="1163" t="n"/>
      <c r="D80" s="1163" t="n"/>
      <c r="E80" s="1163" t="n"/>
      <c r="F80" s="1163" t="n"/>
      <c r="G80" s="1163" t="n"/>
      <c r="H80" s="1163" t="n"/>
      <c r="I80" s="1163" t="n"/>
      <c r="J80" s="1163" t="n"/>
      <c r="K80" s="1163" t="n"/>
      <c r="L80" s="1163" t="n"/>
      <c r="M80" s="1163" t="n"/>
      <c r="N80" s="1163" t="n"/>
      <c r="O80" s="1163" t="n"/>
      <c r="P80" s="1163" t="n"/>
      <c r="Q80" s="1163" t="n"/>
      <c r="R80" s="1163" t="n"/>
      <c r="S80" s="1164" t="n"/>
      <c r="T80" s="1162" t="n"/>
      <c r="U80" s="1163" t="n"/>
      <c r="V80" s="1163" t="n"/>
      <c r="W80" s="1163" t="n"/>
      <c r="X80" s="1163" t="n"/>
      <c r="Y80" s="1163" t="n"/>
      <c r="Z80" s="1163" t="n"/>
      <c r="AA80" s="1163" t="n"/>
      <c r="AB80" s="1163" t="n"/>
      <c r="AC80" s="1163" t="n"/>
      <c r="AD80" s="1164" t="n"/>
      <c r="AE80" s="1170" t="n"/>
      <c r="AF80" s="1163" t="n"/>
      <c r="AG80" s="1163" t="n"/>
      <c r="AH80" s="1163" t="n"/>
      <c r="AI80" s="1163" t="n"/>
      <c r="AJ80" s="1163" t="n"/>
      <c r="AK80" s="1163" t="n"/>
      <c r="AL80" s="1163" t="n"/>
      <c r="AM80" s="1163" t="n"/>
      <c r="AN80" s="1163" t="n"/>
      <c r="AO80" s="1164" t="n"/>
      <c r="AP80" s="1160" t="n"/>
      <c r="AQ80" s="1158" t="n"/>
      <c r="AR80" s="1158" t="n"/>
      <c r="AS80" s="1158" t="n"/>
      <c r="AT80" s="1158" t="n"/>
      <c r="AU80" s="1158" t="n"/>
      <c r="AV80" s="1158" t="n"/>
      <c r="AW80" s="1158" t="n"/>
      <c r="AX80" s="1158" t="n"/>
      <c r="AY80" s="1158" t="n"/>
      <c r="AZ80" s="1159" t="n"/>
      <c r="BA80" s="1170" t="n"/>
      <c r="BB80" s="1163" t="n"/>
      <c r="BC80" s="1163" t="n"/>
      <c r="BD80" s="1163" t="n"/>
      <c r="BE80" s="1163" t="n"/>
      <c r="BF80" s="1163" t="n"/>
      <c r="BG80" s="1163" t="n"/>
      <c r="BH80" s="1163" t="n"/>
      <c r="BI80" s="1163" t="n"/>
      <c r="BJ80" s="1163" t="n"/>
      <c r="BK80" s="1164" t="n"/>
      <c r="BL80" s="1162" t="n"/>
      <c r="BM80" s="1163" t="n"/>
      <c r="BN80" s="1163" t="n"/>
      <c r="BO80" s="1163" t="n"/>
      <c r="BP80" s="1163" t="n"/>
      <c r="BQ80" s="1163" t="n"/>
      <c r="BR80" s="1163" t="n"/>
      <c r="BS80" s="1163" t="n"/>
      <c r="BT80" s="1163" t="n"/>
      <c r="BU80" s="1163" t="n"/>
      <c r="BV80" s="1164" t="n"/>
      <c r="BW80" s="1163" t="n"/>
      <c r="BX80" s="1163" t="n"/>
      <c r="BY80" s="1163" t="n"/>
      <c r="BZ80" s="1163" t="n"/>
      <c r="CA80" s="1163" t="n"/>
      <c r="CB80" s="1163" t="n"/>
      <c r="CC80" s="1163" t="n"/>
      <c r="CD80" s="1163" t="n"/>
      <c r="CE80" s="1163" t="n"/>
      <c r="CF80" s="1163" t="n"/>
      <c r="CG80" s="1163" t="n"/>
      <c r="CH80" s="1163" t="n"/>
      <c r="CI80" s="1163" t="n"/>
      <c r="CJ80" s="1163" t="n"/>
      <c r="CK80" s="1163" t="n"/>
      <c r="CL80" s="1163" t="n"/>
      <c r="CM80" s="1163" t="n"/>
      <c r="CN80" s="1163" t="n"/>
      <c r="CO80" s="1163" t="n"/>
      <c r="CP80" s="1163" t="n"/>
      <c r="CQ80" s="1163" t="n"/>
      <c r="CR80" s="1163" t="n"/>
      <c r="CS80" s="1163" t="n"/>
      <c r="CT80" s="1163" t="n"/>
      <c r="CU80" s="1163" t="n"/>
      <c r="CV80" s="1163" t="n"/>
      <c r="CW80" s="1163" t="n"/>
      <c r="CX80" s="1163" t="n"/>
      <c r="CY80" s="1163" t="n"/>
      <c r="CZ80" s="1163" t="n"/>
      <c r="DA80" s="1163" t="n"/>
      <c r="DB80" s="1163" t="n"/>
      <c r="DC80" s="1163" t="n"/>
      <c r="DD80" s="1163" t="n"/>
      <c r="DE80" s="1163" t="n"/>
      <c r="DF80" s="1163" t="n"/>
      <c r="DG80" s="1163" t="n"/>
      <c r="DH80" s="1163" t="n"/>
      <c r="DI80" s="1163" t="n"/>
      <c r="DJ80" s="1163" t="n"/>
      <c r="DK80" s="1163" t="n"/>
      <c r="DL80" s="1163" t="n"/>
      <c r="DM80" s="1163" t="n"/>
      <c r="DN80" s="1163" t="n"/>
      <c r="DO80" s="1163" t="n"/>
      <c r="DP80" s="1163" t="n"/>
      <c r="DQ80" s="1163" t="n"/>
      <c r="DR80" s="1163" t="n"/>
      <c r="DS80" s="1163" t="n"/>
      <c r="DT80" s="1163" t="n"/>
      <c r="DU80" s="1163" t="n"/>
      <c r="DV80" s="1164" t="n"/>
      <c r="DW80" s="1195" t="n"/>
      <c r="DY80" s="684" t="inlineStr">
        <is>
          <t>Shareholders' equity in substance (A) after considering retirement benefits (GC basis)</t>
        </is>
      </c>
      <c r="DZ80" s="1147" t="n"/>
      <c r="EA80" s="1147" t="n"/>
      <c r="EB80" s="1147" t="n"/>
      <c r="EC80" s="1147" t="n"/>
      <c r="ED80" s="1147" t="n"/>
      <c r="EE80" s="1147" t="n"/>
      <c r="EF80" s="1147" t="n"/>
      <c r="EG80" s="1147" t="n"/>
      <c r="EH80" s="1147" t="n"/>
      <c r="EI80" s="1147" t="n"/>
      <c r="EJ80" s="1147" t="n"/>
      <c r="EK80" s="1147" t="n"/>
      <c r="EL80" s="1147" t="n"/>
      <c r="EM80" s="1147" t="n"/>
      <c r="EN80" s="1147" t="n"/>
      <c r="EO80" s="1147" t="n"/>
      <c r="EP80" s="1147" t="n"/>
      <c r="EQ80" s="1147" t="n"/>
      <c r="ER80" s="1147" t="n"/>
      <c r="ES80" s="1147" t="n"/>
      <c r="ET80" s="1147" t="n"/>
      <c r="EU80" s="1147" t="n"/>
      <c r="EV80" s="1147" t="n"/>
      <c r="EW80" s="1147" t="n"/>
      <c r="EX80" s="1147" t="n"/>
      <c r="EY80" s="1175" t="n"/>
      <c r="EZ80" s="714">
        <f>FB24+FB42+FB66+FB77</f>
        <v/>
      </c>
      <c r="FA80" s="1140" t="n"/>
      <c r="FB80" s="1140" t="n"/>
      <c r="FC80" s="1140" t="n"/>
      <c r="FD80" s="1140" t="n"/>
      <c r="FE80" s="1140" t="n"/>
      <c r="FF80" s="1140" t="n"/>
      <c r="FG80" s="1140" t="n"/>
      <c r="FH80" s="1140" t="n"/>
      <c r="FI80" s="1140" t="n"/>
      <c r="FJ80" s="1140" t="n"/>
      <c r="FK80" s="1140" t="n"/>
      <c r="FL80" s="1141"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8" t="n"/>
      <c r="GO80" s="1218" t="n"/>
      <c r="GP80" s="1218" t="n"/>
      <c r="GQ80" s="1218" t="n"/>
      <c r="GR80" s="1218" t="n"/>
      <c r="GS80" s="1218" t="n"/>
      <c r="GT80" s="1218" t="n"/>
      <c r="GU80" s="1218" t="n"/>
      <c r="GV80" s="1218" t="n"/>
      <c r="GW80" s="1218" t="n"/>
      <c r="GX80" s="1218" t="n"/>
      <c r="GY80" s="1218" t="n"/>
      <c r="GZ80" s="1218" t="n"/>
    </row>
    <row r="81" ht="6" customHeight="1" s="898">
      <c r="A81" s="715" t="inlineStr">
        <is>
          <t>Total Assets</t>
        </is>
      </c>
      <c r="S81" s="1156" t="n"/>
      <c r="T81" s="1197" t="inlineStr">
        <is>
          <t>①</t>
        </is>
      </c>
      <c r="U81" s="1156" t="n"/>
      <c r="V81" s="1198">
        <f>T39+T77+T79</f>
        <v/>
      </c>
      <c r="AD81" s="1156" t="n"/>
      <c r="AE81" s="1199" t="inlineStr">
        <is>
          <t>②</t>
        </is>
      </c>
      <c r="AF81" s="1156" t="n"/>
      <c r="AG81" s="1198">
        <f>AE39+AE77+AE79</f>
        <v/>
      </c>
      <c r="AO81" s="1156" t="n"/>
      <c r="AP81" s="1191">
        <f>+V81+AG81</f>
        <v/>
      </c>
      <c r="AQ81" s="1140" t="n"/>
      <c r="AR81" s="1140" t="n"/>
      <c r="AS81" s="1140" t="n"/>
      <c r="AT81" s="1140" t="n"/>
      <c r="AU81" s="1140" t="n"/>
      <c r="AV81" s="1140" t="n"/>
      <c r="AW81" s="1140" t="n"/>
      <c r="AX81" s="1140" t="n"/>
      <c r="AY81" s="1140" t="n"/>
      <c r="AZ81" s="1150" t="n"/>
      <c r="BA81" s="1199" t="inlineStr">
        <is>
          <t>③</t>
        </is>
      </c>
      <c r="BB81" s="1156" t="n"/>
      <c r="BC81" s="1198">
        <f>BA39+BA77+BA79</f>
        <v/>
      </c>
      <c r="BK81" s="1156" t="n"/>
      <c r="BL81" s="1172">
        <f>+V81+BC81</f>
        <v/>
      </c>
      <c r="BM81" s="1147" t="n"/>
      <c r="BN81" s="1147" t="n"/>
      <c r="BO81" s="1147" t="n"/>
      <c r="BP81" s="1147" t="n"/>
      <c r="BQ81" s="1147" t="n"/>
      <c r="BR81" s="1147" t="n"/>
      <c r="BS81" s="1147" t="n"/>
      <c r="BT81" s="1147" t="n"/>
      <c r="BU81" s="1147" t="n"/>
      <c r="BV81" s="1148" t="n"/>
      <c r="BW81" s="1222" t="n"/>
      <c r="DV81" s="1156" t="n"/>
      <c r="DW81" s="1195" t="n"/>
      <c r="DY81" s="1162" t="n"/>
      <c r="DZ81" s="1163" t="n"/>
      <c r="EA81" s="1163" t="n"/>
      <c r="EB81" s="1163" t="n"/>
      <c r="EC81" s="1163" t="n"/>
      <c r="ED81" s="1163" t="n"/>
      <c r="EE81" s="1163" t="n"/>
      <c r="EF81" s="1163" t="n"/>
      <c r="EG81" s="1163" t="n"/>
      <c r="EH81" s="1163" t="n"/>
      <c r="EI81" s="1163" t="n"/>
      <c r="EJ81" s="1163" t="n"/>
      <c r="EK81" s="1163" t="n"/>
      <c r="EL81" s="1163" t="n"/>
      <c r="EM81" s="1163" t="n"/>
      <c r="EN81" s="1163" t="n"/>
      <c r="EO81" s="1163" t="n"/>
      <c r="EP81" s="1163" t="n"/>
      <c r="EQ81" s="1163" t="n"/>
      <c r="ER81" s="1163" t="n"/>
      <c r="ES81" s="1163" t="n"/>
      <c r="ET81" s="1163" t="n"/>
      <c r="EU81" s="1163" t="n"/>
      <c r="EV81" s="1163" t="n"/>
      <c r="EW81" s="1163" t="n"/>
      <c r="EX81" s="1163" t="n"/>
      <c r="EY81" s="1171" t="n"/>
      <c r="EZ81" s="1157" t="n"/>
      <c r="FA81" s="1158" t="n"/>
      <c r="FB81" s="1158" t="n"/>
      <c r="FC81" s="1158" t="n"/>
      <c r="FD81" s="1158" t="n"/>
      <c r="FE81" s="1158" t="n"/>
      <c r="FF81" s="1158" t="n"/>
      <c r="FG81" s="1158" t="n"/>
      <c r="FH81" s="1158" t="n"/>
      <c r="FI81" s="1158" t="n"/>
      <c r="FJ81" s="1158" t="n"/>
      <c r="FK81" s="1158" t="n"/>
      <c r="FL81" s="1161"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8" t="n"/>
      <c r="GO81" s="1218" t="n"/>
      <c r="GP81" s="1218" t="n"/>
      <c r="GQ81" s="1218" t="n"/>
      <c r="GR81" s="1218" t="n"/>
      <c r="GS81" s="1218" t="n"/>
      <c r="GT81" s="1218" t="n"/>
      <c r="GU81" s="1218" t="n"/>
      <c r="GV81" s="1218" t="n"/>
      <c r="GW81" s="1218" t="n"/>
      <c r="GX81" s="1218" t="n"/>
      <c r="GY81" s="1218" t="n"/>
      <c r="GZ81" s="1218" t="n"/>
    </row>
    <row r="82" ht="6" customHeight="1" s="898">
      <c r="A82" s="1170" t="n"/>
      <c r="B82" s="1163" t="n"/>
      <c r="C82" s="1163" t="n"/>
      <c r="D82" s="1163" t="n"/>
      <c r="E82" s="1163" t="n"/>
      <c r="F82" s="1163" t="n"/>
      <c r="G82" s="1163" t="n"/>
      <c r="H82" s="1163" t="n"/>
      <c r="I82" s="1163" t="n"/>
      <c r="J82" s="1163" t="n"/>
      <c r="K82" s="1163" t="n"/>
      <c r="L82" s="1163" t="n"/>
      <c r="M82" s="1163" t="n"/>
      <c r="N82" s="1163" t="n"/>
      <c r="O82" s="1163" t="n"/>
      <c r="P82" s="1163" t="n"/>
      <c r="Q82" s="1163" t="n"/>
      <c r="R82" s="1163" t="n"/>
      <c r="S82" s="1164" t="n"/>
      <c r="T82" s="1162" t="n"/>
      <c r="U82" s="1164" t="n"/>
      <c r="V82" s="1162" t="n"/>
      <c r="W82" s="1163" t="n"/>
      <c r="X82" s="1163" t="n"/>
      <c r="Y82" s="1163" t="n"/>
      <c r="Z82" s="1163" t="n"/>
      <c r="AA82" s="1163" t="n"/>
      <c r="AB82" s="1163" t="n"/>
      <c r="AC82" s="1163" t="n"/>
      <c r="AD82" s="1164" t="n"/>
      <c r="AE82" s="1170" t="n"/>
      <c r="AF82" s="1164" t="n"/>
      <c r="AG82" s="1162" t="n"/>
      <c r="AH82" s="1163" t="n"/>
      <c r="AI82" s="1163" t="n"/>
      <c r="AJ82" s="1163" t="n"/>
      <c r="AK82" s="1163" t="n"/>
      <c r="AL82" s="1163" t="n"/>
      <c r="AM82" s="1163" t="n"/>
      <c r="AN82" s="1163" t="n"/>
      <c r="AO82" s="1164" t="n"/>
      <c r="AP82" s="1160" t="n"/>
      <c r="AQ82" s="1158" t="n"/>
      <c r="AR82" s="1158" t="n"/>
      <c r="AS82" s="1158" t="n"/>
      <c r="AT82" s="1158" t="n"/>
      <c r="AU82" s="1158" t="n"/>
      <c r="AV82" s="1158" t="n"/>
      <c r="AW82" s="1158" t="n"/>
      <c r="AX82" s="1158" t="n"/>
      <c r="AY82" s="1158" t="n"/>
      <c r="AZ82" s="1159" t="n"/>
      <c r="BA82" s="1170" t="n"/>
      <c r="BB82" s="1164" t="n"/>
      <c r="BC82" s="1162" t="n"/>
      <c r="BD82" s="1163" t="n"/>
      <c r="BE82" s="1163" t="n"/>
      <c r="BF82" s="1163" t="n"/>
      <c r="BG82" s="1163" t="n"/>
      <c r="BH82" s="1163" t="n"/>
      <c r="BI82" s="1163" t="n"/>
      <c r="BJ82" s="1163" t="n"/>
      <c r="BK82" s="1164" t="n"/>
      <c r="BL82" s="1162" t="n"/>
      <c r="BM82" s="1163" t="n"/>
      <c r="BN82" s="1163" t="n"/>
      <c r="BO82" s="1163" t="n"/>
      <c r="BP82" s="1163" t="n"/>
      <c r="BQ82" s="1163" t="n"/>
      <c r="BR82" s="1163" t="n"/>
      <c r="BS82" s="1163" t="n"/>
      <c r="BT82" s="1163" t="n"/>
      <c r="BU82" s="1163" t="n"/>
      <c r="BV82" s="1164" t="n"/>
      <c r="BW82" s="1163" t="n"/>
      <c r="BX82" s="1163" t="n"/>
      <c r="BY82" s="1163" t="n"/>
      <c r="BZ82" s="1163" t="n"/>
      <c r="CA82" s="1163" t="n"/>
      <c r="CB82" s="1163" t="n"/>
      <c r="CC82" s="1163" t="n"/>
      <c r="CD82" s="1163" t="n"/>
      <c r="CE82" s="1163" t="n"/>
      <c r="CF82" s="1163" t="n"/>
      <c r="CG82" s="1163" t="n"/>
      <c r="CH82" s="1163" t="n"/>
      <c r="CI82" s="1163" t="n"/>
      <c r="CJ82" s="1163" t="n"/>
      <c r="CK82" s="1163" t="n"/>
      <c r="CL82" s="1163" t="n"/>
      <c r="CM82" s="1163" t="n"/>
      <c r="CN82" s="1163" t="n"/>
      <c r="CO82" s="1163" t="n"/>
      <c r="CP82" s="1163" t="n"/>
      <c r="CQ82" s="1163" t="n"/>
      <c r="CR82" s="1163" t="n"/>
      <c r="CS82" s="1163" t="n"/>
      <c r="CT82" s="1163" t="n"/>
      <c r="CU82" s="1163" t="n"/>
      <c r="CV82" s="1163" t="n"/>
      <c r="CW82" s="1163" t="n"/>
      <c r="CX82" s="1163" t="n"/>
      <c r="CY82" s="1163" t="n"/>
      <c r="CZ82" s="1163" t="n"/>
      <c r="DA82" s="1163" t="n"/>
      <c r="DB82" s="1163" t="n"/>
      <c r="DC82" s="1163" t="n"/>
      <c r="DD82" s="1163" t="n"/>
      <c r="DE82" s="1163" t="n"/>
      <c r="DF82" s="1163" t="n"/>
      <c r="DG82" s="1163" t="n"/>
      <c r="DH82" s="1163" t="n"/>
      <c r="DI82" s="1163" t="n"/>
      <c r="DJ82" s="1163" t="n"/>
      <c r="DK82" s="1163" t="n"/>
      <c r="DL82" s="1163" t="n"/>
      <c r="DM82" s="1163" t="n"/>
      <c r="DN82" s="1163" t="n"/>
      <c r="DO82" s="1163" t="n"/>
      <c r="DP82" s="1163" t="n"/>
      <c r="DQ82" s="1163" t="n"/>
      <c r="DR82" s="1163" t="n"/>
      <c r="DS82" s="1163" t="n"/>
      <c r="DT82" s="1163" t="n"/>
      <c r="DU82" s="1163" t="n"/>
      <c r="DV82" s="1164" t="n"/>
      <c r="DW82" s="1195" t="n"/>
      <c r="DY82" s="690" t="inlineStr">
        <is>
          <t xml:space="preserve">　 = ④＋a＋⑭＋⑮</t>
        </is>
      </c>
      <c r="EZ82" s="1201" t="n"/>
      <c r="FA82" s="1201" t="n"/>
      <c r="FB82" s="1201" t="n"/>
      <c r="FC82" s="1201" t="n"/>
      <c r="FD82" s="1201" t="n"/>
      <c r="FE82" s="1201" t="n"/>
      <c r="FF82" s="1201" t="n"/>
      <c r="FG82" s="1201" t="n"/>
      <c r="FH82" s="1201" t="n"/>
      <c r="FI82" s="1201" t="n"/>
      <c r="FJ82" s="1201" t="n"/>
      <c r="FK82" s="1201" t="n"/>
      <c r="FL82" s="1201"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8" t="n"/>
      <c r="GO82" s="1218" t="n"/>
      <c r="GP82" s="1218" t="n"/>
      <c r="GQ82" s="1218" t="n"/>
      <c r="GR82" s="1218" t="n"/>
      <c r="GS82" s="1218" t="n"/>
      <c r="GT82" s="1218" t="n"/>
      <c r="GU82" s="1218" t="n"/>
      <c r="GV82" s="1218" t="n"/>
      <c r="GW82" s="1218" t="n"/>
      <c r="GX82" s="1218" t="n"/>
      <c r="GY82" s="1218" t="n"/>
      <c r="GZ82" s="1218" t="n"/>
    </row>
    <row r="83" ht="6" customHeight="1" s="898">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8" t="n"/>
      <c r="U83" s="1218" t="n"/>
      <c r="V83" s="1218" t="n"/>
      <c r="W83" s="1218" t="n"/>
      <c r="X83" s="1218" t="n"/>
      <c r="Y83" s="1218" t="n"/>
      <c r="Z83" s="1218" t="n"/>
      <c r="AA83" s="1218" t="n"/>
      <c r="AB83" s="1218" t="n"/>
      <c r="AC83" s="1218" t="n"/>
      <c r="AD83" s="1218" t="n"/>
      <c r="AE83" s="1218" t="n"/>
      <c r="AF83" s="1218" t="n"/>
      <c r="AG83" s="1218" t="n"/>
      <c r="AH83" s="1218" t="n"/>
      <c r="AI83" s="1218" t="n"/>
      <c r="AJ83" s="1218" t="n"/>
      <c r="AK83" s="1218" t="n"/>
      <c r="AL83" s="1218" t="n"/>
      <c r="AM83" s="1218" t="n"/>
      <c r="AN83" s="1218" t="n"/>
      <c r="AO83" s="1218" t="n"/>
      <c r="AP83" s="1218" t="n"/>
      <c r="AQ83" s="1218" t="n"/>
      <c r="AR83" s="1218" t="n"/>
      <c r="AS83" s="1218" t="n"/>
      <c r="AT83" s="1218" t="n"/>
      <c r="AU83" s="1218" t="n"/>
      <c r="AV83" s="1218" t="n"/>
      <c r="AW83" s="1218" t="n"/>
      <c r="AX83" s="1218" t="n"/>
      <c r="AY83" s="1218" t="n"/>
      <c r="AZ83" s="1218" t="n"/>
      <c r="BA83" s="1218" t="n"/>
      <c r="BB83" s="1218" t="n"/>
      <c r="BC83" s="1218" t="n"/>
      <c r="BD83" s="1218" t="n"/>
      <c r="BE83" s="1218" t="n"/>
      <c r="BF83" s="1218" t="n"/>
      <c r="BG83" s="1218" t="n"/>
      <c r="BH83" s="1218" t="n"/>
      <c r="BI83" s="1218" t="n"/>
      <c r="BJ83" s="1218" t="n"/>
      <c r="BK83" s="1218" t="n"/>
      <c r="BL83" s="1218" t="n"/>
      <c r="BM83" s="1218" t="n"/>
      <c r="BN83" s="1218" t="n"/>
      <c r="BO83" s="1218" t="n"/>
      <c r="BP83" s="1218" t="n"/>
      <c r="BQ83" s="1218" t="n"/>
      <c r="BR83" s="1218" t="n"/>
      <c r="BS83" s="1218" t="n"/>
      <c r="BT83" s="1218" t="n"/>
      <c r="BU83" s="1218" t="n"/>
      <c r="BV83" s="1218" t="n"/>
      <c r="BW83" s="1168" t="n"/>
      <c r="BX83" s="1195" t="n"/>
      <c r="BY83" s="1195" t="n"/>
      <c r="BZ83" s="1195" t="n"/>
      <c r="CA83" s="1195" t="n"/>
      <c r="CB83" s="1195" t="n"/>
      <c r="CC83" s="1195" t="n"/>
      <c r="CD83" s="1195" t="n"/>
      <c r="CE83" s="1195" t="n"/>
      <c r="CF83" s="1195" t="n"/>
      <c r="CG83" s="1195" t="n"/>
      <c r="CH83" s="1195" t="n"/>
      <c r="CI83" s="1195" t="n"/>
      <c r="CJ83" s="1195" t="n"/>
      <c r="CK83" s="1195" t="n"/>
      <c r="CL83" s="1195" t="n"/>
      <c r="CM83" s="1195" t="n"/>
      <c r="CN83" s="1195" t="n"/>
      <c r="CO83" s="1195" t="n"/>
      <c r="CP83" s="1195" t="n"/>
      <c r="CQ83" s="1195" t="n"/>
      <c r="CR83" s="1195" t="n"/>
      <c r="CS83" s="1195" t="n"/>
      <c r="CT83" s="1195" t="n"/>
      <c r="CU83" s="1195" t="n"/>
      <c r="CV83" s="1195" t="n"/>
      <c r="CW83" s="1195" t="n"/>
      <c r="CX83" s="1195" t="n"/>
      <c r="CY83" s="1195" t="n"/>
      <c r="CZ83" s="1195" t="n"/>
      <c r="DA83" s="1195" t="n"/>
      <c r="DB83" s="1195" t="n"/>
      <c r="DC83" s="1195" t="n"/>
      <c r="DD83" s="1195" t="n"/>
      <c r="DE83" s="1195" t="n"/>
      <c r="DF83" s="1195" t="n"/>
      <c r="DG83" s="1195" t="n"/>
      <c r="DH83" s="1195" t="n"/>
      <c r="DI83" s="1195" t="n"/>
      <c r="DJ83" s="1195" t="n"/>
      <c r="DK83" s="1195" t="n"/>
      <c r="DL83" s="1195" t="n"/>
      <c r="DM83" s="1195" t="n"/>
      <c r="DN83" s="1195" t="n"/>
      <c r="DO83" s="1195" t="n"/>
      <c r="DP83" s="1195" t="n"/>
      <c r="DQ83" s="1195" t="n"/>
      <c r="DR83" s="1195" t="n"/>
      <c r="DS83" s="1195" t="n"/>
      <c r="DT83" s="1195" t="n"/>
      <c r="DU83" s="1195" t="n"/>
      <c r="DV83" s="1195" t="n"/>
      <c r="DW83" s="1195" t="n"/>
      <c r="EZ83" s="1193" t="n"/>
      <c r="FA83" s="1193" t="n"/>
      <c r="FB83" s="1193" t="n"/>
      <c r="FC83" s="1193" t="n"/>
      <c r="FD83" s="1193" t="n"/>
      <c r="FE83" s="1193" t="n"/>
      <c r="FF83" s="1193" t="n"/>
      <c r="FG83" s="1193" t="n"/>
      <c r="FH83" s="1193" t="n"/>
      <c r="FI83" s="1193" t="n"/>
      <c r="FJ83" s="1193" t="n"/>
      <c r="FK83" s="1193" t="n"/>
      <c r="FL83" s="1194"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8" t="n"/>
      <c r="GO83" s="1218" t="n"/>
      <c r="GP83" s="1218" t="n"/>
      <c r="GQ83" s="1218" t="n"/>
      <c r="GR83" s="1218" t="n"/>
      <c r="GS83" s="1218" t="n"/>
      <c r="GT83" s="1218" t="n"/>
      <c r="GU83" s="1218" t="n"/>
      <c r="GV83" s="1218" t="n"/>
      <c r="GW83" s="1218" t="n"/>
      <c r="GX83" s="1218" t="n"/>
      <c r="GY83" s="1218" t="n"/>
      <c r="GZ83" s="1218" t="n"/>
    </row>
    <row r="84" ht="6" customHeight="1" s="898">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8" t="n"/>
      <c r="U84" s="1218" t="n"/>
      <c r="V84" s="1218" t="n"/>
      <c r="W84" s="1218" t="n"/>
      <c r="X84" s="1218" t="n"/>
      <c r="Y84" s="1218" t="n"/>
      <c r="Z84" s="1218" t="n"/>
      <c r="AA84" s="1218" t="n"/>
      <c r="AB84" s="1218" t="n"/>
      <c r="AC84" s="1218" t="n"/>
      <c r="AD84" s="1218" t="n"/>
      <c r="AE84" s="1218" t="n"/>
      <c r="AF84" s="1218" t="n"/>
      <c r="AG84" s="1218" t="n"/>
      <c r="AH84" s="1218" t="n"/>
      <c r="AI84" s="1218" t="n"/>
      <c r="AJ84" s="1218" t="n"/>
      <c r="AK84" s="1218" t="n"/>
      <c r="AL84" s="1218" t="n"/>
      <c r="AM84" s="1218" t="n"/>
      <c r="AN84" s="1218" t="n"/>
      <c r="AO84" s="1218" t="n"/>
      <c r="AP84" s="1218" t="n"/>
      <c r="AQ84" s="1218" t="n"/>
      <c r="AR84" s="1218" t="n"/>
      <c r="AS84" s="1218" t="n"/>
      <c r="AT84" s="1218" t="n"/>
      <c r="AU84" s="1218" t="n"/>
      <c r="AV84" s="1218" t="n"/>
      <c r="AW84" s="1218" t="n"/>
      <c r="AX84" s="1218" t="n"/>
      <c r="AY84" s="1218" t="n"/>
      <c r="AZ84" s="1218" t="n"/>
      <c r="BA84" s="1218" t="n"/>
      <c r="BB84" s="1218" t="n"/>
      <c r="BC84" s="1218" t="n"/>
      <c r="BD84" s="1218" t="n"/>
      <c r="BE84" s="1218" t="n"/>
      <c r="BF84" s="1218" t="n"/>
      <c r="BG84" s="1218" t="n"/>
      <c r="BH84" s="1218" t="n"/>
      <c r="BI84" s="1218" t="n"/>
      <c r="BJ84" s="1218" t="n"/>
      <c r="BK84" s="1218" t="n"/>
      <c r="BL84" s="1218" t="n"/>
      <c r="BM84" s="1218" t="n"/>
      <c r="BN84" s="1218" t="n"/>
      <c r="BO84" s="1218" t="n"/>
      <c r="BP84" s="1218" t="n"/>
      <c r="BQ84" s="1218" t="n"/>
      <c r="BR84" s="1218" t="n"/>
      <c r="BS84" s="1218" t="n"/>
      <c r="BT84" s="1218" t="n"/>
      <c r="BU84" s="1218" t="n"/>
      <c r="BV84" s="1218" t="n"/>
      <c r="BW84" s="1168" t="n"/>
      <c r="BX84" s="1195" t="n"/>
      <c r="BY84" s="1195" t="n"/>
      <c r="BZ84" s="1195" t="n"/>
      <c r="CA84" s="1195" t="n"/>
      <c r="CB84" s="1195" t="n"/>
      <c r="CC84" s="1195" t="n"/>
      <c r="CD84" s="1195" t="n"/>
      <c r="CE84" s="1195" t="n"/>
      <c r="CF84" s="1195" t="n"/>
      <c r="CG84" s="1195" t="n"/>
      <c r="CH84" s="1195" t="n"/>
      <c r="CI84" s="1195" t="n"/>
      <c r="CJ84" s="1195" t="n"/>
      <c r="CK84" s="1195" t="n"/>
      <c r="CL84" s="1195" t="n"/>
      <c r="CM84" s="1195" t="n"/>
      <c r="CN84" s="1195" t="n"/>
      <c r="CO84" s="1195" t="n"/>
      <c r="CP84" s="1195" t="n"/>
      <c r="CQ84" s="1195" t="n"/>
      <c r="CR84" s="1195" t="n"/>
      <c r="CS84" s="1195" t="n"/>
      <c r="CT84" s="1195" t="n"/>
      <c r="CU84" s="1195" t="n"/>
      <c r="CV84" s="1195" t="n"/>
      <c r="CW84" s="1195" t="n"/>
      <c r="CX84" s="1195" t="n"/>
      <c r="CY84" s="1195" t="n"/>
      <c r="CZ84" s="1195" t="n"/>
      <c r="DA84" s="1195" t="n"/>
      <c r="DB84" s="1195" t="n"/>
      <c r="DC84" s="1195" t="n"/>
      <c r="DD84" s="1195" t="n"/>
      <c r="DE84" s="1195" t="n"/>
      <c r="DF84" s="1195" t="n"/>
      <c r="DG84" s="1195" t="n"/>
      <c r="DH84" s="1195" t="n"/>
      <c r="DI84" s="1195" t="n"/>
      <c r="DJ84" s="1195" t="n"/>
      <c r="DK84" s="1195" t="n"/>
      <c r="DL84" s="1195" t="n"/>
      <c r="DM84" s="1195" t="n"/>
      <c r="DN84" s="1195" t="n"/>
      <c r="DO84" s="1195" t="n"/>
      <c r="DP84" s="1195" t="n"/>
      <c r="DQ84" s="1195" t="n"/>
      <c r="DR84" s="1195" t="n"/>
      <c r="DS84" s="1195" t="n"/>
      <c r="DT84" s="1195" t="n"/>
      <c r="DU84" s="1195" t="n"/>
      <c r="DV84" s="1195" t="n"/>
      <c r="DW84" s="1195"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3" t="n"/>
      <c r="FA84" s="1193" t="n"/>
      <c r="FB84" s="1193" t="n"/>
      <c r="FC84" s="1193" t="n"/>
      <c r="FD84" s="1193" t="n"/>
      <c r="FE84" s="1193" t="n"/>
      <c r="FF84" s="1193" t="n"/>
      <c r="FG84" s="1193" t="n"/>
      <c r="FH84" s="1193" t="n"/>
      <c r="FI84" s="1193" t="n"/>
      <c r="FJ84" s="1193" t="n"/>
      <c r="FK84" s="1193" t="n"/>
      <c r="FL84" s="1194"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8" t="n"/>
      <c r="GO84" s="1218" t="n"/>
      <c r="GP84" s="1218" t="n"/>
      <c r="GQ84" s="1218" t="n"/>
      <c r="GR84" s="1218" t="n"/>
      <c r="GS84" s="1218" t="n"/>
      <c r="GT84" s="1218" t="n"/>
      <c r="GU84" s="1218" t="n"/>
      <c r="GV84" s="1218" t="n"/>
      <c r="GW84" s="1218" t="n"/>
      <c r="GX84" s="1218" t="n"/>
      <c r="GY84" s="1218" t="n"/>
      <c r="GZ84" s="1218" t="n"/>
    </row>
    <row r="85" ht="6" customHeight="1" s="898">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8" t="n"/>
      <c r="U85" s="1218" t="n"/>
      <c r="V85" s="1218" t="n"/>
      <c r="W85" s="1218" t="n"/>
      <c r="X85" s="1218" t="n"/>
      <c r="Y85" s="1218" t="n"/>
      <c r="Z85" s="1218" t="n"/>
      <c r="AA85" s="1218" t="n"/>
      <c r="AB85" s="1218" t="n"/>
      <c r="AC85" s="1218" t="n"/>
      <c r="AD85" s="1218" t="n"/>
      <c r="AE85" s="1218" t="n"/>
      <c r="AF85" s="1218" t="n"/>
      <c r="AG85" s="1218" t="n"/>
      <c r="AH85" s="1218" t="n"/>
      <c r="AI85" s="1218" t="n"/>
      <c r="AJ85" s="1218" t="n"/>
      <c r="AK85" s="1218" t="n"/>
      <c r="AL85" s="1218" t="n"/>
      <c r="AM85" s="1218" t="n"/>
      <c r="AN85" s="1218" t="n"/>
      <c r="AO85" s="1218" t="n"/>
      <c r="AP85" s="1218" t="n"/>
      <c r="AQ85" s="1218" t="n"/>
      <c r="AR85" s="1218" t="n"/>
      <c r="AS85" s="1218" t="n"/>
      <c r="AT85" s="1218" t="n"/>
      <c r="AU85" s="1218" t="n"/>
      <c r="AV85" s="1218" t="n"/>
      <c r="AW85" s="1218" t="n"/>
      <c r="AX85" s="1218" t="n"/>
      <c r="AY85" s="1218" t="n"/>
      <c r="AZ85" s="1218" t="n"/>
      <c r="BA85" s="1218" t="n"/>
      <c r="BB85" s="1218" t="n"/>
      <c r="BC85" s="1218" t="n"/>
      <c r="BD85" s="1218" t="n"/>
      <c r="BE85" s="1218" t="n"/>
      <c r="BF85" s="1218" t="n"/>
      <c r="BG85" s="1218" t="n"/>
      <c r="BH85" s="1218" t="n"/>
      <c r="BI85" s="1218" t="n"/>
      <c r="BJ85" s="1218" t="n"/>
      <c r="BK85" s="1218" t="n"/>
      <c r="BL85" s="1218" t="n"/>
      <c r="BM85" s="1218" t="n"/>
      <c r="BN85" s="1218" t="n"/>
      <c r="BO85" s="1218" t="n"/>
      <c r="BP85" s="1218" t="n"/>
      <c r="BQ85" s="1218" t="n"/>
      <c r="BR85" s="1218" t="n"/>
      <c r="BS85" s="1218" t="n"/>
      <c r="BT85" s="1218" t="n"/>
      <c r="BU85" s="1218" t="n"/>
      <c r="BV85" s="1218" t="n"/>
      <c r="BW85" s="1168" t="n"/>
      <c r="BX85" s="1195" t="n"/>
      <c r="BY85" s="1195" t="n"/>
      <c r="BZ85" s="1195" t="n"/>
      <c r="CA85" s="1195" t="n"/>
      <c r="CB85" s="1195" t="n"/>
      <c r="CC85" s="1195" t="n"/>
      <c r="CD85" s="1195" t="n"/>
      <c r="CE85" s="1195" t="n"/>
      <c r="CF85" s="1195" t="n"/>
      <c r="CG85" s="1195" t="n"/>
      <c r="CH85" s="1195" t="n"/>
      <c r="CI85" s="1195" t="n"/>
      <c r="CJ85" s="1195" t="n"/>
      <c r="CK85" s="1195" t="n"/>
      <c r="CL85" s="1195" t="n"/>
      <c r="CM85" s="1195" t="n"/>
      <c r="CN85" s="1195" t="n"/>
      <c r="CO85" s="1195" t="n"/>
      <c r="CP85" s="1195" t="n"/>
      <c r="CQ85" s="1195" t="n"/>
      <c r="CR85" s="1195" t="n"/>
      <c r="CS85" s="1195" t="n"/>
      <c r="CT85" s="1195" t="n"/>
      <c r="CU85" s="1195" t="n"/>
      <c r="CV85" s="1195" t="n"/>
      <c r="CW85" s="1195" t="n"/>
      <c r="CX85" s="1195" t="n"/>
      <c r="CY85" s="1195" t="n"/>
      <c r="CZ85" s="1195" t="n"/>
      <c r="DA85" s="1195" t="n"/>
      <c r="DB85" s="1195" t="n"/>
      <c r="DC85" s="1195" t="n"/>
      <c r="DD85" s="1195" t="n"/>
      <c r="DE85" s="1195" t="n"/>
      <c r="DF85" s="1195" t="n"/>
      <c r="DG85" s="1195" t="n"/>
      <c r="DH85" s="1195" t="n"/>
      <c r="DI85" s="1195" t="n"/>
      <c r="DJ85" s="1195" t="n"/>
      <c r="DK85" s="1195" t="n"/>
      <c r="DL85" s="1195" t="n"/>
      <c r="DM85" s="1195" t="n"/>
      <c r="DN85" s="1195" t="n"/>
      <c r="DO85" s="1195" t="n"/>
      <c r="DP85" s="1195" t="n"/>
      <c r="DQ85" s="1195" t="n"/>
      <c r="DR85" s="1195" t="n"/>
      <c r="DS85" s="1195" t="n"/>
      <c r="DT85" s="1195" t="n"/>
      <c r="DU85" s="1195" t="n"/>
      <c r="DV85" s="1195" t="n"/>
      <c r="DW85" s="1195" t="n"/>
      <c r="DY85" s="684" t="inlineStr">
        <is>
          <t>Shareholders' equity in substance (B) Total Assets Basis</t>
        </is>
      </c>
      <c r="DZ85" s="1147" t="n"/>
      <c r="EA85" s="1147" t="n"/>
      <c r="EB85" s="1147" t="n"/>
      <c r="EC85" s="1147" t="n"/>
      <c r="ED85" s="1147" t="n"/>
      <c r="EE85" s="1147" t="n"/>
      <c r="EF85" s="1147" t="n"/>
      <c r="EG85" s="1147" t="n"/>
      <c r="EH85" s="1147" t="n"/>
      <c r="EI85" s="1147" t="n"/>
      <c r="EJ85" s="1147" t="n"/>
      <c r="EK85" s="1147" t="n"/>
      <c r="EL85" s="1147" t="n"/>
      <c r="EM85" s="1147" t="n"/>
      <c r="EN85" s="1147" t="n"/>
      <c r="EO85" s="1147" t="n"/>
      <c r="EP85" s="1147" t="n"/>
      <c r="EQ85" s="1147" t="n"/>
      <c r="ER85" s="1147" t="n"/>
      <c r="ES85" s="1147" t="n"/>
      <c r="ET85" s="1147" t="n"/>
      <c r="EU85" s="1147" t="n"/>
      <c r="EV85" s="1147" t="n"/>
      <c r="EW85" s="1147" t="n"/>
      <c r="EX85" s="1147" t="n"/>
      <c r="EY85" s="1175" t="n"/>
      <c r="EZ85" s="714">
        <f>FB24+FB49+FB66+FB77</f>
        <v/>
      </c>
      <c r="FA85" s="1140" t="n"/>
      <c r="FB85" s="1140" t="n"/>
      <c r="FC85" s="1140" t="n"/>
      <c r="FD85" s="1140" t="n"/>
      <c r="FE85" s="1140" t="n"/>
      <c r="FF85" s="1140" t="n"/>
      <c r="FG85" s="1140" t="n"/>
      <c r="FH85" s="1140" t="n"/>
      <c r="FI85" s="1140" t="n"/>
      <c r="FJ85" s="1140" t="n"/>
      <c r="FK85" s="1140" t="n"/>
      <c r="FL85" s="1141"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8" t="n"/>
      <c r="GO85" s="1218" t="n"/>
      <c r="GP85" s="1218" t="n"/>
      <c r="GQ85" s="1218" t="n"/>
      <c r="GR85" s="1218" t="n"/>
      <c r="GS85" s="1218" t="n"/>
      <c r="GT85" s="1218" t="n"/>
      <c r="GU85" s="1218" t="n"/>
      <c r="GV85" s="1218" t="n"/>
      <c r="GW85" s="1218" t="n"/>
      <c r="GX85" s="1218" t="n"/>
      <c r="GY85" s="1218" t="n"/>
      <c r="GZ85" s="1218" t="n"/>
    </row>
    <row r="86" ht="6" customHeight="1" s="898">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8" t="n"/>
      <c r="U86" s="1218" t="n"/>
      <c r="V86" s="1218" t="n"/>
      <c r="W86" s="1218" t="n"/>
      <c r="X86" s="1218" t="n"/>
      <c r="Y86" s="1218" t="n"/>
      <c r="Z86" s="1218" t="n"/>
      <c r="AA86" s="1218" t="n"/>
      <c r="AB86" s="1218" t="n"/>
      <c r="AC86" s="1218" t="n"/>
      <c r="AD86" s="1218" t="n"/>
      <c r="AE86" s="1218" t="n"/>
      <c r="AF86" s="1218" t="n"/>
      <c r="AG86" s="1218" t="n"/>
      <c r="AH86" s="1218" t="n"/>
      <c r="AI86" s="1218" t="n"/>
      <c r="AJ86" s="1218" t="n"/>
      <c r="AK86" s="1218" t="n"/>
      <c r="AL86" s="1218" t="n"/>
      <c r="AM86" s="1218" t="n"/>
      <c r="AN86" s="1218" t="n"/>
      <c r="AO86" s="1218" t="n"/>
      <c r="AP86" s="1218" t="n"/>
      <c r="AQ86" s="1218" t="n"/>
      <c r="AR86" s="1218" t="n"/>
      <c r="AS86" s="1218" t="n"/>
      <c r="AT86" s="1218" t="n"/>
      <c r="AU86" s="1218" t="n"/>
      <c r="AV86" s="1218" t="n"/>
      <c r="AW86" s="1218" t="n"/>
      <c r="AX86" s="1218" t="n"/>
      <c r="AY86" s="1218" t="n"/>
      <c r="AZ86" s="1218" t="n"/>
      <c r="BA86" s="1218" t="n"/>
      <c r="BB86" s="1218" t="n"/>
      <c r="BC86" s="1218" t="n"/>
      <c r="BD86" s="1218" t="n"/>
      <c r="BE86" s="1218" t="n"/>
      <c r="BF86" s="1218" t="n"/>
      <c r="BG86" s="1218" t="n"/>
      <c r="BH86" s="1218" t="n"/>
      <c r="BI86" s="1218" t="n"/>
      <c r="BJ86" s="1218" t="n"/>
      <c r="BK86" s="1218" t="n"/>
      <c r="BL86" s="1218" t="n"/>
      <c r="BM86" s="1218" t="n"/>
      <c r="BN86" s="1218" t="n"/>
      <c r="BO86" s="1218" t="n"/>
      <c r="BP86" s="1218" t="n"/>
      <c r="BQ86" s="1218" t="n"/>
      <c r="BR86" s="1218" t="n"/>
      <c r="BS86" s="1218" t="n"/>
      <c r="BT86" s="1218" t="n"/>
      <c r="BU86" s="1218" t="n"/>
      <c r="BV86" s="1218" t="n"/>
      <c r="BW86" s="1168" t="n"/>
      <c r="BX86" s="1195" t="n"/>
      <c r="BY86" s="1195" t="n"/>
      <c r="BZ86" s="1195" t="n"/>
      <c r="CA86" s="1195" t="n"/>
      <c r="CB86" s="1195" t="n"/>
      <c r="CC86" s="1195" t="n"/>
      <c r="CD86" s="1195" t="n"/>
      <c r="CE86" s="1195" t="n"/>
      <c r="CF86" s="1195" t="n"/>
      <c r="CG86" s="1195" t="n"/>
      <c r="CH86" s="1195" t="n"/>
      <c r="CI86" s="1195" t="n"/>
      <c r="CJ86" s="1195" t="n"/>
      <c r="CK86" s="1195" t="n"/>
      <c r="CL86" s="1195" t="n"/>
      <c r="CM86" s="1195" t="n"/>
      <c r="CN86" s="1195" t="n"/>
      <c r="CO86" s="1195" t="n"/>
      <c r="CP86" s="1195" t="n"/>
      <c r="CQ86" s="1195" t="n"/>
      <c r="CR86" s="1195" t="n"/>
      <c r="CS86" s="1195" t="n"/>
      <c r="CT86" s="1195" t="n"/>
      <c r="CU86" s="1195" t="n"/>
      <c r="CV86" s="1195" t="n"/>
      <c r="CW86" s="1195" t="n"/>
      <c r="CX86" s="1195" t="n"/>
      <c r="CY86" s="1195" t="n"/>
      <c r="CZ86" s="1195" t="n"/>
      <c r="DA86" s="1195" t="n"/>
      <c r="DB86" s="1195" t="n"/>
      <c r="DC86" s="1195" t="n"/>
      <c r="DD86" s="1195" t="n"/>
      <c r="DE86" s="1195" t="n"/>
      <c r="DF86" s="1195" t="n"/>
      <c r="DG86" s="1195" t="n"/>
      <c r="DH86" s="1195" t="n"/>
      <c r="DI86" s="1195" t="n"/>
      <c r="DJ86" s="1195" t="n"/>
      <c r="DK86" s="1195" t="n"/>
      <c r="DL86" s="1195" t="n"/>
      <c r="DM86" s="1195" t="n"/>
      <c r="DN86" s="1195" t="n"/>
      <c r="DO86" s="1195" t="n"/>
      <c r="DP86" s="1195" t="n"/>
      <c r="DQ86" s="1195" t="n"/>
      <c r="DR86" s="1195" t="n"/>
      <c r="DS86" s="1195" t="n"/>
      <c r="DT86" s="1195" t="n"/>
      <c r="DU86" s="1195" t="n"/>
      <c r="DV86" s="1195" t="n"/>
      <c r="DW86" s="1195" t="n"/>
      <c r="DY86" s="1162" t="n"/>
      <c r="DZ86" s="1163" t="n"/>
      <c r="EA86" s="1163" t="n"/>
      <c r="EB86" s="1163" t="n"/>
      <c r="EC86" s="1163" t="n"/>
      <c r="ED86" s="1163" t="n"/>
      <c r="EE86" s="1163" t="n"/>
      <c r="EF86" s="1163" t="n"/>
      <c r="EG86" s="1163" t="n"/>
      <c r="EH86" s="1163" t="n"/>
      <c r="EI86" s="1163" t="n"/>
      <c r="EJ86" s="1163" t="n"/>
      <c r="EK86" s="1163" t="n"/>
      <c r="EL86" s="1163" t="n"/>
      <c r="EM86" s="1163" t="n"/>
      <c r="EN86" s="1163" t="n"/>
      <c r="EO86" s="1163" t="n"/>
      <c r="EP86" s="1163" t="n"/>
      <c r="EQ86" s="1163" t="n"/>
      <c r="ER86" s="1163" t="n"/>
      <c r="ES86" s="1163" t="n"/>
      <c r="ET86" s="1163" t="n"/>
      <c r="EU86" s="1163" t="n"/>
      <c r="EV86" s="1163" t="n"/>
      <c r="EW86" s="1163" t="n"/>
      <c r="EX86" s="1163" t="n"/>
      <c r="EY86" s="1171" t="n"/>
      <c r="EZ86" s="1157" t="n"/>
      <c r="FA86" s="1158" t="n"/>
      <c r="FB86" s="1158" t="n"/>
      <c r="FC86" s="1158" t="n"/>
      <c r="FD86" s="1158" t="n"/>
      <c r="FE86" s="1158" t="n"/>
      <c r="FF86" s="1158" t="n"/>
      <c r="FG86" s="1158" t="n"/>
      <c r="FH86" s="1158" t="n"/>
      <c r="FI86" s="1158" t="n"/>
      <c r="FJ86" s="1158" t="n"/>
      <c r="FK86" s="1158" t="n"/>
      <c r="FL86" s="1161"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8" t="n"/>
      <c r="GO86" s="1218" t="n"/>
      <c r="GP86" s="1218" t="n"/>
      <c r="GQ86" s="1218" t="n"/>
      <c r="GR86" s="1218" t="n"/>
      <c r="GS86" s="1218" t="n"/>
      <c r="GT86" s="1218" t="n"/>
      <c r="GU86" s="1218" t="n"/>
      <c r="GV86" s="1218" t="n"/>
      <c r="GW86" s="1218" t="n"/>
      <c r="GX86" s="1218" t="n"/>
      <c r="GY86" s="1218" t="n"/>
      <c r="GZ86" s="1218" t="n"/>
    </row>
    <row r="87" ht="6" customHeight="1" s="898">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8" t="n"/>
      <c r="U87" s="1223">
        <f>121637-V81</f>
        <v/>
      </c>
      <c r="AE87" s="1218" t="n"/>
      <c r="AF87" s="1218" t="n"/>
      <c r="AG87" s="1218" t="n"/>
      <c r="AH87" s="1218" t="n"/>
      <c r="AI87" s="1218" t="n"/>
      <c r="AJ87" s="1218" t="n"/>
      <c r="AK87" s="1218" t="n"/>
      <c r="AL87" s="1218" t="n"/>
      <c r="AM87" s="1218" t="n"/>
      <c r="AN87" s="1218" t="n"/>
      <c r="AO87" s="1218" t="n"/>
      <c r="AP87" s="1218" t="n"/>
      <c r="AQ87" s="1218" t="n"/>
      <c r="AR87" s="1218" t="n"/>
      <c r="AS87" s="1218" t="n"/>
      <c r="AT87" s="1218" t="n"/>
      <c r="AU87" s="1218" t="n"/>
      <c r="AV87" s="1218" t="n"/>
      <c r="AW87" s="1218" t="n"/>
      <c r="AX87" s="1218" t="n"/>
      <c r="AY87" s="1218" t="n"/>
      <c r="AZ87" s="1218" t="n"/>
      <c r="BA87" s="1218" t="n"/>
      <c r="BB87" s="1218" t="n"/>
      <c r="BC87" s="1218" t="n"/>
      <c r="BD87" s="1218" t="n"/>
      <c r="BE87" s="1218" t="n"/>
      <c r="BF87" s="1218" t="n"/>
      <c r="BG87" s="1218" t="n"/>
      <c r="BH87" s="1218" t="n"/>
      <c r="BI87" s="1218" t="n"/>
      <c r="BJ87" s="1218" t="n"/>
      <c r="BK87" s="1218" t="n"/>
      <c r="BL87" s="1218" t="n"/>
      <c r="BM87" s="1218" t="n"/>
      <c r="BN87" s="1218" t="n"/>
      <c r="BO87" s="1218" t="n"/>
      <c r="BP87" s="1218" t="n"/>
      <c r="BQ87" s="1218" t="n"/>
      <c r="BR87" s="1218" t="n"/>
      <c r="BS87" s="1218" t="n"/>
      <c r="BT87" s="1218" t="n"/>
      <c r="BU87" s="1218" t="n"/>
      <c r="BV87" s="1218" t="n"/>
      <c r="BW87" s="1168" t="n"/>
      <c r="BX87" s="1195" t="n"/>
      <c r="BY87" s="1195" t="n"/>
      <c r="BZ87" s="1195" t="n"/>
      <c r="CA87" s="1195" t="n"/>
      <c r="CB87" s="1195" t="n"/>
      <c r="CC87" s="1195" t="n"/>
      <c r="CD87" s="1195" t="n"/>
      <c r="CE87" s="1195" t="n"/>
      <c r="CF87" s="1195" t="n"/>
      <c r="CG87" s="1195" t="n"/>
      <c r="CH87" s="1195" t="n"/>
      <c r="CI87" s="1195" t="n"/>
      <c r="CJ87" s="1195" t="n"/>
      <c r="CK87" s="1195" t="n"/>
      <c r="CL87" s="1195" t="n"/>
      <c r="CM87" s="1195" t="n"/>
      <c r="CN87" s="1195" t="n"/>
      <c r="CO87" s="1195" t="n"/>
      <c r="CP87" s="1195" t="n"/>
      <c r="CQ87" s="1195" t="n"/>
      <c r="CR87" s="1195" t="n"/>
      <c r="CS87" s="1195" t="n"/>
      <c r="CT87" s="1195" t="n"/>
      <c r="CU87" s="1195" t="n"/>
      <c r="CV87" s="1195" t="n"/>
      <c r="CW87" s="1195" t="n"/>
      <c r="CX87" s="1195" t="n"/>
      <c r="CY87" s="1195" t="n"/>
      <c r="CZ87" s="1195" t="n"/>
      <c r="DA87" s="1195" t="n"/>
      <c r="DB87" s="1195" t="n"/>
      <c r="DC87" s="1195" t="n"/>
      <c r="DD87" s="1195" t="n"/>
      <c r="DE87" s="1195" t="n"/>
      <c r="DF87" s="1195" t="n"/>
      <c r="DG87" s="1195" t="n"/>
      <c r="DH87" s="1195" t="n"/>
      <c r="DI87" s="1195" t="n"/>
      <c r="DJ87" s="1195" t="n"/>
      <c r="DK87" s="1195" t="n"/>
      <c r="DL87" s="1195" t="n"/>
      <c r="DM87" s="1195" t="n"/>
      <c r="DN87" s="1195" t="n"/>
      <c r="DO87" s="1195" t="n"/>
      <c r="DP87" s="1195" t="n"/>
      <c r="DQ87" s="1195" t="n"/>
      <c r="DR87" s="1195" t="n"/>
      <c r="DS87" s="1195" t="n"/>
      <c r="DT87" s="1195" t="n"/>
      <c r="DU87" s="1195" t="n"/>
      <c r="DV87" s="1195" t="n"/>
      <c r="DW87" s="1195" t="n"/>
      <c r="DY87" s="692" t="inlineStr">
        <is>
          <t xml:space="preserve">　 = ④＋b＋⑭＋⑮</t>
        </is>
      </c>
      <c r="DZ87" s="1147" t="n"/>
      <c r="EA87" s="1147" t="n"/>
      <c r="EB87" s="1147" t="n"/>
      <c r="EC87" s="1147" t="n"/>
      <c r="ED87" s="1147" t="n"/>
      <c r="EE87" s="1147" t="n"/>
      <c r="EF87" s="1147" t="n"/>
      <c r="EG87" s="1147" t="n"/>
      <c r="EH87" s="1147" t="n"/>
      <c r="EI87" s="1147" t="n"/>
      <c r="EJ87" s="1147" t="n"/>
      <c r="EK87" s="1147" t="n"/>
      <c r="EL87" s="1147" t="n"/>
      <c r="EM87" s="1147" t="n"/>
      <c r="EN87" s="1147" t="n"/>
      <c r="EO87" s="1147" t="n"/>
      <c r="EP87" s="1147" t="n"/>
      <c r="EQ87" s="1147" t="n"/>
      <c r="ER87" s="1147" t="n"/>
      <c r="ES87" s="1147" t="n"/>
      <c r="ET87" s="1147" t="n"/>
      <c r="EU87" s="1147" t="n"/>
      <c r="EV87" s="1147" t="n"/>
      <c r="EW87" s="1147" t="n"/>
      <c r="EX87" s="1147" t="n"/>
      <c r="EY87" s="1147" t="n"/>
      <c r="EZ87" s="1194" t="n"/>
      <c r="FA87" s="1194" t="n"/>
      <c r="FB87" s="1194" t="n"/>
      <c r="FC87" s="1194" t="n"/>
      <c r="FD87" s="1194" t="n"/>
      <c r="FE87" s="1194" t="n"/>
      <c r="FF87" s="1194" t="n"/>
      <c r="FG87" s="1194" t="n"/>
      <c r="FH87" s="1194" t="n"/>
      <c r="FI87" s="1194" t="n"/>
      <c r="FJ87" s="1194" t="n"/>
      <c r="FK87" s="1194" t="n"/>
      <c r="FL87" s="1194"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8" t="n"/>
      <c r="GO87" s="1218" t="n"/>
      <c r="GP87" s="1218" t="n"/>
      <c r="GQ87" s="1218" t="n"/>
      <c r="GR87" s="1218" t="n"/>
      <c r="GS87" s="1218" t="n"/>
      <c r="GT87" s="1218" t="n"/>
      <c r="GU87" s="1218" t="n"/>
      <c r="GV87" s="1218" t="n"/>
      <c r="GW87" s="1218" t="n"/>
      <c r="GX87" s="1218" t="n"/>
      <c r="GY87" s="1218" t="n"/>
      <c r="GZ87" s="1218" t="n"/>
    </row>
    <row r="88" ht="6" customHeight="1" s="898">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8" t="n"/>
      <c r="AE88" s="1218" t="n"/>
      <c r="AF88" s="1218" t="n"/>
      <c r="AG88" s="1218" t="n"/>
      <c r="AH88" s="1218" t="n"/>
      <c r="AI88" s="1218" t="n"/>
      <c r="AJ88" s="1218" t="n"/>
      <c r="AK88" s="1218" t="n"/>
      <c r="AL88" s="1218" t="n"/>
      <c r="AM88" s="1218" t="n"/>
      <c r="AN88" s="1218" t="n"/>
      <c r="AO88" s="1218" t="n"/>
      <c r="AP88" s="1218" t="n"/>
      <c r="AQ88" s="1218" t="n"/>
      <c r="AR88" s="1218" t="n"/>
      <c r="AS88" s="1218" t="n"/>
      <c r="AT88" s="1218" t="n"/>
      <c r="AU88" s="1218" t="n"/>
      <c r="AV88" s="1218" t="n"/>
      <c r="AW88" s="1218" t="n"/>
      <c r="AX88" s="1218" t="n"/>
      <c r="AY88" s="1218" t="n"/>
      <c r="AZ88" s="1218" t="n"/>
      <c r="BA88" s="1218" t="n"/>
      <c r="BB88" s="1218" t="n"/>
      <c r="BC88" s="1218" t="n"/>
      <c r="BD88" s="1218" t="n"/>
      <c r="BE88" s="1218" t="n"/>
      <c r="BF88" s="1218" t="n"/>
      <c r="BG88" s="1218" t="n"/>
      <c r="BH88" s="1218" t="n"/>
      <c r="BI88" s="1218" t="n"/>
      <c r="BJ88" s="1218" t="n"/>
      <c r="BK88" s="1218" t="n"/>
      <c r="BL88" s="1218" t="n"/>
      <c r="BM88" s="1218" t="n"/>
      <c r="BN88" s="1218" t="n"/>
      <c r="BO88" s="1218" t="n"/>
      <c r="BP88" s="1218" t="n"/>
      <c r="BQ88" s="1218" t="n"/>
      <c r="BR88" s="1218" t="n"/>
      <c r="BS88" s="1218" t="n"/>
      <c r="BT88" s="1218" t="n"/>
      <c r="BU88" s="1218" t="n"/>
      <c r="BV88" s="1218" t="n"/>
      <c r="BW88" s="1168" t="n"/>
      <c r="BX88" s="1195" t="n"/>
      <c r="BY88" s="1195" t="n"/>
      <c r="BZ88" s="1195" t="n"/>
      <c r="CA88" s="1195" t="n"/>
      <c r="CB88" s="1195" t="n"/>
      <c r="CC88" s="1195" t="n"/>
      <c r="CD88" s="1195" t="n"/>
      <c r="CE88" s="1195" t="n"/>
      <c r="CF88" s="1195" t="n"/>
      <c r="CG88" s="1195" t="n"/>
      <c r="CH88" s="1195" t="n"/>
      <c r="CI88" s="1195" t="n"/>
      <c r="CJ88" s="1195" t="n"/>
      <c r="CK88" s="1195" t="n"/>
      <c r="CL88" s="1195" t="n"/>
      <c r="CM88" s="1195" t="n"/>
      <c r="CN88" s="1195" t="n"/>
      <c r="CO88" s="1195" t="n"/>
      <c r="CP88" s="1195" t="n"/>
      <c r="CQ88" s="1195" t="n"/>
      <c r="CR88" s="1195" t="n"/>
      <c r="CS88" s="1195" t="n"/>
      <c r="CT88" s="1195" t="n"/>
      <c r="CU88" s="1195" t="n"/>
      <c r="CV88" s="1195" t="n"/>
      <c r="CW88" s="1195" t="n"/>
      <c r="CX88" s="1195" t="n"/>
      <c r="CY88" s="1195" t="n"/>
      <c r="CZ88" s="1195" t="n"/>
      <c r="DA88" s="1195" t="n"/>
      <c r="DB88" s="1195" t="n"/>
      <c r="DC88" s="1195" t="n"/>
      <c r="DD88" s="1195" t="n"/>
      <c r="DE88" s="1195" t="n"/>
      <c r="DF88" s="1195" t="n"/>
      <c r="DG88" s="1195" t="n"/>
      <c r="DH88" s="1195" t="n"/>
      <c r="DI88" s="1195" t="n"/>
      <c r="DJ88" s="1195" t="n"/>
      <c r="DK88" s="1195" t="n"/>
      <c r="DL88" s="1195" t="n"/>
      <c r="DM88" s="1195" t="n"/>
      <c r="DN88" s="1195" t="n"/>
      <c r="DO88" s="1195" t="n"/>
      <c r="DP88" s="1195" t="n"/>
      <c r="DQ88" s="1195" t="n"/>
      <c r="DR88" s="1195" t="n"/>
      <c r="DS88" s="1195" t="n"/>
      <c r="DT88" s="1195" t="n"/>
      <c r="DU88" s="1195" t="n"/>
      <c r="DV88" s="1195" t="n"/>
      <c r="DW88" s="1195" t="n"/>
      <c r="EZ88" s="1194" t="n"/>
      <c r="FA88" s="1194" t="n"/>
      <c r="FB88" s="1194" t="n"/>
      <c r="FC88" s="1194" t="n"/>
      <c r="FD88" s="1194" t="n"/>
      <c r="FE88" s="1194" t="n"/>
      <c r="FF88" s="1194" t="n"/>
      <c r="FG88" s="1194" t="n"/>
      <c r="FH88" s="1194" t="n"/>
      <c r="FI88" s="1194" t="n"/>
      <c r="FJ88" s="1194" t="n"/>
      <c r="FK88" s="1194" t="n"/>
      <c r="FL88" s="1194"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8" t="n"/>
      <c r="GO88" s="1218" t="n"/>
      <c r="GP88" s="1218" t="n"/>
      <c r="GQ88" s="1218" t="n"/>
      <c r="GR88" s="1218" t="n"/>
      <c r="GS88" s="1218" t="n"/>
      <c r="GT88" s="1218" t="n"/>
      <c r="GU88" s="1218" t="n"/>
      <c r="GV88" s="1218" t="n"/>
      <c r="GW88" s="1218" t="n"/>
      <c r="GX88" s="1218" t="n"/>
      <c r="GY88" s="1218" t="n"/>
      <c r="GZ88" s="1218" t="n"/>
    </row>
    <row r="89" ht="6" customHeight="1" s="898">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8" t="n"/>
      <c r="U89" s="1218" t="n"/>
      <c r="V89" s="1218" t="n"/>
      <c r="W89" s="1218" t="n"/>
      <c r="X89" s="1218" t="n"/>
      <c r="Y89" s="1218" t="n"/>
      <c r="Z89" s="1218" t="n"/>
      <c r="AA89" s="1218" t="n"/>
      <c r="AB89" s="1218" t="n"/>
      <c r="AC89" s="1218" t="n"/>
      <c r="AD89" s="1218" t="n"/>
      <c r="AE89" s="1218" t="n"/>
      <c r="AF89" s="1218" t="n"/>
      <c r="AG89" s="1218" t="n"/>
      <c r="AH89" s="1218" t="n"/>
      <c r="AI89" s="1218" t="n"/>
      <c r="AJ89" s="1218" t="n"/>
      <c r="AK89" s="1218" t="n"/>
      <c r="AL89" s="1218" t="n"/>
      <c r="AM89" s="1218" t="n"/>
      <c r="AN89" s="1218" t="n"/>
      <c r="AO89" s="1218" t="n"/>
      <c r="AP89" s="1218" t="n"/>
      <c r="AQ89" s="1218" t="n"/>
      <c r="AR89" s="1218" t="n"/>
      <c r="AS89" s="1218" t="n"/>
      <c r="AT89" s="1218" t="n"/>
      <c r="AU89" s="1218" t="n"/>
      <c r="AV89" s="1218" t="n"/>
      <c r="AW89" s="1218" t="n"/>
      <c r="AX89" s="1218" t="n"/>
      <c r="AY89" s="1218" t="n"/>
      <c r="AZ89" s="1218" t="n"/>
      <c r="BA89" s="1218" t="n"/>
      <c r="BB89" s="1218" t="n"/>
      <c r="BC89" s="1218" t="n"/>
      <c r="BD89" s="1218" t="n"/>
      <c r="BE89" s="1218" t="n"/>
      <c r="BF89" s="1218" t="n"/>
      <c r="BG89" s="1218" t="n"/>
      <c r="BH89" s="1218" t="n"/>
      <c r="BI89" s="1218" t="n"/>
      <c r="BJ89" s="1218" t="n"/>
      <c r="BK89" s="1218" t="n"/>
      <c r="BL89" s="1218" t="n"/>
      <c r="BM89" s="1218" t="n"/>
      <c r="BN89" s="1218" t="n"/>
      <c r="BO89" s="1218" t="n"/>
      <c r="BP89" s="1218" t="n"/>
      <c r="BQ89" s="1218" t="n"/>
      <c r="BR89" s="1218" t="n"/>
      <c r="BS89" s="1218" t="n"/>
      <c r="BT89" s="1218" t="n"/>
      <c r="BU89" s="1218" t="n"/>
      <c r="BV89" s="1218" t="n"/>
      <c r="BW89" s="1168" t="n"/>
      <c r="BX89" s="1195" t="n"/>
      <c r="BY89" s="1195" t="n"/>
      <c r="BZ89" s="1195" t="n"/>
      <c r="CA89" s="1195" t="n"/>
      <c r="CB89" s="1195" t="n"/>
      <c r="CC89" s="1195" t="n"/>
      <c r="CD89" s="1195" t="n"/>
      <c r="CE89" s="1195" t="n"/>
      <c r="CF89" s="1195" t="n"/>
      <c r="CG89" s="1195" t="n"/>
      <c r="CH89" s="1195" t="n"/>
      <c r="CI89" s="1195" t="n"/>
      <c r="CJ89" s="1195" t="n"/>
      <c r="CK89" s="1195" t="n"/>
      <c r="CL89" s="1195" t="n"/>
      <c r="CM89" s="1195" t="n"/>
      <c r="CN89" s="1195" t="n"/>
      <c r="CO89" s="1195" t="n"/>
      <c r="CP89" s="1195" t="n"/>
      <c r="CQ89" s="1195" t="n"/>
      <c r="CR89" s="1195" t="n"/>
      <c r="CS89" s="1195" t="n"/>
      <c r="CT89" s="1195" t="n"/>
      <c r="CU89" s="1195" t="n"/>
      <c r="CV89" s="1195" t="n"/>
      <c r="CW89" s="1195" t="n"/>
      <c r="CX89" s="1195" t="n"/>
      <c r="CY89" s="1195" t="n"/>
      <c r="CZ89" s="1195" t="n"/>
      <c r="DA89" s="1195" t="n"/>
      <c r="DB89" s="1195" t="n"/>
      <c r="DC89" s="1195" t="n"/>
      <c r="DD89" s="1195" t="n"/>
      <c r="DE89" s="1195" t="n"/>
      <c r="DF89" s="1195" t="n"/>
      <c r="DG89" s="1195" t="n"/>
      <c r="DH89" s="1195" t="n"/>
      <c r="DI89" s="1195" t="n"/>
      <c r="DJ89" s="1195" t="n"/>
      <c r="DK89" s="1195" t="n"/>
      <c r="DL89" s="1195" t="n"/>
      <c r="DM89" s="1195" t="n"/>
      <c r="DN89" s="1195" t="n"/>
      <c r="DO89" s="1195" t="n"/>
      <c r="DP89" s="1195" t="n"/>
      <c r="DQ89" s="1195" t="n"/>
      <c r="DR89" s="1195" t="n"/>
      <c r="DS89" s="1195" t="n"/>
      <c r="DT89" s="1195" t="n"/>
      <c r="DU89" s="1195" t="n"/>
      <c r="DV89" s="1195" t="n"/>
      <c r="DW89" s="1195"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4" t="n"/>
      <c r="FA89" s="1194" t="n"/>
      <c r="FB89" s="1194" t="n"/>
      <c r="FC89" s="1194" t="n"/>
      <c r="FD89" s="1194" t="n"/>
      <c r="FE89" s="1194" t="n"/>
      <c r="FF89" s="1194" t="n"/>
      <c r="FG89" s="1194" t="n"/>
      <c r="FH89" s="1194" t="n"/>
      <c r="FI89" s="1194" t="n"/>
      <c r="FJ89" s="1194" t="n"/>
      <c r="FK89" s="1194" t="n"/>
      <c r="FL89" s="1194"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8" t="n"/>
      <c r="GO89" s="1218" t="n"/>
      <c r="GP89" s="1218" t="n"/>
      <c r="GQ89" s="1218" t="n"/>
      <c r="GR89" s="1218" t="n"/>
      <c r="GS89" s="1218" t="n"/>
      <c r="GT89" s="1218" t="n"/>
      <c r="GU89" s="1218" t="n"/>
      <c r="GV89" s="1218" t="n"/>
      <c r="GW89" s="1218" t="n"/>
      <c r="GX89" s="1218" t="n"/>
      <c r="GY89" s="1218" t="n"/>
      <c r="GZ89" s="1218" t="n"/>
    </row>
    <row r="90" ht="6" customHeight="1" s="898">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8" t="n"/>
      <c r="U90" s="1218" t="n"/>
      <c r="V90" s="1218" t="n"/>
      <c r="W90" s="1218" t="n"/>
      <c r="X90" s="1218" t="n"/>
      <c r="Y90" s="1218" t="n"/>
      <c r="Z90" s="1218" t="n"/>
      <c r="AA90" s="1218" t="n"/>
      <c r="AB90" s="1218" t="n"/>
      <c r="AC90" s="1218" t="n"/>
      <c r="AD90" s="1218" t="n"/>
      <c r="AE90" s="1218" t="n"/>
      <c r="AF90" s="1218" t="n"/>
      <c r="AG90" s="1218" t="n"/>
      <c r="AH90" s="1218" t="n"/>
      <c r="AI90" s="1218" t="n"/>
      <c r="AJ90" s="1218" t="n"/>
      <c r="AK90" s="1218" t="n"/>
      <c r="AL90" s="1218" t="n"/>
      <c r="AM90" s="1218" t="n"/>
      <c r="AN90" s="1218" t="n"/>
      <c r="AO90" s="1218" t="n"/>
      <c r="AP90" s="1218" t="n"/>
      <c r="AQ90" s="1218" t="n"/>
      <c r="AR90" s="1218" t="n"/>
      <c r="AS90" s="1218" t="n"/>
      <c r="AT90" s="1218" t="n"/>
      <c r="AU90" s="1218" t="n"/>
      <c r="AV90" s="1218" t="n"/>
      <c r="AW90" s="1218" t="n"/>
      <c r="AX90" s="1218" t="n"/>
      <c r="AY90" s="1218" t="n"/>
      <c r="AZ90" s="1218" t="n"/>
      <c r="BA90" s="1218" t="n"/>
      <c r="BB90" s="1218" t="n"/>
      <c r="BC90" s="1218" t="n"/>
      <c r="BD90" s="1218" t="n"/>
      <c r="BE90" s="1218" t="n"/>
      <c r="BF90" s="1218" t="n"/>
      <c r="BG90" s="1218" t="n"/>
      <c r="BH90" s="1218" t="n"/>
      <c r="BI90" s="1218" t="n"/>
      <c r="BJ90" s="1218" t="n"/>
      <c r="BK90" s="1218" t="n"/>
      <c r="BL90" s="1218" t="n"/>
      <c r="BM90" s="1218" t="n"/>
      <c r="BN90" s="1218" t="n"/>
      <c r="BO90" s="1218" t="n"/>
      <c r="BP90" s="1218" t="n"/>
      <c r="BQ90" s="1218" t="n"/>
      <c r="BR90" s="1218" t="n"/>
      <c r="BS90" s="1218" t="n"/>
      <c r="BT90" s="1218" t="n"/>
      <c r="BU90" s="1218" t="n"/>
      <c r="BV90" s="1218" t="n"/>
      <c r="BW90" s="1168" t="n"/>
      <c r="BX90" s="1195" t="n"/>
      <c r="BY90" s="1195" t="n"/>
      <c r="BZ90" s="1195" t="n"/>
      <c r="CA90" s="1195" t="n"/>
      <c r="CB90" s="1195" t="n"/>
      <c r="CC90" s="1195" t="n"/>
      <c r="CD90" s="1195" t="n"/>
      <c r="CE90" s="1195" t="n"/>
      <c r="CF90" s="1195" t="n"/>
      <c r="CG90" s="1195" t="n"/>
      <c r="CH90" s="1195" t="n"/>
      <c r="CI90" s="1195" t="n"/>
      <c r="CJ90" s="1195" t="n"/>
      <c r="CK90" s="1195" t="n"/>
      <c r="CL90" s="1195" t="n"/>
      <c r="CM90" s="1195" t="n"/>
      <c r="CN90" s="1195" t="n"/>
      <c r="CO90" s="1195" t="n"/>
      <c r="CP90" s="1195" t="n"/>
      <c r="CQ90" s="1195" t="n"/>
      <c r="CR90" s="1195" t="n"/>
      <c r="CS90" s="1195" t="n"/>
      <c r="CT90" s="1195" t="n"/>
      <c r="CU90" s="1195" t="n"/>
      <c r="CV90" s="1195" t="n"/>
      <c r="CW90" s="1195" t="n"/>
      <c r="CX90" s="1195" t="n"/>
      <c r="CY90" s="1195" t="n"/>
      <c r="CZ90" s="1195" t="n"/>
      <c r="DA90" s="1195" t="n"/>
      <c r="DB90" s="1195" t="n"/>
      <c r="DC90" s="1195" t="n"/>
      <c r="DD90" s="1195" t="n"/>
      <c r="DE90" s="1195" t="n"/>
      <c r="DF90" s="1195" t="n"/>
      <c r="DG90" s="1195" t="n"/>
      <c r="DH90" s="1195" t="n"/>
      <c r="DI90" s="1195" t="n"/>
      <c r="DJ90" s="1195" t="n"/>
      <c r="DK90" s="1195" t="n"/>
      <c r="DL90" s="1195" t="n"/>
      <c r="DM90" s="1195" t="n"/>
      <c r="DN90" s="1195" t="n"/>
      <c r="DO90" s="1195" t="n"/>
      <c r="DP90" s="1195" t="n"/>
      <c r="DQ90" s="1195" t="n"/>
      <c r="DR90" s="1195" t="n"/>
      <c r="DS90" s="1195" t="n"/>
      <c r="DT90" s="1195" t="n"/>
      <c r="DU90" s="1195" t="n"/>
      <c r="DV90" s="1195" t="n"/>
      <c r="DW90" s="1195" t="n"/>
      <c r="DY90" s="684" t="inlineStr">
        <is>
          <t>Unrealized gain/loss used for quantitative analysis</t>
        </is>
      </c>
      <c r="DZ90" s="1147" t="n"/>
      <c r="EA90" s="1147" t="n"/>
      <c r="EB90" s="1147" t="n"/>
      <c r="EC90" s="1147" t="n"/>
      <c r="ED90" s="1147" t="n"/>
      <c r="EE90" s="1147" t="n"/>
      <c r="EF90" s="1147" t="n"/>
      <c r="EG90" s="1147" t="n"/>
      <c r="EH90" s="1147" t="n"/>
      <c r="EI90" s="1147" t="n"/>
      <c r="EJ90" s="1147" t="n"/>
      <c r="EK90" s="1147" t="n"/>
      <c r="EL90" s="1147" t="n"/>
      <c r="EM90" s="1147" t="n"/>
      <c r="EN90" s="1147" t="n"/>
      <c r="EO90" s="1147" t="n"/>
      <c r="EP90" s="1147" t="n"/>
      <c r="EQ90" s="1147" t="n"/>
      <c r="ER90" s="1147" t="n"/>
      <c r="ES90" s="1147" t="n"/>
      <c r="ET90" s="1147" t="n"/>
      <c r="EU90" s="1147" t="n"/>
      <c r="EV90" s="1147" t="n"/>
      <c r="EW90" s="1147" t="n"/>
      <c r="EX90" s="1147" t="n"/>
      <c r="EY90" s="1175" t="n"/>
      <c r="EZ90" s="1169">
        <f>FB42+FB77</f>
        <v/>
      </c>
      <c r="FA90" s="1147" t="n"/>
      <c r="FB90" s="1147" t="n"/>
      <c r="FC90" s="1147" t="n"/>
      <c r="FD90" s="1147" t="n"/>
      <c r="FE90" s="1147" t="n"/>
      <c r="FF90" s="1147" t="n"/>
      <c r="FG90" s="1147" t="n"/>
      <c r="FH90" s="1147" t="n"/>
      <c r="FI90" s="1147" t="n"/>
      <c r="FJ90" s="1147" t="n"/>
      <c r="FK90" s="1147" t="n"/>
      <c r="FL90" s="114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8" t="n"/>
      <c r="GO90" s="1218" t="n"/>
      <c r="GP90" s="1218" t="n"/>
      <c r="GQ90" s="1218" t="n"/>
      <c r="GR90" s="1218" t="n"/>
      <c r="GS90" s="1218" t="n"/>
      <c r="GT90" s="1218" t="n"/>
      <c r="GU90" s="1218" t="n"/>
      <c r="GV90" s="1218" t="n"/>
      <c r="GW90" s="1218" t="n"/>
      <c r="GX90" s="1218" t="n"/>
      <c r="GY90" s="1218" t="n"/>
      <c r="GZ90" s="1218" t="n"/>
    </row>
    <row r="91" ht="6" customHeight="1" s="898">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8" t="n"/>
      <c r="U91" s="1218" t="n"/>
      <c r="V91" s="1218" t="n"/>
      <c r="W91" s="1218" t="n"/>
      <c r="X91" s="1218" t="n"/>
      <c r="Y91" s="1218" t="n"/>
      <c r="Z91" s="1218" t="n"/>
      <c r="AA91" s="1218" t="n"/>
      <c r="AB91" s="1218" t="n"/>
      <c r="AC91" s="1218" t="n"/>
      <c r="AD91" s="1218" t="n"/>
      <c r="AE91" s="1218" t="n"/>
      <c r="AF91" s="1218" t="n"/>
      <c r="AG91" s="1218" t="n"/>
      <c r="AH91" s="1218" t="n"/>
      <c r="AI91" s="1218" t="n"/>
      <c r="AJ91" s="1218" t="n"/>
      <c r="AK91" s="1218" t="n"/>
      <c r="AL91" s="1218" t="n"/>
      <c r="AM91" s="1218" t="n"/>
      <c r="AN91" s="1218" t="n"/>
      <c r="AO91" s="1218" t="n"/>
      <c r="AP91" s="1218" t="n"/>
      <c r="AQ91" s="1218" t="n"/>
      <c r="AR91" s="1218" t="n"/>
      <c r="AS91" s="1218" t="n"/>
      <c r="AT91" s="1218" t="n"/>
      <c r="AU91" s="1218" t="n"/>
      <c r="AV91" s="1218" t="n"/>
      <c r="AW91" s="1218" t="n"/>
      <c r="AX91" s="1218" t="n"/>
      <c r="AY91" s="1218" t="n"/>
      <c r="AZ91" s="1218" t="n"/>
      <c r="BA91" s="1218" t="n"/>
      <c r="BB91" s="1218" t="n"/>
      <c r="BC91" s="1218" t="n"/>
      <c r="BD91" s="1218" t="n"/>
      <c r="BE91" s="1218" t="n"/>
      <c r="BF91" s="1218" t="n"/>
      <c r="BG91" s="1218" t="n"/>
      <c r="BH91" s="1218" t="n"/>
      <c r="BI91" s="1218" t="n"/>
      <c r="BJ91" s="1218" t="n"/>
      <c r="BK91" s="1218" t="n"/>
      <c r="BL91" s="1218" t="n"/>
      <c r="BM91" s="1218" t="n"/>
      <c r="BN91" s="1218" t="n"/>
      <c r="BO91" s="1218" t="n"/>
      <c r="BP91" s="1218" t="n"/>
      <c r="BQ91" s="1218" t="n"/>
      <c r="BR91" s="1218" t="n"/>
      <c r="BS91" s="1218" t="n"/>
      <c r="BT91" s="1218" t="n"/>
      <c r="BU91" s="1218" t="n"/>
      <c r="BV91" s="1218" t="n"/>
      <c r="BW91" s="1168" t="n"/>
      <c r="BX91" s="1195" t="n"/>
      <c r="BY91" s="1195" t="n"/>
      <c r="BZ91" s="1195" t="n"/>
      <c r="CA91" s="1195" t="n"/>
      <c r="CB91" s="1195" t="n"/>
      <c r="CC91" s="1195" t="n"/>
      <c r="CD91" s="1195" t="n"/>
      <c r="CE91" s="1195" t="n"/>
      <c r="CF91" s="1195" t="n"/>
      <c r="CG91" s="1195" t="n"/>
      <c r="CH91" s="1195" t="n"/>
      <c r="CI91" s="1195" t="n"/>
      <c r="CJ91" s="1195" t="n"/>
      <c r="CK91" s="1195" t="n"/>
      <c r="CL91" s="1195" t="n"/>
      <c r="CM91" s="1195" t="n"/>
      <c r="CN91" s="1195" t="n"/>
      <c r="CO91" s="1195" t="n"/>
      <c r="CP91" s="1195" t="n"/>
      <c r="CQ91" s="1195" t="n"/>
      <c r="CR91" s="1195" t="n"/>
      <c r="CS91" s="1195" t="n"/>
      <c r="CT91" s="1195" t="n"/>
      <c r="CU91" s="1195" t="n"/>
      <c r="CV91" s="1195" t="n"/>
      <c r="CW91" s="1195" t="n"/>
      <c r="CX91" s="1195" t="n"/>
      <c r="CY91" s="1195" t="n"/>
      <c r="CZ91" s="1195" t="n"/>
      <c r="DA91" s="1195" t="n"/>
      <c r="DB91" s="1195" t="n"/>
      <c r="DC91" s="1195" t="n"/>
      <c r="DD91" s="1195" t="n"/>
      <c r="DE91" s="1195" t="n"/>
      <c r="DF91" s="1195" t="n"/>
      <c r="DG91" s="1195" t="n"/>
      <c r="DH91" s="1195" t="n"/>
      <c r="DI91" s="1195" t="n"/>
      <c r="DJ91" s="1195" t="n"/>
      <c r="DK91" s="1195" t="n"/>
      <c r="DL91" s="1195" t="n"/>
      <c r="DM91" s="1195" t="n"/>
      <c r="DN91" s="1195" t="n"/>
      <c r="DO91" s="1195" t="n"/>
      <c r="DP91" s="1195" t="n"/>
      <c r="DQ91" s="1195" t="n"/>
      <c r="DR91" s="1195" t="n"/>
      <c r="DS91" s="1195" t="n"/>
      <c r="DT91" s="1195" t="n"/>
      <c r="DU91" s="1195" t="n"/>
      <c r="DV91" s="1195" t="n"/>
      <c r="DW91" s="1195" t="n"/>
      <c r="DY91" s="1162" t="n"/>
      <c r="DZ91" s="1163" t="n"/>
      <c r="EA91" s="1163" t="n"/>
      <c r="EB91" s="1163" t="n"/>
      <c r="EC91" s="1163" t="n"/>
      <c r="ED91" s="1163" t="n"/>
      <c r="EE91" s="1163" t="n"/>
      <c r="EF91" s="1163" t="n"/>
      <c r="EG91" s="1163" t="n"/>
      <c r="EH91" s="1163" t="n"/>
      <c r="EI91" s="1163" t="n"/>
      <c r="EJ91" s="1163" t="n"/>
      <c r="EK91" s="1163" t="n"/>
      <c r="EL91" s="1163" t="n"/>
      <c r="EM91" s="1163" t="n"/>
      <c r="EN91" s="1163" t="n"/>
      <c r="EO91" s="1163" t="n"/>
      <c r="EP91" s="1163" t="n"/>
      <c r="EQ91" s="1163" t="n"/>
      <c r="ER91" s="1163" t="n"/>
      <c r="ES91" s="1163" t="n"/>
      <c r="ET91" s="1163" t="n"/>
      <c r="EU91" s="1163" t="n"/>
      <c r="EV91" s="1163" t="n"/>
      <c r="EW91" s="1163" t="n"/>
      <c r="EX91" s="1163" t="n"/>
      <c r="EY91" s="1171" t="n"/>
      <c r="EZ91" s="1162" t="n"/>
      <c r="FA91" s="1163" t="n"/>
      <c r="FB91" s="1163" t="n"/>
      <c r="FC91" s="1163" t="n"/>
      <c r="FD91" s="1163" t="n"/>
      <c r="FE91" s="1163" t="n"/>
      <c r="FF91" s="1163" t="n"/>
      <c r="FG91" s="1163" t="n"/>
      <c r="FH91" s="1163" t="n"/>
      <c r="FI91" s="1163" t="n"/>
      <c r="FJ91" s="1163" t="n"/>
      <c r="FK91" s="1163" t="n"/>
      <c r="FL91" s="1164"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5" t="n"/>
      <c r="GM91" s="1135" t="n"/>
      <c r="GN91" s="1224" t="n"/>
      <c r="GO91" s="1224" t="n"/>
      <c r="GP91" s="1224" t="n"/>
      <c r="GQ91" s="1224" t="n"/>
      <c r="GR91" s="1224" t="n"/>
      <c r="GS91" s="1224" t="n"/>
      <c r="GT91" s="1224" t="n"/>
      <c r="GU91" s="1224" t="n"/>
      <c r="GV91" s="1224" t="n"/>
      <c r="GW91" s="1224" t="n"/>
      <c r="GX91" s="1224" t="n"/>
      <c r="GY91" s="1224" t="n"/>
      <c r="GZ91" s="1224" t="n"/>
    </row>
    <row r="92" ht="6" customHeight="1" s="898">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8" t="n"/>
      <c r="U92" s="1218" t="n"/>
      <c r="V92" s="1218" t="n"/>
      <c r="W92" s="1218" t="n"/>
      <c r="X92" s="1218" t="n"/>
      <c r="Y92" s="1218" t="n"/>
      <c r="Z92" s="1218" t="n"/>
      <c r="AA92" s="1218" t="n"/>
      <c r="AB92" s="1218" t="n"/>
      <c r="AC92" s="1218" t="n"/>
      <c r="AD92" s="1218" t="n"/>
      <c r="AE92" s="1218" t="n"/>
      <c r="AF92" s="1218" t="n"/>
      <c r="AG92" s="1218" t="n"/>
      <c r="AH92" s="1218" t="n"/>
      <c r="AI92" s="1218" t="n"/>
      <c r="AJ92" s="1218" t="n"/>
      <c r="AK92" s="1218" t="n"/>
      <c r="AL92" s="1218" t="n"/>
      <c r="AM92" s="1218" t="n"/>
      <c r="AN92" s="1218" t="n"/>
      <c r="AO92" s="1218" t="n"/>
      <c r="AP92" s="1218" t="n"/>
      <c r="AQ92" s="1218" t="n"/>
      <c r="AR92" s="1218" t="n"/>
      <c r="AS92" s="1218" t="n"/>
      <c r="AT92" s="1218" t="n"/>
      <c r="AU92" s="1218" t="n"/>
      <c r="AV92" s="1218" t="n"/>
      <c r="AW92" s="1218" t="n"/>
      <c r="AX92" s="1218" t="n"/>
      <c r="AY92" s="1218" t="n"/>
      <c r="AZ92" s="1218" t="n"/>
      <c r="BA92" s="1218" t="n"/>
      <c r="BB92" s="1218" t="n"/>
      <c r="BC92" s="1218" t="n"/>
      <c r="BD92" s="1218" t="n"/>
      <c r="BE92" s="1218" t="n"/>
      <c r="BF92" s="1218" t="n"/>
      <c r="BG92" s="1218" t="n"/>
      <c r="BH92" s="1218" t="n"/>
      <c r="BI92" s="1218" t="n"/>
      <c r="BJ92" s="1218" t="n"/>
      <c r="BK92" s="1218" t="n"/>
      <c r="BL92" s="1218" t="n"/>
      <c r="BM92" s="1218" t="n"/>
      <c r="BN92" s="1218" t="n"/>
      <c r="BO92" s="1218" t="n"/>
      <c r="BP92" s="1218" t="n"/>
      <c r="BQ92" s="1218" t="n"/>
      <c r="BR92" s="1218" t="n"/>
      <c r="BS92" s="1218" t="n"/>
      <c r="BT92" s="1218" t="n"/>
      <c r="BU92" s="1218" t="n"/>
      <c r="BV92" s="1218" t="n"/>
      <c r="BW92" s="1168" t="n"/>
      <c r="BX92" s="1195" t="n"/>
      <c r="BY92" s="1195" t="n"/>
      <c r="BZ92" s="1195" t="n"/>
      <c r="CA92" s="1195" t="n"/>
      <c r="CB92" s="1195" t="n"/>
      <c r="CC92" s="1195" t="n"/>
      <c r="CD92" s="1195" t="n"/>
      <c r="CE92" s="1195" t="n"/>
      <c r="CF92" s="1195" t="n"/>
      <c r="CG92" s="1195" t="n"/>
      <c r="CH92" s="1195" t="n"/>
      <c r="CI92" s="1195" t="n"/>
      <c r="CJ92" s="1195" t="n"/>
      <c r="CK92" s="1195" t="n"/>
      <c r="CL92" s="1195" t="n"/>
      <c r="CM92" s="1195" t="n"/>
      <c r="CN92" s="1195" t="n"/>
      <c r="CO92" s="1195" t="n"/>
      <c r="CP92" s="1195" t="n"/>
      <c r="CQ92" s="1195" t="n"/>
      <c r="CR92" s="1195" t="n"/>
      <c r="CS92" s="1195" t="n"/>
      <c r="CT92" s="1195" t="n"/>
      <c r="CU92" s="1195" t="n"/>
      <c r="CV92" s="1195" t="n"/>
      <c r="CW92" s="1195" t="n"/>
      <c r="CX92" s="1195" t="n"/>
      <c r="CY92" s="1195" t="n"/>
      <c r="CZ92" s="1195" t="n"/>
      <c r="DA92" s="1195" t="n"/>
      <c r="DB92" s="1195" t="n"/>
      <c r="DC92" s="1195" t="n"/>
      <c r="DD92" s="1195" t="n"/>
      <c r="DE92" s="1195" t="n"/>
      <c r="DF92" s="1195" t="n"/>
      <c r="DG92" s="1195" t="n"/>
      <c r="DH92" s="1195" t="n"/>
      <c r="DI92" s="1195" t="n"/>
      <c r="DJ92" s="1195" t="n"/>
      <c r="DK92" s="1195" t="n"/>
      <c r="DL92" s="1195" t="n"/>
      <c r="DM92" s="1195" t="n"/>
      <c r="DN92" s="1195" t="n"/>
      <c r="DO92" s="1195" t="n"/>
      <c r="DP92" s="1195" t="n"/>
      <c r="DQ92" s="1195" t="n"/>
      <c r="DR92" s="1195" t="n"/>
      <c r="DS92" s="1195" t="n"/>
      <c r="DT92" s="1195" t="n"/>
      <c r="DU92" s="1195" t="n"/>
      <c r="DV92" s="1195" t="n"/>
      <c r="DW92" s="1195" t="n"/>
      <c r="DY92" s="693" t="inlineStr">
        <is>
          <t xml:space="preserve">　 = a＋⑮</t>
        </is>
      </c>
      <c r="DZ92" s="1147" t="n"/>
      <c r="EA92" s="1147" t="n"/>
      <c r="EB92" s="1147" t="n"/>
      <c r="EC92" s="1147" t="n"/>
      <c r="ED92" s="1147" t="n"/>
      <c r="EE92" s="1147" t="n"/>
      <c r="EF92" s="1147" t="n"/>
      <c r="EG92" s="1147" t="n"/>
      <c r="EH92" s="1147" t="n"/>
      <c r="EI92" s="1147" t="n"/>
      <c r="EJ92" s="1147" t="n"/>
      <c r="EK92" s="1147" t="n"/>
      <c r="EL92" s="1147" t="n"/>
      <c r="EM92" s="1147" t="n"/>
      <c r="EN92" s="1147" t="n"/>
      <c r="EO92" s="1147" t="n"/>
      <c r="EP92" s="1147" t="n"/>
      <c r="EQ92" s="1147" t="n"/>
      <c r="ER92" s="1147" t="n"/>
      <c r="ES92" s="1147" t="n"/>
      <c r="ET92" s="1147" t="n"/>
      <c r="EU92" s="1147" t="n"/>
      <c r="EV92" s="1147" t="n"/>
      <c r="EW92" s="1147" t="n"/>
      <c r="EX92" s="1147" t="n"/>
      <c r="EY92" s="1147" t="n"/>
      <c r="EZ92" s="1201" t="n"/>
      <c r="FA92" s="1201" t="n"/>
      <c r="FB92" s="1201" t="n"/>
      <c r="FC92" s="1201" t="n"/>
      <c r="FD92" s="1201" t="n"/>
      <c r="FE92" s="1201" t="n"/>
      <c r="FF92" s="1201" t="n"/>
      <c r="FG92" s="1201" t="n"/>
      <c r="FH92" s="1201" t="n"/>
      <c r="FI92" s="1201" t="n"/>
      <c r="FJ92" s="1201" t="n"/>
      <c r="FK92" s="1201" t="n"/>
      <c r="FL92" s="1201"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8" t="n"/>
      <c r="GN92" s="1218" t="n"/>
      <c r="GO92" s="1218" t="n"/>
      <c r="GP92" s="1218" t="n"/>
      <c r="GQ92" s="1218" t="n"/>
      <c r="GR92" s="1218" t="n"/>
      <c r="GS92" s="1218" t="n"/>
      <c r="GT92" s="1218" t="n"/>
      <c r="GU92" s="1218" t="n"/>
      <c r="GV92" s="1218" t="n"/>
      <c r="GW92" s="1218" t="n"/>
      <c r="GX92" s="1218" t="n"/>
      <c r="GY92" s="1218" t="n"/>
    </row>
    <row r="93" ht="6" customHeight="1" s="898">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8" t="n"/>
      <c r="U93" s="1218" t="n"/>
      <c r="V93" s="1218" t="n"/>
      <c r="W93" s="1218" t="n"/>
      <c r="X93" s="1218" t="n"/>
      <c r="Y93" s="1218" t="n"/>
      <c r="Z93" s="1218" t="n"/>
      <c r="AA93" s="1218" t="n"/>
      <c r="AB93" s="1218" t="n"/>
      <c r="AC93" s="1218" t="n"/>
      <c r="AD93" s="1218" t="n"/>
      <c r="AE93" s="1218" t="n"/>
      <c r="AF93" s="1218" t="n"/>
      <c r="AG93" s="1218" t="n"/>
      <c r="AH93" s="1218" t="n"/>
      <c r="AI93" s="1218" t="n"/>
      <c r="AJ93" s="1218" t="n"/>
      <c r="AK93" s="1218" t="n"/>
      <c r="AL93" s="1218" t="n"/>
      <c r="AM93" s="1218" t="n"/>
      <c r="AN93" s="1218" t="n"/>
      <c r="AO93" s="1218" t="n"/>
      <c r="AP93" s="1218" t="n"/>
      <c r="AQ93" s="1218" t="n"/>
      <c r="AR93" s="1218" t="n"/>
      <c r="AS93" s="1218" t="n"/>
      <c r="AT93" s="1218" t="n"/>
      <c r="AU93" s="1218" t="n"/>
      <c r="AV93" s="1218" t="n"/>
      <c r="AW93" s="1218" t="n"/>
      <c r="AX93" s="1218" t="n"/>
      <c r="AY93" s="1218" t="n"/>
      <c r="AZ93" s="1218" t="n"/>
      <c r="BA93" s="1218" t="n"/>
      <c r="BB93" s="1218" t="n"/>
      <c r="BC93" s="1218" t="n"/>
      <c r="BD93" s="1218" t="n"/>
      <c r="BE93" s="1218" t="n"/>
      <c r="BF93" s="1218" t="n"/>
      <c r="BG93" s="1218" t="n"/>
      <c r="BH93" s="1218" t="n"/>
      <c r="BI93" s="1218" t="n"/>
      <c r="BJ93" s="1218" t="n"/>
      <c r="BK93" s="1218" t="n"/>
      <c r="BL93" s="1218" t="n"/>
      <c r="BM93" s="1218" t="n"/>
      <c r="BN93" s="1218" t="n"/>
      <c r="BO93" s="1218" t="n"/>
      <c r="BP93" s="1218" t="n"/>
      <c r="BQ93" s="1218" t="n"/>
      <c r="BR93" s="1218" t="n"/>
      <c r="BS93" s="1218" t="n"/>
      <c r="BT93" s="1218" t="n"/>
      <c r="BU93" s="1218" t="n"/>
      <c r="BV93" s="1218" t="n"/>
      <c r="BW93" s="1168" t="n"/>
      <c r="BX93" s="1195" t="n"/>
      <c r="BY93" s="1195" t="n"/>
      <c r="BZ93" s="1195" t="n"/>
      <c r="CA93" s="1195" t="n"/>
      <c r="CB93" s="1195" t="n"/>
      <c r="CC93" s="1195" t="n"/>
      <c r="CD93" s="1195" t="n"/>
      <c r="CE93" s="1195" t="n"/>
      <c r="CF93" s="1195" t="n"/>
      <c r="CG93" s="1195" t="n"/>
      <c r="CH93" s="1195" t="n"/>
      <c r="CI93" s="1195" t="n"/>
      <c r="CJ93" s="1195" t="n"/>
      <c r="CK93" s="1195" t="n"/>
      <c r="CL93" s="1195" t="n"/>
      <c r="CM93" s="1195" t="n"/>
      <c r="CN93" s="1195" t="n"/>
      <c r="CO93" s="1195" t="n"/>
      <c r="CP93" s="1195" t="n"/>
      <c r="CQ93" s="1195" t="n"/>
      <c r="CR93" s="1195" t="n"/>
      <c r="CS93" s="1195" t="n"/>
      <c r="CT93" s="1195" t="n"/>
      <c r="CU93" s="1195" t="n"/>
      <c r="CV93" s="1195" t="n"/>
      <c r="CW93" s="1195" t="n"/>
      <c r="CX93" s="1195" t="n"/>
      <c r="CY93" s="1195" t="n"/>
      <c r="CZ93" s="1195" t="n"/>
      <c r="DA93" s="1195" t="n"/>
      <c r="DB93" s="1195" t="n"/>
      <c r="DC93" s="1195" t="n"/>
      <c r="DD93" s="1195" t="n"/>
      <c r="DE93" s="1195" t="n"/>
      <c r="DF93" s="1195" t="n"/>
      <c r="DG93" s="1195" t="n"/>
      <c r="DH93" s="1195" t="n"/>
      <c r="DI93" s="1195" t="n"/>
      <c r="DJ93" s="1195" t="n"/>
      <c r="DK93" s="1195" t="n"/>
      <c r="DL93" s="1195" t="n"/>
      <c r="DM93" s="1195" t="n"/>
      <c r="DN93" s="1195" t="n"/>
      <c r="DO93" s="1195" t="n"/>
      <c r="DP93" s="1195" t="n"/>
      <c r="DQ93" s="1195" t="n"/>
      <c r="DR93" s="1195" t="n"/>
      <c r="DS93" s="1195" t="n"/>
      <c r="DT93" s="1195" t="n"/>
      <c r="DU93" s="1195" t="n"/>
      <c r="DV93" s="1195" t="n"/>
      <c r="DW93" s="1195" t="n"/>
      <c r="EZ93" s="1201" t="n"/>
      <c r="FA93" s="1201" t="n"/>
      <c r="FB93" s="1201" t="n"/>
      <c r="FC93" s="1201" t="n"/>
      <c r="FD93" s="1201" t="n"/>
      <c r="FE93" s="1201" t="n"/>
      <c r="FF93" s="1201" t="n"/>
      <c r="FG93" s="1201" t="n"/>
      <c r="FH93" s="1201" t="n"/>
      <c r="FI93" s="1201" t="n"/>
      <c r="FJ93" s="1201" t="n"/>
      <c r="FK93" s="1201" t="n"/>
      <c r="FL93" s="1201"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8" t="n"/>
      <c r="GN93" s="1218" t="n"/>
      <c r="GO93" s="1218" t="n"/>
      <c r="GP93" s="1218" t="n"/>
      <c r="GQ93" s="1218" t="n"/>
      <c r="GR93" s="1218" t="n"/>
      <c r="GS93" s="1218" t="n"/>
      <c r="GT93" s="1218" t="n"/>
      <c r="GU93" s="1218" t="n"/>
      <c r="GV93" s="1218" t="n"/>
      <c r="GW93" s="1218" t="n"/>
      <c r="GX93" s="1218" t="n"/>
      <c r="GY93" s="1218" t="n"/>
    </row>
    <row r="94" ht="6" customHeight="1" s="898">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8" t="n"/>
      <c r="U94" s="1218" t="n"/>
      <c r="V94" s="1218" t="n"/>
      <c r="W94" s="1218" t="n"/>
      <c r="X94" s="1218" t="n"/>
      <c r="Y94" s="1218" t="n"/>
      <c r="Z94" s="1218" t="n"/>
      <c r="AA94" s="1218" t="n"/>
      <c r="AB94" s="1218" t="n"/>
      <c r="AC94" s="1218" t="n"/>
      <c r="AD94" s="1218" t="n"/>
      <c r="AE94" s="1218" t="n"/>
      <c r="AF94" s="1218" t="n"/>
      <c r="AG94" s="1218" t="n"/>
      <c r="AH94" s="1218" t="n"/>
      <c r="AI94" s="1218" t="n"/>
      <c r="AJ94" s="1218" t="n"/>
      <c r="AK94" s="1218" t="n"/>
      <c r="AL94" s="1218" t="n"/>
      <c r="AM94" s="1218" t="n"/>
      <c r="AN94" s="1218" t="n"/>
      <c r="AO94" s="1218" t="n"/>
      <c r="AP94" s="1218" t="n"/>
      <c r="AQ94" s="1218" t="n"/>
      <c r="AR94" s="1218" t="n"/>
      <c r="AS94" s="1218" t="n"/>
      <c r="AT94" s="1218" t="n"/>
      <c r="AU94" s="1218" t="n"/>
      <c r="AV94" s="1218" t="n"/>
      <c r="AW94" s="1218" t="n"/>
      <c r="AX94" s="1218" t="n"/>
      <c r="AY94" s="1218" t="n"/>
      <c r="AZ94" s="1218" t="n"/>
      <c r="BA94" s="1218" t="n"/>
      <c r="BB94" s="1218" t="n"/>
      <c r="BC94" s="1218" t="n"/>
      <c r="BD94" s="1218" t="n"/>
      <c r="BE94" s="1218" t="n"/>
      <c r="BF94" s="1218" t="n"/>
      <c r="BG94" s="1218" t="n"/>
      <c r="BH94" s="1218" t="n"/>
      <c r="BI94" s="1218" t="n"/>
      <c r="BJ94" s="1218" t="n"/>
      <c r="BK94" s="1218" t="n"/>
      <c r="BL94" s="1218" t="n"/>
      <c r="BM94" s="1218" t="n"/>
      <c r="BN94" s="1218" t="n"/>
      <c r="BO94" s="1218" t="n"/>
      <c r="BP94" s="1218" t="n"/>
      <c r="BQ94" s="1218" t="n"/>
      <c r="BR94" s="1218" t="n"/>
      <c r="BS94" s="1218" t="n"/>
      <c r="BT94" s="1218" t="n"/>
      <c r="BU94" s="1218" t="n"/>
      <c r="BV94" s="1218" t="n"/>
      <c r="BW94" s="1168" t="n"/>
      <c r="BX94" s="1195" t="n"/>
      <c r="BY94" s="1195" t="n"/>
      <c r="BZ94" s="1195" t="n"/>
      <c r="CA94" s="1195" t="n"/>
      <c r="CB94" s="1195" t="n"/>
      <c r="CC94" s="1195" t="n"/>
      <c r="CD94" s="1195" t="n"/>
      <c r="CE94" s="1195" t="n"/>
      <c r="CF94" s="1195" t="n"/>
      <c r="CG94" s="1195" t="n"/>
      <c r="CH94" s="1195" t="n"/>
      <c r="CI94" s="1195" t="n"/>
      <c r="CJ94" s="1195" t="n"/>
      <c r="CK94" s="1195" t="n"/>
      <c r="CL94" s="1195" t="n"/>
      <c r="CM94" s="1195" t="n"/>
      <c r="CN94" s="1195" t="n"/>
      <c r="CO94" s="1195" t="n"/>
      <c r="CP94" s="1195" t="n"/>
      <c r="CQ94" s="1195" t="n"/>
      <c r="CR94" s="1195" t="n"/>
      <c r="CS94" s="1195" t="n"/>
      <c r="CT94" s="1195" t="n"/>
      <c r="CU94" s="1195" t="n"/>
      <c r="CV94" s="1195" t="n"/>
      <c r="CW94" s="1195" t="n"/>
      <c r="CX94" s="1195" t="n"/>
      <c r="CY94" s="1195" t="n"/>
      <c r="CZ94" s="1195" t="n"/>
      <c r="DA94" s="1195" t="n"/>
      <c r="DB94" s="1195" t="n"/>
      <c r="DC94" s="1195" t="n"/>
      <c r="DD94" s="1195" t="n"/>
      <c r="DE94" s="1195" t="n"/>
      <c r="DF94" s="1195" t="n"/>
      <c r="DG94" s="1195" t="n"/>
      <c r="DH94" s="1195" t="n"/>
      <c r="DI94" s="1195" t="n"/>
      <c r="DJ94" s="1195" t="n"/>
      <c r="DK94" s="1195" t="n"/>
      <c r="DL94" s="1195" t="n"/>
      <c r="DM94" s="1195" t="n"/>
      <c r="DN94" s="1195" t="n"/>
      <c r="DO94" s="1195" t="n"/>
      <c r="DP94" s="1195" t="n"/>
      <c r="DQ94" s="1195" t="n"/>
      <c r="DR94" s="1195" t="n"/>
      <c r="DS94" s="1195" t="n"/>
      <c r="DT94" s="1195" t="n"/>
      <c r="DU94" s="1195" t="n"/>
      <c r="DV94" s="1195" t="n"/>
      <c r="DW94" s="1195"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1" t="n"/>
      <c r="FA94" s="1201" t="n"/>
      <c r="FB94" s="1201" t="n"/>
      <c r="FC94" s="1201" t="n"/>
      <c r="FD94" s="1201" t="n"/>
      <c r="FE94" s="1201" t="n"/>
      <c r="FF94" s="1201" t="n"/>
      <c r="FG94" s="1201" t="n"/>
      <c r="FH94" s="1201" t="n"/>
      <c r="FI94" s="1201" t="n"/>
      <c r="FJ94" s="1201" t="n"/>
      <c r="FK94" s="1201" t="n"/>
      <c r="FL94" s="1201"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8" t="n"/>
      <c r="GN94" s="1218" t="n"/>
      <c r="GO94" s="1218" t="n"/>
      <c r="GP94" s="1218" t="n"/>
      <c r="GQ94" s="1218" t="n"/>
      <c r="GR94" s="1218" t="n"/>
      <c r="GS94" s="1218" t="n"/>
      <c r="GT94" s="1218" t="n"/>
      <c r="GU94" s="1218" t="n"/>
      <c r="GV94" s="1218" t="n"/>
      <c r="GW94" s="1218" t="n"/>
      <c r="GX94" s="1218" t="n"/>
      <c r="GY94" s="1218" t="n"/>
    </row>
    <row r="95" ht="6" customHeight="1" s="898">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8" t="n"/>
      <c r="U95" s="1218" t="n"/>
      <c r="V95" s="1218" t="n"/>
      <c r="W95" s="1218" t="n"/>
      <c r="X95" s="1218" t="n"/>
      <c r="Y95" s="1218" t="n"/>
      <c r="Z95" s="1218" t="n"/>
      <c r="AA95" s="1218" t="n"/>
      <c r="AB95" s="1218" t="n"/>
      <c r="AC95" s="1218" t="n"/>
      <c r="AD95" s="1218" t="n"/>
      <c r="AE95" s="1218" t="n"/>
      <c r="AF95" s="1218" t="n"/>
      <c r="AG95" s="1218" t="n"/>
      <c r="AH95" s="1218" t="n"/>
      <c r="AI95" s="1218" t="n"/>
      <c r="AJ95" s="1218" t="n"/>
      <c r="AK95" s="1218" t="n"/>
      <c r="AL95" s="1218" t="n"/>
      <c r="AM95" s="1218" t="n"/>
      <c r="AN95" s="1218" t="n"/>
      <c r="AO95" s="1218" t="n"/>
      <c r="AP95" s="1218" t="n"/>
      <c r="AQ95" s="1218" t="n"/>
      <c r="AR95" s="1218" t="n"/>
      <c r="AS95" s="1218" t="n"/>
      <c r="AT95" s="1218" t="n"/>
      <c r="AU95" s="1218" t="n"/>
      <c r="AV95" s="1218" t="n"/>
      <c r="AW95" s="1218" t="n"/>
      <c r="AX95" s="1218" t="n"/>
      <c r="AY95" s="1218" t="n"/>
      <c r="AZ95" s="1218" t="n"/>
      <c r="BA95" s="1218" t="n"/>
      <c r="BB95" s="1218" t="n"/>
      <c r="BC95" s="1218" t="n"/>
      <c r="BD95" s="1218" t="n"/>
      <c r="BE95" s="1218" t="n"/>
      <c r="BF95" s="1218" t="n"/>
      <c r="BG95" s="1218" t="n"/>
      <c r="BH95" s="1218" t="n"/>
      <c r="BI95" s="1218" t="n"/>
      <c r="BJ95" s="1218" t="n"/>
      <c r="BK95" s="1218" t="n"/>
      <c r="BL95" s="1218" t="n"/>
      <c r="BM95" s="1218" t="n"/>
      <c r="BN95" s="1218" t="n"/>
      <c r="BO95" s="1218" t="n"/>
      <c r="BP95" s="1218" t="n"/>
      <c r="BQ95" s="1218" t="n"/>
      <c r="BR95" s="1218" t="n"/>
      <c r="BS95" s="1218" t="n"/>
      <c r="BT95" s="1218" t="n"/>
      <c r="BU95" s="1218" t="n"/>
      <c r="BV95" s="1218" t="n"/>
      <c r="BW95" s="1168" t="n"/>
      <c r="BX95" s="1195" t="n"/>
      <c r="BY95" s="1195" t="n"/>
      <c r="BZ95" s="1195" t="n"/>
      <c r="CA95" s="1195" t="n"/>
      <c r="CB95" s="1195" t="n"/>
      <c r="CC95" s="1195" t="n"/>
      <c r="CD95" s="1195" t="n"/>
      <c r="CE95" s="1195" t="n"/>
      <c r="CF95" s="1195" t="n"/>
      <c r="CG95" s="1195" t="n"/>
      <c r="CH95" s="1195" t="n"/>
      <c r="CI95" s="1195" t="n"/>
      <c r="CJ95" s="1195" t="n"/>
      <c r="CK95" s="1195" t="n"/>
      <c r="CL95" s="1195" t="n"/>
      <c r="CM95" s="1195" t="n"/>
      <c r="CN95" s="1195" t="n"/>
      <c r="CO95" s="1195" t="n"/>
      <c r="CP95" s="1195" t="n"/>
      <c r="CQ95" s="1195" t="n"/>
      <c r="CR95" s="1195" t="n"/>
      <c r="CS95" s="1195" t="n"/>
      <c r="CT95" s="1195" t="n"/>
      <c r="CU95" s="1195" t="n"/>
      <c r="CV95" s="1195" t="n"/>
      <c r="CW95" s="1195" t="n"/>
      <c r="CX95" s="1195" t="n"/>
      <c r="CY95" s="1195" t="n"/>
      <c r="CZ95" s="1195" t="n"/>
      <c r="DA95" s="1195" t="n"/>
      <c r="DB95" s="1195" t="n"/>
      <c r="DC95" s="1195" t="n"/>
      <c r="DD95" s="1195" t="n"/>
      <c r="DE95" s="1195" t="n"/>
      <c r="DF95" s="1195" t="n"/>
      <c r="DG95" s="1195" t="n"/>
      <c r="DH95" s="1195" t="n"/>
      <c r="DI95" s="1195" t="n"/>
      <c r="DJ95" s="1195" t="n"/>
      <c r="DK95" s="1195" t="n"/>
      <c r="DL95" s="1195" t="n"/>
      <c r="DM95" s="1195" t="n"/>
      <c r="DN95" s="1195" t="n"/>
      <c r="DO95" s="1195" t="n"/>
      <c r="DP95" s="1195" t="n"/>
      <c r="DQ95" s="1195" t="n"/>
      <c r="DR95" s="1195" t="n"/>
      <c r="DS95" s="1195" t="n"/>
      <c r="DT95" s="1195" t="n"/>
      <c r="DU95" s="1195" t="n"/>
      <c r="DV95" s="1195" t="n"/>
      <c r="DW95" s="1195"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1" t="n"/>
      <c r="FA95" s="1201" t="n"/>
      <c r="FB95" s="1201" t="n"/>
      <c r="FC95" s="1201" t="n"/>
      <c r="FD95" s="1201" t="n"/>
      <c r="FE95" s="1201" t="n"/>
      <c r="FF95" s="1201" t="n"/>
      <c r="FG95" s="1201" t="n"/>
      <c r="FH95" s="1201" t="n"/>
      <c r="FI95" s="1201" t="n"/>
      <c r="FJ95" s="1201" t="n"/>
      <c r="FK95" s="1201" t="n"/>
      <c r="FL95" s="1201"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8" t="n"/>
      <c r="GN95" s="1218" t="n"/>
      <c r="GO95" s="1218" t="n"/>
      <c r="GP95" s="1218" t="n"/>
      <c r="GQ95" s="1218" t="n"/>
      <c r="GR95" s="1218" t="n"/>
      <c r="GS95" s="1218" t="n"/>
      <c r="GT95" s="1218" t="n"/>
      <c r="GU95" s="1218" t="n"/>
      <c r="GV95" s="1218" t="n"/>
      <c r="GW95" s="1218" t="n"/>
      <c r="GX95" s="1218" t="n"/>
      <c r="GY95" s="1218" t="n"/>
    </row>
    <row r="96" ht="12" customHeight="1" s="898">
      <c r="A96" s="1205" t="inlineStr">
        <is>
          <t>Classification</t>
        </is>
      </c>
      <c r="B96" s="1127" t="n"/>
      <c r="C96" s="1127" t="n"/>
      <c r="D96" s="1127" t="n"/>
      <c r="E96" s="1127" t="n"/>
      <c r="F96" s="1127" t="n"/>
      <c r="G96" s="1127" t="n"/>
      <c r="H96" s="1127" t="n"/>
      <c r="I96" s="1127" t="n"/>
      <c r="J96" s="1127" t="n"/>
      <c r="K96" s="1127" t="n"/>
      <c r="L96" s="1127" t="n"/>
      <c r="M96" s="1128" t="n"/>
      <c r="N96" s="1206" t="inlineStr">
        <is>
          <t>ＭＢ</t>
        </is>
      </c>
      <c r="O96" s="1127" t="n"/>
      <c r="P96" s="1127" t="n"/>
      <c r="Q96" s="1127" t="n"/>
      <c r="R96" s="1127" t="n"/>
      <c r="S96" s="1128" t="n"/>
      <c r="T96" s="1207" t="n"/>
      <c r="U96" s="1207" t="n"/>
      <c r="V96" s="1205" t="inlineStr">
        <is>
          <t>Retention Period</t>
        </is>
      </c>
      <c r="W96" s="1127" t="n"/>
      <c r="X96" s="1127" t="n"/>
      <c r="Y96" s="1127" t="n"/>
      <c r="Z96" s="1127" t="n"/>
      <c r="AA96" s="1127" t="n"/>
      <c r="AB96" s="1127" t="n"/>
      <c r="AC96" s="1127" t="n"/>
      <c r="AD96" s="1127" t="n"/>
      <c r="AE96" s="1127" t="n"/>
      <c r="AF96" s="1127" t="n"/>
      <c r="AG96" s="1127" t="n"/>
      <c r="AH96" s="1127" t="n"/>
      <c r="AI96" s="1127" t="n"/>
      <c r="AJ96" s="1127" t="n"/>
      <c r="AK96" s="1127" t="n"/>
      <c r="AL96" s="1128" t="n"/>
      <c r="AM96" s="718" t="inlineStr">
        <is>
          <t>2025/03/31</t>
        </is>
      </c>
      <c r="AN96" s="1127" t="n"/>
      <c r="AO96" s="1127" t="n"/>
      <c r="AP96" s="1127" t="n"/>
      <c r="AQ96" s="1127" t="n"/>
      <c r="AR96" s="1127" t="n"/>
      <c r="AS96" s="1127" t="n"/>
      <c r="AT96" s="1127" t="n"/>
      <c r="AU96" s="1127" t="n"/>
      <c r="AV96" s="1127" t="n"/>
      <c r="AW96" s="1127" t="n"/>
      <c r="AX96" s="1127" t="n"/>
      <c r="AY96" s="1127" t="n"/>
      <c r="AZ96" s="1128" t="n"/>
      <c r="BA96" s="1218" t="n"/>
      <c r="BB96" s="1218" t="n"/>
      <c r="BC96" s="1218" t="n"/>
      <c r="BD96" s="1218" t="n"/>
      <c r="BE96" s="1218" t="n"/>
      <c r="BF96" s="1218" t="n"/>
      <c r="BG96" s="1218" t="n"/>
      <c r="BH96" s="1218" t="n"/>
      <c r="BI96" s="1218" t="n"/>
      <c r="BJ96" s="1218" t="n"/>
      <c r="EZ96" s="1209" t="n"/>
      <c r="FA96" s="1225">
        <f>+FB66+EZ21-V81</f>
        <v/>
      </c>
    </row>
    <row r="97" ht="6" customHeight="1" s="898">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8" t="n"/>
      <c r="U97" s="1218" t="n"/>
      <c r="V97" s="1218" t="n"/>
      <c r="W97" s="1218" t="n"/>
      <c r="X97" s="1218" t="n"/>
      <c r="Y97" s="1218" t="n"/>
      <c r="AB97" s="1218" t="n"/>
      <c r="AC97" s="1218" t="n"/>
      <c r="AD97" s="1218" t="n"/>
      <c r="AE97" s="1218" t="n"/>
      <c r="AF97" s="1218" t="n"/>
      <c r="AG97" s="1218" t="n"/>
      <c r="AH97" s="1218" t="n"/>
      <c r="AI97" s="1218" t="n"/>
      <c r="AJ97" s="1218" t="n"/>
      <c r="AK97" s="1218" t="n"/>
      <c r="AL97" s="1218" t="n"/>
      <c r="AM97" s="1218" t="n"/>
      <c r="AN97" s="1218" t="n"/>
      <c r="AO97" s="1218" t="n"/>
      <c r="AP97" s="1218" t="n"/>
      <c r="AQ97" s="1218" t="n"/>
      <c r="AR97" s="1218" t="n"/>
      <c r="AS97" s="1218" t="n"/>
      <c r="AT97" s="1218" t="n"/>
      <c r="AU97" s="1218" t="n"/>
      <c r="AV97" s="1218" t="n"/>
      <c r="AW97" s="1218" t="n"/>
      <c r="AX97" s="1218" t="n"/>
      <c r="AY97" s="1218" t="n"/>
      <c r="AZ97" s="1218" t="n"/>
      <c r="BA97" s="1218" t="n"/>
      <c r="BB97" s="1218" t="n"/>
      <c r="BC97" s="1218" t="n"/>
      <c r="BD97" s="1218" t="n"/>
      <c r="BE97" s="1218" t="n"/>
      <c r="BF97" s="1218" t="n"/>
      <c r="BG97" s="1218" t="n"/>
      <c r="BH97" s="1218" t="n"/>
      <c r="BI97" s="1218" t="n"/>
      <c r="BJ97" s="1218" t="n"/>
      <c r="EZ97" s="1209" t="n"/>
      <c r="FA97" s="1209" t="n"/>
      <c r="FB97" s="1209" t="n"/>
      <c r="FC97" s="1209" t="n"/>
      <c r="FD97" s="1209" t="n"/>
      <c r="FE97" s="1209" t="n"/>
      <c r="FF97" s="1209" t="n"/>
      <c r="FG97" s="1209" t="n"/>
      <c r="FH97" s="1209" t="n"/>
      <c r="FI97" s="1209" t="n"/>
      <c r="FJ97" s="1209" t="n"/>
      <c r="FK97" s="1209" t="n"/>
      <c r="FL97" s="1209" t="n"/>
    </row>
    <row r="98" ht="6" customHeight="1" s="898">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8" t="n"/>
      <c r="U98" s="1218" t="n"/>
      <c r="V98" s="1218" t="n"/>
      <c r="W98" s="1218" t="n"/>
      <c r="X98" s="1218" t="n"/>
      <c r="Y98" s="1218" t="n"/>
      <c r="AA98" s="1218" t="n"/>
      <c r="AB98" s="1218" t="n"/>
      <c r="AC98" s="1218" t="n"/>
      <c r="AD98" s="1218" t="n"/>
      <c r="AE98" s="1218" t="n"/>
      <c r="AF98" s="1218" t="n"/>
      <c r="AG98" s="1218" t="n"/>
      <c r="AH98" s="1218" t="n"/>
      <c r="AI98" s="1218" t="n"/>
      <c r="AJ98" s="1218" t="n"/>
      <c r="AK98" s="1218" t="n"/>
      <c r="AL98" s="1218" t="n"/>
      <c r="AM98" s="1218" t="n"/>
      <c r="AN98" s="1218" t="n"/>
      <c r="AO98" s="1218" t="n"/>
      <c r="AP98" s="1218" t="n"/>
      <c r="AQ98" s="1218" t="n"/>
      <c r="AR98" s="1218" t="n"/>
      <c r="AS98" s="1218" t="n"/>
      <c r="AT98" s="1218" t="n"/>
      <c r="AU98" s="1218" t="n"/>
      <c r="AV98" s="1218" t="n"/>
      <c r="AW98" s="1218" t="n"/>
      <c r="AX98" s="1218" t="n"/>
      <c r="AY98" s="1218" t="n"/>
      <c r="AZ98" s="1218" t="n"/>
      <c r="BA98" s="1218" t="n"/>
      <c r="BB98" s="1218" t="n"/>
      <c r="BC98" s="1218" t="n"/>
      <c r="BD98" s="1218" t="n"/>
      <c r="BE98" s="1218" t="n"/>
      <c r="BF98" s="1218" t="n"/>
      <c r="BG98" s="1218" t="n"/>
      <c r="BH98" s="1218" t="n"/>
      <c r="BI98" s="1218" t="n"/>
      <c r="BJ98" s="1218" t="n"/>
      <c r="EZ98" s="1209" t="n"/>
      <c r="FA98" s="1209" t="n"/>
      <c r="FB98" s="1209" t="n"/>
      <c r="FC98" s="1209" t="n"/>
      <c r="FD98" s="1209" t="n"/>
      <c r="FE98" s="1209" t="n"/>
      <c r="FF98" s="1209" t="n"/>
      <c r="FG98" s="1209" t="n"/>
      <c r="FH98" s="1209" t="n"/>
      <c r="FI98" s="1209" t="n"/>
      <c r="FJ98" s="1209" t="n"/>
      <c r="FK98" s="1209" t="n"/>
      <c r="FL98" s="1209" t="n"/>
    </row>
    <row r="99" ht="6" customHeight="1" s="898">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8" t="n"/>
      <c r="U99" s="1218" t="n"/>
      <c r="V99" s="1218" t="n"/>
      <c r="W99" s="1218" t="n"/>
      <c r="AA99" s="1218" t="n"/>
      <c r="AB99" s="1218" t="n"/>
      <c r="AC99" s="1218" t="n"/>
      <c r="AD99" s="1218" t="n"/>
      <c r="AE99" s="1218" t="n"/>
      <c r="AF99" s="1218" t="n"/>
      <c r="AG99" s="1218" t="n"/>
      <c r="AH99" s="1218" t="n"/>
      <c r="AI99" s="1218" t="n"/>
      <c r="AJ99" s="1218" t="n"/>
      <c r="AK99" s="1218" t="n"/>
      <c r="AL99" s="1218" t="n"/>
      <c r="AM99" s="1218" t="n"/>
      <c r="AN99" s="1218" t="n"/>
      <c r="AO99" s="1218" t="n"/>
      <c r="AP99" s="1218" t="n"/>
      <c r="AQ99" s="1218" t="n"/>
      <c r="AR99" s="1218" t="n"/>
      <c r="AS99" s="1218" t="n"/>
      <c r="AT99" s="1218" t="n"/>
      <c r="AU99" s="1218" t="n"/>
      <c r="AV99" s="1218" t="n"/>
      <c r="AW99" s="1218" t="n"/>
      <c r="AX99" s="1218" t="n"/>
      <c r="AY99" s="1218" t="n"/>
      <c r="AZ99" s="1218" t="n"/>
      <c r="BA99" s="1218" t="n"/>
      <c r="BB99" s="1218" t="n"/>
      <c r="BC99" s="1218" t="n"/>
      <c r="BD99" s="1218" t="n"/>
      <c r="BE99" s="1218" t="n"/>
      <c r="BF99" s="1218" t="n"/>
      <c r="BG99" s="1218" t="n"/>
      <c r="BH99" s="1218" t="n"/>
      <c r="BI99" s="1218" t="n"/>
      <c r="BJ99" s="1218" t="n"/>
      <c r="EZ99" s="1209" t="n"/>
      <c r="FA99" s="1209" t="n"/>
      <c r="FB99" s="1209" t="n"/>
      <c r="FC99" s="1209" t="n"/>
      <c r="FD99" s="1209" t="n"/>
      <c r="FE99" s="1209" t="n"/>
      <c r="FF99" s="1209" t="n"/>
      <c r="FG99" s="1209" t="n"/>
      <c r="FH99" s="1209" t="n"/>
      <c r="FI99" s="1209" t="n"/>
      <c r="FJ99" s="1209" t="n"/>
      <c r="FK99" s="1209" t="n"/>
      <c r="FL99" s="1209" t="n"/>
    </row>
    <row r="100" ht="6" customHeight="1" s="898">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8" t="n"/>
      <c r="U100" s="1218" t="n"/>
      <c r="V100" s="1218" t="n"/>
      <c r="W100" s="1218" t="n"/>
      <c r="AA100" s="1218" t="n"/>
      <c r="AB100" s="1218" t="n"/>
      <c r="AC100" s="1218" t="n"/>
      <c r="AD100" s="1218" t="n"/>
      <c r="AE100" s="1218" t="n"/>
      <c r="AF100" s="1218" t="n"/>
      <c r="AG100" s="1218" t="n"/>
      <c r="AH100" s="1218" t="n"/>
      <c r="AI100" s="1218" t="n"/>
      <c r="AJ100" s="1218" t="n"/>
      <c r="AK100" s="1218" t="n"/>
      <c r="AL100" s="1218" t="n"/>
      <c r="AM100" s="1218" t="n"/>
      <c r="AN100" s="1218" t="n"/>
      <c r="AO100" s="1218" t="n"/>
      <c r="AP100" s="1218" t="n"/>
      <c r="AQ100" s="1218" t="n"/>
      <c r="AR100" s="1218" t="n"/>
      <c r="AS100" s="1218" t="n"/>
      <c r="AT100" s="1218" t="n"/>
      <c r="AU100" s="1218" t="n"/>
      <c r="AV100" s="1218" t="n"/>
      <c r="AW100" s="1218" t="n"/>
      <c r="AX100" s="1218" t="n"/>
      <c r="AY100" s="1218" t="n"/>
      <c r="AZ100" s="1218" t="n"/>
      <c r="BA100" s="1218" t="n"/>
      <c r="BB100" s="1218" t="n"/>
      <c r="BC100" s="1218" t="n"/>
      <c r="BD100" s="1218" t="n"/>
      <c r="BE100" s="1218" t="n"/>
      <c r="BF100" s="1218" t="n"/>
      <c r="BG100" s="1218" t="n"/>
      <c r="BH100" s="1218" t="n"/>
      <c r="BI100" s="1218" t="n"/>
      <c r="BJ100" s="1218" t="n"/>
      <c r="EZ100" s="1209" t="n"/>
      <c r="FA100" s="1209" t="n"/>
      <c r="FB100" s="1209" t="n"/>
      <c r="FC100" s="1209" t="n"/>
      <c r="FD100" s="1209" t="n"/>
      <c r="FE100" s="1209" t="n"/>
      <c r="FF100" s="1209" t="n"/>
      <c r="FG100" s="1209" t="n"/>
      <c r="FH100" s="1209" t="n"/>
      <c r="FI100" s="1209" t="n"/>
      <c r="FJ100" s="1209" t="n"/>
      <c r="FK100" s="1209" t="n"/>
      <c r="FL100" s="1209" t="n"/>
    </row>
    <row r="101" ht="6" customHeight="1" s="898">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8" t="n"/>
      <c r="U101" s="1218" t="n"/>
      <c r="V101" s="1218" t="n"/>
      <c r="W101" s="1218" t="n"/>
      <c r="AA101" s="1218" t="n"/>
      <c r="AB101" s="1218" t="n"/>
      <c r="AC101" s="1218" t="n"/>
      <c r="AD101" s="1218" t="n"/>
      <c r="AE101" s="1218" t="n"/>
      <c r="AF101" s="1218" t="n"/>
      <c r="AG101" s="1218" t="n"/>
      <c r="AH101" s="1218" t="n"/>
      <c r="AI101" s="1218" t="n"/>
      <c r="AJ101" s="1218" t="n"/>
      <c r="AK101" s="1218" t="n"/>
      <c r="AL101" s="1218" t="n"/>
      <c r="AM101" s="1218" t="n"/>
      <c r="AN101" s="1218" t="n"/>
      <c r="AO101" s="1218" t="n"/>
      <c r="AP101" s="1218" t="n"/>
      <c r="AQ101" s="1218" t="n"/>
      <c r="AR101" s="1218" t="n"/>
      <c r="AS101" s="1218" t="n"/>
      <c r="AT101" s="1218" t="n"/>
      <c r="AU101" s="1218" t="n"/>
      <c r="AV101" s="1218" t="n"/>
      <c r="AW101" s="1218" t="n"/>
      <c r="AX101" s="1218" t="n"/>
      <c r="AY101" s="1218" t="n"/>
      <c r="AZ101" s="1218" t="n"/>
      <c r="BA101" s="1218" t="n"/>
      <c r="BB101" s="1218" t="n"/>
      <c r="BC101" s="1218" t="n"/>
      <c r="BD101" s="1218" t="n"/>
      <c r="BE101" s="1218" t="n"/>
      <c r="BF101" s="1218" t="n"/>
      <c r="BG101" s="1218" t="n"/>
      <c r="BH101" s="1218" t="n"/>
      <c r="BI101" s="1218" t="n"/>
      <c r="BJ101" s="1218" t="n"/>
    </row>
    <row r="102" ht="6" customHeight="1" s="898">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8" t="n"/>
      <c r="U102" s="1218" t="n"/>
      <c r="V102" s="1218" t="n"/>
      <c r="W102" s="1218" t="n"/>
      <c r="Z102" s="1218" t="n"/>
      <c r="AA102" s="1218" t="n"/>
      <c r="AB102" s="1218" t="n"/>
      <c r="AC102" s="1218" t="n"/>
      <c r="AD102" s="1218" t="n"/>
      <c r="AE102" s="1218" t="n"/>
      <c r="AF102" s="1218" t="n"/>
      <c r="AG102" s="1218" t="n"/>
      <c r="AH102" s="1218" t="n"/>
      <c r="AI102" s="1218" t="n"/>
      <c r="AJ102" s="1218" t="n"/>
      <c r="AK102" s="1218" t="n"/>
      <c r="AL102" s="1218" t="n"/>
      <c r="AM102" s="1218" t="n"/>
      <c r="AN102" s="1218" t="n"/>
      <c r="AO102" s="1218" t="n"/>
      <c r="AP102" s="1218" t="n"/>
      <c r="AQ102" s="1218" t="n"/>
      <c r="AR102" s="1218" t="n"/>
      <c r="AS102" s="1218" t="n"/>
      <c r="AT102" s="1218" t="n"/>
      <c r="AU102" s="1218" t="n"/>
      <c r="AV102" s="1218" t="n"/>
      <c r="AW102" s="1218" t="n"/>
      <c r="AX102" s="1218" t="n"/>
      <c r="AY102" s="1218" t="n"/>
      <c r="AZ102" s="1218" t="n"/>
      <c r="BA102" s="1218" t="n"/>
      <c r="BB102" s="1218" t="n"/>
      <c r="BC102" s="1218" t="n"/>
      <c r="BD102" s="1218" t="n"/>
      <c r="BE102" s="1218" t="n"/>
      <c r="BF102" s="1218" t="n"/>
      <c r="BG102" s="1218" t="n"/>
      <c r="BH102" s="1218" t="n"/>
      <c r="BI102" s="1218" t="n"/>
      <c r="BJ102" s="1218" t="n"/>
    </row>
    <row r="103" ht="6" customHeight="1" s="898">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8" t="n"/>
      <c r="U103" s="1218" t="n"/>
      <c r="V103" s="1218" t="n"/>
      <c r="W103" s="1218" t="n"/>
      <c r="Z103" s="1218" t="n"/>
      <c r="AA103" s="1218" t="n"/>
      <c r="AB103" s="1218" t="n"/>
      <c r="AC103" s="1218" t="n"/>
      <c r="AD103" s="1218" t="n"/>
      <c r="AE103" s="1218" t="n"/>
      <c r="AF103" s="1218" t="n"/>
      <c r="AG103" s="1218" t="n"/>
      <c r="AH103" s="1218" t="n"/>
      <c r="AI103" s="1218" t="n"/>
      <c r="AJ103" s="1218" t="n"/>
      <c r="AK103" s="1218" t="n"/>
      <c r="AL103" s="1218" t="n"/>
      <c r="AM103" s="1218" t="n"/>
      <c r="AN103" s="1218" t="n"/>
      <c r="AO103" s="1218" t="n"/>
      <c r="AP103" s="1218" t="n"/>
      <c r="AQ103" s="1218" t="n"/>
      <c r="AR103" s="1218" t="n"/>
      <c r="AS103" s="1218" t="n"/>
      <c r="AT103" s="1218" t="n"/>
      <c r="AU103" s="1218" t="n"/>
      <c r="AV103" s="1218" t="n"/>
      <c r="AW103" s="1218" t="n"/>
      <c r="AX103" s="1218" t="n"/>
      <c r="AY103" s="1218" t="n"/>
      <c r="AZ103" s="1218" t="n"/>
      <c r="BA103" s="1218" t="n"/>
      <c r="BB103" s="1218" t="n"/>
      <c r="BC103" s="1218" t="n"/>
      <c r="BD103" s="1218" t="n"/>
      <c r="BE103" s="1218" t="n"/>
      <c r="BF103" s="1218" t="n"/>
      <c r="BG103" s="1218" t="n"/>
      <c r="BH103" s="1218" t="n"/>
      <c r="BI103" s="1218" t="n"/>
      <c r="BJ103" s="1218" t="n"/>
    </row>
    <row r="104" ht="6" customHeight="1" s="898">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8" t="n"/>
      <c r="U104" s="1218" t="n"/>
      <c r="V104" s="1218" t="n"/>
      <c r="W104" s="1218" t="n"/>
      <c r="Z104" s="1218" t="n"/>
      <c r="AA104" s="1218" t="n"/>
      <c r="AB104" s="1218" t="n"/>
      <c r="AC104" s="1218" t="n"/>
      <c r="AD104" s="1218" t="n"/>
      <c r="AE104" s="1218" t="n"/>
      <c r="AF104" s="1218" t="n"/>
      <c r="AG104" s="1218" t="n"/>
      <c r="AH104" s="1218" t="n"/>
      <c r="AI104" s="1218" t="n"/>
      <c r="AJ104" s="1218" t="n"/>
      <c r="AK104" s="1218" t="n"/>
      <c r="AL104" s="1218" t="n"/>
      <c r="AM104" s="1218" t="n"/>
      <c r="AN104" s="1218" t="n"/>
      <c r="AO104" s="1218" t="n"/>
      <c r="AP104" s="1218" t="n"/>
      <c r="AQ104" s="1218" t="n"/>
      <c r="AR104" s="1218" t="n"/>
      <c r="AS104" s="1218" t="n"/>
      <c r="AT104" s="1218" t="n"/>
      <c r="AU104" s="1218" t="n"/>
      <c r="AV104" s="1218" t="n"/>
      <c r="AW104" s="1218" t="n"/>
      <c r="AX104" s="1218" t="n"/>
      <c r="AY104" s="1218" t="n"/>
      <c r="AZ104" s="1218" t="n"/>
      <c r="BA104" s="1218" t="n"/>
      <c r="BB104" s="1218" t="n"/>
      <c r="BC104" s="1218" t="n"/>
      <c r="BD104" s="1218" t="n"/>
      <c r="BE104" s="1218" t="n"/>
      <c r="BF104" s="1218" t="n"/>
      <c r="BG104" s="1218" t="n"/>
      <c r="BH104" s="1218" t="n"/>
      <c r="BI104" s="1218" t="n"/>
      <c r="BJ104" s="1218" t="n"/>
    </row>
    <row r="105" ht="6" customHeight="1" s="898">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8" t="n"/>
      <c r="U105" s="1218" t="n"/>
      <c r="V105" s="1218" t="n"/>
      <c r="Z105" s="1218" t="n"/>
      <c r="AA105" s="1218" t="n"/>
      <c r="AB105" s="1218" t="n"/>
      <c r="AC105" s="1218" t="n"/>
      <c r="AD105" s="1218" t="n"/>
      <c r="AE105" s="1218" t="n"/>
      <c r="AF105" s="1218" t="n"/>
      <c r="AG105" s="1218" t="n"/>
      <c r="AH105" s="1218" t="n"/>
      <c r="AI105" s="1218" t="n"/>
      <c r="AJ105" s="1218" t="n"/>
      <c r="AK105" s="1218" t="n"/>
      <c r="AL105" s="1218" t="n"/>
      <c r="AM105" s="1218" t="n"/>
      <c r="AN105" s="1218" t="n"/>
      <c r="AO105" s="1218" t="n"/>
      <c r="AP105" s="1218" t="n"/>
      <c r="AQ105" s="1218" t="n"/>
      <c r="AR105" s="1218" t="n"/>
      <c r="AS105" s="1218" t="n"/>
      <c r="AT105" s="1218" t="n"/>
      <c r="AU105" s="1218" t="n"/>
      <c r="AV105" s="1218" t="n"/>
      <c r="AW105" s="1218" t="n"/>
      <c r="AX105" s="1218" t="n"/>
      <c r="AY105" s="1218" t="n"/>
      <c r="AZ105" s="1218" t="n"/>
      <c r="BA105" s="1218" t="n"/>
      <c r="BB105" s="1218" t="n"/>
      <c r="BC105" s="1218" t="n"/>
      <c r="BD105" s="1218" t="n"/>
      <c r="BE105" s="1218" t="n"/>
      <c r="BF105" s="1218" t="n"/>
      <c r="BG105" s="1218" t="n"/>
      <c r="BH105" s="1218" t="n"/>
      <c r="BI105" s="1218" t="n"/>
      <c r="BJ105" s="1218" t="n"/>
    </row>
    <row r="106" ht="6" customHeight="1" s="898">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8" t="n"/>
      <c r="U106" s="1218" t="n"/>
      <c r="V106" s="1218" t="n"/>
      <c r="Z106" s="1218" t="n"/>
      <c r="AA106" s="1218" t="n"/>
      <c r="AB106" s="1218" t="n"/>
      <c r="AC106" s="1218" t="n"/>
      <c r="AD106" s="1218" t="n"/>
      <c r="AE106" s="1218" t="n"/>
      <c r="AF106" s="1218" t="n"/>
      <c r="AG106" s="1218" t="n"/>
      <c r="AH106" s="1218" t="n"/>
      <c r="AI106" s="1218" t="n"/>
      <c r="AJ106" s="1218" t="n"/>
      <c r="AK106" s="1218" t="n"/>
      <c r="AL106" s="1218" t="n"/>
      <c r="AM106" s="1218" t="n"/>
      <c r="AN106" s="1218" t="n"/>
      <c r="AO106" s="1218" t="n"/>
      <c r="AP106" s="1218" t="n"/>
      <c r="AQ106" s="1218" t="n"/>
      <c r="AR106" s="1218" t="n"/>
      <c r="AS106" s="1218" t="n"/>
      <c r="AT106" s="1218" t="n"/>
      <c r="AU106" s="1218" t="n"/>
      <c r="AV106" s="1218" t="n"/>
      <c r="AW106" s="1218" t="n"/>
      <c r="AX106" s="1218" t="n"/>
      <c r="AY106" s="1218" t="n"/>
      <c r="AZ106" s="1218" t="n"/>
      <c r="BA106" s="1218" t="n"/>
      <c r="BB106" s="1218" t="n"/>
      <c r="BC106" s="1218" t="n"/>
      <c r="BD106" s="1218" t="n"/>
      <c r="BE106" s="1218" t="n"/>
      <c r="BF106" s="1218" t="n"/>
      <c r="BG106" s="1218" t="n"/>
      <c r="BH106" s="1218" t="n"/>
      <c r="BI106" s="1218" t="n"/>
      <c r="BJ106" s="1218" t="n"/>
    </row>
    <row r="107" ht="6" customHeight="1" s="898">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8" t="n"/>
      <c r="U107" s="1218" t="n"/>
      <c r="V107" s="1218" t="n"/>
      <c r="Z107" s="1218" t="n"/>
      <c r="AA107" s="1218" t="n"/>
      <c r="AB107" s="1218" t="n"/>
      <c r="AC107" s="1218" t="n"/>
      <c r="AD107" s="1218" t="n"/>
      <c r="AE107" s="1218" t="n"/>
      <c r="AF107" s="1218" t="n"/>
      <c r="AG107" s="1218" t="n"/>
      <c r="AH107" s="1218" t="n"/>
      <c r="AI107" s="1218" t="n"/>
      <c r="AJ107" s="1218" t="n"/>
      <c r="AK107" s="1218" t="n"/>
      <c r="AL107" s="1218" t="n"/>
      <c r="AM107" s="1218" t="n"/>
      <c r="AN107" s="1218" t="n"/>
      <c r="AO107" s="1218" t="n"/>
      <c r="AP107" s="1218" t="n"/>
      <c r="AQ107" s="1218" t="n"/>
      <c r="AR107" s="1218" t="n"/>
      <c r="AS107" s="1218" t="n"/>
      <c r="AT107" s="1218" t="n"/>
      <c r="AU107" s="1218" t="n"/>
      <c r="AV107" s="1218" t="n"/>
      <c r="AW107" s="1218" t="n"/>
      <c r="AX107" s="1218" t="n"/>
      <c r="AY107" s="1218" t="n"/>
      <c r="AZ107" s="1218" t="n"/>
      <c r="BA107" s="1218" t="n"/>
      <c r="BB107" s="1218" t="n"/>
      <c r="BC107" s="1218" t="n"/>
      <c r="BD107" s="1218" t="n"/>
      <c r="BE107" s="1218" t="n"/>
      <c r="BF107" s="1218" t="n"/>
      <c r="BG107" s="1218" t="n"/>
      <c r="BH107" s="1218" t="n"/>
      <c r="BI107" s="1218" t="n"/>
      <c r="BJ107" s="1218" t="n"/>
    </row>
    <row r="108" ht="6" customHeight="1" s="898">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8" t="n"/>
      <c r="U108" s="1218" t="n"/>
      <c r="X108" s="1218" t="n"/>
      <c r="Y108" s="1218" t="n"/>
      <c r="Z108" s="1218" t="n"/>
      <c r="AA108" s="1218" t="n"/>
      <c r="AB108" s="1218" t="n"/>
      <c r="AC108" s="1218" t="n"/>
      <c r="AD108" s="1218" t="n"/>
      <c r="AE108" s="1218" t="n"/>
      <c r="AF108" s="1218" t="n"/>
      <c r="AG108" s="1218" t="n"/>
      <c r="AH108" s="1218" t="n"/>
      <c r="AI108" s="1218" t="n"/>
      <c r="AJ108" s="1218" t="n"/>
      <c r="AK108" s="1218" t="n"/>
      <c r="AL108" s="1218" t="n"/>
      <c r="AM108" s="1218" t="n"/>
      <c r="AN108" s="1218" t="n"/>
      <c r="AO108" s="1218" t="n"/>
      <c r="AP108" s="1218" t="n"/>
      <c r="AQ108" s="1218" t="n"/>
      <c r="AR108" s="1218" t="n"/>
      <c r="AS108" s="1218" t="n"/>
      <c r="AT108" s="1218" t="n"/>
      <c r="AU108" s="1218" t="n"/>
      <c r="AV108" s="1218" t="n"/>
      <c r="AW108" s="1218" t="n"/>
      <c r="AX108" s="1218" t="n"/>
      <c r="AY108" s="1218" t="n"/>
      <c r="AZ108" s="1218" t="n"/>
      <c r="BA108" s="1218" t="n"/>
      <c r="BB108" s="1218" t="n"/>
      <c r="BC108" s="1218" t="n"/>
      <c r="BD108" s="1218" t="n"/>
      <c r="BE108" s="1218" t="n"/>
      <c r="BF108" s="1218" t="n"/>
      <c r="BG108" s="1218" t="n"/>
      <c r="BH108" s="1218" t="n"/>
      <c r="BI108" s="1218" t="n"/>
      <c r="BJ108" s="1218" t="n"/>
    </row>
    <row r="109" ht="6" customHeight="1" s="898">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8" t="n"/>
      <c r="X109" s="1218" t="n"/>
      <c r="Y109" s="1218" t="n"/>
      <c r="Z109" s="1218" t="n"/>
      <c r="AA109" s="1218" t="n"/>
      <c r="AB109" s="1218" t="n"/>
      <c r="AC109" s="1218" t="n"/>
      <c r="AD109" s="1218" t="n"/>
      <c r="AE109" s="1218" t="n"/>
      <c r="AF109" s="1218" t="n"/>
      <c r="AG109" s="1218" t="n"/>
      <c r="AH109" s="1218" t="n"/>
      <c r="AI109" s="1218" t="n"/>
      <c r="AJ109" s="1218" t="n"/>
      <c r="AK109" s="1218" t="n"/>
      <c r="AL109" s="1218" t="n"/>
      <c r="AM109" s="1218" t="n"/>
      <c r="AN109" s="1218" t="n"/>
      <c r="AO109" s="1218" t="n"/>
      <c r="AP109" s="1218" t="n"/>
      <c r="AQ109" s="1218" t="n"/>
      <c r="AR109" s="1218" t="n"/>
      <c r="AS109" s="1218" t="n"/>
      <c r="AT109" s="1218" t="n"/>
      <c r="AU109" s="1218" t="n"/>
      <c r="AV109" s="1218" t="n"/>
      <c r="AW109" s="1218" t="n"/>
      <c r="AX109" s="1218" t="n"/>
      <c r="AY109" s="1218" t="n"/>
      <c r="AZ109" s="1218" t="n"/>
      <c r="BA109" s="1218" t="n"/>
      <c r="BB109" s="1218" t="n"/>
      <c r="BC109" s="1218" t="n"/>
      <c r="BD109" s="1218" t="n"/>
      <c r="BE109" s="1218" t="n"/>
      <c r="BF109" s="1218" t="n"/>
      <c r="BG109" s="1218" t="n"/>
      <c r="BH109" s="1218" t="n"/>
      <c r="BI109" s="1218" t="n"/>
      <c r="BJ109" s="1218" t="n"/>
    </row>
    <row r="110" ht="6" customHeight="1" s="898">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8" t="n"/>
      <c r="X110" s="1218" t="n"/>
      <c r="Y110" s="1218" t="n"/>
      <c r="Z110" s="1218" t="n"/>
      <c r="AA110" s="1218" t="n"/>
      <c r="AB110" s="1218" t="n"/>
      <c r="AC110" s="1218" t="n"/>
      <c r="AD110" s="1218" t="n"/>
      <c r="AE110" s="1218" t="n"/>
      <c r="AF110" s="1218" t="n"/>
      <c r="AG110" s="1218" t="n"/>
      <c r="AH110" s="1218" t="n"/>
      <c r="AI110" s="1218" t="n"/>
      <c r="AJ110" s="1218" t="n"/>
      <c r="AK110" s="1218" t="n"/>
      <c r="AL110" s="1218" t="n"/>
      <c r="AM110" s="1218" t="n"/>
      <c r="AN110" s="1218" t="n"/>
      <c r="AO110" s="1218" t="n"/>
      <c r="AP110" s="1218" t="n"/>
      <c r="AQ110" s="1218" t="n"/>
      <c r="AR110" s="1218" t="n"/>
      <c r="AS110" s="1218" t="n"/>
      <c r="AT110" s="1218" t="n"/>
      <c r="AU110" s="1218" t="n"/>
      <c r="AV110" s="1218" t="n"/>
      <c r="AW110" s="1218" t="n"/>
      <c r="AX110" s="1218" t="n"/>
      <c r="AY110" s="1218" t="n"/>
      <c r="AZ110" s="1218" t="n"/>
      <c r="BA110" s="1218" t="n"/>
      <c r="BB110" s="1218" t="n"/>
      <c r="BC110" s="1218" t="n"/>
      <c r="BD110" s="1218" t="n"/>
      <c r="BE110" s="1218" t="n"/>
      <c r="BF110" s="1218" t="n"/>
      <c r="BG110" s="1218" t="n"/>
      <c r="BH110" s="1218" t="n"/>
      <c r="BI110" s="1218" t="n"/>
      <c r="BJ110" s="1218" t="n"/>
    </row>
    <row r="111" ht="6" customHeight="1" s="898">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8" t="n"/>
      <c r="X111" s="1218" t="n"/>
      <c r="Y111" s="1218" t="n"/>
      <c r="Z111" s="1218" t="n"/>
      <c r="AA111" s="1218" t="n"/>
      <c r="AB111" s="1218" t="n"/>
      <c r="AC111" s="1218" t="n"/>
      <c r="AD111" s="1218" t="n"/>
      <c r="AE111" s="1218" t="n"/>
      <c r="AF111" s="1218" t="n"/>
      <c r="AG111" s="1218" t="n"/>
      <c r="AH111" s="1218" t="n"/>
      <c r="AI111" s="1218" t="n"/>
      <c r="AJ111" s="1218" t="n"/>
      <c r="AK111" s="1218" t="n"/>
      <c r="AL111" s="1218" t="n"/>
      <c r="AM111" s="1218" t="n"/>
      <c r="AN111" s="1218" t="n"/>
      <c r="AO111" s="1218" t="n"/>
      <c r="AP111" s="1218" t="n"/>
      <c r="AQ111" s="1218" t="n"/>
      <c r="AR111" s="1218" t="n"/>
      <c r="AS111" s="1218" t="n"/>
      <c r="AT111" s="1218" t="n"/>
      <c r="AU111" s="1218" t="n"/>
      <c r="AV111" s="1218" t="n"/>
      <c r="AW111" s="1218" t="n"/>
      <c r="AX111" s="1218" t="n"/>
      <c r="AY111" s="1218" t="n"/>
      <c r="AZ111" s="1218" t="n"/>
      <c r="BA111" s="1218" t="n"/>
      <c r="BB111" s="1218" t="n"/>
      <c r="BC111" s="1218" t="n"/>
      <c r="BD111" s="1218" t="n"/>
      <c r="BE111" s="1218" t="n"/>
      <c r="BF111" s="1218" t="n"/>
      <c r="BG111" s="1218" t="n"/>
      <c r="BH111" s="1218" t="n"/>
      <c r="BI111" s="1218" t="n"/>
      <c r="BJ111" s="1218" t="n"/>
    </row>
    <row r="112" ht="6" customHeight="1" s="898">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8" t="n"/>
      <c r="Y112" s="1218" t="n"/>
      <c r="Z112" s="1218" t="n"/>
      <c r="AA112" s="1218" t="n"/>
      <c r="AB112" s="1218" t="n"/>
      <c r="AC112" s="1218" t="n"/>
      <c r="AD112" s="1218" t="n"/>
      <c r="AE112" s="1218" t="n"/>
      <c r="AF112" s="1218" t="n"/>
      <c r="AG112" s="1218" t="n"/>
      <c r="AH112" s="1218" t="n"/>
      <c r="AI112" s="1218" t="n"/>
      <c r="AJ112" s="1218" t="n"/>
      <c r="AK112" s="1218" t="n"/>
      <c r="AL112" s="1218" t="n"/>
      <c r="AM112" s="1218" t="n"/>
      <c r="AN112" s="1218" t="n"/>
      <c r="AO112" s="1218" t="n"/>
      <c r="AP112" s="1218" t="n"/>
      <c r="AQ112" s="1218" t="n"/>
      <c r="AR112" s="1218" t="n"/>
      <c r="AS112" s="1218" t="n"/>
      <c r="AT112" s="1218" t="n"/>
      <c r="AU112" s="1218" t="n"/>
      <c r="AV112" s="1218" t="n"/>
      <c r="AW112" s="1218" t="n"/>
      <c r="AX112" s="1218" t="n"/>
      <c r="AY112" s="1218" t="n"/>
      <c r="AZ112" s="1218" t="n"/>
      <c r="BA112" s="1218" t="n"/>
      <c r="BB112" s="1218" t="n"/>
      <c r="BC112" s="1218" t="n"/>
      <c r="BD112" s="1218" t="n"/>
      <c r="BE112" s="1218" t="n"/>
      <c r="BF112" s="1218" t="n"/>
      <c r="BG112" s="1218" t="n"/>
      <c r="BH112" s="1218" t="n"/>
      <c r="BI112" s="1218" t="n"/>
      <c r="BJ112" s="1218" t="n"/>
    </row>
    <row r="113" ht="6" customHeight="1" s="898">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8" t="n"/>
      <c r="Y113" s="1218" t="n"/>
      <c r="Z113" s="1218" t="n"/>
      <c r="AA113" s="1218" t="n"/>
      <c r="AB113" s="1218" t="n"/>
      <c r="AC113" s="1218" t="n"/>
      <c r="AD113" s="1218" t="n"/>
      <c r="AE113" s="1218" t="n"/>
      <c r="AF113" s="1218" t="n"/>
      <c r="AG113" s="1218" t="n"/>
      <c r="AH113" s="1218" t="n"/>
      <c r="AI113" s="1218" t="n"/>
      <c r="AJ113" s="1218" t="n"/>
      <c r="AK113" s="1218" t="n"/>
      <c r="AL113" s="1218" t="n"/>
      <c r="AM113" s="1218" t="n"/>
      <c r="AN113" s="1218" t="n"/>
      <c r="AO113" s="1218" t="n"/>
      <c r="AP113" s="1218" t="n"/>
      <c r="AQ113" s="1218" t="n"/>
      <c r="AR113" s="1218" t="n"/>
      <c r="AS113" s="1218" t="n"/>
      <c r="AT113" s="1218" t="n"/>
      <c r="AU113" s="1218" t="n"/>
      <c r="AV113" s="1218" t="n"/>
      <c r="AW113" s="1218" t="n"/>
      <c r="AX113" s="1218" t="n"/>
      <c r="AY113" s="1218" t="n"/>
      <c r="AZ113" s="1218" t="n"/>
      <c r="BA113" s="1218" t="n"/>
      <c r="BB113" s="1218" t="n"/>
      <c r="BC113" s="1218" t="n"/>
      <c r="BD113" s="1218" t="n"/>
      <c r="BE113" s="1218" t="n"/>
      <c r="BF113" s="1218" t="n"/>
      <c r="BG113" s="1218" t="n"/>
      <c r="BH113" s="1218" t="n"/>
      <c r="BI113" s="1218" t="n"/>
      <c r="BJ113" s="1218" t="n"/>
    </row>
    <row r="114" ht="6" customHeight="1" s="898">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8" t="n"/>
      <c r="X114" s="1218" t="n"/>
      <c r="Y114" s="1218" t="n"/>
      <c r="Z114" s="1218" t="n"/>
      <c r="AA114" s="1218" t="n"/>
      <c r="AB114" s="1218" t="n"/>
      <c r="AC114" s="1218" t="n"/>
      <c r="AD114" s="1218" t="n"/>
      <c r="AE114" s="1218" t="n"/>
      <c r="AF114" s="1218" t="n"/>
      <c r="AG114" s="1218" t="n"/>
      <c r="AH114" s="1218" t="n"/>
      <c r="AI114" s="1218" t="n"/>
      <c r="AJ114" s="1218" t="n"/>
      <c r="AK114" s="1218" t="n"/>
      <c r="AL114" s="1218" t="n"/>
      <c r="AM114" s="1218" t="n"/>
      <c r="AN114" s="1218" t="n"/>
      <c r="AO114" s="1218" t="n"/>
      <c r="AP114" s="1218" t="n"/>
      <c r="AQ114" s="1218" t="n"/>
      <c r="AR114" s="1218" t="n"/>
      <c r="AS114" s="1218" t="n"/>
      <c r="AT114" s="1218" t="n"/>
      <c r="AU114" s="1218" t="n"/>
      <c r="AV114" s="1218" t="n"/>
      <c r="AW114" s="1218" t="n"/>
      <c r="AX114" s="1218" t="n"/>
      <c r="AY114" s="1218" t="n"/>
      <c r="AZ114" s="1218" t="n"/>
      <c r="BA114" s="1218" t="n"/>
      <c r="BB114" s="1218" t="n"/>
      <c r="BC114" s="1218" t="n"/>
      <c r="BD114" s="1218" t="n"/>
      <c r="BE114" s="1218" t="n"/>
      <c r="BF114" s="1218" t="n"/>
      <c r="BG114" s="1218" t="n"/>
      <c r="BH114" s="1218" t="n"/>
      <c r="BI114" s="1218" t="n"/>
      <c r="BJ114" s="1218" t="n"/>
    </row>
    <row r="115" ht="6" customHeight="1" s="898">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8" t="n"/>
      <c r="X115" s="1218" t="n"/>
      <c r="Y115" s="1218" t="n"/>
      <c r="Z115" s="1218" t="n"/>
      <c r="AA115" s="1218" t="n"/>
      <c r="AB115" s="1218" t="n"/>
      <c r="AC115" s="1218" t="n"/>
      <c r="AD115" s="1218" t="n"/>
      <c r="AE115" s="1218" t="n"/>
      <c r="AF115" s="1218" t="n"/>
      <c r="AG115" s="1218" t="n"/>
      <c r="AH115" s="1218" t="n"/>
      <c r="AI115" s="1218" t="n"/>
      <c r="AJ115" s="1218" t="n"/>
      <c r="AK115" s="1218" t="n"/>
      <c r="AL115" s="1218" t="n"/>
      <c r="AM115" s="1218" t="n"/>
      <c r="AN115" s="1218" t="n"/>
      <c r="AO115" s="1218" t="n"/>
      <c r="AP115" s="1218" t="n"/>
      <c r="AQ115" s="1218" t="n"/>
      <c r="AR115" s="1218" t="n"/>
      <c r="AS115" s="1218" t="n"/>
      <c r="AT115" s="1218" t="n"/>
      <c r="AU115" s="1218" t="n"/>
      <c r="AV115" s="1218" t="n"/>
      <c r="AW115" s="1218" t="n"/>
      <c r="AX115" s="1218" t="n"/>
      <c r="AY115" s="1218" t="n"/>
      <c r="AZ115" s="1218" t="n"/>
      <c r="BA115" s="1218" t="n"/>
      <c r="BB115" s="1218" t="n"/>
      <c r="BC115" s="1218" t="n"/>
      <c r="BD115" s="1218" t="n"/>
      <c r="BE115" s="1218" t="n"/>
      <c r="BF115" s="1218" t="n"/>
      <c r="BG115" s="1218" t="n"/>
      <c r="BH115" s="1218" t="n"/>
      <c r="BI115" s="1218" t="n"/>
      <c r="BJ115" s="1218" t="n"/>
    </row>
    <row r="116" ht="6" customHeight="1" s="898">
      <c r="A116" s="393" t="n"/>
      <c r="B116" s="430" t="n"/>
      <c r="C116" s="393" t="n"/>
      <c r="D116" s="393" t="n"/>
      <c r="E116" s="393" t="n"/>
      <c r="F116" s="393" t="n"/>
      <c r="G116" s="393" t="n"/>
      <c r="H116" s="393" t="n"/>
      <c r="I116" s="393" t="n"/>
      <c r="J116" s="393" t="n"/>
      <c r="K116" s="393" t="n"/>
      <c r="L116" s="393" t="n"/>
      <c r="M116" s="393" t="n"/>
      <c r="N116" s="393" t="n"/>
      <c r="O116" s="430" t="n"/>
      <c r="P116" s="393" t="n"/>
      <c r="W116" s="1218" t="n"/>
      <c r="X116" s="1218" t="n"/>
      <c r="Y116" s="1218" t="n"/>
      <c r="Z116" s="1218" t="n"/>
      <c r="AA116" s="1218" t="n"/>
      <c r="AB116" s="1218" t="n"/>
      <c r="AC116" s="1218" t="n"/>
      <c r="AD116" s="1218" t="n"/>
      <c r="AE116" s="1218" t="n"/>
      <c r="AF116" s="1218" t="n"/>
      <c r="AG116" s="1218" t="n"/>
      <c r="AH116" s="1218" t="n"/>
      <c r="AI116" s="1218" t="n"/>
      <c r="AJ116" s="1218" t="n"/>
      <c r="AK116" s="1218" t="n"/>
      <c r="AL116" s="1218" t="n"/>
      <c r="AM116" s="1218" t="n"/>
      <c r="AN116" s="1218" t="n"/>
      <c r="AO116" s="1218" t="n"/>
      <c r="AP116" s="1218" t="n"/>
      <c r="AQ116" s="1218" t="n"/>
      <c r="AR116" s="1218" t="n"/>
      <c r="AS116" s="1218" t="n"/>
      <c r="AT116" s="1218" t="n"/>
      <c r="AU116" s="1218" t="n"/>
      <c r="AV116" s="1218" t="n"/>
      <c r="AW116" s="1218" t="n"/>
      <c r="AX116" s="1218" t="n"/>
      <c r="AY116" s="1218" t="n"/>
      <c r="AZ116" s="1218" t="n"/>
      <c r="BA116" s="1218" t="n"/>
      <c r="BB116" s="1218" t="n"/>
      <c r="BC116" s="1218" t="n"/>
      <c r="BD116" s="1218" t="n"/>
      <c r="BE116" s="1218" t="n"/>
      <c r="BF116" s="1218" t="n"/>
      <c r="BG116" s="1218" t="n"/>
      <c r="BH116" s="1218" t="n"/>
      <c r="BI116" s="1218" t="n"/>
      <c r="BJ116" s="1218" t="n"/>
    </row>
    <row r="117" ht="6" customHeight="1" s="898">
      <c r="A117" s="430" t="n"/>
      <c r="B117" s="430" t="n"/>
      <c r="C117" s="393" t="n"/>
      <c r="D117" s="393" t="n"/>
      <c r="E117" s="393" t="n"/>
      <c r="F117" s="393" t="n"/>
      <c r="G117" s="393" t="n"/>
      <c r="H117" s="393" t="n"/>
      <c r="I117" s="393" t="n"/>
      <c r="J117" s="393" t="n"/>
      <c r="K117" s="393" t="n"/>
      <c r="L117" s="393" t="n"/>
      <c r="M117" s="393" t="n"/>
      <c r="N117" s="393" t="n"/>
      <c r="O117" s="393" t="n"/>
      <c r="P117" s="393" t="n"/>
      <c r="V117" s="1218" t="n"/>
      <c r="W117" s="1218" t="n"/>
      <c r="X117" s="1218" t="n"/>
      <c r="Y117" s="1218" t="n"/>
      <c r="Z117" s="1218" t="n"/>
      <c r="AA117" s="1218" t="n"/>
      <c r="AB117" s="1218" t="n"/>
      <c r="AC117" s="1218" t="n"/>
      <c r="AD117" s="1218" t="n"/>
      <c r="AE117" s="1218" t="n"/>
      <c r="AF117" s="1218" t="n"/>
      <c r="AG117" s="1218" t="n"/>
      <c r="AH117" s="1218" t="n"/>
      <c r="AI117" s="1218" t="n"/>
      <c r="AJ117" s="1218" t="n"/>
      <c r="AK117" s="1218" t="n"/>
      <c r="AL117" s="1218" t="n"/>
      <c r="AM117" s="1218" t="n"/>
      <c r="AN117" s="1218" t="n"/>
      <c r="AO117" s="1218" t="n"/>
      <c r="AP117" s="1218" t="n"/>
      <c r="AQ117" s="1218" t="n"/>
      <c r="AR117" s="1218" t="n"/>
      <c r="AS117" s="1218" t="n"/>
      <c r="AT117" s="1218" t="n"/>
      <c r="AU117" s="1218" t="n"/>
      <c r="AV117" s="1218" t="n"/>
      <c r="AW117" s="1218" t="n"/>
      <c r="AX117" s="1218" t="n"/>
      <c r="AY117" s="1218" t="n"/>
      <c r="AZ117" s="1218" t="n"/>
      <c r="BA117" s="1218" t="n"/>
      <c r="BB117" s="1218" t="n"/>
      <c r="BC117" s="1218" t="n"/>
      <c r="BD117" s="1218" t="n"/>
      <c r="BE117" s="1218" t="n"/>
      <c r="BF117" s="1218" t="n"/>
      <c r="BG117" s="1218" t="n"/>
      <c r="BH117" s="1218" t="n"/>
      <c r="BI117" s="1218" t="n"/>
      <c r="BJ117" s="1218" t="n"/>
    </row>
    <row r="118" ht="6" customHeight="1" s="898">
      <c r="A118" s="430" t="n"/>
      <c r="B118" s="393" t="n"/>
      <c r="C118" s="393" t="n"/>
      <c r="D118" s="393" t="n"/>
      <c r="E118" s="393" t="n"/>
      <c r="F118" s="393" t="n"/>
      <c r="G118" s="393" t="n"/>
      <c r="H118" s="393" t="n"/>
      <c r="I118" s="393" t="n"/>
      <c r="J118" s="393" t="n"/>
      <c r="K118" s="393" t="n"/>
      <c r="L118" s="393" t="n"/>
      <c r="M118" s="393" t="n"/>
      <c r="N118" s="430" t="n"/>
      <c r="O118" s="393" t="n"/>
      <c r="U118" s="1218" t="n"/>
      <c r="V118" s="1218" t="n"/>
      <c r="W118" s="1218" t="n"/>
      <c r="X118" s="1218" t="n"/>
      <c r="Y118" s="1218" t="n"/>
      <c r="Z118" s="1218" t="n"/>
      <c r="AA118" s="1218" t="n"/>
      <c r="AB118" s="1218" t="n"/>
      <c r="AC118" s="1218" t="n"/>
      <c r="AD118" s="1218" t="n"/>
      <c r="AE118" s="1218" t="n"/>
      <c r="AF118" s="1218" t="n"/>
      <c r="AG118" s="1218" t="n"/>
      <c r="AH118" s="1218" t="n"/>
      <c r="AI118" s="1218" t="n"/>
      <c r="AJ118" s="1218" t="n"/>
      <c r="AK118" s="1218" t="n"/>
      <c r="AL118" s="1218" t="n"/>
      <c r="AM118" s="1218" t="n"/>
      <c r="AN118" s="1218" t="n"/>
      <c r="AO118" s="1218" t="n"/>
      <c r="AP118" s="1218" t="n"/>
      <c r="AQ118" s="1218" t="n"/>
      <c r="AR118" s="1218" t="n"/>
      <c r="AS118" s="1218" t="n"/>
      <c r="AT118" s="1218" t="n"/>
      <c r="AU118" s="1218" t="n"/>
      <c r="AV118" s="1218" t="n"/>
      <c r="AW118" s="1218" t="n"/>
      <c r="AX118" s="1218" t="n"/>
      <c r="AY118" s="1218" t="n"/>
      <c r="AZ118" s="1218" t="n"/>
      <c r="BA118" s="1218" t="n"/>
      <c r="BB118" s="1218" t="n"/>
      <c r="BC118" s="1218" t="n"/>
      <c r="BD118" s="1218" t="n"/>
      <c r="BE118" s="1218" t="n"/>
      <c r="BF118" s="1218" t="n"/>
      <c r="BG118" s="1218" t="n"/>
      <c r="BH118" s="1218" t="n"/>
      <c r="BI118" s="1218" t="n"/>
      <c r="BJ118" s="1218" t="n"/>
    </row>
    <row r="119" ht="6" customHeight="1" s="898">
      <c r="A119" s="393" t="n"/>
      <c r="B119" s="393" t="n"/>
      <c r="C119" s="393" t="n"/>
      <c r="D119" s="393" t="n"/>
      <c r="E119" s="393" t="n"/>
      <c r="F119" s="393" t="n"/>
      <c r="G119" s="393" t="n"/>
      <c r="H119" s="393" t="n"/>
      <c r="I119" s="393" t="n"/>
      <c r="J119" s="393" t="n"/>
      <c r="K119" s="393" t="n"/>
      <c r="L119" s="393" t="n"/>
      <c r="M119" s="430" t="n"/>
      <c r="N119" s="430" t="n"/>
      <c r="U119" s="1218" t="n"/>
      <c r="V119" s="1218" t="n"/>
      <c r="W119" s="1218" t="n"/>
      <c r="X119" s="1218" t="n"/>
      <c r="Y119" s="1218" t="n"/>
      <c r="Z119" s="1218" t="n"/>
      <c r="AA119" s="1218" t="n"/>
      <c r="AB119" s="1218" t="n"/>
      <c r="AC119" s="1218" t="n"/>
      <c r="AD119" s="1218" t="n"/>
      <c r="AE119" s="1218" t="n"/>
      <c r="AF119" s="1218" t="n"/>
      <c r="AG119" s="1218" t="n"/>
      <c r="AH119" s="1218" t="n"/>
      <c r="AI119" s="1218" t="n"/>
      <c r="AJ119" s="1218" t="n"/>
      <c r="AK119" s="1218" t="n"/>
      <c r="AL119" s="1218" t="n"/>
      <c r="AM119" s="1218" t="n"/>
      <c r="AN119" s="1218" t="n"/>
      <c r="AO119" s="1218" t="n"/>
      <c r="AP119" s="1218" t="n"/>
      <c r="AQ119" s="1218" t="n"/>
      <c r="AR119" s="1218" t="n"/>
      <c r="AS119" s="1218" t="n"/>
      <c r="AT119" s="1218" t="n"/>
      <c r="AU119" s="1218" t="n"/>
      <c r="AV119" s="1218" t="n"/>
      <c r="AW119" s="1218" t="n"/>
      <c r="AX119" s="1218" t="n"/>
      <c r="AY119" s="1218" t="n"/>
      <c r="AZ119" s="1218" t="n"/>
      <c r="BA119" s="1218" t="n"/>
      <c r="BB119" s="1218" t="n"/>
      <c r="BC119" s="1218" t="n"/>
      <c r="BD119" s="1218" t="n"/>
      <c r="BE119" s="1218" t="n"/>
      <c r="BF119" s="1218" t="n"/>
      <c r="BG119" s="1218" t="n"/>
      <c r="BH119" s="1218" t="n"/>
      <c r="BI119" s="1218" t="n"/>
      <c r="BJ119" s="1218" t="n"/>
    </row>
    <row r="120" ht="6" customHeight="1" s="898">
      <c r="A120" s="393" t="n"/>
      <c r="B120" s="393" t="n"/>
      <c r="C120" s="393" t="n"/>
      <c r="D120" s="393" t="n"/>
      <c r="E120" s="393" t="n"/>
      <c r="F120" s="393" t="n"/>
      <c r="G120" s="393" t="n"/>
      <c r="H120" s="393" t="n"/>
      <c r="I120" s="393" t="n"/>
      <c r="J120" s="393" t="n"/>
      <c r="K120" s="393" t="n"/>
      <c r="L120" s="393" t="n"/>
      <c r="M120" s="430" t="n"/>
      <c r="N120" s="393" t="n"/>
      <c r="U120" s="1218" t="n"/>
      <c r="V120" s="1218" t="n"/>
      <c r="W120" s="1218" t="n"/>
      <c r="X120" s="1218" t="n"/>
      <c r="Y120" s="1218" t="n"/>
      <c r="Z120" s="1218" t="n"/>
      <c r="AA120" s="1218" t="n"/>
      <c r="AB120" s="1218" t="n"/>
      <c r="AC120" s="1218" t="n"/>
      <c r="AD120" s="1218" t="n"/>
      <c r="AE120" s="1218" t="n"/>
      <c r="AF120" s="1218" t="n"/>
      <c r="AG120" s="1218" t="n"/>
      <c r="AH120" s="1218" t="n"/>
      <c r="AI120" s="1218" t="n"/>
      <c r="AJ120" s="1218" t="n"/>
      <c r="AK120" s="1218" t="n"/>
      <c r="AL120" s="1218" t="n"/>
      <c r="AM120" s="1218" t="n"/>
      <c r="AN120" s="1218" t="n"/>
      <c r="AO120" s="1218" t="n"/>
      <c r="AP120" s="1218" t="n"/>
      <c r="AQ120" s="1218" t="n"/>
      <c r="AR120" s="1218" t="n"/>
      <c r="AS120" s="1218" t="n"/>
      <c r="AT120" s="1218" t="n"/>
      <c r="AU120" s="1218" t="n"/>
      <c r="AV120" s="1218" t="n"/>
      <c r="AW120" s="1218" t="n"/>
      <c r="AX120" s="1218" t="n"/>
      <c r="AY120" s="1218" t="n"/>
      <c r="AZ120" s="1218" t="n"/>
      <c r="BA120" s="1218" t="n"/>
      <c r="BB120" s="1218" t="n"/>
      <c r="BC120" s="1218" t="n"/>
      <c r="BD120" s="1218" t="n"/>
      <c r="BE120" s="1218" t="n"/>
      <c r="BF120" s="1218" t="n"/>
      <c r="BG120" s="1218" t="n"/>
      <c r="BH120" s="1218" t="n"/>
      <c r="BI120" s="1218" t="n"/>
      <c r="BJ120" s="1218" t="n"/>
    </row>
    <row r="121" ht="6" customHeight="1" s="898">
      <c r="B121" s="393" t="n"/>
      <c r="C121" s="393" t="n"/>
      <c r="D121" s="393" t="n"/>
      <c r="E121" s="393" t="n"/>
      <c r="F121" s="393" t="n"/>
      <c r="G121" s="393" t="n"/>
      <c r="H121" s="393" t="n"/>
      <c r="I121" s="393" t="n"/>
      <c r="J121" s="393" t="n"/>
      <c r="K121" s="393" t="n"/>
      <c r="L121" s="430" t="n"/>
      <c r="M121" s="393" t="n"/>
      <c r="N121" s="393" t="n"/>
      <c r="S121" s="393" t="n"/>
      <c r="T121" s="1218" t="n"/>
      <c r="U121" s="1218" t="n"/>
      <c r="V121" s="1218" t="n"/>
      <c r="W121" s="1218" t="n"/>
      <c r="X121" s="1218" t="n"/>
      <c r="Y121" s="1218" t="n"/>
      <c r="Z121" s="1218" t="n"/>
      <c r="AA121" s="1218" t="n"/>
      <c r="AB121" s="1218" t="n"/>
      <c r="AC121" s="1218" t="n"/>
      <c r="AD121" s="1218" t="n"/>
      <c r="AE121" s="1218" t="n"/>
      <c r="AF121" s="1218" t="n"/>
      <c r="AG121" s="1218" t="n"/>
      <c r="AH121" s="1218" t="n"/>
      <c r="AI121" s="1218" t="n"/>
      <c r="AJ121" s="1218" t="n"/>
      <c r="AK121" s="1218" t="n"/>
      <c r="AL121" s="1218" t="n"/>
      <c r="AM121" s="1218" t="n"/>
      <c r="AN121" s="1218" t="n"/>
      <c r="AO121" s="1218" t="n"/>
      <c r="AP121" s="1218" t="n"/>
      <c r="AQ121" s="1218" t="n"/>
      <c r="AR121" s="1218" t="n"/>
      <c r="AS121" s="1218" t="n"/>
      <c r="AT121" s="1218" t="n"/>
      <c r="AU121" s="1218" t="n"/>
      <c r="AV121" s="1218" t="n"/>
      <c r="AW121" s="1218" t="n"/>
      <c r="AX121" s="1218" t="n"/>
      <c r="AY121" s="1218" t="n"/>
      <c r="AZ121" s="1218" t="n"/>
      <c r="BA121" s="1218" t="n"/>
      <c r="BB121" s="1218" t="n"/>
      <c r="BC121" s="1218" t="n"/>
      <c r="BD121" s="1218" t="n"/>
      <c r="BE121" s="1218" t="n"/>
      <c r="BF121" s="1218" t="n"/>
      <c r="BG121" s="1218" t="n"/>
      <c r="BH121" s="1218" t="n"/>
      <c r="BI121" s="1218" t="n"/>
      <c r="BJ121" s="1218" t="n"/>
    </row>
    <row r="122" ht="6" customHeight="1" s="898">
      <c r="B122" s="393" t="n"/>
      <c r="C122" s="393" t="n"/>
      <c r="D122" s="393" t="n"/>
      <c r="E122" s="393" t="n"/>
      <c r="F122" s="393" t="n"/>
      <c r="G122" s="393" t="n"/>
      <c r="H122" s="393" t="n"/>
      <c r="I122" s="393" t="n"/>
      <c r="J122" s="393" t="n"/>
      <c r="K122" s="430" t="n"/>
      <c r="L122" s="430" t="n"/>
      <c r="M122" s="393" t="n"/>
      <c r="S122" s="393" t="n"/>
      <c r="T122" s="1218" t="n"/>
      <c r="U122" s="1218" t="n"/>
      <c r="V122" s="1218" t="n"/>
      <c r="W122" s="1218" t="n"/>
      <c r="X122" s="1218" t="n"/>
      <c r="Y122" s="1218" t="n"/>
      <c r="Z122" s="1218" t="n"/>
      <c r="AA122" s="1218" t="n"/>
      <c r="AB122" s="1218" t="n"/>
      <c r="AC122" s="1218" t="n"/>
      <c r="AD122" s="1218" t="n"/>
      <c r="AE122" s="1218" t="n"/>
      <c r="AF122" s="1218" t="n"/>
      <c r="AG122" s="1218" t="n"/>
      <c r="AH122" s="1218" t="n"/>
      <c r="AI122" s="1218" t="n"/>
      <c r="AJ122" s="1218" t="n"/>
      <c r="AK122" s="1218" t="n"/>
      <c r="AL122" s="1218" t="n"/>
      <c r="AM122" s="1218" t="n"/>
      <c r="AN122" s="1218" t="n"/>
      <c r="AO122" s="1218" t="n"/>
      <c r="AP122" s="1218" t="n"/>
      <c r="AQ122" s="1218" t="n"/>
      <c r="AR122" s="1218" t="n"/>
      <c r="AS122" s="1218" t="n"/>
      <c r="AT122" s="1218" t="n"/>
      <c r="AU122" s="1218" t="n"/>
      <c r="AV122" s="1218" t="n"/>
      <c r="AW122" s="1218" t="n"/>
      <c r="AX122" s="1218" t="n"/>
      <c r="AY122" s="1218" t="n"/>
      <c r="AZ122" s="1218" t="n"/>
      <c r="BA122" s="1218" t="n"/>
      <c r="BB122" s="1218" t="n"/>
      <c r="BC122" s="1218" t="n"/>
      <c r="BD122" s="1218" t="n"/>
      <c r="BE122" s="1218" t="n"/>
      <c r="BF122" s="1218" t="n"/>
      <c r="BG122" s="1218" t="n"/>
      <c r="BH122" s="1218" t="n"/>
      <c r="BI122" s="1218" t="n"/>
      <c r="BJ122" s="1218" t="n"/>
    </row>
    <row r="123" ht="6" customHeight="1" s="898">
      <c r="B123" s="393" t="n"/>
      <c r="C123" s="393" t="n"/>
      <c r="D123" s="393" t="n"/>
      <c r="E123" s="393" t="n"/>
      <c r="F123" s="393" t="n"/>
      <c r="G123" s="393" t="n"/>
      <c r="H123" s="393" t="n"/>
      <c r="I123" s="393" t="n"/>
      <c r="J123" s="393" t="n"/>
      <c r="K123" s="430" t="n"/>
      <c r="L123" s="393" t="n"/>
      <c r="R123" s="393" t="n"/>
      <c r="S123" s="393" t="n"/>
      <c r="T123" s="1218" t="n"/>
      <c r="U123" s="1218" t="n"/>
      <c r="V123" s="1218" t="n"/>
      <c r="W123" s="1218" t="n"/>
      <c r="X123" s="1218" t="n"/>
      <c r="Y123" s="1218" t="n"/>
      <c r="Z123" s="1218" t="n"/>
      <c r="AA123" s="1218" t="n"/>
      <c r="AB123" s="1218" t="n"/>
      <c r="AC123" s="1218" t="n"/>
      <c r="AD123" s="1218" t="n"/>
      <c r="AE123" s="1218" t="n"/>
      <c r="AF123" s="1218" t="n"/>
      <c r="AG123" s="1218" t="n"/>
      <c r="AH123" s="1218" t="n"/>
      <c r="AI123" s="1218" t="n"/>
      <c r="AJ123" s="1218" t="n"/>
      <c r="AK123" s="1218" t="n"/>
      <c r="AL123" s="1218" t="n"/>
      <c r="AM123" s="1218" t="n"/>
      <c r="AN123" s="1218" t="n"/>
      <c r="AO123" s="1218" t="n"/>
      <c r="AP123" s="1218" t="n"/>
      <c r="AQ123" s="1218" t="n"/>
      <c r="AR123" s="1218" t="n"/>
      <c r="AS123" s="1218" t="n"/>
      <c r="AT123" s="1218" t="n"/>
      <c r="AU123" s="1218" t="n"/>
      <c r="AV123" s="1218" t="n"/>
      <c r="AW123" s="1218" t="n"/>
      <c r="AX123" s="1218" t="n"/>
      <c r="AY123" s="1218" t="n"/>
      <c r="AZ123" s="1218" t="n"/>
      <c r="BA123" s="1218" t="n"/>
      <c r="BB123" s="1218" t="n"/>
      <c r="BC123" s="1218" t="n"/>
      <c r="BD123" s="1218" t="n"/>
      <c r="BE123" s="1218" t="n"/>
      <c r="BF123" s="1218" t="n"/>
      <c r="BG123" s="1218" t="n"/>
      <c r="BH123" s="1218" t="n"/>
      <c r="BI123" s="1218" t="n"/>
      <c r="BJ123" s="1218" t="n"/>
    </row>
    <row r="124" ht="6" customHeight="1" s="898">
      <c r="B124" s="430" t="n"/>
      <c r="C124" s="430" t="n"/>
      <c r="D124" s="430" t="n"/>
      <c r="E124" s="430" t="n"/>
      <c r="F124" s="430" t="n"/>
      <c r="G124" s="430" t="n"/>
      <c r="H124" s="430" t="n"/>
      <c r="I124" s="430" t="n"/>
      <c r="J124" s="430" t="n"/>
      <c r="K124" s="393" t="n"/>
      <c r="L124" s="393" t="n"/>
      <c r="R124" s="393" t="n"/>
      <c r="S124" s="393" t="n"/>
      <c r="T124" s="1218" t="n"/>
      <c r="U124" s="1218" t="n"/>
      <c r="V124" s="1218" t="n"/>
      <c r="W124" s="1218" t="n"/>
      <c r="X124" s="1218" t="n"/>
      <c r="Y124" s="1218" t="n"/>
      <c r="Z124" s="1218" t="n"/>
      <c r="AA124" s="1218" t="n"/>
      <c r="AB124" s="1218" t="n"/>
      <c r="AC124" s="1218" t="n"/>
      <c r="AD124" s="1218" t="n"/>
      <c r="AE124" s="1218" t="n"/>
      <c r="AF124" s="1218" t="n"/>
      <c r="AG124" s="1218" t="n"/>
      <c r="AH124" s="1218" t="n"/>
      <c r="AI124" s="1218" t="n"/>
      <c r="AJ124" s="1218" t="n"/>
      <c r="AK124" s="1218" t="n"/>
      <c r="AL124" s="1218" t="n"/>
      <c r="AM124" s="1218" t="n"/>
      <c r="AN124" s="1218" t="n"/>
      <c r="AO124" s="1218" t="n"/>
      <c r="AP124" s="1218" t="n"/>
      <c r="AQ124" s="1218" t="n"/>
      <c r="AR124" s="1218" t="n"/>
      <c r="AS124" s="1218" t="n"/>
      <c r="AT124" s="1218" t="n"/>
      <c r="AU124" s="1218" t="n"/>
      <c r="AV124" s="1218" t="n"/>
      <c r="AW124" s="1218" t="n"/>
      <c r="AX124" s="1218" t="n"/>
      <c r="AY124" s="1218" t="n"/>
      <c r="AZ124" s="1218" t="n"/>
      <c r="BA124" s="1218" t="n"/>
      <c r="BB124" s="1218" t="n"/>
      <c r="BC124" s="1218" t="n"/>
      <c r="BD124" s="1218" t="n"/>
      <c r="BE124" s="1218" t="n"/>
      <c r="BF124" s="1218" t="n"/>
      <c r="BG124" s="1218" t="n"/>
      <c r="BH124" s="1218" t="n"/>
      <c r="BI124" s="1218" t="n"/>
      <c r="BJ124" s="1218" t="n"/>
    </row>
    <row r="125" ht="6" customHeight="1" s="898">
      <c r="B125" s="430" t="n"/>
      <c r="C125" s="430" t="n"/>
      <c r="D125" s="430" t="n"/>
      <c r="E125" s="430" t="n"/>
      <c r="F125" s="430" t="n"/>
      <c r="G125" s="430" t="n"/>
      <c r="H125" s="430" t="n"/>
      <c r="I125" s="430" t="n"/>
      <c r="J125" s="430" t="n"/>
      <c r="K125" s="393" t="n"/>
      <c r="Q125" s="393" t="n"/>
      <c r="R125" s="393" t="n"/>
      <c r="S125" s="393" t="n"/>
      <c r="T125" s="1218" t="n"/>
      <c r="U125" s="1218" t="n"/>
      <c r="V125" s="1218" t="n"/>
      <c r="W125" s="1218" t="n"/>
      <c r="X125" s="1218" t="n"/>
      <c r="Y125" s="1218" t="n"/>
      <c r="Z125" s="1218" t="n"/>
      <c r="AA125" s="1218" t="n"/>
      <c r="AB125" s="1218" t="n"/>
      <c r="AC125" s="1218" t="n"/>
      <c r="AD125" s="1218" t="n"/>
      <c r="AE125" s="1218" t="n"/>
      <c r="AF125" s="1218" t="n"/>
      <c r="AG125" s="1218" t="n"/>
      <c r="AH125" s="1218" t="n"/>
      <c r="AI125" s="1218" t="n"/>
      <c r="AJ125" s="1218" t="n"/>
      <c r="AK125" s="1218" t="n"/>
      <c r="AL125" s="1218" t="n"/>
      <c r="AM125" s="1218" t="n"/>
      <c r="AN125" s="1218" t="n"/>
      <c r="AO125" s="1218" t="n"/>
      <c r="AP125" s="1218" t="n"/>
      <c r="AQ125" s="1218" t="n"/>
      <c r="AR125" s="1218" t="n"/>
      <c r="AS125" s="1218" t="n"/>
      <c r="AT125" s="1218" t="n"/>
      <c r="AU125" s="1218" t="n"/>
      <c r="AV125" s="1218" t="n"/>
      <c r="AW125" s="1218" t="n"/>
      <c r="AX125" s="1218" t="n"/>
      <c r="AY125" s="1218" t="n"/>
      <c r="AZ125" s="1218" t="n"/>
      <c r="BA125" s="1218" t="n"/>
      <c r="BB125" s="1218" t="n"/>
      <c r="BC125" s="1218" t="n"/>
      <c r="BD125" s="1218" t="n"/>
      <c r="BE125" s="1218" t="n"/>
      <c r="BF125" s="1218" t="n"/>
      <c r="BG125" s="1218" t="n"/>
      <c r="BH125" s="1218" t="n"/>
      <c r="BI125" s="1218" t="n"/>
      <c r="BJ125" s="1218" t="n"/>
    </row>
    <row r="126" ht="6" customHeight="1" s="898">
      <c r="B126" s="393" t="n"/>
      <c r="C126" s="393" t="n"/>
      <c r="D126" s="393" t="n"/>
      <c r="E126" s="393" t="n"/>
      <c r="F126" s="393" t="n"/>
      <c r="G126" s="393" t="n"/>
      <c r="H126" s="393" t="n"/>
      <c r="I126" s="393" t="n"/>
      <c r="J126" s="393" t="n"/>
      <c r="Q126" s="393" t="n"/>
      <c r="R126" s="393" t="n"/>
      <c r="S126" s="393" t="n"/>
      <c r="T126" s="1218" t="n"/>
      <c r="U126" s="1218" t="n"/>
      <c r="V126" s="1218" t="n"/>
      <c r="W126" s="1218" t="n"/>
      <c r="X126" s="1218" t="n"/>
      <c r="Y126" s="1218" t="n"/>
      <c r="Z126" s="1218" t="n"/>
      <c r="AA126" s="1218" t="n"/>
      <c r="AB126" s="1218" t="n"/>
      <c r="AC126" s="1218" t="n"/>
      <c r="AD126" s="1218" t="n"/>
      <c r="AE126" s="1218" t="n"/>
      <c r="AF126" s="1218" t="n"/>
      <c r="AG126" s="1218" t="n"/>
      <c r="AH126" s="1218" t="n"/>
      <c r="AI126" s="1218" t="n"/>
      <c r="AJ126" s="1218" t="n"/>
      <c r="AK126" s="1218" t="n"/>
      <c r="AL126" s="1218" t="n"/>
      <c r="AM126" s="1218" t="n"/>
      <c r="AN126" s="1218" t="n"/>
      <c r="AO126" s="1218" t="n"/>
      <c r="AP126" s="1218" t="n"/>
      <c r="AQ126" s="1218" t="n"/>
      <c r="AR126" s="1218" t="n"/>
      <c r="AS126" s="1218" t="n"/>
      <c r="AT126" s="1218" t="n"/>
      <c r="AU126" s="1218" t="n"/>
      <c r="AV126" s="1218" t="n"/>
      <c r="AW126" s="1218" t="n"/>
      <c r="AX126" s="1218" t="n"/>
      <c r="AY126" s="1218" t="n"/>
      <c r="AZ126" s="1218" t="n"/>
      <c r="BA126" s="1218" t="n"/>
      <c r="BB126" s="1218" t="n"/>
      <c r="BC126" s="1218" t="n"/>
      <c r="BD126" s="1218" t="n"/>
      <c r="BE126" s="1218" t="n"/>
      <c r="BF126" s="1218" t="n"/>
      <c r="BG126" s="1218" t="n"/>
      <c r="BH126" s="1218" t="n"/>
      <c r="BI126" s="1218" t="n"/>
      <c r="BJ126" s="1218" t="n"/>
    </row>
    <row r="127" ht="6" customHeight="1" s="898">
      <c r="B127" s="393" t="n"/>
      <c r="C127" s="393" t="n"/>
      <c r="D127" s="393" t="n"/>
      <c r="E127" s="393" t="n"/>
      <c r="F127" s="393" t="n"/>
      <c r="G127" s="393" t="n"/>
      <c r="H127" s="393" t="n"/>
      <c r="I127" s="393" t="n"/>
      <c r="J127" s="393" t="n"/>
      <c r="P127" s="393" t="n"/>
      <c r="Q127" s="393" t="n"/>
      <c r="R127" s="393" t="n"/>
      <c r="S127" s="393" t="n"/>
      <c r="T127" s="1218" t="n"/>
      <c r="U127" s="1218" t="n"/>
      <c r="V127" s="1218" t="n"/>
      <c r="W127" s="1218" t="n"/>
      <c r="X127" s="1218" t="n"/>
      <c r="Y127" s="1218" t="n"/>
      <c r="Z127" s="1218" t="n"/>
      <c r="AA127" s="1218" t="n"/>
      <c r="AB127" s="1218" t="n"/>
      <c r="AC127" s="1218" t="n"/>
      <c r="AD127" s="1218" t="n"/>
      <c r="AE127" s="1218" t="n"/>
      <c r="AF127" s="1218" t="n"/>
      <c r="AG127" s="1218" t="n"/>
      <c r="AH127" s="1218" t="n"/>
      <c r="AI127" s="1218" t="n"/>
      <c r="AJ127" s="1218" t="n"/>
      <c r="AK127" s="1218" t="n"/>
      <c r="AL127" s="1218" t="n"/>
      <c r="AM127" s="1218" t="n"/>
      <c r="AN127" s="1218" t="n"/>
      <c r="AO127" s="1218" t="n"/>
      <c r="AP127" s="1218" t="n"/>
      <c r="AQ127" s="1218" t="n"/>
      <c r="AR127" s="1218" t="n"/>
      <c r="AS127" s="1218" t="n"/>
      <c r="AT127" s="1218" t="n"/>
      <c r="AU127" s="1218" t="n"/>
      <c r="AV127" s="1218" t="n"/>
      <c r="AW127" s="1218" t="n"/>
      <c r="AX127" s="1218" t="n"/>
      <c r="AY127" s="1218" t="n"/>
      <c r="AZ127" s="1218" t="n"/>
      <c r="BA127" s="1218" t="n"/>
      <c r="BB127" s="1218" t="n"/>
      <c r="BC127" s="1218" t="n"/>
      <c r="BD127" s="1218" t="n"/>
      <c r="BE127" s="1218" t="n"/>
      <c r="BF127" s="1218" t="n"/>
      <c r="BG127" s="1218" t="n"/>
      <c r="BH127" s="1218" t="n"/>
      <c r="BI127" s="1218" t="n"/>
      <c r="BJ127" s="1218" t="n"/>
    </row>
    <row r="128" ht="6" customHeight="1" s="898">
      <c r="O128" s="393" t="n"/>
      <c r="P128" s="393" t="n"/>
      <c r="Q128" s="393" t="n"/>
      <c r="R128" s="393" t="n"/>
      <c r="S128" s="393" t="n"/>
      <c r="T128" s="1218" t="n"/>
      <c r="U128" s="1218" t="n"/>
      <c r="V128" s="1218" t="n"/>
      <c r="W128" s="1218" t="n"/>
      <c r="X128" s="1218" t="n"/>
      <c r="Y128" s="1218" t="n"/>
      <c r="Z128" s="1218" t="n"/>
      <c r="AA128" s="1218" t="n"/>
      <c r="AB128" s="1218" t="n"/>
      <c r="AC128" s="1218" t="n"/>
      <c r="AD128" s="1218" t="n"/>
      <c r="AE128" s="1218" t="n"/>
      <c r="AF128" s="1218" t="n"/>
      <c r="AG128" s="1218" t="n"/>
      <c r="AH128" s="1218" t="n"/>
      <c r="AI128" s="1218" t="n"/>
      <c r="AJ128" s="1218" t="n"/>
      <c r="AK128" s="1218" t="n"/>
      <c r="AL128" s="1218" t="n"/>
      <c r="AM128" s="1218" t="n"/>
      <c r="AN128" s="1218" t="n"/>
      <c r="AO128" s="1218" t="n"/>
      <c r="AP128" s="1218" t="n"/>
      <c r="AQ128" s="1218" t="n"/>
      <c r="AR128" s="1218" t="n"/>
      <c r="AS128" s="1218" t="n"/>
      <c r="AT128" s="1218" t="n"/>
      <c r="AU128" s="1218" t="n"/>
      <c r="AV128" s="1218" t="n"/>
      <c r="AW128" s="1218" t="n"/>
      <c r="AX128" s="1218" t="n"/>
      <c r="AY128" s="1218" t="n"/>
      <c r="AZ128" s="1218" t="n"/>
      <c r="BA128" s="1218" t="n"/>
      <c r="BB128" s="1218" t="n"/>
      <c r="BC128" s="1218" t="n"/>
      <c r="BD128" s="1218" t="n"/>
      <c r="BE128" s="1218" t="n"/>
      <c r="BF128" s="1218" t="n"/>
      <c r="BG128" s="1218" t="n"/>
      <c r="BH128" s="1218" t="n"/>
      <c r="BI128" s="1218" t="n"/>
      <c r="BJ128" s="1218" t="n"/>
    </row>
    <row r="129" ht="6" customHeight="1" s="898">
      <c r="O129" s="393" t="n"/>
      <c r="P129" s="393" t="n"/>
      <c r="Q129" s="393" t="n"/>
      <c r="R129" s="393" t="n"/>
      <c r="S129" s="393" t="n"/>
      <c r="T129" s="1218" t="n"/>
      <c r="U129" s="1218" t="n"/>
      <c r="V129" s="1218" t="n"/>
      <c r="W129" s="1218" t="n"/>
      <c r="X129" s="1218" t="n"/>
      <c r="Y129" s="1218" t="n"/>
      <c r="Z129" s="1218" t="n"/>
      <c r="AA129" s="1218" t="n"/>
      <c r="AB129" s="1218" t="n"/>
      <c r="AC129" s="1218" t="n"/>
      <c r="AD129" s="1218" t="n"/>
      <c r="AE129" s="1218" t="n"/>
      <c r="AF129" s="1218" t="n"/>
      <c r="AG129" s="1218" t="n"/>
      <c r="AH129" s="1218" t="n"/>
      <c r="AI129" s="1218" t="n"/>
      <c r="AJ129" s="1218" t="n"/>
      <c r="AK129" s="1218" t="n"/>
      <c r="AL129" s="1218" t="n"/>
      <c r="AM129" s="1218" t="n"/>
      <c r="AN129" s="1218" t="n"/>
      <c r="AO129" s="1218" t="n"/>
      <c r="AP129" s="1218" t="n"/>
      <c r="AQ129" s="1218" t="n"/>
      <c r="AR129" s="1218" t="n"/>
      <c r="AS129" s="1218" t="n"/>
      <c r="AT129" s="1218" t="n"/>
      <c r="AU129" s="1218" t="n"/>
      <c r="AV129" s="1218" t="n"/>
      <c r="AW129" s="1218" t="n"/>
      <c r="AX129" s="1218" t="n"/>
      <c r="AY129" s="1218" t="n"/>
      <c r="AZ129" s="1218" t="n"/>
      <c r="BA129" s="1218" t="n"/>
      <c r="BB129" s="1218" t="n"/>
      <c r="BC129" s="1218" t="n"/>
      <c r="BD129" s="1218" t="n"/>
      <c r="BE129" s="1218" t="n"/>
      <c r="BF129" s="1218" t="n"/>
      <c r="BG129" s="1218" t="n"/>
      <c r="BH129" s="1218" t="n"/>
      <c r="BI129" s="1218" t="n"/>
      <c r="BJ129" s="1218" t="n"/>
    </row>
    <row r="130" ht="6" customHeight="1" s="898">
      <c r="A130" s="393" t="n"/>
      <c r="O130" s="393" t="n"/>
      <c r="P130" s="393" t="n"/>
      <c r="Q130" s="393" t="n"/>
      <c r="R130" s="393" t="n"/>
      <c r="S130" s="393" t="n"/>
      <c r="T130" s="1218" t="n"/>
      <c r="U130" s="1218" t="n"/>
      <c r="V130" s="1218" t="n"/>
      <c r="W130" s="1218" t="n"/>
      <c r="X130" s="1218" t="n"/>
      <c r="Y130" s="1218" t="n"/>
      <c r="Z130" s="1218" t="n"/>
      <c r="AA130" s="1218" t="n"/>
      <c r="AB130" s="1218" t="n"/>
      <c r="AC130" s="1218" t="n"/>
      <c r="AD130" s="1218" t="n"/>
      <c r="AE130" s="1218" t="n"/>
      <c r="AF130" s="1218" t="n"/>
      <c r="AG130" s="1218" t="n"/>
      <c r="AH130" s="1218" t="n"/>
      <c r="AI130" s="1218" t="n"/>
      <c r="AJ130" s="1218" t="n"/>
      <c r="AK130" s="1218" t="n"/>
      <c r="AL130" s="1218" t="n"/>
      <c r="AM130" s="1218" t="n"/>
      <c r="AN130" s="1218" t="n"/>
      <c r="AO130" s="1218" t="n"/>
      <c r="AP130" s="1218" t="n"/>
      <c r="AQ130" s="1218" t="n"/>
      <c r="AR130" s="1218" t="n"/>
      <c r="AS130" s="1218" t="n"/>
      <c r="AT130" s="1218" t="n"/>
      <c r="AU130" s="1218" t="n"/>
      <c r="AV130" s="1218" t="n"/>
      <c r="AW130" s="1218" t="n"/>
      <c r="AX130" s="1218" t="n"/>
      <c r="AY130" s="1218" t="n"/>
      <c r="AZ130" s="1218" t="n"/>
      <c r="BA130" s="1218" t="n"/>
      <c r="BB130" s="1218" t="n"/>
      <c r="BC130" s="1218" t="n"/>
      <c r="BD130" s="1218" t="n"/>
      <c r="BE130" s="1218" t="n"/>
      <c r="BF130" s="1218" t="n"/>
      <c r="BG130" s="1218" t="n"/>
      <c r="BH130" s="1218" t="n"/>
      <c r="BI130" s="1218" t="n"/>
      <c r="BJ130" s="1218" t="n"/>
    </row>
    <row r="131" ht="6" customHeight="1" s="898">
      <c r="A131" s="393" t="n"/>
      <c r="N131" s="393" t="n"/>
      <c r="O131" s="393" t="n"/>
      <c r="P131" s="393" t="n"/>
      <c r="Q131" s="393" t="n"/>
      <c r="R131" s="393" t="n"/>
      <c r="S131" s="393" t="n"/>
      <c r="T131" s="1218" t="n"/>
      <c r="U131" s="1218" t="n"/>
      <c r="V131" s="1218" t="n"/>
      <c r="W131" s="1218" t="n"/>
      <c r="X131" s="1218" t="n"/>
      <c r="Y131" s="1218" t="n"/>
      <c r="Z131" s="1218" t="n"/>
      <c r="AA131" s="1218" t="n"/>
      <c r="AB131" s="1218" t="n"/>
      <c r="AC131" s="1218" t="n"/>
      <c r="AD131" s="1218" t="n"/>
      <c r="AE131" s="1218" t="n"/>
      <c r="AF131" s="1218" t="n"/>
      <c r="AG131" s="1218" t="n"/>
      <c r="AH131" s="1218" t="n"/>
      <c r="AI131" s="1218" t="n"/>
      <c r="AJ131" s="1218" t="n"/>
      <c r="AK131" s="1218" t="n"/>
      <c r="AL131" s="1218" t="n"/>
      <c r="AM131" s="1218" t="n"/>
      <c r="AN131" s="1218" t="n"/>
      <c r="AO131" s="1218" t="n"/>
      <c r="AP131" s="1218" t="n"/>
      <c r="AQ131" s="1218" t="n"/>
      <c r="AR131" s="1218" t="n"/>
      <c r="AS131" s="1218" t="n"/>
      <c r="AT131" s="1218" t="n"/>
      <c r="AU131" s="1218" t="n"/>
      <c r="AV131" s="1218" t="n"/>
      <c r="AW131" s="1218" t="n"/>
      <c r="AX131" s="1218" t="n"/>
      <c r="AY131" s="1218" t="n"/>
      <c r="AZ131" s="1218" t="n"/>
      <c r="BA131" s="1218" t="n"/>
      <c r="BB131" s="1218" t="n"/>
      <c r="BC131" s="1218" t="n"/>
      <c r="BD131" s="1218" t="n"/>
      <c r="BE131" s="1218" t="n"/>
      <c r="BF131" s="1218" t="n"/>
      <c r="BG131" s="1218" t="n"/>
      <c r="BH131" s="1218" t="n"/>
      <c r="BI131" s="1218" t="n"/>
      <c r="BJ131" s="1218" t="n"/>
    </row>
    <row r="132" ht="6" customHeight="1" s="898">
      <c r="A132" s="393" t="n"/>
      <c r="M132" s="393" t="n"/>
      <c r="N132" s="393" t="n"/>
      <c r="O132" s="393" t="n"/>
      <c r="P132" s="393" t="n"/>
      <c r="Q132" s="393" t="n"/>
      <c r="R132" s="393" t="n"/>
      <c r="S132" s="393" t="n"/>
      <c r="T132" s="1218" t="n"/>
      <c r="U132" s="1218" t="n"/>
      <c r="V132" s="1218" t="n"/>
      <c r="W132" s="1218" t="n"/>
      <c r="X132" s="1218" t="n"/>
      <c r="Y132" s="1218" t="n"/>
      <c r="Z132" s="1218" t="n"/>
      <c r="AA132" s="1218" t="n"/>
      <c r="AB132" s="1218" t="n"/>
      <c r="AC132" s="1218" t="n"/>
      <c r="AD132" s="1218" t="n"/>
      <c r="AE132" s="1218" t="n"/>
      <c r="AF132" s="1218" t="n"/>
      <c r="AG132" s="1218" t="n"/>
      <c r="AH132" s="1218" t="n"/>
      <c r="AI132" s="1218" t="n"/>
      <c r="AJ132" s="1218" t="n"/>
      <c r="AK132" s="1218" t="n"/>
      <c r="AL132" s="1218" t="n"/>
      <c r="AM132" s="1218" t="n"/>
      <c r="AN132" s="1218" t="n"/>
      <c r="AO132" s="1218" t="n"/>
      <c r="AP132" s="1218" t="n"/>
      <c r="AQ132" s="1218" t="n"/>
      <c r="AR132" s="1218" t="n"/>
      <c r="AS132" s="1218" t="n"/>
      <c r="AT132" s="1218" t="n"/>
      <c r="AU132" s="1218" t="n"/>
      <c r="AV132" s="1218" t="n"/>
      <c r="AW132" s="1218" t="n"/>
      <c r="AX132" s="1218" t="n"/>
      <c r="AY132" s="1218" t="n"/>
      <c r="AZ132" s="1218" t="n"/>
      <c r="BA132" s="1218" t="n"/>
      <c r="BB132" s="1218" t="n"/>
      <c r="BC132" s="1218" t="n"/>
      <c r="BD132" s="1218" t="n"/>
      <c r="BE132" s="1218" t="n"/>
      <c r="BF132" s="1218" t="n"/>
      <c r="BG132" s="1218" t="n"/>
      <c r="BH132" s="1218" t="n"/>
      <c r="BI132" s="1218" t="n"/>
      <c r="BJ132" s="1218" t="n"/>
    </row>
    <row r="133" ht="6" customHeight="1" s="898">
      <c r="A133" s="393" t="n"/>
      <c r="M133" s="393" t="n"/>
      <c r="N133" s="393" t="n"/>
      <c r="O133" s="393" t="n"/>
      <c r="P133" s="393" t="n"/>
      <c r="Q133" s="393" t="n"/>
      <c r="R133" s="393" t="n"/>
      <c r="S133" s="393" t="n"/>
      <c r="T133" s="1218" t="n"/>
      <c r="U133" s="1218" t="n"/>
      <c r="V133" s="1218" t="n"/>
      <c r="W133" s="1218" t="n"/>
      <c r="X133" s="1218" t="n"/>
      <c r="Y133" s="1218" t="n"/>
      <c r="Z133" s="1218" t="n"/>
      <c r="AA133" s="1218" t="n"/>
      <c r="AB133" s="1218" t="n"/>
      <c r="AC133" s="1218" t="n"/>
      <c r="AD133" s="1218" t="n"/>
      <c r="AE133" s="1218" t="n"/>
      <c r="AF133" s="1218" t="n"/>
      <c r="AG133" s="1218" t="n"/>
      <c r="AH133" s="1218" t="n"/>
      <c r="AI133" s="1218" t="n"/>
      <c r="AJ133" s="1218" t="n"/>
      <c r="AK133" s="1218" t="n"/>
      <c r="AL133" s="1218" t="n"/>
      <c r="AM133" s="1218" t="n"/>
      <c r="AN133" s="1218" t="n"/>
      <c r="AO133" s="1218" t="n"/>
      <c r="AP133" s="1218" t="n"/>
      <c r="AQ133" s="1218" t="n"/>
      <c r="AR133" s="1218" t="n"/>
      <c r="AS133" s="1218" t="n"/>
      <c r="AT133" s="1218" t="n"/>
      <c r="AU133" s="1218" t="n"/>
      <c r="AV133" s="1218" t="n"/>
      <c r="AW133" s="1218" t="n"/>
      <c r="AX133" s="1218" t="n"/>
      <c r="AY133" s="1218" t="n"/>
      <c r="AZ133" s="1218" t="n"/>
      <c r="BA133" s="1218" t="n"/>
      <c r="BB133" s="1218" t="n"/>
      <c r="BC133" s="1218" t="n"/>
      <c r="BD133" s="1218" t="n"/>
      <c r="BE133" s="1218" t="n"/>
      <c r="BF133" s="1218" t="n"/>
      <c r="BG133" s="1218" t="n"/>
      <c r="BH133" s="1218" t="n"/>
      <c r="BI133" s="1218" t="n"/>
      <c r="BJ133" s="1218" t="n"/>
    </row>
    <row r="134" ht="6" customHeight="1" s="898">
      <c r="A134" s="393" t="n"/>
      <c r="L134" s="393" t="n"/>
      <c r="M134" s="393" t="n"/>
      <c r="N134" s="393" t="n"/>
      <c r="O134" s="393" t="n"/>
      <c r="P134" s="393" t="n"/>
      <c r="Q134" s="393" t="n"/>
      <c r="R134" s="393" t="n"/>
      <c r="S134" s="393" t="n"/>
      <c r="T134" s="1218" t="n"/>
      <c r="U134" s="1218" t="n"/>
      <c r="V134" s="1218" t="n"/>
      <c r="W134" s="1218" t="n"/>
      <c r="X134" s="1218" t="n"/>
      <c r="Y134" s="1218" t="n"/>
      <c r="Z134" s="1218" t="n"/>
      <c r="AA134" s="1218" t="n"/>
      <c r="AB134" s="1218" t="n"/>
      <c r="AC134" s="1218" t="n"/>
      <c r="AD134" s="1218" t="n"/>
      <c r="AE134" s="1218" t="n"/>
      <c r="AF134" s="1218" t="n"/>
      <c r="AG134" s="1218" t="n"/>
      <c r="AH134" s="1218" t="n"/>
      <c r="AI134" s="1218" t="n"/>
      <c r="AJ134" s="1218" t="n"/>
      <c r="AK134" s="1218" t="n"/>
      <c r="AL134" s="1218" t="n"/>
      <c r="AM134" s="1218" t="n"/>
      <c r="AN134" s="1218" t="n"/>
      <c r="AO134" s="1218" t="n"/>
      <c r="AP134" s="1218" t="n"/>
      <c r="AQ134" s="1218" t="n"/>
      <c r="AR134" s="1218" t="n"/>
      <c r="AS134" s="1218" t="n"/>
      <c r="AT134" s="1218" t="n"/>
      <c r="AU134" s="1218" t="n"/>
      <c r="AV134" s="1218" t="n"/>
      <c r="AW134" s="1218" t="n"/>
      <c r="AX134" s="1218" t="n"/>
      <c r="AY134" s="1218" t="n"/>
      <c r="AZ134" s="1218" t="n"/>
      <c r="BA134" s="1218" t="n"/>
      <c r="BB134" s="1218" t="n"/>
      <c r="BC134" s="1218" t="n"/>
      <c r="BD134" s="1218" t="n"/>
      <c r="BE134" s="1218" t="n"/>
      <c r="BF134" s="1218" t="n"/>
      <c r="BG134" s="1218" t="n"/>
      <c r="BH134" s="1218" t="n"/>
      <c r="BI134" s="1218" t="n"/>
      <c r="BJ134" s="1218" t="n"/>
    </row>
    <row r="135" ht="6" customHeight="1" s="898">
      <c r="A135" s="393" t="n"/>
      <c r="K135" s="393" t="n"/>
      <c r="L135" s="393" t="n"/>
      <c r="M135" s="393" t="n"/>
      <c r="N135" s="393" t="n"/>
      <c r="O135" s="393" t="n"/>
      <c r="P135" s="393" t="n"/>
      <c r="Q135" s="393" t="n"/>
      <c r="R135" s="393" t="n"/>
      <c r="S135" s="393" t="n"/>
      <c r="T135" s="1218" t="n"/>
      <c r="U135" s="1218" t="n"/>
      <c r="V135" s="1218" t="n"/>
      <c r="W135" s="1218" t="n"/>
      <c r="X135" s="1218" t="n"/>
      <c r="Y135" s="1218" t="n"/>
      <c r="Z135" s="1218" t="n"/>
      <c r="AA135" s="1218" t="n"/>
      <c r="AB135" s="1218" t="n"/>
      <c r="AC135" s="1218" t="n"/>
      <c r="AD135" s="1218" t="n"/>
      <c r="AE135" s="1218" t="n"/>
      <c r="AF135" s="1218" t="n"/>
      <c r="AG135" s="1218" t="n"/>
      <c r="AH135" s="1218" t="n"/>
      <c r="AI135" s="1218" t="n"/>
      <c r="AJ135" s="1218" t="n"/>
      <c r="AK135" s="1218" t="n"/>
      <c r="AL135" s="1218" t="n"/>
      <c r="AM135" s="1218" t="n"/>
      <c r="AN135" s="1218" t="n"/>
      <c r="AO135" s="1218" t="n"/>
      <c r="AP135" s="1218" t="n"/>
      <c r="AQ135" s="1218" t="n"/>
      <c r="AR135" s="1218" t="n"/>
      <c r="AS135" s="1218" t="n"/>
      <c r="AT135" s="1218" t="n"/>
      <c r="AU135" s="1218" t="n"/>
      <c r="AV135" s="1218" t="n"/>
      <c r="AW135" s="1218" t="n"/>
      <c r="AX135" s="1218" t="n"/>
      <c r="AY135" s="1218" t="n"/>
      <c r="AZ135" s="1218" t="n"/>
      <c r="BA135" s="1218" t="n"/>
      <c r="BB135" s="1218" t="n"/>
      <c r="BC135" s="1218" t="n"/>
      <c r="BD135" s="1218" t="n"/>
      <c r="BE135" s="1218" t="n"/>
      <c r="BF135" s="1218" t="n"/>
      <c r="BG135" s="1218" t="n"/>
      <c r="BH135" s="1218" t="n"/>
      <c r="BI135" s="1218" t="n"/>
      <c r="BJ135" s="1218" t="n"/>
    </row>
    <row r="136" ht="6" customHeight="1" s="898">
      <c r="A136" s="393" t="n"/>
      <c r="K136" s="393" t="n"/>
      <c r="L136" s="393" t="n"/>
      <c r="M136" s="393" t="n"/>
      <c r="N136" s="393" t="n"/>
      <c r="O136" s="393" t="n"/>
      <c r="P136" s="393" t="n"/>
      <c r="Q136" s="393" t="n"/>
      <c r="R136" s="393" t="n"/>
      <c r="S136" s="393" t="n"/>
      <c r="T136" s="1218" t="n"/>
      <c r="U136" s="1218" t="n"/>
      <c r="V136" s="1218" t="n"/>
      <c r="W136" s="1218" t="n"/>
      <c r="X136" s="1218" t="n"/>
      <c r="Y136" s="1218" t="n"/>
      <c r="Z136" s="1218" t="n"/>
      <c r="AA136" s="1218" t="n"/>
      <c r="AB136" s="1218" t="n"/>
      <c r="AC136" s="1218" t="n"/>
      <c r="AD136" s="1218" t="n"/>
      <c r="AE136" s="1218" t="n"/>
      <c r="AF136" s="1218" t="n"/>
      <c r="AG136" s="1218" t="n"/>
      <c r="AH136" s="1218" t="n"/>
      <c r="AI136" s="1218" t="n"/>
      <c r="AJ136" s="1218" t="n"/>
      <c r="AK136" s="1218" t="n"/>
      <c r="AL136" s="1218" t="n"/>
      <c r="AM136" s="1218" t="n"/>
      <c r="AN136" s="1218" t="n"/>
      <c r="AO136" s="1218" t="n"/>
      <c r="AP136" s="1218" t="n"/>
      <c r="AQ136" s="1218" t="n"/>
      <c r="AR136" s="1218" t="n"/>
      <c r="AS136" s="1218" t="n"/>
      <c r="AT136" s="1218" t="n"/>
      <c r="AU136" s="1218" t="n"/>
      <c r="AV136" s="1218" t="n"/>
      <c r="AW136" s="1218" t="n"/>
      <c r="AX136" s="1218" t="n"/>
      <c r="AY136" s="1218" t="n"/>
      <c r="AZ136" s="1218" t="n"/>
      <c r="BA136" s="1218" t="n"/>
      <c r="BB136" s="1218" t="n"/>
      <c r="BC136" s="1218" t="n"/>
      <c r="BD136" s="1218" t="n"/>
      <c r="BE136" s="1218" t="n"/>
      <c r="BF136" s="1218" t="n"/>
      <c r="BG136" s="1218" t="n"/>
      <c r="BH136" s="1218" t="n"/>
      <c r="BI136" s="1218" t="n"/>
      <c r="BJ136" s="1218" t="n"/>
    </row>
    <row r="137" ht="6" customHeight="1" s="898">
      <c r="O137" s="393" t="n"/>
      <c r="P137" s="393" t="n"/>
      <c r="Q137" s="393" t="n"/>
      <c r="R137" s="393" t="n"/>
      <c r="S137" s="393" t="n"/>
      <c r="T137" s="1218" t="n"/>
      <c r="U137" s="1218" t="n"/>
      <c r="V137" s="1218" t="n"/>
      <c r="W137" s="1218" t="n"/>
      <c r="X137" s="1218" t="n"/>
      <c r="Y137" s="1218" t="n"/>
      <c r="Z137" s="1218" t="n"/>
      <c r="AA137" s="1218" t="n"/>
      <c r="AB137" s="1218" t="n"/>
      <c r="AC137" s="1218" t="n"/>
      <c r="AD137" s="1218" t="n"/>
      <c r="AE137" s="1218" t="n"/>
      <c r="AF137" s="1218" t="n"/>
      <c r="AG137" s="1218" t="n"/>
      <c r="AH137" s="1218" t="n"/>
      <c r="AI137" s="1218" t="n"/>
      <c r="AJ137" s="1218" t="n"/>
      <c r="AK137" s="1218" t="n"/>
      <c r="AL137" s="1218" t="n"/>
      <c r="AM137" s="1218" t="n"/>
      <c r="AN137" s="1218" t="n"/>
      <c r="AO137" s="1218" t="n"/>
      <c r="AP137" s="1218" t="n"/>
      <c r="AQ137" s="1218" t="n"/>
      <c r="AR137" s="1218" t="n"/>
      <c r="AS137" s="1218" t="n"/>
      <c r="AT137" s="1218" t="n"/>
      <c r="AU137" s="1218" t="n"/>
      <c r="AV137" s="1218" t="n"/>
      <c r="AW137" s="1218" t="n"/>
      <c r="AX137" s="1218" t="n"/>
      <c r="AY137" s="1218" t="n"/>
      <c r="AZ137" s="1218" t="n"/>
      <c r="BA137" s="1218" t="n"/>
      <c r="BB137" s="1218" t="n"/>
      <c r="BC137" s="1218" t="n"/>
      <c r="BD137" s="1218" t="n"/>
      <c r="BE137" s="1218" t="n"/>
      <c r="BF137" s="1218" t="n"/>
      <c r="BG137" s="1218" t="n"/>
      <c r="BH137" s="1218" t="n"/>
      <c r="BI137" s="1218" t="n"/>
      <c r="BJ137" s="1218" t="n"/>
    </row>
    <row r="138" ht="6" customHeight="1" s="898">
      <c r="O138" s="393" t="n"/>
      <c r="P138" s="393" t="n"/>
      <c r="Q138" s="393" t="n"/>
      <c r="R138" s="393" t="n"/>
      <c r="S138" s="393" t="n"/>
      <c r="T138" s="1218" t="n"/>
      <c r="U138" s="1218" t="n"/>
      <c r="V138" s="1218" t="n"/>
      <c r="W138" s="1218" t="n"/>
      <c r="X138" s="1218" t="n"/>
      <c r="Y138" s="1218" t="n"/>
      <c r="Z138" s="1218" t="n"/>
      <c r="AA138" s="1218" t="n"/>
      <c r="AB138" s="1218" t="n"/>
      <c r="AC138" s="1218" t="n"/>
      <c r="AD138" s="1218" t="n"/>
      <c r="AE138" s="1218" t="n"/>
      <c r="AF138" s="1218" t="n"/>
      <c r="AG138" s="1218" t="n"/>
      <c r="AH138" s="1218" t="n"/>
      <c r="AI138" s="1218" t="n"/>
      <c r="AJ138" s="1218" t="n"/>
      <c r="AK138" s="1218" t="n"/>
      <c r="AL138" s="1218" t="n"/>
      <c r="AM138" s="1218" t="n"/>
      <c r="AN138" s="1218" t="n"/>
      <c r="AO138" s="1218" t="n"/>
      <c r="AP138" s="1218" t="n"/>
      <c r="AQ138" s="1218" t="n"/>
      <c r="AR138" s="1218" t="n"/>
      <c r="AS138" s="1218" t="n"/>
      <c r="AT138" s="1218" t="n"/>
      <c r="AU138" s="1218" t="n"/>
      <c r="AV138" s="1218" t="n"/>
      <c r="AW138" s="1218" t="n"/>
      <c r="AX138" s="1218" t="n"/>
      <c r="AY138" s="1218" t="n"/>
      <c r="AZ138" s="1218" t="n"/>
      <c r="BA138" s="1218" t="n"/>
      <c r="BB138" s="1218" t="n"/>
      <c r="BC138" s="1218" t="n"/>
      <c r="BD138" s="1218" t="n"/>
      <c r="BE138" s="1218" t="n"/>
      <c r="BF138" s="1218" t="n"/>
      <c r="BG138" s="1218" t="n"/>
      <c r="BH138" s="1218" t="n"/>
      <c r="BI138" s="1218" t="n"/>
      <c r="BJ138" s="1218" t="n"/>
    </row>
    <row r="139" ht="6" customHeight="1" s="898">
      <c r="O139" s="393" t="n"/>
      <c r="P139" s="393" t="n"/>
      <c r="Q139" s="393" t="n"/>
      <c r="R139" s="393" t="n"/>
      <c r="S139" s="393" t="n"/>
      <c r="T139" s="1218" t="n"/>
      <c r="U139" s="1218" t="n"/>
      <c r="V139" s="1218" t="n"/>
      <c r="W139" s="1218" t="n"/>
      <c r="X139" s="1218" t="n"/>
      <c r="Y139" s="1218" t="n"/>
      <c r="Z139" s="1218" t="n"/>
      <c r="AA139" s="1218" t="n"/>
      <c r="AB139" s="1218" t="n"/>
      <c r="AC139" s="1218" t="n"/>
      <c r="AD139" s="1218" t="n"/>
      <c r="AE139" s="1218" t="n"/>
      <c r="AF139" s="1218" t="n"/>
      <c r="AG139" s="1218" t="n"/>
      <c r="AH139" s="1218" t="n"/>
      <c r="AI139" s="1218" t="n"/>
      <c r="AJ139" s="1218" t="n"/>
      <c r="AK139" s="1218" t="n"/>
      <c r="AL139" s="1218" t="n"/>
      <c r="AM139" s="1218" t="n"/>
      <c r="AN139" s="1218" t="n"/>
      <c r="AO139" s="1218" t="n"/>
      <c r="AP139" s="1218" t="n"/>
      <c r="AQ139" s="1218" t="n"/>
      <c r="AR139" s="1218" t="n"/>
      <c r="AS139" s="1218" t="n"/>
      <c r="AT139" s="1218" t="n"/>
      <c r="AU139" s="1218" t="n"/>
      <c r="AV139" s="1218" t="n"/>
      <c r="AW139" s="1218" t="n"/>
      <c r="AX139" s="1218" t="n"/>
      <c r="AY139" s="1218" t="n"/>
      <c r="AZ139" s="1218" t="n"/>
      <c r="BA139" s="1218" t="n"/>
      <c r="BB139" s="1218" t="n"/>
      <c r="BC139" s="1218" t="n"/>
      <c r="BD139" s="1218" t="n"/>
      <c r="BE139" s="1218" t="n"/>
      <c r="BF139" s="1218" t="n"/>
      <c r="BG139" s="1218" t="n"/>
      <c r="BH139" s="1218" t="n"/>
      <c r="BI139" s="1218" t="n"/>
      <c r="BJ139" s="1218" t="n"/>
    </row>
    <row r="140" ht="6" customHeight="1" s="898">
      <c r="O140" s="393" t="n"/>
      <c r="P140" s="393" t="n"/>
      <c r="Q140" s="393" t="n"/>
      <c r="R140" s="393" t="n"/>
      <c r="S140" s="393" t="n"/>
      <c r="T140" s="1218" t="n"/>
      <c r="U140" s="1218" t="n"/>
      <c r="V140" s="1218" t="n"/>
      <c r="W140" s="1218" t="n"/>
      <c r="X140" s="1218" t="n"/>
      <c r="Y140" s="1218" t="n"/>
      <c r="Z140" s="1218" t="n"/>
      <c r="AA140" s="1218" t="n"/>
      <c r="AB140" s="1218" t="n"/>
      <c r="AC140" s="1218" t="n"/>
      <c r="AD140" s="1218" t="n"/>
      <c r="AE140" s="1218" t="n"/>
      <c r="AF140" s="1218" t="n"/>
      <c r="AG140" s="1218" t="n"/>
      <c r="AH140" s="1218" t="n"/>
      <c r="AI140" s="1218" t="n"/>
      <c r="AJ140" s="1218" t="n"/>
      <c r="AK140" s="1218" t="n"/>
      <c r="AL140" s="1218" t="n"/>
      <c r="AM140" s="1218" t="n"/>
      <c r="AN140" s="1218" t="n"/>
      <c r="AO140" s="1218" t="n"/>
      <c r="AP140" s="1218" t="n"/>
      <c r="AQ140" s="1218" t="n"/>
      <c r="AR140" s="1218" t="n"/>
      <c r="AS140" s="1218" t="n"/>
      <c r="AT140" s="1218" t="n"/>
      <c r="AU140" s="1218" t="n"/>
      <c r="AV140" s="1218" t="n"/>
      <c r="AW140" s="1218" t="n"/>
      <c r="AX140" s="1218" t="n"/>
      <c r="AY140" s="1218" t="n"/>
      <c r="AZ140" s="1218" t="n"/>
      <c r="BA140" s="1218" t="n"/>
      <c r="BB140" s="1218" t="n"/>
      <c r="BC140" s="1218" t="n"/>
      <c r="BD140" s="1218" t="n"/>
      <c r="BE140" s="1218" t="n"/>
      <c r="BF140" s="1218" t="n"/>
      <c r="BG140" s="1218" t="n"/>
      <c r="BH140" s="1218" t="n"/>
      <c r="BI140" s="1218" t="n"/>
      <c r="BJ140" s="1218" t="n"/>
    </row>
    <row r="141" ht="6" customHeight="1" s="898">
      <c r="O141" s="393" t="n"/>
      <c r="P141" s="393" t="n"/>
      <c r="Q141" s="393" t="n"/>
      <c r="R141" s="393" t="n"/>
      <c r="S141" s="393" t="n"/>
      <c r="T141" s="1218" t="n"/>
      <c r="U141" s="1218" t="n"/>
      <c r="V141" s="1218" t="n"/>
      <c r="W141" s="1218" t="n"/>
      <c r="X141" s="1218" t="n"/>
      <c r="Y141" s="1218" t="n"/>
      <c r="Z141" s="1218" t="n"/>
      <c r="AA141" s="1218" t="n"/>
      <c r="AB141" s="1218" t="n"/>
      <c r="AC141" s="1218" t="n"/>
      <c r="AD141" s="1218" t="n"/>
      <c r="AE141" s="1218" t="n"/>
      <c r="AF141" s="1218" t="n"/>
      <c r="AG141" s="1218" t="n"/>
      <c r="AH141" s="1218" t="n"/>
      <c r="AI141" s="1218" t="n"/>
      <c r="AJ141" s="1218" t="n"/>
      <c r="AK141" s="1218" t="n"/>
      <c r="AL141" s="1218" t="n"/>
      <c r="AM141" s="1218" t="n"/>
      <c r="AN141" s="1218" t="n"/>
      <c r="AO141" s="1218" t="n"/>
      <c r="AP141" s="1218" t="n"/>
      <c r="AQ141" s="1218" t="n"/>
      <c r="AR141" s="1218" t="n"/>
      <c r="AS141" s="1218" t="n"/>
      <c r="AT141" s="1218" t="n"/>
      <c r="AU141" s="1218" t="n"/>
      <c r="AV141" s="1218" t="n"/>
      <c r="AW141" s="1218" t="n"/>
      <c r="AX141" s="1218" t="n"/>
      <c r="AY141" s="1218" t="n"/>
      <c r="AZ141" s="1218" t="n"/>
      <c r="BA141" s="1218" t="n"/>
      <c r="BB141" s="1218" t="n"/>
      <c r="BC141" s="1218" t="n"/>
      <c r="BD141" s="1218" t="n"/>
      <c r="BE141" s="1218" t="n"/>
      <c r="BF141" s="1218" t="n"/>
      <c r="BG141" s="1218" t="n"/>
      <c r="BH141" s="1218" t="n"/>
      <c r="BI141" s="1218" t="n"/>
      <c r="BJ141" s="1218" t="n"/>
    </row>
    <row r="142" ht="6" customHeight="1" s="898">
      <c r="O142" s="393" t="n"/>
      <c r="P142" s="393" t="n"/>
      <c r="Q142" s="393" t="n"/>
      <c r="R142" s="393" t="n"/>
      <c r="S142" s="393" t="n"/>
      <c r="T142" s="1218" t="n"/>
      <c r="U142" s="1218" t="n"/>
      <c r="V142" s="1218" t="n"/>
      <c r="W142" s="1218" t="n"/>
      <c r="X142" s="1218" t="n"/>
      <c r="Y142" s="1218" t="n"/>
      <c r="Z142" s="1218" t="n"/>
      <c r="AA142" s="1218" t="n"/>
      <c r="AB142" s="1218" t="n"/>
      <c r="AC142" s="1218" t="n"/>
      <c r="AD142" s="1218" t="n"/>
      <c r="AE142" s="1218" t="n"/>
      <c r="AF142" s="1218" t="n"/>
      <c r="AG142" s="1218" t="n"/>
      <c r="AH142" s="1218" t="n"/>
      <c r="AI142" s="1218" t="n"/>
      <c r="AJ142" s="1218" t="n"/>
      <c r="AK142" s="1218" t="n"/>
      <c r="AL142" s="1218" t="n"/>
      <c r="AM142" s="1218" t="n"/>
      <c r="AN142" s="1218" t="n"/>
      <c r="AO142" s="1218" t="n"/>
      <c r="AP142" s="1218" t="n"/>
      <c r="AQ142" s="1218" t="n"/>
      <c r="AR142" s="1218" t="n"/>
      <c r="AS142" s="1218" t="n"/>
      <c r="AT142" s="1218" t="n"/>
      <c r="AU142" s="1218" t="n"/>
      <c r="AV142" s="1218" t="n"/>
      <c r="AW142" s="1218" t="n"/>
      <c r="AX142" s="1218" t="n"/>
      <c r="AY142" s="1218" t="n"/>
      <c r="AZ142" s="1218" t="n"/>
      <c r="BA142" s="1218" t="n"/>
      <c r="BB142" s="1218" t="n"/>
      <c r="BC142" s="1218" t="n"/>
      <c r="BD142" s="1218" t="n"/>
      <c r="BE142" s="1218" t="n"/>
      <c r="BF142" s="1218" t="n"/>
      <c r="BG142" s="1218" t="n"/>
      <c r="BH142" s="1218" t="n"/>
      <c r="BI142" s="1218" t="n"/>
      <c r="BJ142" s="1218" t="n"/>
    </row>
    <row r="143" ht="6" customHeight="1" s="898">
      <c r="O143" s="393" t="n"/>
      <c r="P143" s="393" t="n"/>
      <c r="Q143" s="393" t="n"/>
      <c r="R143" s="393" t="n"/>
      <c r="S143" s="393" t="n"/>
      <c r="T143" s="1218" t="n"/>
      <c r="U143" s="1218" t="n"/>
      <c r="V143" s="1218" t="n"/>
      <c r="W143" s="1218" t="n"/>
      <c r="X143" s="1218" t="n"/>
      <c r="Y143" s="1218" t="n"/>
      <c r="Z143" s="1218" t="n"/>
      <c r="AA143" s="1218" t="n"/>
      <c r="AB143" s="1218" t="n"/>
      <c r="AC143" s="1218" t="n"/>
      <c r="AD143" s="1218" t="n"/>
      <c r="AE143" s="1218" t="n"/>
      <c r="AF143" s="1218" t="n"/>
      <c r="AG143" s="1218" t="n"/>
      <c r="AH143" s="1218" t="n"/>
      <c r="AI143" s="1218" t="n"/>
      <c r="AJ143" s="1218" t="n"/>
      <c r="AK143" s="1218" t="n"/>
      <c r="AL143" s="1218" t="n"/>
      <c r="AM143" s="1218" t="n"/>
      <c r="AN143" s="1218" t="n"/>
      <c r="AO143" s="1218" t="n"/>
      <c r="AP143" s="1218" t="n"/>
      <c r="AQ143" s="1218" t="n"/>
      <c r="AR143" s="1218" t="n"/>
      <c r="AS143" s="1218" t="n"/>
      <c r="AT143" s="1218" t="n"/>
      <c r="AU143" s="1218" t="n"/>
      <c r="AV143" s="1218" t="n"/>
      <c r="AW143" s="1218" t="n"/>
      <c r="AX143" s="1218" t="n"/>
      <c r="AY143" s="1218" t="n"/>
      <c r="AZ143" s="1218" t="n"/>
      <c r="BA143" s="1218" t="n"/>
      <c r="BB143" s="1218" t="n"/>
      <c r="BC143" s="1218" t="n"/>
      <c r="BD143" s="1218" t="n"/>
      <c r="BE143" s="1218" t="n"/>
      <c r="BF143" s="1218" t="n"/>
      <c r="BG143" s="1218" t="n"/>
      <c r="BH143" s="1218" t="n"/>
      <c r="BI143" s="1218" t="n"/>
      <c r="BJ143" s="1218" t="n"/>
    </row>
    <row r="144" ht="6" customHeight="1" s="898">
      <c r="O144" s="393" t="n"/>
      <c r="P144" s="393" t="n"/>
      <c r="Q144" s="393" t="n"/>
      <c r="R144" s="393" t="n"/>
      <c r="S144" s="393" t="n"/>
      <c r="T144" s="1218" t="n"/>
      <c r="U144" s="1218" t="n"/>
      <c r="V144" s="1218" t="n"/>
      <c r="W144" s="1218" t="n"/>
      <c r="X144" s="1218" t="n"/>
      <c r="Y144" s="1218" t="n"/>
      <c r="Z144" s="1218" t="n"/>
      <c r="AA144" s="1218" t="n"/>
      <c r="AB144" s="1218" t="n"/>
      <c r="AC144" s="1218" t="n"/>
      <c r="AD144" s="1218" t="n"/>
      <c r="AE144" s="1218" t="n"/>
      <c r="AF144" s="1218" t="n"/>
      <c r="AG144" s="1218" t="n"/>
      <c r="AH144" s="1218" t="n"/>
      <c r="AI144" s="1218" t="n"/>
      <c r="AJ144" s="1218" t="n"/>
      <c r="AK144" s="1218" t="n"/>
      <c r="AL144" s="1218" t="n"/>
      <c r="AM144" s="1218" t="n"/>
      <c r="AN144" s="1218" t="n"/>
      <c r="AO144" s="1218" t="n"/>
      <c r="AP144" s="1218" t="n"/>
      <c r="AQ144" s="1218" t="n"/>
      <c r="AR144" s="1218" t="n"/>
      <c r="AS144" s="1218" t="n"/>
      <c r="AT144" s="1218" t="n"/>
      <c r="AU144" s="1218" t="n"/>
      <c r="AV144" s="1218" t="n"/>
      <c r="AW144" s="1218" t="n"/>
      <c r="AX144" s="1218" t="n"/>
      <c r="AY144" s="1218" t="n"/>
      <c r="AZ144" s="1218" t="n"/>
      <c r="BA144" s="1218" t="n"/>
      <c r="BB144" s="1218" t="n"/>
      <c r="BC144" s="1218" t="n"/>
      <c r="BD144" s="1218" t="n"/>
      <c r="BE144" s="1218" t="n"/>
      <c r="BF144" s="1218" t="n"/>
      <c r="BG144" s="1218" t="n"/>
      <c r="BH144" s="1218" t="n"/>
      <c r="BI144" s="1218" t="n"/>
      <c r="BJ144" s="1218" t="n"/>
    </row>
    <row r="145" ht="6" customHeight="1" s="898">
      <c r="O145" s="393" t="n"/>
      <c r="P145" s="393" t="n"/>
      <c r="Q145" s="393" t="n"/>
      <c r="R145" s="393" t="n"/>
      <c r="S145" s="393" t="n"/>
      <c r="T145" s="1218" t="n"/>
      <c r="U145" s="1218" t="n"/>
      <c r="V145" s="1218" t="n"/>
      <c r="W145" s="1218" t="n"/>
      <c r="X145" s="1218" t="n"/>
      <c r="Y145" s="1218" t="n"/>
      <c r="Z145" s="1218" t="n"/>
      <c r="AA145" s="1218" t="n"/>
      <c r="AB145" s="1218" t="n"/>
      <c r="AC145" s="1218" t="n"/>
      <c r="AD145" s="1218" t="n"/>
      <c r="AE145" s="1218" t="n"/>
      <c r="AF145" s="1218" t="n"/>
      <c r="AG145" s="1218" t="n"/>
      <c r="AH145" s="1218" t="n"/>
      <c r="AI145" s="1218" t="n"/>
      <c r="AJ145" s="1218" t="n"/>
      <c r="AK145" s="1218" t="n"/>
      <c r="AL145" s="1218" t="n"/>
      <c r="AM145" s="1218" t="n"/>
      <c r="AN145" s="1218" t="n"/>
      <c r="AO145" s="1218" t="n"/>
      <c r="AP145" s="1218" t="n"/>
      <c r="AQ145" s="1218" t="n"/>
      <c r="AR145" s="1218" t="n"/>
      <c r="AS145" s="1218" t="n"/>
      <c r="AT145" s="1218" t="n"/>
      <c r="AU145" s="1218" t="n"/>
      <c r="AV145" s="1218" t="n"/>
      <c r="AW145" s="1218" t="n"/>
      <c r="AX145" s="1218" t="n"/>
      <c r="AY145" s="1218" t="n"/>
      <c r="AZ145" s="1218" t="n"/>
      <c r="BA145" s="1218" t="n"/>
      <c r="BB145" s="1218" t="n"/>
      <c r="BC145" s="1218" t="n"/>
      <c r="BD145" s="1218" t="n"/>
      <c r="BE145" s="1218" t="n"/>
      <c r="BF145" s="1218" t="n"/>
      <c r="BG145" s="1218" t="n"/>
      <c r="BH145" s="1218" t="n"/>
      <c r="BI145" s="1218" t="n"/>
      <c r="BJ145" s="1218" t="n"/>
    </row>
    <row r="146" ht="6" customHeight="1" s="898">
      <c r="O146" s="393" t="n"/>
      <c r="P146" s="393" t="n"/>
      <c r="Q146" s="393" t="n"/>
      <c r="R146" s="393" t="n"/>
      <c r="S146" s="393" t="n"/>
      <c r="T146" s="1218" t="n"/>
      <c r="U146" s="1218" t="n"/>
      <c r="V146" s="1218" t="n"/>
      <c r="W146" s="1218" t="n"/>
      <c r="X146" s="1218" t="n"/>
      <c r="Y146" s="1218" t="n"/>
      <c r="Z146" s="1218" t="n"/>
      <c r="AA146" s="1218" t="n"/>
      <c r="AB146" s="1218" t="n"/>
      <c r="AC146" s="1218" t="n"/>
      <c r="AD146" s="1218" t="n"/>
      <c r="AE146" s="1218" t="n"/>
      <c r="AF146" s="1218" t="n"/>
      <c r="AG146" s="1218" t="n"/>
      <c r="AH146" s="1218" t="n"/>
      <c r="AI146" s="1218" t="n"/>
      <c r="AJ146" s="1218" t="n"/>
      <c r="AK146" s="1218" t="n"/>
      <c r="AL146" s="1218" t="n"/>
      <c r="AM146" s="1218" t="n"/>
      <c r="AN146" s="1218" t="n"/>
      <c r="AO146" s="1218" t="n"/>
      <c r="AP146" s="1218" t="n"/>
      <c r="AQ146" s="1218" t="n"/>
      <c r="AR146" s="1218" t="n"/>
      <c r="AS146" s="1218" t="n"/>
      <c r="AT146" s="1218" t="n"/>
      <c r="AU146" s="1218" t="n"/>
      <c r="AV146" s="1218" t="n"/>
      <c r="AW146" s="1218" t="n"/>
      <c r="AX146" s="1218" t="n"/>
      <c r="AY146" s="1218" t="n"/>
      <c r="AZ146" s="1218" t="n"/>
      <c r="BA146" s="1218" t="n"/>
      <c r="BB146" s="1218" t="n"/>
      <c r="BC146" s="1218" t="n"/>
      <c r="BD146" s="1218" t="n"/>
      <c r="BE146" s="1218" t="n"/>
      <c r="BF146" s="1218" t="n"/>
      <c r="BG146" s="1218" t="n"/>
      <c r="BH146" s="1218" t="n"/>
      <c r="BI146" s="1218" t="n"/>
      <c r="BJ146" s="1218" t="n"/>
    </row>
    <row r="147" ht="6" customHeight="1" s="898">
      <c r="O147" s="393" t="n"/>
      <c r="P147" s="393" t="n"/>
      <c r="Q147" s="393" t="n"/>
      <c r="R147" s="393" t="n"/>
      <c r="S147" s="393" t="n"/>
      <c r="T147" s="1218" t="n"/>
      <c r="U147" s="1218" t="n"/>
      <c r="V147" s="1218" t="n"/>
      <c r="W147" s="1218" t="n"/>
      <c r="X147" s="1218" t="n"/>
      <c r="Y147" s="1218" t="n"/>
      <c r="Z147" s="1218" t="n"/>
      <c r="AA147" s="1218" t="n"/>
      <c r="AB147" s="1218" t="n"/>
      <c r="AC147" s="1218" t="n"/>
      <c r="AD147" s="1218" t="n"/>
      <c r="AE147" s="1218" t="n"/>
      <c r="AF147" s="1218" t="n"/>
      <c r="AG147" s="1218" t="n"/>
      <c r="AH147" s="1218" t="n"/>
      <c r="AI147" s="1218" t="n"/>
      <c r="AJ147" s="1218" t="n"/>
      <c r="AK147" s="1218" t="n"/>
      <c r="AL147" s="1218" t="n"/>
      <c r="AM147" s="1218" t="n"/>
      <c r="AN147" s="1218" t="n"/>
      <c r="AO147" s="1218" t="n"/>
      <c r="AP147" s="1218" t="n"/>
      <c r="AQ147" s="1218" t="n"/>
      <c r="AR147" s="1218" t="n"/>
      <c r="AS147" s="1218" t="n"/>
      <c r="AT147" s="1218" t="n"/>
      <c r="AU147" s="1218" t="n"/>
      <c r="AV147" s="1218" t="n"/>
      <c r="AW147" s="1218" t="n"/>
      <c r="AX147" s="1218" t="n"/>
      <c r="AY147" s="1218" t="n"/>
      <c r="AZ147" s="1218" t="n"/>
      <c r="BA147" s="1218" t="n"/>
      <c r="BB147" s="1218" t="n"/>
      <c r="BC147" s="1218" t="n"/>
      <c r="BD147" s="1218" t="n"/>
      <c r="BE147" s="1218" t="n"/>
      <c r="BF147" s="1218" t="n"/>
      <c r="BG147" s="1218" t="n"/>
      <c r="BH147" s="1218" t="n"/>
      <c r="BI147" s="1218" t="n"/>
      <c r="BJ147" s="1218" t="n"/>
    </row>
    <row r="148" ht="6" customHeight="1" s="898">
      <c r="O148" s="393" t="n"/>
      <c r="P148" s="393" t="n"/>
      <c r="Q148" s="393" t="n"/>
      <c r="R148" s="393" t="n"/>
      <c r="S148" s="393" t="n"/>
      <c r="T148" s="1218" t="n"/>
      <c r="U148" s="1218" t="n"/>
      <c r="V148" s="1218" t="n"/>
      <c r="W148" s="1218" t="n"/>
      <c r="X148" s="1218" t="n"/>
      <c r="Y148" s="1218" t="n"/>
      <c r="Z148" s="1218" t="n"/>
      <c r="AA148" s="1218" t="n"/>
      <c r="AB148" s="1218" t="n"/>
      <c r="AC148" s="1218" t="n"/>
      <c r="AD148" s="1218" t="n"/>
      <c r="AE148" s="1218" t="n"/>
      <c r="AF148" s="1218" t="n"/>
      <c r="AG148" s="1218" t="n"/>
      <c r="AH148" s="1218" t="n"/>
      <c r="AI148" s="1218" t="n"/>
      <c r="AJ148" s="1218" t="n"/>
      <c r="AK148" s="1218" t="n"/>
      <c r="AL148" s="1218" t="n"/>
      <c r="AM148" s="1218" t="n"/>
      <c r="AN148" s="1218" t="n"/>
      <c r="AO148" s="1218" t="n"/>
      <c r="AP148" s="1218" t="n"/>
      <c r="AQ148" s="1218" t="n"/>
      <c r="AR148" s="1218" t="n"/>
      <c r="AS148" s="1218" t="n"/>
      <c r="AT148" s="1218" t="n"/>
      <c r="AU148" s="1218" t="n"/>
      <c r="AV148" s="1218" t="n"/>
      <c r="AW148" s="1218" t="n"/>
      <c r="AX148" s="1218" t="n"/>
      <c r="AY148" s="1218" t="n"/>
      <c r="AZ148" s="1218" t="n"/>
      <c r="BA148" s="1218" t="n"/>
      <c r="BB148" s="1218" t="n"/>
      <c r="BC148" s="1218" t="n"/>
      <c r="BD148" s="1218" t="n"/>
      <c r="BE148" s="1218" t="n"/>
      <c r="BF148" s="1218" t="n"/>
      <c r="BG148" s="1218" t="n"/>
      <c r="BH148" s="1218" t="n"/>
      <c r="BI148" s="1218" t="n"/>
      <c r="BJ148" s="1218" t="n"/>
    </row>
    <row r="149" ht="6" customHeight="1" s="898">
      <c r="O149" s="393" t="n"/>
      <c r="P149" s="393" t="n"/>
      <c r="Q149" s="393" t="n"/>
      <c r="R149" s="393" t="n"/>
      <c r="S149" s="393" t="n"/>
      <c r="T149" s="1218" t="n"/>
      <c r="U149" s="1218" t="n"/>
      <c r="V149" s="1218" t="n"/>
      <c r="W149" s="1218" t="n"/>
      <c r="X149" s="1218" t="n"/>
      <c r="Y149" s="1218" t="n"/>
      <c r="Z149" s="1218" t="n"/>
      <c r="AA149" s="1218" t="n"/>
      <c r="AB149" s="1218" t="n"/>
      <c r="AC149" s="1218" t="n"/>
      <c r="AD149" s="1218" t="n"/>
      <c r="AE149" s="1218" t="n"/>
      <c r="AF149" s="1218" t="n"/>
      <c r="AG149" s="1218" t="n"/>
      <c r="AH149" s="1218" t="n"/>
      <c r="AI149" s="1218" t="n"/>
      <c r="AJ149" s="1218" t="n"/>
      <c r="AK149" s="1218" t="n"/>
      <c r="AL149" s="1218" t="n"/>
      <c r="AM149" s="1218" t="n"/>
      <c r="AN149" s="1218" t="n"/>
      <c r="AO149" s="1218" t="n"/>
      <c r="AP149" s="1218" t="n"/>
      <c r="AQ149" s="1218" t="n"/>
      <c r="AR149" s="1218" t="n"/>
      <c r="AS149" s="1218" t="n"/>
      <c r="AT149" s="1218" t="n"/>
      <c r="AU149" s="1218" t="n"/>
      <c r="AV149" s="1218" t="n"/>
      <c r="AW149" s="1218" t="n"/>
      <c r="AX149" s="1218" t="n"/>
      <c r="AY149" s="1218" t="n"/>
      <c r="AZ149" s="1218" t="n"/>
      <c r="BA149" s="1218" t="n"/>
      <c r="BB149" s="1218" t="n"/>
      <c r="BC149" s="1218" t="n"/>
      <c r="BD149" s="1218" t="n"/>
      <c r="BE149" s="1218" t="n"/>
      <c r="BF149" s="1218" t="n"/>
      <c r="BG149" s="1218" t="n"/>
      <c r="BH149" s="1218" t="n"/>
      <c r="BI149" s="1218" t="n"/>
      <c r="BJ149" s="1218" t="n"/>
    </row>
    <row r="150" ht="6" customHeight="1" s="898">
      <c r="O150" s="393" t="n"/>
      <c r="P150" s="393" t="n"/>
      <c r="Q150" s="393" t="n"/>
      <c r="R150" s="393" t="n"/>
      <c r="S150" s="393" t="n"/>
      <c r="T150" s="1218" t="n"/>
      <c r="U150" s="1218" t="n"/>
      <c r="V150" s="1218" t="n"/>
      <c r="W150" s="1218" t="n"/>
      <c r="X150" s="1218" t="n"/>
      <c r="Y150" s="1218" t="n"/>
      <c r="Z150" s="1218" t="n"/>
      <c r="AA150" s="1218" t="n"/>
      <c r="AB150" s="1218" t="n"/>
      <c r="AC150" s="1218" t="n"/>
      <c r="AD150" s="1218" t="n"/>
      <c r="AE150" s="1218" t="n"/>
      <c r="AF150" s="1218" t="n"/>
      <c r="AG150" s="1218" t="n"/>
      <c r="AH150" s="1218" t="n"/>
      <c r="AI150" s="1218" t="n"/>
      <c r="AJ150" s="1218" t="n"/>
      <c r="AK150" s="1218" t="n"/>
      <c r="AL150" s="1218" t="n"/>
      <c r="AM150" s="1218" t="n"/>
      <c r="AN150" s="1218" t="n"/>
      <c r="AO150" s="1218" t="n"/>
      <c r="AP150" s="1218" t="n"/>
      <c r="AQ150" s="1218" t="n"/>
      <c r="AR150" s="1218" t="n"/>
      <c r="AS150" s="1218" t="n"/>
      <c r="AT150" s="1218" t="n"/>
      <c r="AU150" s="1218" t="n"/>
      <c r="AV150" s="1218" t="n"/>
      <c r="AW150" s="1218" t="n"/>
      <c r="AX150" s="1218" t="n"/>
      <c r="AY150" s="1218" t="n"/>
      <c r="AZ150" s="1218" t="n"/>
      <c r="BA150" s="1218" t="n"/>
      <c r="BB150" s="1218" t="n"/>
      <c r="BC150" s="1218" t="n"/>
      <c r="BD150" s="1218" t="n"/>
      <c r="BE150" s="1218" t="n"/>
      <c r="BF150" s="1218" t="n"/>
      <c r="BG150" s="1218" t="n"/>
      <c r="BH150" s="1218" t="n"/>
      <c r="BI150" s="1218" t="n"/>
      <c r="BJ150" s="1218" t="n"/>
    </row>
    <row r="151" ht="6" customHeight="1" s="898">
      <c r="O151" s="393" t="n"/>
      <c r="P151" s="393" t="n"/>
      <c r="Q151" s="393" t="n"/>
      <c r="R151" s="393" t="n"/>
      <c r="S151" s="393" t="n"/>
      <c r="T151" s="1218" t="n"/>
      <c r="U151" s="1218" t="n"/>
      <c r="V151" s="1218" t="n"/>
      <c r="W151" s="1218" t="n"/>
      <c r="X151" s="1218" t="n"/>
      <c r="Y151" s="1218" t="n"/>
      <c r="Z151" s="1218" t="n"/>
      <c r="AA151" s="1218" t="n"/>
      <c r="AB151" s="1218" t="n"/>
      <c r="AC151" s="1218" t="n"/>
      <c r="AD151" s="1218" t="n"/>
      <c r="AE151" s="1218" t="n"/>
      <c r="AF151" s="1218" t="n"/>
      <c r="AG151" s="1218" t="n"/>
      <c r="AH151" s="1218" t="n"/>
      <c r="AI151" s="1218" t="n"/>
      <c r="AJ151" s="1218" t="n"/>
      <c r="AK151" s="1218" t="n"/>
      <c r="AL151" s="1218" t="n"/>
      <c r="AM151" s="1218" t="n"/>
      <c r="AN151" s="1218" t="n"/>
      <c r="AO151" s="1218" t="n"/>
      <c r="AP151" s="1218" t="n"/>
      <c r="AQ151" s="1218" t="n"/>
      <c r="AR151" s="1218" t="n"/>
      <c r="AS151" s="1218" t="n"/>
      <c r="AT151" s="1218" t="n"/>
      <c r="AU151" s="1218" t="n"/>
      <c r="AV151" s="1218" t="n"/>
      <c r="AW151" s="1218" t="n"/>
      <c r="AX151" s="1218" t="n"/>
      <c r="AY151" s="1218" t="n"/>
      <c r="AZ151" s="1218" t="n"/>
      <c r="BA151" s="1218" t="n"/>
      <c r="BB151" s="1218" t="n"/>
      <c r="BC151" s="1218" t="n"/>
      <c r="BD151" s="1218" t="n"/>
      <c r="BE151" s="1218" t="n"/>
      <c r="BF151" s="1218" t="n"/>
      <c r="BG151" s="1218" t="n"/>
      <c r="BH151" s="1218" t="n"/>
      <c r="BI151" s="1218" t="n"/>
      <c r="BJ151" s="1218" t="n"/>
    </row>
    <row r="152" ht="6" customHeight="1" s="898">
      <c r="O152" s="393" t="n"/>
      <c r="P152" s="393" t="n"/>
      <c r="Q152" s="393" t="n"/>
      <c r="R152" s="393" t="n"/>
      <c r="S152" s="393" t="n"/>
      <c r="T152" s="1218" t="n"/>
      <c r="U152" s="1218" t="n"/>
      <c r="V152" s="1218" t="n"/>
      <c r="W152" s="1218" t="n"/>
      <c r="X152" s="1218" t="n"/>
      <c r="Y152" s="1218" t="n"/>
      <c r="Z152" s="1218" t="n"/>
      <c r="AA152" s="1218" t="n"/>
      <c r="AB152" s="1218" t="n"/>
      <c r="AC152" s="1218" t="n"/>
      <c r="AD152" s="1218" t="n"/>
      <c r="AE152" s="1218" t="n"/>
      <c r="AF152" s="1218" t="n"/>
      <c r="AG152" s="1218" t="n"/>
      <c r="AH152" s="1218" t="n"/>
      <c r="AI152" s="1218" t="n"/>
      <c r="AJ152" s="1218" t="n"/>
      <c r="AK152" s="1218" t="n"/>
      <c r="AL152" s="1218" t="n"/>
      <c r="AM152" s="1218" t="n"/>
      <c r="AN152" s="1218" t="n"/>
      <c r="AO152" s="1218" t="n"/>
      <c r="AP152" s="1218" t="n"/>
      <c r="AQ152" s="1218" t="n"/>
      <c r="AR152" s="1218" t="n"/>
      <c r="AS152" s="1218" t="n"/>
      <c r="AT152" s="1218" t="n"/>
      <c r="AU152" s="1218" t="n"/>
      <c r="AV152" s="1218" t="n"/>
      <c r="AW152" s="1218" t="n"/>
      <c r="AX152" s="1218" t="n"/>
      <c r="AY152" s="1218" t="n"/>
      <c r="AZ152" s="1218" t="n"/>
      <c r="BA152" s="1218" t="n"/>
      <c r="BB152" s="1218" t="n"/>
      <c r="BC152" s="1218" t="n"/>
      <c r="BD152" s="1218" t="n"/>
      <c r="BE152" s="1218" t="n"/>
      <c r="BF152" s="1218" t="n"/>
      <c r="BG152" s="1218" t="n"/>
      <c r="BH152" s="1218" t="n"/>
      <c r="BI152" s="1218" t="n"/>
      <c r="BJ152" s="1218" t="n"/>
    </row>
    <row r="153" ht="6" customHeight="1" s="898">
      <c r="O153" s="393" t="n"/>
      <c r="P153" s="393" t="n"/>
      <c r="Q153" s="393" t="n"/>
      <c r="R153" s="393" t="n"/>
      <c r="S153" s="393" t="n"/>
      <c r="T153" s="1218" t="n"/>
      <c r="U153" s="1218" t="n"/>
      <c r="V153" s="1218" t="n"/>
      <c r="W153" s="1218" t="n"/>
      <c r="X153" s="1218" t="n"/>
      <c r="Y153" s="1218" t="n"/>
      <c r="Z153" s="1218" t="n"/>
      <c r="AA153" s="1218" t="n"/>
      <c r="AB153" s="1218" t="n"/>
      <c r="AC153" s="1218" t="n"/>
      <c r="AD153" s="1218" t="n"/>
      <c r="AE153" s="1218" t="n"/>
      <c r="AF153" s="1218" t="n"/>
      <c r="AG153" s="1218" t="n"/>
      <c r="AH153" s="1218" t="n"/>
      <c r="AI153" s="1218" t="n"/>
      <c r="AJ153" s="1218" t="n"/>
      <c r="AK153" s="1218" t="n"/>
      <c r="AL153" s="1218" t="n"/>
      <c r="AM153" s="1218" t="n"/>
      <c r="AN153" s="1218" t="n"/>
      <c r="AO153" s="1218" t="n"/>
      <c r="AP153" s="1218" t="n"/>
      <c r="AQ153" s="1218" t="n"/>
      <c r="AR153" s="1218" t="n"/>
      <c r="AS153" s="1218" t="n"/>
      <c r="AT153" s="1218" t="n"/>
      <c r="AU153" s="1218" t="n"/>
      <c r="AV153" s="1218" t="n"/>
      <c r="AW153" s="1218" t="n"/>
      <c r="AX153" s="1218" t="n"/>
      <c r="AY153" s="1218" t="n"/>
      <c r="AZ153" s="1218" t="n"/>
      <c r="BA153" s="1218" t="n"/>
      <c r="BB153" s="1218" t="n"/>
      <c r="BC153" s="1218" t="n"/>
      <c r="BD153" s="1218" t="n"/>
      <c r="BE153" s="1218" t="n"/>
      <c r="BF153" s="1218" t="n"/>
      <c r="BG153" s="1218" t="n"/>
      <c r="BH153" s="1218" t="n"/>
      <c r="BI153" s="1218" t="n"/>
      <c r="BJ153" s="1218" t="n"/>
    </row>
    <row r="154" ht="6" customHeight="1" s="898">
      <c r="O154" s="393" t="n"/>
      <c r="P154" s="393" t="n"/>
      <c r="Q154" s="393" t="n"/>
      <c r="R154" s="393" t="n"/>
      <c r="S154" s="393" t="n"/>
      <c r="T154" s="1218" t="n"/>
      <c r="U154" s="1218" t="n"/>
      <c r="V154" s="1218" t="n"/>
      <c r="W154" s="1218" t="n"/>
      <c r="X154" s="1218" t="n"/>
      <c r="Y154" s="1218" t="n"/>
      <c r="Z154" s="1218" t="n"/>
      <c r="AA154" s="1218" t="n"/>
      <c r="AB154" s="1218" t="n"/>
      <c r="AC154" s="1218" t="n"/>
      <c r="AD154" s="1218" t="n"/>
      <c r="AE154" s="1218" t="n"/>
      <c r="AF154" s="1218" t="n"/>
      <c r="AG154" s="1218" t="n"/>
      <c r="AH154" s="1218" t="n"/>
      <c r="AI154" s="1218" t="n"/>
      <c r="AJ154" s="1218" t="n"/>
      <c r="AK154" s="1218" t="n"/>
      <c r="AL154" s="1218" t="n"/>
      <c r="AM154" s="1218" t="n"/>
      <c r="AN154" s="1218" t="n"/>
      <c r="AO154" s="1218" t="n"/>
      <c r="AP154" s="1218" t="n"/>
      <c r="AQ154" s="1218" t="n"/>
      <c r="AR154" s="1218" t="n"/>
      <c r="AS154" s="1218" t="n"/>
      <c r="AT154" s="1218" t="n"/>
      <c r="AU154" s="1218" t="n"/>
      <c r="AV154" s="1218" t="n"/>
      <c r="AW154" s="1218" t="n"/>
      <c r="AX154" s="1218" t="n"/>
      <c r="AY154" s="1218" t="n"/>
      <c r="AZ154" s="1218" t="n"/>
      <c r="BA154" s="1218" t="n"/>
      <c r="BB154" s="1218" t="n"/>
      <c r="BC154" s="1218" t="n"/>
      <c r="BD154" s="1218" t="n"/>
      <c r="BE154" s="1218" t="n"/>
      <c r="BF154" s="1218" t="n"/>
      <c r="BG154" s="1218" t="n"/>
      <c r="BH154" s="1218" t="n"/>
      <c r="BI154" s="1218" t="n"/>
      <c r="BJ154" s="1218" t="n"/>
    </row>
    <row r="155" ht="6" customHeight="1" s="898">
      <c r="O155" s="393" t="n"/>
      <c r="P155" s="393" t="n"/>
      <c r="Q155" s="393" t="n"/>
      <c r="R155" s="393" t="n"/>
      <c r="S155" s="393" t="n"/>
      <c r="T155" s="1218" t="n"/>
      <c r="U155" s="1218" t="n"/>
      <c r="V155" s="1218" t="n"/>
      <c r="W155" s="1218" t="n"/>
      <c r="X155" s="1218" t="n"/>
      <c r="Y155" s="1218" t="n"/>
      <c r="Z155" s="1218" t="n"/>
      <c r="AA155" s="1218" t="n"/>
      <c r="AB155" s="1218" t="n"/>
      <c r="AC155" s="1218" t="n"/>
      <c r="AD155" s="1218" t="n"/>
      <c r="AE155" s="1218" t="n"/>
      <c r="AF155" s="1218" t="n"/>
      <c r="AG155" s="1218" t="n"/>
      <c r="AH155" s="1218" t="n"/>
      <c r="AI155" s="1218" t="n"/>
      <c r="AJ155" s="1218" t="n"/>
      <c r="AK155" s="1218" t="n"/>
      <c r="AL155" s="1218" t="n"/>
      <c r="AM155" s="1218" t="n"/>
      <c r="AN155" s="1218" t="n"/>
      <c r="AO155" s="1218" t="n"/>
      <c r="AP155" s="1218" t="n"/>
      <c r="AQ155" s="1218" t="n"/>
      <c r="AR155" s="1218" t="n"/>
      <c r="AS155" s="1218" t="n"/>
      <c r="AT155" s="1218" t="n"/>
      <c r="AU155" s="1218" t="n"/>
      <c r="AV155" s="1218" t="n"/>
      <c r="AW155" s="1218" t="n"/>
      <c r="AX155" s="1218" t="n"/>
      <c r="AY155" s="1218" t="n"/>
      <c r="AZ155" s="1218" t="n"/>
      <c r="BA155" s="1218" t="n"/>
      <c r="BB155" s="1218" t="n"/>
      <c r="BC155" s="1218" t="n"/>
      <c r="BD155" s="1218" t="n"/>
      <c r="BE155" s="1218" t="n"/>
      <c r="BF155" s="1218" t="n"/>
      <c r="BG155" s="1218" t="n"/>
      <c r="BH155" s="1218" t="n"/>
      <c r="BI155" s="1218" t="n"/>
      <c r="BJ155" s="1218" t="n"/>
    </row>
    <row r="156" ht="6" customHeight="1" s="898">
      <c r="O156" s="393" t="n"/>
      <c r="P156" s="393" t="n"/>
      <c r="Q156" s="393" t="n"/>
      <c r="R156" s="393" t="n"/>
      <c r="S156" s="393" t="n"/>
      <c r="T156" s="1218" t="n"/>
      <c r="U156" s="1218" t="n"/>
      <c r="V156" s="1218" t="n"/>
      <c r="W156" s="1218" t="n"/>
      <c r="X156" s="1218" t="n"/>
      <c r="Y156" s="1218" t="n"/>
      <c r="Z156" s="1218" t="n"/>
      <c r="AA156" s="1218" t="n"/>
      <c r="AB156" s="1218" t="n"/>
      <c r="AC156" s="1218" t="n"/>
      <c r="AD156" s="1218" t="n"/>
      <c r="AE156" s="1218" t="n"/>
      <c r="AF156" s="1218" t="n"/>
      <c r="AG156" s="1218" t="n"/>
      <c r="AH156" s="1218" t="n"/>
      <c r="AI156" s="1218" t="n"/>
      <c r="AJ156" s="1218" t="n"/>
      <c r="AK156" s="1218" t="n"/>
      <c r="AL156" s="1218" t="n"/>
      <c r="AM156" s="1218" t="n"/>
      <c r="AN156" s="1218" t="n"/>
      <c r="AO156" s="1218" t="n"/>
      <c r="AP156" s="1218" t="n"/>
      <c r="AQ156" s="1218" t="n"/>
      <c r="AR156" s="1218" t="n"/>
      <c r="AS156" s="1218" t="n"/>
      <c r="AT156" s="1218" t="n"/>
      <c r="AU156" s="1218" t="n"/>
      <c r="AV156" s="1218" t="n"/>
      <c r="AW156" s="1218" t="n"/>
      <c r="AX156" s="1218" t="n"/>
      <c r="AY156" s="1218" t="n"/>
      <c r="AZ156" s="1218" t="n"/>
      <c r="BA156" s="1218" t="n"/>
      <c r="BB156" s="1218" t="n"/>
      <c r="BC156" s="1218" t="n"/>
      <c r="BD156" s="1218" t="n"/>
      <c r="BE156" s="1218" t="n"/>
      <c r="BF156" s="1218" t="n"/>
      <c r="BG156" s="1218" t="n"/>
      <c r="BH156" s="1218" t="n"/>
      <c r="BI156" s="1218" t="n"/>
      <c r="BJ156" s="1218" t="n"/>
    </row>
    <row r="157" ht="6" customHeight="1" s="898">
      <c r="O157" s="393" t="n"/>
      <c r="P157" s="393" t="n"/>
      <c r="Q157" s="393" t="n"/>
      <c r="R157" s="393" t="n"/>
      <c r="S157" s="393" t="n"/>
      <c r="T157" s="1218" t="n"/>
      <c r="U157" s="1218" t="n"/>
      <c r="V157" s="1218" t="n"/>
      <c r="W157" s="1218" t="n"/>
      <c r="X157" s="1218" t="n"/>
      <c r="Y157" s="1218" t="n"/>
      <c r="Z157" s="1218" t="n"/>
      <c r="AA157" s="1218" t="n"/>
      <c r="AB157" s="1218" t="n"/>
      <c r="AC157" s="1218" t="n"/>
      <c r="AD157" s="1218" t="n"/>
      <c r="AE157" s="1218" t="n"/>
      <c r="AF157" s="1218" t="n"/>
      <c r="AG157" s="1218" t="n"/>
      <c r="AH157" s="1218" t="n"/>
      <c r="AI157" s="1218" t="n"/>
      <c r="AJ157" s="1218" t="n"/>
      <c r="AK157" s="1218" t="n"/>
      <c r="AL157" s="1218" t="n"/>
      <c r="AM157" s="1218" t="n"/>
      <c r="AN157" s="1218" t="n"/>
      <c r="AO157" s="1218" t="n"/>
      <c r="AP157" s="1218" t="n"/>
      <c r="AQ157" s="1218" t="n"/>
      <c r="AR157" s="1218" t="n"/>
      <c r="AS157" s="1218" t="n"/>
      <c r="AT157" s="1218" t="n"/>
      <c r="AU157" s="1218" t="n"/>
      <c r="AV157" s="1218" t="n"/>
      <c r="AW157" s="1218" t="n"/>
      <c r="AX157" s="1218" t="n"/>
      <c r="AY157" s="1218" t="n"/>
      <c r="AZ157" s="1218" t="n"/>
      <c r="BA157" s="1218" t="n"/>
      <c r="BB157" s="1218" t="n"/>
      <c r="BC157" s="1218" t="n"/>
      <c r="BD157" s="1218" t="n"/>
      <c r="BE157" s="1218" t="n"/>
      <c r="BF157" s="1218" t="n"/>
      <c r="BG157" s="1218" t="n"/>
      <c r="BH157" s="1218" t="n"/>
      <c r="BI157" s="1218" t="n"/>
      <c r="BJ157" s="1218" t="n"/>
    </row>
    <row r="158" ht="6" customHeight="1" s="898">
      <c r="O158" s="393" t="n"/>
      <c r="P158" s="393" t="n"/>
      <c r="Q158" s="393" t="n"/>
      <c r="R158" s="393" t="n"/>
      <c r="S158" s="393" t="n"/>
      <c r="T158" s="1218" t="n"/>
      <c r="U158" s="1218" t="n"/>
      <c r="V158" s="1218" t="n"/>
      <c r="W158" s="1218" t="n"/>
      <c r="X158" s="1218" t="n"/>
      <c r="Y158" s="1218" t="n"/>
      <c r="Z158" s="1218" t="n"/>
      <c r="AA158" s="1218" t="n"/>
      <c r="AB158" s="1218" t="n"/>
      <c r="AC158" s="1218" t="n"/>
      <c r="AD158" s="1218" t="n"/>
      <c r="AE158" s="1218" t="n"/>
      <c r="AF158" s="1218" t="n"/>
      <c r="AG158" s="1218" t="n"/>
      <c r="AH158" s="1218" t="n"/>
      <c r="AI158" s="1218" t="n"/>
      <c r="AJ158" s="1218" t="n"/>
      <c r="AK158" s="1218" t="n"/>
      <c r="AL158" s="1218" t="n"/>
      <c r="AM158" s="1218" t="n"/>
      <c r="AN158" s="1218" t="n"/>
      <c r="AO158" s="1218" t="n"/>
      <c r="AP158" s="1218" t="n"/>
      <c r="AQ158" s="1218" t="n"/>
      <c r="AR158" s="1218" t="n"/>
      <c r="AS158" s="1218" t="n"/>
      <c r="AT158" s="1218" t="n"/>
      <c r="AU158" s="1218" t="n"/>
      <c r="AV158" s="1218" t="n"/>
      <c r="AW158" s="1218" t="n"/>
      <c r="AX158" s="1218" t="n"/>
      <c r="AY158" s="1218" t="n"/>
      <c r="AZ158" s="1218" t="n"/>
      <c r="BA158" s="1218" t="n"/>
      <c r="BB158" s="1218" t="n"/>
      <c r="BC158" s="1218" t="n"/>
      <c r="BD158" s="1218" t="n"/>
      <c r="BE158" s="1218" t="n"/>
      <c r="BF158" s="1218" t="n"/>
      <c r="BG158" s="1218" t="n"/>
      <c r="BH158" s="1218" t="n"/>
      <c r="BI158" s="1218" t="n"/>
      <c r="BJ158" s="1218" t="n"/>
    </row>
    <row r="159" ht="6" customHeight="1" s="898">
      <c r="O159" s="393" t="n"/>
      <c r="P159" s="393" t="n"/>
      <c r="Q159" s="393" t="n"/>
      <c r="R159" s="393" t="n"/>
      <c r="S159" s="393" t="n"/>
      <c r="T159" s="1218" t="n"/>
      <c r="U159" s="1218" t="n"/>
      <c r="V159" s="1218" t="n"/>
      <c r="W159" s="1218" t="n"/>
      <c r="X159" s="1218" t="n"/>
      <c r="Y159" s="1218" t="n"/>
      <c r="Z159" s="1218" t="n"/>
      <c r="AA159" s="1218" t="n"/>
      <c r="AB159" s="1218" t="n"/>
      <c r="AC159" s="1218" t="n"/>
      <c r="AD159" s="1218" t="n"/>
      <c r="AE159" s="1218" t="n"/>
      <c r="AF159" s="1218" t="n"/>
      <c r="AG159" s="1218" t="n"/>
      <c r="AH159" s="1218" t="n"/>
      <c r="AI159" s="1218" t="n"/>
      <c r="AJ159" s="1218" t="n"/>
      <c r="AK159" s="1218" t="n"/>
      <c r="AL159" s="1218" t="n"/>
      <c r="AM159" s="1218" t="n"/>
      <c r="AN159" s="1218" t="n"/>
      <c r="AO159" s="1218" t="n"/>
      <c r="AP159" s="1218" t="n"/>
      <c r="AQ159" s="1218" t="n"/>
      <c r="AR159" s="1218" t="n"/>
      <c r="AS159" s="1218" t="n"/>
      <c r="AT159" s="1218" t="n"/>
      <c r="AU159" s="1218" t="n"/>
      <c r="AV159" s="1218" t="n"/>
      <c r="AW159" s="1218" t="n"/>
      <c r="AX159" s="1218" t="n"/>
      <c r="AY159" s="1218" t="n"/>
      <c r="AZ159" s="1218" t="n"/>
      <c r="BA159" s="1218" t="n"/>
      <c r="BB159" s="1218" t="n"/>
      <c r="BC159" s="1218" t="n"/>
      <c r="BD159" s="1218" t="n"/>
      <c r="BE159" s="1218" t="n"/>
      <c r="BF159" s="1218" t="n"/>
      <c r="BG159" s="1218" t="n"/>
      <c r="BH159" s="1218" t="n"/>
      <c r="BI159" s="1218" t="n"/>
      <c r="BJ159" s="1218" t="n"/>
    </row>
    <row r="160" ht="6" customHeight="1" s="898">
      <c r="O160" s="393" t="n"/>
      <c r="P160" s="393" t="n"/>
      <c r="Q160" s="393" t="n"/>
      <c r="R160" s="393" t="n"/>
      <c r="S160" s="393" t="n"/>
      <c r="T160" s="1218" t="n"/>
      <c r="U160" s="1218" t="n"/>
      <c r="V160" s="1218" t="n"/>
      <c r="W160" s="1218" t="n"/>
      <c r="X160" s="1218" t="n"/>
      <c r="Y160" s="1218" t="n"/>
      <c r="Z160" s="1218" t="n"/>
      <c r="AA160" s="1218" t="n"/>
      <c r="AB160" s="1218" t="n"/>
      <c r="AC160" s="1218" t="n"/>
      <c r="AD160" s="1218" t="n"/>
      <c r="AE160" s="1218" t="n"/>
      <c r="AF160" s="1218" t="n"/>
      <c r="AG160" s="1218" t="n"/>
      <c r="AH160" s="1218" t="n"/>
      <c r="AI160" s="1218" t="n"/>
      <c r="AJ160" s="1218" t="n"/>
      <c r="AK160" s="1218" t="n"/>
      <c r="AL160" s="1218" t="n"/>
      <c r="AM160" s="1218" t="n"/>
      <c r="AN160" s="1218" t="n"/>
      <c r="AO160" s="1218" t="n"/>
      <c r="AP160" s="1218" t="n"/>
      <c r="AQ160" s="1218" t="n"/>
      <c r="AR160" s="1218" t="n"/>
      <c r="AS160" s="1218" t="n"/>
      <c r="AT160" s="1218" t="n"/>
      <c r="AU160" s="1218" t="n"/>
      <c r="AV160" s="1218" t="n"/>
      <c r="AW160" s="1218" t="n"/>
      <c r="AX160" s="1218" t="n"/>
      <c r="AY160" s="1218" t="n"/>
      <c r="AZ160" s="1218" t="n"/>
      <c r="BA160" s="1218" t="n"/>
      <c r="BB160" s="1218" t="n"/>
      <c r="BC160" s="1218" t="n"/>
      <c r="BD160" s="1218" t="n"/>
      <c r="BE160" s="1218" t="n"/>
      <c r="BF160" s="1218" t="n"/>
      <c r="BG160" s="1218" t="n"/>
      <c r="BH160" s="1218" t="n"/>
      <c r="BI160" s="1218" t="n"/>
      <c r="BJ160" s="1218" t="n"/>
    </row>
    <row r="161" ht="6" customHeight="1" s="898">
      <c r="O161" s="393" t="n"/>
      <c r="P161" s="393" t="n"/>
      <c r="Q161" s="393" t="n"/>
      <c r="R161" s="393" t="n"/>
      <c r="S161" s="393" t="n"/>
      <c r="T161" s="1218" t="n"/>
      <c r="U161" s="1218" t="n"/>
      <c r="V161" s="1218" t="n"/>
      <c r="W161" s="1218" t="n"/>
      <c r="X161" s="1218" t="n"/>
      <c r="Y161" s="1218" t="n"/>
      <c r="Z161" s="1218" t="n"/>
      <c r="AA161" s="1218" t="n"/>
      <c r="AB161" s="1218" t="n"/>
      <c r="AC161" s="1218" t="n"/>
      <c r="AD161" s="1218" t="n"/>
      <c r="AE161" s="1218" t="n"/>
      <c r="AF161" s="1218" t="n"/>
      <c r="AG161" s="1218" t="n"/>
      <c r="AH161" s="1218" t="n"/>
      <c r="AI161" s="1218" t="n"/>
      <c r="AJ161" s="1218" t="n"/>
      <c r="AK161" s="1218" t="n"/>
      <c r="AL161" s="1218" t="n"/>
      <c r="AM161" s="1218" t="n"/>
      <c r="AN161" s="1218" t="n"/>
      <c r="AO161" s="1218" t="n"/>
      <c r="AP161" s="1218" t="n"/>
      <c r="AQ161" s="1218" t="n"/>
      <c r="AR161" s="1218" t="n"/>
      <c r="AS161" s="1218" t="n"/>
      <c r="AT161" s="1218" t="n"/>
      <c r="AU161" s="1218" t="n"/>
      <c r="AV161" s="1218" t="n"/>
      <c r="AW161" s="1218" t="n"/>
      <c r="AX161" s="1218" t="n"/>
      <c r="AY161" s="1218" t="n"/>
      <c r="AZ161" s="1218" t="n"/>
      <c r="BA161" s="1218" t="n"/>
      <c r="BB161" s="1218" t="n"/>
      <c r="BC161" s="1218" t="n"/>
      <c r="BD161" s="1218" t="n"/>
      <c r="BE161" s="1218" t="n"/>
      <c r="BF161" s="1218" t="n"/>
      <c r="BG161" s="1218" t="n"/>
      <c r="BH161" s="1218" t="n"/>
      <c r="BI161" s="1218" t="n"/>
      <c r="BJ161" s="1218" t="n"/>
    </row>
    <row r="162" ht="6" customHeight="1" s="898">
      <c r="O162" s="393" t="n"/>
      <c r="P162" s="393" t="n"/>
      <c r="Q162" s="393" t="n"/>
      <c r="R162" s="393" t="n"/>
      <c r="S162" s="393" t="n"/>
      <c r="T162" s="1218" t="n"/>
      <c r="U162" s="1218" t="n"/>
      <c r="V162" s="1218" t="n"/>
      <c r="W162" s="1218" t="n"/>
      <c r="X162" s="1218" t="n"/>
      <c r="Y162" s="1218" t="n"/>
      <c r="Z162" s="1218" t="n"/>
      <c r="AA162" s="1218" t="n"/>
      <c r="AB162" s="1218" t="n"/>
      <c r="AC162" s="1218" t="n"/>
      <c r="AD162" s="1218" t="n"/>
      <c r="AE162" s="1218" t="n"/>
      <c r="AF162" s="1218" t="n"/>
      <c r="AG162" s="1218" t="n"/>
      <c r="AH162" s="1218" t="n"/>
      <c r="AI162" s="1218" t="n"/>
      <c r="AJ162" s="1218" t="n"/>
      <c r="AK162" s="1218" t="n"/>
      <c r="AL162" s="1218" t="n"/>
      <c r="AM162" s="1218" t="n"/>
      <c r="AN162" s="1218" t="n"/>
      <c r="AO162" s="1218" t="n"/>
      <c r="AP162" s="1218" t="n"/>
      <c r="AQ162" s="1218" t="n"/>
      <c r="AR162" s="1218" t="n"/>
      <c r="AS162" s="1218" t="n"/>
      <c r="AT162" s="1218" t="n"/>
      <c r="AU162" s="1218" t="n"/>
      <c r="AV162" s="1218" t="n"/>
      <c r="AW162" s="1218" t="n"/>
      <c r="AX162" s="1218" t="n"/>
      <c r="AY162" s="1218" t="n"/>
      <c r="AZ162" s="1218" t="n"/>
      <c r="BA162" s="1218" t="n"/>
      <c r="BB162" s="1218" t="n"/>
      <c r="BC162" s="1218" t="n"/>
      <c r="BD162" s="1218" t="n"/>
      <c r="BE162" s="1218" t="n"/>
      <c r="BF162" s="1218" t="n"/>
      <c r="BG162" s="1218" t="n"/>
      <c r="BH162" s="1218" t="n"/>
      <c r="BI162" s="1218" t="n"/>
      <c r="BJ162" s="1218" t="n"/>
    </row>
    <row r="163" ht="6" customHeight="1" s="898">
      <c r="O163" s="393" t="n"/>
      <c r="P163" s="393" t="n"/>
      <c r="Q163" s="393" t="n"/>
      <c r="R163" s="393" t="n"/>
      <c r="S163" s="393" t="n"/>
      <c r="T163" s="1218" t="n"/>
      <c r="U163" s="1218" t="n"/>
      <c r="V163" s="1218" t="n"/>
      <c r="W163" s="1218" t="n"/>
      <c r="X163" s="1218" t="n"/>
      <c r="Y163" s="1218" t="n"/>
      <c r="Z163" s="1218" t="n"/>
      <c r="AA163" s="1218" t="n"/>
      <c r="AB163" s="1218" t="n"/>
      <c r="AC163" s="1218" t="n"/>
      <c r="AD163" s="1218" t="n"/>
      <c r="AE163" s="1218" t="n"/>
      <c r="AF163" s="1218" t="n"/>
      <c r="AG163" s="1218" t="n"/>
      <c r="AH163" s="1218" t="n"/>
      <c r="AI163" s="1218" t="n"/>
      <c r="AJ163" s="1218" t="n"/>
      <c r="AK163" s="1218" t="n"/>
      <c r="AL163" s="1218" t="n"/>
      <c r="AM163" s="1218" t="n"/>
      <c r="AN163" s="1218" t="n"/>
      <c r="AO163" s="1218" t="n"/>
      <c r="AP163" s="1218" t="n"/>
      <c r="AQ163" s="1218" t="n"/>
      <c r="AR163" s="1218" t="n"/>
      <c r="AS163" s="1218" t="n"/>
      <c r="AT163" s="1218" t="n"/>
      <c r="AU163" s="1218" t="n"/>
      <c r="AV163" s="1218" t="n"/>
      <c r="AW163" s="1218" t="n"/>
      <c r="AX163" s="1218" t="n"/>
      <c r="AY163" s="1218" t="n"/>
      <c r="AZ163" s="1218" t="n"/>
      <c r="BA163" s="1218" t="n"/>
      <c r="BB163" s="1218" t="n"/>
      <c r="BC163" s="1218" t="n"/>
      <c r="BD163" s="1218" t="n"/>
      <c r="BE163" s="1218" t="n"/>
      <c r="BF163" s="1218" t="n"/>
      <c r="BG163" s="1218" t="n"/>
      <c r="BH163" s="1218" t="n"/>
      <c r="BI163" s="1218" t="n"/>
      <c r="BJ163" s="1218" t="n"/>
    </row>
    <row r="164" ht="6" customHeight="1" s="898">
      <c r="O164" s="393" t="n"/>
      <c r="P164" s="393" t="n"/>
      <c r="Q164" s="393" t="n"/>
      <c r="R164" s="393" t="n"/>
      <c r="S164" s="393" t="n"/>
      <c r="T164" s="1218" t="n"/>
      <c r="U164" s="1218" t="n"/>
      <c r="V164" s="1218" t="n"/>
      <c r="W164" s="1218" t="n"/>
      <c r="X164" s="1218" t="n"/>
      <c r="Y164" s="1218" t="n"/>
      <c r="Z164" s="1218" t="n"/>
      <c r="AA164" s="1218" t="n"/>
      <c r="AB164" s="1218" t="n"/>
      <c r="AC164" s="1218" t="n"/>
      <c r="AD164" s="1218" t="n"/>
      <c r="AE164" s="1218" t="n"/>
      <c r="AF164" s="1218" t="n"/>
      <c r="AG164" s="1218" t="n"/>
      <c r="AH164" s="1218" t="n"/>
      <c r="AI164" s="1218" t="n"/>
      <c r="AJ164" s="1218" t="n"/>
      <c r="AK164" s="1218" t="n"/>
      <c r="AL164" s="1218" t="n"/>
      <c r="AM164" s="1218" t="n"/>
      <c r="AN164" s="1218" t="n"/>
      <c r="AO164" s="1218" t="n"/>
      <c r="AP164" s="1218" t="n"/>
      <c r="AQ164" s="1218" t="n"/>
      <c r="AR164" s="1218" t="n"/>
      <c r="AS164" s="1218" t="n"/>
      <c r="AT164" s="1218" t="n"/>
      <c r="AU164" s="1218" t="n"/>
      <c r="AV164" s="1218" t="n"/>
      <c r="AW164" s="1218" t="n"/>
      <c r="AX164" s="1218" t="n"/>
      <c r="AY164" s="1218" t="n"/>
      <c r="AZ164" s="1218" t="n"/>
      <c r="BA164" s="1218" t="n"/>
      <c r="BB164" s="1218" t="n"/>
      <c r="BC164" s="1218" t="n"/>
      <c r="BD164" s="1218" t="n"/>
      <c r="BE164" s="1218" t="n"/>
      <c r="BF164" s="1218" t="n"/>
      <c r="BG164" s="1218" t="n"/>
      <c r="BH164" s="1218" t="n"/>
      <c r="BI164" s="1218" t="n"/>
      <c r="BJ164" s="1218" t="n"/>
    </row>
    <row r="165" ht="6" customHeight="1" s="898">
      <c r="O165" s="393" t="n"/>
      <c r="P165" s="393" t="n"/>
      <c r="Q165" s="393" t="n"/>
      <c r="R165" s="393" t="n"/>
      <c r="S165" s="393" t="n"/>
      <c r="T165" s="1218" t="n"/>
      <c r="U165" s="1218" t="n"/>
      <c r="V165" s="1218" t="n"/>
      <c r="W165" s="1218" t="n"/>
      <c r="X165" s="1218" t="n"/>
      <c r="Y165" s="1218" t="n"/>
      <c r="Z165" s="1218" t="n"/>
      <c r="AA165" s="1218" t="n"/>
      <c r="AB165" s="1218" t="n"/>
      <c r="AC165" s="1218" t="n"/>
      <c r="AD165" s="1218" t="n"/>
      <c r="AE165" s="1218" t="n"/>
      <c r="AF165" s="1218" t="n"/>
      <c r="AG165" s="1218" t="n"/>
      <c r="AH165" s="1218" t="n"/>
      <c r="AI165" s="1218" t="n"/>
      <c r="AJ165" s="1218" t="n"/>
      <c r="AK165" s="1218" t="n"/>
      <c r="AL165" s="1218" t="n"/>
      <c r="AM165" s="1218" t="n"/>
      <c r="AN165" s="1218" t="n"/>
      <c r="AO165" s="1218" t="n"/>
      <c r="AP165" s="1218" t="n"/>
      <c r="AQ165" s="1218" t="n"/>
      <c r="AR165" s="1218" t="n"/>
      <c r="AS165" s="1218" t="n"/>
      <c r="AT165" s="1218" t="n"/>
      <c r="AU165" s="1218" t="n"/>
      <c r="AV165" s="1218" t="n"/>
      <c r="AW165" s="1218" t="n"/>
      <c r="AX165" s="1218" t="n"/>
      <c r="AY165" s="1218" t="n"/>
      <c r="AZ165" s="1218" t="n"/>
      <c r="BA165" s="1218" t="n"/>
      <c r="BB165" s="1218" t="n"/>
      <c r="BC165" s="1218" t="n"/>
      <c r="BD165" s="1218" t="n"/>
      <c r="BE165" s="1218" t="n"/>
      <c r="BF165" s="1218" t="n"/>
      <c r="BG165" s="1218" t="n"/>
      <c r="BH165" s="1218" t="n"/>
      <c r="BI165" s="1218" t="n"/>
      <c r="BJ165" s="1218" t="n"/>
    </row>
    <row r="166" ht="6" customHeight="1" s="898">
      <c r="O166" s="393" t="n"/>
      <c r="P166" s="393" t="n"/>
      <c r="Q166" s="393" t="n"/>
      <c r="R166" s="393" t="n"/>
      <c r="S166" s="393" t="n"/>
      <c r="T166" s="1218" t="n"/>
      <c r="U166" s="1218" t="n"/>
      <c r="V166" s="1218" t="n"/>
      <c r="W166" s="1218" t="n"/>
      <c r="X166" s="1218" t="n"/>
      <c r="Y166" s="1218" t="n"/>
      <c r="Z166" s="1218" t="n"/>
      <c r="AA166" s="1218" t="n"/>
      <c r="AB166" s="1218" t="n"/>
      <c r="AC166" s="1218" t="n"/>
      <c r="AD166" s="1218" t="n"/>
      <c r="AE166" s="1218" t="n"/>
      <c r="AF166" s="1218" t="n"/>
      <c r="AG166" s="1218" t="n"/>
      <c r="AH166" s="1218" t="n"/>
      <c r="AI166" s="1218" t="n"/>
      <c r="AJ166" s="1218" t="n"/>
      <c r="AK166" s="1218" t="n"/>
      <c r="AL166" s="1218" t="n"/>
      <c r="AM166" s="1218" t="n"/>
      <c r="AN166" s="1218" t="n"/>
      <c r="AO166" s="1218" t="n"/>
      <c r="AP166" s="1218" t="n"/>
      <c r="AQ166" s="1218" t="n"/>
      <c r="AR166" s="1218" t="n"/>
      <c r="AS166" s="1218" t="n"/>
      <c r="AT166" s="1218" t="n"/>
      <c r="AU166" s="1218" t="n"/>
      <c r="AV166" s="1218" t="n"/>
      <c r="AW166" s="1218" t="n"/>
      <c r="AX166" s="1218" t="n"/>
      <c r="AY166" s="1218" t="n"/>
      <c r="AZ166" s="1218" t="n"/>
      <c r="BA166" s="1218" t="n"/>
      <c r="BB166" s="1218" t="n"/>
      <c r="BC166" s="1218" t="n"/>
      <c r="BD166" s="1218" t="n"/>
      <c r="BE166" s="1218" t="n"/>
      <c r="BF166" s="1218" t="n"/>
      <c r="BG166" s="1218" t="n"/>
      <c r="BH166" s="1218" t="n"/>
      <c r="BI166" s="1218" t="n"/>
      <c r="BJ166" s="1218" t="n"/>
    </row>
    <row r="167" ht="6" customHeight="1" s="898">
      <c r="O167" s="393" t="n"/>
      <c r="P167" s="393" t="n"/>
      <c r="Q167" s="393" t="n"/>
      <c r="R167" s="393" t="n"/>
      <c r="S167" s="393" t="n"/>
      <c r="T167" s="1218" t="n"/>
      <c r="U167" s="1218" t="n"/>
      <c r="V167" s="1218" t="n"/>
      <c r="W167" s="1218" t="n"/>
      <c r="X167" s="1218" t="n"/>
      <c r="Y167" s="1218" t="n"/>
      <c r="Z167" s="1218" t="n"/>
      <c r="AA167" s="1218" t="n"/>
      <c r="AB167" s="1218" t="n"/>
      <c r="AC167" s="1218" t="n"/>
      <c r="AD167" s="1218" t="n"/>
      <c r="AE167" s="1218" t="n"/>
      <c r="AF167" s="1218" t="n"/>
      <c r="AG167" s="1218" t="n"/>
      <c r="AH167" s="1218" t="n"/>
      <c r="AI167" s="1218" t="n"/>
      <c r="AJ167" s="1218" t="n"/>
      <c r="AK167" s="1218" t="n"/>
      <c r="AL167" s="1218" t="n"/>
      <c r="AM167" s="1218" t="n"/>
      <c r="AN167" s="1218" t="n"/>
      <c r="AO167" s="1218" t="n"/>
      <c r="AP167" s="1218" t="n"/>
      <c r="AQ167" s="1218" t="n"/>
      <c r="AR167" s="1218" t="n"/>
      <c r="AS167" s="1218" t="n"/>
      <c r="AT167" s="1218" t="n"/>
      <c r="AU167" s="1218" t="n"/>
      <c r="AV167" s="1218" t="n"/>
      <c r="AW167" s="1218" t="n"/>
      <c r="AX167" s="1218" t="n"/>
      <c r="AY167" s="1218" t="n"/>
      <c r="AZ167" s="1218" t="n"/>
      <c r="BA167" s="1218" t="n"/>
      <c r="BB167" s="1218" t="n"/>
      <c r="BC167" s="1218" t="n"/>
      <c r="BD167" s="1218" t="n"/>
      <c r="BE167" s="1218" t="n"/>
      <c r="BF167" s="1218" t="n"/>
      <c r="BG167" s="1218" t="n"/>
      <c r="BH167" s="1218" t="n"/>
      <c r="BI167" s="1218" t="n"/>
      <c r="BJ167" s="1218" t="n"/>
    </row>
    <row r="168" ht="6" customHeight="1" s="898">
      <c r="O168" s="393" t="n"/>
      <c r="P168" s="393" t="n"/>
      <c r="Q168" s="393" t="n"/>
      <c r="R168" s="393" t="n"/>
      <c r="S168" s="393" t="n"/>
      <c r="T168" s="1218" t="n"/>
      <c r="U168" s="1218" t="n"/>
      <c r="V168" s="1218" t="n"/>
      <c r="W168" s="1218" t="n"/>
      <c r="X168" s="1218" t="n"/>
      <c r="Y168" s="1218" t="n"/>
      <c r="Z168" s="1218" t="n"/>
      <c r="AA168" s="1218" t="n"/>
      <c r="AB168" s="1218" t="n"/>
      <c r="AC168" s="1218" t="n"/>
      <c r="AD168" s="1218" t="n"/>
      <c r="AE168" s="1218" t="n"/>
      <c r="AF168" s="1218" t="n"/>
      <c r="AG168" s="1218" t="n"/>
      <c r="AH168" s="1218" t="n"/>
      <c r="AI168" s="1218" t="n"/>
      <c r="AJ168" s="1218" t="n"/>
      <c r="AK168" s="1218" t="n"/>
      <c r="AL168" s="1218" t="n"/>
      <c r="AM168" s="1218" t="n"/>
      <c r="AN168" s="1218" t="n"/>
      <c r="AO168" s="1218" t="n"/>
      <c r="AP168" s="1218" t="n"/>
      <c r="AQ168" s="1218" t="n"/>
      <c r="AR168" s="1218" t="n"/>
      <c r="AS168" s="1218" t="n"/>
      <c r="AT168" s="1218" t="n"/>
      <c r="AU168" s="1218" t="n"/>
      <c r="AV168" s="1218" t="n"/>
      <c r="AW168" s="1218" t="n"/>
      <c r="AX168" s="1218" t="n"/>
      <c r="AY168" s="1218" t="n"/>
      <c r="AZ168" s="1218" t="n"/>
      <c r="BA168" s="1218" t="n"/>
      <c r="BB168" s="1218" t="n"/>
      <c r="BC168" s="1218" t="n"/>
      <c r="BD168" s="1218" t="n"/>
      <c r="BE168" s="1218" t="n"/>
      <c r="BF168" s="1218" t="n"/>
      <c r="BG168" s="1218" t="n"/>
      <c r="BH168" s="1218" t="n"/>
      <c r="BI168" s="1218" t="n"/>
      <c r="BJ168" s="1218" t="n"/>
    </row>
    <row r="169" ht="6" customHeight="1" s="898">
      <c r="O169" s="393" t="n"/>
      <c r="P169" s="393" t="n"/>
      <c r="Q169" s="393" t="n"/>
      <c r="R169" s="393" t="n"/>
      <c r="S169" s="393" t="n"/>
      <c r="T169" s="1218" t="n"/>
      <c r="U169" s="1218" t="n"/>
      <c r="V169" s="1218" t="n"/>
      <c r="W169" s="1218" t="n"/>
      <c r="X169" s="1218" t="n"/>
      <c r="Y169" s="1218" t="n"/>
      <c r="Z169" s="1218" t="n"/>
      <c r="AA169" s="1218" t="n"/>
      <c r="AB169" s="1218" t="n"/>
      <c r="AC169" s="1218" t="n"/>
      <c r="AD169" s="1218" t="n"/>
      <c r="AE169" s="1218" t="n"/>
      <c r="AF169" s="1218" t="n"/>
      <c r="AG169" s="1218" t="n"/>
      <c r="AH169" s="1218" t="n"/>
      <c r="AI169" s="1218" t="n"/>
      <c r="AJ169" s="1218" t="n"/>
      <c r="AK169" s="1218" t="n"/>
      <c r="AL169" s="1218" t="n"/>
      <c r="AM169" s="1218" t="n"/>
      <c r="AN169" s="1218" t="n"/>
      <c r="AO169" s="1218" t="n"/>
      <c r="AP169" s="1218" t="n"/>
      <c r="AQ169" s="1218" t="n"/>
      <c r="AR169" s="1218" t="n"/>
      <c r="AS169" s="1218" t="n"/>
      <c r="AT169" s="1218" t="n"/>
      <c r="AU169" s="1218" t="n"/>
      <c r="AV169" s="1218" t="n"/>
      <c r="AW169" s="1218" t="n"/>
      <c r="AX169" s="1218" t="n"/>
      <c r="AY169" s="1218" t="n"/>
      <c r="AZ169" s="1218" t="n"/>
      <c r="BA169" s="1218" t="n"/>
      <c r="BB169" s="1218" t="n"/>
      <c r="BC169" s="1218" t="n"/>
      <c r="BD169" s="1218" t="n"/>
      <c r="BE169" s="1218" t="n"/>
      <c r="BF169" s="1218" t="n"/>
      <c r="BG169" s="1218" t="n"/>
      <c r="BH169" s="1218" t="n"/>
      <c r="BI169" s="1218" t="n"/>
      <c r="BJ169" s="1218" t="n"/>
    </row>
    <row r="170" ht="6" customHeight="1" s="898">
      <c r="O170" s="393" t="n"/>
      <c r="P170" s="393" t="n"/>
      <c r="Q170" s="393" t="n"/>
      <c r="R170" s="393" t="n"/>
      <c r="S170" s="393" t="n"/>
      <c r="T170" s="1218" t="n"/>
      <c r="U170" s="1218" t="n"/>
      <c r="V170" s="1218" t="n"/>
      <c r="W170" s="1218" t="n"/>
      <c r="X170" s="1218" t="n"/>
      <c r="Y170" s="1218" t="n"/>
      <c r="Z170" s="1218" t="n"/>
      <c r="AA170" s="1218" t="n"/>
      <c r="AB170" s="1218" t="n"/>
      <c r="AC170" s="1218" t="n"/>
      <c r="AD170" s="1218" t="n"/>
      <c r="AE170" s="1218" t="n"/>
      <c r="AF170" s="1218" t="n"/>
      <c r="AG170" s="1218" t="n"/>
      <c r="AH170" s="1218" t="n"/>
      <c r="AI170" s="1218" t="n"/>
      <c r="AJ170" s="1218" t="n"/>
      <c r="AK170" s="1218" t="n"/>
      <c r="AL170" s="1218" t="n"/>
      <c r="AM170" s="1218" t="n"/>
      <c r="AN170" s="1218" t="n"/>
      <c r="AO170" s="1218" t="n"/>
      <c r="AP170" s="1218" t="n"/>
      <c r="AQ170" s="1218" t="n"/>
      <c r="AR170" s="1218" t="n"/>
      <c r="AS170" s="1218" t="n"/>
      <c r="AT170" s="1218" t="n"/>
      <c r="AU170" s="1218" t="n"/>
      <c r="AV170" s="1218" t="n"/>
      <c r="AW170" s="1218" t="n"/>
      <c r="AX170" s="1218" t="n"/>
      <c r="AY170" s="1218" t="n"/>
      <c r="AZ170" s="1218" t="n"/>
      <c r="BA170" s="1218" t="n"/>
      <c r="BB170" s="1218" t="n"/>
      <c r="BC170" s="1218" t="n"/>
      <c r="BD170" s="1218" t="n"/>
      <c r="BE170" s="1218" t="n"/>
      <c r="BF170" s="1218" t="n"/>
      <c r="BG170" s="1218" t="n"/>
      <c r="BH170" s="1218" t="n"/>
      <c r="BI170" s="1218" t="n"/>
      <c r="BJ170" s="1218" t="n"/>
    </row>
    <row r="171" ht="6" customHeight="1" s="898">
      <c r="O171" s="393" t="n"/>
      <c r="P171" s="393" t="n"/>
      <c r="Q171" s="393" t="n"/>
      <c r="R171" s="393" t="n"/>
      <c r="S171" s="393" t="n"/>
      <c r="T171" s="1218" t="n"/>
      <c r="U171" s="1218" t="n"/>
      <c r="V171" s="1218" t="n"/>
      <c r="W171" s="1218" t="n"/>
      <c r="X171" s="1218" t="n"/>
      <c r="Y171" s="1218" t="n"/>
      <c r="Z171" s="1218" t="n"/>
      <c r="AA171" s="1218" t="n"/>
      <c r="AB171" s="1218" t="n"/>
      <c r="AC171" s="1218" t="n"/>
      <c r="AD171" s="1218" t="n"/>
      <c r="AE171" s="1218" t="n"/>
      <c r="AF171" s="1218" t="n"/>
      <c r="AG171" s="1218" t="n"/>
      <c r="AH171" s="1218" t="n"/>
      <c r="AI171" s="1218" t="n"/>
      <c r="AJ171" s="1218" t="n"/>
      <c r="AK171" s="1218" t="n"/>
      <c r="AL171" s="1218" t="n"/>
      <c r="AM171" s="1218" t="n"/>
      <c r="AN171" s="1218" t="n"/>
      <c r="AO171" s="1218" t="n"/>
      <c r="AP171" s="1218" t="n"/>
      <c r="AQ171" s="1218" t="n"/>
      <c r="AR171" s="1218" t="n"/>
      <c r="AS171" s="1218" t="n"/>
      <c r="AT171" s="1218" t="n"/>
      <c r="AU171" s="1218" t="n"/>
      <c r="AV171" s="1218" t="n"/>
      <c r="AW171" s="1218" t="n"/>
      <c r="AX171" s="1218" t="n"/>
      <c r="AY171" s="1218" t="n"/>
      <c r="AZ171" s="1218" t="n"/>
      <c r="BA171" s="1218" t="n"/>
      <c r="BB171" s="1218" t="n"/>
      <c r="BC171" s="1218" t="n"/>
      <c r="BD171" s="1218" t="n"/>
      <c r="BE171" s="1218" t="n"/>
      <c r="BF171" s="1218" t="n"/>
      <c r="BG171" s="1218" t="n"/>
      <c r="BH171" s="1218" t="n"/>
      <c r="BI171" s="1218" t="n"/>
      <c r="BJ171" s="1218" t="n"/>
    </row>
    <row r="172" ht="6" customHeight="1" s="898">
      <c r="O172" s="393" t="n"/>
      <c r="P172" s="393" t="n"/>
      <c r="Q172" s="393" t="n"/>
      <c r="R172" s="393" t="n"/>
      <c r="S172" s="393" t="n"/>
      <c r="T172" s="1218" t="n"/>
      <c r="U172" s="1218" t="n"/>
      <c r="V172" s="1218" t="n"/>
      <c r="W172" s="1218" t="n"/>
      <c r="X172" s="1218" t="n"/>
      <c r="Y172" s="1218" t="n"/>
      <c r="Z172" s="1218" t="n"/>
      <c r="AA172" s="1218" t="n"/>
      <c r="AB172" s="1218" t="n"/>
      <c r="AC172" s="1218" t="n"/>
      <c r="AD172" s="1218" t="n"/>
      <c r="AE172" s="1218" t="n"/>
      <c r="AF172" s="1218" t="n"/>
      <c r="AG172" s="1218" t="n"/>
      <c r="AH172" s="1218" t="n"/>
      <c r="AI172" s="1218" t="n"/>
      <c r="AJ172" s="1218" t="n"/>
      <c r="AK172" s="1218" t="n"/>
      <c r="AL172" s="1218" t="n"/>
      <c r="AM172" s="1218" t="n"/>
      <c r="AN172" s="1218" t="n"/>
      <c r="AO172" s="1218" t="n"/>
      <c r="AP172" s="1218" t="n"/>
      <c r="AQ172" s="1218" t="n"/>
      <c r="AR172" s="1218" t="n"/>
      <c r="AS172" s="1218" t="n"/>
      <c r="AT172" s="1218" t="n"/>
      <c r="AU172" s="1218" t="n"/>
      <c r="AV172" s="1218" t="n"/>
      <c r="AW172" s="1218" t="n"/>
      <c r="AX172" s="1218" t="n"/>
      <c r="AY172" s="1218" t="n"/>
      <c r="AZ172" s="1218" t="n"/>
      <c r="BA172" s="1218" t="n"/>
      <c r="BB172" s="1218" t="n"/>
      <c r="BC172" s="1218" t="n"/>
      <c r="BD172" s="1218" t="n"/>
      <c r="BE172" s="1218" t="n"/>
      <c r="BF172" s="1218" t="n"/>
      <c r="BG172" s="1218" t="n"/>
      <c r="BH172" s="1218" t="n"/>
      <c r="BI172" s="1218" t="n"/>
      <c r="BJ172" s="1218" t="n"/>
    </row>
    <row r="173" ht="6" customHeight="1" s="898">
      <c r="O173" s="393" t="n"/>
      <c r="P173" s="393" t="n"/>
      <c r="Q173" s="393" t="n"/>
      <c r="R173" s="393" t="n"/>
      <c r="S173" s="393" t="n"/>
      <c r="T173" s="1218" t="n"/>
      <c r="U173" s="1218" t="n"/>
      <c r="V173" s="1218" t="n"/>
      <c r="W173" s="1218" t="n"/>
      <c r="X173" s="1218" t="n"/>
      <c r="Y173" s="1218" t="n"/>
      <c r="Z173" s="1218" t="n"/>
      <c r="AA173" s="1218" t="n"/>
    </row>
    <row r="174" ht="6" customHeight="1" s="898">
      <c r="O174" s="393" t="n"/>
      <c r="P174" s="393" t="n"/>
      <c r="Q174" s="393" t="n"/>
      <c r="R174" s="393" t="n"/>
      <c r="S174" s="393" t="n"/>
      <c r="T174" s="1218" t="n"/>
      <c r="U174" s="1218" t="n"/>
      <c r="V174" s="1218" t="n"/>
      <c r="W174" s="1218" t="n"/>
      <c r="X174" s="1218" t="n"/>
      <c r="Y174" s="1218" t="n"/>
      <c r="Z174" s="1218" t="n"/>
      <c r="AA174" s="1218" t="n"/>
    </row>
    <row r="175" ht="6" customHeight="1" s="898">
      <c r="O175" s="393" t="n"/>
      <c r="P175" s="393" t="n"/>
      <c r="Q175" s="393" t="n"/>
      <c r="R175" s="393" t="n"/>
      <c r="S175" s="393" t="n"/>
      <c r="T175" s="1218" t="n"/>
      <c r="U175" s="1218" t="n"/>
      <c r="V175" s="1218" t="n"/>
      <c r="W175" s="1218" t="n"/>
      <c r="X175" s="1218" t="n"/>
      <c r="Y175" s="1218" t="n"/>
      <c r="Z175" s="1218" t="n"/>
    </row>
    <row r="176" ht="6" customHeight="1" s="898">
      <c r="O176" s="393" t="n"/>
      <c r="P176" s="393" t="n"/>
      <c r="Q176" s="393" t="n"/>
      <c r="R176" s="393" t="n"/>
      <c r="S176" s="393" t="n"/>
      <c r="T176" s="1218" t="n"/>
      <c r="U176" s="1218" t="n"/>
      <c r="V176" s="1218" t="n"/>
      <c r="W176" s="1218" t="n"/>
      <c r="X176" s="1218" t="n"/>
      <c r="Y176" s="1218" t="n"/>
      <c r="Z176" s="1218" t="n"/>
    </row>
    <row r="177" ht="6" customHeight="1" s="898">
      <c r="O177" s="393" t="n"/>
      <c r="P177" s="393" t="n"/>
      <c r="Q177" s="393" t="n"/>
      <c r="R177" s="393" t="n"/>
      <c r="S177" s="393" t="n"/>
      <c r="T177" s="1218" t="n"/>
      <c r="U177" s="1218" t="n"/>
      <c r="V177" s="1218" t="n"/>
      <c r="W177" s="1218" t="n"/>
      <c r="X177" s="1218" t="n"/>
      <c r="Y177" s="1218" t="n"/>
      <c r="Z177" s="1218" t="n"/>
    </row>
    <row r="178" ht="6" customHeight="1" s="898">
      <c r="O178" s="393" t="n"/>
      <c r="P178" s="393" t="n"/>
      <c r="Q178" s="393" t="n"/>
      <c r="R178" s="393" t="n"/>
      <c r="S178" s="393" t="n"/>
      <c r="T178" s="1218" t="n"/>
      <c r="U178" s="1218" t="n"/>
      <c r="V178" s="1218" t="n"/>
      <c r="W178" s="1218" t="n"/>
      <c r="X178" s="1218" t="n"/>
      <c r="Y178" s="1218" t="n"/>
      <c r="Z178" s="1218" t="n"/>
    </row>
    <row r="179" ht="6" customHeight="1" s="898">
      <c r="O179" s="393" t="n"/>
      <c r="P179" s="393" t="n"/>
      <c r="Q179" s="393" t="n"/>
      <c r="R179" s="393" t="n"/>
      <c r="S179" s="393" t="n"/>
      <c r="T179" s="1218" t="n"/>
      <c r="U179" s="1218" t="n"/>
      <c r="V179" s="1218" t="n"/>
      <c r="W179" s="1218" t="n"/>
      <c r="X179" s="1218" t="n"/>
      <c r="Y179" s="1218" t="n"/>
    </row>
    <row r="180" ht="6" customHeight="1" s="898">
      <c r="O180" s="393" t="n"/>
      <c r="P180" s="393" t="n"/>
      <c r="Q180" s="393" t="n"/>
      <c r="R180" s="393" t="n"/>
      <c r="S180" s="393" t="n"/>
      <c r="T180" s="1218" t="n"/>
      <c r="U180" s="1218" t="n"/>
      <c r="V180" s="1218" t="n"/>
      <c r="W180" s="1218" t="n"/>
      <c r="X180" s="1218" t="n"/>
      <c r="Y180" s="1218" t="n"/>
    </row>
    <row r="181" ht="6" customHeight="1" s="898">
      <c r="O181" s="393" t="n"/>
      <c r="P181" s="393" t="n"/>
      <c r="Q181" s="393" t="n"/>
      <c r="R181" s="393" t="n"/>
      <c r="S181" s="393" t="n"/>
      <c r="T181" s="1218" t="n"/>
      <c r="U181" s="1218" t="n"/>
      <c r="V181" s="1218" t="n"/>
      <c r="W181" s="1218" t="n"/>
      <c r="X181" s="1218" t="n"/>
      <c r="Y181" s="1218" t="n"/>
    </row>
    <row r="182" ht="6" customHeight="1" s="898">
      <c r="O182" s="393" t="n"/>
      <c r="P182" s="393" t="n"/>
      <c r="Q182" s="393" t="n"/>
      <c r="R182" s="393" t="n"/>
      <c r="S182" s="393" t="n"/>
      <c r="T182" s="1218" t="n"/>
      <c r="U182" s="1218" t="n"/>
      <c r="V182" s="1218" t="n"/>
      <c r="W182" s="1218" t="n"/>
      <c r="X182" s="1218" t="n"/>
      <c r="Y182" s="1218" t="n"/>
    </row>
    <row r="183" ht="6" customHeight="1" s="898">
      <c r="O183" s="393" t="n"/>
      <c r="P183" s="393" t="n"/>
      <c r="Q183" s="393" t="n"/>
      <c r="R183" s="393" t="n"/>
      <c r="S183" s="393" t="n"/>
      <c r="T183" s="1218" t="n"/>
      <c r="U183" s="1218" t="n"/>
      <c r="V183" s="1218" t="n"/>
      <c r="W183" s="1218" t="n"/>
      <c r="X183" s="1218" t="n"/>
      <c r="Y183" s="1218" t="n"/>
    </row>
    <row r="184" ht="6" customHeight="1" s="898">
      <c r="O184" s="393" t="n"/>
      <c r="P184" s="393" t="n"/>
      <c r="Q184" s="393" t="n"/>
      <c r="R184" s="393" t="n"/>
      <c r="S184" s="393" t="n"/>
      <c r="T184" s="1218" t="n"/>
      <c r="U184" s="1218" t="n"/>
      <c r="V184" s="1218" t="n"/>
      <c r="W184" s="1218" t="n"/>
      <c r="X184" s="1218" t="n"/>
      <c r="Y184" s="1218" t="n"/>
    </row>
    <row r="185" ht="6" customHeight="1" s="898">
      <c r="O185" s="393" t="n"/>
      <c r="P185" s="393" t="n"/>
      <c r="Q185" s="393" t="n"/>
      <c r="R185" s="393" t="n"/>
      <c r="S185" s="393" t="n"/>
      <c r="T185" s="1218" t="n"/>
      <c r="U185" s="1218" t="n"/>
      <c r="V185" s="1218" t="n"/>
      <c r="W185" s="1218" t="n"/>
    </row>
    <row r="186" ht="6" customHeight="1" s="898">
      <c r="O186" s="393" t="n"/>
      <c r="P186" s="393" t="n"/>
      <c r="Q186" s="393" t="n"/>
      <c r="R186" s="393" t="n"/>
      <c r="S186" s="393" t="n"/>
      <c r="T186" s="1218" t="n"/>
      <c r="U186" s="1218" t="n"/>
      <c r="V186" s="1218" t="n"/>
      <c r="W186" s="1218" t="n"/>
    </row>
    <row r="187" ht="6" customHeight="1" s="898">
      <c r="O187" s="393" t="n"/>
      <c r="P187" s="393" t="n"/>
      <c r="Q187" s="393" t="n"/>
      <c r="R187" s="393" t="n"/>
      <c r="S187" s="393" t="n"/>
      <c r="T187" s="1218" t="n"/>
      <c r="U187" s="1218" t="n"/>
      <c r="V187" s="1218" t="n"/>
      <c r="W187" s="1218" t="n"/>
    </row>
    <row r="188" ht="6" customHeight="1" s="898">
      <c r="O188" s="393" t="n"/>
      <c r="P188" s="393" t="n"/>
      <c r="Q188" s="393" t="n"/>
      <c r="R188" s="393" t="n"/>
      <c r="S188" s="393" t="n"/>
      <c r="T188" s="1218" t="n"/>
      <c r="U188" s="1218" t="n"/>
      <c r="V188" s="1218" t="n"/>
      <c r="W188" s="1218" t="n"/>
    </row>
    <row r="189" ht="6" customHeight="1" s="898">
      <c r="O189" s="393" t="n"/>
      <c r="P189" s="393" t="n"/>
      <c r="Q189" s="393" t="n"/>
      <c r="R189" s="393" t="n"/>
      <c r="S189" s="393" t="n"/>
      <c r="T189" s="1218" t="n"/>
      <c r="U189" s="1218" t="n"/>
      <c r="V189" s="1218" t="n"/>
      <c r="W189" s="1218" t="n"/>
    </row>
    <row r="190" ht="6" customHeight="1" s="898">
      <c r="O190" s="393" t="n"/>
      <c r="P190" s="393" t="n"/>
      <c r="Q190" s="393" t="n"/>
      <c r="R190" s="393" t="n"/>
      <c r="S190" s="393" t="n"/>
      <c r="T190" s="1218" t="n"/>
      <c r="U190" s="1218" t="n"/>
      <c r="V190" s="1218" t="n"/>
      <c r="W190" s="1218" t="n"/>
    </row>
    <row r="191" ht="6" customHeight="1" s="898">
      <c r="O191" s="393" t="n"/>
      <c r="P191" s="393" t="n"/>
      <c r="Q191" s="393" t="n"/>
      <c r="R191" s="393" t="n"/>
      <c r="S191" s="393" t="n"/>
      <c r="T191" s="1218" t="n"/>
      <c r="U191" s="1218" t="n"/>
      <c r="V191" s="1218" t="n"/>
    </row>
    <row r="192" ht="6" customHeight="1" s="898">
      <c r="O192" s="393" t="n"/>
      <c r="P192" s="393" t="n"/>
      <c r="Q192" s="393" t="n"/>
      <c r="R192" s="393" t="n"/>
      <c r="S192" s="393" t="n"/>
      <c r="T192" s="1218" t="n"/>
      <c r="U192" s="1218" t="n"/>
      <c r="V192" s="1218" t="n"/>
    </row>
    <row r="193" ht="6" customHeight="1" s="898">
      <c r="O193" s="393" t="n"/>
      <c r="P193" s="393" t="n"/>
      <c r="Q193" s="393" t="n"/>
      <c r="R193" s="393" t="n"/>
      <c r="S193" s="393" t="n"/>
      <c r="T193" s="1218" t="n"/>
      <c r="U193" s="1218" t="n"/>
      <c r="V193" s="1218" t="n"/>
    </row>
    <row r="194" ht="6" customHeight="1" s="898">
      <c r="O194" s="393" t="n"/>
      <c r="P194" s="393" t="n"/>
      <c r="Q194" s="393" t="n"/>
      <c r="R194" s="393" t="n"/>
      <c r="S194" s="393" t="n"/>
      <c r="T194" s="1218" t="n"/>
      <c r="U194" s="1218" t="n"/>
    </row>
    <row r="195" ht="6" customHeight="1" s="898">
      <c r="O195" s="393" t="n"/>
      <c r="P195" s="393" t="n"/>
      <c r="Q195" s="393" t="n"/>
      <c r="R195" s="393" t="n"/>
      <c r="S195" s="393" t="n"/>
      <c r="T195" s="1218" t="n"/>
    </row>
    <row r="196" ht="6" customHeight="1" s="898">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8" t="n"/>
    </row>
    <row r="197" ht="6" customHeight="1" s="898">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8" t="n"/>
    </row>
    <row r="198" ht="6" customHeight="1" s="898">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8">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8">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8">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8">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8">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8">
      <c r="A204" s="430" t="n"/>
      <c r="B204" s="430" t="n"/>
      <c r="C204" s="393" t="n"/>
      <c r="D204" s="393" t="n"/>
      <c r="E204" s="393" t="n"/>
      <c r="F204" s="393" t="n"/>
      <c r="G204" s="393" t="n"/>
      <c r="H204" s="393" t="n"/>
      <c r="I204" s="393" t="n"/>
      <c r="J204" s="393" t="n"/>
      <c r="K204" s="393" t="n"/>
      <c r="L204" s="393" t="n"/>
      <c r="M204" s="393" t="n"/>
      <c r="N204" s="393" t="n"/>
      <c r="O204" s="393" t="n"/>
    </row>
    <row r="205" ht="6" customHeight="1" s="898">
      <c r="A205" s="430" t="n"/>
      <c r="B205" s="430" t="n"/>
      <c r="C205" s="393" t="n"/>
      <c r="D205" s="393" t="n"/>
      <c r="E205" s="393" t="n"/>
      <c r="F205" s="393" t="n"/>
      <c r="G205" s="393" t="n"/>
      <c r="H205" s="393" t="n"/>
      <c r="I205" s="393" t="n"/>
      <c r="J205" s="393" t="n"/>
      <c r="K205" s="393" t="n"/>
      <c r="L205" s="393" t="n"/>
      <c r="M205" s="393" t="n"/>
      <c r="N205" s="393" t="n"/>
    </row>
    <row r="206" ht="6" customHeight="1" s="898">
      <c r="A206" s="430" t="n"/>
      <c r="B206" s="430" t="n"/>
      <c r="C206" s="393" t="n"/>
      <c r="D206" s="393" t="n"/>
      <c r="E206" s="393" t="n"/>
      <c r="F206" s="393" t="n"/>
      <c r="G206" s="393" t="n"/>
      <c r="H206" s="393" t="n"/>
      <c r="I206" s="393" t="n"/>
      <c r="J206" s="393" t="n"/>
      <c r="K206" s="393" t="n"/>
      <c r="L206" s="393" t="n"/>
      <c r="M206" s="393" t="n"/>
      <c r="N206" s="393" t="n"/>
    </row>
    <row r="207" ht="6" customHeight="1" s="898">
      <c r="B207" s="430" t="n"/>
      <c r="C207" s="393" t="n"/>
      <c r="D207" s="393" t="n"/>
      <c r="E207" s="393" t="n"/>
      <c r="F207" s="393" t="n"/>
      <c r="G207" s="393" t="n"/>
      <c r="H207" s="393" t="n"/>
      <c r="I207" s="393" t="n"/>
      <c r="J207" s="393" t="n"/>
      <c r="K207" s="393" t="n"/>
      <c r="L207" s="393" t="n"/>
      <c r="M207" s="393" t="n"/>
      <c r="N207" s="393" t="n"/>
    </row>
    <row r="208" ht="6" customHeight="1" s="898">
      <c r="B208" s="430" t="n"/>
      <c r="C208" s="393" t="n"/>
      <c r="D208" s="393" t="n"/>
      <c r="E208" s="393" t="n"/>
      <c r="F208" s="393" t="n"/>
      <c r="G208" s="393" t="n"/>
      <c r="H208" s="393" t="n"/>
      <c r="I208" s="393" t="n"/>
      <c r="J208" s="393" t="n"/>
      <c r="K208" s="393" t="n"/>
      <c r="L208" s="393" t="n"/>
      <c r="M208" s="393" t="n"/>
    </row>
    <row r="209" ht="6" customHeight="1" s="898">
      <c r="B209" s="430" t="n"/>
      <c r="C209" s="393" t="n"/>
      <c r="D209" s="393" t="n"/>
      <c r="E209" s="393" t="n"/>
      <c r="F209" s="393" t="n"/>
      <c r="G209" s="393" t="n"/>
      <c r="H209" s="393" t="n"/>
      <c r="I209" s="393" t="n"/>
      <c r="J209" s="393" t="n"/>
      <c r="K209" s="393" t="n"/>
      <c r="L209" s="393" t="n"/>
    </row>
    <row r="210" ht="6" customHeight="1" s="898">
      <c r="B210" s="430" t="n"/>
      <c r="C210" s="393" t="n"/>
      <c r="D210" s="393" t="n"/>
      <c r="E210" s="393" t="n"/>
      <c r="F210" s="393" t="n"/>
      <c r="G210" s="393" t="n"/>
      <c r="H210" s="393" t="n"/>
      <c r="I210" s="393" t="n"/>
      <c r="J210" s="393" t="n"/>
      <c r="K210" s="393" t="n"/>
      <c r="L210" s="393" t="n"/>
    </row>
    <row r="211" ht="6" customHeight="1" s="898">
      <c r="B211" s="430" t="n"/>
      <c r="C211" s="393" t="n"/>
      <c r="D211" s="393" t="n"/>
      <c r="E211" s="393" t="n"/>
      <c r="F211" s="393" t="n"/>
      <c r="G211" s="393" t="n"/>
      <c r="H211" s="393" t="n"/>
      <c r="I211" s="393" t="n"/>
      <c r="J211" s="393" t="n"/>
      <c r="K211" s="393" t="n"/>
    </row>
    <row r="212" ht="6" customHeight="1" s="898">
      <c r="B212" s="430" t="n"/>
      <c r="C212" s="393" t="n"/>
      <c r="D212" s="393" t="n"/>
      <c r="E212" s="393" t="n"/>
      <c r="F212" s="393" t="n"/>
      <c r="G212" s="393" t="n"/>
      <c r="H212" s="393" t="n"/>
      <c r="I212" s="393" t="n"/>
      <c r="J212" s="393" t="n"/>
    </row>
    <row r="213" ht="6" customHeight="1" s="898">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8">
      <c r="A2" s="720" t="inlineStr">
        <is>
          <t xml:space="preserve"> Date</t>
        </is>
      </c>
      <c r="B2" s="1127" t="n"/>
      <c r="C2" s="1127" t="n"/>
      <c r="D2" s="1127" t="n"/>
      <c r="E2" s="1127" t="n"/>
      <c r="F2" s="1127" t="n"/>
      <c r="G2" s="1127" t="n"/>
      <c r="H2" s="1127" t="n"/>
      <c r="I2" s="1127" t="n"/>
      <c r="J2" s="1128" t="n"/>
      <c r="K2" s="1226">
        <f>TODAY()</f>
        <v/>
      </c>
      <c r="L2" s="1127" t="n"/>
      <c r="M2" s="1127" t="n"/>
      <c r="N2" s="1127" t="n"/>
      <c r="O2" s="1127" t="n"/>
      <c r="P2" s="1127" t="n"/>
      <c r="Q2" s="1127" t="n"/>
      <c r="R2" s="1127" t="n"/>
      <c r="S2" s="1127" t="n"/>
      <c r="T2" s="1127" t="n"/>
      <c r="U2" s="1127" t="n"/>
      <c r="V2" s="1127" t="n"/>
      <c r="W2" s="1127" t="n"/>
      <c r="X2" s="1127" t="n"/>
      <c r="Y2" s="1128"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7" t="n"/>
      <c r="AT2" s="1127" t="n"/>
      <c r="AU2" s="1127" t="n"/>
      <c r="AV2" s="1127" t="n"/>
      <c r="AW2" s="1127" t="n"/>
      <c r="AX2" s="1127" t="n"/>
      <c r="AY2" s="1127" t="n"/>
      <c r="AZ2" s="1127" t="n"/>
      <c r="BA2" s="1127" t="n"/>
      <c r="BB2" s="1127" t="n"/>
      <c r="BC2" s="1127" t="n"/>
      <c r="BD2" s="1127" t="n"/>
      <c r="BE2" s="1127" t="n"/>
      <c r="BF2" s="1128" t="n"/>
      <c r="BM2" s="438" t="n"/>
      <c r="BN2" s="438" t="n"/>
      <c r="BO2" s="438" t="n"/>
      <c r="BP2" s="438" t="n"/>
      <c r="BQ2" s="723" t="n"/>
      <c r="BZ2" s="724" t="n"/>
    </row>
    <row r="3" ht="6.75" customHeight="1" s="898">
      <c r="A3" s="720" t="inlineStr">
        <is>
          <t xml:space="preserve"> Currency</t>
        </is>
      </c>
      <c r="B3" s="1147" t="n"/>
      <c r="C3" s="1147" t="n"/>
      <c r="D3" s="1147" t="n"/>
      <c r="E3" s="1147" t="n"/>
      <c r="F3" s="1147" t="n"/>
      <c r="G3" s="1147" t="n"/>
      <c r="H3" s="1147" t="n"/>
      <c r="I3" s="1147" t="n"/>
      <c r="J3" s="1148" t="n"/>
      <c r="K3" s="725">
        <f>+#REF!</f>
        <v/>
      </c>
      <c r="L3" s="1147" t="n"/>
      <c r="M3" s="1147" t="n"/>
      <c r="N3" s="1147" t="n"/>
      <c r="O3" s="1147" t="n"/>
      <c r="P3" s="1147" t="n"/>
      <c r="Q3" s="1147" t="n"/>
      <c r="R3" s="1147" t="n"/>
      <c r="S3" s="1147" t="n"/>
      <c r="T3" s="1147" t="n"/>
      <c r="U3" s="1147" t="n"/>
      <c r="V3" s="1147" t="n"/>
      <c r="W3" s="1147" t="n"/>
      <c r="X3" s="1147" t="n"/>
      <c r="Y3" s="1148" t="n"/>
      <c r="AC3" s="726" t="inlineStr">
        <is>
          <t>The latest period</t>
        </is>
      </c>
      <c r="AD3" s="1147" t="n"/>
      <c r="AE3" s="1147" t="n"/>
      <c r="AF3" s="1147" t="n"/>
      <c r="AG3" s="1147" t="n"/>
      <c r="AH3" s="1147" t="n"/>
      <c r="AI3" s="1147" t="n"/>
      <c r="AJ3" s="1147" t="n"/>
      <c r="AK3" s="1147" t="n"/>
      <c r="AL3" s="1147" t="n"/>
      <c r="AM3" s="1147" t="n"/>
      <c r="AN3" s="1147" t="n"/>
      <c r="AO3" s="1147" t="n"/>
      <c r="AP3" s="1147" t="n"/>
      <c r="AQ3" s="1148" t="n"/>
      <c r="AR3" s="725">
        <f>+#REF!</f>
        <v/>
      </c>
      <c r="AS3" s="1147" t="n"/>
      <c r="AT3" s="1147" t="n"/>
      <c r="AU3" s="1147" t="n"/>
      <c r="AV3" s="1147" t="n"/>
      <c r="AW3" s="1147" t="n"/>
      <c r="AX3" s="1147" t="n"/>
      <c r="AY3" s="1147" t="n"/>
      <c r="AZ3" s="1147" t="n"/>
      <c r="BA3" s="1147" t="n"/>
      <c r="BB3" s="1147" t="n"/>
      <c r="BC3" s="1147" t="n"/>
      <c r="BD3" s="1147" t="n"/>
      <c r="BE3" s="1147" t="n"/>
      <c r="BF3" s="1148" t="n"/>
      <c r="BM3" s="438" t="n"/>
      <c r="BN3" s="438" t="n"/>
      <c r="BO3" s="438" t="n"/>
      <c r="BP3" s="438" t="n"/>
      <c r="BQ3" s="723" t="n"/>
      <c r="BZ3" s="723" t="n"/>
    </row>
    <row r="4" ht="6.75" customHeight="1" s="898">
      <c r="A4" s="1162" t="n"/>
      <c r="B4" s="1163" t="n"/>
      <c r="C4" s="1163" t="n"/>
      <c r="D4" s="1163" t="n"/>
      <c r="E4" s="1163" t="n"/>
      <c r="F4" s="1163" t="n"/>
      <c r="G4" s="1163" t="n"/>
      <c r="H4" s="1163" t="n"/>
      <c r="I4" s="1163" t="n"/>
      <c r="J4" s="1164" t="n"/>
      <c r="K4" s="1162" t="n"/>
      <c r="L4" s="1163" t="n"/>
      <c r="M4" s="1163" t="n"/>
      <c r="N4" s="1163" t="n"/>
      <c r="O4" s="1163" t="n"/>
      <c r="P4" s="1163" t="n"/>
      <c r="Q4" s="1163" t="n"/>
      <c r="R4" s="1163" t="n"/>
      <c r="S4" s="1163" t="n"/>
      <c r="T4" s="1163" t="n"/>
      <c r="U4" s="1163" t="n"/>
      <c r="V4" s="1163" t="n"/>
      <c r="W4" s="1163" t="n"/>
      <c r="X4" s="1163" t="n"/>
      <c r="Y4" s="1164" t="n"/>
      <c r="AC4" s="1162" t="n"/>
      <c r="AD4" s="1163" t="n"/>
      <c r="AE4" s="1163" t="n"/>
      <c r="AF4" s="1163" t="n"/>
      <c r="AG4" s="1163" t="n"/>
      <c r="AH4" s="1163" t="n"/>
      <c r="AI4" s="1163" t="n"/>
      <c r="AJ4" s="1163" t="n"/>
      <c r="AK4" s="1163" t="n"/>
      <c r="AL4" s="1163" t="n"/>
      <c r="AM4" s="1163" t="n"/>
      <c r="AN4" s="1163" t="n"/>
      <c r="AO4" s="1163" t="n"/>
      <c r="AP4" s="1163" t="n"/>
      <c r="AQ4" s="1164" t="n"/>
      <c r="AR4" s="1162" t="n"/>
      <c r="AS4" s="1163" t="n"/>
      <c r="AT4" s="1163" t="n"/>
      <c r="AU4" s="1163" t="n"/>
      <c r="AV4" s="1163" t="n"/>
      <c r="AW4" s="1163" t="n"/>
      <c r="AX4" s="1163" t="n"/>
      <c r="AY4" s="1163" t="n"/>
      <c r="AZ4" s="1163" t="n"/>
      <c r="BA4" s="1163" t="n"/>
      <c r="BB4" s="1163" t="n"/>
      <c r="BC4" s="1163" t="n"/>
      <c r="BD4" s="1163" t="n"/>
      <c r="BE4" s="1163" t="n"/>
      <c r="BF4" s="1164" t="n"/>
      <c r="BM4" s="438" t="n"/>
      <c r="BN4" s="438" t="n"/>
      <c r="BO4" s="438" t="n"/>
      <c r="BP4" s="438" t="n"/>
    </row>
    <row r="5" ht="6.75" customHeight="1" s="898">
      <c r="A5" s="720" t="inlineStr">
        <is>
          <t xml:space="preserve"> Unit</t>
        </is>
      </c>
      <c r="B5" s="1147" t="n"/>
      <c r="C5" s="1147" t="n"/>
      <c r="D5" s="1147" t="n"/>
      <c r="E5" s="1147" t="n"/>
      <c r="F5" s="1147" t="n"/>
      <c r="G5" s="1147" t="n"/>
      <c r="H5" s="1147" t="n"/>
      <c r="I5" s="1147" t="n"/>
      <c r="J5" s="1148" t="n"/>
      <c r="K5" s="725">
        <f>+#REF!</f>
        <v/>
      </c>
      <c r="L5" s="1147" t="n"/>
      <c r="M5" s="1147" t="n"/>
      <c r="N5" s="1147" t="n"/>
      <c r="O5" s="1147" t="n"/>
      <c r="P5" s="1147" t="n"/>
      <c r="Q5" s="1147" t="n"/>
      <c r="R5" s="1147" t="n"/>
      <c r="S5" s="1147" t="n"/>
      <c r="T5" s="1147" t="n"/>
      <c r="U5" s="1147" t="n"/>
      <c r="V5" s="1147" t="n"/>
      <c r="W5" s="1147" t="n"/>
      <c r="X5" s="1147" t="n"/>
      <c r="Y5" s="1148" t="n"/>
      <c r="AJ5" s="440" t="n"/>
      <c r="AK5" s="440" t="n"/>
      <c r="AL5" s="440" t="n"/>
      <c r="AM5" s="440" t="n"/>
      <c r="AN5" s="440" t="n"/>
      <c r="AO5" s="440" t="n"/>
      <c r="AP5" s="440" t="n"/>
      <c r="AQ5" s="440" t="n"/>
      <c r="AR5" s="440" t="n"/>
      <c r="AS5" s="440" t="n"/>
      <c r="BM5" s="438" t="n"/>
      <c r="BN5" s="438" t="n"/>
      <c r="BO5" s="438" t="n"/>
      <c r="BP5" s="438" t="n"/>
    </row>
    <row r="6" ht="6.75" customHeight="1" s="898">
      <c r="A6" s="1162" t="n"/>
      <c r="B6" s="1163" t="n"/>
      <c r="C6" s="1163" t="n"/>
      <c r="D6" s="1163" t="n"/>
      <c r="E6" s="1163" t="n"/>
      <c r="F6" s="1163" t="n"/>
      <c r="G6" s="1163" t="n"/>
      <c r="H6" s="1163" t="n"/>
      <c r="I6" s="1163" t="n"/>
      <c r="J6" s="1164" t="n"/>
      <c r="K6" s="1162" t="n"/>
      <c r="L6" s="1163" t="n"/>
      <c r="M6" s="1163" t="n"/>
      <c r="N6" s="1163" t="n"/>
      <c r="O6" s="1163" t="n"/>
      <c r="P6" s="1163" t="n"/>
      <c r="Q6" s="1163" t="n"/>
      <c r="R6" s="1163" t="n"/>
      <c r="S6" s="1163" t="n"/>
      <c r="T6" s="1163" t="n"/>
      <c r="U6" s="1163" t="n"/>
      <c r="V6" s="1163" t="n"/>
      <c r="W6" s="1163" t="n"/>
      <c r="X6" s="1163" t="n"/>
      <c r="Y6" s="1164" t="n"/>
      <c r="AJ6" s="440" t="n"/>
      <c r="AK6" s="440" t="n"/>
      <c r="AL6" s="440" t="n"/>
      <c r="AM6" s="440" t="n"/>
      <c r="AN6" s="440" t="n"/>
      <c r="AO6" s="440" t="n"/>
      <c r="AP6" s="440" t="n"/>
      <c r="AQ6" s="440" t="n"/>
      <c r="AR6" s="440" t="n"/>
      <c r="AS6" s="440" t="n"/>
      <c r="BM6" s="438" t="n"/>
      <c r="BN6" s="438" t="n"/>
      <c r="BO6" s="438" t="n"/>
      <c r="BP6" s="438" t="n"/>
    </row>
    <row r="7" ht="9" customHeight="1" s="898">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8"/>
    <row r="9" ht="15" customHeight="1" s="898">
      <c r="A9" s="727" t="inlineStr">
        <is>
          <t>MIZUHO C-CIF Number</t>
        </is>
      </c>
      <c r="B9" s="1127" t="n"/>
      <c r="C9" s="1127" t="n"/>
      <c r="D9" s="1127" t="n"/>
      <c r="E9" s="1127" t="n"/>
      <c r="F9" s="1127" t="n"/>
      <c r="G9" s="1127" t="n"/>
      <c r="H9" s="1127" t="n"/>
      <c r="I9" s="1127" t="n"/>
      <c r="J9" s="1127" t="n"/>
      <c r="K9" s="1127" t="n"/>
      <c r="L9" s="1128" t="n"/>
      <c r="M9" s="728"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728"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729">
        <f>+#REF!</f>
        <v/>
      </c>
      <c r="B10" s="1127" t="n"/>
      <c r="C10" s="1127" t="n"/>
      <c r="D10" s="1127" t="n"/>
      <c r="E10" s="1127" t="n"/>
      <c r="F10" s="1127" t="n"/>
      <c r="G10" s="1127" t="n"/>
      <c r="H10" s="1127" t="n"/>
      <c r="I10" s="1127" t="n"/>
      <c r="J10" s="1127" t="n"/>
      <c r="K10" s="1127" t="n"/>
      <c r="L10" s="1128" t="n"/>
      <c r="M10" s="729">
        <f>+#REF!</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729">
        <f>+#REF!</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9.75" customHeight="1" s="898"/>
    <row r="12" ht="19.5" customHeight="1" s="898">
      <c r="A12" s="730" t="inlineStr">
        <is>
          <t>1.</t>
        </is>
      </c>
      <c r="B12" s="1158" t="n"/>
      <c r="C12" s="1158"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8"/>
    <row r="14" ht="27" customHeight="1" s="898">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8">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8">
      <c r="C16" s="734" t="n">
        <v>53680</v>
      </c>
      <c r="D16" s="1127" t="n"/>
      <c r="E16" s="1127" t="n"/>
      <c r="F16" s="1127" t="n"/>
      <c r="G16" s="1127" t="n"/>
      <c r="H16" s="1127" t="n"/>
      <c r="I16" s="1127" t="n"/>
      <c r="J16" s="1127" t="n"/>
      <c r="K16" s="1127" t="n"/>
      <c r="L16" s="1127" t="n"/>
      <c r="M16" s="1127" t="n"/>
      <c r="N16" s="1128" t="n"/>
      <c r="O16" s="732" t="inlineStr">
        <is>
          <t>+</t>
        </is>
      </c>
      <c r="R16" s="734" t="n">
        <v>98210</v>
      </c>
      <c r="S16" s="1127" t="n"/>
      <c r="T16" s="1127" t="n"/>
      <c r="U16" s="1127" t="n"/>
      <c r="V16" s="1127" t="n"/>
      <c r="W16" s="1127" t="n"/>
      <c r="X16" s="1127" t="n"/>
      <c r="Y16" s="1127" t="n"/>
      <c r="Z16" s="1127" t="n"/>
      <c r="AA16" s="1127" t="n"/>
      <c r="AB16" s="1127" t="n"/>
      <c r="AC16" s="1128" t="n"/>
      <c r="AD16" s="732" t="inlineStr">
        <is>
          <t>+</t>
        </is>
      </c>
      <c r="AG16" s="734" t="n">
        <v>267480</v>
      </c>
      <c r="AH16" s="1127" t="n"/>
      <c r="AI16" s="1127" t="n"/>
      <c r="AJ16" s="1127" t="n"/>
      <c r="AK16" s="1127" t="n"/>
      <c r="AL16" s="1127" t="n"/>
      <c r="AM16" s="1127" t="n"/>
      <c r="AN16" s="1127" t="n"/>
      <c r="AO16" s="1127" t="n"/>
      <c r="AP16" s="1127" t="n"/>
      <c r="AQ16" s="1127" t="n"/>
      <c r="AR16" s="1128" t="n"/>
      <c r="AS16" s="732" t="inlineStr">
        <is>
          <t>+</t>
        </is>
      </c>
      <c r="AV16" s="734" t="n"/>
      <c r="AW16" s="1127" t="n"/>
      <c r="AX16" s="1127" t="n"/>
      <c r="AY16" s="1127" t="n"/>
      <c r="AZ16" s="1127" t="n"/>
      <c r="BA16" s="1127" t="n"/>
      <c r="BB16" s="1127" t="n"/>
      <c r="BC16" s="1127" t="n"/>
      <c r="BD16" s="1127" t="n"/>
      <c r="BE16" s="1127" t="n"/>
      <c r="BF16" s="1127" t="n"/>
      <c r="BG16" s="1128" t="n"/>
      <c r="BH16" s="732" t="inlineStr">
        <is>
          <t>+</t>
        </is>
      </c>
      <c r="BK16" s="734" t="n"/>
      <c r="BL16" s="1127" t="n"/>
      <c r="BM16" s="1127" t="n"/>
      <c r="BN16" s="1127" t="n"/>
      <c r="BO16" s="1127" t="n"/>
      <c r="BP16" s="1127" t="n"/>
      <c r="BQ16" s="1127" t="n"/>
      <c r="BR16" s="1127" t="n"/>
      <c r="BS16" s="1127" t="n"/>
      <c r="BT16" s="1127" t="n"/>
      <c r="BU16" s="1127" t="n"/>
      <c r="BV16" s="1128" t="n"/>
      <c r="BW16" s="732" t="inlineStr">
        <is>
          <t>+</t>
        </is>
      </c>
      <c r="BZ16" s="734" t="n"/>
      <c r="CA16" s="1127" t="n"/>
      <c r="CB16" s="1127" t="n"/>
      <c r="CC16" s="1127" t="n"/>
      <c r="CD16" s="1127" t="n"/>
      <c r="CE16" s="1127" t="n"/>
      <c r="CF16" s="1127" t="n"/>
      <c r="CG16" s="1127" t="n"/>
      <c r="CH16" s="1127" t="n"/>
      <c r="CI16" s="1127" t="n"/>
      <c r="CJ16" s="1127" t="n"/>
      <c r="CK16" s="1128" t="n"/>
      <c r="CL16" s="732" t="inlineStr">
        <is>
          <t>=</t>
        </is>
      </c>
      <c r="CO16" s="735">
        <f>C16+R16+AG16+AV16+BK16+BZ16</f>
        <v/>
      </c>
      <c r="CP16" s="1227" t="n"/>
      <c r="CQ16" s="1227" t="n"/>
      <c r="CR16" s="1227" t="n"/>
      <c r="CS16" s="1227" t="n"/>
      <c r="CT16" s="1227" t="n"/>
      <c r="CU16" s="1227" t="n"/>
      <c r="CV16" s="1227" t="n"/>
      <c r="CW16" s="1227" t="n"/>
      <c r="CX16" s="1227" t="n"/>
      <c r="CY16" s="1227" t="n"/>
      <c r="CZ16" s="1228" t="n"/>
      <c r="DA16" s="445" t="n"/>
      <c r="DR16" s="446" t="n"/>
      <c r="DS16" s="446" t="n"/>
      <c r="DT16" s="446" t="n"/>
      <c r="DU16" s="446" t="n"/>
      <c r="DV16" s="446" t="n"/>
      <c r="DW16" s="446" t="n"/>
    </row>
    <row r="17" ht="15" customHeight="1" s="898"/>
    <row r="18" ht="19.5" customHeight="1" s="898">
      <c r="A18" s="730" t="inlineStr">
        <is>
          <t>2.</t>
        </is>
      </c>
      <c r="B18" s="1158" t="n"/>
      <c r="C18" s="1158"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8"/>
    <row r="20" ht="30" customHeight="1" s="898">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8">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8">
      <c r="B22" s="445" t="n"/>
      <c r="C22" s="733" t="n">
        <v>67460</v>
      </c>
      <c r="D22" s="1127" t="n"/>
      <c r="E22" s="1127" t="n"/>
      <c r="F22" s="1127" t="n"/>
      <c r="G22" s="1127" t="n"/>
      <c r="H22" s="1127" t="n"/>
      <c r="I22" s="1127" t="n"/>
      <c r="J22" s="1127" t="n"/>
      <c r="K22" s="1127" t="n"/>
      <c r="L22" s="1127" t="n"/>
      <c r="M22" s="1127" t="n"/>
      <c r="N22" s="1127" t="n"/>
      <c r="O22" s="1127" t="n"/>
      <c r="P22" s="1128" t="n"/>
      <c r="Q22" s="732" t="inlineStr">
        <is>
          <t>+</t>
        </is>
      </c>
      <c r="T22" s="733" t="n">
        <v>105990</v>
      </c>
      <c r="U22" s="1127" t="n"/>
      <c r="V22" s="1127" t="n"/>
      <c r="W22" s="1127" t="n"/>
      <c r="X22" s="1127" t="n"/>
      <c r="Y22" s="1127" t="n"/>
      <c r="Z22" s="1127" t="n"/>
      <c r="AA22" s="1127" t="n"/>
      <c r="AB22" s="1127" t="n"/>
      <c r="AC22" s="1127" t="n"/>
      <c r="AD22" s="1127" t="n"/>
      <c r="AE22" s="1127" t="n"/>
      <c r="AF22" s="1127" t="n"/>
      <c r="AG22" s="1127" t="n"/>
      <c r="AH22" s="1127" t="n"/>
      <c r="AI22" s="1128" t="n"/>
      <c r="AJ22" s="732" t="inlineStr">
        <is>
          <t>-</t>
        </is>
      </c>
      <c r="AM22" s="733" t="n"/>
      <c r="AN22" s="1127" t="n"/>
      <c r="AO22" s="1127" t="n"/>
      <c r="AP22" s="1127" t="n"/>
      <c r="AQ22" s="1127" t="n"/>
      <c r="AR22" s="1127" t="n"/>
      <c r="AS22" s="1127" t="n"/>
      <c r="AT22" s="1127" t="n"/>
      <c r="AU22" s="1127" t="n"/>
      <c r="AV22" s="1127" t="n"/>
      <c r="AW22" s="1127" t="n"/>
      <c r="AX22" s="1127" t="n"/>
      <c r="AY22" s="1127" t="n"/>
      <c r="AZ22" s="1127" t="n"/>
      <c r="BA22" s="1128" t="n"/>
      <c r="BB22" s="732" t="inlineStr">
        <is>
          <t>-</t>
        </is>
      </c>
      <c r="BE22" s="733">
        <f>300+130220</f>
        <v/>
      </c>
      <c r="BF22" s="1127" t="n"/>
      <c r="BG22" s="1127" t="n"/>
      <c r="BH22" s="1127" t="n"/>
      <c r="BI22" s="1127" t="n"/>
      <c r="BJ22" s="1127" t="n"/>
      <c r="BK22" s="1127" t="n"/>
      <c r="BL22" s="1127" t="n"/>
      <c r="BM22" s="1127" t="n"/>
      <c r="BN22" s="1127" t="n"/>
      <c r="BO22" s="1127" t="n"/>
      <c r="BP22" s="1127" t="n"/>
      <c r="BQ22" s="1127" t="n"/>
      <c r="BR22" s="1128" t="n"/>
      <c r="BS22" s="732" t="inlineStr">
        <is>
          <t>-</t>
        </is>
      </c>
      <c r="BV22" s="733" t="n"/>
      <c r="BW22" s="1127" t="n"/>
      <c r="BX22" s="1127" t="n"/>
      <c r="BY22" s="1127" t="n"/>
      <c r="BZ22" s="1127" t="n"/>
      <c r="CA22" s="1127" t="n"/>
      <c r="CB22" s="1127" t="n"/>
      <c r="CC22" s="1127" t="n"/>
      <c r="CD22" s="1127" t="n"/>
      <c r="CE22" s="1127" t="n"/>
      <c r="CF22" s="1127" t="n"/>
      <c r="CG22" s="1127" t="n"/>
      <c r="CH22" s="1127" t="n"/>
      <c r="CI22" s="1127" t="n"/>
      <c r="CJ22" s="1127" t="n"/>
      <c r="CK22" s="1127" t="n"/>
      <c r="CL22" s="1127" t="n"/>
      <c r="CM22" s="1127" t="n"/>
      <c r="CN22" s="1128" t="n"/>
      <c r="CO22" s="732" t="inlineStr">
        <is>
          <t>=</t>
        </is>
      </c>
      <c r="CR22" s="735">
        <f>C22+T22-AM22-BE22-BV22</f>
        <v/>
      </c>
      <c r="CS22" s="1227" t="n"/>
      <c r="CT22" s="1227" t="n"/>
      <c r="CU22" s="1227" t="n"/>
      <c r="CV22" s="1227" t="n"/>
      <c r="CW22" s="1227" t="n"/>
      <c r="CX22" s="1227" t="n"/>
      <c r="CY22" s="1227" t="n"/>
      <c r="CZ22" s="1227" t="n"/>
      <c r="DA22" s="1227" t="n"/>
      <c r="DB22" s="1227" t="n"/>
      <c r="DC22" s="1227" t="n"/>
      <c r="DD22" s="1227" t="n"/>
      <c r="DE22" s="1228" t="n"/>
      <c r="DF22" s="445" t="n"/>
      <c r="DW22" s="446" t="n"/>
      <c r="DX22" s="446" t="n"/>
      <c r="DY22" s="446" t="n"/>
      <c r="DZ22" s="446" t="n"/>
      <c r="EA22" s="446" t="n"/>
      <c r="EB22" s="446" t="n"/>
    </row>
    <row r="23" ht="15" customHeight="1" s="898"/>
    <row r="24" ht="19.5" customHeight="1" s="898">
      <c r="A24" s="730" t="inlineStr">
        <is>
          <t>3.</t>
        </is>
      </c>
      <c r="B24" s="1158" t="n"/>
      <c r="C24" s="1158"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8"/>
    <row r="26" ht="30" customHeight="1" s="898">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8">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8">
      <c r="B28" s="445" t="n"/>
      <c r="C28" s="733">
        <f>52580+4220</f>
        <v/>
      </c>
      <c r="D28" s="1127" t="n"/>
      <c r="E28" s="1127" t="n"/>
      <c r="F28" s="1127" t="n"/>
      <c r="G28" s="1127" t="n"/>
      <c r="H28" s="1127" t="n"/>
      <c r="I28" s="1127" t="n"/>
      <c r="J28" s="1127" t="n"/>
      <c r="K28" s="1127" t="n"/>
      <c r="L28" s="1127" t="n"/>
      <c r="M28" s="1127" t="n"/>
      <c r="N28" s="1127" t="n"/>
      <c r="O28" s="1127" t="n"/>
      <c r="P28" s="1127" t="n"/>
      <c r="Q28" s="1127" t="n"/>
      <c r="R28" s="1127" t="n"/>
      <c r="S28" s="1127" t="n"/>
      <c r="T28" s="1128" t="n"/>
      <c r="U28" s="738" t="inlineStr">
        <is>
          <t>+</t>
        </is>
      </c>
      <c r="X28" s="733"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8" t="n"/>
      <c r="AP28" s="738" t="inlineStr">
        <is>
          <t>+</t>
        </is>
      </c>
      <c r="AS28" s="739">
        <f>IF(CR22&lt;0,CR22,0)</f>
        <v/>
      </c>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8" t="n"/>
      <c r="BK28" s="738" t="inlineStr">
        <is>
          <t>+</t>
        </is>
      </c>
      <c r="BN28" s="733"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8" t="n"/>
      <c r="CF28" s="738" t="inlineStr">
        <is>
          <t>=</t>
        </is>
      </c>
      <c r="CI28" s="735">
        <f>C28+X28+AS28+BN28</f>
        <v/>
      </c>
      <c r="CJ28" s="1227" t="n"/>
      <c r="CK28" s="1227" t="n"/>
      <c r="CL28" s="1227" t="n"/>
      <c r="CM28" s="1227" t="n"/>
      <c r="CN28" s="1227" t="n"/>
      <c r="CO28" s="1227" t="n"/>
      <c r="CP28" s="1227" t="n"/>
      <c r="CQ28" s="1227" t="n"/>
      <c r="CR28" s="1227" t="n"/>
      <c r="CS28" s="1227" t="n"/>
      <c r="CT28" s="1227" t="n"/>
      <c r="CU28" s="1227" t="n"/>
      <c r="CV28" s="1227" t="n"/>
      <c r="CW28" s="1227" t="n"/>
      <c r="CX28" s="1227" t="n"/>
      <c r="CY28" s="1227" t="n"/>
      <c r="CZ28" s="1228" t="n"/>
      <c r="DA28" s="445" t="n"/>
    </row>
    <row r="29" ht="15" customHeight="1" s="898"/>
    <row r="30" ht="27" customHeight="1" s="898">
      <c r="A30" s="730" t="inlineStr">
        <is>
          <t>4.</t>
        </is>
      </c>
      <c r="B30" s="1158" t="n"/>
      <c r="C30" s="1158"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8" t="n"/>
      <c r="AM30" s="1158" t="n"/>
      <c r="AN30" s="1158" t="n"/>
      <c r="AO30" s="1158" t="n"/>
      <c r="AP30" s="1158" t="n"/>
      <c r="AQ30" s="1158" t="n"/>
      <c r="AR30" s="1158" t="n"/>
      <c r="AS30" s="1158" t="n"/>
      <c r="AT30" s="1158" t="n"/>
      <c r="AU30" s="1158" t="n"/>
      <c r="AV30" s="1158" t="n"/>
      <c r="AW30" s="1158" t="n"/>
      <c r="AX30" s="1158" t="n"/>
      <c r="AY30" s="1158" t="n"/>
      <c r="AZ30" s="1158" t="n"/>
      <c r="BA30" s="1158" t="n"/>
      <c r="BB30" s="1158" t="n"/>
      <c r="BC30" s="1158" t="n"/>
      <c r="BD30" s="1158" t="n"/>
      <c r="BE30" s="1158" t="n"/>
      <c r="BF30" s="1158" t="n"/>
      <c r="BG30" s="1158" t="n"/>
      <c r="BH30" s="1158" t="n"/>
      <c r="BI30" s="1158" t="n"/>
      <c r="BJ30" s="1158" t="n"/>
      <c r="BK30" s="1158" t="n"/>
      <c r="BL30" s="1158" t="n"/>
      <c r="BM30" s="1158" t="n"/>
      <c r="BN30" s="1158" t="n"/>
      <c r="BO30" s="1158" t="n"/>
      <c r="BP30" s="1158" t="n"/>
      <c r="BQ30" s="1158" t="n"/>
      <c r="BR30" s="1158" t="n"/>
      <c r="BS30" s="1158" t="n"/>
      <c r="BT30" s="1158" t="n"/>
      <c r="BU30" s="1158" t="n"/>
      <c r="BV30" s="1158" t="n"/>
      <c r="BW30" s="1158" t="n"/>
      <c r="BX30" s="1158" t="n"/>
      <c r="BY30" s="1158" t="n"/>
      <c r="BZ30" s="1158" t="n"/>
      <c r="CA30" s="1158" t="n"/>
      <c r="CB30" s="1158" t="n"/>
      <c r="CC30" s="1158" t="n"/>
      <c r="CD30" s="1158" t="n"/>
      <c r="CE30" s="1158" t="n"/>
      <c r="CF30" s="1158" t="n"/>
      <c r="CG30" s="1158" t="n"/>
      <c r="CH30" s="1158" t="n"/>
      <c r="CI30" s="1158" t="n"/>
      <c r="CJ30" s="1158" t="n"/>
      <c r="CK30" s="1158" t="n"/>
      <c r="CL30" s="1158" t="n"/>
      <c r="CM30" s="1158" t="n"/>
      <c r="CN30" s="1158" t="n"/>
      <c r="CO30" s="1158" t="n"/>
      <c r="CP30" s="1158" t="n"/>
      <c r="CQ30" s="1158" t="n"/>
      <c r="CR30" s="1158" t="n"/>
      <c r="CS30" s="1158" t="n"/>
      <c r="CT30" s="1158" t="n"/>
      <c r="CU30" s="1158" t="n"/>
      <c r="CV30" s="1158" t="n"/>
      <c r="CW30" s="1158" t="n"/>
      <c r="CX30" s="1158" t="n"/>
      <c r="CY30" s="1158" t="n"/>
      <c r="CZ30" s="1158" t="n"/>
      <c r="DA30" s="1158" t="n"/>
      <c r="DB30" s="1158" t="n"/>
      <c r="DC30" s="1158" t="n"/>
      <c r="DD30" s="1158" t="n"/>
      <c r="DE30" s="1158" t="n"/>
      <c r="DF30" s="1158" t="n"/>
      <c r="DG30" s="1158" t="n"/>
    </row>
    <row r="31" ht="4.5" customHeight="1" s="898">
      <c r="B31" s="448" t="n"/>
    </row>
    <row r="32" ht="3" customHeight="1" s="898">
      <c r="E32" s="448" t="n"/>
    </row>
    <row r="33" ht="12" customHeight="1" s="898">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7" t="n"/>
      <c r="AG33" s="1127" t="n"/>
      <c r="AH33" s="1127" t="n"/>
      <c r="AI33" s="1127" t="n"/>
      <c r="AJ33" s="1127" t="n"/>
      <c r="AK33" s="1127" t="n"/>
      <c r="AL33" s="1127" t="n"/>
      <c r="AM33" s="1127" t="n"/>
      <c r="AN33" s="1127" t="n"/>
      <c r="AO33" s="1127" t="n"/>
      <c r="AP33" s="1127" t="n"/>
      <c r="AQ33" s="1128" t="n"/>
      <c r="AR33" s="740">
        <f>#REF!</f>
        <v/>
      </c>
      <c r="AS33" s="1127" t="n"/>
      <c r="AT33" s="1127" t="n"/>
      <c r="AU33" s="1127" t="n"/>
      <c r="AV33" s="1127" t="n"/>
      <c r="AW33" s="1127" t="n"/>
      <c r="AX33" s="1127" t="n"/>
      <c r="AY33" s="1127" t="n"/>
      <c r="AZ33" s="1127" t="n"/>
      <c r="BA33" s="1127" t="n"/>
      <c r="BB33" s="1127" t="n"/>
      <c r="BC33" s="1127" t="n"/>
      <c r="BD33" s="1128" t="n"/>
      <c r="BE33" s="741" t="inlineStr">
        <is>
          <t>The latest period</t>
        </is>
      </c>
      <c r="BF33" s="1127" t="n"/>
      <c r="BG33" s="1127" t="n"/>
      <c r="BH33" s="1127" t="n"/>
      <c r="BI33" s="1127" t="n"/>
      <c r="BJ33" s="1127" t="n"/>
      <c r="BK33" s="1127" t="n"/>
      <c r="BL33" s="1127" t="n"/>
      <c r="BM33" s="1127" t="n"/>
      <c r="BN33" s="1127" t="n"/>
      <c r="BO33" s="1127" t="n"/>
      <c r="BP33" s="1127" t="n"/>
      <c r="BQ33" s="1128" t="n"/>
      <c r="BR33" s="742" t="inlineStr">
        <is>
          <t>Average</t>
        </is>
      </c>
      <c r="BS33" s="1127" t="n"/>
      <c r="BT33" s="1127" t="n"/>
      <c r="BU33" s="1127" t="n"/>
      <c r="BV33" s="1127" t="n"/>
      <c r="BW33" s="1127" t="n"/>
      <c r="BX33" s="1127" t="n"/>
      <c r="BY33" s="1127" t="n"/>
      <c r="BZ33" s="1127" t="n"/>
      <c r="CA33" s="1127" t="n"/>
      <c r="CB33" s="1128"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8">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7" t="n"/>
      <c r="AG34" s="1127" t="n"/>
      <c r="AH34" s="1127" t="n"/>
      <c r="AI34" s="1127" t="n"/>
      <c r="AJ34" s="1127" t="n"/>
      <c r="AK34" s="1127" t="n"/>
      <c r="AL34" s="1127" t="n"/>
      <c r="AM34" s="1127" t="n"/>
      <c r="AN34" s="1127" t="n"/>
      <c r="AO34" s="1127" t="n"/>
      <c r="AP34" s="1127" t="n"/>
      <c r="AQ34" s="1128" t="n"/>
      <c r="AR34" s="743">
        <f>73090+35910</f>
        <v/>
      </c>
      <c r="AS34" s="1127" t="n"/>
      <c r="AT34" s="1127" t="n"/>
      <c r="AU34" s="1127" t="n"/>
      <c r="AV34" s="1127" t="n"/>
      <c r="AW34" s="1127" t="n"/>
      <c r="AX34" s="1127" t="n"/>
      <c r="AY34" s="1127" t="n"/>
      <c r="AZ34" s="1127" t="n"/>
      <c r="BA34" s="1127" t="n"/>
      <c r="BB34" s="1127" t="n"/>
      <c r="BC34" s="1127" t="n"/>
      <c r="BD34" s="1128" t="n"/>
      <c r="BE34" s="743">
        <f>118170+37080</f>
        <v/>
      </c>
      <c r="BF34" s="1127" t="n"/>
      <c r="BG34" s="1127" t="n"/>
      <c r="BH34" s="1127" t="n"/>
      <c r="BI34" s="1127" t="n"/>
      <c r="BJ34" s="1127" t="n"/>
      <c r="BK34" s="1127" t="n"/>
      <c r="BL34" s="1127" t="n"/>
      <c r="BM34" s="1127" t="n"/>
      <c r="BN34" s="1127" t="n"/>
      <c r="BO34" s="1127" t="n"/>
      <c r="BP34" s="1127" t="n"/>
      <c r="BQ34" s="1128" t="n"/>
      <c r="BR34" s="744" t="n"/>
      <c r="BS34" s="1127" t="n"/>
      <c r="BT34" s="1127" t="n"/>
      <c r="BU34" s="1127" t="n"/>
      <c r="BV34" s="1127" t="n"/>
      <c r="BW34" s="1127" t="n"/>
      <c r="BX34" s="1127" t="n"/>
      <c r="BY34" s="1127" t="n"/>
      <c r="BZ34" s="1127" t="n"/>
      <c r="CA34" s="1127" t="n"/>
      <c r="CB34" s="1128"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8">
      <c r="E35" s="745" t="inlineStr">
        <is>
          <t>A</t>
        </is>
      </c>
      <c r="F35" s="1127" t="n"/>
      <c r="G35" s="1128"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7" t="n"/>
      <c r="AG35" s="1127" t="n"/>
      <c r="AH35" s="1127" t="n"/>
      <c r="AI35" s="1127" t="n"/>
      <c r="AJ35" s="1127" t="n"/>
      <c r="AK35" s="1127" t="n"/>
      <c r="AL35" s="1127" t="n"/>
      <c r="AM35" s="1127" t="n"/>
      <c r="AN35" s="1127" t="n"/>
      <c r="AO35" s="1127" t="n"/>
      <c r="AP35" s="1127" t="n"/>
      <c r="AQ35" s="1128" t="n"/>
      <c r="AR35" s="743" t="n">
        <v>46250</v>
      </c>
      <c r="AS35" s="1127" t="n"/>
      <c r="AT35" s="1127" t="n"/>
      <c r="AU35" s="1127" t="n"/>
      <c r="AV35" s="1127" t="n"/>
      <c r="AW35" s="1127" t="n"/>
      <c r="AX35" s="1127" t="n"/>
      <c r="AY35" s="1127" t="n"/>
      <c r="AZ35" s="1127" t="n"/>
      <c r="BA35" s="1127" t="n"/>
      <c r="BB35" s="1127" t="n"/>
      <c r="BC35" s="1127" t="n"/>
      <c r="BD35" s="1128" t="n"/>
      <c r="BE35" s="743" t="n">
        <v>82590</v>
      </c>
      <c r="BF35" s="1127" t="n"/>
      <c r="BG35" s="1127" t="n"/>
      <c r="BH35" s="1127" t="n"/>
      <c r="BI35" s="1127" t="n"/>
      <c r="BJ35" s="1127" t="n"/>
      <c r="BK35" s="1127" t="n"/>
      <c r="BL35" s="1127" t="n"/>
      <c r="BM35" s="1127" t="n"/>
      <c r="BN35" s="1127" t="n"/>
      <c r="BO35" s="1127" t="n"/>
      <c r="BP35" s="1127" t="n"/>
      <c r="BQ35" s="1128" t="n"/>
      <c r="BR35" s="744">
        <f>IF(ISBLANK(AE35),IF(ISBLANK(AR35),BE35,AVERAGE(AR35:BE35)),AVERAGE(AE35:BE35))</f>
        <v/>
      </c>
      <c r="BS35" s="1127" t="n"/>
      <c r="BT35" s="1127" t="n"/>
      <c r="BU35" s="1127" t="n"/>
      <c r="BV35" s="1127" t="n"/>
      <c r="BW35" s="1127" t="n"/>
      <c r="BX35" s="1127" t="n"/>
      <c r="BY35" s="1127" t="n"/>
      <c r="BZ35" s="1127" t="n"/>
      <c r="CA35" s="1127" t="n"/>
      <c r="CB35" s="1128"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8">
      <c r="E36" s="745" t="inlineStr">
        <is>
          <t>B</t>
        </is>
      </c>
      <c r="F36" s="1127" t="n"/>
      <c r="G36" s="1128" t="n"/>
      <c r="H36" s="1229" t="inlineStr">
        <is>
          <t xml:space="preserve"> Depreciation and Amortisation</t>
        </is>
      </c>
      <c r="I36" s="1230" t="n"/>
      <c r="J36" s="1230" t="n"/>
      <c r="K36" s="1230" t="n"/>
      <c r="L36" s="1230" t="n"/>
      <c r="M36" s="1230" t="n"/>
      <c r="N36" s="1230" t="n"/>
      <c r="O36" s="1230" t="n"/>
      <c r="P36" s="1230" t="n"/>
      <c r="Q36" s="1230" t="n"/>
      <c r="R36" s="1230" t="n"/>
      <c r="S36" s="1230" t="n"/>
      <c r="T36" s="1230" t="n"/>
      <c r="U36" s="1230" t="n"/>
      <c r="V36" s="1230" t="n"/>
      <c r="W36" s="1230" t="n"/>
      <c r="X36" s="1230" t="n"/>
      <c r="Y36" s="1230" t="n"/>
      <c r="Z36" s="1230" t="n"/>
      <c r="AA36" s="1230" t="n"/>
      <c r="AB36" s="1230" t="n"/>
      <c r="AC36" s="1230" t="n"/>
      <c r="AD36" s="1230" t="n"/>
      <c r="AE36" s="743" t="n">
        <v>30250</v>
      </c>
      <c r="AF36" s="1127" t="n"/>
      <c r="AG36" s="1127" t="n"/>
      <c r="AH36" s="1127" t="n"/>
      <c r="AI36" s="1127" t="n"/>
      <c r="AJ36" s="1127" t="n"/>
      <c r="AK36" s="1127" t="n"/>
      <c r="AL36" s="1127" t="n"/>
      <c r="AM36" s="1127" t="n"/>
      <c r="AN36" s="1127" t="n"/>
      <c r="AO36" s="1127" t="n"/>
      <c r="AP36" s="1127" t="n"/>
      <c r="AQ36" s="1128" t="n"/>
      <c r="AR36" s="743" t="n">
        <v>30540</v>
      </c>
      <c r="AS36" s="1127" t="n"/>
      <c r="AT36" s="1127" t="n"/>
      <c r="AU36" s="1127" t="n"/>
      <c r="AV36" s="1127" t="n"/>
      <c r="AW36" s="1127" t="n"/>
      <c r="AX36" s="1127" t="n"/>
      <c r="AY36" s="1127" t="n"/>
      <c r="AZ36" s="1127" t="n"/>
      <c r="BA36" s="1127" t="n"/>
      <c r="BB36" s="1127" t="n"/>
      <c r="BC36" s="1127" t="n"/>
      <c r="BD36" s="1128" t="n"/>
      <c r="BE36" s="743" t="n">
        <v>33970</v>
      </c>
      <c r="BF36" s="1127" t="n"/>
      <c r="BG36" s="1127" t="n"/>
      <c r="BH36" s="1127" t="n"/>
      <c r="BI36" s="1127" t="n"/>
      <c r="BJ36" s="1127" t="n"/>
      <c r="BK36" s="1127" t="n"/>
      <c r="BL36" s="1127" t="n"/>
      <c r="BM36" s="1127" t="n"/>
      <c r="BN36" s="1127" t="n"/>
      <c r="BO36" s="1127" t="n"/>
      <c r="BP36" s="1127" t="n"/>
      <c r="BQ36" s="1128" t="n"/>
      <c r="BR36" s="744">
        <f>IF(ISBLANK(AE36),IF(ISBLANK(AR36),BE36,AVERAGE(AR36:BE36)),AVERAGE(AE36:BE36))</f>
        <v/>
      </c>
      <c r="BS36" s="1127" t="n"/>
      <c r="BT36" s="1127" t="n"/>
      <c r="BU36" s="1127" t="n"/>
      <c r="BV36" s="1127" t="n"/>
      <c r="BW36" s="1127" t="n"/>
      <c r="BX36" s="1127" t="n"/>
      <c r="BY36" s="1127" t="n"/>
      <c r="BZ36" s="1127" t="n"/>
      <c r="CA36" s="1127" t="n"/>
      <c r="CB36" s="1128"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8">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7" t="n"/>
      <c r="AG37" s="1127" t="n"/>
      <c r="AH37" s="1127" t="n"/>
      <c r="AI37" s="1127" t="n"/>
      <c r="AJ37" s="1127" t="n"/>
      <c r="AK37" s="1127" t="n"/>
      <c r="AL37" s="1127" t="n"/>
      <c r="AM37" s="1127" t="n"/>
      <c r="AN37" s="1127" t="n"/>
      <c r="AO37" s="1127" t="n"/>
      <c r="AP37" s="1127" t="n"/>
      <c r="AQ37" s="1128" t="n"/>
      <c r="AR37" s="743">
        <f>IF(AR35="","",SUM(AR35:AR36))</f>
        <v/>
      </c>
      <c r="AS37" s="1127" t="n"/>
      <c r="AT37" s="1127" t="n"/>
      <c r="AU37" s="1127" t="n"/>
      <c r="AV37" s="1127" t="n"/>
      <c r="AW37" s="1127" t="n"/>
      <c r="AX37" s="1127" t="n"/>
      <c r="AY37" s="1127" t="n"/>
      <c r="AZ37" s="1127" t="n"/>
      <c r="BA37" s="1127" t="n"/>
      <c r="BB37" s="1127" t="n"/>
      <c r="BC37" s="1127" t="n"/>
      <c r="BD37" s="1128" t="n"/>
      <c r="BE37" s="743">
        <f>IF(BE35="","",SUM(BE35:BE36))</f>
        <v/>
      </c>
      <c r="BF37" s="1127" t="n"/>
      <c r="BG37" s="1127" t="n"/>
      <c r="BH37" s="1127" t="n"/>
      <c r="BI37" s="1127" t="n"/>
      <c r="BJ37" s="1127" t="n"/>
      <c r="BK37" s="1127" t="n"/>
      <c r="BL37" s="1127" t="n"/>
      <c r="BM37" s="1127" t="n"/>
      <c r="BN37" s="1127" t="n"/>
      <c r="BO37" s="1127" t="n"/>
      <c r="BP37" s="1127" t="n"/>
      <c r="BQ37" s="1128" t="n"/>
      <c r="BR37" s="744">
        <f>IF(ISBLANK(AE37),IF(ISBLANK(AR37),BE37,AVERAGE(AR37:BE37)),AVERAGE(AE37:BE37))</f>
        <v/>
      </c>
      <c r="BS37" s="1127" t="n"/>
      <c r="BT37" s="1127" t="n"/>
      <c r="BU37" s="1127" t="n"/>
      <c r="BV37" s="1127" t="n"/>
      <c r="BW37" s="1127" t="n"/>
      <c r="BX37" s="1127" t="n"/>
      <c r="BY37" s="1127" t="n"/>
      <c r="BZ37" s="1127" t="n"/>
      <c r="CA37" s="1127" t="n"/>
      <c r="CB37" s="1128"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8"/>
    <row r="39" ht="19.5" customHeight="1" s="898">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7" t="n"/>
      <c r="AG39" s="1127" t="n"/>
      <c r="AH39" s="1127" t="n"/>
      <c r="AI39" s="1127" t="n"/>
      <c r="AJ39" s="1127" t="n"/>
      <c r="AK39" s="1127" t="n"/>
      <c r="AL39" s="1127" t="n"/>
      <c r="AM39" s="1127" t="n"/>
      <c r="AN39" s="1127" t="n"/>
      <c r="AO39" s="1127" t="n"/>
      <c r="AP39" s="1127" t="n"/>
      <c r="AQ39" s="1127" t="n"/>
      <c r="AR39" s="1127" t="n"/>
      <c r="AS39" s="1127" t="n"/>
      <c r="AT39" s="1127" t="n"/>
      <c r="AU39" s="1127" t="n"/>
      <c r="AV39" s="1127" t="n"/>
      <c r="AW39" s="1127" t="n"/>
      <c r="AX39" s="1127" t="n"/>
      <c r="AY39" s="1127" t="n"/>
      <c r="AZ39" s="1128" t="n"/>
    </row>
    <row r="40" ht="9.75" customHeight="1" s="898"/>
    <row r="41" ht="12" customHeight="1" s="898">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8">
      <c r="E42" s="723" t="n"/>
      <c r="F42" s="723" t="n"/>
    </row>
    <row r="43" ht="12" customHeight="1" s="898"/>
    <row r="44" ht="12" customHeight="1" s="898"/>
    <row r="45" ht="12" customHeight="1" s="898">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8">
      <c r="E46" s="747" t="n"/>
      <c r="F46" s="723" t="n"/>
    </row>
    <row r="47" ht="4.5" customHeight="1" s="898"/>
    <row r="48" ht="12" customHeight="1" s="898">
      <c r="A48" s="461" t="inlineStr">
        <is>
          <t>《Remarks column》</t>
        </is>
      </c>
    </row>
    <row r="49" ht="1.5" customHeight="1" s="898"/>
    <row r="50" ht="69.75" customHeight="1" s="898">
      <c r="A50" s="750" t="n"/>
      <c r="B50" s="1127" t="n"/>
      <c r="C50" s="1127" t="n"/>
      <c r="D50" s="1127" t="n"/>
      <c r="E50" s="1127" t="n"/>
      <c r="F50" s="1127" t="n"/>
      <c r="G50" s="1127" t="n"/>
      <c r="H50" s="1127" t="n"/>
      <c r="I50" s="1127" t="n"/>
      <c r="J50" s="1127" t="n"/>
      <c r="K50" s="1127" t="n"/>
      <c r="L50" s="1127" t="n"/>
      <c r="M50" s="1127" t="n"/>
      <c r="N50" s="1127" t="n"/>
      <c r="O50" s="1127" t="n"/>
      <c r="P50" s="1127" t="n"/>
      <c r="Q50" s="1127" t="n"/>
      <c r="R50" s="1127" t="n"/>
      <c r="S50" s="1127" t="n"/>
      <c r="T50" s="1127" t="n"/>
      <c r="U50" s="1127" t="n"/>
      <c r="V50" s="1127" t="n"/>
      <c r="W50" s="1127" t="n"/>
      <c r="X50" s="1127" t="n"/>
      <c r="Y50" s="1127" t="n"/>
      <c r="Z50" s="1127" t="n"/>
      <c r="AA50" s="1127" t="n"/>
      <c r="AB50" s="1127" t="n"/>
      <c r="AC50" s="1127" t="n"/>
      <c r="AD50" s="1127" t="n"/>
      <c r="AE50" s="1127" t="n"/>
      <c r="AF50" s="1127" t="n"/>
      <c r="AG50" s="1127" t="n"/>
      <c r="AH50" s="1127" t="n"/>
      <c r="AI50" s="1127" t="n"/>
      <c r="AJ50" s="1127" t="n"/>
      <c r="AK50" s="1127" t="n"/>
      <c r="AL50" s="1127" t="n"/>
      <c r="AM50" s="1127" t="n"/>
      <c r="AN50" s="1127" t="n"/>
      <c r="AO50" s="1127" t="n"/>
      <c r="AP50" s="1127" t="n"/>
      <c r="AQ50" s="1127" t="n"/>
      <c r="AR50" s="1127" t="n"/>
      <c r="AS50" s="1127" t="n"/>
      <c r="AT50" s="1127" t="n"/>
      <c r="AU50" s="1127" t="n"/>
      <c r="AV50" s="1127" t="n"/>
      <c r="AW50" s="1127" t="n"/>
      <c r="AX50" s="1127" t="n"/>
      <c r="AY50" s="1127" t="n"/>
      <c r="AZ50" s="1127" t="n"/>
      <c r="BA50" s="1127" t="n"/>
      <c r="BB50" s="1127" t="n"/>
      <c r="BC50" s="1127" t="n"/>
      <c r="BD50" s="1127" t="n"/>
      <c r="BE50" s="1127" t="n"/>
      <c r="BF50" s="1127" t="n"/>
      <c r="BG50" s="1127" t="n"/>
      <c r="BH50" s="1127" t="n"/>
      <c r="BI50" s="1127" t="n"/>
      <c r="BJ50" s="1127" t="n"/>
      <c r="BK50" s="1127" t="n"/>
      <c r="BL50" s="1127" t="n"/>
      <c r="BM50" s="1127" t="n"/>
      <c r="BN50" s="1127" t="n"/>
      <c r="BO50" s="1127" t="n"/>
      <c r="BP50" s="1127" t="n"/>
      <c r="BQ50" s="1127" t="n"/>
      <c r="BR50" s="1127" t="n"/>
      <c r="BS50" s="1127" t="n"/>
      <c r="BT50" s="1127" t="n"/>
      <c r="BU50" s="1127" t="n"/>
      <c r="BV50" s="1127" t="n"/>
      <c r="BW50" s="1127" t="n"/>
      <c r="BX50" s="1127" t="n"/>
      <c r="BY50" s="1127" t="n"/>
      <c r="BZ50" s="1127" t="n"/>
      <c r="CA50" s="1127" t="n"/>
      <c r="CB50" s="1127" t="n"/>
      <c r="CC50" s="1127" t="n"/>
      <c r="CD50" s="1127" t="n"/>
      <c r="CE50" s="1127" t="n"/>
      <c r="CF50" s="1127" t="n"/>
      <c r="CG50" s="1127" t="n"/>
      <c r="CH50" s="1127" t="n"/>
      <c r="CI50" s="1127" t="n"/>
      <c r="CJ50" s="1127" t="n"/>
      <c r="CK50" s="1127" t="n"/>
      <c r="CL50" s="1127" t="n"/>
      <c r="CM50" s="1127" t="n"/>
      <c r="CN50" s="1127" t="n"/>
      <c r="CO50" s="1127" t="n"/>
      <c r="CP50" s="1127" t="n"/>
      <c r="CQ50" s="1127" t="n"/>
      <c r="CR50" s="1127" t="n"/>
      <c r="CS50" s="1127" t="n"/>
      <c r="CT50" s="1127" t="n"/>
      <c r="CU50" s="1127" t="n"/>
      <c r="CV50" s="1127" t="n"/>
      <c r="CW50" s="1127" t="n"/>
      <c r="CX50" s="1127" t="n"/>
      <c r="CY50" s="1127" t="n"/>
      <c r="CZ50" s="1127" t="n"/>
      <c r="DA50" s="1127" t="n"/>
      <c r="DB50" s="1127" t="n"/>
      <c r="DC50" s="1127" t="n"/>
      <c r="DD50" s="1127" t="n"/>
      <c r="DE50" s="1127" t="n"/>
      <c r="DF50" s="1127" t="n"/>
      <c r="DG50" s="1128" t="n"/>
    </row>
    <row r="51" ht="9.75" customHeight="1" s="898"/>
    <row r="52" ht="19.5" customHeight="1" s="898">
      <c r="A52" s="730" t="inlineStr">
        <is>
          <t>5.</t>
        </is>
      </c>
      <c r="B52" s="1158" t="n"/>
      <c r="C52" s="1158"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8">
      <c r="A53" s="461" t="n"/>
      <c r="B53" s="462" t="n"/>
    </row>
    <row r="54" ht="30" customHeight="1" s="898">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8">
      <c r="G55" s="461" t="n"/>
    </row>
    <row r="56" ht="19.5" customHeight="1" s="898">
      <c r="I56" s="756">
        <f>CO16</f>
        <v/>
      </c>
      <c r="J56" s="1127" t="n"/>
      <c r="K56" s="1127" t="n"/>
      <c r="L56" s="1127" t="n"/>
      <c r="M56" s="1127" t="n"/>
      <c r="N56" s="1127" t="n"/>
      <c r="O56" s="1127" t="n"/>
      <c r="P56" s="1127" t="n"/>
      <c r="Q56" s="1127" t="n"/>
      <c r="R56" s="1127" t="n"/>
      <c r="S56" s="1127" t="n"/>
      <c r="T56" s="1127" t="n"/>
      <c r="U56" s="1127" t="n"/>
      <c r="V56" s="1127" t="n"/>
      <c r="W56" s="1127" t="n"/>
      <c r="X56" s="1127" t="n"/>
      <c r="Y56" s="1127" t="n"/>
      <c r="Z56" s="1127" t="n"/>
      <c r="AA56" s="1231" t="n"/>
      <c r="AB56" s="723" t="inlineStr">
        <is>
          <t>-</t>
        </is>
      </c>
      <c r="AE56" s="757">
        <f>IF(CR22&gt;=0,CR22,0)</f>
        <v/>
      </c>
      <c r="AF56" s="1127" t="n"/>
      <c r="AG56" s="1127" t="n"/>
      <c r="AH56" s="1127" t="n"/>
      <c r="AI56" s="1127" t="n"/>
      <c r="AJ56" s="1127" t="n"/>
      <c r="AK56" s="1127" t="n"/>
      <c r="AL56" s="1127" t="n"/>
      <c r="AM56" s="1127" t="n"/>
      <c r="AN56" s="1127" t="n"/>
      <c r="AO56" s="1127" t="n"/>
      <c r="AP56" s="1127" t="n"/>
      <c r="AQ56" s="1127" t="n"/>
      <c r="AR56" s="1127" t="n"/>
      <c r="AS56" s="1127" t="n"/>
      <c r="AT56" s="1127" t="n"/>
      <c r="AU56" s="1127" t="n"/>
      <c r="AV56" s="1127" t="n"/>
      <c r="AW56" s="1231" t="n"/>
      <c r="AX56" s="723" t="inlineStr">
        <is>
          <t>-</t>
        </is>
      </c>
      <c r="BA56" s="756">
        <f>IF(CI28&gt;=0,CI28,0)</f>
        <v/>
      </c>
      <c r="BB56" s="1127" t="n"/>
      <c r="BC56" s="1127" t="n"/>
      <c r="BD56" s="1127" t="n"/>
      <c r="BE56" s="1127" t="n"/>
      <c r="BF56" s="1127" t="n"/>
      <c r="BG56" s="1127" t="n"/>
      <c r="BH56" s="1127" t="n"/>
      <c r="BI56" s="1127" t="n"/>
      <c r="BJ56" s="1127" t="n"/>
      <c r="BK56" s="1127" t="n"/>
      <c r="BL56" s="1127" t="n"/>
      <c r="BM56" s="1127" t="n"/>
      <c r="BN56" s="1127" t="n"/>
      <c r="BO56" s="1127" t="n"/>
      <c r="BP56" s="1127" t="n"/>
      <c r="BQ56" s="1127" t="n"/>
      <c r="BR56" s="1127" t="n"/>
      <c r="BS56" s="1231" t="n"/>
      <c r="BT56" s="723" t="inlineStr">
        <is>
          <t>=</t>
        </is>
      </c>
      <c r="BW56" s="751">
        <f>I56-AE56-BA56</f>
        <v/>
      </c>
      <c r="BX56" s="1127" t="n"/>
      <c r="BY56" s="1127" t="n"/>
      <c r="BZ56" s="1127" t="n"/>
      <c r="CA56" s="1127" t="n"/>
      <c r="CB56" s="1127" t="n"/>
      <c r="CC56" s="1127" t="n"/>
      <c r="CD56" s="1127" t="n"/>
      <c r="CE56" s="1127" t="n"/>
      <c r="CF56" s="1127" t="n"/>
      <c r="CG56" s="1127" t="n"/>
      <c r="CH56" s="1127" t="n"/>
      <c r="CI56" s="1127" t="n"/>
      <c r="CJ56" s="1127" t="n"/>
      <c r="CK56" s="1127" t="n"/>
      <c r="CL56" s="1127" t="n"/>
      <c r="CM56" s="1127" t="n"/>
      <c r="CN56" s="1127" t="n"/>
      <c r="CO56" s="1127" t="n"/>
      <c r="CP56" s="1127" t="n"/>
      <c r="CQ56" s="1127" t="n"/>
      <c r="CR56" s="1127" t="n"/>
      <c r="CS56" s="1128"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8"/>
    <row r="58" ht="24.75" customHeight="1" s="898">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8">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8"/>
    <row r="61" ht="19.5" customHeight="1" s="898">
      <c r="I61" s="751">
        <f>IF(I56-AE56-BA56&gt;=0,I56-AE56-BA56,0)</f>
        <v/>
      </c>
      <c r="J61" s="1127" t="n"/>
      <c r="K61" s="1127" t="n"/>
      <c r="L61" s="1127" t="n"/>
      <c r="M61" s="1127" t="n"/>
      <c r="N61" s="1127" t="n"/>
      <c r="O61" s="1127" t="n"/>
      <c r="P61" s="1127" t="n"/>
      <c r="Q61" s="1127" t="n"/>
      <c r="R61" s="1127" t="n"/>
      <c r="S61" s="1127" t="n"/>
      <c r="T61" s="1127" t="n"/>
      <c r="U61" s="1127" t="n"/>
      <c r="V61" s="1127" t="n"/>
      <c r="W61" s="1127" t="n"/>
      <c r="X61" s="1127" t="n"/>
      <c r="Y61" s="1127" t="n"/>
      <c r="Z61" s="1127" t="n"/>
      <c r="AA61" s="1128" t="n"/>
      <c r="AB61" s="752" t="inlineStr">
        <is>
          <t>÷</t>
        </is>
      </c>
      <c r="AK61" s="1156" t="n"/>
      <c r="AL61" s="751">
        <f>AE39</f>
        <v/>
      </c>
      <c r="AM61" s="1127" t="n"/>
      <c r="AN61" s="1127" t="n"/>
      <c r="AO61" s="1127" t="n"/>
      <c r="AP61" s="1127" t="n"/>
      <c r="AQ61" s="1127" t="n"/>
      <c r="AR61" s="1127" t="n"/>
      <c r="AS61" s="1127" t="n"/>
      <c r="AT61" s="1127" t="n"/>
      <c r="AU61" s="1127" t="n"/>
      <c r="AV61" s="1127" t="n"/>
      <c r="AW61" s="1127" t="n"/>
      <c r="AX61" s="1127" t="n"/>
      <c r="AY61" s="1127" t="n"/>
      <c r="AZ61" s="1127" t="n"/>
      <c r="BA61" s="1127" t="n"/>
      <c r="BB61" s="1127" t="n"/>
      <c r="BC61" s="1127" t="n"/>
      <c r="BD61" s="1128" t="n"/>
      <c r="BE61" s="753" t="inlineStr">
        <is>
          <t>=</t>
        </is>
      </c>
      <c r="BJ61" s="1232" t="n"/>
      <c r="BK61" s="1233">
        <f>IF(AE39&lt;=0,999.9,I61/AL61)</f>
        <v/>
      </c>
      <c r="BL61" s="1234" t="n"/>
      <c r="BM61" s="1234" t="n"/>
      <c r="BN61" s="1234" t="n"/>
      <c r="BO61" s="1234" t="n"/>
      <c r="BP61" s="1234" t="n"/>
      <c r="BQ61" s="1234" t="n"/>
      <c r="BR61" s="1234" t="n"/>
      <c r="BS61" s="1234" t="n"/>
      <c r="BT61" s="1234" t="n"/>
      <c r="BU61" s="1234" t="n"/>
      <c r="BV61" s="1234" t="n"/>
      <c r="BW61" s="1234" t="n"/>
      <c r="BX61" s="1234" t="n"/>
      <c r="BY61" s="1234" t="n"/>
      <c r="BZ61" s="1234" t="n"/>
      <c r="CA61" s="1234" t="n"/>
      <c r="CB61" s="1234" t="n"/>
      <c r="CC61" s="1235" t="n"/>
      <c r="CD61" s="755" t="inlineStr">
        <is>
          <t>years</t>
        </is>
      </c>
    </row>
    <row r="62" ht="4.5" customHeight="1" s="898"/>
    <row r="63" ht="9.75" customHeight="1" s="898">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8">
      <c r="AJ1" s="758" t="inlineStr">
        <is>
          <t>Unit：US$ M</t>
        </is>
      </c>
      <c r="AK1" s="1095" t="n"/>
      <c r="AL1" s="1095" t="n"/>
      <c r="AM1" s="1095" t="n"/>
      <c r="AN1" s="1095" t="n"/>
    </row>
    <row r="2" ht="27.75" customFormat="1" customHeight="1" s="466">
      <c r="C2" s="759" t="inlineStr">
        <is>
          <t>Credit Approval Authority Determination Worksheet</t>
        </is>
      </c>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c r="AL2" s="1095" t="n"/>
      <c r="AM2" s="1095" t="n"/>
      <c r="AN2" s="1095" t="n"/>
      <c r="AU2" s="467" t="n"/>
      <c r="AV2" s="464" t="n"/>
      <c r="AW2" s="464" t="n"/>
      <c r="AX2" s="464" t="n"/>
      <c r="AY2" s="464" t="n"/>
    </row>
    <row r="3" ht="17.25" customHeight="1" s="898">
      <c r="O3" s="468" t="n"/>
      <c r="AE3" s="760" t="inlineStr">
        <is>
          <t>Date</t>
        </is>
      </c>
      <c r="AF3" s="1236" t="n"/>
      <c r="AG3" s="1237" t="n"/>
      <c r="AH3" s="761">
        <f>BS!H3</f>
        <v/>
      </c>
      <c r="AI3" s="1236" t="n"/>
      <c r="AJ3" s="1236" t="n"/>
      <c r="AK3" s="1236" t="n"/>
      <c r="AL3" s="1236" t="n"/>
      <c r="AM3" s="1236" t="n"/>
      <c r="AN3" s="1237" t="n"/>
    </row>
    <row r="4" ht="17.25" customHeight="1" s="898">
      <c r="C4" s="762" t="inlineStr">
        <is>
          <t xml:space="preserve">Input ○ </t>
        </is>
      </c>
      <c r="D4" s="1236" t="n"/>
      <c r="E4" s="1236" t="n"/>
      <c r="F4" s="1236" t="n"/>
      <c r="G4" s="1237" t="n"/>
      <c r="AE4" s="760" t="inlineStr">
        <is>
          <t>Office/Dept</t>
        </is>
      </c>
      <c r="AF4" s="1236" t="n"/>
      <c r="AG4" s="1237" t="n"/>
      <c r="AH4" s="763">
        <f>BS!H5</f>
        <v/>
      </c>
      <c r="AI4" s="1236" t="n"/>
      <c r="AJ4" s="1236" t="n"/>
      <c r="AK4" s="1236" t="n"/>
      <c r="AL4" s="1236" t="n"/>
      <c r="AM4" s="1236" t="n"/>
      <c r="AN4" s="1237" t="n"/>
      <c r="AV4" s="466" t="n"/>
      <c r="AW4" s="466" t="n"/>
      <c r="AX4" s="466" t="n"/>
      <c r="AY4" s="466" t="n"/>
    </row>
    <row r="5" ht="17.25" customHeight="1" s="898">
      <c r="C5" s="469" t="inlineStr">
        <is>
          <t xml:space="preserve">　</t>
        </is>
      </c>
      <c r="D5" s="760" t="inlineStr">
        <is>
          <t>Credit Application</t>
        </is>
      </c>
      <c r="E5" s="1236" t="n"/>
      <c r="F5" s="1236" t="n"/>
      <c r="G5" s="1236" t="n"/>
      <c r="H5" s="1236" t="n"/>
      <c r="I5" s="1236" t="n"/>
      <c r="J5" s="1237" t="n"/>
      <c r="K5" s="764" t="inlineStr">
        <is>
          <t>Input A～I</t>
        </is>
      </c>
      <c r="L5" s="1236" t="n"/>
      <c r="M5" s="1236" t="n"/>
      <c r="N5" s="1236" t="n"/>
      <c r="O5" s="1236" t="n"/>
      <c r="P5" s="765" t="inlineStr">
        <is>
          <t>Table</t>
        </is>
      </c>
      <c r="Q5" s="1236" t="n"/>
      <c r="R5" s="1236" t="n"/>
      <c r="S5" s="1237" t="n"/>
      <c r="T5" s="766" t="n"/>
      <c r="U5" s="1236" t="n"/>
      <c r="V5" s="1236" t="n"/>
      <c r="W5" s="1237" t="n"/>
      <c r="AE5" s="760" t="inlineStr">
        <is>
          <t>Officer</t>
        </is>
      </c>
      <c r="AF5" s="1236" t="n"/>
      <c r="AG5" s="1237" t="n"/>
      <c r="AH5" s="763">
        <f>BS!H6</f>
        <v/>
      </c>
      <c r="AI5" s="1236" t="n"/>
      <c r="AJ5" s="1236" t="n"/>
      <c r="AK5" s="1236" t="n"/>
      <c r="AL5" s="1236" t="n"/>
      <c r="AM5" s="1236" t="n"/>
      <c r="AN5" s="1237" t="n"/>
      <c r="AV5" s="466" t="n"/>
      <c r="AW5" s="466" t="n"/>
      <c r="AX5" s="466" t="n"/>
      <c r="AY5" s="466" t="n"/>
    </row>
    <row r="6" ht="17.25" customHeight="1" s="898">
      <c r="C6" s="470" t="inlineStr">
        <is>
          <t>○</t>
        </is>
      </c>
      <c r="D6" s="760" t="inlineStr">
        <is>
          <t>Rating Application</t>
        </is>
      </c>
      <c r="E6" s="1236" t="n"/>
      <c r="F6" s="1236" t="n"/>
      <c r="G6" s="1236" t="n"/>
      <c r="H6" s="1236" t="n"/>
      <c r="I6" s="1236" t="n"/>
      <c r="J6" s="1237" t="n"/>
      <c r="K6" s="762" t="inlineStr">
        <is>
          <t>Input A&amp;C</t>
        </is>
      </c>
      <c r="L6" s="1236" t="n"/>
      <c r="M6" s="1236" t="n"/>
      <c r="N6" s="1236" t="n"/>
      <c r="O6" s="1237" t="n"/>
      <c r="AG6" s="471" t="inlineStr">
        <is>
          <t>Extension Number</t>
        </is>
      </c>
      <c r="AH6" s="472" t="inlineStr">
        <is>
          <t xml:space="preserve"> (</t>
        </is>
      </c>
      <c r="AI6" s="767">
        <f>BS!H7</f>
        <v/>
      </c>
      <c r="AJ6" s="1238" t="n"/>
      <c r="AK6" s="1238" t="n"/>
      <c r="AL6" s="1238" t="n"/>
      <c r="AM6" s="1238" t="n"/>
      <c r="AN6" s="472" t="inlineStr">
        <is>
          <t>)</t>
        </is>
      </c>
      <c r="AV6" s="466" t="n"/>
      <c r="AW6" s="466" t="n"/>
      <c r="AX6" s="466" t="n"/>
      <c r="AY6" s="466" t="n"/>
    </row>
    <row r="7" ht="5.25" customHeight="1" s="898">
      <c r="AV7" s="473" t="n"/>
      <c r="AW7" s="768" t="n"/>
      <c r="AX7" s="1095" t="n"/>
      <c r="AY7" s="1095" t="n"/>
    </row>
    <row r="8" ht="19.5" customHeight="1" s="898">
      <c r="C8" s="769" t="inlineStr">
        <is>
          <t>Mizuho C-CIF</t>
        </is>
      </c>
      <c r="D8" s="1236" t="n"/>
      <c r="E8" s="1236" t="n"/>
      <c r="F8" s="1236" t="n"/>
      <c r="G8" s="1239">
        <f>BS!B3</f>
        <v/>
      </c>
      <c r="H8" s="1236" t="n"/>
      <c r="I8" s="1236" t="n"/>
      <c r="J8" s="1237" t="n"/>
      <c r="K8" s="771" t="inlineStr">
        <is>
          <t>Customer Name</t>
        </is>
      </c>
      <c r="L8" s="1236" t="n"/>
      <c r="M8" s="1236" t="n"/>
      <c r="N8" s="1237" t="n"/>
      <c r="O8" s="763">
        <f>BS!B2</f>
        <v/>
      </c>
      <c r="P8" s="1236" t="n"/>
      <c r="Q8" s="1236" t="n"/>
      <c r="R8" s="1236" t="n"/>
      <c r="S8" s="1236" t="n"/>
      <c r="T8" s="1236" t="n"/>
      <c r="U8" s="1236" t="n"/>
      <c r="V8" s="1236" t="n"/>
      <c r="W8" s="1236" t="n"/>
      <c r="X8" s="1236" t="n"/>
      <c r="Y8" s="1236" t="n"/>
      <c r="Z8" s="1236" t="n"/>
      <c r="AA8" s="1236" t="n"/>
      <c r="AB8" s="1236" t="n"/>
      <c r="AC8" s="1236" t="n"/>
      <c r="AD8" s="1236" t="n"/>
      <c r="AE8" s="1236" t="n"/>
      <c r="AF8" s="1236" t="n"/>
      <c r="AG8" s="1237" t="n"/>
      <c r="AH8" s="771" t="inlineStr">
        <is>
          <t>Rating</t>
        </is>
      </c>
      <c r="AI8" s="1236" t="n"/>
      <c r="AJ8" s="1237" t="n"/>
      <c r="AK8" s="772" t="n"/>
      <c r="AL8" s="1238" t="n"/>
      <c r="AM8" s="1238" t="n"/>
      <c r="AN8" s="1240" t="n"/>
      <c r="AV8" s="473" t="n"/>
      <c r="AW8" s="768" t="n"/>
      <c r="AX8" s="1095" t="n"/>
      <c r="AY8" s="1095" t="n"/>
    </row>
    <row r="9" ht="19.5" customHeight="1" s="898">
      <c r="C9" s="777" t="inlineStr">
        <is>
          <t>Mizuho C-CIF(s) of customer(s) to be combined under one name with the obligor</t>
        </is>
      </c>
      <c r="D9" s="1238" t="n"/>
      <c r="E9" s="1238" t="n"/>
      <c r="F9" s="1238" t="n"/>
      <c r="G9" s="1238" t="n"/>
      <c r="H9" s="1238" t="n"/>
      <c r="I9" s="1241" t="n"/>
      <c r="J9" s="778" t="inlineStr">
        <is>
          <t>Belongs to own office</t>
        </is>
      </c>
      <c r="K9" s="1242" t="n"/>
      <c r="L9" s="1242" t="n"/>
      <c r="M9" s="1242" t="n"/>
      <c r="N9" s="1243" t="n"/>
      <c r="O9" s="475" t="inlineStr">
        <is>
          <t>YES</t>
        </is>
      </c>
      <c r="P9" s="476" t="n"/>
      <c r="Q9" s="477" t="inlineStr">
        <is>
          <t>NO</t>
        </is>
      </c>
      <c r="R9" s="476" t="n"/>
      <c r="S9" s="779" t="n"/>
      <c r="T9" s="1242" t="n"/>
      <c r="U9" s="1242" t="n"/>
      <c r="V9" s="1242" t="n"/>
      <c r="W9" s="780" t="n"/>
      <c r="X9" s="1242" t="n"/>
      <c r="Y9" s="1242" t="n"/>
      <c r="Z9" s="1242" t="n"/>
      <c r="AA9" s="1242" t="n"/>
      <c r="AB9" s="1242" t="n"/>
      <c r="AC9" s="1242" t="n"/>
      <c r="AD9" s="1242" t="n"/>
      <c r="AE9" s="1242" t="n"/>
      <c r="AF9" s="1242" t="n"/>
      <c r="AG9" s="1244" t="n"/>
      <c r="AH9" s="781" t="inlineStr">
        <is>
          <t>Company 
G Rating*</t>
        </is>
      </c>
      <c r="AI9" s="1238" t="n"/>
      <c r="AJ9" s="1240" t="n"/>
      <c r="AK9" s="782" t="n"/>
      <c r="AL9" s="1238" t="n"/>
      <c r="AM9" s="1238" t="n"/>
      <c r="AN9" s="1240" t="n"/>
      <c r="AV9" s="473" t="n"/>
      <c r="AW9" s="768" t="n"/>
      <c r="AX9" s="768" t="n"/>
      <c r="AY9" s="768" t="n"/>
    </row>
    <row r="10" ht="19.5" customHeight="1" s="898">
      <c r="C10" s="1245" t="n"/>
      <c r="D10" s="1246" t="n"/>
      <c r="E10" s="1246" t="n"/>
      <c r="F10" s="1246" t="n"/>
      <c r="G10" s="1246" t="n"/>
      <c r="H10" s="1246" t="n"/>
      <c r="I10" s="1247" t="n"/>
      <c r="J10" s="783" t="inlineStr">
        <is>
          <t>Belongs to other office</t>
        </is>
      </c>
      <c r="K10" s="1248" t="n"/>
      <c r="L10" s="1248" t="n"/>
      <c r="M10" s="1248" t="n"/>
      <c r="N10" s="1249" t="n"/>
      <c r="O10" s="478" t="inlineStr">
        <is>
          <t>YES</t>
        </is>
      </c>
      <c r="P10" s="479" t="n"/>
      <c r="Q10" s="480" t="inlineStr">
        <is>
          <t>NO</t>
        </is>
      </c>
      <c r="R10" s="479" t="n"/>
      <c r="S10" s="784" t="n"/>
      <c r="T10" s="1248" t="n"/>
      <c r="U10" s="1248" t="n"/>
      <c r="V10" s="1249" t="n"/>
      <c r="W10" s="785" t="n"/>
      <c r="X10" s="1248" t="n"/>
      <c r="Y10" s="1248" t="n"/>
      <c r="Z10" s="1248" t="n"/>
      <c r="AA10" s="1248" t="n"/>
      <c r="AB10" s="1248" t="n"/>
      <c r="AC10" s="1248" t="n"/>
      <c r="AD10" s="1248" t="n"/>
      <c r="AE10" s="1248" t="n"/>
      <c r="AF10" s="1248" t="n"/>
      <c r="AG10" s="1250" t="n"/>
      <c r="AH10" s="1246" t="n"/>
      <c r="AI10" s="1246" t="n"/>
      <c r="AJ10" s="1251" t="n"/>
      <c r="AK10" s="1245" t="n"/>
      <c r="AL10" s="1246" t="n"/>
      <c r="AM10" s="1246" t="n"/>
      <c r="AN10" s="1251" t="n"/>
      <c r="AV10" s="473" t="n"/>
      <c r="AW10" s="768" t="n"/>
      <c r="AX10" s="1095" t="n"/>
      <c r="AY10" s="109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5" t="n"/>
      <c r="AF11" s="1095" t="n"/>
      <c r="AG11" s="1095" t="n"/>
      <c r="AH11" s="1095" t="n"/>
      <c r="AI11" s="1095" t="n"/>
      <c r="AJ11" s="1095" t="n"/>
      <c r="AK11" s="1095" t="n"/>
      <c r="AL11" s="1095" t="n"/>
      <c r="AM11" s="1095" t="n"/>
      <c r="AN11" s="1095" t="n"/>
      <c r="AU11" s="465" t="n"/>
      <c r="AV11" s="473" t="n"/>
      <c r="AW11" s="768" t="n"/>
      <c r="AX11" s="768" t="n"/>
      <c r="AY11" s="768" t="n"/>
    </row>
    <row r="12" ht="19.5" customHeight="1" s="898">
      <c r="C12" s="769" t="inlineStr">
        <is>
          <t>Collateral</t>
        </is>
      </c>
      <c r="D12" s="1236" t="n"/>
      <c r="E12" s="1236" t="n"/>
      <c r="F12" s="1236" t="n"/>
      <c r="G12" s="774" t="inlineStr">
        <is>
          <t>No</t>
        </is>
      </c>
      <c r="H12" s="1236" t="n"/>
      <c r="I12" s="775">
        <f>IF(G12="Yes","Create 「Collateral Category Determination Worksheet」(W-4)(Only for Quality/General)","-")</f>
        <v/>
      </c>
      <c r="J12" s="1227" t="n"/>
      <c r="K12" s="1227" t="n"/>
      <c r="L12" s="1227" t="n"/>
      <c r="M12" s="1227" t="n"/>
      <c r="N12" s="1227" t="n"/>
      <c r="O12" s="1227" t="n"/>
      <c r="P12" s="1227" t="n"/>
      <c r="Q12" s="1227" t="n"/>
      <c r="R12" s="1227" t="n"/>
      <c r="S12" s="1227" t="n"/>
      <c r="T12" s="1227" t="n"/>
      <c r="U12" s="1228" t="n"/>
      <c r="V12" s="769" t="inlineStr">
        <is>
          <t>Guarantee</t>
        </is>
      </c>
      <c r="W12" s="1236" t="n"/>
      <c r="X12" s="1236" t="n"/>
      <c r="Y12" s="1236" t="n"/>
      <c r="Z12" s="763" t="n"/>
      <c r="AA12" s="1236" t="n"/>
      <c r="AB12" s="1236" t="n"/>
      <c r="AC12" s="1237" t="n"/>
      <c r="AD12" s="775">
        <f>IF(Z12="Reflect","Create 「Check Sheet for Effectiveness of Guarantees」","-")</f>
        <v/>
      </c>
      <c r="AE12" s="1227" t="n"/>
      <c r="AF12" s="1227" t="n"/>
      <c r="AG12" s="1227" t="n"/>
      <c r="AH12" s="1227" t="n"/>
      <c r="AI12" s="1227" t="n"/>
      <c r="AJ12" s="1227" t="n"/>
      <c r="AK12" s="1227" t="n"/>
      <c r="AL12" s="1227" t="n"/>
      <c r="AM12" s="1227" t="n"/>
      <c r="AN12" s="1228"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6" t="n"/>
      <c r="W15" s="1246" t="n"/>
      <c r="X15" s="1246" t="n"/>
      <c r="Y15" s="1246" t="n"/>
      <c r="Z15" s="1246" t="n"/>
      <c r="AA15" s="484" t="n"/>
      <c r="AB15" s="484" t="n"/>
      <c r="AC15" s="484" t="n"/>
      <c r="AD15" s="484" t="n"/>
      <c r="AE15" s="484" t="n"/>
      <c r="AF15" s="484" t="n"/>
      <c r="AG15" s="484" t="n"/>
      <c r="AH15" s="484" t="n"/>
      <c r="AI15" s="484" t="n"/>
      <c r="AJ15" s="484" t="n"/>
      <c r="AK15" s="484" t="n"/>
      <c r="AL15" s="484" t="n"/>
    </row>
    <row r="16" ht="9" customHeight="1" s="898">
      <c r="C16" s="486" t="n"/>
      <c r="D16" s="786" t="n"/>
      <c r="E16" s="1238" t="n"/>
      <c r="F16" s="1238" t="n"/>
      <c r="G16" s="1238" t="n"/>
      <c r="H16" s="1238" t="n"/>
      <c r="I16" s="1240" t="n"/>
      <c r="J16" s="765" t="inlineStr">
        <is>
          <t>Total Credit Exposure</t>
        </is>
      </c>
      <c r="K16" s="1238" t="n"/>
      <c r="L16" s="1238" t="n"/>
      <c r="M16" s="1238" t="n"/>
      <c r="N16" s="1238" t="n"/>
      <c r="O16" s="1238" t="n"/>
      <c r="P16" s="1238" t="n"/>
      <c r="Q16" s="1240" t="n"/>
      <c r="R16" s="771" t="inlineStr">
        <is>
          <t>Collateral(Quality+General)</t>
        </is>
      </c>
      <c r="S16" s="1238" t="n"/>
      <c r="T16" s="1238" t="n"/>
      <c r="U16" s="1238" t="n"/>
      <c r="V16" s="1238" t="n"/>
      <c r="W16" s="1238" t="n"/>
      <c r="X16" s="1240" t="n"/>
      <c r="Y16" s="765" t="inlineStr">
        <is>
          <t>Quality Guarantee</t>
        </is>
      </c>
      <c r="Z16" s="1238" t="n"/>
      <c r="AA16" s="1238" t="n"/>
      <c r="AB16" s="1238" t="n"/>
      <c r="AC16" s="1238" t="n"/>
      <c r="AD16" s="1238" t="n"/>
      <c r="AE16" s="1240" t="n"/>
      <c r="AF16" s="765" t="inlineStr">
        <is>
          <t>Unsecured Credit</t>
        </is>
      </c>
      <c r="AG16" s="1238" t="n"/>
      <c r="AH16" s="1238" t="n"/>
      <c r="AI16" s="1238" t="n"/>
      <c r="AJ16" s="1238" t="n"/>
      <c r="AK16" s="1238" t="n"/>
      <c r="AL16" s="1240" t="n"/>
      <c r="AN16" s="787" t="inlineStr">
        <is>
          <t>Exchange rate
（*2）</t>
        </is>
      </c>
      <c r="AO16" s="1238" t="n"/>
      <c r="AP16" s="1240" t="n"/>
    </row>
    <row r="17" ht="9" customHeight="1" s="898">
      <c r="C17" s="486" t="n"/>
      <c r="D17" s="1095" t="n"/>
      <c r="E17" s="1095" t="n"/>
      <c r="F17" s="1095" t="n"/>
      <c r="G17" s="1095" t="n"/>
      <c r="H17" s="1095" t="n"/>
      <c r="I17" s="1252" t="n"/>
      <c r="J17" s="1245" t="n"/>
      <c r="K17" s="1246" t="n"/>
      <c r="L17" s="1246" t="n"/>
      <c r="M17" s="1246" t="n"/>
      <c r="N17" s="1246" t="n"/>
      <c r="O17" s="1246" t="n"/>
      <c r="P17" s="1246" t="n"/>
      <c r="Q17" s="1251" t="n"/>
      <c r="R17" s="1253" t="n"/>
      <c r="S17" s="1095" t="n"/>
      <c r="T17" s="1095" t="n"/>
      <c r="U17" s="1095" t="n"/>
      <c r="V17" s="1095" t="n"/>
      <c r="W17" s="1095" t="n"/>
      <c r="X17" s="1252" t="n"/>
      <c r="Y17" s="1253" t="n"/>
      <c r="Z17" s="1095" t="n"/>
      <c r="AA17" s="1095" t="n"/>
      <c r="AB17" s="1095" t="n"/>
      <c r="AC17" s="1095" t="n"/>
      <c r="AD17" s="1095" t="n"/>
      <c r="AE17" s="1252" t="n"/>
      <c r="AF17" s="1253" t="n"/>
      <c r="AG17" s="1095" t="n"/>
      <c r="AH17" s="1095" t="n"/>
      <c r="AI17" s="1095" t="n"/>
      <c r="AJ17" s="1095" t="n"/>
      <c r="AK17" s="1095" t="n"/>
      <c r="AL17" s="1252" t="n"/>
      <c r="AN17" s="1253" t="n"/>
      <c r="AO17" s="1095" t="n"/>
      <c r="AP17" s="1252" t="n"/>
    </row>
    <row r="18" ht="14.25" customHeight="1" s="898">
      <c r="C18" s="486" t="n"/>
      <c r="D18" s="1095" t="n"/>
      <c r="E18" s="1095" t="n"/>
      <c r="F18" s="1095" t="n"/>
      <c r="G18" s="1095" t="n"/>
      <c r="H18" s="1095" t="n"/>
      <c r="I18" s="1252" t="n"/>
      <c r="J18" s="788" t="inlineStr">
        <is>
          <t>Before Adjustment</t>
        </is>
      </c>
      <c r="K18" s="1238" t="n"/>
      <c r="L18" s="1238" t="n"/>
      <c r="M18" s="1238" t="n"/>
      <c r="N18" s="789" t="inlineStr">
        <is>
          <t>After Adjustment</t>
        </is>
      </c>
      <c r="O18" s="1238" t="n"/>
      <c r="P18" s="1238" t="n"/>
      <c r="Q18" s="1240" t="n"/>
      <c r="R18" s="1253" t="n"/>
      <c r="S18" s="1095" t="n"/>
      <c r="T18" s="1095" t="n"/>
      <c r="U18" s="1095" t="n"/>
      <c r="V18" s="1095" t="n"/>
      <c r="W18" s="1095" t="n"/>
      <c r="X18" s="1252" t="n"/>
      <c r="Y18" s="1253" t="n"/>
      <c r="Z18" s="1095" t="n"/>
      <c r="AA18" s="1095" t="n"/>
      <c r="AB18" s="1095" t="n"/>
      <c r="AC18" s="1095" t="n"/>
      <c r="AD18" s="1095" t="n"/>
      <c r="AE18" s="1252" t="n"/>
      <c r="AF18" s="1253" t="n"/>
      <c r="AG18" s="1095" t="n"/>
      <c r="AH18" s="1095" t="n"/>
      <c r="AI18" s="1095" t="n"/>
      <c r="AJ18" s="1095" t="n"/>
      <c r="AK18" s="1095" t="n"/>
      <c r="AL18" s="1252" t="n"/>
      <c r="AN18" s="1253" t="n"/>
      <c r="AO18" s="1095" t="n"/>
      <c r="AP18" s="1252" t="n"/>
    </row>
    <row r="19" ht="14.25" customHeight="1" s="898">
      <c r="C19" s="487" t="n"/>
      <c r="D19" s="1246" t="n"/>
      <c r="E19" s="1246" t="n"/>
      <c r="F19" s="1246" t="n"/>
      <c r="G19" s="1246" t="n"/>
      <c r="H19" s="1246" t="n"/>
      <c r="I19" s="1251" t="n"/>
      <c r="J19" s="1245" t="n"/>
      <c r="K19" s="1246" t="n"/>
      <c r="L19" s="1246" t="n"/>
      <c r="M19" s="1246" t="n"/>
      <c r="N19" s="1245" t="n"/>
      <c r="O19" s="1246" t="n"/>
      <c r="P19" s="1246" t="n"/>
      <c r="Q19" s="1251" t="n"/>
      <c r="R19" s="1245" t="n"/>
      <c r="S19" s="1246" t="n"/>
      <c r="T19" s="1246" t="n"/>
      <c r="U19" s="1246" t="n"/>
      <c r="V19" s="1246" t="n"/>
      <c r="W19" s="1246" t="n"/>
      <c r="X19" s="1251" t="n"/>
      <c r="Y19" s="1245" t="n"/>
      <c r="Z19" s="1246" t="n"/>
      <c r="AA19" s="1246" t="n"/>
      <c r="AB19" s="1246" t="n"/>
      <c r="AC19" s="1246" t="n"/>
      <c r="AD19" s="1246" t="n"/>
      <c r="AE19" s="1251" t="n"/>
      <c r="AF19" s="1245" t="n"/>
      <c r="AG19" s="1246" t="n"/>
      <c r="AH19" s="1246" t="n"/>
      <c r="AI19" s="1246" t="n"/>
      <c r="AJ19" s="1246" t="n"/>
      <c r="AK19" s="1246" t="n"/>
      <c r="AL19" s="1251" t="n"/>
      <c r="AN19" s="1245" t="n"/>
      <c r="AO19" s="1246" t="n"/>
      <c r="AP19" s="1251" t="n"/>
    </row>
    <row r="20" ht="9" customHeight="1" s="898">
      <c r="C20" s="487" t="n"/>
      <c r="D20" s="1254" t="inlineStr">
        <is>
          <t>On Balance</t>
        </is>
      </c>
      <c r="E20" s="1238" t="n"/>
      <c r="F20" s="1238" t="n"/>
      <c r="G20" s="1238" t="n"/>
      <c r="H20" s="1238" t="n"/>
      <c r="I20" s="1240" t="n"/>
      <c r="J20" s="791" t="n"/>
      <c r="K20" s="1238" t="n"/>
      <c r="L20" s="1238" t="n"/>
      <c r="M20" s="1238" t="n"/>
      <c r="N20" s="792">
        <f>J20</f>
        <v/>
      </c>
      <c r="O20" s="1140" t="n"/>
      <c r="P20" s="1140" t="n"/>
      <c r="Q20" s="1141" t="n"/>
      <c r="R20" s="793" t="n"/>
      <c r="S20" s="1238" t="n"/>
      <c r="T20" s="1238" t="n"/>
      <c r="U20" s="1238" t="n"/>
      <c r="V20" s="1238" t="n"/>
      <c r="W20" s="1238" t="n"/>
      <c r="X20" s="1240" t="n"/>
      <c r="Y20" s="793" t="n"/>
      <c r="Z20" s="1238" t="n"/>
      <c r="AA20" s="1238" t="n"/>
      <c r="AB20" s="1238" t="n"/>
      <c r="AC20" s="1238" t="n"/>
      <c r="AD20" s="1238" t="n"/>
      <c r="AE20" s="1240" t="n"/>
      <c r="AF20" s="794">
        <f>N24-SUM(R20:AE21)</f>
        <v/>
      </c>
      <c r="AG20" s="1140" t="n"/>
      <c r="AH20" s="1140" t="n"/>
      <c r="AI20" s="1140" t="n"/>
      <c r="AJ20" s="1140" t="n"/>
      <c r="AK20" s="1140" t="n"/>
      <c r="AL20" s="1141" t="n"/>
      <c r="AN20" s="766">
        <f>BS!H8</f>
        <v/>
      </c>
      <c r="AO20" s="1238" t="n"/>
      <c r="AP20" s="1240" t="n"/>
    </row>
    <row r="21" ht="9" customHeight="1" s="898">
      <c r="C21" s="487" t="n"/>
      <c r="D21" s="1255" t="n"/>
      <c r="E21" s="1256" t="n"/>
      <c r="F21" s="1256" t="n"/>
      <c r="G21" s="1256" t="n"/>
      <c r="H21" s="1256" t="n"/>
      <c r="I21" s="1257" t="n"/>
      <c r="J21" s="1255" t="n"/>
      <c r="K21" s="1256" t="n"/>
      <c r="L21" s="1256" t="n"/>
      <c r="M21" s="1256" t="n"/>
      <c r="N21" s="1170" t="n"/>
      <c r="O21" s="1163" t="n"/>
      <c r="P21" s="1163" t="n"/>
      <c r="Q21" s="1171" t="n"/>
      <c r="R21" s="1253" t="n"/>
      <c r="S21" s="1095" t="n"/>
      <c r="T21" s="1095" t="n"/>
      <c r="U21" s="1095" t="n"/>
      <c r="V21" s="1095" t="n"/>
      <c r="W21" s="1095" t="n"/>
      <c r="X21" s="1252" t="n"/>
      <c r="Y21" s="1253" t="n"/>
      <c r="Z21" s="1095" t="n"/>
      <c r="AA21" s="1095" t="n"/>
      <c r="AB21" s="1095" t="n"/>
      <c r="AC21" s="1095" t="n"/>
      <c r="AD21" s="1095" t="n"/>
      <c r="AE21" s="1252" t="n"/>
      <c r="AF21" s="1142" t="n"/>
      <c r="AL21" s="1143" t="n"/>
      <c r="AN21" s="1253" t="n"/>
      <c r="AO21" s="1095" t="n"/>
      <c r="AP21" s="1252" t="n"/>
    </row>
    <row r="22" ht="9" customHeight="1" s="898">
      <c r="C22" s="486" t="n"/>
      <c r="D22" s="1258" t="inlineStr">
        <is>
          <t>Off Balance</t>
        </is>
      </c>
      <c r="E22" s="1259" t="n"/>
      <c r="F22" s="1259" t="n"/>
      <c r="G22" s="1259" t="n"/>
      <c r="H22" s="1259" t="n"/>
      <c r="I22" s="1260" t="n"/>
      <c r="J22" s="796" t="n"/>
      <c r="K22" s="1259" t="n"/>
      <c r="L22" s="1259" t="n"/>
      <c r="M22" s="1259" t="n"/>
      <c r="N22" s="797">
        <f>J22*0.7</f>
        <v/>
      </c>
      <c r="O22" s="1147" t="n"/>
      <c r="P22" s="1147" t="n"/>
      <c r="Q22" s="1175" t="n"/>
      <c r="R22" s="1253" t="n"/>
      <c r="S22" s="1095" t="n"/>
      <c r="T22" s="1095" t="n"/>
      <c r="U22" s="1095" t="n"/>
      <c r="V22" s="1095" t="n"/>
      <c r="W22" s="1095" t="n"/>
      <c r="X22" s="1252" t="n"/>
      <c r="Y22" s="1253" t="n"/>
      <c r="Z22" s="1095" t="n"/>
      <c r="AA22" s="1095" t="n"/>
      <c r="AB22" s="1095" t="n"/>
      <c r="AC22" s="1095" t="n"/>
      <c r="AD22" s="1095" t="n"/>
      <c r="AE22" s="1252" t="n"/>
      <c r="AF22" s="1142" t="n"/>
      <c r="AL22" s="1143" t="n"/>
      <c r="AN22" s="1245" t="n"/>
      <c r="AO22" s="1246" t="n"/>
      <c r="AP22" s="1251" t="n"/>
    </row>
    <row r="23" ht="9" customHeight="1" s="898">
      <c r="C23" s="486" t="n"/>
      <c r="D23" s="1255" t="n"/>
      <c r="E23" s="1256" t="n"/>
      <c r="F23" s="1256" t="n"/>
      <c r="G23" s="1256" t="n"/>
      <c r="H23" s="1256" t="n"/>
      <c r="I23" s="1257" t="n"/>
      <c r="J23" s="1255" t="n"/>
      <c r="K23" s="1256" t="n"/>
      <c r="L23" s="1256" t="n"/>
      <c r="M23" s="1256" t="n"/>
      <c r="N23" s="1170" t="n"/>
      <c r="O23" s="1163" t="n"/>
      <c r="P23" s="1163" t="n"/>
      <c r="Q23" s="1171" t="n"/>
      <c r="R23" s="1253" t="n"/>
      <c r="S23" s="1095" t="n"/>
      <c r="T23" s="1095" t="n"/>
      <c r="U23" s="1095" t="n"/>
      <c r="V23" s="1095" t="n"/>
      <c r="W23" s="1095" t="n"/>
      <c r="X23" s="1252" t="n"/>
      <c r="Y23" s="1253" t="n"/>
      <c r="Z23" s="1095" t="n"/>
      <c r="AA23" s="1095" t="n"/>
      <c r="AB23" s="1095" t="n"/>
      <c r="AC23" s="1095" t="n"/>
      <c r="AD23" s="1095" t="n"/>
      <c r="AE23" s="1252" t="n"/>
      <c r="AF23" s="1142" t="n"/>
      <c r="AL23" s="1143" t="n"/>
    </row>
    <row r="24" ht="9" customHeight="1" s="898">
      <c r="C24" s="486" t="n"/>
      <c r="D24" s="1261" t="inlineStr">
        <is>
          <t>Total(*1)</t>
        </is>
      </c>
      <c r="E24" s="1259" t="n"/>
      <c r="F24" s="1259" t="n"/>
      <c r="G24" s="1259" t="n"/>
      <c r="H24" s="1259" t="n"/>
      <c r="I24" s="1260" t="n"/>
      <c r="J24" s="799">
        <f>SUM(J20,J22)</f>
        <v/>
      </c>
      <c r="K24" s="1147" t="n"/>
      <c r="L24" s="1147" t="n"/>
      <c r="M24" s="1147" t="n"/>
      <c r="N24" s="800">
        <f>N20+N22</f>
        <v/>
      </c>
      <c r="O24" s="1147" t="n"/>
      <c r="P24" s="1147" t="n"/>
      <c r="Q24" s="1175" t="n"/>
      <c r="R24" s="1253" t="n"/>
      <c r="S24" s="1095" t="n"/>
      <c r="T24" s="1095" t="n"/>
      <c r="U24" s="1095" t="n"/>
      <c r="V24" s="1095" t="n"/>
      <c r="W24" s="1095" t="n"/>
      <c r="X24" s="1252" t="n"/>
      <c r="Y24" s="1253" t="n"/>
      <c r="Z24" s="1095" t="n"/>
      <c r="AA24" s="1095" t="n"/>
      <c r="AB24" s="1095" t="n"/>
      <c r="AC24" s="1095" t="n"/>
      <c r="AD24" s="1095" t="n"/>
      <c r="AE24" s="1252" t="n"/>
      <c r="AF24" s="1142" t="n"/>
      <c r="AL24" s="1143" t="n"/>
    </row>
    <row r="25" ht="9" customHeight="1" s="898">
      <c r="C25" s="487" t="n"/>
      <c r="D25" s="1245" t="n"/>
      <c r="E25" s="1246" t="n"/>
      <c r="F25" s="1246" t="n"/>
      <c r="G25" s="1246" t="n"/>
      <c r="H25" s="1246" t="n"/>
      <c r="I25" s="1251" t="n"/>
      <c r="J25" s="1157" t="n"/>
      <c r="K25" s="1158" t="n"/>
      <c r="L25" s="1158" t="n"/>
      <c r="M25" s="1158" t="n"/>
      <c r="N25" s="1157" t="n"/>
      <c r="O25" s="1158" t="n"/>
      <c r="P25" s="1158" t="n"/>
      <c r="Q25" s="1161" t="n"/>
      <c r="R25" s="1245" t="n"/>
      <c r="S25" s="1246" t="n"/>
      <c r="T25" s="1246" t="n"/>
      <c r="U25" s="1246" t="n"/>
      <c r="V25" s="1246" t="n"/>
      <c r="W25" s="1246" t="n"/>
      <c r="X25" s="1251" t="n"/>
      <c r="Y25" s="1245" t="n"/>
      <c r="Z25" s="1246" t="n"/>
      <c r="AA25" s="1246" t="n"/>
      <c r="AB25" s="1246" t="n"/>
      <c r="AC25" s="1246" t="n"/>
      <c r="AD25" s="1246" t="n"/>
      <c r="AE25" s="1251" t="n"/>
      <c r="AF25" s="1157" t="n"/>
      <c r="AG25" s="1158" t="n"/>
      <c r="AH25" s="1158" t="n"/>
      <c r="AI25" s="1158" t="n"/>
      <c r="AJ25" s="1158" t="n"/>
      <c r="AK25" s="1158" t="n"/>
      <c r="AL25" s="1161" t="n"/>
    </row>
    <row r="26" ht="15" customHeight="1" s="898">
      <c r="C26" s="488" t="n"/>
      <c r="D26" s="1262" t="inlineStr">
        <is>
          <t>(*1)Make sure to match the total credit exposure before adjustment with the DMS Total Limit in DMS Group Exposure List / Exposure List (byCompany) output from CDM.</t>
        </is>
      </c>
      <c r="E26" s="1095" t="n"/>
      <c r="F26" s="1095" t="n"/>
      <c r="G26" s="1095" t="n"/>
      <c r="H26" s="1095" t="n"/>
      <c r="I26" s="1095" t="n"/>
      <c r="J26" s="1095" t="n"/>
      <c r="K26" s="1095" t="n"/>
      <c r="L26" s="1095" t="n"/>
      <c r="M26" s="1095" t="n"/>
      <c r="N26" s="1095" t="n"/>
      <c r="O26" s="1095" t="n"/>
      <c r="P26" s="1095" t="n"/>
      <c r="Q26" s="1095" t="n"/>
      <c r="R26" s="1095" t="n"/>
      <c r="S26" s="1095" t="n"/>
      <c r="T26" s="1095" t="n"/>
      <c r="U26" s="1095" t="n"/>
      <c r="V26" s="1095" t="n"/>
      <c r="W26" s="1095" t="n"/>
      <c r="X26" s="1095" t="n"/>
      <c r="Y26" s="1095" t="n"/>
      <c r="Z26" s="1095" t="n"/>
      <c r="AA26" s="1095" t="n"/>
      <c r="AB26" s="1095" t="n"/>
      <c r="AC26" s="1095" t="n"/>
      <c r="AD26" s="1095" t="n"/>
      <c r="AE26" s="1095" t="n"/>
      <c r="AF26" s="1095" t="n"/>
      <c r="AG26" s="1095" t="n"/>
      <c r="AH26" s="1095" t="n"/>
      <c r="AI26" s="1095" t="n"/>
      <c r="AJ26" s="1095" t="n"/>
      <c r="AK26" s="1095" t="n"/>
      <c r="AL26" s="1095" t="n"/>
      <c r="AM26" s="1095" t="n"/>
      <c r="AN26" s="1263" t="n"/>
      <c r="AO26" s="1263" t="n"/>
      <c r="AP26" s="1263" t="n"/>
    </row>
    <row r="27" ht="15" customHeight="1" s="898">
      <c r="C27" s="488" t="n"/>
      <c r="D27" s="1262" t="inlineStr">
        <is>
          <t>(*2)Input exchange rate to convert DMS Exposure into Japanese Yen, be sure to use the latest Mizuho Special Rates.</t>
        </is>
      </c>
      <c r="E27" s="1095" t="n"/>
      <c r="F27" s="1095" t="n"/>
      <c r="G27" s="1095" t="n"/>
      <c r="H27" s="1095" t="n"/>
      <c r="I27" s="1095" t="n"/>
      <c r="J27" s="1095" t="n"/>
      <c r="K27" s="1095" t="n"/>
      <c r="L27" s="1095" t="n"/>
      <c r="M27" s="1095" t="n"/>
      <c r="N27" s="1095" t="n"/>
      <c r="O27" s="1095" t="n"/>
      <c r="P27" s="1095" t="n"/>
      <c r="Q27" s="1095" t="n"/>
      <c r="R27" s="1095" t="n"/>
      <c r="S27" s="1095" t="n"/>
      <c r="T27" s="1095" t="n"/>
      <c r="U27" s="1095" t="n"/>
      <c r="V27" s="1095" t="n"/>
      <c r="W27" s="1095" t="n"/>
      <c r="X27" s="1095" t="n"/>
      <c r="Y27" s="1095" t="n"/>
      <c r="Z27" s="1095" t="n"/>
      <c r="AA27" s="1095" t="n"/>
      <c r="AB27" s="1095" t="n"/>
      <c r="AC27" s="1095" t="n"/>
      <c r="AD27" s="1095" t="n"/>
      <c r="AE27" s="1095" t="n"/>
      <c r="AF27" s="1095" t="n"/>
      <c r="AG27" s="1095" t="n"/>
      <c r="AH27" s="1095" t="n"/>
      <c r="AI27" s="1095" t="n"/>
      <c r="AJ27" s="1095" t="n"/>
      <c r="AK27" s="1095" t="n"/>
      <c r="AL27" s="1095" t="n"/>
      <c r="AM27" s="1095" t="n"/>
      <c r="AN27" s="1263" t="n"/>
      <c r="AO27" s="1263" t="n"/>
      <c r="AP27" s="1263" t="n"/>
    </row>
    <row r="28" ht="7.5" customHeight="1" s="898">
      <c r="C28" s="1264" t="n"/>
      <c r="D28" s="1263" t="n"/>
      <c r="E28" s="1263" t="n"/>
      <c r="F28" s="1263" t="n"/>
      <c r="G28" s="1263" t="n"/>
      <c r="H28" s="1263" t="n"/>
      <c r="I28" s="1263" t="n"/>
      <c r="J28" s="1263" t="n"/>
      <c r="K28" s="1263" t="n"/>
      <c r="L28" s="1263" t="n"/>
      <c r="M28" s="1263" t="n"/>
      <c r="N28" s="1263" t="n"/>
      <c r="O28" s="1263" t="n"/>
      <c r="P28" s="1263" t="n"/>
      <c r="Q28" s="1263" t="n"/>
      <c r="R28" s="1263" t="n"/>
      <c r="S28" s="1263" t="n"/>
      <c r="T28" s="1263" t="n"/>
      <c r="U28" s="1263" t="n"/>
      <c r="V28" s="1263" t="n"/>
      <c r="W28" s="1263" t="n"/>
      <c r="X28" s="1263" t="n"/>
      <c r="Y28" s="1263" t="n"/>
      <c r="Z28" s="1263" t="n"/>
      <c r="AA28" s="1263" t="n"/>
      <c r="AB28" s="1263" t="n"/>
      <c r="AC28" s="1263" t="n"/>
      <c r="AD28" s="1263" t="n"/>
      <c r="AE28" s="1263" t="n"/>
      <c r="AF28" s="1263" t="n"/>
      <c r="AG28" s="1263" t="n"/>
      <c r="AH28" s="1263" t="n"/>
      <c r="AI28" s="1263" t="n"/>
      <c r="AJ28" s="1263" t="n"/>
      <c r="AK28" s="1263" t="n"/>
      <c r="AL28" s="1263" t="n"/>
      <c r="AM28" s="1263" t="n"/>
      <c r="AN28" s="1263" t="n"/>
      <c r="AO28" s="1263" t="n"/>
      <c r="AP28" s="1263" t="n"/>
    </row>
    <row r="29" ht="15" customFormat="1" customHeight="1" s="464">
      <c r="C29" s="1265" t="inlineStr">
        <is>
          <t>B. Calculation of Net Credit Increase / Decrease</t>
        </is>
      </c>
      <c r="D29" s="1264" t="n"/>
      <c r="E29" s="1264" t="n"/>
      <c r="F29" s="1264" t="n"/>
      <c r="G29" s="1264" t="n"/>
      <c r="H29" s="1264" t="n"/>
      <c r="I29" s="484" t="n"/>
      <c r="J29" s="484" t="n"/>
      <c r="K29" s="484" t="n"/>
      <c r="L29" s="484" t="n"/>
      <c r="M29" s="484" t="n"/>
      <c r="N29" s="484" t="n"/>
      <c r="O29" s="1264" t="n"/>
      <c r="P29" s="1264" t="n"/>
      <c r="Q29" s="1264" t="n"/>
      <c r="R29" s="1264" t="n"/>
      <c r="S29" s="1264" t="n"/>
      <c r="T29" s="1264" t="n"/>
      <c r="U29" s="776" t="n"/>
      <c r="V29" s="1246" t="n"/>
      <c r="W29" s="1246" t="n"/>
      <c r="X29" s="1246" t="n"/>
      <c r="Y29" s="1246" t="n"/>
      <c r="Z29" s="1246" t="n"/>
      <c r="AA29" s="1264" t="n"/>
      <c r="AB29" s="1264" t="n"/>
      <c r="AC29" s="1264" t="n"/>
      <c r="AD29" s="1264" t="n"/>
      <c r="AE29" s="1264" t="n"/>
      <c r="AF29" s="1264" t="n"/>
      <c r="AG29" s="1264" t="n"/>
      <c r="AH29" s="1264" t="n"/>
      <c r="AI29" s="1264" t="n"/>
      <c r="AJ29" s="1264" t="n"/>
      <c r="AK29" s="1264" t="n"/>
      <c r="AL29" s="1264" t="n"/>
    </row>
    <row r="30" ht="9" customHeight="1" s="898">
      <c r="C30" s="1266" t="n"/>
      <c r="D30" s="1267" t="inlineStr">
        <is>
          <t>This Transaction</t>
        </is>
      </c>
      <c r="E30" s="1238" t="n"/>
      <c r="F30" s="1238" t="n"/>
      <c r="G30" s="1238" t="n"/>
      <c r="H30" s="1238" t="n"/>
      <c r="I30" s="1240" t="n"/>
      <c r="J30" s="1267">
        <f>J16</f>
        <v/>
      </c>
      <c r="K30" s="1238" t="n"/>
      <c r="L30" s="1238" t="n"/>
      <c r="M30" s="1238" t="n"/>
      <c r="N30" s="1238" t="n"/>
      <c r="O30" s="1238" t="n"/>
      <c r="P30" s="1238" t="n"/>
      <c r="Q30" s="1240" t="n"/>
      <c r="R30" s="1268">
        <f>R16</f>
        <v/>
      </c>
      <c r="S30" s="1238" t="n"/>
      <c r="T30" s="1238" t="n"/>
      <c r="U30" s="1238" t="n"/>
      <c r="V30" s="1238" t="n"/>
      <c r="W30" s="1238" t="n"/>
      <c r="X30" s="1240" t="n"/>
      <c r="Y30" s="1267">
        <f>Y16</f>
        <v/>
      </c>
      <c r="Z30" s="1238" t="n"/>
      <c r="AA30" s="1238" t="n"/>
      <c r="AB30" s="1238" t="n"/>
      <c r="AC30" s="1238" t="n"/>
      <c r="AD30" s="1238" t="n"/>
      <c r="AE30" s="1240" t="n"/>
      <c r="AF30" s="1267">
        <f>AF16</f>
        <v/>
      </c>
      <c r="AG30" s="1238" t="n"/>
      <c r="AH30" s="1238" t="n"/>
      <c r="AI30" s="1238" t="n"/>
      <c r="AJ30" s="1238" t="n"/>
      <c r="AK30" s="1238" t="n"/>
      <c r="AL30" s="1240" t="n"/>
    </row>
    <row r="31" ht="9" customHeight="1" s="898">
      <c r="C31" s="1266" t="n"/>
      <c r="D31" s="1245" t="n"/>
      <c r="E31" s="1246" t="n"/>
      <c r="F31" s="1246" t="n"/>
      <c r="G31" s="1246" t="n"/>
      <c r="H31" s="1246" t="n"/>
      <c r="I31" s="1251" t="n"/>
      <c r="J31" s="1245" t="n"/>
      <c r="K31" s="1246" t="n"/>
      <c r="L31" s="1246" t="n"/>
      <c r="M31" s="1246" t="n"/>
      <c r="N31" s="1246" t="n"/>
      <c r="O31" s="1246" t="n"/>
      <c r="P31" s="1246" t="n"/>
      <c r="Q31" s="1251" t="n"/>
      <c r="R31" s="1245" t="n"/>
      <c r="S31" s="1246" t="n"/>
      <c r="T31" s="1246" t="n"/>
      <c r="U31" s="1246" t="n"/>
      <c r="V31" s="1246" t="n"/>
      <c r="W31" s="1246" t="n"/>
      <c r="X31" s="1251" t="n"/>
      <c r="Y31" s="1245" t="n"/>
      <c r="Z31" s="1246" t="n"/>
      <c r="AA31" s="1246" t="n"/>
      <c r="AB31" s="1246" t="n"/>
      <c r="AC31" s="1246" t="n"/>
      <c r="AD31" s="1246" t="n"/>
      <c r="AE31" s="1251" t="n"/>
      <c r="AF31" s="1245" t="n"/>
      <c r="AG31" s="1246" t="n"/>
      <c r="AH31" s="1246" t="n"/>
      <c r="AI31" s="1246" t="n"/>
      <c r="AJ31" s="1246" t="n"/>
      <c r="AK31" s="1246" t="n"/>
      <c r="AL31" s="1251" t="n"/>
    </row>
    <row r="32" ht="9" customHeight="1" s="898">
      <c r="C32" s="1266" t="n"/>
      <c r="D32" s="1269" t="n"/>
      <c r="E32" s="1238" t="n"/>
      <c r="F32" s="1238" t="n"/>
      <c r="G32" s="1238" t="n"/>
      <c r="H32" s="1238" t="n"/>
      <c r="I32" s="1240" t="n"/>
      <c r="J32" s="1270" t="n"/>
      <c r="K32" s="1238" t="n"/>
      <c r="L32" s="1238" t="n"/>
      <c r="M32" s="1238" t="n"/>
      <c r="N32" s="1238" t="n"/>
      <c r="O32" s="1238" t="n"/>
      <c r="P32" s="1238" t="n"/>
      <c r="Q32" s="1240" t="n"/>
      <c r="R32" s="1270" t="n"/>
      <c r="S32" s="1238" t="n"/>
      <c r="T32" s="1238" t="n"/>
      <c r="U32" s="1238" t="n"/>
      <c r="V32" s="1238" t="n"/>
      <c r="W32" s="1238" t="n"/>
      <c r="X32" s="1240" t="n"/>
      <c r="Y32" s="1270" t="n"/>
      <c r="Z32" s="1238" t="n"/>
      <c r="AA32" s="1238" t="n"/>
      <c r="AB32" s="1238" t="n"/>
      <c r="AC32" s="1238" t="n"/>
      <c r="AD32" s="1238" t="n"/>
      <c r="AE32" s="1240" t="n"/>
      <c r="AF32" s="1271">
        <f>J32-SUM(R32:AE33)</f>
        <v/>
      </c>
      <c r="AG32" s="1140" t="n"/>
      <c r="AH32" s="1140" t="n"/>
      <c r="AI32" s="1140" t="n"/>
      <c r="AJ32" s="1140" t="n"/>
      <c r="AK32" s="1140" t="n"/>
      <c r="AL32" s="1141" t="n"/>
    </row>
    <row r="33" ht="9" customHeight="1" s="898">
      <c r="C33" s="1266" t="n"/>
      <c r="D33" s="1253" t="n"/>
      <c r="E33" s="1095" t="n"/>
      <c r="F33" s="1095" t="n"/>
      <c r="G33" s="1095" t="n"/>
      <c r="H33" s="1095" t="n"/>
      <c r="I33" s="1252" t="n"/>
      <c r="J33" s="1245" t="n"/>
      <c r="K33" s="1246" t="n"/>
      <c r="L33" s="1246" t="n"/>
      <c r="M33" s="1246" t="n"/>
      <c r="N33" s="1246" t="n"/>
      <c r="O33" s="1246" t="n"/>
      <c r="P33" s="1246" t="n"/>
      <c r="Q33" s="1251" t="n"/>
      <c r="R33" s="1245" t="n"/>
      <c r="S33" s="1246" t="n"/>
      <c r="T33" s="1246" t="n"/>
      <c r="U33" s="1246" t="n"/>
      <c r="V33" s="1246" t="n"/>
      <c r="W33" s="1246" t="n"/>
      <c r="X33" s="1251" t="n"/>
      <c r="Y33" s="1245" t="n"/>
      <c r="Z33" s="1246" t="n"/>
      <c r="AA33" s="1246" t="n"/>
      <c r="AB33" s="1246" t="n"/>
      <c r="AC33" s="1246" t="n"/>
      <c r="AD33" s="1246" t="n"/>
      <c r="AE33" s="1251" t="n"/>
      <c r="AF33" s="1142" t="n"/>
      <c r="AL33" s="1143" t="n"/>
    </row>
    <row r="34" ht="9" customHeight="1" s="898">
      <c r="C34" s="1266" t="n"/>
      <c r="D34" s="1272" t="n"/>
      <c r="E34" s="1238" t="n"/>
      <c r="F34" s="1238" t="n"/>
      <c r="G34" s="1238" t="n"/>
      <c r="H34" s="1238" t="n"/>
      <c r="I34" s="1240" t="n"/>
      <c r="J34" s="1270" t="n"/>
      <c r="K34" s="1238" t="n"/>
      <c r="L34" s="1238" t="n"/>
      <c r="M34" s="1238" t="n"/>
      <c r="N34" s="1238" t="n"/>
      <c r="O34" s="1238" t="n"/>
      <c r="P34" s="1238" t="n"/>
      <c r="Q34" s="1240" t="n"/>
      <c r="R34" s="1270" t="n"/>
      <c r="S34" s="1238" t="n"/>
      <c r="T34" s="1238" t="n"/>
      <c r="U34" s="1238" t="n"/>
      <c r="V34" s="1238" t="n"/>
      <c r="W34" s="1238" t="n"/>
      <c r="X34" s="1240" t="n"/>
      <c r="Y34" s="1270" t="n"/>
      <c r="Z34" s="1238" t="n"/>
      <c r="AA34" s="1238" t="n"/>
      <c r="AB34" s="1238" t="n"/>
      <c r="AC34" s="1238" t="n"/>
      <c r="AD34" s="1238" t="n"/>
      <c r="AE34" s="1240" t="n"/>
      <c r="AF34" s="1273">
        <f>J34-SUM(R34:AE35)</f>
        <v/>
      </c>
      <c r="AG34" s="1140" t="n"/>
      <c r="AH34" s="1140" t="n"/>
      <c r="AI34" s="1140" t="n"/>
      <c r="AJ34" s="1140" t="n"/>
      <c r="AK34" s="1140" t="n"/>
      <c r="AL34" s="1141" t="n"/>
    </row>
    <row r="35" ht="9" customHeight="1" s="898">
      <c r="C35" s="1266" t="n"/>
      <c r="D35" s="1245" t="n"/>
      <c r="E35" s="1246" t="n"/>
      <c r="F35" s="1246" t="n"/>
      <c r="G35" s="1246" t="n"/>
      <c r="H35" s="1246" t="n"/>
      <c r="I35" s="1251" t="n"/>
      <c r="J35" s="1245" t="n"/>
      <c r="K35" s="1246" t="n"/>
      <c r="L35" s="1246" t="n"/>
      <c r="M35" s="1246" t="n"/>
      <c r="N35" s="1246" t="n"/>
      <c r="O35" s="1246" t="n"/>
      <c r="P35" s="1246" t="n"/>
      <c r="Q35" s="1251" t="n"/>
      <c r="R35" s="1245" t="n"/>
      <c r="S35" s="1246" t="n"/>
      <c r="T35" s="1246" t="n"/>
      <c r="U35" s="1246" t="n"/>
      <c r="V35" s="1246" t="n"/>
      <c r="W35" s="1246" t="n"/>
      <c r="X35" s="1251" t="n"/>
      <c r="Y35" s="1245" t="n"/>
      <c r="Z35" s="1246" t="n"/>
      <c r="AA35" s="1246" t="n"/>
      <c r="AB35" s="1246" t="n"/>
      <c r="AC35" s="1246" t="n"/>
      <c r="AD35" s="1246" t="n"/>
      <c r="AE35" s="1251" t="n"/>
      <c r="AF35" s="1157" t="n"/>
      <c r="AG35" s="1158" t="n"/>
      <c r="AH35" s="1158" t="n"/>
      <c r="AI35" s="1158" t="n"/>
      <c r="AJ35" s="1158" t="n"/>
      <c r="AK35" s="1158" t="n"/>
      <c r="AL35" s="1161" t="n"/>
    </row>
    <row r="36" ht="9" customHeight="1" s="898">
      <c r="C36" s="1266" t="n"/>
      <c r="D36" s="1274" t="n"/>
      <c r="E36" s="1238" t="n"/>
      <c r="F36" s="1238" t="n"/>
      <c r="G36" s="1238" t="n"/>
      <c r="H36" s="1238" t="n"/>
      <c r="I36" s="1240" t="n"/>
      <c r="J36" s="1270" t="n"/>
      <c r="K36" s="1238" t="n"/>
      <c r="L36" s="1238" t="n"/>
      <c r="M36" s="1238" t="n"/>
      <c r="N36" s="1238" t="n"/>
      <c r="O36" s="1238" t="n"/>
      <c r="P36" s="1238" t="n"/>
      <c r="Q36" s="1240" t="n"/>
      <c r="R36" s="1270" t="n"/>
      <c r="S36" s="1238" t="n"/>
      <c r="T36" s="1238" t="n"/>
      <c r="U36" s="1238" t="n"/>
      <c r="V36" s="1238" t="n"/>
      <c r="W36" s="1238" t="n"/>
      <c r="X36" s="1240" t="n"/>
      <c r="Y36" s="1270" t="n"/>
      <c r="Z36" s="1238" t="n"/>
      <c r="AA36" s="1238" t="n"/>
      <c r="AB36" s="1238" t="n"/>
      <c r="AC36" s="1238" t="n"/>
      <c r="AD36" s="1238" t="n"/>
      <c r="AE36" s="1240" t="n"/>
      <c r="AF36" s="1273">
        <f>J36-SUM(R36:AE37)</f>
        <v/>
      </c>
      <c r="AG36" s="1140" t="n"/>
      <c r="AH36" s="1140" t="n"/>
      <c r="AI36" s="1140" t="n"/>
      <c r="AJ36" s="1140" t="n"/>
      <c r="AK36" s="1140" t="n"/>
      <c r="AL36" s="1141" t="n"/>
      <c r="AN36" s="810" t="inlineStr">
        <is>
          <t>Net Credit
Increase</t>
        </is>
      </c>
      <c r="AO36" s="1238" t="n"/>
      <c r="AP36" s="1240" t="n"/>
    </row>
    <row r="37" ht="9" customHeight="1" s="898">
      <c r="C37" s="1266" t="n"/>
      <c r="D37" s="1245" t="n"/>
      <c r="E37" s="1246" t="n"/>
      <c r="F37" s="1246" t="n"/>
      <c r="G37" s="1246" t="n"/>
      <c r="H37" s="1246" t="n"/>
      <c r="I37" s="1251" t="n"/>
      <c r="J37" s="1245" t="n"/>
      <c r="K37" s="1246" t="n"/>
      <c r="L37" s="1246" t="n"/>
      <c r="M37" s="1246" t="n"/>
      <c r="N37" s="1246" t="n"/>
      <c r="O37" s="1246" t="n"/>
      <c r="P37" s="1246" t="n"/>
      <c r="Q37" s="1251" t="n"/>
      <c r="R37" s="1245" t="n"/>
      <c r="S37" s="1246" t="n"/>
      <c r="T37" s="1246" t="n"/>
      <c r="U37" s="1246" t="n"/>
      <c r="V37" s="1246" t="n"/>
      <c r="W37" s="1246" t="n"/>
      <c r="X37" s="1251" t="n"/>
      <c r="Y37" s="1245" t="n"/>
      <c r="Z37" s="1246" t="n"/>
      <c r="AA37" s="1246" t="n"/>
      <c r="AB37" s="1246" t="n"/>
      <c r="AC37" s="1246" t="n"/>
      <c r="AD37" s="1246" t="n"/>
      <c r="AE37" s="1251" t="n"/>
      <c r="AF37" s="1157" t="n"/>
      <c r="AG37" s="1158" t="n"/>
      <c r="AH37" s="1158" t="n"/>
      <c r="AI37" s="1158" t="n"/>
      <c r="AJ37" s="1158" t="n"/>
      <c r="AK37" s="1158" t="n"/>
      <c r="AL37" s="1161" t="n"/>
      <c r="AN37" s="1253" t="n"/>
      <c r="AO37" s="1095" t="n"/>
      <c r="AP37" s="1252" t="n"/>
    </row>
    <row r="38" ht="17.25" customHeight="1" s="898">
      <c r="C38" s="1266" t="n"/>
      <c r="D38" s="1275" t="inlineStr">
        <is>
          <t>Off Balance</t>
        </is>
      </c>
      <c r="E38" s="1095" t="n"/>
      <c r="F38" s="1095" t="n"/>
      <c r="G38" s="1095" t="n"/>
      <c r="H38" s="1095" t="n"/>
      <c r="I38" s="1252" t="n"/>
      <c r="J38" s="1276" t="inlineStr">
        <is>
          <t>Before Adjustment</t>
        </is>
      </c>
      <c r="K38" s="1238" t="n"/>
      <c r="L38" s="1238" t="n"/>
      <c r="M38" s="1238" t="n"/>
      <c r="N38" s="1277" t="inlineStr">
        <is>
          <t>After Adjustment</t>
        </is>
      </c>
      <c r="O38" s="1242" t="n"/>
      <c r="P38" s="1242" t="n"/>
      <c r="Q38" s="1244" t="n"/>
      <c r="R38" s="1270" t="n"/>
      <c r="S38" s="1238" t="n"/>
      <c r="T38" s="1238" t="n"/>
      <c r="U38" s="1238" t="n"/>
      <c r="V38" s="1238" t="n"/>
      <c r="W38" s="1238" t="n"/>
      <c r="X38" s="1240" t="n"/>
      <c r="Y38" s="1270" t="n"/>
      <c r="Z38" s="1238" t="n"/>
      <c r="AA38" s="1238" t="n"/>
      <c r="AB38" s="1238" t="n"/>
      <c r="AC38" s="1238" t="n"/>
      <c r="AD38" s="1238" t="n"/>
      <c r="AE38" s="1240" t="n"/>
      <c r="AF38" s="1273">
        <f>N39-SUM(R38:AE39)</f>
        <v/>
      </c>
      <c r="AG38" s="1140" t="n"/>
      <c r="AH38" s="1140" t="n"/>
      <c r="AI38" s="1140" t="n"/>
      <c r="AJ38" s="1140" t="n"/>
      <c r="AK38" s="1140" t="n"/>
      <c r="AL38" s="1141" t="n"/>
      <c r="AN38" s="1245" t="n"/>
      <c r="AO38" s="1246" t="n"/>
      <c r="AP38" s="1251" t="n"/>
    </row>
    <row r="39" ht="17.25" customHeight="1" s="898">
      <c r="C39" s="1266" t="n"/>
      <c r="D39" s="1245" t="n"/>
      <c r="E39" s="1246" t="n"/>
      <c r="F39" s="1246" t="n"/>
      <c r="G39" s="1246" t="n"/>
      <c r="H39" s="1246" t="n"/>
      <c r="I39" s="1251" t="n"/>
      <c r="J39" s="1278" t="n"/>
      <c r="K39" s="1248" t="n"/>
      <c r="L39" s="1248" t="n"/>
      <c r="M39" s="1248" t="n"/>
      <c r="N39" s="1279">
        <f>J39*0.7</f>
        <v/>
      </c>
      <c r="O39" s="1280" t="n"/>
      <c r="P39" s="1280" t="n"/>
      <c r="Q39" s="1281" t="n"/>
      <c r="R39" s="1245" t="n"/>
      <c r="S39" s="1246" t="n"/>
      <c r="T39" s="1246" t="n"/>
      <c r="U39" s="1246" t="n"/>
      <c r="V39" s="1246" t="n"/>
      <c r="W39" s="1246" t="n"/>
      <c r="X39" s="1251" t="n"/>
      <c r="Y39" s="1245" t="n"/>
      <c r="Z39" s="1246" t="n"/>
      <c r="AA39" s="1246" t="n"/>
      <c r="AB39" s="1246" t="n"/>
      <c r="AC39" s="1246" t="n"/>
      <c r="AD39" s="1246" t="n"/>
      <c r="AE39" s="1251" t="n"/>
      <c r="AF39" s="1157" t="n"/>
      <c r="AG39" s="1158" t="n"/>
      <c r="AH39" s="1158" t="n"/>
      <c r="AI39" s="1158" t="n"/>
      <c r="AJ39" s="1158" t="n"/>
      <c r="AK39" s="1158" t="n"/>
      <c r="AL39" s="1161" t="n"/>
      <c r="AN39" s="816">
        <f>IF(OR(AT46="H.O.",AU46="H.O."),"H.O.","In-house")</f>
        <v/>
      </c>
      <c r="AO39" s="1227" t="n"/>
      <c r="AP39" s="1228" t="n"/>
    </row>
    <row r="40" ht="3.75" customHeight="1" s="898">
      <c r="C40" s="1264" t="n"/>
      <c r="D40" s="1282" t="n"/>
      <c r="E40" s="1095" t="n"/>
      <c r="F40" s="1095" t="n"/>
      <c r="G40" s="1095" t="n"/>
      <c r="H40" s="1095" t="n"/>
      <c r="I40" s="1095" t="n"/>
      <c r="J40" s="1095" t="n"/>
      <c r="K40" s="1095" t="n"/>
      <c r="L40" s="1095" t="n"/>
      <c r="M40" s="1095" t="n"/>
      <c r="N40" s="1095" t="n"/>
      <c r="O40" s="1095" t="n"/>
      <c r="P40" s="1095" t="n"/>
      <c r="Q40" s="1095" t="n"/>
      <c r="R40" s="1095" t="n"/>
      <c r="S40" s="1095" t="n"/>
      <c r="T40" s="1095" t="n"/>
      <c r="U40" s="1095" t="n"/>
      <c r="V40" s="1095" t="n"/>
      <c r="W40" s="1095" t="n"/>
      <c r="X40" s="1095" t="n"/>
      <c r="Y40" s="1095" t="n"/>
      <c r="Z40" s="1095" t="n"/>
      <c r="AA40" s="1095" t="n"/>
      <c r="AB40" s="1095" t="n"/>
      <c r="AC40" s="1095" t="n"/>
      <c r="AD40" s="1095" t="n"/>
      <c r="AE40" s="1095" t="n"/>
      <c r="AF40" s="1095" t="n"/>
      <c r="AG40" s="1095" t="n"/>
      <c r="AH40" s="1095" t="n"/>
      <c r="AI40" s="1095" t="n"/>
      <c r="AJ40" s="1095" t="n"/>
      <c r="AK40" s="1095" t="n"/>
      <c r="AL40" s="1095" t="n"/>
    </row>
    <row r="41" ht="15" customHeight="1" s="898">
      <c r="C41" s="1265" t="inlineStr">
        <is>
          <t>C. Calculation of DMS Exposure（After Execution）</t>
        </is>
      </c>
      <c r="D41" s="1264" t="n"/>
      <c r="E41" s="1264" t="n"/>
      <c r="F41" s="1264" t="n"/>
      <c r="G41" s="1264" t="n"/>
      <c r="H41" s="1264" t="n"/>
      <c r="I41" s="1264" t="n"/>
      <c r="J41" s="1264" t="n"/>
      <c r="K41" s="1264" t="n"/>
      <c r="L41" s="1264" t="n"/>
      <c r="M41" s="1264" t="n"/>
      <c r="N41" s="1264"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7" t="n"/>
      <c r="AT41" s="819" t="inlineStr">
        <is>
          <t>Determination</t>
        </is>
      </c>
      <c r="AU41" s="1240" t="n"/>
    </row>
    <row r="42" ht="9" customHeight="1" s="898">
      <c r="D42" s="1267" t="n"/>
      <c r="E42" s="1238" t="n"/>
      <c r="F42" s="1238" t="n"/>
      <c r="G42" s="1238" t="n"/>
      <c r="H42" s="1238" t="n"/>
      <c r="I42" s="1240" t="n"/>
      <c r="J42" s="1267">
        <f>J16</f>
        <v/>
      </c>
      <c r="K42" s="1238" t="n"/>
      <c r="L42" s="1238" t="n"/>
      <c r="M42" s="1238" t="n"/>
      <c r="N42" s="1238" t="n"/>
      <c r="O42" s="1238" t="n"/>
      <c r="P42" s="1238" t="n"/>
      <c r="Q42" s="1240" t="n"/>
      <c r="R42" s="1268">
        <f>R16</f>
        <v/>
      </c>
      <c r="S42" s="1238" t="n"/>
      <c r="T42" s="1238" t="n"/>
      <c r="U42" s="1238" t="n"/>
      <c r="V42" s="1238" t="n"/>
      <c r="W42" s="1238" t="n"/>
      <c r="X42" s="1240" t="n"/>
      <c r="Y42" s="1267">
        <f>Y16</f>
        <v/>
      </c>
      <c r="Z42" s="1238" t="n"/>
      <c r="AA42" s="1238" t="n"/>
      <c r="AB42" s="1238" t="n"/>
      <c r="AC42" s="1238" t="n"/>
      <c r="AD42" s="1238" t="n"/>
      <c r="AE42" s="1240" t="n"/>
      <c r="AF42" s="1267">
        <f>AF16</f>
        <v/>
      </c>
      <c r="AG42" s="1238" t="n"/>
      <c r="AH42" s="1238" t="n"/>
      <c r="AI42" s="1238" t="n"/>
      <c r="AJ42" s="1238" t="n"/>
      <c r="AK42" s="1238" t="n"/>
      <c r="AL42" s="1240" t="n"/>
      <c r="AN42" s="810" t="inlineStr">
        <is>
          <t>Credit Exposure</t>
        </is>
      </c>
      <c r="AO42" s="1238" t="n"/>
      <c r="AP42" s="1240" t="n"/>
      <c r="AQ42" s="1283" t="n"/>
      <c r="AR42" s="818">
        <f>T5&amp;"_Total"</f>
        <v/>
      </c>
      <c r="AS42" s="818">
        <f>T5&amp;"_Unsecured"</f>
        <v/>
      </c>
      <c r="AT42" s="1253" t="n"/>
      <c r="AU42" s="1252" t="n"/>
    </row>
    <row r="43" ht="9" customHeight="1" s="898">
      <c r="D43" s="1245" t="n"/>
      <c r="E43" s="1246" t="n"/>
      <c r="F43" s="1246" t="n"/>
      <c r="G43" s="1246" t="n"/>
      <c r="H43" s="1246" t="n"/>
      <c r="I43" s="1251" t="n"/>
      <c r="J43" s="1245" t="n"/>
      <c r="K43" s="1246" t="n"/>
      <c r="L43" s="1246" t="n"/>
      <c r="M43" s="1246" t="n"/>
      <c r="N43" s="1246" t="n"/>
      <c r="O43" s="1246" t="n"/>
      <c r="P43" s="1246" t="n"/>
      <c r="Q43" s="1251" t="n"/>
      <c r="R43" s="1245" t="n"/>
      <c r="S43" s="1246" t="n"/>
      <c r="T43" s="1246" t="n"/>
      <c r="U43" s="1246" t="n"/>
      <c r="V43" s="1246" t="n"/>
      <c r="W43" s="1246" t="n"/>
      <c r="X43" s="1251" t="n"/>
      <c r="Y43" s="1245" t="n"/>
      <c r="Z43" s="1246" t="n"/>
      <c r="AA43" s="1246" t="n"/>
      <c r="AB43" s="1246" t="n"/>
      <c r="AC43" s="1246" t="n"/>
      <c r="AD43" s="1246" t="n"/>
      <c r="AE43" s="1251" t="n"/>
      <c r="AF43" s="1245" t="n"/>
      <c r="AG43" s="1246" t="n"/>
      <c r="AH43" s="1246" t="n"/>
      <c r="AI43" s="1246" t="n"/>
      <c r="AJ43" s="1246" t="n"/>
      <c r="AK43" s="1246" t="n"/>
      <c r="AL43" s="1251" t="n"/>
      <c r="AN43" s="1253" t="n"/>
      <c r="AO43" s="1095" t="n"/>
      <c r="AP43" s="1252" t="n"/>
      <c r="AQ43" s="1283" t="n"/>
      <c r="AR43" s="1284" t="n"/>
      <c r="AS43" s="1284" t="n"/>
      <c r="AT43" s="1245" t="n"/>
      <c r="AU43" s="1251" t="n"/>
    </row>
    <row r="44" ht="9.75" customHeight="1" s="898">
      <c r="D44" s="1268" t="inlineStr">
        <is>
          <t>DMS Exposure</t>
        </is>
      </c>
      <c r="E44" s="1238" t="n"/>
      <c r="F44" s="1238" t="n"/>
      <c r="G44" s="1238" t="n"/>
      <c r="H44" s="1238" t="n"/>
      <c r="I44" s="1240" t="n"/>
      <c r="J44" s="794">
        <f>SUM(N24,J32,J34,N39,J36)</f>
        <v/>
      </c>
      <c r="K44" s="1140" t="n"/>
      <c r="L44" s="1140" t="n"/>
      <c r="M44" s="1140" t="n"/>
      <c r="N44" s="1140" t="n"/>
      <c r="O44" s="1140" t="n"/>
      <c r="P44" s="1140" t="n"/>
      <c r="Q44" s="1141" t="n"/>
      <c r="R44" s="794">
        <f>SUM(R20:X25,R32:X37,R38)</f>
        <v/>
      </c>
      <c r="S44" s="1140" t="n"/>
      <c r="T44" s="1140" t="n"/>
      <c r="U44" s="1140" t="n"/>
      <c r="V44" s="1140" t="n"/>
      <c r="W44" s="1140" t="n"/>
      <c r="X44" s="1141" t="n"/>
      <c r="Y44" s="794">
        <f>SUM(Y20,Y32:AE37,Y38)</f>
        <v/>
      </c>
      <c r="Z44" s="1140" t="n"/>
      <c r="AA44" s="1140" t="n"/>
      <c r="AB44" s="1140" t="n"/>
      <c r="AC44" s="1140" t="n"/>
      <c r="AD44" s="1140" t="n"/>
      <c r="AE44" s="1141" t="n"/>
      <c r="AF44" s="794">
        <f>J44-SUM(R44:AE45)</f>
        <v/>
      </c>
      <c r="AG44" s="1140" t="n"/>
      <c r="AH44" s="1140" t="n"/>
      <c r="AI44" s="1140" t="n"/>
      <c r="AJ44" s="1140" t="n"/>
      <c r="AK44" s="1140" t="n"/>
      <c r="AL44" s="1141" t="n"/>
      <c r="AN44" s="1253" t="n"/>
      <c r="AO44" s="1095" t="n"/>
      <c r="AP44" s="1252" t="n"/>
      <c r="AQ44" s="1285">
        <f>LEFT(AK8,1)&amp;"_EXP"</f>
        <v/>
      </c>
      <c r="AR44" s="1286">
        <f>INDEX('[25]CAA determination Table'!$D$6:$K$11,MATCH('CAA Determination Worksheet'!AR$42,'[25]CAA determination Table'!$A$6:$A$11,0),MATCH('CAA Determination Worksheet'!$AQ44,'[25]CAA determination Table'!$D$2:$K$2,0))</f>
        <v/>
      </c>
      <c r="AS44" s="1286">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8">
      <c r="D45" s="1245" t="n"/>
      <c r="E45" s="1246" t="n"/>
      <c r="F45" s="1246" t="n"/>
      <c r="G45" s="1246" t="n"/>
      <c r="H45" s="1246" t="n"/>
      <c r="I45" s="1251" t="n"/>
      <c r="J45" s="1157" t="n"/>
      <c r="K45" s="1158" t="n"/>
      <c r="L45" s="1158" t="n"/>
      <c r="M45" s="1158" t="n"/>
      <c r="N45" s="1158" t="n"/>
      <c r="O45" s="1158" t="n"/>
      <c r="P45" s="1158" t="n"/>
      <c r="Q45" s="1161" t="n"/>
      <c r="R45" s="1157" t="n"/>
      <c r="S45" s="1158" t="n"/>
      <c r="T45" s="1158" t="n"/>
      <c r="U45" s="1158" t="n"/>
      <c r="V45" s="1158" t="n"/>
      <c r="W45" s="1158" t="n"/>
      <c r="X45" s="1161" t="n"/>
      <c r="Y45" s="1157" t="n"/>
      <c r="Z45" s="1158" t="n"/>
      <c r="AA45" s="1158" t="n"/>
      <c r="AB45" s="1158" t="n"/>
      <c r="AC45" s="1158" t="n"/>
      <c r="AD45" s="1158" t="n"/>
      <c r="AE45" s="1161" t="n"/>
      <c r="AF45" s="1157" t="n"/>
      <c r="AG45" s="1158" t="n"/>
      <c r="AH45" s="1158" t="n"/>
      <c r="AI45" s="1158" t="n"/>
      <c r="AJ45" s="1158" t="n"/>
      <c r="AK45" s="1158" t="n"/>
      <c r="AL45" s="1161" t="n"/>
      <c r="AN45" s="1245" t="n"/>
      <c r="AO45" s="1246" t="n"/>
      <c r="AP45" s="1251" t="n"/>
      <c r="AQ45" s="1251" t="n"/>
      <c r="AR45" s="1251" t="n"/>
      <c r="AS45" s="1251" t="n"/>
      <c r="AT45" s="1284" t="n"/>
      <c r="AU45" s="1284" t="n"/>
    </row>
    <row r="46" ht="9.75" customHeight="1" s="898">
      <c r="D46" s="1268" t="inlineStr">
        <is>
          <t>Net Credit increase/decrease</t>
        </is>
      </c>
      <c r="E46" s="1238" t="n"/>
      <c r="F46" s="1238" t="n"/>
      <c r="G46" s="1238" t="n"/>
      <c r="H46" s="1238" t="n"/>
      <c r="I46" s="1240" t="n"/>
      <c r="J46" s="794">
        <f>SUM(J32,J34,N39,J36)</f>
        <v/>
      </c>
      <c r="K46" s="1140" t="n"/>
      <c r="L46" s="1140" t="n"/>
      <c r="M46" s="1140" t="n"/>
      <c r="N46" s="1140" t="n"/>
      <c r="O46" s="1140" t="n"/>
      <c r="P46" s="1140" t="n"/>
      <c r="Q46" s="1141" t="n"/>
      <c r="R46" s="794">
        <f>SUM(R32:X39)</f>
        <v/>
      </c>
      <c r="S46" s="1140" t="n"/>
      <c r="T46" s="1140" t="n"/>
      <c r="U46" s="1140" t="n"/>
      <c r="V46" s="1140" t="n"/>
      <c r="W46" s="1140" t="n"/>
      <c r="X46" s="1141" t="n"/>
      <c r="Y46" s="794">
        <f>SUM(Y32:AE39)</f>
        <v/>
      </c>
      <c r="Z46" s="1140" t="n"/>
      <c r="AA46" s="1140" t="n"/>
      <c r="AB46" s="1140" t="n"/>
      <c r="AC46" s="1140" t="n"/>
      <c r="AD46" s="1140" t="n"/>
      <c r="AE46" s="1141" t="n"/>
      <c r="AF46" s="794">
        <f>SUM(AF32:AL39)</f>
        <v/>
      </c>
      <c r="AG46" s="1140" t="n"/>
      <c r="AH46" s="1140" t="n"/>
      <c r="AI46" s="1140" t="n"/>
      <c r="AJ46" s="1140" t="n"/>
      <c r="AK46" s="1140" t="n"/>
      <c r="AL46" s="1141" t="n"/>
      <c r="AN46" s="828">
        <f>IF(OR(AT44="H.O.",AU44="H.O."),"H.O.","In-house")</f>
        <v/>
      </c>
      <c r="AO46" s="1140" t="n"/>
      <c r="AP46" s="1141" t="n"/>
      <c r="AQ46" s="1285">
        <f>LEFT(AK8,1)&amp;"_Net"</f>
        <v/>
      </c>
      <c r="AR46" s="1286">
        <f>INDEX('[25]CAA determination Table'!$D$6:$K$11,MATCH('CAA Determination Worksheet'!AR$42,'[25]CAA determination Table'!$A$6:$A$11,0),MATCH('CAA Determination Worksheet'!$AQ46,'[25]CAA determination Table'!$D$2:$K$2,0))</f>
        <v/>
      </c>
      <c r="AS46" s="1286">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8">
      <c r="D47" s="1245" t="n"/>
      <c r="E47" s="1246" t="n"/>
      <c r="F47" s="1246" t="n"/>
      <c r="G47" s="1246" t="n"/>
      <c r="H47" s="1246" t="n"/>
      <c r="I47" s="1251" t="n"/>
      <c r="J47" s="1157" t="n"/>
      <c r="K47" s="1158" t="n"/>
      <c r="L47" s="1158" t="n"/>
      <c r="M47" s="1158" t="n"/>
      <c r="N47" s="1158" t="n"/>
      <c r="O47" s="1158" t="n"/>
      <c r="P47" s="1158" t="n"/>
      <c r="Q47" s="1161" t="n"/>
      <c r="R47" s="1157" t="n"/>
      <c r="S47" s="1158" t="n"/>
      <c r="T47" s="1158" t="n"/>
      <c r="U47" s="1158" t="n"/>
      <c r="V47" s="1158" t="n"/>
      <c r="W47" s="1158" t="n"/>
      <c r="X47" s="1161" t="n"/>
      <c r="Y47" s="1157" t="n"/>
      <c r="Z47" s="1158" t="n"/>
      <c r="AA47" s="1158" t="n"/>
      <c r="AB47" s="1158" t="n"/>
      <c r="AC47" s="1158" t="n"/>
      <c r="AD47" s="1158" t="n"/>
      <c r="AE47" s="1161" t="n"/>
      <c r="AF47" s="1157" t="n"/>
      <c r="AG47" s="1158" t="n"/>
      <c r="AH47" s="1158" t="n"/>
      <c r="AI47" s="1158" t="n"/>
      <c r="AJ47" s="1158" t="n"/>
      <c r="AK47" s="1158" t="n"/>
      <c r="AL47" s="1161" t="n"/>
      <c r="AN47" s="1157" t="n"/>
      <c r="AO47" s="1158" t="n"/>
      <c r="AP47" s="1161" t="n"/>
      <c r="AQ47" s="1251" t="n"/>
      <c r="AR47" s="1251" t="n"/>
      <c r="AS47" s="1251" t="n"/>
      <c r="AT47" s="1284" t="n"/>
      <c r="AU47" s="1284" t="n"/>
    </row>
    <row r="48" ht="12.75" customHeight="1" s="898">
      <c r="D48" s="1282" t="n"/>
      <c r="E48" s="1095" t="n"/>
      <c r="F48" s="1095" t="n"/>
      <c r="G48" s="1095" t="n"/>
      <c r="H48" s="1095" t="n"/>
      <c r="I48" s="1095" t="n"/>
      <c r="J48" s="1095" t="n"/>
      <c r="K48" s="1095" t="n"/>
      <c r="L48" s="1095" t="n"/>
      <c r="M48" s="1095" t="n"/>
      <c r="N48" s="1095" t="n"/>
      <c r="O48" s="1095" t="n"/>
      <c r="P48" s="1095" t="n"/>
      <c r="Q48" s="1095" t="n"/>
      <c r="R48" s="1095" t="n"/>
      <c r="S48" s="1095" t="n"/>
      <c r="T48" s="1095" t="n"/>
      <c r="U48" s="1095" t="n"/>
      <c r="V48" s="1095" t="n"/>
      <c r="W48" s="1095" t="n"/>
      <c r="X48" s="1095" t="n"/>
      <c r="Y48" s="1095" t="n"/>
      <c r="Z48" s="1095" t="n"/>
      <c r="AA48" s="1095" t="n"/>
      <c r="AB48" s="1095" t="n"/>
      <c r="AC48" s="1095" t="n"/>
      <c r="AD48" s="1095" t="n"/>
      <c r="AE48" s="1095" t="n"/>
      <c r="AF48" s="1095" t="n"/>
      <c r="AG48" s="1095" t="n"/>
      <c r="AH48" s="1095" t="n"/>
      <c r="AI48" s="1095" t="n"/>
      <c r="AJ48" s="1095" t="n"/>
      <c r="AK48" s="1095" t="n"/>
      <c r="AL48" s="1095" t="n"/>
      <c r="AM48" s="1095" t="n"/>
      <c r="AN48" s="1095" t="n"/>
      <c r="AO48" s="1095" t="n"/>
      <c r="AP48" s="1095" t="n"/>
    </row>
    <row r="49" ht="3" customHeight="1" s="898">
      <c r="D49" s="1095" t="n"/>
      <c r="E49" s="1095" t="n"/>
      <c r="F49" s="1095" t="n"/>
      <c r="G49" s="1095" t="n"/>
      <c r="H49" s="1095" t="n"/>
      <c r="I49" s="1095" t="n"/>
      <c r="J49" s="1095" t="n"/>
      <c r="K49" s="1095" t="n"/>
      <c r="L49" s="1095" t="n"/>
      <c r="M49" s="1095" t="n"/>
      <c r="N49" s="1095" t="n"/>
      <c r="O49" s="1095" t="n"/>
      <c r="P49" s="1095" t="n"/>
      <c r="Q49" s="1095" t="n"/>
      <c r="R49" s="1095" t="n"/>
      <c r="S49" s="1095" t="n"/>
      <c r="T49" s="1095" t="n"/>
      <c r="U49" s="1095" t="n"/>
      <c r="V49" s="1095" t="n"/>
      <c r="W49" s="1095" t="n"/>
      <c r="X49" s="1095" t="n"/>
      <c r="Y49" s="1095" t="n"/>
      <c r="Z49" s="1095" t="n"/>
      <c r="AA49" s="1095" t="n"/>
      <c r="AB49" s="1095" t="n"/>
      <c r="AC49" s="1095" t="n"/>
      <c r="AD49" s="1095" t="n"/>
      <c r="AE49" s="1095" t="n"/>
      <c r="AF49" s="1095" t="n"/>
      <c r="AG49" s="1095" t="n"/>
      <c r="AH49" s="1095" t="n"/>
      <c r="AI49" s="1095" t="n"/>
      <c r="AJ49" s="1095" t="n"/>
      <c r="AK49" s="1095" t="n"/>
      <c r="AL49" s="1095" t="n"/>
      <c r="AM49" s="1095" t="n"/>
      <c r="AN49" s="1095" t="n"/>
      <c r="AO49" s="1095" t="n"/>
      <c r="AP49" s="109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5" t="n"/>
      <c r="I63" s="1095" t="n"/>
      <c r="J63" s="1095" t="n"/>
      <c r="K63" s="1095" t="n"/>
      <c r="L63" s="1095" t="n"/>
      <c r="M63" s="1095" t="n"/>
      <c r="N63" s="1095" t="n"/>
      <c r="O63" s="1095" t="n"/>
      <c r="P63" s="1095" t="n"/>
      <c r="Q63" s="1095" t="n"/>
      <c r="R63" s="1095" t="n"/>
      <c r="S63" s="1095" t="n"/>
      <c r="T63" s="1095" t="n"/>
      <c r="U63" s="1095" t="n"/>
      <c r="V63" s="1095" t="n"/>
      <c r="W63" s="1095" t="n"/>
      <c r="X63" s="1095" t="n"/>
      <c r="Y63" s="1095" t="n"/>
      <c r="Z63" s="1095" t="n"/>
      <c r="AA63" s="1095" t="n"/>
      <c r="AB63" s="1095" t="n"/>
      <c r="AC63" s="1095" t="n"/>
      <c r="AD63" s="1095" t="n"/>
      <c r="AE63" s="1095" t="n"/>
      <c r="AF63" s="1095" t="n"/>
      <c r="AG63" s="1095" t="n"/>
      <c r="AH63" s="1095"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5" t="n"/>
      <c r="I64" s="1095" t="n"/>
      <c r="J64" s="1095" t="n"/>
      <c r="K64" s="1095" t="n"/>
      <c r="L64" s="1095" t="n"/>
      <c r="M64" s="1095" t="n"/>
      <c r="N64" s="1095" t="n"/>
      <c r="O64" s="1095" t="n"/>
      <c r="P64" s="1095" t="n"/>
      <c r="Q64" s="1095" t="n"/>
      <c r="R64" s="1095" t="n"/>
      <c r="S64" s="1095" t="n"/>
      <c r="T64" s="1095" t="n"/>
      <c r="U64" s="1095" t="n"/>
      <c r="V64" s="1095" t="n"/>
      <c r="W64" s="1095" t="n"/>
      <c r="X64" s="1095" t="n"/>
      <c r="Y64" s="1095" t="n"/>
      <c r="Z64" s="1095" t="n"/>
      <c r="AA64" s="1095" t="n"/>
      <c r="AB64" s="1095" t="n"/>
      <c r="AC64" s="1095" t="n"/>
      <c r="AD64" s="1095" t="n"/>
      <c r="AE64" s="1095" t="n"/>
      <c r="AF64" s="1095" t="n"/>
      <c r="AG64" s="1095" t="n"/>
      <c r="AH64" s="1095" t="n"/>
      <c r="AI64" s="1095" t="n"/>
      <c r="AJ64" s="1095" t="n"/>
      <c r="AK64" s="1095" t="n"/>
      <c r="AL64" s="1095" t="n"/>
      <c r="AM64" s="109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8">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8">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8">
      <c r="AI116" s="471" t="n"/>
      <c r="AJ116" s="471" t="n"/>
      <c r="AK116" s="471" t="n"/>
      <c r="AL116" s="471" t="n"/>
      <c r="AM116" s="471" t="n"/>
      <c r="AN116" s="471" t="n"/>
      <c r="AY116" s="533" t="n"/>
      <c r="AZ116" s="533" t="n"/>
      <c r="BA116" s="533" t="n"/>
      <c r="BB116" s="533" t="n"/>
    </row>
    <row r="117" ht="24" customHeight="1" s="898">
      <c r="C117" s="483" t="inlineStr">
        <is>
          <t>F. Determination</t>
        </is>
      </c>
      <c r="D117" s="525" t="n"/>
      <c r="E117" s="525" t="n"/>
      <c r="F117" s="525" t="n"/>
      <c r="G117" s="525" t="n"/>
      <c r="H117" s="525" t="n"/>
      <c r="I117" s="824" t="inlineStr">
        <is>
          <t>Auto Determination</t>
        </is>
      </c>
      <c r="J117" s="1095" t="n"/>
      <c r="K117" s="1095" t="n"/>
      <c r="L117" s="1095" t="n"/>
      <c r="M117" s="825">
        <f>IF(AT105="applicable","H.O.",IF(AT106="applicable","H.O.",IF(AT108="applicable","In-house",IF(AT109="H.O.","H.O.","In-house"))))</f>
        <v/>
      </c>
      <c r="N117" s="1227" t="n"/>
      <c r="O117" s="1227" t="n"/>
      <c r="P117" s="1227" t="n"/>
      <c r="Q117" s="1227" t="n"/>
      <c r="R117" s="1227" t="n"/>
      <c r="S117" s="1227" t="n"/>
      <c r="T117" s="1227" t="n"/>
      <c r="U117" s="1227" t="n"/>
      <c r="V117" s="1228"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8">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8">
      <c r="C119" s="483" t="n"/>
      <c r="D119" s="525" t="n"/>
      <c r="E119" s="525" t="n"/>
      <c r="F119" s="525" t="n"/>
      <c r="G119" s="525" t="n"/>
      <c r="H119" s="525" t="n"/>
      <c r="I119" s="824" t="inlineStr">
        <is>
          <t>Final Determination</t>
        </is>
      </c>
      <c r="J119" s="1095" t="n"/>
      <c r="K119" s="1095" t="n"/>
      <c r="L119" s="1095" t="n"/>
      <c r="M119" s="826" t="n"/>
      <c r="N119" s="1236" t="n"/>
      <c r="O119" s="1236" t="n"/>
      <c r="P119" s="1236" t="n"/>
      <c r="Q119" s="1236" t="n"/>
      <c r="R119" s="1236" t="n"/>
      <c r="S119" s="1236" t="n"/>
      <c r="T119" s="1236" t="n"/>
      <c r="U119" s="1236" t="n"/>
      <c r="V119" s="1237" t="n"/>
      <c r="W119" s="536" t="n"/>
      <c r="X119" s="537" t="n"/>
      <c r="Y119" s="538" t="inlineStr">
        <is>
          <t>Notes</t>
        </is>
      </c>
      <c r="Z119" s="827" t="n"/>
      <c r="AA119" s="1238" t="n"/>
      <c r="AB119" s="1238" t="n"/>
      <c r="AC119" s="1238" t="n"/>
      <c r="AD119" s="1238" t="n"/>
      <c r="AE119" s="1238" t="n"/>
      <c r="AF119" s="1238" t="n"/>
      <c r="AG119" s="1238" t="n"/>
      <c r="AH119" s="1238" t="n"/>
      <c r="AI119" s="1238" t="n"/>
      <c r="AJ119" s="1238" t="n"/>
      <c r="AK119" s="1238" t="n"/>
      <c r="AL119" s="1238" t="n"/>
      <c r="AM119" s="1238" t="n"/>
      <c r="AN119" s="1240" t="n"/>
    </row>
    <row r="120" ht="14.25" customHeight="1" s="898">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5" t="n"/>
      <c r="AA120" s="1246" t="n"/>
      <c r="AB120" s="1246" t="n"/>
      <c r="AC120" s="1246" t="n"/>
      <c r="AD120" s="1246" t="n"/>
      <c r="AE120" s="1246" t="n"/>
      <c r="AF120" s="1246" t="n"/>
      <c r="AG120" s="1246" t="n"/>
      <c r="AH120" s="1246" t="n"/>
      <c r="AI120" s="1246" t="n"/>
      <c r="AJ120" s="1246" t="n"/>
      <c r="AK120" s="1246" t="n"/>
      <c r="AL120" s="1246" t="n"/>
      <c r="AM120" s="1246" t="n"/>
      <c r="AN120" s="1251" t="n"/>
    </row>
    <row r="121" ht="14.25" customHeight="1" s="898">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8">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8">
      <c r="A124" s="541" t="n"/>
      <c r="B124" s="541" t="n"/>
      <c r="C124" s="540" t="n"/>
      <c r="D124" s="542" t="n"/>
      <c r="E124" s="540" t="n"/>
      <c r="F124" s="540" t="n"/>
      <c r="G124" s="540" t="n"/>
      <c r="H124" s="540" t="n"/>
      <c r="I124" s="540" t="n"/>
      <c r="J124" s="543" t="n"/>
      <c r="K124" s="543" t="n"/>
      <c r="L124" s="543" t="n"/>
      <c r="M124" s="543" t="n"/>
      <c r="N124" s="540" t="n"/>
      <c r="O124" s="544" t="n"/>
      <c r="P124" s="831" t="n"/>
      <c r="Q124" s="1287" t="n"/>
      <c r="R124" s="832" t="inlineStr">
        <is>
          <t>Yes</t>
        </is>
      </c>
      <c r="S124" s="1236" t="n"/>
      <c r="T124" s="1236" t="n"/>
      <c r="U124" s="1236" t="n"/>
      <c r="V124" s="1236" t="n"/>
      <c r="W124" s="1236" t="n"/>
      <c r="X124" s="1236" t="n"/>
      <c r="Y124" s="1236" t="n"/>
      <c r="Z124" s="1237" t="n"/>
      <c r="AA124" s="543" t="n"/>
      <c r="AB124" s="543" t="n"/>
      <c r="AC124" s="831" t="n"/>
      <c r="AD124" s="1287" t="n"/>
      <c r="AE124" s="832" t="inlineStr">
        <is>
          <t>No</t>
        </is>
      </c>
      <c r="AF124" s="1236" t="n"/>
      <c r="AG124" s="1236" t="n"/>
      <c r="AH124" s="1236" t="n"/>
      <c r="AI124" s="1236" t="n"/>
      <c r="AJ124" s="1236" t="n"/>
      <c r="AK124" s="1236" t="n"/>
      <c r="AL124" s="1236" t="n"/>
      <c r="AM124" s="1237" t="n"/>
      <c r="AN124" s="543" t="n"/>
      <c r="AO124" s="543" t="n"/>
      <c r="AP124" s="543" t="n"/>
    </row>
    <row r="125" ht="14.25" customHeight="1" s="898">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5" t="n"/>
      <c r="AK126" s="1095" t="n"/>
      <c r="AL126" s="1095" t="n"/>
      <c r="AM126" s="1095" t="n"/>
      <c r="AN126" s="1095" t="n"/>
      <c r="AO126" s="1095" t="n"/>
      <c r="AP126" s="540" t="n"/>
    </row>
    <row r="127" ht="20.25" customHeight="1" s="898">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7" t="n"/>
      <c r="R128" s="832" t="inlineStr">
        <is>
          <t>Yes</t>
        </is>
      </c>
      <c r="S128" s="1236" t="n"/>
      <c r="T128" s="1236" t="n"/>
      <c r="U128" s="1236" t="n"/>
      <c r="V128" s="1236" t="n"/>
      <c r="W128" s="1236" t="n"/>
      <c r="X128" s="1236" t="n"/>
      <c r="Y128" s="1236" t="n"/>
      <c r="Z128" s="1237" t="n"/>
      <c r="AA128" s="543" t="n"/>
      <c r="AB128" s="543" t="n"/>
      <c r="AC128" s="831" t="n"/>
      <c r="AD128" s="1287" t="n"/>
      <c r="AE128" s="832" t="inlineStr">
        <is>
          <t>No</t>
        </is>
      </c>
      <c r="AF128" s="1236" t="n"/>
      <c r="AG128" s="1236" t="n"/>
      <c r="AH128" s="1236" t="n"/>
      <c r="AI128" s="1236" t="n"/>
      <c r="AJ128" s="1236" t="n"/>
      <c r="AK128" s="1236" t="n"/>
      <c r="AL128" s="1236" t="n"/>
      <c r="AM128" s="1237" t="n"/>
      <c r="AN128" s="543" t="n"/>
      <c r="AO128" s="543" t="n"/>
      <c r="AP128" s="543" t="n"/>
      <c r="AQ128" s="517" t="n"/>
      <c r="AR128" s="517" t="n"/>
      <c r="AS128" s="517" t="n"/>
      <c r="AT128" s="517" t="n"/>
      <c r="AU128" s="465" t="n"/>
      <c r="BF128" s="525" t="n"/>
      <c r="BG128" s="525" t="n"/>
      <c r="BH128" s="525" t="n"/>
    </row>
    <row r="129" ht="21.75" customHeight="1" s="898">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7" t="n"/>
      <c r="R132" s="830" t="inlineStr">
        <is>
          <t>Exceeded</t>
        </is>
      </c>
      <c r="S132" s="1236" t="n"/>
      <c r="T132" s="1236" t="n"/>
      <c r="U132" s="1236" t="n"/>
      <c r="V132" s="1236" t="n"/>
      <c r="W132" s="1236" t="n"/>
      <c r="X132" s="1236" t="n"/>
      <c r="Y132" s="1236" t="n"/>
      <c r="Z132" s="1237" t="n"/>
      <c r="AA132" s="553" t="n"/>
      <c r="AB132" s="553" t="n"/>
      <c r="AC132" s="829" t="n"/>
      <c r="AD132" s="1287" t="n"/>
      <c r="AE132" s="830" t="inlineStr">
        <is>
          <t>Not exceeded/Not applicabe</t>
        </is>
      </c>
      <c r="AF132" s="1236" t="n"/>
      <c r="AG132" s="1236" t="n"/>
      <c r="AH132" s="1236" t="n"/>
      <c r="AI132" s="1236" t="n"/>
      <c r="AJ132" s="1236" t="n"/>
      <c r="AK132" s="1236" t="n"/>
      <c r="AL132" s="1236" t="n"/>
      <c r="AM132" s="1237" t="n"/>
      <c r="AU132" s="465" t="n"/>
    </row>
    <row r="133" ht="20.25" customHeight="1" s="898">
      <c r="D133" s="551" t="inlineStr">
        <is>
          <t>＊If a Company Group EXP exceeds the applicable CELR, the control office needs to develop an ACP for the group. （See：Operating Procedures for Annual Credit Policy）</t>
        </is>
      </c>
      <c r="E133" s="1288" t="n"/>
      <c r="F133" s="1288" t="n"/>
      <c r="G133" s="1288" t="n"/>
      <c r="H133" s="1288" t="n"/>
      <c r="I133" s="1288" t="n"/>
      <c r="J133" s="1288" t="n"/>
      <c r="K133" s="1288" t="n"/>
      <c r="L133" s="1288" t="n"/>
      <c r="M133" s="1288" t="n"/>
      <c r="N133" s="1288" t="n"/>
      <c r="O133" s="1288" t="n"/>
      <c r="P133" s="1288" t="n"/>
      <c r="Q133" s="1288" t="n"/>
      <c r="R133" s="1288" t="n"/>
      <c r="S133" s="1288" t="n"/>
      <c r="T133" s="1288" t="n"/>
      <c r="U133" s="1288" t="n"/>
      <c r="V133" s="1288" t="n"/>
      <c r="W133" s="1288" t="n"/>
      <c r="X133" s="1288" t="n"/>
      <c r="Y133" s="1288" t="n"/>
      <c r="Z133" s="1288" t="n"/>
      <c r="AA133" s="1288" t="n"/>
      <c r="AB133" s="1288" t="n"/>
      <c r="AC133" s="1288" t="n"/>
      <c r="AD133" s="1288" t="n"/>
      <c r="AE133" s="1288" t="n"/>
      <c r="AF133" s="1288" t="n"/>
      <c r="AG133" s="1288" t="n"/>
      <c r="AH133" s="1288" t="n"/>
      <c r="AI133" s="1288" t="n"/>
      <c r="AJ133" s="1288" t="n"/>
      <c r="AK133" s="1288" t="n"/>
      <c r="AL133" s="1288" t="n"/>
      <c r="AM133" s="1288" t="n"/>
      <c r="AO133" s="471" t="n"/>
    </row>
    <row r="134" ht="20.25" customHeight="1" s="898">
      <c r="D134" s="556" t="n"/>
      <c r="E134" s="1288" t="inlineStr">
        <is>
          <t>【ECLR】　the parent company’s credit rating A1・2:16,000　A3:10,000　B:5,000　C:1,500　D:600　E or below:Not Applicable　(Yens in 100 millions)</t>
        </is>
      </c>
      <c r="F134" s="1288" t="n"/>
      <c r="G134" s="1288" t="n"/>
      <c r="H134" s="1288" t="n"/>
      <c r="I134" s="1288" t="n"/>
      <c r="J134" s="1288" t="n"/>
      <c r="K134" s="1288" t="n"/>
      <c r="L134" s="1288" t="n"/>
      <c r="M134" s="1288" t="n"/>
      <c r="N134" s="1288" t="n"/>
      <c r="O134" s="1288" t="n"/>
      <c r="P134" s="1288" t="n"/>
      <c r="Q134" s="1288" t="n"/>
      <c r="R134" s="1288" t="n"/>
      <c r="S134" s="1288" t="n"/>
      <c r="T134" s="1288" t="n"/>
      <c r="U134" s="1288" t="n"/>
      <c r="V134" s="1288" t="n"/>
      <c r="W134" s="1288" t="n"/>
      <c r="X134" s="1288" t="n"/>
      <c r="Y134" s="1288" t="n"/>
      <c r="Z134" s="1288" t="n"/>
      <c r="AA134" s="1288" t="n"/>
      <c r="AB134" s="1288" t="n"/>
      <c r="AC134" s="1288" t="n"/>
      <c r="AD134" s="1288" t="n"/>
      <c r="AE134" s="1288" t="n"/>
      <c r="AF134" s="1288" t="n"/>
      <c r="AG134" s="1288" t="n"/>
      <c r="AH134" s="1288" t="n"/>
      <c r="AI134" s="1288" t="n"/>
      <c r="AJ134" s="1288" t="n"/>
      <c r="AK134" s="1288" t="n"/>
      <c r="AL134" s="1288" t="n"/>
      <c r="AM134" s="1288" t="n"/>
      <c r="AO134" s="471" t="n"/>
    </row>
    <row r="135" ht="15" customHeight="1" s="898">
      <c r="A135" s="468" t="n"/>
      <c r="B135" s="468" t="n"/>
      <c r="AO135" s="471" t="inlineStr">
        <is>
          <t>October, 2022 Revision</t>
        </is>
      </c>
    </row>
    <row r="136" ht="15" customHeight="1" s="898">
      <c r="A136" s="468" t="n"/>
      <c r="B136" s="468" t="n"/>
    </row>
    <row r="137" ht="15" customHeight="1" s="898">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89" min="1" max="40"/>
    <col width="2.625" customWidth="1" style="1289" min="41" max="63"/>
    <col width="9" customWidth="1" style="1289" min="64" max="256"/>
    <col width="3.125" customWidth="1" style="1289" min="257" max="296"/>
    <col width="2.625" customWidth="1" style="1289" min="297" max="319"/>
    <col width="9" customWidth="1" style="1289" min="320" max="512"/>
    <col width="3.125" customWidth="1" style="1289" min="513" max="552"/>
    <col width="2.625" customWidth="1" style="1289" min="553" max="575"/>
    <col width="9" customWidth="1" style="1289" min="576" max="768"/>
    <col width="3.125" customWidth="1" style="1289" min="769" max="808"/>
    <col width="2.625" customWidth="1" style="1289" min="809" max="831"/>
    <col width="9" customWidth="1" style="1289" min="832" max="1024"/>
  </cols>
  <sheetData>
    <row r="1" ht="18.75" customHeight="1" s="898">
      <c r="AH1" s="1290" t="n"/>
    </row>
    <row r="2" ht="44.25" customFormat="1" customHeight="1" s="1291">
      <c r="B2" s="1292">
        <f>"Check Sheet for Effectiveness of Guarantees （Date:  "&amp;TEXT(BS!H3,"dd/mm/yyyy")&amp;" )"</f>
        <v/>
      </c>
      <c r="C2" s="1095" t="n"/>
      <c r="D2" s="1095" t="n"/>
      <c r="E2" s="1095" t="n"/>
      <c r="F2" s="1095" t="n"/>
      <c r="G2" s="1095" t="n"/>
      <c r="H2" s="1095" t="n"/>
      <c r="I2" s="1095" t="n"/>
      <c r="J2" s="1095" t="n"/>
      <c r="K2" s="1095" t="n"/>
      <c r="L2" s="1095" t="n"/>
      <c r="M2" s="1095" t="n"/>
      <c r="N2" s="1095" t="n"/>
      <c r="O2" s="1095" t="n"/>
      <c r="P2" s="1095" t="n"/>
      <c r="Q2" s="1095" t="n"/>
      <c r="R2" s="1095" t="n"/>
      <c r="S2" s="1095" t="n"/>
      <c r="T2" s="1095" t="n"/>
      <c r="U2" s="1095" t="n"/>
      <c r="V2" s="1095" t="n"/>
      <c r="W2" s="1095" t="n"/>
      <c r="X2" s="1095" t="n"/>
      <c r="Y2" s="1095" t="n"/>
      <c r="Z2" s="1095" t="n"/>
      <c r="AA2" s="1095" t="n"/>
      <c r="AB2" s="1095" t="n"/>
      <c r="AC2" s="1095" t="n"/>
      <c r="AD2" s="1095" t="n"/>
      <c r="AE2" s="1095" t="n"/>
      <c r="AF2" s="1095" t="n"/>
      <c r="AG2" s="1095" t="n"/>
      <c r="AH2" s="1095" t="n"/>
      <c r="AI2" s="1095" t="n"/>
      <c r="AJ2" s="1095" t="n"/>
      <c r="AK2" s="1095" t="n"/>
    </row>
    <row r="3" ht="15.75" customHeight="1" s="898">
      <c r="N3" s="1293" t="n"/>
      <c r="AC3" s="1294" t="inlineStr">
        <is>
          <t>Office/Dept</t>
        </is>
      </c>
      <c r="AD3" s="1236" t="n"/>
      <c r="AE3" s="1236" t="n"/>
      <c r="AF3" s="1237" t="n"/>
      <c r="AG3" s="1295">
        <f>BS!H5</f>
        <v/>
      </c>
      <c r="AH3" s="1236" t="n"/>
      <c r="AI3" s="1236" t="n"/>
      <c r="AJ3" s="1236" t="n"/>
      <c r="AK3" s="1236" t="n"/>
      <c r="AL3" s="1237" t="n"/>
    </row>
    <row r="4" ht="17.25" customHeight="1" s="898">
      <c r="AC4" s="1294" t="inlineStr">
        <is>
          <t>Officer</t>
        </is>
      </c>
      <c r="AD4" s="1236" t="n"/>
      <c r="AE4" s="1236" t="n"/>
      <c r="AF4" s="1237" t="n"/>
      <c r="AG4" s="1296">
        <f>BS!H6</f>
        <v/>
      </c>
      <c r="AH4" s="1236" t="n"/>
      <c r="AI4" s="1236" t="n"/>
      <c r="AJ4" s="1236" t="n"/>
      <c r="AK4" s="1236" t="n"/>
      <c r="AL4" s="1237" t="n"/>
    </row>
    <row r="5" ht="18" customHeight="1" s="898">
      <c r="B5" s="1297" t="n"/>
      <c r="AC5" s="1298" t="n"/>
      <c r="AD5" s="1299" t="inlineStr">
        <is>
          <t xml:space="preserve">   Extension Number (</t>
        </is>
      </c>
      <c r="AE5" s="1300" t="n"/>
      <c r="AF5" s="1301">
        <f>BS!H7</f>
        <v/>
      </c>
      <c r="AG5" s="1140" t="n"/>
      <c r="AH5" s="1140" t="n"/>
      <c r="AI5" s="1140" t="n"/>
      <c r="AJ5" s="1140" t="n"/>
      <c r="AK5" s="1140" t="n"/>
      <c r="AL5" s="1300" t="inlineStr">
        <is>
          <t>)</t>
        </is>
      </c>
    </row>
    <row r="6" ht="33" customHeight="1" s="898">
      <c r="B6" s="1302" t="n"/>
      <c r="F6" s="1303" t="n"/>
    </row>
    <row r="7" ht="11.25" customHeight="1" s="898">
      <c r="B7" s="1304" t="n"/>
      <c r="C7" s="1304" t="n"/>
      <c r="D7" s="1304" t="n"/>
      <c r="E7" s="1304" t="n"/>
      <c r="F7" s="1304" t="n"/>
      <c r="G7" s="1304" t="n"/>
      <c r="H7" s="1304" t="n"/>
      <c r="I7" s="1304" t="n"/>
      <c r="J7" s="1304" t="n"/>
      <c r="K7" s="1304" t="n"/>
    </row>
    <row r="8" ht="30" customHeight="1" s="898">
      <c r="B8" s="1305" t="inlineStr">
        <is>
          <t>Guarantor Name</t>
        </is>
      </c>
      <c r="C8" s="1227" t="n"/>
      <c r="D8" s="1227" t="n"/>
      <c r="E8" s="1228" t="n"/>
      <c r="F8" s="1306" t="n"/>
      <c r="G8" s="1227" t="n"/>
      <c r="H8" s="1227" t="n"/>
      <c r="I8" s="1227" t="n"/>
      <c r="J8" s="1227" t="n"/>
      <c r="K8" s="1227" t="n"/>
      <c r="L8" s="1227" t="n"/>
      <c r="M8" s="1227" t="n"/>
      <c r="N8" s="1227" t="n"/>
      <c r="O8" s="1227" t="n"/>
      <c r="P8" s="1227" t="n"/>
      <c r="Q8" s="1227" t="n"/>
      <c r="R8" s="1227" t="n"/>
      <c r="S8" s="1227" t="n"/>
      <c r="T8" s="1227" t="n"/>
      <c r="U8" s="1227" t="n"/>
      <c r="V8" s="1228" t="n"/>
      <c r="W8" s="1307" t="inlineStr">
        <is>
          <t>Mizuho C-CIF</t>
        </is>
      </c>
      <c r="X8" s="1236" t="n"/>
      <c r="Y8" s="1237" t="n"/>
      <c r="Z8" s="1295" t="n"/>
      <c r="AA8" s="1236" t="n"/>
      <c r="AB8" s="1236" t="n"/>
      <c r="AC8" s="1236" t="n"/>
      <c r="AD8" s="1236" t="n"/>
      <c r="AE8" s="1237" t="n"/>
      <c r="AF8" s="1305" t="inlineStr">
        <is>
          <t>Rating</t>
        </is>
      </c>
      <c r="AG8" s="1227" t="n"/>
      <c r="AH8" s="1228" t="n"/>
      <c r="AI8" s="1295" t="n"/>
      <c r="AJ8" s="1236" t="n"/>
      <c r="AK8" s="1236" t="n"/>
      <c r="AL8" s="1237" t="n"/>
    </row>
    <row r="9" ht="31.5" customHeight="1" s="898">
      <c r="AG9" s="1308" t="n"/>
    </row>
    <row r="10" ht="18.75" customHeight="1" s="898">
      <c r="B10" s="1309" t="inlineStr">
        <is>
          <t>Does the guarantee satisfy the conditions for Quality guarantee?</t>
        </is>
      </c>
      <c r="C10" s="1310" t="n"/>
      <c r="D10" s="1310" t="n"/>
      <c r="E10" s="1310" t="n"/>
      <c r="F10" s="1310" t="n"/>
      <c r="G10" s="1310" t="n"/>
      <c r="H10" s="1310" t="n"/>
      <c r="I10" s="1310" t="n"/>
      <c r="J10" s="1310" t="n"/>
      <c r="K10" s="1310" t="n"/>
      <c r="L10" s="1310" t="n"/>
      <c r="M10" s="1310" t="n"/>
      <c r="N10" s="1310" t="n"/>
      <c r="O10" s="1310" t="n"/>
      <c r="P10" s="1310" t="n"/>
      <c r="Q10" s="1310" t="n"/>
      <c r="R10" s="1310" t="n"/>
      <c r="S10" s="1310" t="n"/>
      <c r="T10" s="1310" t="n"/>
      <c r="U10" s="1310" t="n"/>
      <c r="V10" s="1310" t="n"/>
      <c r="W10" s="1310" t="n"/>
      <c r="X10" s="1310" t="n"/>
      <c r="Y10" s="1310" t="n"/>
      <c r="Z10" s="1310" t="n"/>
      <c r="AA10" s="1310" t="n"/>
      <c r="AB10" s="1310" t="n"/>
      <c r="AC10" s="1310" t="n"/>
      <c r="AD10" s="1310" t="n"/>
      <c r="AE10" s="1310" t="n"/>
      <c r="AF10" s="1310" t="n"/>
      <c r="AG10" s="1310" t="n"/>
      <c r="AH10" s="1310" t="n"/>
      <c r="AI10" s="1310" t="n"/>
      <c r="AJ10" s="1310" t="n"/>
      <c r="AK10" s="1310" t="n"/>
      <c r="AL10" s="1311" t="n"/>
    </row>
    <row r="11" ht="18.75" customHeight="1" s="898">
      <c r="B11" s="1312" t="n"/>
      <c r="AL11" s="1232" t="n"/>
    </row>
    <row r="12" ht="18.75" customHeight="1" s="898">
      <c r="B12" s="1313" t="n"/>
      <c r="C12" s="1314" t="n"/>
      <c r="D12" s="1314" t="n"/>
      <c r="E12" s="1314" t="n"/>
      <c r="F12" s="1314" t="n"/>
      <c r="G12" s="1314" t="n"/>
      <c r="H12" s="1314" t="n"/>
      <c r="I12" s="1314" t="n"/>
      <c r="J12" s="1314" t="n"/>
      <c r="K12" s="1314" t="n"/>
      <c r="L12" s="1314" t="n"/>
      <c r="M12" s="1314" t="n"/>
      <c r="N12" s="1314" t="n"/>
      <c r="O12" s="1314" t="n"/>
      <c r="P12" s="1314" t="n"/>
      <c r="Q12" s="1314" t="n"/>
      <c r="R12" s="1314" t="n"/>
      <c r="S12" s="1314" t="n"/>
      <c r="T12" s="1314" t="n"/>
      <c r="U12" s="1314" t="n"/>
      <c r="V12" s="1314" t="n"/>
      <c r="W12" s="1314" t="n"/>
      <c r="X12" s="1314" t="n"/>
      <c r="Y12" s="1314" t="n"/>
      <c r="Z12" s="1314" t="n"/>
      <c r="AA12" s="1314" t="n"/>
      <c r="AB12" s="1314" t="n"/>
      <c r="AC12" s="1314" t="n"/>
      <c r="AD12" s="1314" t="n"/>
      <c r="AE12" s="1314" t="n"/>
      <c r="AF12" s="1314" t="n"/>
      <c r="AG12" s="1314" t="n"/>
      <c r="AH12" s="1314" t="n"/>
      <c r="AI12" s="1314" t="n"/>
      <c r="AJ12" s="1314" t="n"/>
      <c r="AK12" s="1314" t="n"/>
      <c r="AL12" s="1315" t="n"/>
    </row>
    <row r="13" ht="18.75" customHeight="1" s="898">
      <c r="B13" s="1316" t="n"/>
      <c r="C13" s="1316" t="n"/>
      <c r="D13" s="1316" t="n"/>
      <c r="E13" s="1316" t="n"/>
      <c r="F13" s="1316" t="n"/>
      <c r="G13" s="1316" t="n"/>
      <c r="H13" s="1316" t="n"/>
      <c r="I13" s="1316" t="n"/>
      <c r="J13" s="1316" t="n"/>
      <c r="K13" s="1316" t="n"/>
      <c r="L13" s="1316" t="n"/>
      <c r="M13" s="1316" t="n"/>
      <c r="N13" s="1316" t="n"/>
      <c r="O13" s="1316" t="n"/>
      <c r="P13" s="1316" t="n"/>
      <c r="Q13" s="1316" t="n"/>
      <c r="R13" s="1316" t="n"/>
      <c r="S13" s="1316" t="n"/>
      <c r="T13" s="1316" t="n"/>
      <c r="U13" s="1316" t="n"/>
      <c r="V13" s="1316" t="n"/>
      <c r="W13" s="1316" t="n"/>
      <c r="X13" s="1316" t="n"/>
      <c r="Y13" s="1316" t="n"/>
      <c r="Z13" s="1316" t="n"/>
      <c r="AA13" s="1316" t="n"/>
      <c r="AB13" s="1316" t="n"/>
      <c r="AC13" s="1316" t="n"/>
      <c r="AD13" s="1316" t="n"/>
      <c r="AE13" s="1316" t="n"/>
      <c r="AF13" s="1316" t="n"/>
      <c r="AG13" s="1316" t="n"/>
      <c r="AH13" s="1316" t="n"/>
      <c r="AI13" s="1316" t="n"/>
      <c r="AJ13" s="1316" t="n"/>
      <c r="AK13" s="1316" t="n"/>
      <c r="AL13" s="1316" t="n"/>
    </row>
    <row r="14" ht="18.75" customHeight="1" s="898">
      <c r="N14" s="1298" t="n"/>
      <c r="O14" s="1317" t="inlineStr">
        <is>
          <t>YES</t>
        </is>
      </c>
      <c r="P14" s="1298" t="n"/>
      <c r="Q14" s="1298" t="n"/>
    </row>
    <row r="15" ht="18.75" customHeight="1" s="898"/>
    <row r="16" ht="18.75" customHeight="1" s="898">
      <c r="B16" s="1318"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0" t="n"/>
      <c r="D16" s="1310" t="n"/>
      <c r="E16" s="1310" t="n"/>
      <c r="F16" s="1310" t="n"/>
      <c r="G16" s="1310" t="n"/>
      <c r="H16" s="1310" t="n"/>
      <c r="I16" s="1310" t="n"/>
      <c r="J16" s="1310" t="n"/>
      <c r="K16" s="1310" t="n"/>
      <c r="L16" s="1310" t="n"/>
      <c r="M16" s="1310" t="n"/>
      <c r="N16" s="1310" t="n"/>
      <c r="O16" s="1310" t="n"/>
      <c r="P16" s="1310" t="n"/>
      <c r="Q16" s="1310" t="n"/>
      <c r="R16" s="1310" t="n"/>
      <c r="S16" s="1310" t="n"/>
      <c r="T16" s="1310" t="n"/>
      <c r="U16" s="1310" t="n"/>
      <c r="V16" s="1310" t="n"/>
      <c r="W16" s="1311" t="n"/>
      <c r="AI16" s="1298" t="n"/>
      <c r="AJ16" s="1317" t="inlineStr">
        <is>
          <t>NO</t>
        </is>
      </c>
      <c r="AK16" s="1298" t="n"/>
    </row>
    <row r="17" ht="18.75" customHeight="1" s="898">
      <c r="B17" s="1312" t="n"/>
      <c r="W17" s="1232" t="n"/>
    </row>
    <row r="18" ht="18.75" customHeight="1" s="898">
      <c r="B18" s="1312" t="n"/>
      <c r="W18" s="1232" t="n"/>
      <c r="AD18" s="1319" t="n"/>
      <c r="AE18" s="1319" t="n"/>
      <c r="AF18" s="1319" t="n"/>
      <c r="AG18" s="1319" t="n"/>
      <c r="AH18" s="1319" t="n"/>
      <c r="AI18" s="1319" t="n"/>
      <c r="AJ18" s="1319" t="n"/>
      <c r="AK18" s="1319" t="n"/>
      <c r="AL18" s="1319" t="n"/>
    </row>
    <row r="19" ht="18.75" customHeight="1" s="898">
      <c r="B19" s="1312" t="n"/>
      <c r="W19" s="1232" t="n"/>
      <c r="Y19" s="1298" t="n"/>
      <c r="Z19" s="1317" t="inlineStr">
        <is>
          <t>YES</t>
        </is>
      </c>
      <c r="AA19" s="1298" t="n"/>
      <c r="AB19" s="1298" t="n"/>
      <c r="AD19" s="1320" t="inlineStr">
        <is>
          <t>Effectiveness of the guarantee cannot be considered</t>
        </is>
      </c>
      <c r="AE19" s="1310" t="n"/>
      <c r="AF19" s="1310" t="n"/>
      <c r="AG19" s="1310" t="n"/>
      <c r="AH19" s="1310" t="n"/>
      <c r="AI19" s="1310" t="n"/>
      <c r="AJ19" s="1310" t="n"/>
      <c r="AK19" s="1310" t="n"/>
      <c r="AL19" s="1311" t="n"/>
    </row>
    <row r="20" ht="18.75" customHeight="1" s="898">
      <c r="B20" s="1312" t="n"/>
      <c r="W20" s="1232" t="n"/>
      <c r="AD20" s="1312" t="n"/>
      <c r="AL20" s="1232" t="n"/>
    </row>
    <row r="21" ht="18.75" customHeight="1" s="898">
      <c r="B21" s="1312" t="n"/>
      <c r="W21" s="1232" t="n"/>
      <c r="AD21" s="1313" t="n"/>
      <c r="AE21" s="1314" t="n"/>
      <c r="AF21" s="1314" t="n"/>
      <c r="AG21" s="1314" t="n"/>
      <c r="AH21" s="1314" t="n"/>
      <c r="AI21" s="1314" t="n"/>
      <c r="AJ21" s="1314" t="n"/>
      <c r="AK21" s="1314" t="n"/>
      <c r="AL21" s="1315" t="n"/>
    </row>
    <row r="22" ht="18.75" customHeight="1" s="898">
      <c r="B22" s="1313" t="n"/>
      <c r="C22" s="1314" t="n"/>
      <c r="D22" s="1314" t="n"/>
      <c r="E22" s="1314" t="n"/>
      <c r="F22" s="1314" t="n"/>
      <c r="G22" s="1314" t="n"/>
      <c r="H22" s="1314" t="n"/>
      <c r="I22" s="1314" t="n"/>
      <c r="J22" s="1314" t="n"/>
      <c r="K22" s="1314" t="n"/>
      <c r="L22" s="1314" t="n"/>
      <c r="M22" s="1314" t="n"/>
      <c r="N22" s="1314" t="n"/>
      <c r="O22" s="1314" t="n"/>
      <c r="P22" s="1314" t="n"/>
      <c r="Q22" s="1314" t="n"/>
      <c r="R22" s="1314" t="n"/>
      <c r="S22" s="1314" t="n"/>
      <c r="T22" s="1314" t="n"/>
      <c r="U22" s="1314" t="n"/>
      <c r="V22" s="1314" t="n"/>
      <c r="W22" s="1315" t="n"/>
    </row>
    <row r="23" ht="18.75" customHeight="1" s="898">
      <c r="N23" s="1298" t="n"/>
      <c r="O23" s="1317" t="inlineStr">
        <is>
          <t>NO</t>
        </is>
      </c>
      <c r="P23" s="1298" t="n"/>
      <c r="Q23" s="1298" t="n"/>
    </row>
    <row r="24" ht="18.75" customHeight="1" s="898"/>
    <row r="25" ht="18.75" customHeight="1" s="898">
      <c r="B25" s="1309" t="inlineStr">
        <is>
          <t>Is the guarantor a member of the same customer group as the obligor?</t>
        </is>
      </c>
      <c r="C25" s="1310" t="n"/>
      <c r="D25" s="1310" t="n"/>
      <c r="E25" s="1310" t="n"/>
      <c r="F25" s="1310" t="n"/>
      <c r="G25" s="1310" t="n"/>
      <c r="H25" s="1310" t="n"/>
      <c r="I25" s="1310" t="n"/>
      <c r="J25" s="1310" t="n"/>
      <c r="K25" s="1310" t="n"/>
      <c r="L25" s="1310" t="n"/>
      <c r="M25" s="1310" t="n"/>
      <c r="N25" s="1310" t="n"/>
      <c r="O25" s="1310" t="n"/>
      <c r="P25" s="1310" t="n"/>
      <c r="Q25" s="1310" t="n"/>
      <c r="R25" s="1310" t="n"/>
      <c r="S25" s="1310" t="n"/>
      <c r="T25" s="1310" t="n"/>
      <c r="U25" s="1310" t="n"/>
      <c r="V25" s="1310" t="n"/>
      <c r="W25" s="1310" t="n"/>
      <c r="X25" s="1310" t="n"/>
      <c r="Y25" s="1310" t="n"/>
      <c r="Z25" s="1310" t="n"/>
      <c r="AA25" s="1310" t="n"/>
      <c r="AB25" s="1310" t="n"/>
      <c r="AC25" s="1310" t="n"/>
      <c r="AD25" s="1310" t="n"/>
      <c r="AE25" s="1310" t="n"/>
      <c r="AF25" s="1310" t="n"/>
      <c r="AG25" s="1310" t="n"/>
      <c r="AH25" s="1310" t="n"/>
      <c r="AI25" s="1310" t="n"/>
      <c r="AJ25" s="1310" t="n"/>
      <c r="AK25" s="1310" t="n"/>
      <c r="AL25" s="1311" t="n"/>
    </row>
    <row r="26" ht="18.75" customHeight="1" s="898">
      <c r="B26" s="1312" t="n"/>
      <c r="AL26" s="1232" t="n"/>
    </row>
    <row r="27" ht="18.75" customHeight="1" s="898">
      <c r="B27" s="1313" t="n"/>
      <c r="C27" s="1314" t="n"/>
      <c r="D27" s="1314" t="n"/>
      <c r="E27" s="1314" t="n"/>
      <c r="F27" s="1314" t="n"/>
      <c r="G27" s="1314" t="n"/>
      <c r="H27" s="1314" t="n"/>
      <c r="I27" s="1314" t="n"/>
      <c r="J27" s="1314" t="n"/>
      <c r="K27" s="1314" t="n"/>
      <c r="L27" s="1314" t="n"/>
      <c r="M27" s="1314" t="n"/>
      <c r="N27" s="1314" t="n"/>
      <c r="O27" s="1314" t="n"/>
      <c r="P27" s="1314" t="n"/>
      <c r="Q27" s="1314" t="n"/>
      <c r="R27" s="1314" t="n"/>
      <c r="S27" s="1314" t="n"/>
      <c r="T27" s="1314" t="n"/>
      <c r="U27" s="1314" t="n"/>
      <c r="V27" s="1314" t="n"/>
      <c r="W27" s="1314" t="n"/>
      <c r="X27" s="1314" t="n"/>
      <c r="Y27" s="1314" t="n"/>
      <c r="Z27" s="1314" t="n"/>
      <c r="AA27" s="1314" t="n"/>
      <c r="AB27" s="1314" t="n"/>
      <c r="AC27" s="1314" t="n"/>
      <c r="AD27" s="1314" t="n"/>
      <c r="AE27" s="1314" t="n"/>
      <c r="AF27" s="1314" t="n"/>
      <c r="AG27" s="1314" t="n"/>
      <c r="AH27" s="1314" t="n"/>
      <c r="AI27" s="1314" t="n"/>
      <c r="AJ27" s="1314" t="n"/>
      <c r="AK27" s="1314" t="n"/>
      <c r="AL27" s="1315" t="n"/>
    </row>
    <row r="28" ht="18.75" customHeight="1" s="898"/>
    <row r="29" ht="18.75" customHeight="1" s="898">
      <c r="N29" s="1298" t="n"/>
      <c r="O29" s="1317" t="inlineStr">
        <is>
          <t>YES</t>
        </is>
      </c>
      <c r="P29" s="1298" t="n"/>
      <c r="Q29" s="1298" t="n"/>
      <c r="AI29" s="1298" t="n"/>
      <c r="AJ29" s="1317" t="inlineStr">
        <is>
          <t>NO</t>
        </is>
      </c>
      <c r="AK29" s="1298" t="n"/>
      <c r="AL29" s="1298" t="n"/>
    </row>
    <row r="30" ht="18.75" customHeight="1" s="898"/>
    <row r="31" ht="18.75" customHeight="1" s="898">
      <c r="B31" s="1321" t="inlineStr">
        <is>
          <t>Is the MHBK Rating of the obligor decided based on the Top Down Approach (TDA)?
Is the MHBK Rating of the obligor reflecting the creditworthiness of the credit enhaner (e.g. a party with recourse obligation)?</t>
        </is>
      </c>
      <c r="C31" s="1310" t="n"/>
      <c r="D31" s="1310" t="n"/>
      <c r="E31" s="1310" t="n"/>
      <c r="F31" s="1310" t="n"/>
      <c r="G31" s="1310" t="n"/>
      <c r="H31" s="1310" t="n"/>
      <c r="I31" s="1310" t="n"/>
      <c r="J31" s="1310" t="n"/>
      <c r="K31" s="1310" t="n"/>
      <c r="L31" s="1310" t="n"/>
      <c r="M31" s="1310" t="n"/>
      <c r="N31" s="1310" t="n"/>
      <c r="O31" s="1310" t="n"/>
      <c r="P31" s="1310" t="n"/>
      <c r="Q31" s="1310" t="n"/>
      <c r="R31" s="1310" t="n"/>
      <c r="S31" s="1310" t="n"/>
      <c r="T31" s="1310" t="n"/>
      <c r="U31" s="1310" t="n"/>
      <c r="V31" s="1310" t="n"/>
      <c r="W31" s="1310" t="n"/>
      <c r="X31" s="1310" t="n"/>
      <c r="Y31" s="1310" t="n"/>
      <c r="Z31" s="1310" t="n"/>
      <c r="AA31" s="1311" t="n"/>
      <c r="AD31" s="1322" t="inlineStr">
        <is>
          <t>Effectivenss can be considered</t>
        </is>
      </c>
      <c r="AE31" s="1310" t="n"/>
      <c r="AF31" s="1310" t="n"/>
      <c r="AG31" s="1310" t="n"/>
      <c r="AH31" s="1310" t="n"/>
      <c r="AI31" s="1310" t="n"/>
      <c r="AJ31" s="1310" t="n"/>
      <c r="AK31" s="1310" t="n"/>
      <c r="AL31" s="1311" t="n"/>
    </row>
    <row r="32" ht="18.75" customHeight="1" s="898">
      <c r="B32" s="1312" t="n"/>
      <c r="AA32" s="1232" t="n"/>
      <c r="AD32" s="1312" t="n"/>
      <c r="AL32" s="1232" t="n"/>
    </row>
    <row r="33" ht="18.75" customHeight="1" s="898">
      <c r="B33" s="1313" t="n"/>
      <c r="C33" s="1314" t="n"/>
      <c r="D33" s="1314" t="n"/>
      <c r="E33" s="1314" t="n"/>
      <c r="F33" s="1314" t="n"/>
      <c r="G33" s="1314" t="n"/>
      <c r="H33" s="1314" t="n"/>
      <c r="I33" s="1314" t="n"/>
      <c r="J33" s="1314" t="n"/>
      <c r="K33" s="1314" t="n"/>
      <c r="L33" s="1314" t="n"/>
      <c r="M33" s="1314" t="n"/>
      <c r="N33" s="1314" t="n"/>
      <c r="O33" s="1314" t="n"/>
      <c r="P33" s="1314" t="n"/>
      <c r="Q33" s="1314" t="n"/>
      <c r="R33" s="1314" t="n"/>
      <c r="S33" s="1314" t="n"/>
      <c r="T33" s="1314" t="n"/>
      <c r="U33" s="1314" t="n"/>
      <c r="V33" s="1314" t="n"/>
      <c r="W33" s="1314" t="n"/>
      <c r="X33" s="1314" t="n"/>
      <c r="Y33" s="1314" t="n"/>
      <c r="Z33" s="1314" t="n"/>
      <c r="AA33" s="1315" t="n"/>
      <c r="AD33" s="1313" t="n"/>
      <c r="AE33" s="1314" t="n"/>
      <c r="AF33" s="1314" t="n"/>
      <c r="AG33" s="1314" t="n"/>
      <c r="AH33" s="1314" t="n"/>
      <c r="AI33" s="1314" t="n"/>
      <c r="AJ33" s="1314" t="n"/>
      <c r="AK33" s="1314" t="n"/>
      <c r="AL33" s="1315" t="n"/>
    </row>
    <row r="34" ht="18.75" customHeight="1" s="898"/>
    <row r="35" ht="18.75" customHeight="1" s="898">
      <c r="G35" s="1298" t="n"/>
      <c r="H35" s="1317" t="inlineStr">
        <is>
          <t>YES</t>
        </is>
      </c>
      <c r="I35" s="1298" t="n"/>
      <c r="U35" s="1298" t="n"/>
      <c r="V35" s="1317" t="inlineStr">
        <is>
          <t>NO</t>
        </is>
      </c>
      <c r="W35" s="1298" t="n"/>
      <c r="X35" s="1298" t="n"/>
    </row>
    <row r="36" ht="18.75" customHeight="1" s="898"/>
    <row r="37" ht="18.75" customHeight="1" s="898">
      <c r="B37" s="1320" t="inlineStr">
        <is>
          <t>*Effectiveness of the guarantee cannot be considered</t>
        </is>
      </c>
      <c r="C37" s="1310" t="n"/>
      <c r="D37" s="1310" t="n"/>
      <c r="E37" s="1310" t="n"/>
      <c r="F37" s="1310" t="n"/>
      <c r="G37" s="1310" t="n"/>
      <c r="H37" s="1310" t="n"/>
      <c r="I37" s="1310" t="n"/>
      <c r="J37" s="1311" t="n"/>
      <c r="M37" s="1323" t="inlineStr">
        <is>
          <t>Is the MHBK Rating of the guarantor decided based on the Top Down Approach (TDA)?</t>
        </is>
      </c>
      <c r="N37" s="1310" t="n"/>
      <c r="O37" s="1310" t="n"/>
      <c r="P37" s="1310" t="n"/>
      <c r="Q37" s="1310" t="n"/>
      <c r="R37" s="1310" t="n"/>
      <c r="S37" s="1310" t="n"/>
      <c r="T37" s="1310" t="n"/>
      <c r="U37" s="1310" t="n"/>
      <c r="V37" s="1310" t="n"/>
      <c r="W37" s="1310" t="n"/>
      <c r="X37" s="1310" t="n"/>
      <c r="Y37" s="1310" t="n"/>
      <c r="Z37" s="1310" t="n"/>
      <c r="AA37" s="1310" t="n"/>
      <c r="AB37" s="1310" t="n"/>
      <c r="AC37" s="1310" t="n"/>
      <c r="AD37" s="1310" t="n"/>
      <c r="AE37" s="1310" t="n"/>
      <c r="AF37" s="1310" t="n"/>
      <c r="AG37" s="1310" t="n"/>
      <c r="AH37" s="1310" t="n"/>
      <c r="AI37" s="1310" t="n"/>
      <c r="AJ37" s="1310" t="n"/>
      <c r="AK37" s="1310" t="n"/>
      <c r="AL37" s="1311" t="n"/>
    </row>
    <row r="38" ht="18.75" customHeight="1" s="898">
      <c r="B38" s="1312" t="n"/>
      <c r="J38" s="1232" t="n"/>
      <c r="M38" s="1312" t="n"/>
      <c r="AL38" s="1232" t="n"/>
    </row>
    <row r="39" ht="18.75" customHeight="1" s="898">
      <c r="B39" s="1313" t="n"/>
      <c r="C39" s="1314" t="n"/>
      <c r="D39" s="1314" t="n"/>
      <c r="E39" s="1314" t="n"/>
      <c r="F39" s="1314" t="n"/>
      <c r="G39" s="1314" t="n"/>
      <c r="H39" s="1314" t="n"/>
      <c r="I39" s="1314" t="n"/>
      <c r="J39" s="1315" t="n"/>
      <c r="M39" s="1313" t="n"/>
      <c r="N39" s="1314" t="n"/>
      <c r="O39" s="1314" t="n"/>
      <c r="P39" s="1314" t="n"/>
      <c r="Q39" s="1314" t="n"/>
      <c r="R39" s="1314" t="n"/>
      <c r="S39" s="1314" t="n"/>
      <c r="T39" s="1314" t="n"/>
      <c r="U39" s="1314" t="n"/>
      <c r="V39" s="1314" t="n"/>
      <c r="W39" s="1314" t="n"/>
      <c r="X39" s="1314" t="n"/>
      <c r="Y39" s="1314" t="n"/>
      <c r="Z39" s="1314" t="n"/>
      <c r="AA39" s="1314" t="n"/>
      <c r="AB39" s="1314" t="n"/>
      <c r="AC39" s="1314" t="n"/>
      <c r="AD39" s="1314" t="n"/>
      <c r="AE39" s="1314" t="n"/>
      <c r="AF39" s="1314" t="n"/>
      <c r="AG39" s="1314" t="n"/>
      <c r="AH39" s="1314" t="n"/>
      <c r="AI39" s="1314" t="n"/>
      <c r="AJ39" s="1314" t="n"/>
      <c r="AK39" s="1314" t="n"/>
      <c r="AL39" s="1315" t="n"/>
    </row>
    <row r="40" ht="18.75" customHeight="1" s="898">
      <c r="M40" s="1303" t="n"/>
      <c r="N40" s="1303" t="n"/>
      <c r="O40" s="1303" t="n"/>
      <c r="P40" s="1303" t="n"/>
      <c r="Q40" s="1303" t="n"/>
      <c r="R40" s="1303" t="n"/>
      <c r="S40" s="1303" t="n"/>
      <c r="T40" s="1303" t="n"/>
      <c r="U40" s="1303" t="n"/>
      <c r="V40" s="1303" t="n"/>
      <c r="W40" s="1303" t="n"/>
      <c r="X40" s="1303" t="n"/>
      <c r="Y40" s="1303" t="n"/>
      <c r="Z40" s="1303" t="n"/>
      <c r="AA40" s="1303" t="n"/>
      <c r="AB40" s="1303" t="n"/>
      <c r="AC40" s="1303" t="n"/>
      <c r="AD40" s="1303" t="n"/>
      <c r="AE40" s="1303" t="n"/>
      <c r="AF40" s="1303" t="n"/>
      <c r="AG40" s="1303" t="n"/>
      <c r="AH40" s="1303" t="n"/>
      <c r="AI40" s="1303" t="n"/>
      <c r="AJ40" s="1303" t="n"/>
      <c r="AK40" s="1303" t="n"/>
      <c r="AL40" s="1303" t="n"/>
    </row>
    <row r="41" ht="18.75" customHeight="1" s="898">
      <c r="R41" s="1298" t="n"/>
      <c r="S41" s="1317" t="inlineStr">
        <is>
          <t>YES</t>
        </is>
      </c>
      <c r="T41" s="1298" t="n"/>
      <c r="U41" s="1298" t="n"/>
      <c r="AI41" s="1298" t="n"/>
      <c r="AJ41" s="1317" t="inlineStr">
        <is>
          <t>NO</t>
        </is>
      </c>
      <c r="AK41" s="1298" t="n"/>
    </row>
    <row r="42" ht="18.75" customHeight="1" s="898"/>
    <row r="43" ht="18.75" customHeight="1" s="898">
      <c r="M43" s="1324" t="inlineStr">
        <is>
          <t>Is the obligor a parent company?</t>
        </is>
      </c>
      <c r="N43" s="1310" t="n"/>
      <c r="O43" s="1310" t="n"/>
      <c r="P43" s="1310" t="n"/>
      <c r="Q43" s="1310" t="n"/>
      <c r="R43" s="1310" t="n"/>
      <c r="S43" s="1310" t="n"/>
      <c r="T43" s="1310" t="n"/>
      <c r="U43" s="1310" t="n"/>
      <c r="V43" s="1310" t="n"/>
      <c r="W43" s="1310" t="n"/>
      <c r="X43" s="1311" t="n"/>
      <c r="Z43" s="1298" t="n"/>
      <c r="AA43" s="1317" t="inlineStr">
        <is>
          <t>NO</t>
        </is>
      </c>
      <c r="AB43" s="1298" t="n"/>
      <c r="AD43" s="1322" t="inlineStr">
        <is>
          <t>Effectivenss can be considered</t>
        </is>
      </c>
      <c r="AE43" s="1310" t="n"/>
      <c r="AF43" s="1310" t="n"/>
      <c r="AG43" s="1310" t="n"/>
      <c r="AH43" s="1310" t="n"/>
      <c r="AI43" s="1310" t="n"/>
      <c r="AJ43" s="1310" t="n"/>
      <c r="AK43" s="1310" t="n"/>
      <c r="AL43" s="1311" t="n"/>
    </row>
    <row r="44" ht="18.75" customHeight="1" s="898">
      <c r="M44" s="1312" t="n"/>
      <c r="X44" s="1232" t="n"/>
      <c r="Y44" s="1325" t="n"/>
      <c r="Z44" s="1325" t="n"/>
      <c r="AD44" s="1312" t="n"/>
      <c r="AL44" s="1232" t="n"/>
    </row>
    <row r="45" ht="18.75" customHeight="1" s="898">
      <c r="M45" s="1313" t="n"/>
      <c r="N45" s="1314" t="n"/>
      <c r="O45" s="1314" t="n"/>
      <c r="P45" s="1314" t="n"/>
      <c r="Q45" s="1314" t="n"/>
      <c r="R45" s="1314" t="n"/>
      <c r="S45" s="1314" t="n"/>
      <c r="T45" s="1314" t="n"/>
      <c r="U45" s="1314" t="n"/>
      <c r="V45" s="1314" t="n"/>
      <c r="W45" s="1314" t="n"/>
      <c r="X45" s="1315" t="n"/>
      <c r="Y45" s="1325" t="n"/>
      <c r="Z45" s="1325" t="n"/>
      <c r="AD45" s="1313" t="n"/>
      <c r="AE45" s="1314" t="n"/>
      <c r="AF45" s="1314" t="n"/>
      <c r="AG45" s="1314" t="n"/>
      <c r="AH45" s="1314" t="n"/>
      <c r="AI45" s="1314" t="n"/>
      <c r="AJ45" s="1314" t="n"/>
      <c r="AK45" s="1314" t="n"/>
      <c r="AL45" s="1315" t="n"/>
    </row>
    <row r="46" ht="18.75" customHeight="1" s="898">
      <c r="M46" s="1326" t="n"/>
      <c r="N46" s="1326" t="n"/>
      <c r="O46" s="1326" t="n"/>
      <c r="P46" s="1326" t="n"/>
      <c r="Q46" s="1326" t="n"/>
      <c r="R46" s="1326" t="n"/>
      <c r="S46" s="1326" t="n"/>
      <c r="T46" s="1326" t="n"/>
      <c r="U46" s="1326" t="n"/>
      <c r="V46" s="1326" t="n"/>
      <c r="W46" s="1326" t="n"/>
      <c r="X46" s="1326" t="n"/>
      <c r="Y46" s="1325" t="n"/>
      <c r="Z46" s="1325" t="n"/>
      <c r="AI46" s="1319" t="n"/>
      <c r="AJ46" s="1291" t="n"/>
    </row>
    <row r="47" ht="18.75" customHeight="1" s="898">
      <c r="R47" s="1298" t="n"/>
      <c r="S47" s="1317" t="inlineStr">
        <is>
          <t>YES</t>
        </is>
      </c>
      <c r="T47" s="1298" t="n"/>
      <c r="U47" s="1298" t="n"/>
    </row>
    <row r="48" ht="18.75" customHeight="1" s="898"/>
    <row r="49" ht="18.75" customHeight="1" s="898">
      <c r="M49" s="1320" t="inlineStr">
        <is>
          <t>*Effectiveness of the guarantee cannot be considered</t>
        </is>
      </c>
      <c r="N49" s="1310" t="n"/>
      <c r="O49" s="1310" t="n"/>
      <c r="P49" s="1310" t="n"/>
      <c r="Q49" s="1310" t="n"/>
      <c r="R49" s="1310" t="n"/>
      <c r="S49" s="1310" t="n"/>
      <c r="T49" s="1310" t="n"/>
      <c r="U49" s="1311" t="n"/>
    </row>
    <row r="50" ht="18.75" customHeight="1" s="898">
      <c r="M50" s="1312" t="n"/>
      <c r="U50" s="1232" t="n"/>
    </row>
    <row r="51" ht="18.75" customHeight="1" s="898">
      <c r="M51" s="1313" t="n"/>
      <c r="N51" s="1314" t="n"/>
      <c r="O51" s="1314" t="n"/>
      <c r="P51" s="1314" t="n"/>
      <c r="Q51" s="1314" t="n"/>
      <c r="R51" s="1314" t="n"/>
      <c r="S51" s="1314" t="n"/>
      <c r="T51" s="1314" t="n"/>
      <c r="U51" s="1315" t="n"/>
    </row>
    <row r="52" ht="18.75" customHeight="1" s="898">
      <c r="AG52" s="1308" t="n"/>
      <c r="AS52" s="1327" t="n"/>
      <c r="AT52" s="1328" t="n"/>
      <c r="AU52" s="854" t="n"/>
    </row>
    <row r="53" ht="18.75" customHeight="1" s="898">
      <c r="AC53" s="1329" t="n"/>
      <c r="AS53" s="1327" t="n"/>
      <c r="AU53" s="1330" t="n"/>
      <c r="AV53" s="1330" t="n"/>
      <c r="AW53" s="1303" t="n"/>
      <c r="AX53" s="1303" t="n"/>
      <c r="AY53" s="1303" t="n"/>
      <c r="AZ53" s="1303" t="n"/>
    </row>
    <row r="54" ht="18.75" customHeight="1" s="898">
      <c r="A54" s="1298" t="n"/>
      <c r="B54" s="1331" t="n"/>
      <c r="C54" s="1298" t="n"/>
      <c r="D54" s="1298" t="n"/>
      <c r="E54" s="1298" t="n"/>
      <c r="F54" s="1298" t="n"/>
      <c r="G54" s="1298" t="n"/>
      <c r="H54" s="1298" t="n"/>
      <c r="I54" s="1298" t="n"/>
      <c r="J54" s="1298" t="n"/>
      <c r="K54" s="1298" t="n"/>
      <c r="L54" s="1298" t="n"/>
      <c r="M54" s="1298" t="n"/>
      <c r="N54" s="1298" t="n"/>
      <c r="O54" s="1298" t="n"/>
      <c r="P54" s="1298" t="n"/>
      <c r="Q54" s="1298" t="n"/>
      <c r="R54" s="1298" t="n"/>
      <c r="S54" s="1298" t="n"/>
      <c r="T54" s="1298" t="n"/>
      <c r="AC54" s="1332" t="n"/>
      <c r="AG54" s="1333" t="n"/>
      <c r="AS54" s="1327" t="n"/>
      <c r="AU54" s="1330" t="n"/>
      <c r="AV54" s="1330" t="n"/>
      <c r="AW54" s="1303" t="n"/>
      <c r="AX54" s="1303" t="n"/>
      <c r="AY54" s="1303" t="n"/>
      <c r="AZ54" s="1303" t="n"/>
    </row>
    <row r="55" ht="18.75" customHeight="1" s="898">
      <c r="A55" s="1298" t="n"/>
      <c r="B55" s="1298" t="n"/>
      <c r="C55" s="1298" t="n"/>
      <c r="D55" s="1298" t="n"/>
      <c r="E55" s="1298" t="n"/>
      <c r="F55" s="1298" t="n"/>
      <c r="G55" s="1298" t="n"/>
      <c r="H55" s="1298" t="n"/>
      <c r="I55" s="1298" t="n"/>
      <c r="J55" s="1298" t="n"/>
      <c r="K55" s="1298" t="n"/>
      <c r="L55" s="1298" t="n"/>
      <c r="M55" s="1298" t="n"/>
      <c r="N55" s="1298" t="n"/>
      <c r="O55" s="1298" t="n"/>
      <c r="P55" s="1298" t="n"/>
      <c r="Q55" s="1298" t="n"/>
      <c r="R55" s="1298" t="n"/>
      <c r="S55" s="1298" t="n"/>
      <c r="T55" s="1298" t="n"/>
      <c r="AC55" s="1334" t="n"/>
      <c r="AH55" s="1334" t="n"/>
      <c r="AS55" s="1327" t="n"/>
      <c r="AU55" s="1330" t="n"/>
      <c r="AV55" s="1330" t="n"/>
      <c r="AW55" s="1303" t="n"/>
      <c r="AX55" s="1303" t="n"/>
      <c r="AY55" s="1303" t="n"/>
      <c r="AZ55" s="1303" t="n"/>
    </row>
    <row r="56" ht="26.25" customHeight="1" s="898">
      <c r="A56" s="1298" t="n"/>
      <c r="B56" s="1298" t="n"/>
      <c r="C56" s="1298" t="n"/>
      <c r="D56" s="1298" t="n"/>
      <c r="E56" s="1298" t="n"/>
      <c r="F56" s="1298" t="n"/>
      <c r="G56" s="1298" t="n"/>
      <c r="H56" s="1298" t="n"/>
      <c r="I56" s="1298" t="n"/>
      <c r="J56" s="1298" t="n"/>
      <c r="K56" s="1298" t="n"/>
      <c r="L56" s="1298" t="n"/>
      <c r="M56" s="1298" t="n"/>
      <c r="N56" s="1298" t="n"/>
      <c r="O56" s="1298" t="n"/>
      <c r="P56" s="1298" t="n"/>
      <c r="Q56" s="1298" t="n"/>
      <c r="R56" s="1298" t="n"/>
      <c r="S56" s="1298" t="n"/>
      <c r="T56" s="1298" t="n"/>
      <c r="AC56" s="1303" t="n"/>
      <c r="AH56" s="1333" t="n"/>
      <c r="AS56" s="1327" t="n"/>
      <c r="AU56" s="1330" t="n"/>
      <c r="AV56" s="1330" t="n"/>
      <c r="AW56" s="1303" t="n"/>
      <c r="AX56" s="1303" t="n"/>
      <c r="AY56" s="1303" t="n"/>
      <c r="AZ56" s="1303" t="n"/>
    </row>
    <row r="57" ht="26.25" customHeight="1" s="898">
      <c r="A57" s="1298" t="n"/>
      <c r="B57" s="1298" t="n"/>
      <c r="C57" s="1298" t="n"/>
      <c r="D57" s="1298" t="n"/>
      <c r="E57" s="1298" t="n"/>
      <c r="F57" s="1298" t="n"/>
      <c r="G57" s="1298" t="n"/>
      <c r="H57" s="1298" t="n"/>
      <c r="I57" s="1298" t="n"/>
      <c r="J57" s="1298" t="n"/>
      <c r="K57" s="1298" t="n"/>
      <c r="L57" s="1298" t="n"/>
      <c r="M57" s="1298" t="n"/>
      <c r="N57" s="1298" t="n"/>
      <c r="O57" s="1298" t="n"/>
      <c r="P57" s="1298" t="n"/>
      <c r="Q57" s="1298" t="n"/>
      <c r="R57" s="1298" t="n"/>
      <c r="S57" s="1298" t="n"/>
      <c r="T57" s="1298" t="n"/>
      <c r="AS57" s="1327" t="n"/>
      <c r="AU57" s="1330" t="n"/>
      <c r="AV57" s="1330" t="n"/>
      <c r="AW57" s="1303" t="n"/>
      <c r="AX57" s="1303" t="n"/>
      <c r="AY57" s="1303" t="n"/>
      <c r="AZ57" s="1303" t="n"/>
    </row>
    <row r="58" ht="18.75" customHeight="1" s="898">
      <c r="A58" s="1298" t="n"/>
      <c r="B58" s="1298" t="n"/>
      <c r="C58" s="1298" t="n"/>
      <c r="D58" s="1298" t="n"/>
      <c r="E58" s="1298" t="n"/>
      <c r="F58" s="1298" t="n"/>
      <c r="G58" s="1298" t="n"/>
      <c r="H58" s="1298" t="n"/>
      <c r="I58" s="1298" t="n"/>
      <c r="J58" s="1298" t="n"/>
      <c r="K58" s="1298" t="n"/>
      <c r="L58" s="1298" t="n"/>
      <c r="M58" s="1298" t="n"/>
      <c r="N58" s="1298" t="n"/>
      <c r="O58" s="1298" t="n"/>
      <c r="P58" s="1298" t="n"/>
      <c r="Q58" s="1298" t="n"/>
      <c r="R58" s="1298" t="n"/>
      <c r="S58" s="1298" t="n"/>
      <c r="T58" s="1298" t="n"/>
      <c r="AC58" s="1329" t="inlineStr">
        <is>
          <t>August, 2019(5Y)</t>
        </is>
      </c>
      <c r="AS58" s="1327" t="n"/>
      <c r="AU58" s="1330" t="n"/>
      <c r="AV58" s="1330" t="n"/>
      <c r="AW58" s="1303" t="n"/>
      <c r="AX58" s="1303" t="n"/>
      <c r="AY58" s="1303" t="n"/>
      <c r="AZ58" s="1303" t="n"/>
    </row>
    <row r="59" ht="14.25" customHeight="1" s="898">
      <c r="AC59" s="1335" t="n"/>
      <c r="AD59" s="1140" t="n"/>
      <c r="AE59" s="1140" t="n"/>
      <c r="AF59" s="1140" t="n"/>
      <c r="AG59" s="1140" t="n"/>
      <c r="AH59" s="1140" t="n"/>
      <c r="AI59" s="1140" t="n"/>
      <c r="AJ59" s="1140" t="n"/>
      <c r="AK59" s="1140" t="n"/>
      <c r="AL59" s="1140" t="n"/>
    </row>
    <row r="60" ht="14.25" customHeight="1" s="898"/>
    <row r="61" ht="14.25" customHeight="1" s="898"/>
    <row r="62" ht="14.25" customHeight="1" s="898"/>
    <row r="63" ht="14.25" customHeight="1" s="898"/>
    <row r="64" ht="14.25" customHeight="1" s="898"/>
    <row r="65" ht="14.25" customHeight="1" s="898"/>
    <row r="66" ht="14.25" customHeight="1" s="898"/>
    <row r="67" ht="14.25" customHeight="1" s="898"/>
    <row r="68" ht="14.25" customHeight="1" s="898"/>
    <row r="69" ht="14.25" customHeight="1" s="898"/>
    <row r="70" ht="14.25" customHeight="1" s="898"/>
    <row r="71" ht="14.25" customHeight="1" s="898"/>
    <row r="72" ht="14.25" customHeight="1" s="898"/>
    <row r="73" ht="14.25" customHeight="1" s="898"/>
    <row r="74" ht="14.25" customHeight="1" s="898"/>
    <row r="75" ht="14.25" customHeight="1" s="898"/>
    <row r="76" ht="14.25" customHeight="1" s="898"/>
    <row r="77" ht="14.25" customHeight="1" s="898"/>
    <row r="78" ht="14.25" customHeight="1" s="898"/>
    <row r="79" ht="14.25" customHeight="1" s="898"/>
    <row r="80" ht="14.25" customHeight="1" s="898"/>
    <row r="81" ht="14.25" customHeight="1" s="898"/>
    <row r="82" ht="14.25" customHeight="1" s="898"/>
    <row r="83" ht="14.25" customHeight="1" s="898"/>
    <row r="84" ht="14.25" customHeight="1" s="898"/>
    <row r="85" ht="14.25" customHeight="1" s="898"/>
    <row r="86" ht="14.25" customHeight="1" s="898"/>
    <row r="87" ht="14.25" customHeight="1" s="898"/>
    <row r="88" ht="14.25" customHeight="1" s="898"/>
    <row r="89" ht="14.25" customHeight="1" s="898"/>
    <row r="90" ht="14.25" customHeight="1" s="898"/>
    <row r="91" ht="14.25" customHeight="1" s="898"/>
    <row r="92" ht="14.25" customHeight="1" s="898"/>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4"/>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8">
      <c r="B4" s="630" t="inlineStr">
        <is>
          <t>Mizuho CCIF No.</t>
        </is>
      </c>
      <c r="C4" s="631">
        <f>BS!$B$3</f>
        <v/>
      </c>
      <c r="D4" s="952" t="n"/>
      <c r="E4" s="952" t="n"/>
      <c r="F4" s="952" t="n"/>
      <c r="G4" s="952" t="n"/>
      <c r="H4" s="952" t="n"/>
      <c r="I4" s="953" t="n"/>
      <c r="L4" s="78" t="n"/>
      <c r="N4" s="630" t="inlineStr">
        <is>
          <t>Mizuho CCIF No.</t>
        </is>
      </c>
      <c r="O4" s="631">
        <f>BS!$B$3</f>
        <v/>
      </c>
      <c r="P4" s="952" t="n"/>
      <c r="Q4" s="952" t="n"/>
      <c r="R4" s="952" t="n"/>
      <c r="S4" s="952" t="n"/>
      <c r="T4" s="952" t="n"/>
      <c r="U4" s="953" t="n"/>
    </row>
    <row r="5" ht="9.75" customHeight="1" s="898">
      <c r="B5" s="954" t="n"/>
      <c r="C5" s="955" t="n"/>
      <c r="D5" s="956" t="n"/>
      <c r="E5" s="956" t="n"/>
      <c r="F5" s="956" t="n"/>
      <c r="G5" s="956" t="n"/>
      <c r="H5" s="956" t="n"/>
      <c r="I5" s="957" t="n"/>
      <c r="N5" s="954" t="n"/>
      <c r="O5" s="955" t="n"/>
      <c r="P5" s="956" t="n"/>
      <c r="Q5" s="956" t="n"/>
      <c r="R5" s="956" t="n"/>
      <c r="S5" s="956" t="n"/>
      <c r="T5" s="956" t="n"/>
      <c r="U5" s="957" t="n"/>
    </row>
    <row r="6" ht="9.7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t="9.75" customHeight="1" s="898">
      <c r="B7" s="954" t="n"/>
      <c r="C7" s="955" t="n"/>
      <c r="D7" s="956" t="n"/>
      <c r="E7" s="956" t="n"/>
      <c r="F7" s="956" t="n"/>
      <c r="G7" s="956" t="n"/>
      <c r="H7" s="956" t="n"/>
      <c r="I7" s="957" t="n"/>
      <c r="N7" s="954" t="n"/>
      <c r="O7" s="955" t="n"/>
      <c r="P7" s="956" t="n"/>
      <c r="Q7" s="956" t="n"/>
      <c r="R7" s="956" t="n"/>
      <c r="S7" s="956" t="n"/>
      <c r="T7" s="956" t="n"/>
      <c r="U7" s="957" t="n"/>
    </row>
    <row r="8" ht="21.75" customHeight="1" s="898">
      <c r="B8" s="630" t="inlineStr">
        <is>
          <t xml:space="preserve">Account Type </t>
        </is>
      </c>
      <c r="C8" s="632" t="inlineStr">
        <is>
          <t>Consolidated</t>
        </is>
      </c>
      <c r="D8" s="958" t="n"/>
      <c r="E8" s="958" t="n"/>
      <c r="F8" s="958" t="n"/>
      <c r="G8" s="958" t="n"/>
      <c r="H8" s="958" t="n"/>
      <c r="I8" s="959" t="n"/>
      <c r="K8" s="70" t="inlineStr">
        <is>
          <t>Consolidated</t>
        </is>
      </c>
      <c r="N8" s="630" t="inlineStr">
        <is>
          <t xml:space="preserve">Account Type </t>
        </is>
      </c>
      <c r="O8" s="632">
        <f>$C$8</f>
        <v/>
      </c>
      <c r="P8" s="958" t="n"/>
      <c r="Q8" s="958" t="n"/>
      <c r="R8" s="958" t="n"/>
      <c r="S8" s="958" t="n"/>
      <c r="T8" s="958" t="n"/>
      <c r="U8" s="959" t="n"/>
      <c r="X8" s="79" t="n"/>
      <c r="Y8" s="79" t="n"/>
      <c r="Z8" s="79" t="n"/>
      <c r="AA8" s="79" t="n"/>
      <c r="AB8" s="79" t="n"/>
      <c r="AC8" s="79" t="n"/>
      <c r="AD8" s="79" t="n"/>
      <c r="AE8" s="79" t="n"/>
    </row>
    <row r="9" ht="14.25" customHeight="1" s="898">
      <c r="B9" s="630" t="inlineStr">
        <is>
          <t>Unit</t>
        </is>
      </c>
      <c r="C9" s="633">
        <f>BS!$B$7</f>
        <v/>
      </c>
      <c r="D9" s="634">
        <f>BS!$B$8</f>
        <v/>
      </c>
      <c r="E9" s="635" t="n"/>
      <c r="F9" s="952" t="n"/>
      <c r="G9" s="952" t="n"/>
      <c r="H9" s="952" t="n"/>
      <c r="I9" s="953" t="n"/>
      <c r="K9" s="70" t="inlineStr">
        <is>
          <t xml:space="preserve">Non Consolidated </t>
        </is>
      </c>
      <c r="N9" s="630" t="inlineStr">
        <is>
          <t>Unit</t>
        </is>
      </c>
      <c r="O9" s="633">
        <f>BS!$B$7</f>
        <v/>
      </c>
      <c r="P9" s="634">
        <f>BS!$B$10</f>
        <v/>
      </c>
      <c r="Q9" s="635" t="n"/>
      <c r="R9" s="952" t="n"/>
      <c r="S9" s="952" t="n"/>
      <c r="T9" s="952" t="n"/>
      <c r="U9" s="953" t="n"/>
      <c r="X9" s="79" t="n"/>
      <c r="Y9" s="79" t="n"/>
      <c r="Z9" s="79" t="n"/>
      <c r="AA9" s="79" t="n"/>
      <c r="AB9" s="79" t="n"/>
      <c r="AC9" s="79" t="n"/>
      <c r="AD9" s="79" t="n"/>
      <c r="AE9" s="79" t="n"/>
    </row>
    <row r="10" ht="9.75" customHeight="1" s="898">
      <c r="B10" s="954" t="n"/>
      <c r="C10" s="955" t="n"/>
      <c r="D10" s="956" t="n"/>
      <c r="E10" s="956" t="n"/>
      <c r="F10" s="956" t="n"/>
      <c r="G10" s="956" t="n"/>
      <c r="H10" s="956" t="n"/>
      <c r="I10" s="957" t="n"/>
      <c r="N10" s="954" t="n"/>
      <c r="O10" s="955" t="n"/>
      <c r="P10" s="956" t="n"/>
      <c r="Q10" s="956" t="n"/>
      <c r="R10" s="956" t="n"/>
      <c r="S10" s="956" t="n"/>
      <c r="T10" s="956" t="n"/>
      <c r="U10" s="957"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v>
      </c>
      <c r="H15" s="103" t="n">
        <v>1</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43482</v>
      </c>
      <c r="H16" s="103" t="n">
        <v>18283</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Short-term deposits</t>
        </is>
      </c>
      <c r="C17" s="103" t="n"/>
      <c r="D17" s="103" t="n"/>
      <c r="E17" s="103" t="n"/>
      <c r="F17" s="103" t="n"/>
      <c r="G17" s="103" t="n">
        <v>75609</v>
      </c>
      <c r="H17" s="103" t="n">
        <v>58026</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Finance lease receivable non-current (note 13) 195971</t>
        </is>
      </c>
      <c r="C29" s="103" t="n"/>
      <c r="D29" s="103" t="n"/>
      <c r="E29" s="103" t="n"/>
      <c r="F29" s="103" t="n"/>
      <c r="G29" s="103" t="n">
        <v>205213</v>
      </c>
      <c r="H29" s="103" t="n">
        <v>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Trade receivables</t>
        </is>
      </c>
      <c r="C30" s="103" t="n"/>
      <c r="D30" s="103" t="n"/>
      <c r="E30" s="103" t="n"/>
      <c r="F30" s="103" t="n"/>
      <c r="G30" s="103" t="n">
        <v>97921</v>
      </c>
      <c r="H30" s="103" t="n">
        <v>118961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Less: Allowance for expected credit losses</t>
        </is>
      </c>
      <c r="C31" s="103" t="n"/>
      <c r="D31" s="103" t="n"/>
      <c r="E31" s="103" t="n"/>
      <c r="F31" s="103" t="n"/>
      <c r="G31" s="103" t="n">
        <v>-1646</v>
      </c>
      <c r="H31" s="103" t="n">
        <v>-1765</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None Lease receivables</t>
        </is>
      </c>
      <c r="C32" s="103" t="n"/>
      <c r="D32" s="103" t="n"/>
      <c r="E32" s="103" t="n"/>
      <c r="F32" s="103" t="n"/>
      <c r="G32" s="103" t="n">
        <v>91600</v>
      </c>
      <c r="H32" s="103" t="n">
        <v>86029</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None Receivable from related party</t>
        </is>
      </c>
      <c r="C33" s="103" t="n"/>
      <c r="D33" s="103" t="n"/>
      <c r="E33" s="103" t="n"/>
      <c r="F33" s="103" t="n"/>
      <c r="G33" s="103" t="n">
        <v>360</v>
      </c>
      <c r="H33" s="103" t="n">
        <v>1329</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 Less: Provision for impairment</t>
        </is>
      </c>
      <c r="C43" s="103" t="n"/>
      <c r="D43" s="103" t="n"/>
      <c r="E43" s="103" t="n"/>
      <c r="F43" s="103" t="n"/>
      <c r="G43" s="103" t="n">
        <v>-6944</v>
      </c>
      <c r="H43" s="103" t="n">
        <v>0</v>
      </c>
      <c r="I43" s="104" t="n"/>
      <c r="N43" s="105">
        <f>B43</f>
        <v/>
      </c>
      <c r="O43" s="106" t="inlineStr"/>
      <c r="P43" s="106" t="inlineStr"/>
      <c r="Q43" s="106" t="inlineStr"/>
      <c r="R43" s="106" t="inlineStr"/>
      <c r="S43" s="106">
        <f>G43*BS!$B$9</f>
        <v/>
      </c>
      <c r="T43" s="106">
        <f>H43*BS!$B$9</f>
        <v/>
      </c>
      <c r="U43" s="107">
        <f>I43</f>
        <v/>
      </c>
      <c r="V43" s="960" t="n"/>
      <c r="W43" s="960" t="n"/>
    </row>
    <row r="44" customFormat="1" s="79">
      <c r="A44" s="618" t="n"/>
      <c r="B44" s="102" t="inlineStr">
        <is>
          <t xml:space="preserve"> Finished goods at cost 105830</t>
        </is>
      </c>
      <c r="C44" s="103" t="n"/>
      <c r="D44" s="103" t="n"/>
      <c r="E44" s="103" t="n"/>
      <c r="F44" s="103" t="n"/>
      <c r="G44" s="103" t="n">
        <v>67918</v>
      </c>
      <c r="H44" s="103" t="n">
        <v>0</v>
      </c>
      <c r="I44" s="961" t="n"/>
      <c r="N44" s="105">
        <f>B44</f>
        <v/>
      </c>
      <c r="O44" s="106" t="inlineStr"/>
      <c r="P44" s="106" t="inlineStr"/>
      <c r="Q44" s="106" t="inlineStr"/>
      <c r="R44" s="106" t="inlineStr"/>
      <c r="S44" s="106">
        <f>G44*BS!$B$9</f>
        <v/>
      </c>
      <c r="T44" s="106">
        <f>H44*BS!$B$9</f>
        <v/>
      </c>
      <c r="U44" s="962">
        <f>I44</f>
        <v/>
      </c>
      <c r="V44" s="960" t="n"/>
      <c r="W44" s="960" t="n"/>
    </row>
    <row r="45" customFormat="1" s="79">
      <c r="A45" s="618" t="n"/>
      <c r="B45" s="102" t="inlineStr">
        <is>
          <t>Contract assets</t>
        </is>
      </c>
      <c r="C45" s="103" t="n"/>
      <c r="D45" s="103" t="n"/>
      <c r="E45" s="103" t="n"/>
      <c r="F45" s="103" t="n"/>
      <c r="G45" s="103" t="n">
        <v>7025</v>
      </c>
      <c r="H45" s="103" t="n">
        <v>7880</v>
      </c>
      <c r="I45" s="963" t="n"/>
      <c r="N45" s="105">
        <f>B45</f>
        <v/>
      </c>
      <c r="O45" s="106" t="inlineStr"/>
      <c r="P45" s="106" t="inlineStr"/>
      <c r="Q45" s="106" t="inlineStr"/>
      <c r="R45" s="106" t="inlineStr"/>
      <c r="S45" s="106">
        <f>G45*BS!$B$9</f>
        <v/>
      </c>
      <c r="T45" s="106">
        <f>H45*BS!$B$9</f>
        <v/>
      </c>
      <c r="U45" s="962">
        <f>I45</f>
        <v/>
      </c>
      <c r="V45" s="960" t="n"/>
      <c r="W45" s="960" t="n"/>
    </row>
    <row r="46" customFormat="1" s="79">
      <c r="A46" s="618" t="n"/>
      <c r="B46" s="102" t="n"/>
      <c r="C46" s="103" t="n"/>
      <c r="D46" s="103" t="n"/>
      <c r="E46" s="103" t="n"/>
      <c r="F46" s="103" t="n"/>
      <c r="G46" s="103" t="n"/>
      <c r="H46" s="103" t="n"/>
      <c r="I46" s="963" t="n"/>
      <c r="N46" s="105" t="inlineStr"/>
      <c r="O46" s="106" t="inlineStr"/>
      <c r="P46" s="106" t="inlineStr"/>
      <c r="Q46" s="106" t="inlineStr"/>
      <c r="R46" s="106" t="inlineStr"/>
      <c r="S46" s="106" t="inlineStr"/>
      <c r="T46" s="106" t="inlineStr"/>
      <c r="U46" s="962">
        <f>I46</f>
        <v/>
      </c>
      <c r="V46" s="960" t="n"/>
      <c r="W46" s="960" t="n"/>
    </row>
    <row r="47" customFormat="1" s="79">
      <c r="A47" s="618" t="n"/>
      <c r="B47" s="102" t="n"/>
      <c r="C47" s="103" t="n"/>
      <c r="D47" s="103" t="n"/>
      <c r="E47" s="103" t="n"/>
      <c r="F47" s="103" t="n"/>
      <c r="G47" s="103" t="n"/>
      <c r="H47" s="103" t="n"/>
      <c r="I47" s="963" t="n"/>
      <c r="N47" s="105" t="inlineStr"/>
      <c r="O47" s="106" t="inlineStr"/>
      <c r="P47" s="106" t="inlineStr"/>
      <c r="Q47" s="106" t="inlineStr"/>
      <c r="R47" s="106" t="inlineStr"/>
      <c r="S47" s="106" t="inlineStr"/>
      <c r="T47" s="106" t="inlineStr"/>
      <c r="U47" s="962">
        <f>I47</f>
        <v/>
      </c>
      <c r="V47" s="960" t="n"/>
      <c r="W47" s="960" t="n"/>
    </row>
    <row r="48" customFormat="1" s="79">
      <c r="A48" s="618" t="n"/>
      <c r="B48" s="102" t="n"/>
      <c r="C48" s="103" t="n"/>
      <c r="D48" s="103" t="n"/>
      <c r="E48" s="103" t="n"/>
      <c r="F48" s="103" t="n"/>
      <c r="G48" s="103" t="n"/>
      <c r="H48" s="103" t="n"/>
      <c r="I48" s="963" t="n"/>
      <c r="N48" s="105" t="inlineStr"/>
      <c r="O48" s="106" t="inlineStr"/>
      <c r="P48" s="106" t="inlineStr"/>
      <c r="Q48" s="106" t="inlineStr"/>
      <c r="R48" s="106" t="inlineStr"/>
      <c r="S48" s="106" t="inlineStr"/>
      <c r="T48" s="106" t="inlineStr"/>
      <c r="U48" s="962">
        <f>I48</f>
        <v/>
      </c>
      <c r="V48" s="960" t="n"/>
      <c r="W48" s="960" t="n"/>
    </row>
    <row r="49" customFormat="1" s="79">
      <c r="A49" s="618" t="n"/>
      <c r="B49" s="102" t="n"/>
      <c r="C49" s="103" t="n"/>
      <c r="D49" s="103" t="n"/>
      <c r="E49" s="103" t="n"/>
      <c r="F49" s="103" t="n"/>
      <c r="G49" s="103" t="n"/>
      <c r="H49" s="103" t="n"/>
      <c r="I49" s="963" t="n"/>
      <c r="N49" s="105" t="inlineStr"/>
      <c r="O49" s="106" t="inlineStr"/>
      <c r="P49" s="106" t="inlineStr"/>
      <c r="Q49" s="106" t="inlineStr"/>
      <c r="R49" s="106" t="inlineStr"/>
      <c r="S49" s="106" t="inlineStr"/>
      <c r="T49" s="106" t="inlineStr"/>
      <c r="U49" s="962">
        <f>I49</f>
        <v/>
      </c>
      <c r="V49" s="960" t="n"/>
      <c r="W49" s="960" t="n"/>
    </row>
    <row r="50" customFormat="1" s="79">
      <c r="A50" s="618" t="n"/>
      <c r="B50" s="102" t="n"/>
      <c r="C50" s="103" t="n"/>
      <c r="D50" s="103" t="n"/>
      <c r="E50" s="103" t="n"/>
      <c r="F50" s="103" t="n"/>
      <c r="G50" s="103" t="n"/>
      <c r="H50" s="103" t="n"/>
      <c r="I50" s="963" t="n"/>
      <c r="N50" s="105" t="inlineStr"/>
      <c r="O50" s="106" t="inlineStr"/>
      <c r="P50" s="106" t="inlineStr"/>
      <c r="Q50" s="106" t="inlineStr"/>
      <c r="R50" s="106" t="inlineStr"/>
      <c r="S50" s="106" t="inlineStr"/>
      <c r="T50" s="106" t="inlineStr"/>
      <c r="U50" s="962">
        <f>I50</f>
        <v/>
      </c>
      <c r="V50" s="960" t="n"/>
      <c r="W50" s="960" t="n"/>
    </row>
    <row r="51" customFormat="1" s="79">
      <c r="A51" s="618" t="n"/>
      <c r="B51" s="102" t="n"/>
      <c r="C51" s="103" t="n"/>
      <c r="D51" s="103" t="n"/>
      <c r="E51" s="103" t="n"/>
      <c r="F51" s="103" t="n"/>
      <c r="G51" s="103" t="n"/>
      <c r="H51" s="103" t="n"/>
      <c r="I51" s="963" t="n"/>
      <c r="N51" s="105" t="inlineStr"/>
      <c r="O51" s="106" t="inlineStr"/>
      <c r="P51" s="106" t="inlineStr"/>
      <c r="Q51" s="106" t="inlineStr"/>
      <c r="R51" s="106" t="inlineStr"/>
      <c r="S51" s="106" t="inlineStr"/>
      <c r="T51" s="106" t="inlineStr"/>
      <c r="U51" s="962">
        <f>I51</f>
        <v/>
      </c>
      <c r="V51" s="960" t="n"/>
      <c r="W51" s="960" t="n"/>
    </row>
    <row r="52" customFormat="1" s="79">
      <c r="A52" s="618" t="n"/>
      <c r="B52" s="102" t="n"/>
      <c r="C52" s="103" t="n"/>
      <c r="D52" s="103" t="n"/>
      <c r="E52" s="103" t="n"/>
      <c r="F52" s="103" t="n"/>
      <c r="G52" s="103" t="n"/>
      <c r="H52" s="103" t="n"/>
      <c r="I52" s="964" t="n"/>
      <c r="N52" s="105" t="inlineStr"/>
      <c r="O52" s="106" t="inlineStr"/>
      <c r="P52" s="106" t="inlineStr"/>
      <c r="Q52" s="106" t="inlineStr"/>
      <c r="R52" s="106" t="inlineStr"/>
      <c r="S52" s="106" t="inlineStr"/>
      <c r="T52" s="106" t="inlineStr"/>
      <c r="U52" s="962">
        <f>I52</f>
        <v/>
      </c>
      <c r="V52" s="965" t="n"/>
      <c r="W52" s="966"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7" t="n"/>
      <c r="J53" s="85" t="n"/>
      <c r="K53" s="85" t="n"/>
      <c r="L53" s="85" t="n"/>
      <c r="M53" s="85" t="n"/>
      <c r="N53" s="114">
        <f>B53</f>
        <v/>
      </c>
      <c r="O53" s="115">
        <f>C53*BS!$B$9</f>
        <v/>
      </c>
      <c r="P53" s="115">
        <f>D53*BS!$B$9</f>
        <v/>
      </c>
      <c r="Q53" s="115">
        <f>E53*BS!$B$9</f>
        <v/>
      </c>
      <c r="R53" s="115">
        <f>F53*BS!$B$9</f>
        <v/>
      </c>
      <c r="S53" s="115">
        <f>G53*BS!$B$9</f>
        <v/>
      </c>
      <c r="T53" s="115">
        <f>H53*BS!$B$9</f>
        <v/>
      </c>
      <c r="U53" s="968">
        <f>I53</f>
        <v/>
      </c>
      <c r="V53" s="969" t="n"/>
      <c r="W53" s="970"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1" t="n"/>
      <c r="D54" s="971" t="n"/>
      <c r="E54" s="971" t="n"/>
      <c r="F54" s="971" t="n"/>
      <c r="G54" s="971" t="n"/>
      <c r="H54" s="971" t="n"/>
      <c r="I54" s="137" t="n"/>
      <c r="N54" s="105" t="inlineStr"/>
      <c r="O54" s="106" t="inlineStr"/>
      <c r="P54" s="106" t="inlineStr"/>
      <c r="Q54" s="106" t="inlineStr"/>
      <c r="R54" s="106" t="inlineStr"/>
      <c r="S54" s="106" t="inlineStr"/>
      <c r="T54" s="106" t="inlineStr"/>
      <c r="U54" s="107" t="n"/>
      <c r="V54" s="965" t="n"/>
      <c r="W54" s="966" t="n"/>
    </row>
    <row r="55" customFormat="1" s="79">
      <c r="A55" s="618" t="inlineStr">
        <is>
          <t>K7</t>
        </is>
      </c>
      <c r="B55" s="119" t="inlineStr">
        <is>
          <t>Prepaid Expenses</t>
        </is>
      </c>
      <c r="C55" s="971" t="n"/>
      <c r="D55" s="971" t="n"/>
      <c r="E55" s="971" t="n"/>
      <c r="F55" s="971" t="n"/>
      <c r="G55" s="971" t="n"/>
      <c r="H55" s="971" t="n"/>
      <c r="I55" s="137" t="n"/>
      <c r="N55" s="120">
        <f>B55</f>
        <v/>
      </c>
      <c r="O55" s="106" t="inlineStr"/>
      <c r="P55" s="106" t="inlineStr"/>
      <c r="Q55" s="106" t="inlineStr"/>
      <c r="R55" s="106" t="inlineStr"/>
      <c r="S55" s="106" t="inlineStr"/>
      <c r="T55" s="106" t="inlineStr"/>
      <c r="U55" s="107" t="n"/>
      <c r="V55" s="965" t="n"/>
      <c r="W55" s="966" t="n"/>
    </row>
    <row r="56" customFormat="1" s="79">
      <c r="A56" s="618" t="n"/>
      <c r="B56" s="102" t="n"/>
      <c r="C56" s="972" t="n"/>
      <c r="D56" s="972" t="n"/>
      <c r="E56" s="972" t="n"/>
      <c r="F56" s="972" t="n"/>
      <c r="G56" s="972" t="n"/>
      <c r="H56" s="972" t="n"/>
      <c r="I56" s="137" t="n"/>
      <c r="N56" s="105" t="inlineStr"/>
      <c r="O56" s="106" t="inlineStr"/>
      <c r="P56" s="106" t="inlineStr"/>
      <c r="Q56" s="106" t="inlineStr"/>
      <c r="R56" s="106" t="inlineStr"/>
      <c r="S56" s="106" t="inlineStr"/>
      <c r="T56" s="106" t="inlineStr"/>
      <c r="U56" s="107">
        <f>I56</f>
        <v/>
      </c>
      <c r="V56" s="965" t="n"/>
      <c r="W56" s="966" t="n"/>
    </row>
    <row r="57" customFormat="1" s="79">
      <c r="A57" s="618" t="n"/>
      <c r="B57" s="102" t="n"/>
      <c r="C57" s="972" t="n"/>
      <c r="D57" s="972" t="n"/>
      <c r="E57" s="972" t="n"/>
      <c r="F57" s="972" t="n"/>
      <c r="G57" s="972" t="n"/>
      <c r="H57" s="972" t="n"/>
      <c r="I57" s="137" t="n"/>
      <c r="N57" s="105" t="inlineStr"/>
      <c r="O57" s="106" t="inlineStr"/>
      <c r="P57" s="106" t="inlineStr"/>
      <c r="Q57" s="106" t="inlineStr"/>
      <c r="R57" s="106" t="inlineStr"/>
      <c r="S57" s="106" t="inlineStr"/>
      <c r="T57" s="106" t="inlineStr"/>
      <c r="U57" s="107">
        <f>I57</f>
        <v/>
      </c>
      <c r="V57" s="965" t="n"/>
      <c r="W57" s="966" t="n"/>
    </row>
    <row r="58" customFormat="1" s="79">
      <c r="A58" s="618" t="n"/>
      <c r="B58" s="102" t="n"/>
      <c r="C58" s="972" t="n"/>
      <c r="D58" s="972" t="n"/>
      <c r="E58" s="972" t="n"/>
      <c r="F58" s="972" t="n"/>
      <c r="G58" s="972" t="n"/>
      <c r="H58" s="972" t="n"/>
      <c r="I58" s="137" t="n"/>
      <c r="N58" s="105" t="inlineStr"/>
      <c r="O58" s="106" t="inlineStr"/>
      <c r="P58" s="106" t="inlineStr"/>
      <c r="Q58" s="106" t="inlineStr"/>
      <c r="R58" s="106" t="inlineStr"/>
      <c r="S58" s="106" t="inlineStr"/>
      <c r="T58" s="106" t="inlineStr"/>
      <c r="U58" s="107">
        <f>I58</f>
        <v/>
      </c>
      <c r="V58" s="965" t="n"/>
      <c r="W58" s="966" t="n"/>
    </row>
    <row r="59" customFormat="1" s="79">
      <c r="A59" s="618" t="n"/>
      <c r="B59" s="102" t="n"/>
      <c r="C59" s="972" t="n"/>
      <c r="D59" s="972" t="n"/>
      <c r="E59" s="972" t="n"/>
      <c r="F59" s="972" t="n"/>
      <c r="G59" s="972" t="n"/>
      <c r="H59" s="972" t="n"/>
      <c r="I59" s="137" t="n"/>
      <c r="N59" s="105" t="inlineStr"/>
      <c r="O59" s="106" t="inlineStr"/>
      <c r="P59" s="106" t="inlineStr"/>
      <c r="Q59" s="106" t="inlineStr"/>
      <c r="R59" s="106" t="inlineStr"/>
      <c r="S59" s="106" t="inlineStr"/>
      <c r="T59" s="106" t="inlineStr"/>
      <c r="U59" s="107">
        <f>I59</f>
        <v/>
      </c>
      <c r="V59" s="965" t="n"/>
      <c r="W59" s="966" t="n"/>
    </row>
    <row r="60" customFormat="1" s="79">
      <c r="A60" s="618" t="n"/>
      <c r="B60" s="102" t="n"/>
      <c r="C60" s="972" t="n"/>
      <c r="D60" s="972" t="n"/>
      <c r="E60" s="972" t="n"/>
      <c r="F60" s="972" t="n"/>
      <c r="G60" s="972" t="n"/>
      <c r="H60" s="972" t="n"/>
      <c r="I60" s="137" t="n"/>
      <c r="N60" s="105" t="inlineStr"/>
      <c r="O60" s="106" t="inlineStr"/>
      <c r="P60" s="106" t="inlineStr"/>
      <c r="Q60" s="106" t="inlineStr"/>
      <c r="R60" s="106" t="inlineStr"/>
      <c r="S60" s="106" t="inlineStr"/>
      <c r="T60" s="106" t="inlineStr"/>
      <c r="U60" s="107">
        <f>I60</f>
        <v/>
      </c>
      <c r="V60" s="965" t="n"/>
      <c r="W60" s="966" t="n"/>
    </row>
    <row r="61" customFormat="1" s="79">
      <c r="A61" s="618" t="n"/>
      <c r="B61" s="102" t="n"/>
      <c r="C61" s="972" t="n"/>
      <c r="D61" s="972" t="n"/>
      <c r="E61" s="972" t="n"/>
      <c r="F61" s="972" t="n"/>
      <c r="G61" s="972" t="n"/>
      <c r="H61" s="972" t="n"/>
      <c r="I61" s="137" t="n"/>
      <c r="N61" s="105" t="inlineStr"/>
      <c r="O61" s="106" t="inlineStr"/>
      <c r="P61" s="106" t="inlineStr"/>
      <c r="Q61" s="106" t="inlineStr"/>
      <c r="R61" s="106" t="inlineStr"/>
      <c r="S61" s="106" t="inlineStr"/>
      <c r="T61" s="106" t="inlineStr"/>
      <c r="U61" s="107">
        <f>I61</f>
        <v/>
      </c>
      <c r="V61" s="965" t="n"/>
      <c r="W61" s="966"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5" t="n"/>
      <c r="W62" s="966" t="n"/>
    </row>
    <row r="63" customFormat="1" s="79">
      <c r="A63" s="618" t="n"/>
      <c r="B63" s="102" t="n"/>
      <c r="C63" s="972" t="n"/>
      <c r="D63" s="972" t="n"/>
      <c r="E63" s="972" t="n"/>
      <c r="F63" s="972" t="n"/>
      <c r="G63" s="972" t="n"/>
      <c r="H63" s="972" t="n"/>
      <c r="I63" s="137" t="n"/>
      <c r="N63" s="105" t="inlineStr"/>
      <c r="O63" s="106" t="inlineStr"/>
      <c r="P63" s="106" t="inlineStr"/>
      <c r="Q63" s="106" t="inlineStr"/>
      <c r="R63" s="106" t="inlineStr"/>
      <c r="S63" s="106" t="inlineStr"/>
      <c r="T63" s="106" t="inlineStr"/>
      <c r="U63" s="107">
        <f>I63</f>
        <v/>
      </c>
      <c r="V63" s="965" t="n"/>
      <c r="W63" s="966" t="n"/>
    </row>
    <row r="64" customFormat="1" s="79">
      <c r="A64" s="618" t="n"/>
      <c r="B64" s="102" t="n"/>
      <c r="C64" s="972" t="n"/>
      <c r="D64" s="972" t="n"/>
      <c r="E64" s="972" t="n"/>
      <c r="F64" s="972" t="n"/>
      <c r="G64" s="972" t="n"/>
      <c r="H64" s="972" t="n"/>
      <c r="I64" s="137" t="n"/>
      <c r="N64" s="105" t="inlineStr"/>
      <c r="O64" s="106" t="inlineStr"/>
      <c r="P64" s="106" t="inlineStr"/>
      <c r="Q64" s="106" t="inlineStr"/>
      <c r="R64" s="106" t="inlineStr"/>
      <c r="S64" s="106" t="inlineStr"/>
      <c r="T64" s="106" t="inlineStr"/>
      <c r="U64" s="107">
        <f>I64</f>
        <v/>
      </c>
      <c r="V64" s="965" t="n"/>
      <c r="W64" s="966" t="n"/>
    </row>
    <row r="65" customFormat="1" s="79">
      <c r="A65" s="618" t="n"/>
      <c r="B65" s="102" t="n"/>
      <c r="C65" s="972" t="n"/>
      <c r="D65" s="972" t="n"/>
      <c r="E65" s="972" t="n"/>
      <c r="F65" s="972" t="n"/>
      <c r="G65" s="972" t="n"/>
      <c r="H65" s="972" t="n"/>
      <c r="I65" s="137" t="n"/>
      <c r="N65" s="105" t="inlineStr"/>
      <c r="O65" s="106" t="inlineStr"/>
      <c r="P65" s="106" t="inlineStr"/>
      <c r="Q65" s="106" t="inlineStr"/>
      <c r="R65" s="106" t="inlineStr"/>
      <c r="S65" s="106" t="inlineStr"/>
      <c r="T65" s="106" t="inlineStr"/>
      <c r="U65" s="107">
        <f>I65</f>
        <v/>
      </c>
      <c r="V65" s="965" t="n"/>
      <c r="W65" s="966" t="n"/>
    </row>
    <row r="66" customFormat="1" s="79">
      <c r="A66" s="618" t="n"/>
      <c r="B66" s="102" t="n"/>
      <c r="C66" s="972" t="n"/>
      <c r="D66" s="972" t="n"/>
      <c r="E66" s="972" t="n"/>
      <c r="F66" s="972" t="n"/>
      <c r="G66" s="972" t="n"/>
      <c r="H66" s="972" t="n"/>
      <c r="I66" s="137" t="n"/>
      <c r="N66" s="105" t="inlineStr"/>
      <c r="O66" s="106" t="inlineStr"/>
      <c r="P66" s="106" t="inlineStr"/>
      <c r="Q66" s="106" t="inlineStr"/>
      <c r="R66" s="106" t="inlineStr"/>
      <c r="S66" s="106" t="inlineStr"/>
      <c r="T66" s="106" t="inlineStr"/>
      <c r="U66" s="107">
        <f>I66</f>
        <v/>
      </c>
      <c r="V66" s="965" t="n"/>
      <c r="W66" s="966"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69" t="n"/>
      <c r="W67" s="970"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1" t="n"/>
      <c r="D68" s="971" t="n"/>
      <c r="E68" s="971" t="n"/>
      <c r="F68" s="971" t="n"/>
      <c r="G68" s="971" t="n"/>
      <c r="H68" s="971" t="n"/>
      <c r="I68" s="137" t="n"/>
      <c r="N68" s="105" t="inlineStr"/>
      <c r="O68" s="106" t="inlineStr"/>
      <c r="P68" s="106" t="inlineStr"/>
      <c r="Q68" s="106" t="inlineStr"/>
      <c r="R68" s="106" t="inlineStr"/>
      <c r="S68" s="106" t="inlineStr"/>
      <c r="T68" s="106" t="inlineStr"/>
      <c r="U68" s="107" t="n"/>
      <c r="V68" s="965" t="n"/>
      <c r="W68" s="966"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5" t="n"/>
      <c r="W69" s="965" t="n"/>
    </row>
    <row r="70" customFormat="1" s="79">
      <c r="A70" s="618" t="n"/>
      <c r="B70" s="140" t="inlineStr">
        <is>
          <t xml:space="preserve">  None Receivable from related party</t>
        </is>
      </c>
      <c r="C70" s="972" t="n"/>
      <c r="D70" s="972" t="n"/>
      <c r="E70" s="972" t="n"/>
      <c r="F70" s="972" t="n"/>
      <c r="G70" s="972" t="n">
        <v>360</v>
      </c>
      <c r="H70" s="972" t="n">
        <v>1329</v>
      </c>
      <c r="I70" s="137" t="n"/>
      <c r="N70" s="105">
        <f>B70</f>
        <v/>
      </c>
      <c r="O70" s="106" t="inlineStr"/>
      <c r="P70" s="106" t="inlineStr"/>
      <c r="Q70" s="106" t="inlineStr"/>
      <c r="R70" s="106" t="inlineStr"/>
      <c r="S70" s="106">
        <f>G70*BS!$B$9</f>
        <v/>
      </c>
      <c r="T70" s="106">
        <f>H70*BS!$B$9</f>
        <v/>
      </c>
      <c r="U70" s="107">
        <f>I70</f>
        <v/>
      </c>
      <c r="V70" s="960" t="n"/>
      <c r="W70" s="960" t="n"/>
    </row>
    <row r="71" customFormat="1" s="79">
      <c r="A71" s="618" t="n"/>
      <c r="B71" s="102" t="inlineStr">
        <is>
          <t xml:space="preserve">  None Other receivables</t>
        </is>
      </c>
      <c r="C71" s="972" t="n"/>
      <c r="D71" s="972" t="n"/>
      <c r="E71" s="972" t="n"/>
      <c r="F71" s="972" t="n"/>
      <c r="G71" s="972" t="n">
        <v>3132</v>
      </c>
      <c r="H71" s="972" t="n">
        <v>2422</v>
      </c>
      <c r="I71" s="137" t="n"/>
      <c r="N71" s="105">
        <f>B71</f>
        <v/>
      </c>
      <c r="O71" s="106" t="inlineStr"/>
      <c r="P71" s="106" t="inlineStr"/>
      <c r="Q71" s="106" t="inlineStr"/>
      <c r="R71" s="106" t="inlineStr"/>
      <c r="S71" s="106">
        <f>G71*BS!$B$9</f>
        <v/>
      </c>
      <c r="T71" s="106">
        <f>H71*BS!$B$9</f>
        <v/>
      </c>
      <c r="U71" s="107">
        <f>I71</f>
        <v/>
      </c>
      <c r="V71" s="960" t="n"/>
      <c r="W71" s="960" t="n"/>
    </row>
    <row r="72" customFormat="1" s="79">
      <c r="A72" s="618" t="n"/>
      <c r="B72" s="102" t="inlineStr">
        <is>
          <t xml:space="preserve">  None Lease receivables</t>
        </is>
      </c>
      <c r="C72" s="972" t="n"/>
      <c r="D72" s="972" t="n"/>
      <c r="E72" s="972" t="n"/>
      <c r="F72" s="972" t="n"/>
      <c r="G72" s="972" t="n">
        <v>91600</v>
      </c>
      <c r="H72" s="972" t="n">
        <v>86029</v>
      </c>
      <c r="I72" s="137" t="n"/>
      <c r="N72" s="105">
        <f>B72</f>
        <v/>
      </c>
      <c r="O72" s="106" t="inlineStr"/>
      <c r="P72" s="106" t="inlineStr"/>
      <c r="Q72" s="106" t="inlineStr"/>
      <c r="R72" s="106" t="inlineStr"/>
      <c r="S72" s="106">
        <f>G72*BS!$B$9</f>
        <v/>
      </c>
      <c r="T72" s="106">
        <f>H72*BS!$B$9</f>
        <v/>
      </c>
      <c r="U72" s="107">
        <f>I72</f>
        <v/>
      </c>
      <c r="V72" s="960" t="n"/>
      <c r="W72" s="960" t="n"/>
    </row>
    <row r="73" customFormat="1" s="79">
      <c r="A73" s="618" t="n"/>
      <c r="B73" s="102" t="inlineStr">
        <is>
          <t>Contract assets</t>
        </is>
      </c>
      <c r="C73" s="972" t="n"/>
      <c r="D73" s="972" t="n"/>
      <c r="E73" s="972" t="n"/>
      <c r="F73" s="972" t="n"/>
      <c r="G73" s="972" t="n">
        <v>7025</v>
      </c>
      <c r="H73" s="972" t="n">
        <v>7880</v>
      </c>
      <c r="I73" s="137" t="n"/>
      <c r="N73" s="105">
        <f>B73</f>
        <v/>
      </c>
      <c r="O73" s="106" t="inlineStr"/>
      <c r="P73" s="106" t="inlineStr"/>
      <c r="Q73" s="106" t="inlineStr"/>
      <c r="R73" s="106" t="inlineStr"/>
      <c r="S73" s="106">
        <f>G73*BS!$B$9</f>
        <v/>
      </c>
      <c r="T73" s="106">
        <f>H73*BS!$B$9</f>
        <v/>
      </c>
      <c r="U73" s="107">
        <f>I73</f>
        <v/>
      </c>
      <c r="V73" s="960" t="n"/>
      <c r="W73" s="960" t="n"/>
    </row>
    <row r="74" customFormat="1" s="79">
      <c r="A74" s="618" t="n"/>
      <c r="B74" s="102" t="inlineStr">
        <is>
          <t>Other current asset *</t>
        </is>
      </c>
      <c r="C74" s="972" t="n"/>
      <c r="D74" s="972" t="n"/>
      <c r="E74" s="972" t="n"/>
      <c r="F74" s="972" t="n"/>
      <c r="G74" s="972" t="n">
        <v>116028</v>
      </c>
      <c r="H74" s="972" t="n">
        <v>216054</v>
      </c>
      <c r="I74" s="137" t="n"/>
      <c r="N74" s="105">
        <f>B74</f>
        <v/>
      </c>
      <c r="O74" s="106" t="inlineStr"/>
      <c r="P74" s="106" t="inlineStr"/>
      <c r="Q74" s="106" t="inlineStr"/>
      <c r="R74" s="106" t="inlineStr"/>
      <c r="S74" s="106">
        <f>G74*BS!$B$9</f>
        <v/>
      </c>
      <c r="T74" s="106">
        <f>H74*BS!$B$9</f>
        <v/>
      </c>
      <c r="U74" s="107">
        <f>I74</f>
        <v/>
      </c>
      <c r="V74" s="960" t="n"/>
      <c r="W74" s="960"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0" t="n"/>
      <c r="W75" s="960" t="n"/>
    </row>
    <row r="76" customFormat="1" s="79">
      <c r="A76" s="618" t="n"/>
      <c r="B76" s="102" t="n"/>
      <c r="C76" s="972" t="n"/>
      <c r="D76" s="972" t="n"/>
      <c r="E76" s="972" t="n"/>
      <c r="F76" s="972" t="n"/>
      <c r="G76" s="972" t="n"/>
      <c r="H76" s="972" t="n"/>
      <c r="I76" s="137" t="n"/>
      <c r="N76" s="105" t="inlineStr"/>
      <c r="O76" s="106" t="inlineStr"/>
      <c r="P76" s="106" t="inlineStr"/>
      <c r="Q76" s="106" t="inlineStr"/>
      <c r="R76" s="106" t="inlineStr"/>
      <c r="S76" s="106" t="inlineStr"/>
      <c r="T76" s="106" t="inlineStr"/>
      <c r="U76" s="107">
        <f>I76</f>
        <v/>
      </c>
      <c r="V76" s="960" t="n"/>
      <c r="W76" s="960" t="n"/>
    </row>
    <row r="77" customFormat="1" s="79">
      <c r="A77" s="618" t="n"/>
      <c r="B77" s="102" t="n"/>
      <c r="C77" s="972" t="n"/>
      <c r="D77" s="972" t="n"/>
      <c r="E77" s="972" t="n"/>
      <c r="F77" s="972" t="n"/>
      <c r="G77" s="972" t="n"/>
      <c r="H77" s="972" t="n"/>
      <c r="I77" s="137" t="n"/>
      <c r="N77" s="105" t="inlineStr"/>
      <c r="O77" s="106" t="inlineStr"/>
      <c r="P77" s="106" t="inlineStr"/>
      <c r="Q77" s="106" t="inlineStr"/>
      <c r="R77" s="106" t="inlineStr"/>
      <c r="S77" s="106" t="inlineStr"/>
      <c r="T77" s="106" t="inlineStr"/>
      <c r="U77" s="107">
        <f>I77</f>
        <v/>
      </c>
      <c r="V77" s="960" t="n"/>
      <c r="W77" s="960" t="n"/>
    </row>
    <row r="78" customFormat="1" s="79">
      <c r="A78" s="618" t="n"/>
      <c r="B78" s="102" t="n"/>
      <c r="C78" s="972" t="n"/>
      <c r="D78" s="972" t="n"/>
      <c r="E78" s="972" t="n"/>
      <c r="F78" s="972" t="n"/>
      <c r="G78" s="972" t="n"/>
      <c r="H78" s="972" t="n"/>
      <c r="I78" s="137" t="n"/>
      <c r="N78" s="105" t="inlineStr"/>
      <c r="O78" s="106" t="inlineStr"/>
      <c r="P78" s="106" t="inlineStr"/>
      <c r="Q78" s="106" t="inlineStr"/>
      <c r="R78" s="106" t="inlineStr"/>
      <c r="S78" s="106" t="inlineStr"/>
      <c r="T78" s="106" t="inlineStr"/>
      <c r="U78" s="107">
        <f>I78</f>
        <v/>
      </c>
      <c r="V78" s="960" t="n"/>
      <c r="W78" s="960" t="n"/>
    </row>
    <row r="79" customFormat="1" s="79">
      <c r="A79" s="618" t="n"/>
      <c r="B79" s="102" t="n"/>
      <c r="C79" s="972" t="n"/>
      <c r="D79" s="972" t="n"/>
      <c r="E79" s="972" t="n"/>
      <c r="F79" s="972" t="n"/>
      <c r="G79" s="972" t="n"/>
      <c r="H79" s="972" t="n"/>
      <c r="I79" s="137" t="n"/>
      <c r="N79" s="105" t="inlineStr"/>
      <c r="O79" s="106" t="inlineStr"/>
      <c r="P79" s="106" t="inlineStr"/>
      <c r="Q79" s="106" t="inlineStr"/>
      <c r="R79" s="106" t="inlineStr"/>
      <c r="S79" s="106" t="inlineStr"/>
      <c r="T79" s="106" t="inlineStr"/>
      <c r="U79" s="107">
        <f>I79</f>
        <v/>
      </c>
      <c r="V79" s="960" t="n"/>
      <c r="W79" s="960" t="n"/>
    </row>
    <row r="80" customFormat="1" s="79">
      <c r="A80" s="618" t="n"/>
      <c r="B80" s="102" t="inlineStr">
        <is>
          <t xml:space="preserve"> Others </t>
        </is>
      </c>
      <c r="C80" s="972" t="n"/>
      <c r="D80" s="972" t="n"/>
      <c r="E80" s="972" t="n"/>
      <c r="F80" s="972" t="n"/>
      <c r="G80" s="972" t="n"/>
      <c r="H80" s="972" t="n"/>
      <c r="I80" s="963" t="n"/>
      <c r="N80" s="105">
        <f>B80</f>
        <v/>
      </c>
      <c r="O80" s="106" t="inlineStr"/>
      <c r="P80" s="106" t="inlineStr"/>
      <c r="Q80" s="106" t="inlineStr"/>
      <c r="R80" s="106" t="inlineStr"/>
      <c r="S80" s="106" t="inlineStr"/>
      <c r="T80" s="106" t="inlineStr"/>
      <c r="U80" s="962">
        <f>I80</f>
        <v/>
      </c>
      <c r="V80" s="960" t="n"/>
      <c r="W80" s="960" t="n"/>
    </row>
    <row r="81" customFormat="1" s="117">
      <c r="A81" s="618" t="inlineStr">
        <is>
          <t>K10</t>
        </is>
      </c>
      <c r="B81" s="96" t="inlineStr">
        <is>
          <t>Total</t>
        </is>
      </c>
      <c r="C81" s="973">
        <f>SUM(INDIRECT(ADDRESS(MATCH("K9",$A:$A,0)+1,COLUMN(C$12),4)&amp;":"&amp;ADDRESS(MATCH("K10",$A:$A,0)-1,COLUMN(C$12),4)))</f>
        <v/>
      </c>
      <c r="D81" s="973">
        <f>SUM(INDIRECT(ADDRESS(MATCH("K9",$A:$A,0)+1,COLUMN(D$12),4)&amp;":"&amp;ADDRESS(MATCH("K10",$A:$A,0)-1,COLUMN(D$12),4)))</f>
        <v/>
      </c>
      <c r="E81" s="973">
        <f>SUM(INDIRECT(ADDRESS(MATCH("K9",$A:$A,0)+1,COLUMN(E$12),4)&amp;":"&amp;ADDRESS(MATCH("K10",$A:$A,0)-1,COLUMN(E$12),4)))</f>
        <v/>
      </c>
      <c r="F81" s="973">
        <f>SUM(INDIRECT(ADDRESS(MATCH("K9",$A:$A,0)+1,COLUMN(F$12),4)&amp;":"&amp;ADDRESS(MATCH("K10",$A:$A,0)-1,COLUMN(F$12),4)))</f>
        <v/>
      </c>
      <c r="G81" s="973">
        <f>SUM(INDIRECT(ADDRESS(MATCH("K9",$A:$A,0)+1,COLUMN(G$12),4)&amp;":"&amp;ADDRESS(MATCH("K10",$A:$A,0)-1,COLUMN(G$12),4)))</f>
        <v/>
      </c>
      <c r="H81" s="973">
        <f>SUM(INDIRECT(ADDRESS(MATCH("K9",$A:$A,0)+1,COLUMN(H$12),4)&amp;":"&amp;ADDRESS(MATCH("K10",$A:$A,0)-1,COLUMN(H$12),4)))</f>
        <v/>
      </c>
      <c r="I81" s="967" t="n"/>
      <c r="J81" s="85" t="n"/>
      <c r="K81" s="85" t="n"/>
      <c r="L81" s="85" t="n"/>
      <c r="M81" s="85" t="n"/>
      <c r="N81" s="114">
        <f>B81</f>
        <v/>
      </c>
      <c r="O81" s="115">
        <f>C81*BS!$B$9</f>
        <v/>
      </c>
      <c r="P81" s="115">
        <f>D81*BS!$B$9</f>
        <v/>
      </c>
      <c r="Q81" s="115">
        <f>E81*BS!$B$9</f>
        <v/>
      </c>
      <c r="R81" s="115">
        <f>F81*BS!$B$9</f>
        <v/>
      </c>
      <c r="S81" s="115">
        <f>G81*BS!$B$9</f>
        <v/>
      </c>
      <c r="T81" s="115">
        <f>H81*BS!$B$9</f>
        <v/>
      </c>
      <c r="U81" s="968">
        <f>I81</f>
        <v/>
      </c>
      <c r="V81" s="974" t="n"/>
      <c r="W81" s="974"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5" t="n"/>
      <c r="W82" s="965" t="n"/>
    </row>
    <row r="83" customFormat="1" s="117">
      <c r="A83" s="618" t="inlineStr">
        <is>
          <t>K11</t>
        </is>
      </c>
      <c r="B83" s="96" t="inlineStr">
        <is>
          <t>Net Plant, Property &amp; Equipment</t>
        </is>
      </c>
      <c r="C83" s="975">
        <f>INDIRECT(ADDRESS(MATCH("K13",$A:$A,0),COLUMN(C$12),4))-INDIRECT(ADDRESS(MATCH("K15",$A:$A,0),COLUMN(C$12),4))</f>
        <v/>
      </c>
      <c r="D83" s="975">
        <f>INDIRECT(ADDRESS(MATCH("K13",$A:$A,0),COLUMN(D$12),4))-INDIRECT(ADDRESS(MATCH("K15",$A:$A,0),COLUMN(D$12),4))</f>
        <v/>
      </c>
      <c r="E83" s="975">
        <f>INDIRECT(ADDRESS(MATCH("K13",$A:$A,0),COLUMN(E$12),4))-INDIRECT(ADDRESS(MATCH("K15",$A:$A,0),COLUMN(E$12),4))</f>
        <v/>
      </c>
      <c r="F83" s="975">
        <f>INDIRECT(ADDRESS(MATCH("K13",$A:$A,0),COLUMN(F$12),4))-INDIRECT(ADDRESS(MATCH("K15",$A:$A,0),COLUMN(F$12),4))</f>
        <v/>
      </c>
      <c r="G83" s="975">
        <f>INDIRECT(ADDRESS(MATCH("K13",$A:$A,0),COLUMN(G$12),4))-INDIRECT(ADDRESS(MATCH("K15",$A:$A,0),COLUMN(G$12),4))</f>
        <v/>
      </c>
      <c r="H83" s="975">
        <f>INDIRECT(ADDRESS(MATCH("K13",$A:$A,0),COLUMN(H$12),4))-INDIRECT(ADDRESS(MATCH("K15",$A:$A,0),COLUMN(H$12),4))</f>
        <v/>
      </c>
      <c r="I83" s="976" t="n"/>
      <c r="J83" s="85" t="n"/>
      <c r="K83" s="85" t="n"/>
      <c r="L83" s="85" t="n"/>
      <c r="M83" s="85" t="n"/>
      <c r="N83" s="114">
        <f>B83</f>
        <v/>
      </c>
      <c r="O83" s="115">
        <f>C83*BS!$B$9</f>
        <v/>
      </c>
      <c r="P83" s="115">
        <f>D83*BS!$B$9</f>
        <v/>
      </c>
      <c r="Q83" s="115">
        <f>E83*BS!$B$9</f>
        <v/>
      </c>
      <c r="R83" s="115">
        <f>F83*BS!$B$9</f>
        <v/>
      </c>
      <c r="S83" s="115">
        <f>G83*BS!$B$9</f>
        <v/>
      </c>
      <c r="T83" s="115">
        <f>H83*BS!$B$9</f>
        <v/>
      </c>
      <c r="U83" s="968">
        <f>I83</f>
        <v/>
      </c>
      <c r="V83" s="969" t="n"/>
      <c r="W83" s="969"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5" t="n"/>
      <c r="W84" s="965" t="n"/>
    </row>
    <row r="85" customFormat="1" s="117">
      <c r="A85" s="618" t="inlineStr">
        <is>
          <t>K12</t>
        </is>
      </c>
      <c r="B85" s="96" t="inlineStr">
        <is>
          <t>Gross Plant, Property &amp; Equipment</t>
        </is>
      </c>
      <c r="C85" s="977" t="n"/>
      <c r="D85" s="977" t="n"/>
      <c r="E85" s="977" t="n"/>
      <c r="F85" s="977" t="n"/>
      <c r="G85" s="977" t="n"/>
      <c r="H85" s="977" t="n"/>
      <c r="I85" s="976" t="n"/>
      <c r="J85" s="85" t="n"/>
      <c r="K85" s="85" t="n"/>
      <c r="L85" s="85" t="n"/>
      <c r="M85" s="85" t="n"/>
      <c r="N85" s="114">
        <f>B85</f>
        <v/>
      </c>
      <c r="O85" s="115" t="inlineStr"/>
      <c r="P85" s="115" t="inlineStr"/>
      <c r="Q85" s="115" t="inlineStr"/>
      <c r="R85" s="115" t="inlineStr"/>
      <c r="S85" s="115" t="inlineStr"/>
      <c r="T85" s="115" t="inlineStr"/>
      <c r="U85" s="968">
        <f>I85</f>
        <v/>
      </c>
      <c r="V85" s="969" t="n"/>
      <c r="W85" s="969"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Leasehold improvements  Leasehold improvements  Additions through business 2022 Balance at 31 December 2022</t>
        </is>
      </c>
      <c r="C86" s="972" t="n"/>
      <c r="D86" s="972" t="n"/>
      <c r="E86" s="972" t="n"/>
      <c r="F86" s="972" t="n"/>
      <c r="G86" s="972" t="n">
        <v>0</v>
      </c>
      <c r="H86" s="972" t="n">
        <v>12958</v>
      </c>
      <c r="I86" s="961" t="n"/>
      <c r="N86" s="105">
        <f>B86</f>
        <v/>
      </c>
      <c r="O86" s="106" t="inlineStr"/>
      <c r="P86" s="106" t="inlineStr"/>
      <c r="Q86" s="106" t="inlineStr"/>
      <c r="R86" s="106" t="inlineStr"/>
      <c r="S86" s="106">
        <f>G86*BS!$B$9</f>
        <v/>
      </c>
      <c r="T86" s="106">
        <f>H86*BS!$B$9</f>
        <v/>
      </c>
      <c r="U86" s="962">
        <f>I86</f>
        <v/>
      </c>
      <c r="V86" s="960" t="n"/>
      <c r="W86" s="960" t="n"/>
    </row>
    <row r="87" customFormat="1" s="79">
      <c r="A87" s="618" t="n"/>
      <c r="B87" s="102" t="inlineStr">
        <is>
          <t>Motor vehicles  Motor vehicles  Motor vehicles  Additions through business 2022 Balance at 31 December 2022</t>
        </is>
      </c>
      <c r="C87" s="972" t="n"/>
      <c r="D87" s="972" t="n"/>
      <c r="E87" s="972" t="n"/>
      <c r="F87" s="972" t="n"/>
      <c r="G87" s="972" t="n">
        <v>0</v>
      </c>
      <c r="H87" s="972" t="n">
        <v>1071</v>
      </c>
      <c r="I87" s="961" t="n"/>
      <c r="N87" s="105">
        <f>B87</f>
        <v/>
      </c>
      <c r="O87" s="106" t="inlineStr"/>
      <c r="P87" s="106" t="inlineStr"/>
      <c r="Q87" s="106" t="inlineStr"/>
      <c r="R87" s="106" t="inlineStr"/>
      <c r="S87" s="106">
        <f>G87*BS!$B$9</f>
        <v/>
      </c>
      <c r="T87" s="106">
        <f>H87*BS!$B$9</f>
        <v/>
      </c>
      <c r="U87" s="962">
        <f>I87</f>
        <v/>
      </c>
      <c r="V87" s="960" t="n"/>
      <c r="W87" s="960" t="n"/>
    </row>
    <row r="88" customFormat="1" s="79">
      <c r="A88" s="618" t="n"/>
      <c r="B88" s="102" t="inlineStr">
        <is>
          <t>Construction in progress  Additions through business 2022 Balance at 31 December 2022</t>
        </is>
      </c>
      <c r="C88" s="972" t="n"/>
      <c r="D88" s="972" t="n"/>
      <c r="E88" s="972" t="n"/>
      <c r="F88" s="972" t="n"/>
      <c r="G88" s="972" t="n">
        <v>0</v>
      </c>
      <c r="H88" s="972" t="n">
        <v>3211</v>
      </c>
      <c r="I88" s="961" t="n"/>
      <c r="N88" s="105">
        <f>B88</f>
        <v/>
      </c>
      <c r="O88" s="106" t="inlineStr"/>
      <c r="P88" s="106" t="inlineStr"/>
      <c r="Q88" s="106" t="inlineStr"/>
      <c r="R88" s="106" t="inlineStr"/>
      <c r="S88" s="106">
        <f>G88*BS!$B$9</f>
        <v/>
      </c>
      <c r="T88" s="106">
        <f>H88*BS!$B$9</f>
        <v/>
      </c>
      <c r="U88" s="962">
        <f>I88</f>
        <v/>
      </c>
      <c r="V88" s="960" t="n"/>
      <c r="W88" s="960" t="n"/>
    </row>
    <row r="89" customFormat="1" s="79">
      <c r="A89" s="618" t="n"/>
      <c r="B89" s="102" t="n"/>
      <c r="C89" s="103" t="n"/>
      <c r="D89" s="103" t="n"/>
      <c r="E89" s="103" t="n"/>
      <c r="F89" s="103" t="n"/>
      <c r="G89" s="103" t="n"/>
      <c r="H89" s="103" t="n"/>
      <c r="I89" s="961" t="n"/>
      <c r="N89" s="105" t="inlineStr"/>
      <c r="O89" s="106" t="inlineStr"/>
      <c r="P89" s="106" t="inlineStr"/>
      <c r="Q89" s="106" t="inlineStr"/>
      <c r="R89" s="106" t="inlineStr"/>
      <c r="S89" s="106" t="inlineStr"/>
      <c r="T89" s="106" t="inlineStr"/>
      <c r="U89" s="962">
        <f>I89</f>
        <v/>
      </c>
      <c r="V89" s="960" t="n"/>
      <c r="W89" s="960" t="n"/>
    </row>
    <row r="90" customFormat="1" s="79">
      <c r="A90" s="618" t="n"/>
      <c r="B90" s="102" t="n"/>
      <c r="C90" s="972" t="n"/>
      <c r="D90" s="972" t="n"/>
      <c r="E90" s="972" t="n"/>
      <c r="F90" s="972" t="n"/>
      <c r="G90" s="972" t="n"/>
      <c r="H90" s="972" t="n"/>
      <c r="I90" s="978" t="n"/>
      <c r="N90" s="105" t="inlineStr"/>
      <c r="O90" s="106" t="inlineStr"/>
      <c r="P90" s="106" t="inlineStr"/>
      <c r="Q90" s="106" t="inlineStr"/>
      <c r="R90" s="106" t="inlineStr"/>
      <c r="S90" s="106" t="inlineStr"/>
      <c r="T90" s="106" t="inlineStr"/>
      <c r="U90" s="979">
        <f>I90</f>
        <v/>
      </c>
      <c r="V90" s="960" t="n"/>
      <c r="W90" s="960" t="n"/>
    </row>
    <row r="91" customFormat="1" s="79">
      <c r="A91" s="618" t="n"/>
      <c r="B91" s="102" t="n"/>
      <c r="C91" s="972" t="n"/>
      <c r="D91" s="972" t="n"/>
      <c r="E91" s="972" t="n"/>
      <c r="F91" s="972" t="n"/>
      <c r="G91" s="972" t="n"/>
      <c r="H91" s="972" t="n"/>
      <c r="I91" s="980" t="n"/>
      <c r="K91" s="981" t="n"/>
      <c r="N91" s="105" t="inlineStr"/>
      <c r="O91" s="106" t="inlineStr"/>
      <c r="P91" s="106" t="inlineStr"/>
      <c r="Q91" s="106" t="inlineStr"/>
      <c r="R91" s="106" t="inlineStr"/>
      <c r="S91" s="106" t="inlineStr"/>
      <c r="T91" s="106" t="inlineStr"/>
      <c r="U91" s="979">
        <f>I91</f>
        <v/>
      </c>
      <c r="V91" s="974" t="n"/>
      <c r="W91" s="974" t="n"/>
    </row>
    <row r="92" customFormat="1" s="79">
      <c r="A92" s="618" t="n"/>
      <c r="B92" s="102" t="n"/>
      <c r="C92" s="972" t="n"/>
      <c r="D92" s="972" t="n"/>
      <c r="E92" s="972" t="n"/>
      <c r="F92" s="972" t="n"/>
      <c r="G92" s="972" t="n"/>
      <c r="H92" s="972" t="n"/>
      <c r="I92" s="980" t="n"/>
      <c r="K92" s="981" t="n"/>
      <c r="N92" s="105" t="inlineStr"/>
      <c r="O92" s="106" t="inlineStr"/>
      <c r="P92" s="106" t="inlineStr"/>
      <c r="Q92" s="106" t="inlineStr"/>
      <c r="R92" s="106" t="inlineStr"/>
      <c r="S92" s="106" t="inlineStr"/>
      <c r="T92" s="106" t="inlineStr"/>
      <c r="U92" s="979">
        <f>I92</f>
        <v/>
      </c>
      <c r="V92" s="974" t="n"/>
      <c r="W92" s="974" t="n"/>
    </row>
    <row r="93" customFormat="1" s="79">
      <c r="A93" s="618" t="n"/>
      <c r="B93" s="102" t="n"/>
      <c r="C93" s="972" t="n"/>
      <c r="D93" s="972" t="n"/>
      <c r="E93" s="972" t="n"/>
      <c r="F93" s="972" t="n"/>
      <c r="G93" s="972" t="n"/>
      <c r="H93" s="972" t="n"/>
      <c r="I93" s="980" t="n"/>
      <c r="K93" s="981" t="n"/>
      <c r="N93" s="105" t="inlineStr"/>
      <c r="O93" s="106" t="inlineStr"/>
      <c r="P93" s="106" t="inlineStr"/>
      <c r="Q93" s="106" t="inlineStr"/>
      <c r="R93" s="106" t="inlineStr"/>
      <c r="S93" s="106" t="inlineStr"/>
      <c r="T93" s="106" t="inlineStr"/>
      <c r="U93" s="979">
        <f>I93</f>
        <v/>
      </c>
      <c r="V93" s="974" t="n"/>
      <c r="W93" s="974" t="n"/>
    </row>
    <row r="94" customFormat="1" s="79">
      <c r="A94" s="618" t="n"/>
      <c r="B94" s="102" t="n"/>
      <c r="C94" s="972" t="n"/>
      <c r="D94" s="972" t="n"/>
      <c r="E94" s="972" t="n"/>
      <c r="F94" s="972" t="n"/>
      <c r="G94" s="972" t="n"/>
      <c r="H94" s="972" t="n"/>
      <c r="I94" s="980" t="n"/>
      <c r="K94" s="981" t="n"/>
      <c r="N94" s="105" t="inlineStr"/>
      <c r="O94" s="106" t="inlineStr"/>
      <c r="P94" s="106" t="inlineStr"/>
      <c r="Q94" s="106" t="inlineStr"/>
      <c r="R94" s="106" t="inlineStr"/>
      <c r="S94" s="106" t="inlineStr"/>
      <c r="T94" s="106" t="inlineStr"/>
      <c r="U94" s="979">
        <f>I94</f>
        <v/>
      </c>
      <c r="V94" s="974" t="n"/>
      <c r="W94" s="974" t="n"/>
    </row>
    <row r="95" customFormat="1" s="79">
      <c r="A95" s="618" t="n"/>
      <c r="B95" s="102" t="n"/>
      <c r="C95" s="972" t="n"/>
      <c r="D95" s="972" t="n"/>
      <c r="E95" s="972" t="n"/>
      <c r="F95" s="972" t="n"/>
      <c r="G95" s="972" t="n"/>
      <c r="H95" s="972" t="n"/>
      <c r="I95" s="980" t="n"/>
      <c r="K95" s="981" t="n"/>
      <c r="N95" s="105" t="inlineStr"/>
      <c r="O95" s="106" t="inlineStr"/>
      <c r="P95" s="106" t="inlineStr"/>
      <c r="Q95" s="106" t="inlineStr"/>
      <c r="R95" s="106" t="inlineStr"/>
      <c r="S95" s="106" t="inlineStr"/>
      <c r="T95" s="106" t="inlineStr"/>
      <c r="U95" s="979">
        <f>I95</f>
        <v/>
      </c>
      <c r="V95" s="974" t="n"/>
      <c r="W95" s="974" t="n"/>
    </row>
    <row r="96" customFormat="1" s="79">
      <c r="A96" s="618" t="n"/>
      <c r="B96" s="102" t="n"/>
      <c r="C96" s="972" t="n"/>
      <c r="D96" s="972" t="n"/>
      <c r="E96" s="972" t="n"/>
      <c r="F96" s="972" t="n"/>
      <c r="G96" s="972" t="n"/>
      <c r="H96" s="972" t="n"/>
      <c r="I96" s="980" t="n"/>
      <c r="K96" s="981" t="n"/>
      <c r="N96" s="105" t="inlineStr"/>
      <c r="O96" s="106" t="inlineStr"/>
      <c r="P96" s="106" t="inlineStr"/>
      <c r="Q96" s="106" t="inlineStr"/>
      <c r="R96" s="106" t="inlineStr"/>
      <c r="S96" s="106" t="inlineStr"/>
      <c r="T96" s="106" t="inlineStr"/>
      <c r="U96" s="979">
        <f>I96</f>
        <v/>
      </c>
      <c r="V96" s="974" t="n"/>
      <c r="W96" s="974" t="n"/>
    </row>
    <row r="97" customFormat="1" s="79">
      <c r="A97" s="618" t="inlineStr">
        <is>
          <t>K13</t>
        </is>
      </c>
      <c r="B97" s="96" t="inlineStr">
        <is>
          <t xml:space="preserve">Total </t>
        </is>
      </c>
      <c r="C97" s="977">
        <f>SUM(INDIRECT(ADDRESS(MATCH("K12",$A:$A,0)+1,COLUMN(C$12),4)&amp;":"&amp;ADDRESS(MATCH("K13",$A:$A,0)-1,COLUMN(C$12),4)))</f>
        <v/>
      </c>
      <c r="D97" s="977">
        <f>SUM(INDIRECT(ADDRESS(MATCH("K12",$A:$A,0)+1,COLUMN(D$12),4)&amp;":"&amp;ADDRESS(MATCH("K13",$A:$A,0)-1,COLUMN(D$12),4)))</f>
        <v/>
      </c>
      <c r="E97" s="977">
        <f>SUM(INDIRECT(ADDRESS(MATCH("K12",$A:$A,0)+1,COLUMN(E$12),4)&amp;":"&amp;ADDRESS(MATCH("K13",$A:$A,0)-1,COLUMN(E$12),4)))</f>
        <v/>
      </c>
      <c r="F97" s="977">
        <f>SUM(INDIRECT(ADDRESS(MATCH("K12",$A:$A,0)+1,COLUMN(F$12),4)&amp;":"&amp;ADDRESS(MATCH("K13",$A:$A,0)-1,COLUMN(F$12),4)))</f>
        <v/>
      </c>
      <c r="G97" s="977">
        <f>SUM(INDIRECT(ADDRESS(MATCH("K12",$A:$A,0)+1,COLUMN(G$12),4)&amp;":"&amp;ADDRESS(MATCH("K13",$A:$A,0)-1,COLUMN(G$12),4)))</f>
        <v/>
      </c>
      <c r="H97" s="977">
        <f>SUM(INDIRECT(ADDRESS(MATCH("K12",$A:$A,0)+1,COLUMN(H$12),4)&amp;":"&amp;ADDRESS(MATCH("K13",$A:$A,0)-1,COLUMN(H$12),4)))</f>
        <v/>
      </c>
      <c r="I97" s="980" t="n"/>
      <c r="K97" s="981" t="n"/>
      <c r="N97" s="114">
        <f>B97</f>
        <v/>
      </c>
      <c r="O97" s="115">
        <f>C97*BS!$B$9</f>
        <v/>
      </c>
      <c r="P97" s="115">
        <f>D97*BS!$B$9</f>
        <v/>
      </c>
      <c r="Q97" s="115">
        <f>E97*BS!$B$9</f>
        <v/>
      </c>
      <c r="R97" s="115">
        <f>F97*BS!$B$9</f>
        <v/>
      </c>
      <c r="S97" s="115">
        <f>G97*BS!$B$9</f>
        <v/>
      </c>
      <c r="T97" s="115">
        <f>H97*BS!$B$9</f>
        <v/>
      </c>
      <c r="U97" s="115">
        <f>I97*BS!$B$9</f>
        <v/>
      </c>
      <c r="V97" s="974" t="n"/>
      <c r="W97" s="974" t="n"/>
    </row>
    <row r="98" customFormat="1" s="79">
      <c r="A98" s="618" t="n"/>
      <c r="B98" s="102" t="n"/>
      <c r="C98" s="972" t="n"/>
      <c r="D98" s="972" t="n"/>
      <c r="E98" s="972" t="n"/>
      <c r="F98" s="972" t="n"/>
      <c r="G98" s="972" t="n"/>
      <c r="H98" s="972" t="n"/>
      <c r="I98" s="980" t="n"/>
      <c r="K98" s="981" t="n"/>
      <c r="N98" s="105" t="inlineStr"/>
      <c r="O98" s="106" t="inlineStr"/>
      <c r="P98" s="106" t="inlineStr"/>
      <c r="Q98" s="106" t="inlineStr"/>
      <c r="R98" s="106" t="inlineStr"/>
      <c r="S98" s="106" t="inlineStr"/>
      <c r="T98" s="106" t="inlineStr"/>
      <c r="U98" s="107" t="n"/>
      <c r="V98" s="974" t="n"/>
      <c r="W98" s="974" t="n"/>
    </row>
    <row r="99" customFormat="1" s="117">
      <c r="A99" s="618" t="inlineStr">
        <is>
          <t>K14</t>
        </is>
      </c>
      <c r="B99" s="96" t="inlineStr">
        <is>
          <t xml:space="preserve">Adjustment: Depreciation </t>
        </is>
      </c>
      <c r="C99" s="982" t="n"/>
      <c r="D99" s="982" t="n"/>
      <c r="E99" s="982" t="n"/>
      <c r="F99" s="982" t="n"/>
      <c r="G99" s="982" t="n"/>
      <c r="H99" s="982" t="n"/>
      <c r="I99" s="980" t="n"/>
      <c r="J99" s="85" t="n"/>
      <c r="K99" s="983" t="n"/>
      <c r="L99" s="85" t="n"/>
      <c r="M99" s="85" t="n"/>
      <c r="N99" s="114">
        <f>B99</f>
        <v/>
      </c>
      <c r="O99" s="115" t="inlineStr"/>
      <c r="P99" s="115" t="inlineStr"/>
      <c r="Q99" s="115" t="inlineStr"/>
      <c r="R99" s="115" t="inlineStr"/>
      <c r="S99" s="115" t="inlineStr"/>
      <c r="T99" s="115" t="inlineStr"/>
      <c r="U99" s="984">
        <f>I99</f>
        <v/>
      </c>
      <c r="V99" s="974" t="n"/>
      <c r="W99" s="974"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Leasehold improvements  Leasehold improvements  Leasehold improvements  Additions through business Depreciation expense</t>
        </is>
      </c>
      <c r="C100" s="985" t="n"/>
      <c r="D100" s="985" t="n"/>
      <c r="E100" s="985" t="n"/>
      <c r="F100" s="985" t="n"/>
      <c r="G100" s="985" t="n">
        <v>0</v>
      </c>
      <c r="H100" s="985" t="n">
        <v>3610</v>
      </c>
      <c r="I100" s="980" t="n"/>
      <c r="K100" s="981" t="n"/>
      <c r="N100" s="105">
        <f>B100</f>
        <v/>
      </c>
      <c r="O100" s="106" t="inlineStr"/>
      <c r="P100" s="106" t="inlineStr"/>
      <c r="Q100" s="106" t="inlineStr"/>
      <c r="R100" s="106" t="inlineStr"/>
      <c r="S100" s="106">
        <f>G100*BS!$B$9</f>
        <v/>
      </c>
      <c r="T100" s="106">
        <f>H100*BS!$B$9</f>
        <v/>
      </c>
      <c r="U100" s="979">
        <f>I100</f>
        <v/>
      </c>
      <c r="V100" s="974" t="n"/>
      <c r="W100" s="974" t="n"/>
    </row>
    <row r="101" customFormat="1" s="79">
      <c r="A101" s="618" t="n"/>
      <c r="B101" s="102" t="inlineStr">
        <is>
          <t>Motor vehicles  Motor vehicles  Motor vehicles  Additions through business Depreciation expense</t>
        </is>
      </c>
      <c r="C101" s="985" t="n"/>
      <c r="D101" s="972" t="n"/>
      <c r="E101" s="972" t="n"/>
      <c r="F101" s="972" t="n"/>
      <c r="G101" s="972" t="n">
        <v>0</v>
      </c>
      <c r="H101" s="972" t="n">
        <v>694</v>
      </c>
      <c r="I101" s="980" t="n"/>
      <c r="K101" s="981" t="n"/>
      <c r="N101" s="105">
        <f>B101</f>
        <v/>
      </c>
      <c r="O101" s="106" t="inlineStr"/>
      <c r="P101" s="106" t="inlineStr"/>
      <c r="Q101" s="106" t="inlineStr"/>
      <c r="R101" s="106" t="inlineStr"/>
      <c r="S101" s="106">
        <f>G101*BS!$B$9</f>
        <v/>
      </c>
      <c r="T101" s="106">
        <f>H101*BS!$B$9</f>
        <v/>
      </c>
      <c r="U101" s="979">
        <f>I101</f>
        <v/>
      </c>
      <c r="V101" s="974" t="n"/>
      <c r="W101" s="974" t="n"/>
    </row>
    <row r="102" customFormat="1" s="79">
      <c r="A102" s="618" t="n"/>
      <c r="B102" s="102" t="inlineStr">
        <is>
          <t>Office equipment  Office equipment  Office equipment  Additions through business Depreciation expense</t>
        </is>
      </c>
      <c r="C102" s="985" t="n"/>
      <c r="D102" s="972" t="n"/>
      <c r="E102" s="972" t="n"/>
      <c r="F102" s="972" t="n"/>
      <c r="G102" s="972" t="n">
        <v>0</v>
      </c>
      <c r="H102" s="972" t="n">
        <v>3132</v>
      </c>
      <c r="I102" s="980" t="n"/>
      <c r="K102" s="981" t="n"/>
      <c r="N102" s="105">
        <f>B102</f>
        <v/>
      </c>
      <c r="O102" s="106" t="inlineStr"/>
      <c r="P102" s="106" t="inlineStr"/>
      <c r="Q102" s="106" t="inlineStr"/>
      <c r="R102" s="106" t="inlineStr"/>
      <c r="S102" s="106">
        <f>G102*BS!$B$9</f>
        <v/>
      </c>
      <c r="T102" s="106">
        <f>H102*BS!$B$9</f>
        <v/>
      </c>
      <c r="U102" s="979">
        <f>I102</f>
        <v/>
      </c>
      <c r="V102" s="974" t="n"/>
      <c r="W102" s="974" t="n"/>
    </row>
    <row r="103" customFormat="1" s="79">
      <c r="A103" s="618" t="n"/>
      <c r="B103" s="102" t="inlineStr">
        <is>
          <t>Office equipment  Rental assets  Additions through business Depreciation expense</t>
        </is>
      </c>
      <c r="C103" s="103" t="n"/>
      <c r="D103" s="103" t="n"/>
      <c r="E103" s="103" t="n"/>
      <c r="F103" s="103" t="n"/>
      <c r="G103" s="103" t="n">
        <v>0</v>
      </c>
      <c r="H103" s="103" t="n">
        <v>2625</v>
      </c>
      <c r="I103" s="980" t="n"/>
      <c r="K103" s="981" t="n"/>
      <c r="N103" s="105">
        <f>B103</f>
        <v/>
      </c>
      <c r="O103" s="106" t="inlineStr"/>
      <c r="P103" s="106" t="inlineStr"/>
      <c r="Q103" s="106" t="inlineStr"/>
      <c r="R103" s="106" t="inlineStr"/>
      <c r="S103" s="106">
        <f>G103*BS!$B$9</f>
        <v/>
      </c>
      <c r="T103" s="106">
        <f>H103*BS!$B$9</f>
        <v/>
      </c>
      <c r="U103" s="979">
        <f>I103</f>
        <v/>
      </c>
      <c r="V103" s="974" t="n"/>
      <c r="W103" s="974" t="n"/>
    </row>
    <row r="104" customFormat="1" s="79">
      <c r="A104" s="618" t="n"/>
      <c r="B104" s="102" t="inlineStr">
        <is>
          <t xml:space="preserve">  None Less: Accumulated depreciation</t>
        </is>
      </c>
      <c r="C104" s="985" t="n"/>
      <c r="D104" s="985" t="n"/>
      <c r="E104" s="985" t="n"/>
      <c r="F104" s="985" t="n"/>
      <c r="G104" s="985" t="n">
        <v>13642</v>
      </c>
      <c r="H104" s="985" t="n">
        <v>12685</v>
      </c>
      <c r="I104" s="980" t="n"/>
      <c r="K104" s="981" t="n"/>
      <c r="N104" s="105">
        <f>B104</f>
        <v/>
      </c>
      <c r="O104" s="106" t="inlineStr"/>
      <c r="P104" s="106" t="inlineStr"/>
      <c r="Q104" s="106" t="inlineStr"/>
      <c r="R104" s="106" t="inlineStr"/>
      <c r="S104" s="106">
        <f>G104*BS!$B$9</f>
        <v/>
      </c>
      <c r="T104" s="106">
        <f>H104*BS!$B$9</f>
        <v/>
      </c>
      <c r="U104" s="979">
        <f>I104</f>
        <v/>
      </c>
      <c r="V104" s="974" t="n"/>
      <c r="W104" s="974" t="n"/>
    </row>
    <row r="105" customFormat="1" s="79">
      <c r="A105" s="618" t="n"/>
      <c r="B105" s="102" t="n"/>
      <c r="C105" s="985" t="n"/>
      <c r="D105" s="985" t="n"/>
      <c r="E105" s="985" t="n"/>
      <c r="F105" s="985" t="n"/>
      <c r="G105" s="985" t="n"/>
      <c r="H105" s="985" t="n"/>
      <c r="I105" s="980" t="n"/>
      <c r="K105" s="981" t="n"/>
      <c r="N105" s="105" t="inlineStr"/>
      <c r="O105" s="106" t="inlineStr"/>
      <c r="P105" s="106" t="inlineStr"/>
      <c r="Q105" s="106" t="inlineStr"/>
      <c r="R105" s="106" t="inlineStr"/>
      <c r="S105" s="106" t="inlineStr"/>
      <c r="T105" s="106" t="inlineStr"/>
      <c r="U105" s="979">
        <f>I105</f>
        <v/>
      </c>
      <c r="V105" s="974" t="n"/>
      <c r="W105" s="974" t="n"/>
    </row>
    <row r="106" customFormat="1" s="79">
      <c r="A106" s="618" t="n"/>
      <c r="B106" s="102" t="n"/>
      <c r="C106" s="985" t="n"/>
      <c r="D106" s="985" t="n"/>
      <c r="E106" s="985" t="n"/>
      <c r="F106" s="985" t="n"/>
      <c r="G106" s="985" t="n"/>
      <c r="H106" s="985" t="n"/>
      <c r="I106" s="980" t="n"/>
      <c r="K106" s="981" t="n"/>
      <c r="N106" s="105" t="inlineStr"/>
      <c r="O106" s="106" t="inlineStr"/>
      <c r="P106" s="106" t="inlineStr"/>
      <c r="Q106" s="106" t="inlineStr"/>
      <c r="R106" s="106" t="inlineStr"/>
      <c r="S106" s="106" t="inlineStr"/>
      <c r="T106" s="106" t="inlineStr"/>
      <c r="U106" s="979">
        <f>I106</f>
        <v/>
      </c>
      <c r="V106" s="974" t="n"/>
      <c r="W106" s="974" t="n"/>
    </row>
    <row r="107" customFormat="1" s="79">
      <c r="A107" s="618" t="n"/>
      <c r="B107" s="102" t="n"/>
      <c r="C107" s="985" t="n"/>
      <c r="D107" s="985" t="n"/>
      <c r="E107" s="985" t="n"/>
      <c r="F107" s="985" t="n"/>
      <c r="G107" s="985" t="n"/>
      <c r="H107" s="985" t="n"/>
      <c r="I107" s="980" t="n"/>
      <c r="K107" s="981" t="n"/>
      <c r="N107" s="105" t="inlineStr"/>
      <c r="O107" s="106" t="inlineStr"/>
      <c r="P107" s="106" t="inlineStr"/>
      <c r="Q107" s="106" t="inlineStr"/>
      <c r="R107" s="106" t="inlineStr"/>
      <c r="S107" s="106" t="inlineStr"/>
      <c r="T107" s="106" t="inlineStr"/>
      <c r="U107" s="979">
        <f>I107</f>
        <v/>
      </c>
      <c r="V107" s="974" t="n"/>
      <c r="W107" s="974" t="n"/>
    </row>
    <row r="108" customFormat="1" s="79">
      <c r="A108" s="618" t="n"/>
      <c r="B108" s="102" t="n"/>
      <c r="C108" s="985" t="n"/>
      <c r="D108" s="985" t="n"/>
      <c r="E108" s="985" t="n"/>
      <c r="F108" s="985" t="n"/>
      <c r="G108" s="985" t="n"/>
      <c r="H108" s="985" t="n"/>
      <c r="I108" s="980" t="n"/>
      <c r="K108" s="981" t="n"/>
      <c r="N108" s="105" t="inlineStr"/>
      <c r="O108" s="106" t="inlineStr"/>
      <c r="P108" s="106" t="inlineStr"/>
      <c r="Q108" s="106" t="inlineStr"/>
      <c r="R108" s="106" t="inlineStr"/>
      <c r="S108" s="106" t="inlineStr"/>
      <c r="T108" s="106" t="inlineStr"/>
      <c r="U108" s="979">
        <f>I108</f>
        <v/>
      </c>
      <c r="V108" s="974" t="n"/>
      <c r="W108" s="974" t="n"/>
    </row>
    <row r="109" customFormat="1" s="79">
      <c r="A109" s="618" t="n"/>
      <c r="B109" s="102" t="n"/>
      <c r="C109" s="985" t="n"/>
      <c r="D109" s="985" t="n"/>
      <c r="E109" s="985" t="n"/>
      <c r="F109" s="985" t="n"/>
      <c r="G109" s="985" t="n"/>
      <c r="H109" s="985" t="n"/>
      <c r="I109" s="980" t="n"/>
      <c r="K109" s="981" t="n"/>
      <c r="N109" s="105" t="inlineStr"/>
      <c r="O109" s="106" t="inlineStr"/>
      <c r="P109" s="106" t="inlineStr"/>
      <c r="Q109" s="106" t="inlineStr"/>
      <c r="R109" s="106" t="inlineStr"/>
      <c r="S109" s="106" t="inlineStr"/>
      <c r="T109" s="106" t="inlineStr"/>
      <c r="U109" s="979">
        <f>I109</f>
        <v/>
      </c>
      <c r="V109" s="974" t="n"/>
      <c r="W109" s="974" t="n"/>
    </row>
    <row r="110" customFormat="1" s="79">
      <c r="A110" s="618" t="n"/>
      <c r="B110" s="102" t="n"/>
      <c r="C110" s="985" t="n"/>
      <c r="D110" s="985" t="n"/>
      <c r="E110" s="985" t="n"/>
      <c r="F110" s="985" t="n"/>
      <c r="G110" s="985" t="n"/>
      <c r="H110" s="985" t="n"/>
      <c r="I110" s="980" t="n"/>
      <c r="K110" s="981" t="n"/>
      <c r="N110" s="105" t="inlineStr"/>
      <c r="O110" s="106" t="inlineStr"/>
      <c r="P110" s="106" t="inlineStr"/>
      <c r="Q110" s="106" t="inlineStr"/>
      <c r="R110" s="106" t="inlineStr"/>
      <c r="S110" s="106" t="inlineStr"/>
      <c r="T110" s="106" t="inlineStr"/>
      <c r="U110" s="979">
        <f>I110</f>
        <v/>
      </c>
      <c r="V110" s="974" t="n"/>
      <c r="W110" s="974" t="n"/>
    </row>
    <row r="111" customFormat="1" s="79">
      <c r="A111" s="618" t="inlineStr">
        <is>
          <t>K15</t>
        </is>
      </c>
      <c r="B111" s="96" t="inlineStr">
        <is>
          <t xml:space="preserve">Total </t>
        </is>
      </c>
      <c r="C111" s="977">
        <f>SUM(INDIRECT(ADDRESS(MATCH("K14",$A:$A,0)+1,COLUMN(C$12),4)&amp;":"&amp;ADDRESS(MATCH("K15",$A:$A,0)-1,COLUMN(C$12),4)))</f>
        <v/>
      </c>
      <c r="D111" s="977">
        <f>SUM(INDIRECT(ADDRESS(MATCH("K14",$A:$A,0)+1,COLUMN(D$12),4)&amp;":"&amp;ADDRESS(MATCH("K15",$A:$A,0)-1,COLUMN(D$12),4)))</f>
        <v/>
      </c>
      <c r="E111" s="977">
        <f>SUM(INDIRECT(ADDRESS(MATCH("K14",$A:$A,0)+1,COLUMN(E$12),4)&amp;":"&amp;ADDRESS(MATCH("K15",$A:$A,0)-1,COLUMN(E$12),4)))</f>
        <v/>
      </c>
      <c r="F111" s="977">
        <f>SUM(INDIRECT(ADDRESS(MATCH("K14",$A:$A,0)+1,COLUMN(F$12),4)&amp;":"&amp;ADDRESS(MATCH("K15",$A:$A,0)-1,COLUMN(F$12),4)))</f>
        <v/>
      </c>
      <c r="G111" s="977">
        <f>SUM(INDIRECT(ADDRESS(MATCH("K14",$A:$A,0)+1,COLUMN(G$12),4)&amp;":"&amp;ADDRESS(MATCH("K15",$A:$A,0)-1,COLUMN(G$12),4)))</f>
        <v/>
      </c>
      <c r="H111" s="977">
        <f>SUM(INDIRECT(ADDRESS(MATCH("K14",$A:$A,0)+1,COLUMN(H$12),4)&amp;":"&amp;ADDRESS(MATCH("K15",$A:$A,0)-1,COLUMN(H$12),4)))</f>
        <v/>
      </c>
      <c r="I111" s="980" t="n"/>
      <c r="K111" s="981" t="n"/>
      <c r="N111" s="114">
        <f>B111</f>
        <v/>
      </c>
      <c r="O111" s="115">
        <f>C111*BS!$B$9</f>
        <v/>
      </c>
      <c r="P111" s="115">
        <f>D111*BS!$B$9</f>
        <v/>
      </c>
      <c r="Q111" s="115">
        <f>E111*BS!$B$9</f>
        <v/>
      </c>
      <c r="R111" s="115">
        <f>F111*BS!$B$9</f>
        <v/>
      </c>
      <c r="S111" s="115">
        <f>G111*BS!$B$9</f>
        <v/>
      </c>
      <c r="T111" s="115">
        <f>H111*BS!$B$9</f>
        <v/>
      </c>
      <c r="U111" s="984">
        <f>I111</f>
        <v/>
      </c>
      <c r="V111" s="974" t="n"/>
      <c r="W111" s="974" t="n"/>
    </row>
    <row r="112" customFormat="1" s="79">
      <c r="A112" s="618" t="n"/>
      <c r="B112" s="102" t="n"/>
      <c r="C112" s="985" t="n"/>
      <c r="D112" s="985" t="n"/>
      <c r="E112" s="985" t="n"/>
      <c r="F112" s="985" t="n"/>
      <c r="G112" s="985" t="n"/>
      <c r="H112" s="985" t="n"/>
      <c r="I112" s="980" t="n"/>
      <c r="K112" s="981" t="n"/>
      <c r="N112" s="105" t="inlineStr"/>
      <c r="O112" s="106" t="inlineStr"/>
      <c r="P112" s="106" t="inlineStr"/>
      <c r="Q112" s="106" t="inlineStr"/>
      <c r="R112" s="106" t="inlineStr"/>
      <c r="S112" s="106" t="inlineStr"/>
      <c r="T112" s="106" t="inlineStr"/>
      <c r="U112" s="107" t="n"/>
      <c r="V112" s="974" t="n"/>
      <c r="W112" s="974" t="n"/>
    </row>
    <row r="113" customFormat="1" s="117">
      <c r="A113" s="618" t="inlineStr">
        <is>
          <t>K16</t>
        </is>
      </c>
      <c r="B113" s="96" t="inlineStr">
        <is>
          <t>Other Tangible Assets</t>
        </is>
      </c>
      <c r="C113" s="986" t="n"/>
      <c r="D113" s="986" t="n"/>
      <c r="E113" s="986" t="n"/>
      <c r="F113" s="986" t="n"/>
      <c r="G113" s="986" t="n"/>
      <c r="H113" s="986" t="n"/>
      <c r="I113" s="967" t="n"/>
      <c r="J113" s="85" t="n"/>
      <c r="K113" s="85" t="n"/>
      <c r="L113" s="85" t="n"/>
      <c r="M113" s="85" t="n"/>
      <c r="N113" s="114">
        <f>B113</f>
        <v/>
      </c>
      <c r="O113" s="115" t="inlineStr"/>
      <c r="P113" s="115" t="inlineStr"/>
      <c r="Q113" s="115" t="inlineStr"/>
      <c r="R113" s="115" t="inlineStr"/>
      <c r="S113" s="115" t="inlineStr"/>
      <c r="T113" s="115" t="inlineStr"/>
      <c r="U113" s="123" t="n"/>
      <c r="V113" s="974" t="n"/>
      <c r="W113" s="974"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Construction in progress  Additions through business 2022 Balance at 31 December 2022</t>
        </is>
      </c>
      <c r="C114" s="972" t="n"/>
      <c r="D114" s="972" t="n"/>
      <c r="E114" s="972" t="n"/>
      <c r="F114" s="972" t="n"/>
      <c r="G114" s="972" t="n">
        <v>0</v>
      </c>
      <c r="H114" s="972" t="n">
        <v>3211</v>
      </c>
      <c r="I114" s="978" t="n"/>
      <c r="N114" s="105">
        <f>B114</f>
        <v/>
      </c>
      <c r="O114" s="106" t="inlineStr"/>
      <c r="P114" s="106" t="inlineStr"/>
      <c r="Q114" s="106" t="inlineStr"/>
      <c r="R114" s="106" t="inlineStr"/>
      <c r="S114" s="106">
        <f>G114*BS!$B$9</f>
        <v/>
      </c>
      <c r="T114" s="106">
        <f>H114*BS!$B$9</f>
        <v/>
      </c>
      <c r="U114" s="979">
        <f>I114</f>
        <v/>
      </c>
      <c r="V114" s="960" t="n"/>
      <c r="W114" s="960" t="n"/>
    </row>
    <row r="115" customFormat="1" s="79">
      <c r="A115" s="618" t="n"/>
      <c r="B115" s="102" t="n"/>
      <c r="C115" s="972" t="n"/>
      <c r="D115" s="972" t="n"/>
      <c r="E115" s="972" t="n"/>
      <c r="F115" s="972" t="n"/>
      <c r="G115" s="972" t="n"/>
      <c r="H115" s="972" t="n"/>
      <c r="I115" s="978" t="n"/>
      <c r="N115" s="105" t="inlineStr"/>
      <c r="O115" s="106" t="inlineStr"/>
      <c r="P115" s="106" t="inlineStr"/>
      <c r="Q115" s="106" t="inlineStr"/>
      <c r="R115" s="106" t="inlineStr"/>
      <c r="S115" s="106" t="inlineStr"/>
      <c r="T115" s="106" t="inlineStr"/>
      <c r="U115" s="979">
        <f>I115</f>
        <v/>
      </c>
      <c r="V115" s="960" t="n"/>
      <c r="W115" s="960" t="n"/>
    </row>
    <row r="116" customFormat="1" s="79">
      <c r="A116" s="618" t="n"/>
      <c r="B116" s="102" t="n"/>
      <c r="C116" s="972" t="n"/>
      <c r="D116" s="972" t="n"/>
      <c r="E116" s="972" t="n"/>
      <c r="F116" s="972" t="n"/>
      <c r="G116" s="972" t="n"/>
      <c r="H116" s="972" t="n"/>
      <c r="I116" s="978" t="n"/>
      <c r="N116" s="105" t="inlineStr"/>
      <c r="O116" s="106" t="inlineStr"/>
      <c r="P116" s="106" t="inlineStr"/>
      <c r="Q116" s="106" t="inlineStr"/>
      <c r="R116" s="106" t="inlineStr"/>
      <c r="S116" s="106" t="inlineStr"/>
      <c r="T116" s="106" t="inlineStr"/>
      <c r="U116" s="979">
        <f>I116</f>
        <v/>
      </c>
      <c r="V116" s="960" t="n"/>
      <c r="W116" s="960" t="n"/>
    </row>
    <row r="117" customFormat="1" s="79">
      <c r="A117" s="618" t="n"/>
      <c r="B117" s="102" t="n"/>
      <c r="C117" s="972" t="n"/>
      <c r="D117" s="972" t="n"/>
      <c r="E117" s="972" t="n"/>
      <c r="F117" s="972" t="n"/>
      <c r="G117" s="972" t="n"/>
      <c r="H117" s="972" t="n"/>
      <c r="I117" s="978" t="n"/>
      <c r="N117" s="105" t="inlineStr"/>
      <c r="O117" s="106" t="inlineStr"/>
      <c r="P117" s="106" t="inlineStr"/>
      <c r="Q117" s="106" t="inlineStr"/>
      <c r="R117" s="106" t="inlineStr"/>
      <c r="S117" s="106" t="inlineStr"/>
      <c r="T117" s="106" t="inlineStr"/>
      <c r="U117" s="979">
        <f>I117</f>
        <v/>
      </c>
      <c r="V117" s="960" t="n"/>
      <c r="W117" s="960" t="n"/>
    </row>
    <row r="118" customFormat="1" s="79">
      <c r="A118" s="618" t="n"/>
      <c r="B118" s="102" t="n"/>
      <c r="C118" s="972" t="n"/>
      <c r="D118" s="972" t="n"/>
      <c r="E118" s="972" t="n"/>
      <c r="F118" s="972" t="n"/>
      <c r="G118" s="972" t="n"/>
      <c r="H118" s="972" t="n"/>
      <c r="I118" s="978" t="n"/>
      <c r="N118" s="105" t="inlineStr"/>
      <c r="O118" s="106" t="inlineStr"/>
      <c r="P118" s="106" t="inlineStr"/>
      <c r="Q118" s="106" t="inlineStr"/>
      <c r="R118" s="106" t="inlineStr"/>
      <c r="S118" s="106" t="inlineStr"/>
      <c r="T118" s="106" t="inlineStr"/>
      <c r="U118" s="979">
        <f>I118</f>
        <v/>
      </c>
      <c r="V118" s="960" t="n"/>
      <c r="W118" s="960" t="n"/>
    </row>
    <row r="119" customFormat="1" s="79">
      <c r="A119" s="618" t="n"/>
      <c r="B119" s="102" t="n"/>
      <c r="C119" s="103" t="n"/>
      <c r="D119" s="103" t="n"/>
      <c r="E119" s="103" t="n"/>
      <c r="F119" s="103" t="n"/>
      <c r="G119" s="103" t="n"/>
      <c r="H119" s="103" t="n"/>
      <c r="I119" s="978" t="n"/>
      <c r="N119" s="105" t="inlineStr"/>
      <c r="O119" s="106" t="inlineStr"/>
      <c r="P119" s="106" t="inlineStr"/>
      <c r="Q119" s="106" t="inlineStr"/>
      <c r="R119" s="106" t="inlineStr"/>
      <c r="S119" s="106" t="inlineStr"/>
      <c r="T119" s="106" t="inlineStr"/>
      <c r="U119" s="979">
        <f>I119</f>
        <v/>
      </c>
      <c r="V119" s="960" t="n"/>
      <c r="W119" s="960" t="n"/>
    </row>
    <row r="120" customFormat="1" s="79">
      <c r="A120" s="618" t="n"/>
      <c r="B120" s="102" t="n"/>
      <c r="C120" s="972" t="n"/>
      <c r="D120" s="972" t="n"/>
      <c r="E120" s="972" t="n"/>
      <c r="F120" s="972" t="n"/>
      <c r="G120" s="972" t="n"/>
      <c r="H120" s="972" t="n"/>
      <c r="I120" s="978" t="n"/>
      <c r="N120" s="105" t="inlineStr"/>
      <c r="O120" s="106" t="inlineStr"/>
      <c r="P120" s="106" t="inlineStr"/>
      <c r="Q120" s="106" t="inlineStr"/>
      <c r="R120" s="106" t="inlineStr"/>
      <c r="S120" s="106" t="inlineStr"/>
      <c r="T120" s="106" t="inlineStr"/>
      <c r="U120" s="979">
        <f>I120</f>
        <v/>
      </c>
      <c r="V120" s="960" t="n"/>
      <c r="W120" s="960" t="n"/>
    </row>
    <row r="121" customFormat="1" s="79">
      <c r="A121" s="618" t="n"/>
      <c r="B121" s="102" t="n"/>
      <c r="C121" s="972" t="n"/>
      <c r="D121" s="972" t="n"/>
      <c r="E121" s="972" t="n"/>
      <c r="F121" s="972" t="n"/>
      <c r="G121" s="972" t="n"/>
      <c r="H121" s="972" t="n"/>
      <c r="I121" s="978" t="n"/>
      <c r="N121" s="105" t="inlineStr"/>
      <c r="O121" s="106" t="inlineStr"/>
      <c r="P121" s="106" t="inlineStr"/>
      <c r="Q121" s="106" t="inlineStr"/>
      <c r="R121" s="106" t="inlineStr"/>
      <c r="S121" s="106" t="inlineStr"/>
      <c r="T121" s="106" t="inlineStr"/>
      <c r="U121" s="979">
        <f>I121</f>
        <v/>
      </c>
      <c r="V121" s="960" t="n"/>
      <c r="W121" s="960" t="n"/>
    </row>
    <row r="122" customFormat="1" s="79">
      <c r="A122" s="618" t="n"/>
      <c r="B122" s="102" t="n"/>
      <c r="C122" s="972" t="n"/>
      <c r="D122" s="972" t="n"/>
      <c r="E122" s="972" t="n"/>
      <c r="F122" s="972" t="n"/>
      <c r="G122" s="972" t="n"/>
      <c r="H122" s="972" t="n"/>
      <c r="I122" s="978" t="n"/>
      <c r="N122" s="105" t="inlineStr"/>
      <c r="O122" s="106" t="inlineStr"/>
      <c r="P122" s="106" t="inlineStr"/>
      <c r="Q122" s="106" t="inlineStr"/>
      <c r="R122" s="106" t="inlineStr"/>
      <c r="S122" s="106" t="inlineStr"/>
      <c r="T122" s="106" t="inlineStr"/>
      <c r="U122" s="979">
        <f>I122</f>
        <v/>
      </c>
      <c r="V122" s="960" t="n"/>
      <c r="W122" s="960" t="n"/>
    </row>
    <row r="123" customFormat="1" s="79">
      <c r="A123" s="618" t="n"/>
      <c r="B123" s="102" t="n"/>
      <c r="C123" s="972" t="n"/>
      <c r="D123" s="972" t="n"/>
      <c r="E123" s="972" t="n"/>
      <c r="F123" s="972" t="n"/>
      <c r="G123" s="972" t="n"/>
      <c r="H123" s="972" t="n"/>
      <c r="I123" s="978" t="n"/>
      <c r="N123" s="105" t="inlineStr"/>
      <c r="O123" s="106" t="inlineStr"/>
      <c r="P123" s="106" t="inlineStr"/>
      <c r="Q123" s="106" t="inlineStr"/>
      <c r="R123" s="106" t="inlineStr"/>
      <c r="S123" s="106" t="inlineStr"/>
      <c r="T123" s="106" t="inlineStr"/>
      <c r="U123" s="979">
        <f>I123</f>
        <v/>
      </c>
      <c r="V123" s="960" t="n"/>
      <c r="W123" s="960" t="n"/>
    </row>
    <row r="124" customFormat="1" s="79">
      <c r="A124" s="618" t="n"/>
      <c r="B124" s="102" t="n"/>
      <c r="C124" s="972" t="n"/>
      <c r="D124" s="972" t="n"/>
      <c r="E124" s="972" t="n"/>
      <c r="F124" s="972" t="n"/>
      <c r="G124" s="972" t="n"/>
      <c r="H124" s="972" t="n"/>
      <c r="I124" s="978" t="n"/>
      <c r="N124" s="105" t="inlineStr"/>
      <c r="O124" s="106" t="inlineStr"/>
      <c r="P124" s="106" t="inlineStr"/>
      <c r="Q124" s="106" t="inlineStr"/>
      <c r="R124" s="106" t="inlineStr"/>
      <c r="S124" s="106" t="inlineStr"/>
      <c r="T124" s="106" t="inlineStr"/>
      <c r="U124" s="979">
        <f>I124</f>
        <v/>
      </c>
      <c r="V124" s="960" t="n"/>
      <c r="W124" s="960" t="n"/>
    </row>
    <row r="125" customFormat="1" s="79">
      <c r="A125" s="618" t="n"/>
      <c r="B125" s="102" t="n"/>
      <c r="C125" s="972" t="n"/>
      <c r="D125" s="972" t="n"/>
      <c r="E125" s="972" t="n"/>
      <c r="F125" s="972" t="n"/>
      <c r="G125" s="972" t="n"/>
      <c r="H125" s="972" t="n"/>
      <c r="I125" s="978" t="n"/>
      <c r="N125" s="105" t="inlineStr"/>
      <c r="O125" s="106" t="inlineStr"/>
      <c r="P125" s="106" t="inlineStr"/>
      <c r="Q125" s="106" t="inlineStr"/>
      <c r="R125" s="106" t="inlineStr"/>
      <c r="S125" s="106" t="inlineStr"/>
      <c r="T125" s="106" t="inlineStr"/>
      <c r="U125" s="107" t="n"/>
      <c r="V125" s="960" t="n"/>
      <c r="W125" s="960" t="n"/>
    </row>
    <row r="126" customFormat="1" s="154">
      <c r="A126" s="618" t="inlineStr">
        <is>
          <t>K17</t>
        </is>
      </c>
      <c r="B126" s="96" t="inlineStr">
        <is>
          <t>Total</t>
        </is>
      </c>
      <c r="C126" s="973">
        <f>SUM(INDIRECT(ADDRESS(MATCH("K16",$A:$A,0)+1,COLUMN(C$12),4)&amp;":"&amp;ADDRESS(MATCH("K17",$A:$A,0)-1,COLUMN(C$12),4)))</f>
        <v/>
      </c>
      <c r="D126" s="973">
        <f>SUM(INDIRECT(ADDRESS(MATCH("K16",$A:$A,0)+1,COLUMN(D$12),4)&amp;":"&amp;ADDRESS(MATCH("K17",$A:$A,0)-1,COLUMN(D$12),4)))</f>
        <v/>
      </c>
      <c r="E126" s="973">
        <f>SUM(INDIRECT(ADDRESS(MATCH("K16",$A:$A,0)+1,COLUMN(E$12),4)&amp;":"&amp;ADDRESS(MATCH("K17",$A:$A,0)-1,COLUMN(E$12),4)))</f>
        <v/>
      </c>
      <c r="F126" s="973">
        <f>SUM(INDIRECT(ADDRESS(MATCH("K16",$A:$A,0)+1,COLUMN(F$12),4)&amp;":"&amp;ADDRESS(MATCH("K17",$A:$A,0)-1,COLUMN(F$12),4)))</f>
        <v/>
      </c>
      <c r="G126" s="973">
        <f>SUM(INDIRECT(ADDRESS(MATCH("K16",$A:$A,0)+1,COLUMN(G$12),4)&amp;":"&amp;ADDRESS(MATCH("K17",$A:$A,0)-1,COLUMN(G$12),4)))</f>
        <v/>
      </c>
      <c r="H126" s="973">
        <f>SUM(INDIRECT(ADDRESS(MATCH("K16",$A:$A,0)+1,COLUMN(H$12),4)&amp;":"&amp;ADDRESS(MATCH("K17",$A:$A,0)-1,COLUMN(H$12),4)))</f>
        <v/>
      </c>
      <c r="I126" s="967" t="n"/>
      <c r="J126" s="79" t="n"/>
      <c r="K126" s="79" t="n"/>
      <c r="L126" s="79" t="n"/>
      <c r="M126" s="79" t="n"/>
      <c r="N126" s="114">
        <f>B126</f>
        <v/>
      </c>
      <c r="O126" s="115">
        <f>C126*BS!$B$9</f>
        <v/>
      </c>
      <c r="P126" s="115">
        <f>D126*BS!$B$9</f>
        <v/>
      </c>
      <c r="Q126" s="115">
        <f>E126*BS!$B$9</f>
        <v/>
      </c>
      <c r="R126" s="115">
        <f>F126*BS!$B$9</f>
        <v/>
      </c>
      <c r="S126" s="115">
        <f>G126*BS!$B$9</f>
        <v/>
      </c>
      <c r="T126" s="115">
        <f>H126*BS!$B$9</f>
        <v/>
      </c>
      <c r="U126" s="968">
        <f>I126</f>
        <v/>
      </c>
      <c r="V126" s="974" t="n"/>
      <c r="W126" s="974"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2" t="n"/>
      <c r="D127" s="972" t="n"/>
      <c r="E127" s="972" t="n"/>
      <c r="F127" s="972" t="n"/>
      <c r="G127" s="972" t="n"/>
      <c r="H127" s="972" t="n"/>
      <c r="I127" s="961" t="n"/>
      <c r="N127" s="105" t="inlineStr"/>
      <c r="O127" s="106" t="inlineStr"/>
      <c r="P127" s="106" t="inlineStr"/>
      <c r="Q127" s="106" t="inlineStr"/>
      <c r="R127" s="106" t="inlineStr"/>
      <c r="S127" s="106" t="inlineStr"/>
      <c r="T127" s="106" t="inlineStr"/>
      <c r="U127" s="107" t="n"/>
      <c r="V127" s="960" t="n"/>
      <c r="W127" s="960" t="n"/>
    </row>
    <row r="128" customFormat="1" s="117">
      <c r="A128" s="618" t="inlineStr">
        <is>
          <t>K18</t>
        </is>
      </c>
      <c r="B128" s="96" t="inlineStr">
        <is>
          <t>Goodwill</t>
        </is>
      </c>
      <c r="C128" s="987" t="n"/>
      <c r="D128" s="987" t="n"/>
      <c r="E128" s="987" t="n"/>
      <c r="F128" s="987" t="n"/>
      <c r="G128" s="987" t="n"/>
      <c r="H128" s="987" t="n"/>
      <c r="I128" s="967" t="n"/>
      <c r="J128" s="85" t="n"/>
      <c r="K128" s="85" t="n"/>
      <c r="L128" s="85" t="n"/>
      <c r="M128" s="85" t="n"/>
      <c r="N128" s="114">
        <f>B128</f>
        <v/>
      </c>
      <c r="O128" s="115" t="inlineStr"/>
      <c r="P128" s="115" t="inlineStr"/>
      <c r="Q128" s="115" t="inlineStr"/>
      <c r="R128" s="115" t="inlineStr"/>
      <c r="S128" s="115" t="inlineStr"/>
      <c r="T128" s="115" t="inlineStr"/>
      <c r="U128" s="968">
        <f>I128</f>
        <v/>
      </c>
      <c r="V128" s="974" t="n"/>
      <c r="W128" s="974"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 xml:space="preserve">  None Goodwill - at cost</t>
        </is>
      </c>
      <c r="G129" t="n">
        <v>81052</v>
      </c>
      <c r="H129" t="n">
        <v>84819</v>
      </c>
      <c r="N129">
        <f>B129</f>
        <v/>
      </c>
      <c r="O129" t="inlineStr"/>
      <c r="P129" t="inlineStr"/>
      <c r="Q129" t="inlineStr"/>
      <c r="R129" t="inlineStr"/>
      <c r="S129">
        <f>G129*BS!$B$9</f>
        <v/>
      </c>
      <c r="T129">
        <f>H129*BS!$B$9</f>
        <v/>
      </c>
    </row>
    <row r="130" customFormat="1" s="117">
      <c r="B130" t="inlineStr">
        <is>
          <t xml:space="preserve">  None Software at cost</t>
        </is>
      </c>
      <c r="G130" t="n">
        <v>48087</v>
      </c>
      <c r="H130" t="n">
        <v>48880</v>
      </c>
      <c r="N130">
        <f>B130</f>
        <v/>
      </c>
      <c r="O130" t="inlineStr"/>
      <c r="P130" t="inlineStr"/>
      <c r="Q130" t="inlineStr"/>
      <c r="R130" t="inlineStr"/>
      <c r="S130">
        <f>G130*BS!$B$9</f>
        <v/>
      </c>
      <c r="T130">
        <f>H130*BS!$B$9</f>
        <v/>
      </c>
    </row>
    <row r="131" customFormat="1" s="79">
      <c r="B131" t="inlineStr">
        <is>
          <t xml:space="preserve">  None Less: Accumulated amortisation</t>
        </is>
      </c>
      <c r="G131" t="n">
        <v>-11703</v>
      </c>
      <c r="H131" t="n">
        <v>-13677</v>
      </c>
      <c r="N131">
        <f>B131</f>
        <v/>
      </c>
      <c r="O131" t="inlineStr"/>
      <c r="P131" t="inlineStr"/>
      <c r="Q131" t="inlineStr"/>
      <c r="R131" t="inlineStr"/>
      <c r="S131">
        <f>G131*BS!$B$9</f>
        <v/>
      </c>
      <c r="T131">
        <f>H131*BS!$B$9</f>
        <v/>
      </c>
    </row>
    <row r="132" customFormat="1" s="117">
      <c r="B132" t="inlineStr">
        <is>
          <t xml:space="preserve">  None Brands at cost</t>
        </is>
      </c>
      <c r="G132" t="n">
        <v>649</v>
      </c>
      <c r="H132" t="n">
        <v>875</v>
      </c>
      <c r="N132">
        <f>B132</f>
        <v/>
      </c>
      <c r="O132" t="inlineStr"/>
      <c r="P132" t="inlineStr"/>
      <c r="Q132" t="inlineStr"/>
      <c r="R132" t="inlineStr"/>
      <c r="S132">
        <f>G132*BS!$B$9</f>
        <v/>
      </c>
      <c r="T132">
        <f>H132*BS!$B$9</f>
        <v/>
      </c>
    </row>
    <row r="133" customFormat="1" s="79">
      <c r="B133" t="inlineStr">
        <is>
          <t xml:space="preserve">  None Customer contracts at cost</t>
        </is>
      </c>
      <c r="G133" t="n">
        <v>17878</v>
      </c>
      <c r="H133" t="n">
        <v>18877</v>
      </c>
      <c r="N133">
        <f>B133</f>
        <v/>
      </c>
      <c r="O133" t="inlineStr"/>
      <c r="P133" t="inlineStr"/>
      <c r="Q133" t="inlineStr"/>
      <c r="R133" t="inlineStr"/>
      <c r="S133">
        <f>G133*BS!$B$9</f>
        <v/>
      </c>
      <c r="T133">
        <f>H133*BS!$B$9</f>
        <v/>
      </c>
    </row>
    <row r="134" customFormat="1" s="79">
      <c r="A134" s="618" t="n"/>
      <c r="B134" s="102" t="n"/>
      <c r="C134" s="103" t="n"/>
      <c r="D134" s="103" t="n"/>
      <c r="E134" s="103" t="n"/>
      <c r="F134" s="103" t="n"/>
      <c r="G134" s="103" t="n"/>
      <c r="H134" s="103" t="n"/>
      <c r="I134" s="967" t="n"/>
      <c r="J134" s="85" t="n"/>
      <c r="K134" s="85" t="n"/>
      <c r="L134" s="85" t="n"/>
      <c r="M134" s="85" t="n"/>
      <c r="N134" s="114" t="inlineStr"/>
      <c r="O134" s="115" t="inlineStr"/>
      <c r="P134" s="115" t="inlineStr"/>
      <c r="Q134" s="115" t="inlineStr"/>
      <c r="R134" s="115" t="inlineStr"/>
      <c r="S134" s="115" t="inlineStr"/>
      <c r="T134" s="115" t="inlineStr"/>
      <c r="U134" s="123" t="n"/>
      <c r="V134" s="974" t="n"/>
      <c r="W134" s="974"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n"/>
      <c r="B135" s="102" t="n"/>
      <c r="C135" s="972" t="n"/>
      <c r="D135" s="972" t="n"/>
      <c r="E135" s="972" t="n"/>
      <c r="F135" s="972" t="n"/>
      <c r="G135" s="972" t="n"/>
      <c r="H135" s="972" t="n"/>
      <c r="I135" s="967" t="n"/>
      <c r="J135" s="85" t="n"/>
      <c r="K135" s="85" t="n"/>
      <c r="L135" s="85" t="n"/>
      <c r="M135" s="85" t="n"/>
      <c r="N135" s="114" t="inlineStr"/>
      <c r="O135" s="115" t="inlineStr"/>
      <c r="P135" s="115" t="inlineStr"/>
      <c r="Q135" s="115" t="inlineStr"/>
      <c r="R135" s="115" t="inlineStr"/>
      <c r="S135" s="115" t="inlineStr"/>
      <c r="T135" s="115" t="inlineStr"/>
      <c r="U135" s="123" t="n"/>
      <c r="V135" s="974" t="n"/>
      <c r="W135" s="974"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inlineStr">
        <is>
          <t>K19</t>
        </is>
      </c>
      <c r="B136" s="96" t="inlineStr">
        <is>
          <t>Total</t>
        </is>
      </c>
      <c r="C136" s="973">
        <f>SUM(INDIRECT(ADDRESS(MATCH("K18",$A:$A,0)+1,COLUMN(C$12),4)&amp;":"&amp;ADDRESS(MATCH("K19",$A:$A,0)-1,COLUMN(C$12),4)))</f>
        <v/>
      </c>
      <c r="D136" s="973">
        <f>SUM(INDIRECT(ADDRESS(MATCH("K18",$A:$A,0)+1,COLUMN(D$12),4)&amp;":"&amp;ADDRESS(MATCH("K19",$A:$A,0)-1,COLUMN(D$12),4)))</f>
        <v/>
      </c>
      <c r="E136" s="973">
        <f>SUM(INDIRECT(ADDRESS(MATCH("K18",$A:$A,0)+1,COLUMN(E$12),4)&amp;":"&amp;ADDRESS(MATCH("K19",$A:$A,0)-1,COLUMN(E$12),4)))</f>
        <v/>
      </c>
      <c r="F136" s="973">
        <f>SUM(INDIRECT(ADDRESS(MATCH("K18",$A:$A,0)+1,COLUMN(F$12),4)&amp;":"&amp;ADDRESS(MATCH("K19",$A:$A,0)-1,COLUMN(F$12),4)))</f>
        <v/>
      </c>
      <c r="G136" s="973">
        <f>SUM(INDIRECT(ADDRESS(MATCH("K18",$A:$A,0)+1,COLUMN(G$12),4)&amp;":"&amp;ADDRESS(MATCH("K19",$A:$A,0)-1,COLUMN(G$12),4)))</f>
        <v/>
      </c>
      <c r="H136" s="973">
        <f>SUM(INDIRECT(ADDRESS(MATCH("K18",$A:$A,0)+1,COLUMN(H$12),4)&amp;":"&amp;ADDRESS(MATCH("K19",$A:$A,0)-1,COLUMN(H$12),4)))</f>
        <v/>
      </c>
      <c r="I136" s="961" t="n"/>
      <c r="N136" s="105">
        <f>B136</f>
        <v/>
      </c>
      <c r="O136" s="106">
        <f>C136*BS!$B$9</f>
        <v/>
      </c>
      <c r="P136" s="106">
        <f>D136*BS!$B$9</f>
        <v/>
      </c>
      <c r="Q136" s="106">
        <f>E136*BS!$B$9</f>
        <v/>
      </c>
      <c r="R136" s="106">
        <f>F136*BS!$B$9</f>
        <v/>
      </c>
      <c r="S136" s="106">
        <f>G136*BS!$B$9</f>
        <v/>
      </c>
      <c r="T136" s="106">
        <f>H136*BS!$B$9</f>
        <v/>
      </c>
      <c r="U136" s="107" t="n"/>
      <c r="V136" s="960" t="n"/>
      <c r="W136" s="960" t="n"/>
    </row>
    <row r="137" customFormat="1" s="79">
      <c r="A137" s="618" t="inlineStr">
        <is>
          <t>K20</t>
        </is>
      </c>
      <c r="B137" s="96" t="inlineStr">
        <is>
          <t>Other intangible assets</t>
        </is>
      </c>
      <c r="C137" s="987" t="n"/>
      <c r="D137" s="987" t="n"/>
      <c r="E137" s="987" t="n"/>
      <c r="F137" s="987" t="n"/>
      <c r="G137" s="987" t="n"/>
      <c r="H137" s="987" t="n"/>
      <c r="I137" s="967" t="n"/>
      <c r="J137" s="85" t="n"/>
      <c r="K137" s="85" t="n"/>
      <c r="L137" s="85" t="n"/>
      <c r="M137" s="85" t="n"/>
      <c r="N137" s="114">
        <f>B137</f>
        <v/>
      </c>
      <c r="O137" s="115" t="inlineStr"/>
      <c r="P137" s="115" t="inlineStr"/>
      <c r="Q137" s="115" t="inlineStr"/>
      <c r="R137" s="115" t="inlineStr"/>
      <c r="S137" s="115" t="inlineStr"/>
      <c r="T137" s="115" t="inlineStr"/>
      <c r="U137" s="968">
        <f>I132</f>
        <v/>
      </c>
      <c r="V137" s="974" t="n"/>
      <c r="W137" s="974"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inlineStr">
        <is>
          <t>Software  Additions through business combinations (note Balance at 31 December 2022 84819</t>
        </is>
      </c>
      <c r="C138" s="972" t="n"/>
      <c r="D138" s="972" t="n"/>
      <c r="E138" s="972" t="n"/>
      <c r="F138" s="972" t="n"/>
      <c r="G138" s="972" t="n">
        <v>0</v>
      </c>
      <c r="H138" s="972" t="n">
        <v>2557</v>
      </c>
      <c r="I138" s="961" t="n"/>
      <c r="N138" s="105">
        <f>B138</f>
        <v/>
      </c>
      <c r="O138" s="106" t="inlineStr"/>
      <c r="P138" s="106" t="inlineStr"/>
      <c r="Q138" s="106" t="inlineStr"/>
      <c r="R138" s="106" t="inlineStr"/>
      <c r="S138" s="106">
        <f>G138*BS!$B$9</f>
        <v/>
      </c>
      <c r="T138" s="106">
        <f>H138*BS!$B$9</f>
        <v/>
      </c>
      <c r="U138" s="962">
        <f>I133</f>
        <v/>
      </c>
      <c r="V138" s="960" t="n"/>
      <c r="W138" s="960" t="n"/>
    </row>
    <row r="139" customFormat="1" s="79">
      <c r="A139" s="618" t="n"/>
      <c r="B139" s="102" t="inlineStr">
        <is>
          <t>Brands  Additions through business combinations (note Balance at 31 December 2022 84819</t>
        </is>
      </c>
      <c r="C139" s="972" t="n"/>
      <c r="D139" s="972" t="n"/>
      <c r="E139" s="972" t="n"/>
      <c r="F139" s="972" t="n"/>
      <c r="G139" s="972" t="n">
        <v>0</v>
      </c>
      <c r="H139" s="972" t="n">
        <v>113</v>
      </c>
      <c r="I139" s="961" t="n"/>
      <c r="N139" s="105">
        <f>B139</f>
        <v/>
      </c>
      <c r="O139" s="106" t="inlineStr"/>
      <c r="P139" s="106" t="inlineStr"/>
      <c r="Q139" s="106" t="inlineStr"/>
      <c r="R139" s="106" t="inlineStr"/>
      <c r="S139" s="106">
        <f>G139*BS!$B$9</f>
        <v/>
      </c>
      <c r="T139" s="106">
        <f>H139*BS!$B$9</f>
        <v/>
      </c>
      <c r="U139" s="107">
        <f>I134</f>
        <v/>
      </c>
      <c r="V139" s="960" t="n"/>
      <c r="W139" s="960" t="n"/>
    </row>
    <row r="140" customFormat="1" s="79">
      <c r="A140" s="618" t="n"/>
      <c r="B140" s="102" t="inlineStr">
        <is>
          <t>Customer contracts  Additions through business combinations (note Balance at 31 December 2022 84819</t>
        </is>
      </c>
      <c r="C140" s="972" t="n"/>
      <c r="D140" s="972" t="n"/>
      <c r="E140" s="972" t="n"/>
      <c r="F140" s="972" t="n"/>
      <c r="G140" s="972" t="n">
        <v>0</v>
      </c>
      <c r="H140" s="972" t="n">
        <v>5200</v>
      </c>
      <c r="I140" s="961" t="n"/>
      <c r="N140" s="105">
        <f>B140</f>
        <v/>
      </c>
      <c r="O140" s="106" t="inlineStr"/>
      <c r="P140" s="106" t="inlineStr"/>
      <c r="Q140" s="106" t="inlineStr"/>
      <c r="R140" s="106" t="inlineStr"/>
      <c r="S140" s="106">
        <f>G140*BS!$B$9</f>
        <v/>
      </c>
      <c r="T140" s="106">
        <f>H140*BS!$B$9</f>
        <v/>
      </c>
      <c r="U140" s="107">
        <f>I135</f>
        <v/>
      </c>
      <c r="V140" s="960" t="n"/>
      <c r="W140" s="960" t="n"/>
    </row>
    <row r="141" customFormat="1" s="79">
      <c r="A141" s="618" t="n"/>
      <c r="B141" s="102" t="n"/>
      <c r="C141" s="972" t="n"/>
      <c r="D141" s="972" t="n"/>
      <c r="E141" s="972" t="n"/>
      <c r="F141" s="972" t="n"/>
      <c r="G141" s="972" t="n"/>
      <c r="H141" s="972" t="n"/>
      <c r="I141" s="961" t="n"/>
      <c r="N141" s="105" t="inlineStr"/>
      <c r="O141" s="106" t="inlineStr"/>
      <c r="P141" s="106" t="inlineStr"/>
      <c r="Q141" s="106" t="inlineStr"/>
      <c r="R141" s="106" t="inlineStr"/>
      <c r="S141" s="106" t="inlineStr"/>
      <c r="T141" s="106" t="inlineStr"/>
      <c r="U141" s="107">
        <f>I136</f>
        <v/>
      </c>
      <c r="V141" s="960" t="n"/>
      <c r="W141" s="960" t="n"/>
    </row>
    <row r="142" customFormat="1" s="79">
      <c r="A142" s="618" t="n"/>
      <c r="B142" s="102" t="n"/>
      <c r="C142" s="972" t="n"/>
      <c r="D142" s="972" t="n"/>
      <c r="E142" s="972" t="n"/>
      <c r="F142" s="972" t="n"/>
      <c r="G142" s="972" t="n"/>
      <c r="H142" s="972" t="n"/>
      <c r="I142" s="961" t="n"/>
      <c r="N142" s="105" t="inlineStr"/>
      <c r="O142" s="106" t="inlineStr"/>
      <c r="P142" s="106" t="inlineStr"/>
      <c r="Q142" s="106" t="inlineStr"/>
      <c r="R142" s="106" t="inlineStr"/>
      <c r="S142" s="106" t="inlineStr"/>
      <c r="T142" s="106" t="inlineStr"/>
      <c r="U142" s="107">
        <f>I137</f>
        <v/>
      </c>
      <c r="V142" s="960" t="n"/>
      <c r="W142" s="960" t="n"/>
    </row>
    <row r="143" customFormat="1" s="79">
      <c r="A143" s="618" t="n"/>
      <c r="B143" s="102" t="n"/>
      <c r="C143" s="103" t="n"/>
      <c r="D143" s="103" t="n"/>
      <c r="E143" s="103" t="n"/>
      <c r="F143" s="103" t="n"/>
      <c r="G143" s="103" t="n"/>
      <c r="H143" s="103" t="n"/>
      <c r="I143" s="961" t="n"/>
      <c r="N143" s="105" t="inlineStr"/>
      <c r="O143" s="106" t="inlineStr"/>
      <c r="P143" s="106" t="inlineStr"/>
      <c r="Q143" s="106" t="inlineStr"/>
      <c r="R143" s="106" t="inlineStr"/>
      <c r="S143" s="106" t="inlineStr"/>
      <c r="T143" s="106" t="inlineStr"/>
      <c r="U143" s="107">
        <f>I138</f>
        <v/>
      </c>
      <c r="V143" s="960" t="n"/>
      <c r="W143" s="960" t="n"/>
    </row>
    <row r="144" customFormat="1" s="117">
      <c r="A144" s="618" t="n"/>
      <c r="B144" s="102" t="n"/>
      <c r="C144" s="972" t="n"/>
      <c r="D144" s="972" t="n"/>
      <c r="E144" s="972" t="n"/>
      <c r="F144" s="972" t="n"/>
      <c r="G144" s="972" t="n"/>
      <c r="H144" s="972" t="n"/>
      <c r="I144" s="961" t="n"/>
      <c r="N144" s="105" t="inlineStr"/>
      <c r="O144" s="106" t="inlineStr"/>
      <c r="P144" s="106" t="inlineStr"/>
      <c r="Q144" s="106" t="inlineStr"/>
      <c r="R144" s="106" t="inlineStr"/>
      <c r="S144" s="106" t="inlineStr"/>
      <c r="T144" s="106" t="inlineStr"/>
      <c r="U144" s="107">
        <f>I139</f>
        <v/>
      </c>
      <c r="V144" s="960" t="n"/>
      <c r="W144" s="960" t="n"/>
    </row>
    <row r="145" customFormat="1" s="79">
      <c r="A145" s="618" t="n"/>
      <c r="B145" s="102" t="n"/>
      <c r="C145" s="972" t="n"/>
      <c r="D145" s="972" t="n"/>
      <c r="E145" s="972" t="n"/>
      <c r="F145" s="972" t="n"/>
      <c r="G145" s="972" t="n"/>
      <c r="H145" s="972" t="n"/>
      <c r="I145" s="961" t="n"/>
      <c r="N145" s="105" t="inlineStr"/>
      <c r="O145" s="106" t="inlineStr"/>
      <c r="P145" s="106" t="inlineStr"/>
      <c r="Q145" s="106" t="inlineStr"/>
      <c r="R145" s="106" t="inlineStr"/>
      <c r="S145" s="106" t="inlineStr"/>
      <c r="T145" s="106" t="inlineStr"/>
      <c r="U145" s="107" t="n"/>
      <c r="V145" s="960" t="n"/>
      <c r="W145" s="960" t="n"/>
    </row>
    <row r="146" customFormat="1" s="117">
      <c r="A146" s="618" t="n"/>
      <c r="B146" s="102" t="n"/>
      <c r="C146" s="972" t="n"/>
      <c r="D146" s="972" t="n"/>
      <c r="E146" s="972" t="n"/>
      <c r="F146" s="972" t="n"/>
      <c r="G146" s="972" t="n"/>
      <c r="H146" s="972" t="n"/>
      <c r="I146" s="961" t="n"/>
      <c r="N146" s="105" t="inlineStr"/>
      <c r="O146" s="106" t="inlineStr"/>
      <c r="P146" s="106" t="inlineStr"/>
      <c r="Q146" s="106" t="inlineStr"/>
      <c r="R146" s="106" t="inlineStr"/>
      <c r="S146" s="106" t="inlineStr"/>
      <c r="T146" s="106" t="inlineStr"/>
      <c r="U146" s="107">
        <f>I141</f>
        <v/>
      </c>
      <c r="V146" s="960" t="n"/>
      <c r="W146" s="960" t="n"/>
    </row>
    <row r="147" customFormat="1" s="79">
      <c r="A147" s="618" t="n"/>
      <c r="B147" s="102" t="n"/>
      <c r="C147" s="972" t="n"/>
      <c r="D147" s="972" t="n"/>
      <c r="E147" s="972" t="n"/>
      <c r="F147" s="972" t="n"/>
      <c r="G147" s="972" t="n"/>
      <c r="H147" s="972" t="n"/>
      <c r="I147" s="961" t="n"/>
      <c r="N147" s="105" t="inlineStr"/>
      <c r="O147" s="106" t="inlineStr"/>
      <c r="P147" s="106" t="inlineStr"/>
      <c r="Q147" s="106" t="inlineStr"/>
      <c r="R147" s="106" t="inlineStr"/>
      <c r="S147" s="106" t="inlineStr"/>
      <c r="T147" s="106" t="inlineStr"/>
      <c r="U147" s="107">
        <f>I142</f>
        <v/>
      </c>
      <c r="V147" s="960" t="n"/>
      <c r="W147" s="960" t="n"/>
    </row>
    <row r="148" customFormat="1" s="79">
      <c r="A148" s="618" t="n"/>
      <c r="B148" s="102" t="n"/>
      <c r="C148" s="972" t="n"/>
      <c r="D148" s="972" t="n"/>
      <c r="E148" s="972" t="n"/>
      <c r="F148" s="972" t="n"/>
      <c r="G148" s="972" t="n"/>
      <c r="H148" s="972" t="n"/>
      <c r="I148" s="961" t="n"/>
      <c r="N148" s="105" t="inlineStr"/>
      <c r="O148" s="106" t="inlineStr"/>
      <c r="P148" s="106" t="inlineStr"/>
      <c r="Q148" s="106" t="inlineStr"/>
      <c r="R148" s="106" t="inlineStr"/>
      <c r="S148" s="106" t="inlineStr"/>
      <c r="T148" s="106" t="inlineStr"/>
      <c r="U148" s="107">
        <f>I143</f>
        <v/>
      </c>
      <c r="V148" s="960" t="n"/>
      <c r="W148" s="960" t="n"/>
    </row>
    <row r="149" customFormat="1" s="79">
      <c r="A149" s="618" t="inlineStr">
        <is>
          <t>K21</t>
        </is>
      </c>
      <c r="B149" s="96" t="inlineStr">
        <is>
          <t xml:space="preserve">Total </t>
        </is>
      </c>
      <c r="C149" s="973">
        <f>SUM(INDIRECT(ADDRESS(MATCH("K20",$A:$A,0)+1,COLUMN(C$12),4)&amp;":"&amp;ADDRESS(MATCH("K21",$A:$A,0)-1,COLUMN(C$12),4)))</f>
        <v/>
      </c>
      <c r="D149" s="973">
        <f>SUM(INDIRECT(ADDRESS(MATCH("K20",$A:$A,0)+1,COLUMN(D$12),4)&amp;":"&amp;ADDRESS(MATCH("K21",$A:$A,0)-1,COLUMN(D$12),4)))</f>
        <v/>
      </c>
      <c r="E149" s="973">
        <f>SUM(INDIRECT(ADDRESS(MATCH("K20",$A:$A,0)+1,COLUMN(E$12),4)&amp;":"&amp;ADDRESS(MATCH("K21",$A:$A,0)-1,COLUMN(E$12),4)))</f>
        <v/>
      </c>
      <c r="F149" s="973">
        <f>SUM(INDIRECT(ADDRESS(MATCH("K20",$A:$A,0)+1,COLUMN(F$12),4)&amp;":"&amp;ADDRESS(MATCH("K21",$A:$A,0)-1,COLUMN(F$12),4)))</f>
        <v/>
      </c>
      <c r="G149" s="973">
        <f>SUM(INDIRECT(ADDRESS(MATCH("K20",$A:$A,0)+1,COLUMN(G$12),4)&amp;":"&amp;ADDRESS(MATCH("K21",$A:$A,0)-1,COLUMN(G$12),4)))</f>
        <v/>
      </c>
      <c r="H149" s="973">
        <f>SUM(INDIRECT(ADDRESS(MATCH("K20",$A:$A,0)+1,COLUMN(H$12),4)&amp;":"&amp;ADDRESS(MATCH("K21",$A:$A,0)-1,COLUMN(H$12),4)))</f>
        <v/>
      </c>
      <c r="I149" s="967" t="n"/>
      <c r="J149" s="85" t="n"/>
      <c r="K149" s="85" t="n"/>
      <c r="L149" s="85" t="n"/>
      <c r="M149" s="85" t="n"/>
      <c r="N149" s="114">
        <f>B149</f>
        <v/>
      </c>
      <c r="O149" s="156">
        <f>C149*BS!$B$9</f>
        <v/>
      </c>
      <c r="P149" s="156">
        <f>D149*BS!$B$9</f>
        <v/>
      </c>
      <c r="Q149" s="156">
        <f>E149*BS!$B$9</f>
        <v/>
      </c>
      <c r="R149" s="156">
        <f>F149*BS!$B$9</f>
        <v/>
      </c>
      <c r="S149" s="156">
        <f>G149*BS!$B$9</f>
        <v/>
      </c>
      <c r="T149" s="156">
        <f>H149*BS!$B$9</f>
        <v/>
      </c>
      <c r="U149" s="157">
        <f>I144</f>
        <v/>
      </c>
      <c r="V149" s="974" t="n"/>
      <c r="W149" s="974"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72" t="n"/>
      <c r="D150" s="972" t="n"/>
      <c r="E150" s="972" t="n"/>
      <c r="F150" s="972" t="n"/>
      <c r="G150" s="972" t="n"/>
      <c r="H150" s="972" t="n"/>
      <c r="I150" s="961" t="n"/>
      <c r="N150" s="105" t="inlineStr"/>
      <c r="O150" s="106" t="inlineStr"/>
      <c r="P150" s="106" t="inlineStr"/>
      <c r="Q150" s="106" t="inlineStr"/>
      <c r="R150" s="106" t="inlineStr"/>
      <c r="S150" s="106" t="inlineStr"/>
      <c r="T150" s="106" t="inlineStr"/>
      <c r="U150" s="107" t="n"/>
      <c r="V150" s="960" t="n"/>
      <c r="W150" s="960" t="n"/>
    </row>
    <row r="151" customFormat="1" s="79">
      <c r="A151" s="618" t="inlineStr">
        <is>
          <t>K22</t>
        </is>
      </c>
      <c r="B151" s="96" t="inlineStr">
        <is>
          <t>Investments</t>
        </is>
      </c>
      <c r="C151" s="158" t="n"/>
      <c r="D151" s="158" t="n"/>
      <c r="E151" s="158" t="n"/>
      <c r="F151" s="158" t="n"/>
      <c r="G151" s="158" t="n"/>
      <c r="H151" s="158" t="n"/>
      <c r="I151" s="988" t="n"/>
      <c r="J151" s="85" t="n"/>
      <c r="K151" s="85" t="n"/>
      <c r="L151" s="85" t="n"/>
      <c r="M151" s="85" t="n"/>
      <c r="N151" s="114">
        <f>B151</f>
        <v/>
      </c>
      <c r="O151" s="115" t="inlineStr"/>
      <c r="P151" s="115" t="inlineStr"/>
      <c r="Q151" s="115" t="inlineStr"/>
      <c r="R151" s="115" t="inlineStr"/>
      <c r="S151" s="115" t="inlineStr"/>
      <c r="T151" s="115" t="inlineStr"/>
      <c r="U151" s="123" t="n"/>
      <c r="V151" s="969" t="n"/>
      <c r="W151" s="969"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inlineStr">
        <is>
          <t>Other</t>
        </is>
      </c>
      <c r="C152" s="972" t="n"/>
      <c r="D152" s="972" t="n"/>
      <c r="E152" s="972" t="n"/>
      <c r="F152" s="972" t="n"/>
      <c r="G152" s="972" t="n">
        <v>0</v>
      </c>
      <c r="H152" s="972" t="n">
        <v>65</v>
      </c>
      <c r="I152" s="961" t="n"/>
      <c r="N152" s="105">
        <f>B152</f>
        <v/>
      </c>
      <c r="O152" s="106" t="inlineStr"/>
      <c r="P152" s="106" t="inlineStr"/>
      <c r="Q152" s="106" t="inlineStr"/>
      <c r="R152" s="106" t="inlineStr"/>
      <c r="S152" s="106">
        <f>G152*BS!$B$9</f>
        <v/>
      </c>
      <c r="T152" s="106">
        <f>H152*BS!$B$9</f>
        <v/>
      </c>
      <c r="U152" s="962">
        <f>I147</f>
        <v/>
      </c>
      <c r="V152" s="960" t="n"/>
      <c r="W152" s="960" t="n"/>
    </row>
    <row r="153" customFormat="1" s="79">
      <c r="A153" s="618" t="n"/>
      <c r="B153" s="140" t="n"/>
      <c r="C153" s="972" t="n"/>
      <c r="D153" s="972" t="n"/>
      <c r="E153" s="972" t="n"/>
      <c r="F153" s="972" t="n"/>
      <c r="G153" s="972" t="n"/>
      <c r="H153" s="972" t="n"/>
      <c r="I153" s="961" t="n"/>
      <c r="N153" s="105" t="inlineStr"/>
      <c r="O153" s="106" t="inlineStr"/>
      <c r="P153" s="106" t="inlineStr"/>
      <c r="Q153" s="106" t="inlineStr"/>
      <c r="R153" s="106" t="inlineStr"/>
      <c r="S153" s="106" t="inlineStr"/>
      <c r="T153" s="106" t="inlineStr"/>
      <c r="U153" s="962">
        <f>I148</f>
        <v/>
      </c>
      <c r="V153" s="960" t="n"/>
      <c r="W153" s="960" t="n"/>
    </row>
    <row r="154" customFormat="1" s="79">
      <c r="A154" s="618" t="n"/>
      <c r="B154" s="102" t="n"/>
      <c r="C154" s="103" t="n"/>
      <c r="D154" s="103" t="n"/>
      <c r="E154" s="103" t="n"/>
      <c r="F154" s="103" t="n"/>
      <c r="G154" s="103" t="n"/>
      <c r="H154" s="103" t="n"/>
      <c r="I154" s="961" t="n"/>
      <c r="N154" s="105" t="inlineStr"/>
      <c r="O154" s="106" t="inlineStr"/>
      <c r="P154" s="106" t="inlineStr"/>
      <c r="Q154" s="106" t="inlineStr"/>
      <c r="R154" s="106" t="inlineStr"/>
      <c r="S154" s="106" t="inlineStr"/>
      <c r="T154" s="106" t="inlineStr"/>
      <c r="U154" s="107">
        <f>I149</f>
        <v/>
      </c>
      <c r="V154" s="960" t="n"/>
      <c r="W154" s="960" t="n"/>
    </row>
    <row r="155" customFormat="1" s="79">
      <c r="A155" s="618" t="n"/>
      <c r="B155" s="102" t="n"/>
      <c r="C155" s="972" t="n"/>
      <c r="D155" s="972" t="n"/>
      <c r="E155" s="972" t="n"/>
      <c r="F155" s="972" t="n"/>
      <c r="G155" s="972" t="n"/>
      <c r="H155" s="972" t="n"/>
      <c r="I155" s="961" t="n"/>
      <c r="N155" s="105" t="inlineStr"/>
      <c r="O155" s="106" t="inlineStr"/>
      <c r="P155" s="106" t="inlineStr"/>
      <c r="Q155" s="106" t="inlineStr"/>
      <c r="R155" s="106" t="inlineStr"/>
      <c r="S155" s="106" t="inlineStr"/>
      <c r="T155" s="106" t="inlineStr"/>
      <c r="U155" s="107">
        <f>I150</f>
        <v/>
      </c>
      <c r="V155" s="960" t="n"/>
      <c r="W155" s="960" t="n"/>
    </row>
    <row r="156" customFormat="1" s="79">
      <c r="A156" s="618" t="n"/>
      <c r="B156" s="102" t="n"/>
      <c r="C156" s="972" t="n"/>
      <c r="D156" s="972" t="n"/>
      <c r="E156" s="972" t="n"/>
      <c r="F156" s="972" t="n"/>
      <c r="G156" s="972" t="n"/>
      <c r="H156" s="972" t="n"/>
      <c r="I156" s="961" t="n"/>
      <c r="N156" s="105" t="inlineStr"/>
      <c r="O156" s="106" t="inlineStr"/>
      <c r="P156" s="106" t="inlineStr"/>
      <c r="Q156" s="106" t="inlineStr"/>
      <c r="R156" s="106" t="inlineStr"/>
      <c r="S156" s="106" t="inlineStr"/>
      <c r="T156" s="106" t="inlineStr"/>
      <c r="U156" s="107">
        <f>I151</f>
        <v/>
      </c>
      <c r="V156" s="960" t="n"/>
      <c r="W156" s="960" t="n"/>
    </row>
    <row r="157" customFormat="1" s="79">
      <c r="A157" s="618" t="n"/>
      <c r="B157" s="102" t="n"/>
      <c r="C157" s="972" t="n"/>
      <c r="D157" s="972" t="n"/>
      <c r="E157" s="972" t="n"/>
      <c r="F157" s="972" t="n"/>
      <c r="G157" s="972" t="n"/>
      <c r="H157" s="972" t="n"/>
      <c r="I157" s="961" t="n"/>
      <c r="N157" s="105" t="inlineStr"/>
      <c r="O157" s="106" t="inlineStr"/>
      <c r="P157" s="106" t="inlineStr"/>
      <c r="Q157" s="106" t="inlineStr"/>
      <c r="R157" s="106" t="inlineStr"/>
      <c r="S157" s="106" t="inlineStr"/>
      <c r="T157" s="106" t="inlineStr"/>
      <c r="U157" s="107">
        <f>I152</f>
        <v/>
      </c>
      <c r="V157" s="960" t="n"/>
      <c r="W157" s="960" t="n"/>
    </row>
    <row r="158" customFormat="1" s="117">
      <c r="A158" s="618" t="n"/>
      <c r="B158" s="102" t="n"/>
      <c r="C158" s="972" t="n"/>
      <c r="D158" s="972" t="n"/>
      <c r="E158" s="972" t="n"/>
      <c r="F158" s="972" t="n"/>
      <c r="G158" s="972" t="n"/>
      <c r="H158" s="972" t="n"/>
      <c r="I158" s="961" t="n"/>
      <c r="N158" s="105" t="inlineStr"/>
      <c r="O158" s="106" t="inlineStr"/>
      <c r="P158" s="106" t="inlineStr"/>
      <c r="Q158" s="106" t="inlineStr"/>
      <c r="R158" s="106" t="inlineStr"/>
      <c r="S158" s="106" t="inlineStr"/>
      <c r="T158" s="106" t="inlineStr"/>
      <c r="U158" s="107">
        <f>I153</f>
        <v/>
      </c>
      <c r="V158" s="960" t="n"/>
      <c r="W158" s="960" t="n"/>
    </row>
    <row r="159" customFormat="1" s="79">
      <c r="A159" s="618" t="n"/>
      <c r="B159" s="102" t="n"/>
      <c r="C159" s="972" t="n"/>
      <c r="D159" s="972" t="n"/>
      <c r="E159" s="972" t="n"/>
      <c r="F159" s="972" t="n"/>
      <c r="G159" s="972" t="n"/>
      <c r="H159" s="972" t="n"/>
      <c r="I159" s="961" t="n"/>
      <c r="N159" s="105" t="inlineStr"/>
      <c r="O159" s="106" t="inlineStr"/>
      <c r="P159" s="106" t="inlineStr"/>
      <c r="Q159" s="106" t="inlineStr"/>
      <c r="R159" s="106" t="inlineStr"/>
      <c r="S159" s="106" t="inlineStr"/>
      <c r="T159" s="106" t="inlineStr"/>
      <c r="U159" s="107">
        <f>I154</f>
        <v/>
      </c>
      <c r="V159" s="960" t="n"/>
      <c r="W159" s="960" t="n"/>
    </row>
    <row r="160" customFormat="1" s="117">
      <c r="A160" s="618" t="n"/>
      <c r="B160" s="102" t="n"/>
      <c r="C160" s="972" t="n"/>
      <c r="D160" s="972" t="n"/>
      <c r="E160" s="972" t="n"/>
      <c r="F160" s="972" t="n"/>
      <c r="G160" s="972" t="n"/>
      <c r="H160" s="972" t="n"/>
      <c r="I160" s="961" t="n"/>
      <c r="N160" s="105" t="inlineStr"/>
      <c r="O160" s="106" t="inlineStr"/>
      <c r="P160" s="106" t="inlineStr"/>
      <c r="Q160" s="106" t="inlineStr"/>
      <c r="R160" s="106" t="inlineStr"/>
      <c r="S160" s="106" t="inlineStr"/>
      <c r="T160" s="106" t="inlineStr"/>
      <c r="U160" s="107" t="n"/>
      <c r="V160" s="960" t="n"/>
      <c r="W160" s="960" t="n"/>
    </row>
    <row r="161" customFormat="1" s="117">
      <c r="A161" s="618" t="n"/>
      <c r="B161" s="102" t="n"/>
      <c r="C161" s="972" t="n"/>
      <c r="D161" s="972" t="n"/>
      <c r="E161" s="972" t="n"/>
      <c r="F161" s="972" t="n"/>
      <c r="G161" s="972" t="n"/>
      <c r="H161" s="972" t="n"/>
      <c r="I161" s="961" t="n"/>
      <c r="N161" s="105" t="inlineStr"/>
      <c r="O161" s="106" t="inlineStr"/>
      <c r="P161" s="106" t="inlineStr"/>
      <c r="Q161" s="106" t="inlineStr"/>
      <c r="R161" s="106" t="inlineStr"/>
      <c r="S161" s="106" t="inlineStr"/>
      <c r="T161" s="106" t="inlineStr"/>
      <c r="U161" s="107">
        <f>I156</f>
        <v/>
      </c>
      <c r="V161" s="960" t="n"/>
      <c r="W161" s="960" t="n"/>
    </row>
    <row r="162" customFormat="1" s="79">
      <c r="A162" s="618" t="n"/>
      <c r="B162" s="102" t="n"/>
      <c r="C162" s="972" t="n"/>
      <c r="D162" s="972" t="n"/>
      <c r="E162" s="972" t="n"/>
      <c r="F162" s="972" t="n"/>
      <c r="G162" s="972" t="n"/>
      <c r="H162" s="972" t="n"/>
      <c r="I162" s="976" t="n"/>
      <c r="N162" s="105" t="inlineStr"/>
      <c r="O162" s="106" t="inlineStr"/>
      <c r="P162" s="106" t="inlineStr"/>
      <c r="Q162" s="106" t="inlineStr"/>
      <c r="R162" s="106" t="inlineStr"/>
      <c r="S162" s="106" t="inlineStr"/>
      <c r="T162" s="106" t="inlineStr"/>
      <c r="U162" s="107">
        <f>I157</f>
        <v/>
      </c>
      <c r="V162" s="969" t="n"/>
      <c r="W162" s="969" t="n"/>
    </row>
    <row r="163" customFormat="1" s="79">
      <c r="A163" s="618" t="inlineStr">
        <is>
          <t>K23</t>
        </is>
      </c>
      <c r="B163" s="96" t="inlineStr">
        <is>
          <t>Total</t>
        </is>
      </c>
      <c r="C163" s="973">
        <f>SUM(INDIRECT(ADDRESS(MATCH("K22",$A:$A,0)+1,COLUMN(C$12),4)&amp;":"&amp;ADDRESS(MATCH("K23",$A:$A,0)-1,COLUMN(C$12),4)))</f>
        <v/>
      </c>
      <c r="D163" s="973">
        <f>SUM(INDIRECT(ADDRESS(MATCH("K22",$A:$A,0)+1,COLUMN(D$12),4)&amp;":"&amp;ADDRESS(MATCH("K23",$A:$A,0)-1,COLUMN(D$12),4)))</f>
        <v/>
      </c>
      <c r="E163" s="973">
        <f>SUM(INDIRECT(ADDRESS(MATCH("K22",$A:$A,0)+1,COLUMN(E$12),4)&amp;":"&amp;ADDRESS(MATCH("K23",$A:$A,0)-1,COLUMN(E$12),4)))</f>
        <v/>
      </c>
      <c r="F163" s="973">
        <f>SUM(INDIRECT(ADDRESS(MATCH("K22",$A:$A,0)+1,COLUMN(F$12),4)&amp;":"&amp;ADDRESS(MATCH("K23",$A:$A,0)-1,COLUMN(F$12),4)))</f>
        <v/>
      </c>
      <c r="G163" s="973">
        <f>SUM(INDIRECT(ADDRESS(MATCH("K22",$A:$A,0)+1,COLUMN(G$12),4)&amp;":"&amp;ADDRESS(MATCH("K23",$A:$A,0)-1,COLUMN(G$12),4)))</f>
        <v/>
      </c>
      <c r="H163" s="973">
        <f>SUM(INDIRECT(ADDRESS(MATCH("K22",$A:$A,0)+1,COLUMN(H$12),4)&amp;":"&amp;ADDRESS(MATCH("K23",$A:$A,0)-1,COLUMN(H$12),4)))</f>
        <v/>
      </c>
      <c r="I163" s="988" t="n"/>
      <c r="J163" s="85" t="n"/>
      <c r="K163" s="85" t="n"/>
      <c r="L163" s="85" t="n"/>
      <c r="M163" s="85" t="n"/>
      <c r="N163" s="114">
        <f>B163</f>
        <v/>
      </c>
      <c r="O163" s="115">
        <f>C163*BS!$B$9</f>
        <v/>
      </c>
      <c r="P163" s="115">
        <f>D163*BS!$B$9</f>
        <v/>
      </c>
      <c r="Q163" s="115">
        <f>E163*BS!$B$9</f>
        <v/>
      </c>
      <c r="R163" s="115">
        <f>F163*BS!$B$9</f>
        <v/>
      </c>
      <c r="S163" s="115">
        <f>G163*BS!$B$9</f>
        <v/>
      </c>
      <c r="T163" s="115">
        <f>H163*BS!$B$9</f>
        <v/>
      </c>
      <c r="U163" s="123">
        <f>I158</f>
        <v/>
      </c>
      <c r="V163" s="969" t="n"/>
      <c r="W163" s="969"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972" t="n"/>
      <c r="D164" s="972" t="n"/>
      <c r="E164" s="972" t="n"/>
      <c r="F164" s="972" t="n"/>
      <c r="G164" s="972" t="n"/>
      <c r="H164" s="972" t="n"/>
      <c r="I164" s="961" t="n"/>
      <c r="N164" s="105" t="inlineStr"/>
      <c r="O164" s="106" t="inlineStr"/>
      <c r="P164" s="106" t="inlineStr"/>
      <c r="Q164" s="106" t="inlineStr"/>
      <c r="R164" s="106" t="inlineStr"/>
      <c r="S164" s="106" t="inlineStr"/>
      <c r="T164" s="106" t="inlineStr"/>
      <c r="U164" s="107" t="n"/>
      <c r="V164" s="960" t="n"/>
      <c r="W164" s="960" t="n"/>
    </row>
    <row r="165" customFormat="1" s="79">
      <c r="A165" s="618" t="inlineStr">
        <is>
          <t>K24</t>
        </is>
      </c>
      <c r="B165" s="96" t="inlineStr">
        <is>
          <t xml:space="preserve">Deferred charges </t>
        </is>
      </c>
      <c r="C165" s="987" t="n"/>
      <c r="D165" s="987" t="n"/>
      <c r="E165" s="987" t="n"/>
      <c r="F165" s="987" t="n"/>
      <c r="G165" s="987" t="n"/>
      <c r="H165" s="987" t="n"/>
      <c r="I165" s="967" t="n"/>
      <c r="J165" s="85" t="n"/>
      <c r="K165" s="85" t="n"/>
      <c r="L165" s="85" t="n"/>
      <c r="M165" s="85" t="n"/>
      <c r="N165" s="114">
        <f>B165</f>
        <v/>
      </c>
      <c r="O165" s="115" t="inlineStr"/>
      <c r="P165" s="115" t="inlineStr"/>
      <c r="Q165" s="115" t="inlineStr"/>
      <c r="R165" s="115" t="inlineStr"/>
      <c r="S165" s="115" t="inlineStr"/>
      <c r="T165" s="115" t="inlineStr"/>
      <c r="U165" s="968">
        <f>I160</f>
        <v/>
      </c>
      <c r="V165" s="974" t="n"/>
      <c r="W165" s="974"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inlineStr">
        <is>
          <t>Deferred tax assets</t>
        </is>
      </c>
      <c r="C166" s="103" t="n"/>
      <c r="D166" s="103" t="n"/>
      <c r="E166" s="103" t="n"/>
      <c r="F166" s="103" t="n"/>
      <c r="G166" s="103" t="n">
        <v>1850</v>
      </c>
      <c r="H166" s="103" t="n">
        <v>1918</v>
      </c>
      <c r="I166" s="967" t="n"/>
      <c r="J166" s="85" t="n"/>
      <c r="K166" s="85" t="n"/>
      <c r="L166" s="85" t="n"/>
      <c r="M166" s="85" t="n"/>
      <c r="N166" s="114">
        <f>B166</f>
        <v/>
      </c>
      <c r="O166" s="115" t="inlineStr"/>
      <c r="P166" s="115" t="inlineStr"/>
      <c r="Q166" s="115" t="inlineStr"/>
      <c r="R166" s="115" t="inlineStr"/>
      <c r="S166" s="115">
        <f>G166*BS!$B$9</f>
        <v/>
      </c>
      <c r="T166" s="115">
        <f>H166*BS!$B$9</f>
        <v/>
      </c>
      <c r="U166" s="123" t="n"/>
      <c r="V166" s="974" t="n"/>
      <c r="W166" s="974"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tax assets</t>
        </is>
      </c>
      <c r="C167" s="972" t="n"/>
      <c r="D167" s="972" t="n"/>
      <c r="E167" s="972" t="n"/>
      <c r="F167" s="972" t="n"/>
      <c r="G167" s="972" t="n">
        <v>1850</v>
      </c>
      <c r="H167" s="972" t="n">
        <v>1918</v>
      </c>
      <c r="I167" s="961" t="n"/>
      <c r="N167" s="105">
        <f>B167</f>
        <v/>
      </c>
      <c r="O167" s="106" t="inlineStr"/>
      <c r="P167" s="106" t="inlineStr"/>
      <c r="Q167" s="106" t="inlineStr"/>
      <c r="R167" s="106" t="inlineStr"/>
      <c r="S167" s="106">
        <f>G167*BS!$B$9</f>
        <v/>
      </c>
      <c r="T167" s="106">
        <f>H167*BS!$B$9</f>
        <v/>
      </c>
      <c r="U167" s="107" t="n"/>
      <c r="V167" s="960" t="n"/>
      <c r="W167" s="960" t="n"/>
    </row>
    <row r="168" customFormat="1" s="79">
      <c r="A168" s="618" t="inlineStr">
        <is>
          <t>K25</t>
        </is>
      </c>
      <c r="B168" s="96" t="inlineStr">
        <is>
          <t>Total</t>
        </is>
      </c>
      <c r="C168" s="973">
        <f>SUM(INDIRECT(ADDRESS(MATCH("K24",$A:$A,0)+1,COLUMN(C$12),4)&amp;":"&amp;ADDRESS(MATCH("K25",$A:$A,0)-1,COLUMN(C$12),4)))</f>
        <v/>
      </c>
      <c r="D168" s="973">
        <f>SUM(INDIRECT(ADDRESS(MATCH("K24",$A:$A,0)+1,COLUMN(D$12),4)&amp;":"&amp;ADDRESS(MATCH("K25",$A:$A,0)-1,COLUMN(D$12),4)))</f>
        <v/>
      </c>
      <c r="E168" s="973">
        <f>SUM(INDIRECT(ADDRESS(MATCH("K24",$A:$A,0)+1,COLUMN(E$12),4)&amp;":"&amp;ADDRESS(MATCH("K25",$A:$A,0)-1,COLUMN(E$12),4)))</f>
        <v/>
      </c>
      <c r="F168" s="973">
        <f>SUM(INDIRECT(ADDRESS(MATCH("K24",$A:$A,0)+1,COLUMN(F$12),4)&amp;":"&amp;ADDRESS(MATCH("K25",$A:$A,0)-1,COLUMN(F$12),4)))</f>
        <v/>
      </c>
      <c r="G168" s="973">
        <f>SUM(INDIRECT(ADDRESS(MATCH("K24",$A:$A,0)+1,COLUMN(G$12),4)&amp;":"&amp;ADDRESS(MATCH("K25",$A:$A,0)-1,COLUMN(G$12),4)))</f>
        <v/>
      </c>
      <c r="H168" s="973">
        <f>SUM(INDIRECT(ADDRESS(MATCH("K24",$A:$A,0)+1,COLUMN(H$12),4)&amp;":"&amp;ADDRESS(MATCH("K25",$A:$A,0)-1,COLUMN(H$12),4)))</f>
        <v/>
      </c>
      <c r="I168" s="961" t="n"/>
      <c r="N168" s="105">
        <f>B168</f>
        <v/>
      </c>
      <c r="O168" s="106">
        <f>C168*BS!$B$9</f>
        <v/>
      </c>
      <c r="P168" s="106">
        <f>D168*BS!$B$9</f>
        <v/>
      </c>
      <c r="Q168" s="106">
        <f>E168*BS!$B$9</f>
        <v/>
      </c>
      <c r="R168" s="106">
        <f>F168*BS!$B$9</f>
        <v/>
      </c>
      <c r="S168" s="106">
        <f>G168*BS!$B$9</f>
        <v/>
      </c>
      <c r="T168" s="106">
        <f>H168*BS!$B$9</f>
        <v/>
      </c>
      <c r="U168" s="107" t="n"/>
      <c r="V168" s="960" t="n"/>
      <c r="W168" s="960" t="n"/>
    </row>
    <row r="169" customFormat="1" s="79">
      <c r="A169" s="618" t="inlineStr">
        <is>
          <t>K26</t>
        </is>
      </c>
      <c r="B169" s="96" t="inlineStr">
        <is>
          <t>Other Non-Current Assets</t>
        </is>
      </c>
      <c r="C169" s="987" t="n"/>
      <c r="D169" s="987" t="n"/>
      <c r="E169" s="987" t="n"/>
      <c r="F169" s="987" t="n"/>
      <c r="G169" s="987" t="n"/>
      <c r="H169" s="987" t="n"/>
      <c r="I169" s="967" t="n"/>
      <c r="J169" s="85" t="n"/>
      <c r="K169" s="983" t="n"/>
      <c r="L169" s="983" t="n"/>
      <c r="M169" s="85" t="n"/>
      <c r="N169" s="114">
        <f>B169</f>
        <v/>
      </c>
      <c r="O169" s="115" t="inlineStr"/>
      <c r="P169" s="115" t="inlineStr"/>
      <c r="Q169" s="115" t="inlineStr"/>
      <c r="R169" s="115" t="inlineStr"/>
      <c r="S169" s="115" t="inlineStr"/>
      <c r="T169" s="115" t="inlineStr"/>
      <c r="U169" s="968">
        <f>I164</f>
        <v/>
      </c>
      <c r="V169" s="974" t="n"/>
      <c r="W169" s="974"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inlineStr">
        <is>
          <t>Other non-current asset *</t>
        </is>
      </c>
      <c r="C170" s="972" t="n"/>
      <c r="D170" s="972" t="n"/>
      <c r="E170" s="972" t="n"/>
      <c r="F170" s="972" t="n"/>
      <c r="G170" s="972" t="n">
        <v>348881</v>
      </c>
      <c r="H170" s="972" t="n">
        <v>335006</v>
      </c>
      <c r="I170" s="961" t="n"/>
      <c r="K170" s="965" t="n"/>
      <c r="L170" s="965" t="n"/>
      <c r="N170" s="105">
        <f>B170</f>
        <v/>
      </c>
      <c r="O170" s="106" t="inlineStr"/>
      <c r="P170" s="106" t="inlineStr"/>
      <c r="Q170" s="106" t="inlineStr"/>
      <c r="R170" s="106" t="inlineStr"/>
      <c r="S170" s="106">
        <f>G170*BS!$B$9</f>
        <v/>
      </c>
      <c r="T170" s="106">
        <f>H170*BS!$B$9</f>
        <v/>
      </c>
      <c r="U170" s="962">
        <f>I165</f>
        <v/>
      </c>
      <c r="V170" s="960" t="n"/>
      <c r="W170" s="960" t="n"/>
    </row>
    <row r="171" customFormat="1" s="79">
      <c r="A171" s="618" t="n"/>
      <c r="B171" s="102" t="n"/>
      <c r="C171" s="972" t="n"/>
      <c r="D171" s="972" t="n"/>
      <c r="E171" s="972" t="n"/>
      <c r="F171" s="972" t="n"/>
      <c r="G171" s="972" t="n"/>
      <c r="H171" s="972" t="n"/>
      <c r="I171" s="961" t="n"/>
      <c r="K171" s="965" t="n"/>
      <c r="N171" s="105" t="inlineStr"/>
      <c r="O171" s="106" t="inlineStr"/>
      <c r="P171" s="106" t="inlineStr"/>
      <c r="Q171" s="106" t="inlineStr"/>
      <c r="R171" s="106" t="inlineStr"/>
      <c r="S171" s="106" t="inlineStr"/>
      <c r="T171" s="106" t="inlineStr"/>
      <c r="U171" s="107">
        <f>I166</f>
        <v/>
      </c>
      <c r="V171" s="960" t="n"/>
      <c r="W171" s="960" t="n"/>
    </row>
    <row r="172" customFormat="1" s="79">
      <c r="A172" s="618" t="n"/>
      <c r="B172" s="102" t="n"/>
      <c r="C172" s="972" t="n"/>
      <c r="D172" s="972" t="n"/>
      <c r="E172" s="972" t="n"/>
      <c r="F172" s="972" t="n"/>
      <c r="G172" s="972" t="n"/>
      <c r="H172" s="972" t="n"/>
      <c r="I172" s="963" t="n"/>
      <c r="K172" s="965" t="n"/>
      <c r="N172" s="105" t="inlineStr"/>
      <c r="O172" s="106" t="inlineStr"/>
      <c r="P172" s="106" t="inlineStr"/>
      <c r="Q172" s="106" t="inlineStr"/>
      <c r="R172" s="106" t="inlineStr"/>
      <c r="S172" s="106" t="inlineStr"/>
      <c r="T172" s="106" t="inlineStr"/>
      <c r="U172" s="107">
        <f>I167</f>
        <v/>
      </c>
      <c r="V172" s="965" t="n"/>
      <c r="W172" s="965" t="n"/>
    </row>
    <row r="173" customFormat="1" s="79">
      <c r="A173" s="618" t="n"/>
      <c r="B173" s="102" t="n"/>
      <c r="C173" s="972" t="n"/>
      <c r="D173" s="972" t="n"/>
      <c r="E173" s="972" t="n"/>
      <c r="F173" s="972" t="n"/>
      <c r="G173" s="972" t="n"/>
      <c r="H173" s="972" t="n"/>
      <c r="I173" s="963" t="n"/>
      <c r="K173" s="965" t="n"/>
      <c r="N173" s="105" t="inlineStr"/>
      <c r="O173" s="106" t="inlineStr"/>
      <c r="P173" s="106" t="inlineStr"/>
      <c r="Q173" s="106" t="inlineStr"/>
      <c r="R173" s="106" t="inlineStr"/>
      <c r="S173" s="106" t="inlineStr"/>
      <c r="T173" s="106" t="inlineStr"/>
      <c r="U173" s="107">
        <f>I168</f>
        <v/>
      </c>
      <c r="V173" s="965" t="n"/>
      <c r="W173" s="965" t="n"/>
    </row>
    <row r="174" customFormat="1" s="79">
      <c r="A174" s="618" t="n"/>
      <c r="B174" s="102" t="n"/>
      <c r="C174" s="103" t="n"/>
      <c r="D174" s="103" t="n"/>
      <c r="E174" s="103" t="n"/>
      <c r="F174" s="103" t="n"/>
      <c r="G174" s="103" t="n"/>
      <c r="H174" s="103" t="n"/>
      <c r="I174" s="963" t="n"/>
      <c r="K174" s="965" t="n"/>
      <c r="N174" s="105" t="inlineStr"/>
      <c r="O174" s="106" t="inlineStr"/>
      <c r="P174" s="106" t="inlineStr"/>
      <c r="Q174" s="106" t="inlineStr"/>
      <c r="R174" s="106" t="inlineStr"/>
      <c r="S174" s="106" t="inlineStr"/>
      <c r="T174" s="106" t="inlineStr"/>
      <c r="U174" s="107">
        <f>I169</f>
        <v/>
      </c>
      <c r="V174" s="965" t="n"/>
      <c r="W174" s="965" t="n"/>
    </row>
    <row r="175" customFormat="1" s="79">
      <c r="A175" s="618" t="n"/>
      <c r="B175" s="989" t="n"/>
      <c r="C175" s="972" t="n"/>
      <c r="D175" s="972" t="n"/>
      <c r="E175" s="972" t="n"/>
      <c r="F175" s="972" t="n"/>
      <c r="G175" s="972" t="n"/>
      <c r="H175" s="972" t="n"/>
      <c r="I175" s="990" t="n"/>
      <c r="K175" s="965" t="n"/>
      <c r="N175" s="991" t="inlineStr"/>
      <c r="O175" s="106" t="inlineStr"/>
      <c r="P175" s="106" t="inlineStr"/>
      <c r="Q175" s="106" t="inlineStr"/>
      <c r="R175" s="106" t="inlineStr"/>
      <c r="S175" s="106" t="inlineStr"/>
      <c r="T175" s="106" t="inlineStr"/>
      <c r="U175" s="107">
        <f>I170</f>
        <v/>
      </c>
      <c r="V175" s="965" t="n"/>
      <c r="W175" s="965" t="n"/>
    </row>
    <row r="176" customFormat="1" s="154">
      <c r="A176" s="618" t="n"/>
      <c r="B176" s="989" t="n"/>
      <c r="C176" s="972" t="n"/>
      <c r="D176" s="972" t="n"/>
      <c r="E176" s="972" t="n"/>
      <c r="F176" s="972" t="n"/>
      <c r="G176" s="972" t="n"/>
      <c r="H176" s="972" t="n"/>
      <c r="I176" s="990" t="n"/>
      <c r="K176" s="965" t="n"/>
      <c r="N176" s="105" t="inlineStr"/>
      <c r="O176" s="106" t="inlineStr"/>
      <c r="P176" s="106" t="inlineStr"/>
      <c r="Q176" s="106" t="inlineStr"/>
      <c r="R176" s="106" t="inlineStr"/>
      <c r="S176" s="106" t="inlineStr"/>
      <c r="T176" s="106" t="inlineStr"/>
      <c r="U176" s="107">
        <f>I171</f>
        <v/>
      </c>
      <c r="V176" s="965" t="n"/>
      <c r="W176" s="965" t="n"/>
    </row>
    <row r="177">
      <c r="A177" s="618" t="n"/>
      <c r="B177" s="989" t="n"/>
      <c r="C177" s="972" t="n"/>
      <c r="D177" s="972" t="n"/>
      <c r="E177" s="972" t="n"/>
      <c r="F177" s="972" t="n"/>
      <c r="G177" s="972" t="n"/>
      <c r="H177" s="972" t="n"/>
      <c r="I177" s="990" t="n"/>
      <c r="K177" s="965" t="n"/>
      <c r="N177" s="105" t="inlineStr"/>
      <c r="O177" s="106" t="inlineStr"/>
      <c r="P177" s="106" t="inlineStr"/>
      <c r="Q177" s="106" t="inlineStr"/>
      <c r="R177" s="106" t="inlineStr"/>
      <c r="S177" s="106" t="inlineStr"/>
      <c r="T177" s="106" t="inlineStr"/>
      <c r="U177" s="107">
        <f>I172</f>
        <v/>
      </c>
      <c r="V177" s="965" t="n"/>
      <c r="W177" s="965" t="n"/>
    </row>
    <row r="178">
      <c r="A178" s="618" t="n"/>
      <c r="B178" s="989" t="n"/>
      <c r="C178" s="972" t="n"/>
      <c r="D178" s="972" t="n"/>
      <c r="E178" s="972" t="n"/>
      <c r="F178" s="972" t="n"/>
      <c r="G178" s="972" t="n"/>
      <c r="H178" s="972" t="n"/>
      <c r="I178" s="990" t="n"/>
      <c r="K178" s="965" t="n"/>
      <c r="N178" s="105" t="inlineStr"/>
      <c r="O178" s="106" t="inlineStr"/>
      <c r="P178" s="106" t="inlineStr"/>
      <c r="Q178" s="106" t="inlineStr"/>
      <c r="R178" s="106" t="inlineStr"/>
      <c r="S178" s="106" t="inlineStr"/>
      <c r="T178" s="106" t="inlineStr"/>
      <c r="U178" s="107">
        <f>I173</f>
        <v/>
      </c>
      <c r="V178" s="965" t="n"/>
      <c r="W178" s="965" t="n"/>
    </row>
    <row r="179">
      <c r="A179" s="618" t="n"/>
      <c r="B179" s="989" t="n"/>
      <c r="C179" s="972" t="n"/>
      <c r="D179" s="972" t="n"/>
      <c r="E179" s="972" t="n"/>
      <c r="F179" s="972" t="n"/>
      <c r="G179" s="972" t="n"/>
      <c r="H179" s="972" t="n"/>
      <c r="I179" s="990" t="n"/>
      <c r="K179" s="965" t="n"/>
      <c r="N179" s="105" t="inlineStr"/>
      <c r="O179" s="106" t="inlineStr"/>
      <c r="P179" s="106" t="inlineStr"/>
      <c r="Q179" s="106" t="inlineStr"/>
      <c r="R179" s="106" t="inlineStr"/>
      <c r="S179" s="106" t="inlineStr"/>
      <c r="T179" s="106" t="inlineStr"/>
      <c r="U179" s="107">
        <f>I174</f>
        <v/>
      </c>
      <c r="V179" s="965" t="n"/>
      <c r="W179" s="965" t="n"/>
    </row>
    <row r="180">
      <c r="A180" s="618" t="n"/>
      <c r="B180" s="102" t="n"/>
      <c r="C180" s="972" t="n"/>
      <c r="D180" s="972" t="n"/>
      <c r="E180" s="972" t="n"/>
      <c r="F180" s="972" t="n"/>
      <c r="G180" s="972" t="n"/>
      <c r="H180" s="972" t="n"/>
      <c r="I180" s="990" t="n"/>
      <c r="K180" s="965" t="n"/>
      <c r="N180" s="105" t="inlineStr"/>
      <c r="O180" s="106" t="inlineStr"/>
      <c r="P180" s="106" t="inlineStr"/>
      <c r="Q180" s="106" t="inlineStr"/>
      <c r="R180" s="106" t="inlineStr"/>
      <c r="S180" s="106" t="inlineStr"/>
      <c r="T180" s="106" t="inlineStr"/>
      <c r="U180" s="107">
        <f>I175</f>
        <v/>
      </c>
      <c r="V180" s="965" t="n"/>
      <c r="W180" s="965" t="n"/>
    </row>
    <row r="181">
      <c r="A181" s="618" t="inlineStr">
        <is>
          <t>K27</t>
        </is>
      </c>
      <c r="B181" s="992" t="inlineStr">
        <is>
          <t>Total</t>
        </is>
      </c>
      <c r="C181" s="993">
        <f>SUM(INDIRECT(ADDRESS(MATCH("K26",$A:$A,0)+1,COLUMN(C$12),4)&amp;":"&amp;ADDRESS(MATCH("K27",$A:$A,0)-1,COLUMN(C$12),4)))</f>
        <v/>
      </c>
      <c r="D181" s="993">
        <f>SUM(INDIRECT(ADDRESS(MATCH("K26",$A:$A,0)+1,COLUMN(D$12),4)&amp;":"&amp;ADDRESS(MATCH("K27",$A:$A,0)-1,COLUMN(D$12),4)))</f>
        <v/>
      </c>
      <c r="E181" s="993">
        <f>SUM(INDIRECT(ADDRESS(MATCH("K26",$A:$A,0)+1,COLUMN(E$12),4)&amp;":"&amp;ADDRESS(MATCH("K27",$A:$A,0)-1,COLUMN(E$12),4)))</f>
        <v/>
      </c>
      <c r="F181" s="993">
        <f>SUM(INDIRECT(ADDRESS(MATCH("K26",$A:$A,0)+1,COLUMN(F$12),4)&amp;":"&amp;ADDRESS(MATCH("K27",$A:$A,0)-1,COLUMN(F$12),4)))</f>
        <v/>
      </c>
      <c r="G181" s="993">
        <f>SUM(INDIRECT(ADDRESS(MATCH("K26",$A:$A,0)+1,COLUMN(G$12),4)&amp;":"&amp;ADDRESS(MATCH("K27",$A:$A,0)-1,COLUMN(G$12),4)))</f>
        <v/>
      </c>
      <c r="H181" s="993">
        <f>SUM(INDIRECT(ADDRESS(MATCH("K26",$A:$A,0)+1,COLUMN(H$12),4)&amp;":"&amp;ADDRESS(MATCH("K27",$A:$A,0)-1,COLUMN(H$12),4)))</f>
        <v/>
      </c>
      <c r="I181" s="994" t="n"/>
      <c r="J181" s="79" t="n"/>
      <c r="K181" s="965" t="n"/>
      <c r="L181" s="79" t="n"/>
      <c r="M181" s="79" t="n"/>
      <c r="N181" s="166">
        <f>B181</f>
        <v/>
      </c>
      <c r="O181" s="167">
        <f>C181*BS!$B$9</f>
        <v/>
      </c>
      <c r="P181" s="167">
        <f>D181*BS!$B$9</f>
        <v/>
      </c>
      <c r="Q181" s="167">
        <f>E181*BS!$B$9</f>
        <v/>
      </c>
      <c r="R181" s="167">
        <f>F181*BS!$B$9</f>
        <v/>
      </c>
      <c r="S181" s="167">
        <f>G181*BS!$B$9</f>
        <v/>
      </c>
      <c r="T181" s="167">
        <f>H181*BS!$B$9</f>
        <v/>
      </c>
      <c r="U181" s="168">
        <f>I176</f>
        <v/>
      </c>
      <c r="V181" s="995" t="n"/>
      <c r="W181" s="995" t="n"/>
      <c r="X181" s="79" t="n"/>
      <c r="Y181" s="79" t="n"/>
      <c r="Z181" s="79" t="n"/>
      <c r="AA181" s="79" t="n"/>
      <c r="AB181" s="79" t="n"/>
      <c r="AC181" s="79" t="n"/>
      <c r="AD181" s="79" t="n"/>
      <c r="AE181" s="79" t="n"/>
      <c r="AF181" s="79" t="n"/>
      <c r="AG181" s="79" t="n"/>
      <c r="AH181" s="79" t="n"/>
      <c r="AI181" s="79" t="n"/>
      <c r="AJ181" s="79" t="n"/>
      <c r="AK181" s="79" t="n"/>
      <c r="AL181" s="79" t="n"/>
      <c r="AM181" s="79" t="n"/>
      <c r="AN181" s="79" t="n"/>
      <c r="AO181" s="79" t="n"/>
      <c r="AP181" s="79" t="n"/>
      <c r="AQ181" s="79" t="n"/>
      <c r="AR181" s="79" t="n"/>
      <c r="AS181" s="79" t="n"/>
      <c r="AT181" s="79" t="n"/>
      <c r="AU181" s="79" t="n"/>
      <c r="AV181" s="79" t="n"/>
      <c r="AW181" s="79" t="n"/>
      <c r="AX181" s="79" t="n"/>
      <c r="AY181" s="79" t="n"/>
      <c r="AZ181" s="79" t="n"/>
      <c r="BA181" s="79" t="n"/>
      <c r="BB181" s="79" t="n"/>
      <c r="BC181" s="79" t="n"/>
      <c r="BD181" s="79" t="n"/>
      <c r="BE181" s="79" t="n"/>
      <c r="BF181" s="79" t="n"/>
      <c r="BG181" s="79" t="n"/>
      <c r="BH181" s="79" t="n"/>
      <c r="BI181" s="79" t="n"/>
      <c r="BJ181" s="79" t="n"/>
      <c r="BK181" s="79" t="n"/>
      <c r="BL181" s="79" t="n"/>
      <c r="BM181" s="79" t="n"/>
      <c r="BN181" s="79" t="n"/>
      <c r="BO181" s="79" t="n"/>
      <c r="BP181" s="79" t="n"/>
      <c r="BQ181" s="79" t="n"/>
      <c r="BR181" s="79" t="n"/>
      <c r="BS181" s="79" t="n"/>
      <c r="BT181" s="79" t="n"/>
      <c r="BU181" s="79" t="n"/>
      <c r="BV181" s="79" t="n"/>
      <c r="BW181" s="79" t="n"/>
      <c r="BX181" s="79" t="n"/>
      <c r="BY181" s="79" t="n"/>
      <c r="BZ181" s="79" t="n"/>
      <c r="CA181" s="79" t="n"/>
      <c r="CB181" s="79" t="n"/>
      <c r="CC181" s="79" t="n"/>
      <c r="CD181" s="79" t="n"/>
      <c r="CE181" s="79" t="n"/>
      <c r="CF181" s="79" t="n"/>
      <c r="CG181" s="79" t="n"/>
      <c r="CH181" s="79" t="n"/>
      <c r="CI181" s="79" t="n"/>
      <c r="CJ181" s="79" t="n"/>
      <c r="CK181" s="79" t="n"/>
      <c r="CL181" s="79" t="n"/>
      <c r="CM181" s="79" t="n"/>
      <c r="CN181" s="79" t="n"/>
      <c r="CO181" s="79" t="n"/>
      <c r="CP181" s="79" t="n"/>
      <c r="CQ181" s="79" t="n"/>
      <c r="CR181" s="79" t="n"/>
      <c r="CS181" s="79" t="n"/>
      <c r="CT181" s="79" t="n"/>
      <c r="CU181" s="79" t="n"/>
      <c r="CV181" s="79" t="n"/>
      <c r="CW181" s="79" t="n"/>
      <c r="CX181" s="79" t="n"/>
      <c r="CY181" s="79" t="n"/>
      <c r="CZ181" s="79" t="n"/>
      <c r="DA181" s="79" t="n"/>
      <c r="DB181" s="79" t="n"/>
      <c r="DC181" s="79" t="n"/>
      <c r="DD181" s="79" t="n"/>
      <c r="DE181" s="79" t="n"/>
      <c r="DF181" s="79" t="n"/>
      <c r="DG181" s="79" t="n"/>
      <c r="DH181" s="79" t="n"/>
      <c r="DI181" s="79" t="n"/>
      <c r="DJ181" s="79" t="n"/>
      <c r="DK181" s="79" t="n"/>
      <c r="DL181" s="79" t="n"/>
      <c r="DM181" s="79" t="n"/>
      <c r="DN181" s="79" t="n"/>
      <c r="DO181" s="79" t="n"/>
      <c r="DP181" s="79" t="n"/>
      <c r="DQ181" s="79" t="n"/>
      <c r="DR181" s="79" t="n"/>
      <c r="DS181" s="79" t="n"/>
      <c r="DT181" s="79" t="n"/>
      <c r="DU181" s="79" t="n"/>
      <c r="DV181" s="79" t="n"/>
      <c r="DW181" s="79" t="n"/>
      <c r="DX181" s="79" t="n"/>
      <c r="DY181" s="79" t="n"/>
      <c r="DZ181" s="79" t="n"/>
      <c r="EA181" s="79" t="n"/>
      <c r="EB181" s="79" t="n"/>
      <c r="EC181" s="79" t="n"/>
      <c r="ED181" s="79" t="n"/>
      <c r="EE181" s="79" t="n"/>
      <c r="EF181" s="79" t="n"/>
      <c r="EG181" s="79" t="n"/>
      <c r="EH181" s="79" t="n"/>
      <c r="EI181" s="79" t="n"/>
      <c r="EJ181" s="79" t="n"/>
      <c r="EK181" s="79" t="n"/>
      <c r="EL181" s="79" t="n"/>
      <c r="EM181" s="79" t="n"/>
      <c r="EN181" s="79" t="n"/>
      <c r="EO181" s="79" t="n"/>
      <c r="EP181" s="79" t="n"/>
      <c r="EQ181" s="79" t="n"/>
      <c r="ER181" s="79" t="n"/>
      <c r="ES181" s="79" t="n"/>
      <c r="ET181" s="79" t="n"/>
      <c r="EU181" s="79" t="n"/>
      <c r="EV181" s="79" t="n"/>
      <c r="EW181" s="79" t="n"/>
      <c r="EX181" s="79" t="n"/>
      <c r="EY181" s="79" t="n"/>
      <c r="EZ181" s="79" t="n"/>
      <c r="FA181" s="79" t="n"/>
      <c r="FB181" s="79" t="n"/>
      <c r="FC181" s="79" t="n"/>
      <c r="FD181" s="79" t="n"/>
      <c r="FE181" s="79" t="n"/>
      <c r="FF181" s="79" t="n"/>
      <c r="FG181" s="79" t="n"/>
      <c r="FH181" s="79" t="n"/>
      <c r="FI181" s="79" t="n"/>
      <c r="FJ181" s="79" t="n"/>
      <c r="FK181" s="79" t="n"/>
      <c r="FL181" s="79" t="n"/>
      <c r="FM181" s="79" t="n"/>
      <c r="FN181" s="79" t="n"/>
      <c r="FO181" s="79" t="n"/>
      <c r="FP181" s="79" t="n"/>
      <c r="FQ181" s="79" t="n"/>
      <c r="FR181" s="79" t="n"/>
      <c r="FS181" s="79" t="n"/>
      <c r="FT181" s="79" t="n"/>
      <c r="FU181" s="79" t="n"/>
      <c r="FV181" s="79" t="n"/>
      <c r="FW181" s="79" t="n"/>
      <c r="FX181" s="79" t="n"/>
      <c r="FY181" s="79" t="n"/>
      <c r="FZ181" s="79" t="n"/>
      <c r="GA181" s="79" t="n"/>
      <c r="GB181" s="79" t="n"/>
      <c r="GC181" s="79" t="n"/>
      <c r="GD181" s="79" t="n"/>
      <c r="GE181" s="79" t="n"/>
      <c r="GF181" s="79" t="n"/>
      <c r="GG181" s="79" t="n"/>
      <c r="GH181" s="79" t="n"/>
      <c r="GI181" s="79" t="n"/>
      <c r="GJ181" s="79" t="n"/>
      <c r="GK181" s="79" t="n"/>
      <c r="GL181" s="79" t="n"/>
      <c r="GM181" s="79" t="n"/>
      <c r="GN181" s="79" t="n"/>
      <c r="GO181" s="79" t="n"/>
      <c r="GP181" s="79" t="n"/>
      <c r="GQ181" s="79" t="n"/>
      <c r="GR181" s="79" t="n"/>
      <c r="GS181" s="79" t="n"/>
      <c r="GT181" s="79" t="n"/>
      <c r="GU181" s="79" t="n"/>
      <c r="GV181" s="79" t="n"/>
      <c r="GW181" s="79" t="n"/>
      <c r="GX181" s="79" t="n"/>
      <c r="GY181" s="79" t="n"/>
      <c r="GZ181" s="79" t="n"/>
      <c r="HA181" s="79" t="n"/>
      <c r="HB181" s="79" t="n"/>
      <c r="HC181" s="79" t="n"/>
      <c r="HD181" s="79" t="n"/>
      <c r="HE181" s="79" t="n"/>
      <c r="HF181" s="79" t="n"/>
      <c r="HG181" s="79" t="n"/>
      <c r="HH181" s="79" t="n"/>
      <c r="HI181" s="79" t="n"/>
      <c r="HJ181" s="79" t="n"/>
      <c r="HK181" s="79" t="n"/>
      <c r="HL181" s="79" t="n"/>
      <c r="HM181" s="79" t="n"/>
      <c r="HN181" s="79" t="n"/>
      <c r="HO181" s="79" t="n"/>
      <c r="HP181" s="79" t="n"/>
      <c r="HQ181" s="79" t="n"/>
      <c r="HR181" s="79" t="n"/>
      <c r="HS181" s="79" t="n"/>
      <c r="HT181" s="79" t="n"/>
      <c r="HU181" s="79" t="n"/>
      <c r="HV181" s="79" t="n"/>
      <c r="HW181" s="79" t="n"/>
      <c r="HX181" s="79" t="n"/>
      <c r="HY181" s="79" t="n"/>
      <c r="HZ181" s="79" t="n"/>
      <c r="IA181" s="79" t="n"/>
      <c r="IB181" s="79" t="n"/>
      <c r="IC181" s="79" t="n"/>
      <c r="ID181" s="79" t="n"/>
      <c r="IE181" s="79" t="n"/>
      <c r="IF181" s="79" t="n"/>
      <c r="IG181" s="79" t="n"/>
      <c r="IH181" s="79" t="n"/>
      <c r="II181" s="79" t="n"/>
      <c r="IJ181" s="79" t="n"/>
      <c r="IK181" s="79" t="n"/>
      <c r="IL181" s="79" t="n"/>
      <c r="IM181" s="79" t="n"/>
      <c r="IN181" s="79" t="n"/>
      <c r="IO181" s="79" t="n"/>
      <c r="IP181" s="79" t="n"/>
      <c r="IQ181" s="79" t="n"/>
      <c r="IR181" s="79" t="n"/>
      <c r="IS181" s="79" t="n"/>
      <c r="IT181" s="79" t="n"/>
      <c r="IU181" s="79" t="n"/>
      <c r="IV181" s="79" t="n"/>
      <c r="IW181" s="79" t="n"/>
      <c r="IX181" s="79" t="n"/>
      <c r="IY181" s="79" t="n"/>
      <c r="IZ181" s="79" t="n"/>
      <c r="JA181" s="79" t="n"/>
      <c r="JB181" s="79" t="n"/>
      <c r="JC181" s="79" t="n"/>
      <c r="JD181" s="79" t="n"/>
      <c r="JE181" s="79" t="n"/>
      <c r="JF181" s="79" t="n"/>
      <c r="JG181" s="79" t="n"/>
      <c r="JH181" s="79" t="n"/>
      <c r="JI181" s="79" t="n"/>
      <c r="JJ181" s="79" t="n"/>
      <c r="JK181" s="79" t="n"/>
      <c r="JL181" s="79" t="n"/>
      <c r="JM181" s="79" t="n"/>
      <c r="JN181" s="79" t="n"/>
      <c r="JO181" s="79" t="n"/>
      <c r="JP181" s="79" t="n"/>
      <c r="JQ181" s="79" t="n"/>
      <c r="JR181" s="79" t="n"/>
      <c r="JS181" s="79" t="n"/>
      <c r="JT181" s="79" t="n"/>
      <c r="JU181" s="79" t="n"/>
      <c r="JV181" s="79" t="n"/>
      <c r="JW181" s="79" t="n"/>
      <c r="JX181" s="79" t="n"/>
      <c r="JY181" s="79" t="n"/>
      <c r="JZ181" s="79" t="n"/>
      <c r="KA181" s="79" t="n"/>
      <c r="KB181" s="79" t="n"/>
      <c r="KC181" s="79" t="n"/>
      <c r="KD181" s="79" t="n"/>
      <c r="KE181" s="79" t="n"/>
      <c r="KF181" s="79" t="n"/>
      <c r="KG181" s="79" t="n"/>
      <c r="KH181" s="79" t="n"/>
      <c r="KI181" s="79" t="n"/>
      <c r="KJ181" s="79" t="n"/>
      <c r="KK181" s="79" t="n"/>
      <c r="KL181" s="79" t="n"/>
      <c r="KM181" s="79" t="n"/>
      <c r="KN181" s="79" t="n"/>
      <c r="KO181" s="79" t="n"/>
      <c r="KP181" s="79" t="n"/>
      <c r="KQ181" s="79" t="n"/>
      <c r="KR181" s="79" t="n"/>
      <c r="KS181" s="79" t="n"/>
      <c r="KT181" s="79" t="n"/>
      <c r="KU181" s="79" t="n"/>
      <c r="KV181" s="79" t="n"/>
      <c r="KW181" s="79" t="n"/>
      <c r="KX181" s="79" t="n"/>
      <c r="KY181" s="79" t="n"/>
      <c r="KZ181" s="79" t="n"/>
      <c r="LA181" s="79" t="n"/>
      <c r="LB181" s="79" t="n"/>
      <c r="LC181" s="79" t="n"/>
      <c r="LD181" s="79" t="n"/>
      <c r="LE181" s="79" t="n"/>
      <c r="LF181" s="79" t="n"/>
      <c r="LG181" s="79" t="n"/>
      <c r="LH181" s="79" t="n"/>
      <c r="LI181" s="79" t="n"/>
      <c r="LJ181" s="79" t="n"/>
      <c r="LK181" s="79" t="n"/>
      <c r="LL181" s="79" t="n"/>
      <c r="LM181" s="79" t="n"/>
      <c r="LN181" s="79" t="n"/>
      <c r="LO181" s="79" t="n"/>
      <c r="LP181" s="79" t="n"/>
      <c r="LQ181" s="79" t="n"/>
      <c r="LR181" s="79" t="n"/>
      <c r="LS181" s="79" t="n"/>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70" t="n"/>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7" min="1" max="11"/>
    <col width="2.375" customWidth="1" style="1207" min="12" max="12"/>
    <col width="0.875" customWidth="1" style="1207" min="13" max="112"/>
    <col width="0.875" customWidth="1" style="1336" min="113" max="267"/>
    <col width="2.375" customWidth="1" style="1336" min="268" max="268"/>
    <col width="0.875" customWidth="1" style="1336" min="269" max="523"/>
    <col width="2.375" customWidth="1" style="1336" min="524" max="524"/>
    <col width="0.875" customWidth="1" style="1336" min="525" max="779"/>
    <col width="2.375" customWidth="1" style="1336" min="780" max="780"/>
    <col width="0.875" customWidth="1" style="1336" min="781" max="1024"/>
  </cols>
  <sheetData>
    <row r="1" ht="15" customFormat="1" customHeight="1" s="1337">
      <c r="A1" s="1338" t="n"/>
      <c r="B1" s="1338" t="n"/>
      <c r="C1" s="1338" t="n"/>
      <c r="D1" s="1338" t="n"/>
      <c r="E1" s="1338" t="n"/>
      <c r="F1" s="1338" t="n"/>
      <c r="G1" s="1338" t="n"/>
      <c r="H1" s="1338" t="n"/>
      <c r="I1" s="1338" t="n"/>
      <c r="J1" s="1338" t="n"/>
      <c r="K1" s="1338" t="n"/>
      <c r="L1" s="1338" t="n"/>
      <c r="M1" s="1338" t="n"/>
      <c r="N1" s="1338" t="n"/>
      <c r="O1" s="1338" t="n"/>
      <c r="P1" s="1338" t="n"/>
      <c r="Q1" s="1338" t="n"/>
      <c r="R1" s="1338" t="n"/>
      <c r="S1" s="1338" t="n"/>
      <c r="T1" s="1338" t="n"/>
      <c r="U1" s="1338" t="n"/>
      <c r="V1" s="1338" t="n"/>
      <c r="W1" s="1338" t="n"/>
      <c r="X1" s="1338" t="n"/>
      <c r="Y1" s="1338" t="n"/>
      <c r="Z1" s="1338" t="n"/>
      <c r="AA1" s="1338" t="n"/>
      <c r="AB1" s="1338" t="n"/>
      <c r="AC1" s="1338" t="n"/>
      <c r="AD1" s="1338" t="n"/>
      <c r="AE1" s="1338" t="n"/>
      <c r="AF1" s="1338" t="n"/>
      <c r="AG1" s="1338" t="n"/>
      <c r="AH1" s="1338" t="n"/>
      <c r="AI1" s="1338" t="n"/>
      <c r="AJ1" s="1338" t="n"/>
      <c r="AK1" s="1338" t="n"/>
      <c r="AL1" s="1338" t="n"/>
      <c r="AM1" s="1338" t="n"/>
      <c r="AN1" s="1338" t="n"/>
      <c r="AO1" s="1338" t="n"/>
      <c r="AP1" s="1338" t="n"/>
      <c r="AQ1" s="1338" t="n"/>
      <c r="AR1" s="1338" t="n"/>
      <c r="AS1" s="1338" t="n"/>
      <c r="AT1" s="1338" t="n"/>
      <c r="AU1" s="1339" t="n"/>
      <c r="AV1" s="1338" t="n"/>
      <c r="AW1" s="1338" t="n"/>
      <c r="AX1" s="1338" t="n"/>
      <c r="AY1" s="1338" t="n"/>
      <c r="AZ1" s="1338" t="n"/>
      <c r="BA1" s="1338" t="n"/>
      <c r="BB1" s="1338" t="n"/>
      <c r="BC1" s="1338" t="n"/>
      <c r="BD1" s="1338" t="n"/>
      <c r="BE1" s="1338" t="n"/>
      <c r="BF1" s="1338" t="n"/>
      <c r="BG1" s="1338" t="n"/>
      <c r="BH1" s="1338" t="n"/>
      <c r="BI1" s="1338" t="n"/>
      <c r="BJ1" s="1338" t="n"/>
      <c r="BK1" s="1338" t="n"/>
      <c r="BL1" s="1338" t="n"/>
      <c r="BM1" s="1338" t="n"/>
      <c r="BN1" s="1338" t="n"/>
      <c r="BO1" s="1338" t="n"/>
      <c r="BP1" s="1338" t="n"/>
      <c r="BQ1" s="1339" t="inlineStr">
        <is>
          <t>&lt;Control Office&gt;</t>
        </is>
      </c>
      <c r="BR1" s="1338" t="n"/>
      <c r="BS1" s="1338" t="n"/>
      <c r="BT1" s="1338" t="n"/>
      <c r="BU1" s="1338" t="n"/>
      <c r="BV1" s="1338" t="n"/>
      <c r="BW1" s="1338" t="n"/>
      <c r="BX1" s="1338" t="n"/>
      <c r="BY1" s="1338" t="n"/>
      <c r="BZ1" s="1338" t="n"/>
      <c r="CA1" s="1338" t="n"/>
      <c r="CB1" s="1339" t="n"/>
      <c r="CC1" s="1338" t="n"/>
      <c r="CD1" s="1338" t="n"/>
      <c r="CE1" s="1338" t="n"/>
      <c r="CF1" s="1338" t="n"/>
      <c r="CG1" s="1338" t="n"/>
      <c r="CH1" s="1338" t="n"/>
      <c r="CI1" s="1338" t="n"/>
      <c r="CJ1" s="1338" t="n"/>
      <c r="CK1" s="1338" t="n"/>
      <c r="CL1" s="1338" t="n"/>
      <c r="CM1" s="1338" t="n"/>
      <c r="CN1" s="1338" t="n"/>
      <c r="CO1" s="1338" t="n"/>
      <c r="CP1" s="1338" t="n"/>
      <c r="CQ1" s="1338" t="n"/>
      <c r="CR1" s="1338" t="n"/>
      <c r="CS1" s="1338" t="n"/>
      <c r="CT1" s="1338" t="n"/>
      <c r="CU1" s="1338" t="n"/>
      <c r="CV1" s="1338" t="n"/>
      <c r="CW1" s="1338" t="n"/>
      <c r="CX1" s="1338" t="n"/>
      <c r="CY1" s="1338" t="n"/>
      <c r="CZ1" s="1338" t="n"/>
      <c r="DA1" s="1338" t="n"/>
      <c r="DB1" s="1338" t="n"/>
      <c r="DC1" s="1338" t="n"/>
      <c r="DD1" s="1338" t="n"/>
      <c r="DE1" s="1338" t="n"/>
      <c r="DF1" s="1338" t="n"/>
      <c r="DG1" s="1338" t="n"/>
      <c r="DH1" s="1338" t="n"/>
      <c r="DI1" s="1338" t="n"/>
      <c r="DJ1" s="1338" t="n"/>
    </row>
    <row r="2" ht="13.5" customHeight="1" s="898">
      <c r="A2" s="1340" t="inlineStr">
        <is>
          <t xml:space="preserve"> Date</t>
        </is>
      </c>
      <c r="B2" s="1127" t="n"/>
      <c r="C2" s="1127" t="n"/>
      <c r="D2" s="1127" t="n"/>
      <c r="E2" s="1127" t="n"/>
      <c r="F2" s="1127" t="n"/>
      <c r="G2" s="1127" t="n"/>
      <c r="H2" s="1127" t="n"/>
      <c r="I2" s="1127" t="n"/>
      <c r="J2" s="1127" t="n"/>
      <c r="K2" s="1127" t="n"/>
      <c r="L2" s="1127" t="n"/>
      <c r="M2" s="1127" t="n"/>
      <c r="N2" s="1127" t="n"/>
      <c r="O2" s="1127" t="n"/>
      <c r="P2" s="1127" t="n"/>
      <c r="Q2" s="1127" t="n"/>
      <c r="R2" s="1127" t="n"/>
      <c r="S2" s="1128" t="n"/>
      <c r="T2" s="861">
        <f>TODAY()</f>
        <v/>
      </c>
      <c r="U2" s="1127" t="n"/>
      <c r="V2" s="1127" t="n"/>
      <c r="W2" s="1127" t="n"/>
      <c r="X2" s="1127" t="n"/>
      <c r="Y2" s="1127" t="n"/>
      <c r="Z2" s="1127" t="n"/>
      <c r="AA2" s="1127" t="n"/>
      <c r="AB2" s="1127" t="n"/>
      <c r="AC2" s="1127" t="n"/>
      <c r="AD2" s="1127" t="n"/>
      <c r="AE2" s="1127" t="n"/>
      <c r="AF2" s="1127" t="n"/>
      <c r="AG2" s="1127" t="n"/>
      <c r="AH2" s="1128" t="n"/>
      <c r="AL2" s="1340" t="inlineStr">
        <is>
          <t xml:space="preserve"> Currency</t>
        </is>
      </c>
      <c r="AM2" s="1127" t="n"/>
      <c r="AN2" s="1127" t="n"/>
      <c r="AO2" s="1127" t="n"/>
      <c r="AP2" s="1127" t="n"/>
      <c r="AQ2" s="1127" t="n"/>
      <c r="AR2" s="1127" t="n"/>
      <c r="AS2" s="1127" t="n"/>
      <c r="AT2" s="1127" t="n"/>
      <c r="AU2" s="1128" t="n"/>
      <c r="AV2" s="1341">
        <f>BS!B7</f>
        <v/>
      </c>
      <c r="AW2" s="1127" t="n"/>
      <c r="AX2" s="1127" t="n"/>
      <c r="AY2" s="1127" t="n"/>
      <c r="AZ2" s="1127" t="n"/>
      <c r="BA2" s="1127" t="n"/>
      <c r="BB2" s="1127" t="n"/>
      <c r="BC2" s="1127" t="n"/>
      <c r="BD2" s="1127" t="n"/>
      <c r="BE2" s="1127" t="n"/>
      <c r="BF2" s="1127" t="n"/>
      <c r="BG2" s="1127" t="n"/>
      <c r="BH2" s="1127" t="n"/>
      <c r="BI2" s="1127" t="n"/>
      <c r="BJ2" s="1128" t="n"/>
      <c r="BQ2" s="1342" t="n"/>
      <c r="DG2" s="1343" t="n"/>
      <c r="DT2" s="1207" t="n"/>
      <c r="DU2" s="1207" t="n"/>
      <c r="DV2" s="1207" t="n"/>
      <c r="DW2" s="1207" t="n"/>
      <c r="DX2" s="1207" t="n"/>
      <c r="DY2" s="1207" t="n"/>
      <c r="DZ2" s="1207" t="n"/>
      <c r="EA2" s="1207" t="n"/>
      <c r="EB2" s="1207" t="n"/>
      <c r="EC2" s="1207" t="n"/>
      <c r="ED2" s="1344" t="n"/>
      <c r="EE2" s="1344" t="n"/>
      <c r="EF2" s="1344" t="n"/>
      <c r="EG2" s="1344" t="n"/>
      <c r="EH2" s="1344" t="n"/>
      <c r="EI2" s="1344" t="n"/>
      <c r="EJ2" s="1344" t="n"/>
      <c r="EK2" s="1344" t="n"/>
      <c r="EL2" s="1344" t="n"/>
      <c r="EM2" s="1344" t="n"/>
      <c r="EN2" s="1344" t="n"/>
      <c r="EO2" s="1344" t="n"/>
      <c r="EP2" s="1344" t="n"/>
      <c r="EQ2" s="1344" t="n"/>
      <c r="ER2" s="1344" t="n"/>
    </row>
    <row r="3" ht="6.75" customHeight="1" s="898">
      <c r="A3" s="1340" t="inlineStr">
        <is>
          <t xml:space="preserve"> Credit Division in Charge</t>
        </is>
      </c>
      <c r="B3" s="1147" t="n"/>
      <c r="C3" s="1147" t="n"/>
      <c r="D3" s="1147" t="n"/>
      <c r="E3" s="1147" t="n"/>
      <c r="F3" s="1147" t="n"/>
      <c r="G3" s="1147" t="n"/>
      <c r="H3" s="1147" t="n"/>
      <c r="I3" s="1147" t="n"/>
      <c r="J3" s="1147" t="n"/>
      <c r="K3" s="1147" t="n"/>
      <c r="L3" s="1147" t="n"/>
      <c r="M3" s="1147" t="n"/>
      <c r="N3" s="1147" t="n"/>
      <c r="O3" s="1147" t="n"/>
      <c r="P3" s="1147" t="n"/>
      <c r="Q3" s="1147" t="n"/>
      <c r="R3" s="1147" t="n"/>
      <c r="S3" s="1148" t="n"/>
      <c r="T3" s="1341">
        <f>#REF!</f>
        <v/>
      </c>
      <c r="U3" s="1147" t="n"/>
      <c r="V3" s="1147" t="n"/>
      <c r="W3" s="1147" t="n"/>
      <c r="X3" s="1147" t="n"/>
      <c r="Y3" s="1147" t="n"/>
      <c r="Z3" s="1147" t="n"/>
      <c r="AA3" s="1147" t="n"/>
      <c r="AB3" s="1147" t="n"/>
      <c r="AC3" s="1147" t="n"/>
      <c r="AD3" s="1147" t="n"/>
      <c r="AE3" s="1147" t="n"/>
      <c r="AF3" s="1147" t="n"/>
      <c r="AG3" s="1147" t="n"/>
      <c r="AH3" s="1148" t="n"/>
      <c r="AL3" s="1340" t="inlineStr">
        <is>
          <t xml:space="preserve"> Unit</t>
        </is>
      </c>
      <c r="AM3" s="1147" t="n"/>
      <c r="AN3" s="1147" t="n"/>
      <c r="AO3" s="1147" t="n"/>
      <c r="AP3" s="1147" t="n"/>
      <c r="AQ3" s="1147" t="n"/>
      <c r="AR3" s="1147" t="n"/>
      <c r="AS3" s="1147" t="n"/>
      <c r="AT3" s="1147" t="n"/>
      <c r="AU3" s="1148" t="n"/>
      <c r="AV3" s="1341">
        <f>BS!B10</f>
        <v/>
      </c>
      <c r="AW3" s="1147" t="n"/>
      <c r="AX3" s="1147" t="n"/>
      <c r="AY3" s="1147" t="n"/>
      <c r="AZ3" s="1147" t="n"/>
      <c r="BA3" s="1147" t="n"/>
      <c r="BB3" s="1147" t="n"/>
      <c r="BC3" s="1147" t="n"/>
      <c r="BD3" s="1147" t="n"/>
      <c r="BE3" s="1147" t="n"/>
      <c r="BF3" s="1147" t="n"/>
      <c r="BG3" s="1147" t="n"/>
      <c r="BH3" s="1147" t="n"/>
      <c r="BI3" s="1147" t="n"/>
      <c r="BJ3" s="1148" t="n"/>
      <c r="DG3" s="1345" t="n"/>
      <c r="DT3" s="1207" t="n"/>
      <c r="DU3" s="1207" t="n"/>
      <c r="DV3" s="1207" t="n"/>
      <c r="DW3" s="1207" t="n"/>
      <c r="DX3" s="1207" t="n"/>
      <c r="DY3" s="1207" t="n"/>
      <c r="DZ3" s="1207" t="n"/>
      <c r="EA3" s="1207" t="n"/>
      <c r="EB3" s="1207" t="n"/>
      <c r="EC3" s="1207" t="n"/>
      <c r="ED3" s="1344" t="n"/>
      <c r="EE3" s="1344" t="n"/>
      <c r="EF3" s="1344" t="n"/>
      <c r="EG3" s="1344" t="n"/>
      <c r="EH3" s="1344" t="n"/>
      <c r="EI3" s="1344" t="n"/>
      <c r="EJ3" s="1344" t="n"/>
      <c r="EK3" s="1344" t="n"/>
      <c r="EL3" s="1344" t="n"/>
      <c r="EM3" s="1344" t="n"/>
      <c r="EN3" s="1344" t="n"/>
      <c r="EO3" s="1344" t="n"/>
      <c r="EP3" s="1344" t="n"/>
      <c r="EQ3" s="1344" t="n"/>
      <c r="ER3" s="1344" t="n"/>
    </row>
    <row r="4" ht="6.75" customHeight="1" s="898">
      <c r="A4" s="1162" t="n"/>
      <c r="B4" s="1163" t="n"/>
      <c r="C4" s="1163" t="n"/>
      <c r="D4" s="1163" t="n"/>
      <c r="E4" s="1163" t="n"/>
      <c r="F4" s="1163" t="n"/>
      <c r="G4" s="1163" t="n"/>
      <c r="H4" s="1163" t="n"/>
      <c r="I4" s="1163" t="n"/>
      <c r="J4" s="1163" t="n"/>
      <c r="K4" s="1163" t="n"/>
      <c r="L4" s="1163" t="n"/>
      <c r="M4" s="1163" t="n"/>
      <c r="N4" s="1163" t="n"/>
      <c r="O4" s="1163" t="n"/>
      <c r="P4" s="1163" t="n"/>
      <c r="Q4" s="1163" t="n"/>
      <c r="R4" s="1163" t="n"/>
      <c r="S4" s="1164" t="n"/>
      <c r="T4" s="1162" t="n"/>
      <c r="U4" s="1163" t="n"/>
      <c r="V4" s="1163" t="n"/>
      <c r="W4" s="1163" t="n"/>
      <c r="X4" s="1163" t="n"/>
      <c r="Y4" s="1163" t="n"/>
      <c r="Z4" s="1163" t="n"/>
      <c r="AA4" s="1163" t="n"/>
      <c r="AB4" s="1163" t="n"/>
      <c r="AC4" s="1163" t="n"/>
      <c r="AD4" s="1163" t="n"/>
      <c r="AE4" s="1163" t="n"/>
      <c r="AF4" s="1163" t="n"/>
      <c r="AG4" s="1163" t="n"/>
      <c r="AH4" s="1164" t="n"/>
      <c r="AL4" s="1162" t="n"/>
      <c r="AM4" s="1163" t="n"/>
      <c r="AN4" s="1163" t="n"/>
      <c r="AO4" s="1163" t="n"/>
      <c r="AP4" s="1163" t="n"/>
      <c r="AQ4" s="1163" t="n"/>
      <c r="AR4" s="1163" t="n"/>
      <c r="AS4" s="1163" t="n"/>
      <c r="AT4" s="1163" t="n"/>
      <c r="AU4" s="1164" t="n"/>
      <c r="AV4" s="1162" t="n"/>
      <c r="AW4" s="1163" t="n"/>
      <c r="AX4" s="1163" t="n"/>
      <c r="AY4" s="1163" t="n"/>
      <c r="AZ4" s="1163" t="n"/>
      <c r="BA4" s="1163" t="n"/>
      <c r="BB4" s="1163" t="n"/>
      <c r="BC4" s="1163" t="n"/>
      <c r="BD4" s="1163" t="n"/>
      <c r="BE4" s="1163" t="n"/>
      <c r="BF4" s="1163" t="n"/>
      <c r="BG4" s="1163" t="n"/>
      <c r="BH4" s="1163" t="n"/>
      <c r="BI4" s="1163" t="n"/>
      <c r="BJ4" s="1164" t="n"/>
      <c r="DG4" s="1346" t="n"/>
      <c r="DT4" s="1207" t="n"/>
      <c r="DU4" s="1207" t="n"/>
      <c r="DV4" s="1207" t="n"/>
      <c r="DW4" s="1207" t="n"/>
      <c r="DX4" s="1207" t="n"/>
      <c r="DY4" s="1207" t="n"/>
      <c r="DZ4" s="1207" t="n"/>
      <c r="EA4" s="1207" t="n"/>
      <c r="EB4" s="1207" t="n"/>
      <c r="EC4" s="1207" t="n"/>
      <c r="ED4" s="1344" t="n"/>
      <c r="EE4" s="1344" t="n"/>
      <c r="EF4" s="1344" t="n"/>
      <c r="EG4" s="1344" t="n"/>
      <c r="EH4" s="1344" t="n"/>
      <c r="EI4" s="1344" t="n"/>
      <c r="EJ4" s="1344" t="n"/>
      <c r="EK4" s="1344" t="n"/>
      <c r="EL4" s="1344" t="n"/>
      <c r="EM4" s="1344" t="n"/>
      <c r="EN4" s="1344" t="n"/>
      <c r="EO4" s="1344" t="n"/>
      <c r="EP4" s="1344" t="n"/>
      <c r="EQ4" s="1344" t="n"/>
      <c r="ER4" s="1344" t="n"/>
    </row>
    <row r="5" ht="6.75" customHeight="1" s="898">
      <c r="K5" s="1344" t="n"/>
      <c r="L5" s="1344" t="n"/>
      <c r="M5" s="1344" t="n"/>
      <c r="N5" s="1344" t="n"/>
      <c r="O5" s="1344" t="n"/>
      <c r="P5" s="1344" t="n"/>
      <c r="Q5" s="1344" t="n"/>
      <c r="R5" s="1344" t="n"/>
      <c r="S5" s="1344" t="n"/>
      <c r="T5" s="1344" t="n"/>
      <c r="U5" s="1344" t="n"/>
      <c r="V5" s="1344" t="n"/>
      <c r="W5" s="1344" t="n"/>
      <c r="X5" s="1344" t="n"/>
      <c r="Y5" s="1344" t="n"/>
      <c r="AJ5" s="1347" t="n"/>
      <c r="AK5" s="1347" t="n"/>
      <c r="AL5" s="1347" t="n"/>
      <c r="AM5" s="1347" t="n"/>
      <c r="AN5" s="1347" t="n"/>
      <c r="AO5" s="1347" t="n"/>
      <c r="AP5" s="1347" t="n"/>
      <c r="AQ5" s="1347" t="n"/>
      <c r="AR5" s="1347" t="n"/>
      <c r="AS5" s="1347" t="n"/>
      <c r="BM5" s="585" t="n"/>
      <c r="BN5" s="585" t="n"/>
      <c r="BO5" s="585" t="n"/>
      <c r="BP5" s="585" t="n"/>
      <c r="DG5" s="1346" t="n"/>
    </row>
    <row r="6" ht="6.75" customHeight="1" s="898">
      <c r="K6" s="1344" t="n"/>
      <c r="L6" s="1344" t="n"/>
      <c r="M6" s="1344" t="n"/>
      <c r="N6" s="1344" t="n"/>
      <c r="O6" s="1344" t="n"/>
      <c r="P6" s="1344" t="n"/>
      <c r="Q6" s="1344" t="n"/>
      <c r="R6" s="1344" t="n"/>
      <c r="S6" s="1344" t="n"/>
      <c r="T6" s="1344" t="n"/>
      <c r="U6" s="1344" t="n"/>
      <c r="V6" s="1344" t="n"/>
      <c r="W6" s="1344" t="n"/>
      <c r="X6" s="1344" t="n"/>
      <c r="Y6" s="1344" t="n"/>
      <c r="AJ6" s="1347" t="n"/>
      <c r="AK6" s="1347" t="n"/>
      <c r="AL6" s="1347" t="n"/>
      <c r="AM6" s="1347" t="n"/>
      <c r="AN6" s="1347" t="n"/>
      <c r="AO6" s="1347" t="n"/>
      <c r="AP6" s="1347" t="n"/>
      <c r="AQ6" s="1347" t="n"/>
      <c r="AR6" s="1347" t="n"/>
      <c r="AS6" s="1347" t="n"/>
      <c r="BM6" s="585" t="n"/>
      <c r="BN6" s="585" t="n"/>
      <c r="BO6" s="585" t="n"/>
      <c r="BP6" s="585" t="n"/>
      <c r="DG6" s="1346" t="n"/>
    </row>
    <row r="7" ht="9" customHeight="1" s="898">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8" t="n"/>
    </row>
    <row r="8" ht="4.5" customHeight="1" s="898"/>
    <row r="9" ht="15" customHeight="1" s="898">
      <c r="A9" s="1349" t="inlineStr">
        <is>
          <t>MIZUHO C-CIF</t>
        </is>
      </c>
      <c r="B9" s="1127" t="n"/>
      <c r="C9" s="1127" t="n"/>
      <c r="D9" s="1127" t="n"/>
      <c r="E9" s="1127" t="n"/>
      <c r="F9" s="1127" t="n"/>
      <c r="G9" s="1127" t="n"/>
      <c r="H9" s="1127" t="n"/>
      <c r="I9" s="1127" t="n"/>
      <c r="J9" s="1127" t="n"/>
      <c r="K9" s="1127" t="n"/>
      <c r="L9" s="1128" t="n"/>
      <c r="M9" s="1350" t="inlineStr">
        <is>
          <t>Branch/Office Name</t>
        </is>
      </c>
      <c r="N9" s="1127" t="n"/>
      <c r="O9" s="1127" t="n"/>
      <c r="P9" s="1127" t="n"/>
      <c r="Q9" s="1127" t="n"/>
      <c r="R9" s="1127" t="n"/>
      <c r="S9" s="1127" t="n"/>
      <c r="T9" s="1127" t="n"/>
      <c r="U9" s="1127" t="n"/>
      <c r="V9" s="1127" t="n"/>
      <c r="W9" s="1127" t="n"/>
      <c r="X9" s="1127" t="n"/>
      <c r="Y9" s="1127" t="n"/>
      <c r="Z9" s="1127" t="n"/>
      <c r="AA9" s="1127" t="n"/>
      <c r="AB9" s="1127" t="n"/>
      <c r="AC9" s="1127" t="n"/>
      <c r="AD9" s="1127" t="n"/>
      <c r="AE9" s="1127" t="n"/>
      <c r="AF9" s="1127" t="n"/>
      <c r="AG9" s="1127" t="n"/>
      <c r="AH9" s="1127" t="n"/>
      <c r="AI9" s="1127" t="n"/>
      <c r="AJ9" s="1127" t="n"/>
      <c r="AK9" s="1127" t="n"/>
      <c r="AL9" s="1127" t="n"/>
      <c r="AM9" s="1127" t="n"/>
      <c r="AN9" s="1127" t="n"/>
      <c r="AO9" s="1127" t="n"/>
      <c r="AP9" s="1127" t="n"/>
      <c r="AQ9" s="1127" t="n"/>
      <c r="AR9" s="1127" t="n"/>
      <c r="AS9" s="1128" t="n"/>
      <c r="AT9" s="1350" t="inlineStr">
        <is>
          <t>Customer Name</t>
        </is>
      </c>
      <c r="AU9" s="1127" t="n"/>
      <c r="AV9" s="1127" t="n"/>
      <c r="AW9" s="1127" t="n"/>
      <c r="AX9" s="1127" t="n"/>
      <c r="AY9" s="1127" t="n"/>
      <c r="AZ9" s="1127" t="n"/>
      <c r="BA9" s="1127" t="n"/>
      <c r="BB9" s="1127" t="n"/>
      <c r="BC9" s="1127" t="n"/>
      <c r="BD9" s="1127" t="n"/>
      <c r="BE9" s="1127" t="n"/>
      <c r="BF9" s="1127" t="n"/>
      <c r="BG9" s="1127" t="n"/>
      <c r="BH9" s="1127" t="n"/>
      <c r="BI9" s="1127" t="n"/>
      <c r="BJ9" s="1127" t="n"/>
      <c r="BK9" s="1127" t="n"/>
      <c r="BL9" s="1127" t="n"/>
      <c r="BM9" s="1127" t="n"/>
      <c r="BN9" s="1127" t="n"/>
      <c r="BO9" s="1127" t="n"/>
      <c r="BP9" s="1127" t="n"/>
      <c r="BQ9" s="1127" t="n"/>
      <c r="BR9" s="1127" t="n"/>
      <c r="BS9" s="1127" t="n"/>
      <c r="BT9" s="1127" t="n"/>
      <c r="BU9" s="1127" t="n"/>
      <c r="BV9" s="1127" t="n"/>
      <c r="BW9" s="1127" t="n"/>
      <c r="BX9" s="1127" t="n"/>
      <c r="BY9" s="1127" t="n"/>
      <c r="BZ9" s="1127" t="n"/>
      <c r="CA9" s="1127" t="n"/>
      <c r="CB9" s="1127" t="n"/>
      <c r="CC9" s="1127" t="n"/>
      <c r="CD9" s="1127" t="n"/>
      <c r="CE9" s="1127" t="n"/>
      <c r="CF9" s="1127" t="n"/>
      <c r="CG9" s="1127" t="n"/>
      <c r="CH9" s="1127" t="n"/>
      <c r="CI9" s="1127" t="n"/>
      <c r="CJ9" s="1127" t="n"/>
      <c r="CK9" s="1127" t="n"/>
      <c r="CL9" s="1127" t="n"/>
      <c r="CM9" s="1127" t="n"/>
      <c r="CN9" s="1127" t="n"/>
      <c r="CO9" s="1127" t="n"/>
      <c r="CP9" s="1127" t="n"/>
      <c r="CQ9" s="1127" t="n"/>
      <c r="CR9" s="1127" t="n"/>
      <c r="CS9" s="1127" t="n"/>
      <c r="CT9" s="1127" t="n"/>
      <c r="CU9" s="1127" t="n"/>
      <c r="CV9" s="1127" t="n"/>
      <c r="CW9" s="1127" t="n"/>
      <c r="CX9" s="1127" t="n"/>
      <c r="CY9" s="1127" t="n"/>
      <c r="CZ9" s="1127" t="n"/>
      <c r="DA9" s="1127" t="n"/>
      <c r="DB9" s="1127" t="n"/>
      <c r="DC9" s="1127" t="n"/>
      <c r="DD9" s="1127" t="n"/>
      <c r="DE9" s="1127" t="n"/>
      <c r="DF9" s="1127" t="n"/>
      <c r="DG9" s="1128" t="n"/>
    </row>
    <row r="10" ht="15.75" customHeight="1" s="898">
      <c r="A10" s="1351">
        <f>BS!B3</f>
        <v/>
      </c>
      <c r="B10" s="1127" t="n"/>
      <c r="C10" s="1127" t="n"/>
      <c r="D10" s="1127" t="n"/>
      <c r="E10" s="1127" t="n"/>
      <c r="F10" s="1127" t="n"/>
      <c r="G10" s="1127" t="n"/>
      <c r="H10" s="1127" t="n"/>
      <c r="I10" s="1127" t="n"/>
      <c r="J10" s="1127" t="n"/>
      <c r="K10" s="1127" t="n"/>
      <c r="L10" s="1128" t="n"/>
      <c r="M10" s="1351">
        <f>BS!H5</f>
        <v/>
      </c>
      <c r="N10" s="1127" t="n"/>
      <c r="O10" s="1127" t="n"/>
      <c r="P10" s="1127" t="n"/>
      <c r="Q10" s="1127" t="n"/>
      <c r="R10" s="1127" t="n"/>
      <c r="S10" s="1127" t="n"/>
      <c r="T10" s="1127" t="n"/>
      <c r="U10" s="1127" t="n"/>
      <c r="V10" s="1127" t="n"/>
      <c r="W10" s="1127" t="n"/>
      <c r="X10" s="1127" t="n"/>
      <c r="Y10" s="1127" t="n"/>
      <c r="Z10" s="1127" t="n"/>
      <c r="AA10" s="1127" t="n"/>
      <c r="AB10" s="1127" t="n"/>
      <c r="AC10" s="1127" t="n"/>
      <c r="AD10" s="1127" t="n"/>
      <c r="AE10" s="1127" t="n"/>
      <c r="AF10" s="1127" t="n"/>
      <c r="AG10" s="1127" t="n"/>
      <c r="AH10" s="1127" t="n"/>
      <c r="AI10" s="1127" t="n"/>
      <c r="AJ10" s="1127" t="n"/>
      <c r="AK10" s="1127" t="n"/>
      <c r="AL10" s="1127" t="n"/>
      <c r="AM10" s="1127" t="n"/>
      <c r="AN10" s="1127" t="n"/>
      <c r="AO10" s="1127" t="n"/>
      <c r="AP10" s="1127" t="n"/>
      <c r="AQ10" s="1127" t="n"/>
      <c r="AR10" s="1127" t="n"/>
      <c r="AS10" s="1128" t="n"/>
      <c r="AT10" s="1351">
        <f>BS!B2</f>
        <v/>
      </c>
      <c r="AU10" s="1127" t="n"/>
      <c r="AV10" s="1127" t="n"/>
      <c r="AW10" s="1127" t="n"/>
      <c r="AX10" s="1127" t="n"/>
      <c r="AY10" s="1127" t="n"/>
      <c r="AZ10" s="1127" t="n"/>
      <c r="BA10" s="1127" t="n"/>
      <c r="BB10" s="1127" t="n"/>
      <c r="BC10" s="1127" t="n"/>
      <c r="BD10" s="1127" t="n"/>
      <c r="BE10" s="1127" t="n"/>
      <c r="BF10" s="1127" t="n"/>
      <c r="BG10" s="1127" t="n"/>
      <c r="BH10" s="1127" t="n"/>
      <c r="BI10" s="1127" t="n"/>
      <c r="BJ10" s="1127" t="n"/>
      <c r="BK10" s="1127" t="n"/>
      <c r="BL10" s="1127" t="n"/>
      <c r="BM10" s="1127" t="n"/>
      <c r="BN10" s="1127" t="n"/>
      <c r="BO10" s="1127" t="n"/>
      <c r="BP10" s="1127" t="n"/>
      <c r="BQ10" s="1127" t="n"/>
      <c r="BR10" s="1127" t="n"/>
      <c r="BS10" s="1127" t="n"/>
      <c r="BT10" s="1127" t="n"/>
      <c r="BU10" s="1127" t="n"/>
      <c r="BV10" s="1127" t="n"/>
      <c r="BW10" s="1127" t="n"/>
      <c r="BX10" s="1127" t="n"/>
      <c r="BY10" s="1127" t="n"/>
      <c r="BZ10" s="1127" t="n"/>
      <c r="CA10" s="1127" t="n"/>
      <c r="CB10" s="1127" t="n"/>
      <c r="CC10" s="1127" t="n"/>
      <c r="CD10" s="1127" t="n"/>
      <c r="CE10" s="1127" t="n"/>
      <c r="CF10" s="1127" t="n"/>
      <c r="CG10" s="1127" t="n"/>
      <c r="CH10" s="1127" t="n"/>
      <c r="CI10" s="1127" t="n"/>
      <c r="CJ10" s="1127" t="n"/>
      <c r="CK10" s="1127" t="n"/>
      <c r="CL10" s="1127" t="n"/>
      <c r="CM10" s="1127" t="n"/>
      <c r="CN10" s="1127" t="n"/>
      <c r="CO10" s="1127" t="n"/>
      <c r="CP10" s="1127" t="n"/>
      <c r="CQ10" s="1127" t="n"/>
      <c r="CR10" s="1127" t="n"/>
      <c r="CS10" s="1127" t="n"/>
      <c r="CT10" s="1127" t="n"/>
      <c r="CU10" s="1127" t="n"/>
      <c r="CV10" s="1127" t="n"/>
      <c r="CW10" s="1127" t="n"/>
      <c r="CX10" s="1127" t="n"/>
      <c r="CY10" s="1127" t="n"/>
      <c r="CZ10" s="1127" t="n"/>
      <c r="DA10" s="1127" t="n"/>
      <c r="DB10" s="1127" t="n"/>
      <c r="DC10" s="1127" t="n"/>
      <c r="DD10" s="1127" t="n"/>
      <c r="DE10" s="1127" t="n"/>
      <c r="DF10" s="1127" t="n"/>
      <c r="DG10" s="1128" t="n"/>
    </row>
    <row r="11" ht="6.75" customHeight="1" s="898">
      <c r="AR11" s="1352" t="n"/>
      <c r="AS11" s="1352" t="n"/>
      <c r="AT11" s="1352" t="n"/>
      <c r="AU11" s="1352" t="n"/>
      <c r="AV11" s="1352" t="n"/>
      <c r="AW11" s="1352" t="n"/>
      <c r="AX11" s="1352" t="n"/>
      <c r="AY11" s="1352" t="n"/>
      <c r="AZ11" s="1352" t="n"/>
      <c r="BA11" s="1352" t="n"/>
      <c r="BB11" s="1352" t="n"/>
      <c r="BC11" s="1352" t="n"/>
      <c r="BD11" s="1352" t="n"/>
      <c r="BE11" s="1352" t="n"/>
      <c r="BF11" s="1352" t="n"/>
      <c r="BG11" s="1352" t="n"/>
      <c r="BH11" s="1352" t="n"/>
      <c r="BI11" s="1352" t="n"/>
      <c r="BJ11" s="1352" t="n"/>
      <c r="BK11" s="1352" t="n"/>
      <c r="BL11" s="1352" t="n"/>
      <c r="BM11" s="1352" t="n"/>
      <c r="BN11" s="1352" t="n"/>
      <c r="BO11" s="1352" t="n"/>
      <c r="BP11" s="1352" t="n"/>
      <c r="BQ11" s="1352" t="n"/>
      <c r="BR11" s="1352" t="n"/>
      <c r="BS11" s="1352" t="n"/>
      <c r="BT11" s="1352" t="n"/>
      <c r="BU11" s="1352" t="n"/>
      <c r="BV11" s="1352" t="n"/>
      <c r="BW11" s="1352" t="n"/>
      <c r="DI11" s="1207" t="n"/>
      <c r="DJ11" s="1207" t="n"/>
      <c r="DK11" s="1207" t="n"/>
      <c r="DL11" s="1207" t="n"/>
      <c r="DM11" s="1207" t="n"/>
      <c r="DN11" s="1207" t="n"/>
      <c r="DO11" s="1207" t="n"/>
      <c r="DP11" s="1207" t="n"/>
      <c r="DQ11" s="1207" t="n"/>
      <c r="DR11" s="1207" t="n"/>
      <c r="DS11" s="1207" t="n"/>
      <c r="DT11" s="1207" t="n"/>
      <c r="DU11" s="1207" t="n"/>
      <c r="DV11" s="1207" t="n"/>
      <c r="DW11" s="1207" t="n"/>
      <c r="DX11" s="1207" t="n"/>
      <c r="DY11" s="1207" t="n"/>
      <c r="DZ11" s="1207" t="n"/>
      <c r="EA11" s="1207" t="n"/>
      <c r="EB11" s="1207" t="n"/>
      <c r="EC11" s="1207" t="n"/>
      <c r="ED11" s="1207" t="n"/>
      <c r="EE11" s="1207" t="n"/>
      <c r="EF11" s="1207" t="n"/>
      <c r="EG11" s="1207" t="n"/>
      <c r="EH11" s="1207" t="n"/>
      <c r="EI11" s="1207" t="n"/>
      <c r="EJ11" s="1207" t="n"/>
      <c r="EK11" s="1207" t="n"/>
      <c r="EL11" s="1207" t="n"/>
      <c r="EM11" s="1207" t="n"/>
      <c r="EN11" s="1207" t="n"/>
      <c r="EO11" s="1207" t="n"/>
      <c r="EP11" s="1207" t="n"/>
      <c r="EQ11" s="1207" t="n"/>
      <c r="ER11" s="1207" t="n"/>
      <c r="ES11" s="1207" t="n"/>
      <c r="ET11" s="1207" t="n"/>
      <c r="EU11" s="1207" t="n"/>
      <c r="EV11" s="1207" t="n"/>
      <c r="EW11" s="1207" t="n"/>
      <c r="EX11" s="1207" t="n"/>
    </row>
    <row r="12" ht="18" customFormat="1" customHeight="1" s="1336">
      <c r="A12" s="1207" t="n"/>
      <c r="B12" s="1353" t="inlineStr">
        <is>
          <t>Shareholders' equity in substance</t>
        </is>
      </c>
      <c r="C12" s="1354" t="n"/>
      <c r="D12" s="1354" t="n"/>
      <c r="E12" s="1354" t="n"/>
      <c r="F12" s="1354" t="n"/>
      <c r="G12" s="1354" t="n"/>
      <c r="H12" s="1354" t="n"/>
      <c r="I12" s="1354" t="n"/>
      <c r="J12" s="1354" t="n"/>
      <c r="K12" s="1354" t="n"/>
      <c r="L12" s="1354" t="n"/>
      <c r="M12" s="1354" t="n"/>
      <c r="N12" s="1354" t="n"/>
      <c r="O12" s="1354" t="n"/>
      <c r="P12" s="1354" t="n"/>
      <c r="Q12" s="1354" t="n"/>
      <c r="R12" s="1354" t="n"/>
      <c r="S12" s="1354" t="n"/>
      <c r="T12" s="1354" t="n"/>
      <c r="U12" s="1354" t="n"/>
      <c r="V12" s="1354" t="n"/>
      <c r="W12" s="1354" t="n"/>
      <c r="X12" s="1354" t="n"/>
      <c r="Y12" s="1354" t="n"/>
      <c r="Z12" s="1354" t="n"/>
      <c r="AA12" s="1354" t="n"/>
      <c r="AB12" s="1354" t="n"/>
      <c r="AC12" s="1354" t="n"/>
      <c r="AD12" s="1354" t="n"/>
      <c r="AE12" s="1354" t="n"/>
      <c r="AF12" s="1354" t="n"/>
      <c r="AG12" s="1354" t="n"/>
      <c r="AH12" s="1354" t="n"/>
      <c r="AI12" s="1354" t="n"/>
      <c r="AJ12" s="1354" t="n"/>
      <c r="AK12" s="1354" t="n"/>
      <c r="AL12" s="1354" t="n"/>
      <c r="AM12" s="1354" t="n"/>
      <c r="AN12" s="1354" t="n"/>
      <c r="AO12" s="1354" t="n"/>
      <c r="AP12" s="1354" t="n"/>
      <c r="AQ12" s="1354" t="n"/>
      <c r="AR12" s="1354" t="n"/>
      <c r="AS12" s="1354" t="n"/>
      <c r="AT12" s="867">
        <f>#REF!</f>
        <v/>
      </c>
      <c r="AU12" s="1127" t="n"/>
      <c r="AV12" s="1127" t="n"/>
      <c r="AW12" s="1127" t="n"/>
      <c r="AX12" s="1127" t="n"/>
      <c r="AY12" s="1127" t="n"/>
      <c r="AZ12" s="1127" t="n"/>
      <c r="BA12" s="1127" t="n"/>
      <c r="BB12" s="1127" t="n"/>
      <c r="BC12" s="1128" t="n"/>
      <c r="BD12" s="590" t="n"/>
      <c r="BF12" s="1207" t="n"/>
      <c r="BG12" s="591" t="inlineStr">
        <is>
          <t>Claims Requiring Strict Management Claims</t>
        </is>
      </c>
      <c r="BH12" s="1207" t="n"/>
      <c r="BI12" s="1207" t="n"/>
      <c r="BJ12" s="1207" t="n"/>
      <c r="BK12" s="1207" t="n"/>
      <c r="BL12" s="1207" t="n"/>
      <c r="BM12" s="1207" t="n"/>
      <c r="BN12" s="1207" t="n"/>
      <c r="BO12" s="1207" t="n"/>
      <c r="BP12" s="1207" t="n"/>
      <c r="BQ12" s="1207" t="n"/>
      <c r="BR12" s="1207" t="n"/>
      <c r="BS12" s="1207" t="n"/>
      <c r="BT12" s="1207" t="n"/>
      <c r="BU12" s="1207" t="n"/>
      <c r="BV12" s="1207" t="n"/>
      <c r="BW12" s="1207" t="n"/>
      <c r="BX12" s="1207" t="n"/>
      <c r="BY12" s="1207" t="n"/>
      <c r="BZ12" s="1207" t="n"/>
      <c r="CA12" s="1207" t="n"/>
      <c r="CB12" s="1207" t="n"/>
      <c r="CC12" s="1207" t="n"/>
      <c r="CD12" s="1207" t="n"/>
      <c r="CE12" s="1207" t="n"/>
      <c r="CF12" s="1207" t="n"/>
      <c r="CG12" s="1207" t="n"/>
      <c r="CH12" s="1207" t="n"/>
      <c r="CI12" s="1207" t="n"/>
      <c r="CJ12" s="1207" t="n"/>
      <c r="CK12" s="1207" t="n"/>
      <c r="CL12" s="1207" t="n"/>
      <c r="CM12" s="1207" t="n"/>
      <c r="CN12" s="1207" t="n"/>
      <c r="CO12" s="1207" t="n"/>
      <c r="CP12" s="1207" t="inlineStr">
        <is>
          <t>Yes</t>
        </is>
      </c>
      <c r="CQ12" s="1207" t="n"/>
      <c r="CR12" s="1207" t="n"/>
      <c r="CS12" s="1207" t="n"/>
      <c r="CT12" s="1207" t="n"/>
      <c r="CU12" s="1207" t="n"/>
      <c r="CV12" s="1207" t="n"/>
      <c r="CW12" s="1207" t="inlineStr">
        <is>
          <t>No</t>
        </is>
      </c>
      <c r="CX12" s="1207" t="n"/>
      <c r="CY12" s="1207" t="n"/>
      <c r="CZ12" s="1207" t="n"/>
      <c r="DA12" s="1207" t="n"/>
      <c r="DB12" s="1207" t="n"/>
      <c r="DC12" s="1207" t="n"/>
      <c r="DD12" s="1207" t="n"/>
      <c r="DE12" s="1207" t="n"/>
      <c r="DF12" s="1207" t="n"/>
      <c r="DG12" s="1207" t="n"/>
      <c r="DH12" s="1207" t="n"/>
      <c r="DI12" s="1207" t="n"/>
      <c r="DJ12" s="1207" t="n"/>
      <c r="DK12" s="1207" t="n"/>
      <c r="DL12" s="1207" t="n"/>
      <c r="DM12" s="1207" t="n"/>
      <c r="DN12" s="1207" t="n"/>
      <c r="DO12" s="1207" t="n"/>
      <c r="DP12" s="1207" t="n"/>
      <c r="DQ12" s="1207" t="n"/>
      <c r="DR12" s="1207" t="n"/>
      <c r="DS12" s="1207" t="n"/>
      <c r="DT12" s="1207" t="n"/>
      <c r="DU12" s="1207" t="n"/>
      <c r="DV12" s="1207" t="n"/>
      <c r="DW12" s="1207" t="n"/>
      <c r="DX12" s="1207" t="n"/>
      <c r="DY12" s="1207" t="n"/>
    </row>
    <row r="13" ht="18" customFormat="1" customHeight="1" s="1336">
      <c r="A13" s="1207" t="n"/>
      <c r="B13" s="1355" t="inlineStr">
        <is>
          <t>Number of years to fully repay debt</t>
        </is>
      </c>
      <c r="C13" s="1356" t="n"/>
      <c r="D13" s="1356" t="n"/>
      <c r="E13" s="1356" t="n"/>
      <c r="F13" s="1356" t="n"/>
      <c r="G13" s="1356" t="n"/>
      <c r="H13" s="1356" t="n"/>
      <c r="I13" s="1356" t="n"/>
      <c r="J13" s="1356" t="n"/>
      <c r="K13" s="1356" t="n"/>
      <c r="L13" s="1356" t="n"/>
      <c r="M13" s="1356" t="n"/>
      <c r="N13" s="1356" t="n"/>
      <c r="O13" s="1356" t="n"/>
      <c r="P13" s="1356" t="n"/>
      <c r="Q13" s="1356" t="n"/>
      <c r="R13" s="1356" t="n"/>
      <c r="S13" s="1356" t="n"/>
      <c r="T13" s="1356" t="n"/>
      <c r="U13" s="1356" t="n"/>
      <c r="V13" s="1356" t="n"/>
      <c r="W13" s="1356" t="n"/>
      <c r="X13" s="1356" t="n"/>
      <c r="Y13" s="1356" t="n"/>
      <c r="Z13" s="1356" t="n"/>
      <c r="AA13" s="1356" t="n"/>
      <c r="AB13" s="1356" t="n"/>
      <c r="AC13" s="1356" t="n"/>
      <c r="AD13" s="1356" t="n"/>
      <c r="AE13" s="1356" t="n"/>
      <c r="AF13" s="1356" t="n"/>
      <c r="AG13" s="1356" t="n"/>
      <c r="AH13" s="1356" t="n"/>
      <c r="AI13" s="1356" t="n"/>
      <c r="AJ13" s="1356" t="n"/>
      <c r="AK13" s="1356" t="n"/>
      <c r="AL13" s="1356" t="n"/>
      <c r="AM13" s="1356" t="n"/>
      <c r="AN13" s="1356" t="n"/>
      <c r="AO13" s="1356" t="n"/>
      <c r="AP13" s="1356" t="n"/>
      <c r="AQ13" s="1356" t="n"/>
      <c r="AR13" s="1356" t="n"/>
      <c r="AS13" s="1356" t="n"/>
      <c r="AT13" s="867">
        <f>#REF!</f>
        <v/>
      </c>
      <c r="AU13" s="1127" t="n"/>
      <c r="AV13" s="1127" t="n"/>
      <c r="AW13" s="1127" t="n"/>
      <c r="AX13" s="1127" t="n"/>
      <c r="AY13" s="1127" t="n"/>
      <c r="AZ13" s="1127" t="n"/>
      <c r="BA13" s="1127" t="n"/>
      <c r="BB13" s="1127" t="n"/>
      <c r="BC13" s="1128" t="n"/>
      <c r="BD13" s="590" t="n"/>
      <c r="BE13" s="590" t="n"/>
      <c r="BF13" s="1207" t="n"/>
      <c r="BG13" s="1207" t="inlineStr">
        <is>
          <t>Incidence of delinquency (past-due loans)</t>
        </is>
      </c>
      <c r="BH13" s="1138" t="n"/>
      <c r="BI13" s="1207" t="n"/>
      <c r="BJ13" s="1138" t="n"/>
      <c r="BK13" s="1138" t="n"/>
      <c r="BL13" s="1138" t="n"/>
      <c r="BM13" s="1138" t="n"/>
      <c r="BN13" s="1138" t="n"/>
      <c r="BO13" s="1138" t="n"/>
      <c r="BP13" s="1138" t="n"/>
      <c r="BQ13" s="1138" t="n"/>
      <c r="BR13" s="1342" t="n"/>
      <c r="BS13" s="1207" t="n"/>
      <c r="BT13" s="1207" t="n"/>
      <c r="BU13" s="1207" t="n"/>
      <c r="BV13" s="1207" t="n"/>
      <c r="BW13" s="1207" t="n"/>
      <c r="BX13" s="1207" t="n"/>
      <c r="BY13" s="1207" t="n"/>
      <c r="BZ13" s="1207" t="n"/>
      <c r="CA13" s="1207" t="n"/>
      <c r="CB13" s="1207" t="n"/>
      <c r="CC13" s="1207" t="n"/>
      <c r="CD13" s="1207" t="n"/>
      <c r="CE13" s="1207" t="n"/>
      <c r="CF13" s="1207" t="n"/>
      <c r="CG13" s="1207" t="n"/>
      <c r="CH13" s="1207" t="n"/>
      <c r="CI13" s="1207" t="n"/>
      <c r="CJ13" s="1207" t="n"/>
      <c r="CK13" s="1207" t="n"/>
      <c r="CL13" s="1207" t="n"/>
      <c r="CM13" s="1207" t="n"/>
      <c r="CN13" s="1207" t="n"/>
      <c r="CO13" s="1207" t="n"/>
      <c r="CP13" s="1207" t="inlineStr">
        <is>
          <t>Yes</t>
        </is>
      </c>
      <c r="CQ13" s="1207" t="n"/>
      <c r="CR13" s="1207" t="n"/>
      <c r="CS13" s="1207" t="n"/>
      <c r="CT13" s="1207" t="n"/>
      <c r="CU13" s="1207" t="n"/>
      <c r="CV13" s="1207" t="n"/>
      <c r="CW13" s="1207" t="inlineStr">
        <is>
          <t>No</t>
        </is>
      </c>
      <c r="CX13" s="1207" t="n"/>
      <c r="CY13" s="1207" t="n"/>
      <c r="CZ13" s="1207" t="n"/>
      <c r="DA13" s="1207" t="n"/>
      <c r="DB13" s="1207" t="n"/>
      <c r="DC13" s="1207" t="n"/>
      <c r="DD13" s="1207" t="n"/>
      <c r="DE13" s="1207" t="n"/>
      <c r="DF13" s="1207" t="n"/>
      <c r="DG13" s="1207" t="n"/>
      <c r="DH13" s="1207" t="n"/>
      <c r="DI13" s="1207" t="n"/>
      <c r="DJ13" s="1207" t="n"/>
      <c r="DK13" s="1207" t="n"/>
      <c r="DL13" s="1207" t="n"/>
      <c r="DM13" s="1207" t="n"/>
      <c r="DN13" s="1207" t="n"/>
      <c r="DO13" s="1207" t="n"/>
      <c r="DP13" s="1207" t="n"/>
      <c r="DQ13" s="1207" t="n"/>
      <c r="DR13" s="1207" t="n"/>
      <c r="DS13" s="1207" t="n"/>
      <c r="DT13" s="1207" t="n"/>
      <c r="DU13" s="1207" t="n"/>
      <c r="DV13" s="1207" t="n"/>
      <c r="DW13" s="1207" t="n"/>
      <c r="DX13" s="1207" t="n"/>
      <c r="DY13" s="1207" t="n"/>
    </row>
    <row r="14" ht="18" customFormat="1" customHeight="1" s="1336">
      <c r="A14" s="1207" t="n"/>
      <c r="B14" s="1357" t="inlineStr">
        <is>
          <t>Number of years required for the correction of negative SH equity in substance</t>
        </is>
      </c>
      <c r="C14" s="1127" t="n"/>
      <c r="D14" s="1127" t="n"/>
      <c r="E14" s="1127" t="n"/>
      <c r="F14" s="1127" t="n"/>
      <c r="G14" s="1127" t="n"/>
      <c r="H14" s="1127" t="n"/>
      <c r="I14" s="1127" t="n"/>
      <c r="J14" s="1127" t="n"/>
      <c r="K14" s="1127" t="n"/>
      <c r="L14" s="1127" t="n"/>
      <c r="M14" s="1127" t="n"/>
      <c r="N14" s="1127" t="n"/>
      <c r="O14" s="1127" t="n"/>
      <c r="P14" s="1127" t="n"/>
      <c r="Q14" s="1127" t="n"/>
      <c r="R14" s="1127" t="n"/>
      <c r="S14" s="1127" t="n"/>
      <c r="T14" s="1127" t="n"/>
      <c r="U14" s="1127" t="n"/>
      <c r="V14" s="1127" t="n"/>
      <c r="W14" s="1127" t="n"/>
      <c r="X14" s="1127" t="n"/>
      <c r="Y14" s="1127" t="n"/>
      <c r="Z14" s="1127" t="n"/>
      <c r="AA14" s="1127" t="n"/>
      <c r="AB14" s="1127" t="n"/>
      <c r="AC14" s="1127" t="n"/>
      <c r="AD14" s="1127" t="n"/>
      <c r="AE14" s="1127" t="n"/>
      <c r="AF14" s="1127" t="n"/>
      <c r="AG14" s="1127" t="n"/>
      <c r="AH14" s="1127" t="n"/>
      <c r="AI14" s="1127" t="n"/>
      <c r="AJ14" s="1127" t="n"/>
      <c r="AK14" s="1127" t="n"/>
      <c r="AL14" s="1127" t="n"/>
      <c r="AM14" s="1127" t="n"/>
      <c r="AN14" s="1127" t="n"/>
      <c r="AO14" s="1127" t="n"/>
      <c r="AP14" s="1127" t="n"/>
      <c r="AQ14" s="1127" t="n"/>
      <c r="AR14" s="1127" t="n"/>
      <c r="AS14" s="1128" t="n"/>
      <c r="AT14" s="867">
        <f>#REF!</f>
        <v/>
      </c>
      <c r="AU14" s="1127" t="n"/>
      <c r="AV14" s="1127" t="n"/>
      <c r="AW14" s="1127" t="n"/>
      <c r="AX14" s="1127" t="n"/>
      <c r="AY14" s="1127" t="n"/>
      <c r="AZ14" s="1127" t="n"/>
      <c r="BA14" s="1127" t="n"/>
      <c r="BB14" s="1127" t="n"/>
      <c r="BC14" s="1128" t="n"/>
      <c r="BD14" s="590" t="n"/>
      <c r="BE14" s="590" t="n"/>
      <c r="BF14" s="1207" t="n"/>
      <c r="BG14" s="1207" t="inlineStr">
        <is>
          <t>Delinquency start date (YYYY/MM)</t>
        </is>
      </c>
      <c r="BH14" s="1207" t="n"/>
      <c r="BI14" s="1207" t="n"/>
      <c r="BJ14" s="1207" t="n"/>
      <c r="BK14" s="1207" t="n"/>
      <c r="BL14" s="1207" t="n"/>
      <c r="BM14" s="1207" t="n"/>
      <c r="BN14" s="1207" t="n"/>
      <c r="BO14" s="1207" t="n"/>
      <c r="BP14" s="1207" t="n"/>
      <c r="BQ14" s="1207" t="n"/>
      <c r="BR14" s="1207" t="n"/>
      <c r="BS14" s="1207" t="n"/>
      <c r="BT14" s="1207" t="n"/>
      <c r="BU14" s="1207" t="n"/>
      <c r="BV14" s="1207" t="n"/>
      <c r="BW14" s="1207" t="n"/>
      <c r="BX14" s="1207" t="n"/>
      <c r="BY14" s="1207" t="n"/>
      <c r="BZ14" s="1207" t="n"/>
      <c r="CA14" s="1207" t="n"/>
      <c r="CB14" s="594" t="n"/>
      <c r="CC14" s="594" t="n"/>
      <c r="CD14" s="594" t="n"/>
      <c r="CE14" s="594" t="n"/>
      <c r="CF14" s="595" t="n"/>
      <c r="CG14" s="869" t="n"/>
      <c r="CH14" s="1163" t="n"/>
      <c r="CI14" s="1163" t="n"/>
      <c r="CJ14" s="1163" t="n"/>
      <c r="CK14" s="1163" t="n"/>
      <c r="CL14" s="1163" t="n"/>
      <c r="CM14" s="1163" t="n"/>
      <c r="CN14" s="1163" t="n"/>
      <c r="CO14" s="1163" t="n"/>
      <c r="CP14" s="1163" t="n"/>
      <c r="CQ14" s="1163" t="n"/>
      <c r="CR14" s="1163" t="n"/>
      <c r="CS14" s="1163" t="n"/>
      <c r="CT14" s="1163" t="n"/>
      <c r="CU14" s="1163" t="n"/>
      <c r="CV14" s="1163" t="n"/>
      <c r="CW14" s="1163" t="n"/>
      <c r="DE14" s="1207" t="n"/>
      <c r="DF14" s="1207" t="n"/>
      <c r="DG14" s="1358" t="n"/>
      <c r="DJ14" s="1342" t="n"/>
      <c r="DM14" s="1207" t="n"/>
      <c r="DN14" s="1207" t="n"/>
      <c r="DO14" s="1207" t="n"/>
      <c r="DP14" s="1207" t="n"/>
      <c r="DQ14" s="1207" t="n"/>
      <c r="DR14" s="1207" t="n"/>
      <c r="DS14" s="1207" t="n"/>
      <c r="DT14" s="1207" t="n"/>
      <c r="DU14" s="1207" t="n"/>
      <c r="DV14" s="1207" t="n"/>
      <c r="DW14" s="1207" t="n"/>
    </row>
    <row r="15" ht="9.75" customHeight="1" s="898">
      <c r="DI15" s="1207" t="n"/>
      <c r="DJ15" s="1207" t="n"/>
    </row>
    <row r="16" ht="12" customHeight="1" s="898">
      <c r="B16" s="1359" t="n"/>
      <c r="C16" s="1360" t="n"/>
      <c r="D16" s="1360" t="n"/>
      <c r="E16" s="1360" t="n"/>
      <c r="F16" s="1360" t="n"/>
      <c r="G16" s="1360" t="n"/>
      <c r="H16" s="1360" t="n"/>
      <c r="I16" s="1360" t="n"/>
      <c r="J16" s="1360" t="n"/>
      <c r="K16" s="1360" t="n"/>
      <c r="L16" s="1360" t="n"/>
      <c r="M16" s="1360" t="n"/>
      <c r="N16" s="1360" t="n"/>
      <c r="O16" s="1360" t="n"/>
      <c r="P16" s="1360" t="n"/>
      <c r="Q16" s="1360" t="n"/>
      <c r="R16" s="1360" t="n"/>
      <c r="S16" s="1360" t="n"/>
      <c r="T16" s="1360" t="n"/>
      <c r="U16" s="1360" t="n"/>
      <c r="V16" s="1360" t="n"/>
      <c r="W16" s="1360" t="n"/>
      <c r="X16" s="1360" t="n"/>
      <c r="Y16" s="1360" t="n"/>
      <c r="Z16" s="1360" t="n"/>
      <c r="AA16" s="1360" t="n"/>
      <c r="AB16" s="1360" t="n"/>
      <c r="AC16" s="1360" t="n"/>
      <c r="AD16" s="1360" t="n"/>
      <c r="AE16" s="1360" t="n"/>
      <c r="AF16" s="1360" t="n"/>
      <c r="AG16" s="1360" t="n"/>
      <c r="AH16" s="1360" t="n"/>
      <c r="AI16" s="1360" t="n"/>
      <c r="AJ16" s="1360" t="n"/>
      <c r="AK16" s="1360" t="n"/>
      <c r="AL16" s="1360" t="n"/>
      <c r="AM16" s="1360" t="n"/>
      <c r="AN16" s="1360" t="n"/>
      <c r="AO16" s="1360" t="n"/>
      <c r="AP16" s="1360" t="n"/>
      <c r="AQ16" s="1361" t="n"/>
      <c r="AR16" s="1362" t="inlineStr">
        <is>
          <t>Data</t>
        </is>
      </c>
      <c r="AS16" s="1127" t="n"/>
      <c r="AT16" s="1127" t="n"/>
      <c r="AU16" s="1127" t="n"/>
      <c r="AV16" s="1127" t="n"/>
      <c r="AW16" s="1127" t="n"/>
      <c r="AX16" s="1127" t="n"/>
      <c r="AY16" s="1127" t="n"/>
      <c r="AZ16" s="1127" t="n"/>
      <c r="BA16" s="1127" t="n"/>
      <c r="BB16" s="1127" t="n"/>
      <c r="BC16" s="1127" t="n"/>
      <c r="BD16" s="1127" t="n"/>
      <c r="BE16" s="1127" t="n"/>
      <c r="BF16" s="1128" t="n"/>
      <c r="BG16" s="1359" t="inlineStr">
        <is>
          <t>Remarks</t>
        </is>
      </c>
      <c r="BH16" s="1360" t="n"/>
      <c r="BI16" s="1360" t="n"/>
      <c r="BJ16" s="1360" t="n"/>
      <c r="BK16" s="1360" t="n"/>
      <c r="BL16" s="1360" t="n"/>
      <c r="BM16" s="1360" t="n"/>
      <c r="BN16" s="1360" t="n"/>
      <c r="BO16" s="1360" t="n"/>
      <c r="BP16" s="1360" t="n"/>
      <c r="BQ16" s="1360" t="n"/>
      <c r="BR16" s="1360" t="n"/>
      <c r="BS16" s="1360" t="n"/>
      <c r="BT16" s="1360" t="n"/>
      <c r="BU16" s="1360" t="n"/>
      <c r="BV16" s="1360" t="n"/>
      <c r="BW16" s="1360" t="n"/>
      <c r="BX16" s="1360" t="n"/>
      <c r="BY16" s="1360" t="n"/>
      <c r="BZ16" s="1360" t="n"/>
      <c r="CA16" s="1360" t="n"/>
      <c r="CB16" s="1360" t="n"/>
      <c r="CC16" s="1360" t="n"/>
      <c r="CD16" s="1360" t="n"/>
      <c r="CE16" s="1360" t="n"/>
      <c r="CF16" s="1360" t="n"/>
      <c r="CG16" s="1360" t="n"/>
      <c r="CH16" s="1360" t="n"/>
      <c r="CI16" s="1360" t="n"/>
      <c r="CJ16" s="1360" t="n"/>
      <c r="CK16" s="1360" t="n"/>
      <c r="CL16" s="1360" t="n"/>
      <c r="CM16" s="1360" t="n"/>
      <c r="CN16" s="1360" t="n"/>
      <c r="CO16" s="1360" t="n"/>
      <c r="CP16" s="1360" t="n"/>
      <c r="CQ16" s="1360" t="n"/>
      <c r="CR16" s="1360" t="n"/>
      <c r="CS16" s="1360" t="n"/>
      <c r="CT16" s="1360" t="n"/>
      <c r="CU16" s="1360" t="n"/>
      <c r="CV16" s="1360" t="n"/>
      <c r="CW16" s="1360" t="n"/>
      <c r="CX16" s="1360" t="n"/>
      <c r="CY16" s="1360" t="n"/>
      <c r="CZ16" s="1360" t="n"/>
      <c r="DA16" s="1360" t="n"/>
      <c r="DB16" s="1360" t="n"/>
      <c r="DC16" s="1360" t="n"/>
      <c r="DD16" s="1360" t="n"/>
      <c r="DE16" s="1360" t="n"/>
      <c r="DF16" s="1360" t="n"/>
      <c r="DG16" s="1360" t="n"/>
      <c r="DI16" s="1207" t="n"/>
      <c r="DJ16" s="1363" t="n"/>
      <c r="DK16" s="1363" t="n"/>
      <c r="DL16" s="1363" t="n"/>
      <c r="DM16" s="1363" t="n"/>
      <c r="DN16" s="1363" t="n"/>
      <c r="DO16" s="1363" t="n"/>
      <c r="DP16" s="1363" t="n"/>
      <c r="DQ16" s="1363" t="n"/>
      <c r="DR16" s="1363" t="n"/>
      <c r="DS16" s="1363" t="n"/>
      <c r="DT16" s="1363" t="n"/>
      <c r="DU16" s="1363" t="n"/>
    </row>
    <row r="17" ht="12" customHeight="1" s="898">
      <c r="B17" s="1364" t="inlineStr">
        <is>
          <t>Interest Bearing Liabilities （Ａ）</t>
        </is>
      </c>
      <c r="C17" s="1365" t="n"/>
      <c r="D17" s="1365" t="n"/>
      <c r="E17" s="1365" t="n"/>
      <c r="F17" s="1365" t="n"/>
      <c r="G17" s="1365" t="n"/>
      <c r="H17" s="1365" t="n"/>
      <c r="I17" s="1365" t="n"/>
      <c r="J17" s="1365" t="n"/>
      <c r="K17" s="1365" t="n"/>
      <c r="L17" s="1365" t="n"/>
      <c r="M17" s="1365" t="n"/>
      <c r="N17" s="1365" t="n"/>
      <c r="O17" s="1365" t="n"/>
      <c r="P17" s="1365" t="n"/>
      <c r="Q17" s="1365" t="n"/>
      <c r="R17" s="1365" t="n"/>
      <c r="S17" s="1365" t="n"/>
      <c r="T17" s="1365" t="n"/>
      <c r="U17" s="1365" t="n"/>
      <c r="V17" s="1365" t="n"/>
      <c r="W17" s="1365" t="n"/>
      <c r="X17" s="1365" t="n"/>
      <c r="Y17" s="1365" t="n"/>
      <c r="Z17" s="1365" t="n"/>
      <c r="AA17" s="1365" t="n"/>
      <c r="AB17" s="1365" t="n"/>
      <c r="AC17" s="1365" t="n"/>
      <c r="AD17" s="1365" t="n"/>
      <c r="AE17" s="1365" t="n"/>
      <c r="AF17" s="1365" t="n"/>
      <c r="AG17" s="1365" t="n"/>
      <c r="AH17" s="1365" t="n"/>
      <c r="AI17" s="1365" t="n"/>
      <c r="AJ17" s="1365" t="n"/>
      <c r="AK17" s="1365" t="n"/>
      <c r="AL17" s="1365" t="n"/>
      <c r="AM17" s="1365" t="n"/>
      <c r="AN17" s="1365" t="n"/>
      <c r="AO17" s="1365" t="n"/>
      <c r="AP17" s="1365" t="n"/>
      <c r="AQ17" s="1343" t="n"/>
      <c r="AR17" s="872">
        <f>#REF!</f>
        <v/>
      </c>
      <c r="AS17" s="1127" t="n"/>
      <c r="AT17" s="1127" t="n"/>
      <c r="AU17" s="1127" t="n"/>
      <c r="AV17" s="1127" t="n"/>
      <c r="AW17" s="1127" t="n"/>
      <c r="AX17" s="1127" t="n"/>
      <c r="AY17" s="1127" t="n"/>
      <c r="AZ17" s="1127" t="n"/>
      <c r="BA17" s="1127" t="n"/>
      <c r="BB17" s="1127" t="n"/>
      <c r="BC17" s="1127" t="n"/>
      <c r="BD17" s="1127" t="n"/>
      <c r="BE17" s="1127" t="n"/>
      <c r="BF17" s="1128" t="n"/>
      <c r="BG17" s="1364" t="inlineStr">
        <is>
          <t>Input Interest Bearing Liabilities of non-consolidated.</t>
        </is>
      </c>
      <c r="BH17" s="1365" t="n"/>
      <c r="BI17" s="1365" t="n"/>
      <c r="BJ17" s="1365" t="n"/>
      <c r="BK17" s="1365" t="n"/>
      <c r="BL17" s="1365" t="n"/>
      <c r="BM17" s="1365" t="n"/>
      <c r="BN17" s="1365" t="n"/>
      <c r="BO17" s="1365" t="n"/>
      <c r="BP17" s="1365" t="n"/>
      <c r="BQ17" s="1365" t="n"/>
      <c r="BR17" s="1365" t="n"/>
      <c r="BS17" s="1365" t="n"/>
      <c r="BT17" s="1365" t="n"/>
      <c r="BU17" s="1365" t="n"/>
      <c r="BV17" s="1365" t="n"/>
      <c r="BW17" s="1365" t="n"/>
      <c r="BX17" s="1365" t="n"/>
      <c r="BY17" s="1365" t="n"/>
      <c r="BZ17" s="1365" t="n"/>
      <c r="CA17" s="1365" t="n"/>
      <c r="CB17" s="1365" t="n"/>
      <c r="CC17" s="1365" t="n"/>
      <c r="CD17" s="1365" t="n"/>
      <c r="CE17" s="1365" t="n"/>
      <c r="CF17" s="1365" t="n"/>
      <c r="CG17" s="1365" t="n"/>
      <c r="CH17" s="1365" t="n"/>
      <c r="CI17" s="1365" t="n"/>
      <c r="CJ17" s="1365" t="n"/>
      <c r="CK17" s="1365" t="n"/>
      <c r="CL17" s="1365" t="n"/>
      <c r="CM17" s="1365" t="n"/>
      <c r="CN17" s="1365" t="n"/>
      <c r="CO17" s="1365" t="n"/>
      <c r="CP17" s="1365" t="n"/>
      <c r="CQ17" s="1365" t="n"/>
      <c r="CR17" s="1365" t="n"/>
      <c r="CS17" s="1365" t="n"/>
      <c r="CT17" s="1365" t="n"/>
      <c r="CU17" s="1365" t="n"/>
      <c r="CV17" s="1365" t="n"/>
      <c r="CW17" s="1365" t="n"/>
      <c r="CX17" s="1365" t="n"/>
      <c r="CY17" s="1365" t="n"/>
      <c r="CZ17" s="1365" t="n"/>
      <c r="DA17" s="1365" t="n"/>
      <c r="DB17" s="1365" t="n"/>
      <c r="DC17" s="1365" t="n"/>
      <c r="DD17" s="1365" t="n"/>
      <c r="DE17" s="1365" t="n"/>
      <c r="DF17" s="1365" t="n"/>
      <c r="DG17" s="1365" t="n"/>
      <c r="DI17" s="1207" t="n"/>
      <c r="DJ17" s="1363" t="n"/>
      <c r="DK17" s="1363" t="n"/>
      <c r="DL17" s="1363" t="n"/>
      <c r="DM17" s="1363" t="n"/>
      <c r="DN17" s="1363" t="n"/>
      <c r="DO17" s="1363" t="n"/>
      <c r="DP17" s="1363" t="n"/>
      <c r="DQ17" s="1363" t="n"/>
      <c r="DR17" s="1363" t="n"/>
      <c r="DS17" s="1363" t="n"/>
      <c r="DT17" s="1363" t="n"/>
      <c r="DU17" s="1363" t="n"/>
    </row>
    <row r="18" ht="12" customHeight="1" s="898">
      <c r="B18" s="1366" t="inlineStr">
        <is>
          <t>Ordinary Working Capital (including cash) （Ｂ）</t>
        </is>
      </c>
      <c r="C18" s="1367" t="n"/>
      <c r="D18" s="1367" t="n"/>
      <c r="E18" s="1367" t="n"/>
      <c r="F18" s="1367" t="n"/>
      <c r="G18" s="1367" t="n"/>
      <c r="H18" s="1367" t="n"/>
      <c r="I18" s="1367" t="n"/>
      <c r="J18" s="1367" t="n"/>
      <c r="K18" s="1367" t="n"/>
      <c r="L18" s="1367" t="n"/>
      <c r="M18" s="1367" t="n"/>
      <c r="N18" s="1367" t="n"/>
      <c r="O18" s="1367" t="n"/>
      <c r="P18" s="1367" t="n"/>
      <c r="Q18" s="1367" t="n"/>
      <c r="R18" s="1367" t="n"/>
      <c r="S18" s="1367" t="n"/>
      <c r="T18" s="1367" t="n"/>
      <c r="U18" s="1367" t="n"/>
      <c r="V18" s="1367" t="n"/>
      <c r="W18" s="1367" t="n"/>
      <c r="X18" s="1367" t="n"/>
      <c r="Y18" s="1367" t="n"/>
      <c r="Z18" s="1367" t="n"/>
      <c r="AA18" s="1367" t="n"/>
      <c r="AB18" s="1367" t="n"/>
      <c r="AC18" s="1367" t="n"/>
      <c r="AD18" s="1367" t="n"/>
      <c r="AE18" s="1367" t="n"/>
      <c r="AF18" s="1367" t="n"/>
      <c r="AG18" s="1367" t="n"/>
      <c r="AH18" s="1367" t="n"/>
      <c r="AI18" s="1367" t="n"/>
      <c r="AJ18" s="1367" t="n"/>
      <c r="AK18" s="1367" t="n"/>
      <c r="AL18" s="1367" t="n"/>
      <c r="AM18" s="1367" t="n"/>
      <c r="AN18" s="1367" t="n"/>
      <c r="AO18" s="1367" t="n"/>
      <c r="AP18" s="1367" t="n"/>
      <c r="AQ18" s="1368" t="n"/>
      <c r="AR18" s="873">
        <f>SUM(AR19:BF20)</f>
        <v/>
      </c>
      <c r="AS18" s="1127" t="n"/>
      <c r="AT18" s="1127" t="n"/>
      <c r="AU18" s="1127" t="n"/>
      <c r="AV18" s="1127" t="n"/>
      <c r="AW18" s="1127" t="n"/>
      <c r="AX18" s="1127" t="n"/>
      <c r="AY18" s="1127" t="n"/>
      <c r="AZ18" s="1127" t="n"/>
      <c r="BA18" s="1127" t="n"/>
      <c r="BB18" s="1127" t="n"/>
      <c r="BC18" s="1127" t="n"/>
      <c r="BD18" s="1127" t="n"/>
      <c r="BE18" s="1127" t="n"/>
      <c r="BF18" s="1128" t="n"/>
      <c r="BG18" s="1364" t="n"/>
      <c r="BH18" s="1365" t="n"/>
      <c r="BI18" s="1365" t="n"/>
      <c r="BJ18" s="1365" t="n"/>
      <c r="BK18" s="1365" t="n"/>
      <c r="BL18" s="1365" t="n"/>
      <c r="BM18" s="1365" t="n"/>
      <c r="BN18" s="1365" t="n"/>
      <c r="BO18" s="1365" t="n"/>
      <c r="BP18" s="1365" t="n"/>
      <c r="BQ18" s="1365" t="n"/>
      <c r="BR18" s="1365" t="n"/>
      <c r="BS18" s="1365" t="n"/>
      <c r="BT18" s="1365" t="n"/>
      <c r="BU18" s="1365" t="n"/>
      <c r="BV18" s="1365" t="n"/>
      <c r="BW18" s="1365" t="n"/>
      <c r="BX18" s="1365" t="n"/>
      <c r="BY18" s="1365" t="n"/>
      <c r="BZ18" s="1365" t="n"/>
      <c r="CA18" s="1365" t="n"/>
      <c r="CB18" s="1365" t="n"/>
      <c r="CC18" s="1365" t="n"/>
      <c r="CD18" s="1365" t="n"/>
      <c r="CE18" s="1365" t="n"/>
      <c r="CF18" s="1365" t="n"/>
      <c r="CG18" s="1365" t="n"/>
      <c r="CH18" s="1365" t="n"/>
      <c r="CI18" s="1365" t="n"/>
      <c r="CJ18" s="1365" t="n"/>
      <c r="CK18" s="1365" t="n"/>
      <c r="CL18" s="1365" t="n"/>
      <c r="CM18" s="1365" t="n"/>
      <c r="CN18" s="1365" t="n"/>
      <c r="CO18" s="1365" t="n"/>
      <c r="CP18" s="1365" t="n"/>
      <c r="CQ18" s="1365" t="n"/>
      <c r="CR18" s="1365" t="n"/>
      <c r="CS18" s="1365" t="n"/>
      <c r="CT18" s="1365" t="n"/>
      <c r="CU18" s="1365" t="n"/>
      <c r="CV18" s="1365" t="n"/>
      <c r="CW18" s="1365" t="n"/>
      <c r="CX18" s="1365" t="n"/>
      <c r="CY18" s="1365" t="n"/>
      <c r="CZ18" s="1365" t="n"/>
      <c r="DA18" s="1365" t="n"/>
      <c r="DB18" s="1365" t="n"/>
      <c r="DC18" s="1365" t="n"/>
      <c r="DD18" s="1365" t="n"/>
      <c r="DE18" s="1365" t="n"/>
      <c r="DF18" s="1365" t="n"/>
      <c r="DG18" s="1365" t="n"/>
      <c r="DJ18" s="1336" t="n">
        <v>0</v>
      </c>
    </row>
    <row r="19" ht="12" customHeight="1" s="898">
      <c r="B19" s="1369" t="n"/>
      <c r="G19" s="1346" t="n"/>
      <c r="H19" s="1364" t="inlineStr">
        <is>
          <t>Ordinary Working Capital</t>
        </is>
      </c>
      <c r="I19" s="1365" t="n"/>
      <c r="J19" s="1365" t="n"/>
      <c r="K19" s="1365" t="n"/>
      <c r="L19" s="1365" t="n"/>
      <c r="M19" s="1365" t="n"/>
      <c r="N19" s="1365" t="n"/>
      <c r="O19" s="1365" t="n"/>
      <c r="P19" s="1365" t="n"/>
      <c r="Q19" s="1365" t="n"/>
      <c r="R19" s="1365" t="n"/>
      <c r="S19" s="1365" t="n"/>
      <c r="T19" s="1365" t="n"/>
      <c r="U19" s="1365" t="n"/>
      <c r="V19" s="1365" t="n"/>
      <c r="W19" s="1365" t="n"/>
      <c r="X19" s="1365" t="n"/>
      <c r="Y19" s="1365" t="n"/>
      <c r="Z19" s="1365" t="n"/>
      <c r="AA19" s="1365" t="n"/>
      <c r="AB19" s="1365" t="n"/>
      <c r="AC19" s="1365" t="n"/>
      <c r="AD19" s="1365" t="n"/>
      <c r="AE19" s="1365" t="n"/>
      <c r="AF19" s="1365" t="n"/>
      <c r="AG19" s="1365" t="n"/>
      <c r="AH19" s="1365" t="n"/>
      <c r="AI19" s="1365" t="n"/>
      <c r="AJ19" s="1365" t="n"/>
      <c r="AK19" s="1365" t="n"/>
      <c r="AL19" s="1365" t="n"/>
      <c r="AM19" s="1365" t="n"/>
      <c r="AN19" s="1365" t="n"/>
      <c r="AO19" s="1365" t="n"/>
      <c r="AP19" s="1365" t="n"/>
      <c r="AQ19" s="1343" t="n"/>
      <c r="AR19" s="872">
        <f>#REF!</f>
        <v/>
      </c>
      <c r="AS19" s="1127" t="n"/>
      <c r="AT19" s="1127" t="n"/>
      <c r="AU19" s="1127" t="n"/>
      <c r="AV19" s="1127" t="n"/>
      <c r="AW19" s="1127" t="n"/>
      <c r="AX19" s="1127" t="n"/>
      <c r="AY19" s="1127" t="n"/>
      <c r="AZ19" s="1127" t="n"/>
      <c r="BA19" s="1127" t="n"/>
      <c r="BB19" s="1127" t="n"/>
      <c r="BC19" s="1127" t="n"/>
      <c r="BD19" s="1127" t="n"/>
      <c r="BE19" s="1127" t="n"/>
      <c r="BF19" s="1128" t="n"/>
      <c r="BG19" s="1364" t="n"/>
      <c r="BH19" s="1365" t="n"/>
      <c r="BI19" s="1365" t="n"/>
      <c r="BJ19" s="1365" t="n"/>
      <c r="BK19" s="1365" t="n"/>
      <c r="BL19" s="1365" t="n"/>
      <c r="BM19" s="1365" t="n"/>
      <c r="BN19" s="1365" t="n"/>
      <c r="BO19" s="1365" t="n"/>
      <c r="BP19" s="1365" t="n"/>
      <c r="BQ19" s="1365" t="n"/>
      <c r="BR19" s="1365" t="n"/>
      <c r="BS19" s="1365" t="n"/>
      <c r="BT19" s="1365" t="n"/>
      <c r="BU19" s="1365" t="n"/>
      <c r="BV19" s="1365" t="n"/>
      <c r="BW19" s="1365" t="n"/>
      <c r="BX19" s="1365" t="n"/>
      <c r="BY19" s="1365" t="n"/>
      <c r="BZ19" s="1365" t="n"/>
      <c r="CA19" s="1365" t="n"/>
      <c r="CB19" s="1365" t="n"/>
      <c r="CC19" s="1365" t="n"/>
      <c r="CD19" s="1365" t="n"/>
      <c r="CE19" s="1365" t="n"/>
      <c r="CF19" s="1365" t="n"/>
      <c r="CG19" s="1365" t="n"/>
      <c r="CH19" s="1365" t="n"/>
      <c r="CI19" s="1365" t="n"/>
      <c r="CJ19" s="1365" t="n"/>
      <c r="CK19" s="1365" t="n"/>
      <c r="CL19" s="1365" t="n"/>
      <c r="CM19" s="1365" t="n"/>
      <c r="CN19" s="1365" t="n"/>
      <c r="CO19" s="1365" t="n"/>
      <c r="CP19" s="1365" t="n"/>
      <c r="CQ19" s="1365" t="n"/>
      <c r="CR19" s="1365" t="n"/>
      <c r="CS19" s="1365" t="n"/>
      <c r="CT19" s="1365" t="n"/>
      <c r="CU19" s="1365" t="n"/>
      <c r="CV19" s="1365" t="n"/>
      <c r="CW19" s="1365" t="n"/>
      <c r="CX19" s="1365" t="n"/>
      <c r="CY19" s="1365" t="n"/>
      <c r="CZ19" s="1365" t="n"/>
      <c r="DA19" s="1365" t="n"/>
      <c r="DB19" s="1365" t="n"/>
      <c r="DC19" s="1365" t="n"/>
      <c r="DD19" s="1365" t="n"/>
      <c r="DE19" s="1365" t="n"/>
      <c r="DF19" s="1365" t="n"/>
      <c r="DG19" s="1365" t="n"/>
      <c r="DJ19" s="1336" t="n">
        <v>0</v>
      </c>
    </row>
    <row r="20" ht="12" customHeight="1" s="898">
      <c r="B20" s="1370" t="n"/>
      <c r="C20" s="1371" t="n"/>
      <c r="D20" s="1371" t="n"/>
      <c r="E20" s="1371" t="n"/>
      <c r="F20" s="1371" t="n"/>
      <c r="G20" s="1348" t="n"/>
      <c r="H20" s="1364" t="inlineStr">
        <is>
          <t>Cash（*）</t>
        </is>
      </c>
      <c r="I20" s="1365" t="n"/>
      <c r="J20" s="1365" t="n"/>
      <c r="K20" s="1365" t="n"/>
      <c r="L20" s="1365" t="n"/>
      <c r="M20" s="1365" t="n"/>
      <c r="N20" s="1365" t="n"/>
      <c r="O20" s="1365" t="n"/>
      <c r="P20" s="1365" t="n"/>
      <c r="Q20" s="1365" t="n"/>
      <c r="R20" s="1365" t="n"/>
      <c r="S20" s="1365" t="n"/>
      <c r="T20" s="1365" t="n"/>
      <c r="U20" s="1365" t="n"/>
      <c r="V20" s="1365" t="n"/>
      <c r="W20" s="1365" t="n"/>
      <c r="X20" s="1365" t="n"/>
      <c r="Y20" s="1365" t="n"/>
      <c r="Z20" s="1365" t="n"/>
      <c r="AA20" s="1365" t="n"/>
      <c r="AB20" s="1365" t="n"/>
      <c r="AC20" s="1365" t="n"/>
      <c r="AD20" s="1365" t="n"/>
      <c r="AE20" s="1365" t="n"/>
      <c r="AF20" s="1365" t="n"/>
      <c r="AG20" s="1365" t="n"/>
      <c r="AH20" s="1365" t="n"/>
      <c r="AI20" s="1365" t="n"/>
      <c r="AJ20" s="1365" t="n"/>
      <c r="AK20" s="1365" t="n"/>
      <c r="AL20" s="1365" t="n"/>
      <c r="AM20" s="1365" t="n"/>
      <c r="AN20" s="1365" t="n"/>
      <c r="AO20" s="1365" t="n"/>
      <c r="AP20" s="1365" t="n"/>
      <c r="AQ20" s="1343" t="n"/>
      <c r="AR20" s="867">
        <f>#REF!</f>
        <v/>
      </c>
      <c r="AS20" s="1127" t="n"/>
      <c r="AT20" s="1127" t="n"/>
      <c r="AU20" s="1127" t="n"/>
      <c r="AV20" s="1127" t="n"/>
      <c r="AW20" s="1127" t="n"/>
      <c r="AX20" s="1127" t="n"/>
      <c r="AY20" s="1127" t="n"/>
      <c r="AZ20" s="1127" t="n"/>
      <c r="BA20" s="1127" t="n"/>
      <c r="BB20" s="1127" t="n"/>
      <c r="BC20" s="1127" t="n"/>
      <c r="BD20" s="1127" t="n"/>
      <c r="BE20" s="1127" t="n"/>
      <c r="BF20" s="1128" t="n"/>
      <c r="BG20" s="1364" t="inlineStr">
        <is>
          <t>Input a calculation basis to remarks column.</t>
        </is>
      </c>
      <c r="BH20" s="1365" t="n"/>
      <c r="BI20" s="1365" t="n"/>
      <c r="BJ20" s="1365" t="n"/>
      <c r="BK20" s="1365" t="n"/>
      <c r="BL20" s="1365" t="n"/>
      <c r="BM20" s="1365" t="n"/>
      <c r="BN20" s="1365" t="n"/>
      <c r="BO20" s="1365" t="n"/>
      <c r="BP20" s="1365" t="n"/>
      <c r="BQ20" s="1365" t="n"/>
      <c r="BR20" s="1365" t="n"/>
      <c r="BS20" s="1365" t="n"/>
      <c r="BT20" s="1365" t="n"/>
      <c r="BU20" s="1365" t="n"/>
      <c r="BV20" s="1365" t="n"/>
      <c r="BW20" s="1365" t="n"/>
      <c r="BX20" s="1365" t="n"/>
      <c r="BY20" s="1365" t="n"/>
      <c r="BZ20" s="1365" t="n"/>
      <c r="CA20" s="1365" t="n"/>
      <c r="CB20" s="1365" t="n"/>
      <c r="CC20" s="1365" t="n"/>
      <c r="CD20" s="1365" t="n"/>
      <c r="CE20" s="1365" t="n"/>
      <c r="CF20" s="1365" t="n"/>
      <c r="CG20" s="1365" t="n"/>
      <c r="CH20" s="1365" t="n"/>
      <c r="CI20" s="1365" t="n"/>
      <c r="CJ20" s="1365" t="n"/>
      <c r="CK20" s="1365" t="n"/>
      <c r="CL20" s="1365" t="n"/>
      <c r="CM20" s="1365" t="n"/>
      <c r="CN20" s="1365" t="n"/>
      <c r="CO20" s="1365" t="n"/>
      <c r="CP20" s="1365" t="n"/>
      <c r="CQ20" s="1365" t="n"/>
      <c r="CR20" s="1365" t="n"/>
      <c r="CS20" s="1365" t="n"/>
      <c r="CT20" s="1365" t="n"/>
      <c r="CU20" s="1365" t="n"/>
      <c r="CV20" s="1365" t="n"/>
      <c r="CW20" s="1365" t="n"/>
      <c r="CX20" s="1365" t="n"/>
      <c r="CY20" s="1365" t="n"/>
      <c r="CZ20" s="1365" t="n"/>
      <c r="DA20" s="1365" t="n"/>
      <c r="DB20" s="1365" t="n"/>
      <c r="DC20" s="1365" t="n"/>
      <c r="DD20" s="1365" t="n"/>
      <c r="DE20" s="1365" t="n"/>
      <c r="DF20" s="1365" t="n"/>
      <c r="DG20" s="1365" t="n"/>
      <c r="DJ20" s="1336" t="n">
        <v>0</v>
      </c>
    </row>
    <row r="21" ht="12" customHeight="1" s="898">
      <c r="B21" s="1364" t="inlineStr">
        <is>
          <t>Difference （Ａ）-（Ｂ）</t>
        </is>
      </c>
      <c r="C21" s="1365" t="n"/>
      <c r="D21" s="1365" t="n"/>
      <c r="E21" s="1365" t="n"/>
      <c r="F21" s="1365" t="n"/>
      <c r="G21" s="1365" t="n"/>
      <c r="H21" s="1365" t="n"/>
      <c r="I21" s="1365" t="n"/>
      <c r="J21" s="1365" t="n"/>
      <c r="K21" s="1365" t="n"/>
      <c r="L21" s="1365" t="n"/>
      <c r="M21" s="1365" t="n"/>
      <c r="N21" s="1365" t="n"/>
      <c r="O21" s="1365" t="n"/>
      <c r="P21" s="1365" t="n"/>
      <c r="Q21" s="1365" t="n"/>
      <c r="R21" s="1365" t="n"/>
      <c r="S21" s="1365" t="n"/>
      <c r="T21" s="1365" t="n"/>
      <c r="U21" s="1365" t="n"/>
      <c r="V21" s="1365" t="n"/>
      <c r="W21" s="1365" t="n"/>
      <c r="X21" s="1365" t="n"/>
      <c r="Y21" s="1365" t="n"/>
      <c r="Z21" s="1365" t="n"/>
      <c r="AA21" s="1365" t="n"/>
      <c r="AB21" s="1365" t="n"/>
      <c r="AC21" s="1365" t="n"/>
      <c r="AD21" s="1365" t="n"/>
      <c r="AE21" s="1365" t="n"/>
      <c r="AF21" s="1365" t="n"/>
      <c r="AG21" s="1365" t="n"/>
      <c r="AH21" s="1365" t="n"/>
      <c r="AI21" s="1365" t="n"/>
      <c r="AJ21" s="1365" t="n"/>
      <c r="AK21" s="1365" t="n"/>
      <c r="AL21" s="1365" t="n"/>
      <c r="AM21" s="1365" t="n"/>
      <c r="AN21" s="1365" t="n"/>
      <c r="AO21" s="1365" t="n"/>
      <c r="AP21" s="1365" t="n"/>
      <c r="AQ21" s="1343" t="n"/>
      <c r="AR21" s="873">
        <f>AR17-AR18</f>
        <v/>
      </c>
      <c r="AS21" s="1127" t="n"/>
      <c r="AT21" s="1127" t="n"/>
      <c r="AU21" s="1127" t="n"/>
      <c r="AV21" s="1127" t="n"/>
      <c r="AW21" s="1127" t="n"/>
      <c r="AX21" s="1127" t="n"/>
      <c r="AY21" s="1127" t="n"/>
      <c r="AZ21" s="1127" t="n"/>
      <c r="BA21" s="1127" t="n"/>
      <c r="BB21" s="1127" t="n"/>
      <c r="BC21" s="1127" t="n"/>
      <c r="BD21" s="1127" t="n"/>
      <c r="BE21" s="1127" t="n"/>
      <c r="BF21" s="1128" t="n"/>
      <c r="BG21" s="1364" t="inlineStr">
        <is>
          <t>In case of positive number, check required.</t>
        </is>
      </c>
      <c r="BH21" s="1365" t="n"/>
      <c r="BI21" s="1365" t="n"/>
      <c r="BJ21" s="1365" t="n"/>
      <c r="BK21" s="1365" t="n"/>
      <c r="BL21" s="1365" t="n"/>
      <c r="BM21" s="1365" t="n"/>
      <c r="BN21" s="1365" t="n"/>
      <c r="BO21" s="1365" t="n"/>
      <c r="BP21" s="1365" t="n"/>
      <c r="BQ21" s="1365" t="n"/>
      <c r="BR21" s="1365" t="n"/>
      <c r="BS21" s="1365" t="n"/>
      <c r="BT21" s="1365" t="n"/>
      <c r="BU21" s="1365" t="n"/>
      <c r="BV21" s="1365" t="n"/>
      <c r="BW21" s="1365" t="n"/>
      <c r="BX21" s="1365" t="n"/>
      <c r="BY21" s="1365" t="n"/>
      <c r="BZ21" s="1365" t="n"/>
      <c r="CA21" s="1365" t="n"/>
      <c r="CB21" s="1365" t="n"/>
      <c r="CC21" s="1365" t="n"/>
      <c r="CD21" s="1365" t="n"/>
      <c r="CE21" s="1365" t="n"/>
      <c r="CF21" s="1365" t="n"/>
      <c r="CG21" s="1365" t="n"/>
      <c r="CH21" s="1365" t="n"/>
      <c r="CI21" s="1365" t="n"/>
      <c r="CJ21" s="1365" t="n"/>
      <c r="CK21" s="1365" t="n"/>
      <c r="CL21" s="1365" t="n"/>
      <c r="CM21" s="1365" t="n"/>
      <c r="CN21" s="1365" t="n"/>
      <c r="CO21" s="1365" t="n"/>
      <c r="CP21" s="1365" t="n"/>
      <c r="CQ21" s="1365" t="n"/>
      <c r="CR21" s="1365" t="n"/>
      <c r="CS21" s="1365" t="n"/>
      <c r="CT21" s="1365" t="n"/>
      <c r="CU21" s="1365" t="n"/>
      <c r="CV21" s="1365" t="n"/>
      <c r="CW21" s="1365" t="n"/>
      <c r="CX21" s="1365" t="n"/>
      <c r="CY21" s="1365" t="n"/>
      <c r="CZ21" s="1365" t="n"/>
      <c r="DA21" s="1365" t="n"/>
      <c r="DB21" s="1365" t="n"/>
      <c r="DC21" s="1365" t="n"/>
      <c r="DD21" s="1365" t="n"/>
      <c r="DE21" s="1365" t="n"/>
      <c r="DF21" s="1365" t="n"/>
      <c r="DG21" s="1365" t="n"/>
      <c r="DJ21" s="1336" t="n">
        <v>0</v>
      </c>
    </row>
    <row r="22" ht="15.75" customHeight="1" s="898">
      <c r="B22" s="1207" t="inlineStr">
        <is>
          <t>* Limited to cases where, for example, ordinary working capital comprises cash and deposits for a period, due to a payments/receipts timing gap.</t>
        </is>
      </c>
    </row>
    <row r="23" ht="1.5" customHeight="1" s="898"/>
    <row r="24" ht="15.75" customHeight="1" s="898">
      <c r="A24" s="1372" t="inlineStr">
        <is>
          <t xml:space="preserve"> 1. Status of customer</t>
        </is>
      </c>
      <c r="B24" s="1373" t="n"/>
      <c r="C24" s="1374" t="n"/>
      <c r="D24" s="1374" t="n"/>
      <c r="E24" s="1374" t="n"/>
      <c r="F24" s="1374" t="n"/>
      <c r="G24" s="1374" t="n"/>
      <c r="H24" s="1374" t="n"/>
      <c r="I24" s="1374" t="n"/>
      <c r="J24" s="1374" t="n"/>
      <c r="K24" s="1374" t="n"/>
      <c r="L24" s="1374" t="n"/>
      <c r="M24" s="1374" t="n"/>
      <c r="N24" s="1374" t="n"/>
      <c r="O24" s="1374" t="n"/>
      <c r="P24" s="1374" t="n"/>
      <c r="Q24" s="1374" t="n"/>
      <c r="R24" s="1374" t="n"/>
      <c r="S24" s="1374" t="n"/>
      <c r="T24" s="1374" t="n"/>
      <c r="U24" s="1374" t="n"/>
      <c r="V24" s="1374" t="n"/>
      <c r="W24" s="1374" t="n"/>
      <c r="X24" s="1374" t="n"/>
      <c r="Y24" s="1374" t="n"/>
      <c r="Z24" s="1374" t="n"/>
      <c r="AA24" s="1374" t="n"/>
      <c r="AB24" s="1374" t="n"/>
      <c r="AC24" s="1374" t="n"/>
      <c r="AD24" s="1374" t="n"/>
      <c r="AE24" s="1374" t="n"/>
      <c r="AF24" s="1374" t="n"/>
      <c r="AG24" s="1374" t="n"/>
      <c r="AH24" s="1374" t="n"/>
      <c r="AI24" s="1374" t="n"/>
      <c r="AJ24" s="1374" t="n"/>
      <c r="AK24" s="1374" t="n"/>
      <c r="AL24" s="1374" t="n"/>
      <c r="AM24" s="1374" t="n"/>
      <c r="AN24" s="1374" t="n"/>
      <c r="AO24" s="1374" t="n"/>
      <c r="AP24" s="1374" t="n"/>
      <c r="AQ24" s="1374" t="n"/>
      <c r="AR24" s="1374" t="n"/>
      <c r="AS24" s="1374" t="n"/>
      <c r="AT24" s="1374" t="n"/>
      <c r="AU24" s="1374" t="n"/>
      <c r="AV24" s="1374" t="n"/>
      <c r="AW24" s="1374" t="n"/>
      <c r="AX24" s="1374" t="n"/>
      <c r="AY24" s="1374" t="n"/>
      <c r="AZ24" s="1374" t="n"/>
      <c r="BA24" s="1374" t="n"/>
      <c r="BB24" s="1374" t="n"/>
      <c r="BC24" s="1374" t="n"/>
      <c r="BD24" s="1374" t="n"/>
      <c r="BE24" s="1374" t="n"/>
      <c r="BF24" s="1374" t="n"/>
      <c r="BG24" s="1374" t="n"/>
      <c r="BH24" s="1374" t="n"/>
      <c r="BI24" s="1374" t="n"/>
      <c r="BJ24" s="1374" t="n"/>
      <c r="BK24" s="1374" t="n"/>
      <c r="BL24" s="1374" t="n"/>
      <c r="BM24" s="1374" t="n"/>
      <c r="BN24" s="1374" t="n"/>
      <c r="BO24" s="1374" t="n"/>
      <c r="BP24" s="1374" t="n"/>
      <c r="BQ24" s="1374" t="n"/>
      <c r="BR24" s="1374" t="n"/>
      <c r="BS24" s="1374" t="n"/>
      <c r="BT24" s="1374" t="n"/>
      <c r="BU24" s="1374" t="n"/>
      <c r="BV24" s="1374" t="n"/>
      <c r="BW24" s="1374" t="n"/>
      <c r="BX24" s="1374" t="n"/>
      <c r="BY24" s="1374" t="n"/>
      <c r="BZ24" s="1374" t="n"/>
      <c r="CA24" s="1374" t="n"/>
      <c r="CB24" s="1374" t="n"/>
      <c r="CC24" s="1374" t="n"/>
      <c r="CD24" s="1374" t="n"/>
      <c r="CE24" s="1374" t="n"/>
      <c r="CF24" s="1374" t="n"/>
      <c r="CG24" s="1374" t="n"/>
      <c r="CH24" s="1374" t="n"/>
      <c r="CI24" s="1374" t="n"/>
      <c r="CJ24" s="1374" t="n"/>
      <c r="CK24" s="1374" t="n"/>
      <c r="CL24" s="1374" t="n"/>
      <c r="CM24" s="1374" t="n"/>
      <c r="CN24" s="1374" t="n"/>
      <c r="CO24" s="1374" t="n"/>
      <c r="CP24" s="1374" t="n"/>
      <c r="CQ24" s="1374" t="n"/>
      <c r="CR24" s="1374" t="n"/>
      <c r="CS24" s="1374" t="n"/>
      <c r="CT24" s="1374" t="n"/>
      <c r="CU24" s="1374" t="n"/>
      <c r="CV24" s="1374" t="n"/>
      <c r="CW24" s="1374" t="n"/>
      <c r="CX24" s="1374" t="n"/>
      <c r="CY24" s="1374" t="n"/>
      <c r="CZ24" s="1374" t="n"/>
      <c r="DA24" s="1374" t="n"/>
      <c r="DB24" s="1374" t="n"/>
      <c r="DC24" s="1374" t="n"/>
      <c r="DD24" s="1374" t="n"/>
      <c r="DE24" s="1374" t="n"/>
      <c r="DF24" s="1374" t="n"/>
      <c r="DG24" s="1374" t="n"/>
    </row>
    <row r="25" ht="6.75" customHeight="1" s="898"/>
    <row r="26" ht="15.75" customHeight="1" s="898">
      <c r="B26" s="1375" t="inlineStr">
        <is>
          <t xml:space="preserve">　</t>
        </is>
      </c>
      <c r="C26" s="1127" t="n"/>
      <c r="D26" s="1128" t="n"/>
      <c r="E26" s="1376" t="n">
        <v>1</v>
      </c>
      <c r="F26" s="1127" t="n"/>
      <c r="G26" s="1127" t="n"/>
      <c r="H26" s="1377" t="inlineStr">
        <is>
          <t>Customer under Strict Management</t>
        </is>
      </c>
      <c r="I26" s="1364" t="n"/>
      <c r="J26" s="1365" t="n"/>
      <c r="K26" s="1365" t="n"/>
      <c r="L26" s="1131" t="n"/>
      <c r="M26" s="1131" t="n"/>
      <c r="N26" s="1131" t="n"/>
      <c r="O26" s="1131" t="n"/>
      <c r="P26" s="1131" t="n"/>
      <c r="Q26" s="1131" t="n"/>
      <c r="R26" s="1131" t="n"/>
      <c r="S26" s="1131" t="n"/>
      <c r="T26" s="1131" t="n"/>
      <c r="U26" s="1131" t="n"/>
      <c r="V26" s="1131" t="n"/>
      <c r="W26" s="1131" t="n"/>
      <c r="X26" s="1131" t="n"/>
      <c r="Y26" s="1131" t="n"/>
      <c r="Z26" s="1131" t="n"/>
      <c r="AA26" s="1131" t="n"/>
      <c r="AB26" s="1131" t="n"/>
      <c r="AC26" s="1131" t="n"/>
      <c r="AD26" s="1131" t="n"/>
      <c r="AE26" s="1131" t="n"/>
      <c r="AF26" s="1131" t="n"/>
      <c r="AG26" s="1131" t="n"/>
      <c r="AH26" s="1131" t="n"/>
      <c r="AI26" s="1131" t="n"/>
      <c r="AJ26" s="1131" t="n"/>
      <c r="AK26" s="1131" t="n"/>
      <c r="AL26" s="1131" t="n"/>
      <c r="AM26" s="1131" t="n"/>
      <c r="AN26" s="1131" t="n"/>
      <c r="AO26" s="1131" t="n"/>
      <c r="AP26" s="1131" t="n"/>
      <c r="AQ26" s="1131" t="n"/>
      <c r="AR26" s="1131" t="n"/>
      <c r="AS26" s="1131" t="n"/>
      <c r="AT26" s="1131" t="n"/>
      <c r="AU26" s="1131" t="n"/>
      <c r="AV26" s="1131" t="n"/>
      <c r="AW26" s="1131" t="n"/>
      <c r="AX26" s="1131" t="n"/>
      <c r="AY26" s="1131" t="n"/>
      <c r="AZ26" s="1131" t="n"/>
      <c r="BA26" s="1131" t="n"/>
      <c r="BB26" s="1131" t="n"/>
      <c r="BC26" s="1131" t="n"/>
      <c r="BD26" s="1131" t="n"/>
      <c r="BE26" s="1131" t="n"/>
      <c r="BF26" s="1131" t="n"/>
      <c r="BG26" s="1131" t="n"/>
      <c r="BH26" s="1131" t="n"/>
      <c r="BI26" s="1131" t="n"/>
      <c r="BJ26" s="1131" t="n"/>
      <c r="BK26" s="1131" t="n"/>
      <c r="BL26" s="1131" t="n"/>
      <c r="BM26" s="1131" t="n"/>
      <c r="BN26" s="1131" t="n"/>
      <c r="BO26" s="1131" t="n"/>
      <c r="BP26" s="1131" t="n"/>
      <c r="BQ26" s="1131" t="n"/>
      <c r="BR26" s="1131" t="n"/>
      <c r="BS26" s="1131" t="n"/>
      <c r="BT26" s="1131" t="n"/>
      <c r="BU26" s="1131" t="n"/>
      <c r="BV26" s="1131" t="n"/>
      <c r="BW26" s="1131" t="n"/>
      <c r="BX26" s="1131" t="n"/>
      <c r="BY26" s="1131" t="n"/>
      <c r="BZ26" s="1131" t="n"/>
      <c r="CA26" s="1131" t="n"/>
      <c r="CB26" s="1131" t="n"/>
      <c r="CC26" s="1131" t="n"/>
      <c r="CD26" s="1131" t="n"/>
      <c r="CE26" s="1131" t="n"/>
      <c r="CF26" s="1131" t="n"/>
      <c r="CG26" s="1131" t="n"/>
      <c r="CH26" s="1131" t="n"/>
      <c r="CI26" s="1131" t="n"/>
      <c r="CJ26" s="1131" t="n"/>
      <c r="CK26" s="1131" t="n"/>
      <c r="CL26" s="1131" t="n"/>
      <c r="CM26" s="1131" t="n"/>
      <c r="CN26" s="1131" t="n"/>
      <c r="CO26" s="1131" t="n"/>
      <c r="CP26" s="1131" t="n"/>
      <c r="CQ26" s="1131" t="n"/>
      <c r="CR26" s="1132" t="n"/>
      <c r="CS26" s="1376" t="inlineStr">
        <is>
          <t>→</t>
        </is>
      </c>
      <c r="CT26" s="1127" t="n"/>
      <c r="CU26" s="1127" t="n"/>
      <c r="CV26" s="1378" t="inlineStr">
        <is>
          <t>E2（Completed）</t>
        </is>
      </c>
      <c r="CW26" s="1127" t="n"/>
      <c r="CX26" s="1127" t="n"/>
      <c r="CY26" s="1127" t="n"/>
      <c r="CZ26" s="1127" t="n"/>
      <c r="DA26" s="1127" t="n"/>
      <c r="DB26" s="1127" t="n"/>
      <c r="DC26" s="1127" t="n"/>
      <c r="DD26" s="1127" t="n"/>
      <c r="DE26" s="1127" t="n"/>
      <c r="DF26" s="1127" t="n"/>
      <c r="DG26" s="1128" t="n"/>
    </row>
    <row r="27" ht="15.75" customHeight="1" s="898">
      <c r="B27" s="1375" t="n"/>
      <c r="C27" s="1127" t="n"/>
      <c r="D27" s="1128" t="n"/>
      <c r="E27" s="1376" t="n">
        <v>2</v>
      </c>
      <c r="F27" s="1127" t="n"/>
      <c r="G27" s="1127" t="n"/>
      <c r="H27" s="1377" t="inlineStr">
        <is>
          <t>Delinquent Customer (excluding delinquency caused by technical reasons or other reasons not atttributable to the customer)</t>
        </is>
      </c>
      <c r="I27" s="1364" t="n"/>
      <c r="J27" s="1365" t="n"/>
      <c r="K27" s="1365" t="n"/>
      <c r="L27" s="1365" t="n"/>
      <c r="M27" s="1131" t="n"/>
      <c r="N27" s="1131" t="n"/>
      <c r="O27" s="1131" t="n"/>
      <c r="P27" s="1131" t="n"/>
      <c r="Q27" s="1131" t="n"/>
      <c r="R27" s="1131" t="n"/>
      <c r="S27" s="1131" t="n"/>
      <c r="T27" s="1131" t="n"/>
      <c r="U27" s="1131" t="n"/>
      <c r="V27" s="1131" t="n"/>
      <c r="W27" s="1131" t="n"/>
      <c r="X27" s="1131" t="n"/>
      <c r="Y27" s="1131" t="n"/>
      <c r="Z27" s="1131" t="n"/>
      <c r="AA27" s="1131" t="n"/>
      <c r="AB27" s="1131" t="n"/>
      <c r="AC27" s="1131" t="n"/>
      <c r="AD27" s="1131" t="n"/>
      <c r="AE27" s="1131" t="n"/>
      <c r="AF27" s="1131" t="n"/>
      <c r="AG27" s="1131" t="n"/>
      <c r="AH27" s="1131" t="n"/>
      <c r="AI27" s="1131" t="n"/>
      <c r="AJ27" s="1131" t="n"/>
      <c r="AK27" s="1131" t="n"/>
      <c r="AL27" s="1131" t="n"/>
      <c r="AM27" s="1131" t="n"/>
      <c r="AN27" s="1131" t="n"/>
      <c r="AO27" s="1131" t="n"/>
      <c r="AP27" s="1131" t="n"/>
      <c r="AQ27" s="1131" t="n"/>
      <c r="AR27" s="1131" t="n"/>
      <c r="AS27" s="1131" t="n"/>
      <c r="AT27" s="1131" t="n"/>
      <c r="AU27" s="1131" t="n"/>
      <c r="AV27" s="1131" t="n"/>
      <c r="AW27" s="1131" t="n"/>
      <c r="AX27" s="1131" t="n"/>
      <c r="AY27" s="1131" t="n"/>
      <c r="AZ27" s="1131" t="n"/>
      <c r="BA27" s="1131" t="n"/>
      <c r="BB27" s="1131" t="n"/>
      <c r="BC27" s="1131" t="n"/>
      <c r="BD27" s="1131" t="n"/>
      <c r="BE27" s="1131" t="n"/>
      <c r="BF27" s="1131" t="n"/>
      <c r="BG27" s="1131" t="n"/>
      <c r="BH27" s="1131" t="n"/>
      <c r="BI27" s="1131" t="n"/>
      <c r="BJ27" s="1131" t="n"/>
      <c r="BK27" s="1131" t="n"/>
      <c r="BL27" s="1131" t="n"/>
      <c r="BM27" s="1131" t="n"/>
      <c r="BN27" s="1131" t="n"/>
      <c r="BO27" s="1131" t="n"/>
      <c r="BP27" s="1131" t="n"/>
      <c r="BQ27" s="1131" t="n"/>
      <c r="BR27" s="1131" t="n"/>
      <c r="BS27" s="1131" t="n"/>
      <c r="BT27" s="1131" t="n"/>
      <c r="BU27" s="1131" t="n"/>
      <c r="BV27" s="1131" t="n"/>
      <c r="BW27" s="1131" t="n"/>
      <c r="BX27" s="1131" t="n"/>
      <c r="BY27" s="1131" t="n"/>
      <c r="BZ27" s="1131" t="n"/>
      <c r="CA27" s="1131" t="n"/>
      <c r="CB27" s="1131" t="n"/>
      <c r="CC27" s="1131" t="n"/>
      <c r="CD27" s="1131" t="n"/>
      <c r="CE27" s="1131" t="n"/>
      <c r="CF27" s="1131" t="n"/>
      <c r="CG27" s="1131" t="n"/>
      <c r="CH27" s="1131" t="n"/>
      <c r="CI27" s="1131" t="n"/>
      <c r="CJ27" s="1131" t="n"/>
      <c r="CK27" s="1131" t="n"/>
      <c r="CL27" s="1131" t="n"/>
      <c r="CM27" s="1131" t="n"/>
      <c r="CN27" s="1131" t="n"/>
      <c r="CO27" s="1131" t="n"/>
      <c r="CP27" s="1131" t="n"/>
      <c r="CQ27" s="1131" t="n"/>
      <c r="CR27" s="1132" t="n"/>
      <c r="CS27" s="1376" t="inlineStr">
        <is>
          <t>→</t>
        </is>
      </c>
      <c r="CT27" s="1127" t="n"/>
      <c r="CU27" s="1127" t="n"/>
      <c r="CV27" s="1378" t="inlineStr">
        <is>
          <t>E2（Completed）</t>
        </is>
      </c>
      <c r="CW27" s="1127" t="n"/>
      <c r="CX27" s="1127" t="n"/>
      <c r="CY27" s="1127" t="n"/>
      <c r="CZ27" s="1127" t="n"/>
      <c r="DA27" s="1127" t="n"/>
      <c r="DB27" s="1127" t="n"/>
      <c r="DC27" s="1127" t="n"/>
      <c r="DD27" s="1127" t="n"/>
      <c r="DE27" s="1127" t="n"/>
      <c r="DF27" s="1127" t="n"/>
      <c r="DG27" s="1128" t="n"/>
    </row>
    <row r="28" ht="19.5" customHeight="1" s="898">
      <c r="B28" s="1375" t="n"/>
      <c r="C28" s="1127" t="n"/>
      <c r="D28" s="1128" t="n"/>
      <c r="E28" s="1376" t="n">
        <v>3</v>
      </c>
      <c r="F28" s="1127" t="n"/>
      <c r="G28" s="1127" t="n"/>
      <c r="H28" s="1379" t="inlineStr">
        <is>
          <t>Customer with negative Shareholders' equity that can be cleared within a standard (restructuring) time period but which cannot be shown as certain to be cleared in a short time period.</t>
        </is>
      </c>
      <c r="I28" s="1127" t="n"/>
      <c r="J28" s="1127" t="n"/>
      <c r="K28" s="1127" t="n"/>
      <c r="L28" s="1127" t="n"/>
      <c r="M28" s="1127" t="n"/>
      <c r="N28" s="1127" t="n"/>
      <c r="O28" s="1127" t="n"/>
      <c r="P28" s="1127" t="n"/>
      <c r="Q28" s="1127" t="n"/>
      <c r="R28" s="1127" t="n"/>
      <c r="S28" s="1127" t="n"/>
      <c r="T28" s="1127" t="n"/>
      <c r="U28" s="1127" t="n"/>
      <c r="V28" s="1127" t="n"/>
      <c r="W28" s="1127" t="n"/>
      <c r="X28" s="1127" t="n"/>
      <c r="Y28" s="1127" t="n"/>
      <c r="Z28" s="1127" t="n"/>
      <c r="AA28" s="1127" t="n"/>
      <c r="AB28" s="1127" t="n"/>
      <c r="AC28" s="1127" t="n"/>
      <c r="AD28" s="1127" t="n"/>
      <c r="AE28" s="1127" t="n"/>
      <c r="AF28" s="1127" t="n"/>
      <c r="AG28" s="1127" t="n"/>
      <c r="AH28" s="1127" t="n"/>
      <c r="AI28" s="1127" t="n"/>
      <c r="AJ28" s="1127" t="n"/>
      <c r="AK28" s="1127" t="n"/>
      <c r="AL28" s="1127" t="n"/>
      <c r="AM28" s="1127" t="n"/>
      <c r="AN28" s="1127" t="n"/>
      <c r="AO28" s="1127" t="n"/>
      <c r="AP28" s="1127" t="n"/>
      <c r="AQ28" s="1127" t="n"/>
      <c r="AR28" s="1127" t="n"/>
      <c r="AS28" s="1127" t="n"/>
      <c r="AT28" s="1127" t="n"/>
      <c r="AU28" s="1127" t="n"/>
      <c r="AV28" s="1127" t="n"/>
      <c r="AW28" s="1127" t="n"/>
      <c r="AX28" s="1127" t="n"/>
      <c r="AY28" s="1127" t="n"/>
      <c r="AZ28" s="1127" t="n"/>
      <c r="BA28" s="1127" t="n"/>
      <c r="BB28" s="1127" t="n"/>
      <c r="BC28" s="1127" t="n"/>
      <c r="BD28" s="1127" t="n"/>
      <c r="BE28" s="1127" t="n"/>
      <c r="BF28" s="1127" t="n"/>
      <c r="BG28" s="1127" t="n"/>
      <c r="BH28" s="1127" t="n"/>
      <c r="BI28" s="1127" t="n"/>
      <c r="BJ28" s="1127" t="n"/>
      <c r="BK28" s="1127" t="n"/>
      <c r="BL28" s="1127" t="n"/>
      <c r="BM28" s="1127" t="n"/>
      <c r="BN28" s="1127" t="n"/>
      <c r="BO28" s="1127" t="n"/>
      <c r="BP28" s="1127" t="n"/>
      <c r="BQ28" s="1127" t="n"/>
      <c r="BR28" s="1127" t="n"/>
      <c r="BS28" s="1127" t="n"/>
      <c r="BT28" s="1127" t="n"/>
      <c r="BU28" s="1127" t="n"/>
      <c r="BV28" s="1127" t="n"/>
      <c r="BW28" s="1127" t="n"/>
      <c r="BX28" s="1127" t="n"/>
      <c r="BY28" s="1127" t="n"/>
      <c r="BZ28" s="1127" t="n"/>
      <c r="CA28" s="1127" t="n"/>
      <c r="CB28" s="1127" t="n"/>
      <c r="CC28" s="1127" t="n"/>
      <c r="CD28" s="1127" t="n"/>
      <c r="CE28" s="1127" t="n"/>
      <c r="CF28" s="1127" t="n"/>
      <c r="CG28" s="1127" t="n"/>
      <c r="CH28" s="1127" t="n"/>
      <c r="CI28" s="1127" t="n"/>
      <c r="CJ28" s="1127" t="n"/>
      <c r="CK28" s="1127" t="n"/>
      <c r="CL28" s="1127" t="n"/>
      <c r="CM28" s="1127" t="n"/>
      <c r="CN28" s="1127" t="n"/>
      <c r="CO28" s="1127" t="n"/>
      <c r="CP28" s="1127" t="n"/>
      <c r="CQ28" s="1127" t="n"/>
      <c r="CR28" s="1128" t="n"/>
      <c r="CS28" s="1376" t="inlineStr">
        <is>
          <t>→</t>
        </is>
      </c>
      <c r="CT28" s="1127" t="n"/>
      <c r="CU28" s="1127" t="n"/>
      <c r="CV28" s="1378" t="inlineStr">
        <is>
          <t>E2（Completed）</t>
        </is>
      </c>
      <c r="CW28" s="1127" t="n"/>
      <c r="CX28" s="1127" t="n"/>
      <c r="CY28" s="1127" t="n"/>
      <c r="CZ28" s="1127" t="n"/>
      <c r="DA28" s="1127" t="n"/>
      <c r="DB28" s="1127" t="n"/>
      <c r="DC28" s="1127" t="n"/>
      <c r="DD28" s="1127" t="n"/>
      <c r="DE28" s="1127" t="n"/>
      <c r="DF28" s="1127" t="n"/>
      <c r="DG28" s="1128" t="n"/>
    </row>
    <row r="29" ht="19.5" customHeight="1" s="898">
      <c r="B29" s="1375" t="n"/>
      <c r="C29" s="1127" t="n"/>
      <c r="D29" s="1128" t="n"/>
      <c r="E29" s="1376" t="n">
        <v>4</v>
      </c>
      <c r="F29" s="1127" t="n"/>
      <c r="G29" s="1127" t="n"/>
      <c r="H29" s="1379" t="inlineStr">
        <is>
          <t>Customer highly likely to be categorized as Customer to be Insolvent on stand-alone basis, but for which there is parent company support with the intention of maintaining business viability.</t>
        </is>
      </c>
      <c r="I29" s="1127" t="n"/>
      <c r="J29" s="1127" t="n"/>
      <c r="K29" s="1127" t="n"/>
      <c r="L29" s="1127" t="n"/>
      <c r="M29" s="1127" t="n"/>
      <c r="N29" s="1127" t="n"/>
      <c r="O29" s="1127" t="n"/>
      <c r="P29" s="1127" t="n"/>
      <c r="Q29" s="1127" t="n"/>
      <c r="R29" s="1127" t="n"/>
      <c r="S29" s="1127" t="n"/>
      <c r="T29" s="1127" t="n"/>
      <c r="U29" s="1127" t="n"/>
      <c r="V29" s="1127" t="n"/>
      <c r="W29" s="1127" t="n"/>
      <c r="X29" s="1127" t="n"/>
      <c r="Y29" s="1127" t="n"/>
      <c r="Z29" s="1127" t="n"/>
      <c r="AA29" s="1127" t="n"/>
      <c r="AB29" s="1127" t="n"/>
      <c r="AC29" s="1127" t="n"/>
      <c r="AD29" s="1127" t="n"/>
      <c r="AE29" s="1127" t="n"/>
      <c r="AF29" s="1127" t="n"/>
      <c r="AG29" s="1127" t="n"/>
      <c r="AH29" s="1127" t="n"/>
      <c r="AI29" s="1127" t="n"/>
      <c r="AJ29" s="1127" t="n"/>
      <c r="AK29" s="1127" t="n"/>
      <c r="AL29" s="1127" t="n"/>
      <c r="AM29" s="1127" t="n"/>
      <c r="AN29" s="1127" t="n"/>
      <c r="AO29" s="1127" t="n"/>
      <c r="AP29" s="1127" t="n"/>
      <c r="AQ29" s="1127" t="n"/>
      <c r="AR29" s="1127" t="n"/>
      <c r="AS29" s="1127" t="n"/>
      <c r="AT29" s="1127" t="n"/>
      <c r="AU29" s="1127" t="n"/>
      <c r="AV29" s="1127" t="n"/>
      <c r="AW29" s="1127" t="n"/>
      <c r="AX29" s="1127" t="n"/>
      <c r="AY29" s="1127" t="n"/>
      <c r="AZ29" s="1127" t="n"/>
      <c r="BA29" s="1127" t="n"/>
      <c r="BB29" s="1127" t="n"/>
      <c r="BC29" s="1127" t="n"/>
      <c r="BD29" s="1127" t="n"/>
      <c r="BE29" s="1127" t="n"/>
      <c r="BF29" s="1127" t="n"/>
      <c r="BG29" s="1127" t="n"/>
      <c r="BH29" s="1127" t="n"/>
      <c r="BI29" s="1127" t="n"/>
      <c r="BJ29" s="1127" t="n"/>
      <c r="BK29" s="1127" t="n"/>
      <c r="BL29" s="1127" t="n"/>
      <c r="BM29" s="1127" t="n"/>
      <c r="BN29" s="1127" t="n"/>
      <c r="BO29" s="1127" t="n"/>
      <c r="BP29" s="1127" t="n"/>
      <c r="BQ29" s="1127" t="n"/>
      <c r="BR29" s="1127" t="n"/>
      <c r="BS29" s="1127" t="n"/>
      <c r="BT29" s="1127" t="n"/>
      <c r="BU29" s="1127" t="n"/>
      <c r="BV29" s="1127" t="n"/>
      <c r="BW29" s="1127" t="n"/>
      <c r="BX29" s="1127" t="n"/>
      <c r="BY29" s="1127" t="n"/>
      <c r="BZ29" s="1127" t="n"/>
      <c r="CA29" s="1127" t="n"/>
      <c r="CB29" s="1127" t="n"/>
      <c r="CC29" s="1127" t="n"/>
      <c r="CD29" s="1127" t="n"/>
      <c r="CE29" s="1127" t="n"/>
      <c r="CF29" s="1127" t="n"/>
      <c r="CG29" s="1127" t="n"/>
      <c r="CH29" s="1127" t="n"/>
      <c r="CI29" s="1127" t="n"/>
      <c r="CJ29" s="1127" t="n"/>
      <c r="CK29" s="1127" t="n"/>
      <c r="CL29" s="1127" t="n"/>
      <c r="CM29" s="1127" t="n"/>
      <c r="CN29" s="1127" t="n"/>
      <c r="CO29" s="1127" t="n"/>
      <c r="CP29" s="1127" t="n"/>
      <c r="CQ29" s="1127" t="n"/>
      <c r="CR29" s="1128" t="n"/>
      <c r="CS29" s="1376" t="inlineStr">
        <is>
          <t>→</t>
        </is>
      </c>
      <c r="CT29" s="1127" t="n"/>
      <c r="CU29" s="1127" t="n"/>
      <c r="CV29" s="1378" t="inlineStr">
        <is>
          <t>E2（Completed）</t>
        </is>
      </c>
      <c r="CW29" s="1127" t="n"/>
      <c r="CX29" s="1127" t="n"/>
      <c r="CY29" s="1127" t="n"/>
      <c r="CZ29" s="1127" t="n"/>
      <c r="DA29" s="1127" t="n"/>
      <c r="DB29" s="1127" t="n"/>
      <c r="DC29" s="1127" t="n"/>
      <c r="DD29" s="1127" t="n"/>
      <c r="DE29" s="1127" t="n"/>
      <c r="DF29" s="1127" t="n"/>
      <c r="DG29" s="1128" t="n"/>
    </row>
    <row r="30" ht="15.75" customHeight="1" s="898">
      <c r="B30" s="1375" t="n"/>
      <c r="C30" s="1127" t="n"/>
      <c r="D30" s="1128" t="n"/>
      <c r="E30" s="1376" t="n">
        <v>5</v>
      </c>
      <c r="F30" s="1127" t="n"/>
      <c r="G30" s="1127" t="n"/>
      <c r="H30" s="1377" t="inlineStr">
        <is>
          <t>Customer with negative Shareholders' equity in substance which is certain to be cleared in a short time period.</t>
        </is>
      </c>
      <c r="I30" s="1364" t="n"/>
      <c r="J30" s="1365" t="n"/>
      <c r="K30" s="1365" t="n"/>
      <c r="L30" s="1365" t="n"/>
      <c r="M30" s="1131" t="n"/>
      <c r="N30" s="1131" t="n"/>
      <c r="O30" s="1131" t="n"/>
      <c r="P30" s="1131" t="n"/>
      <c r="Q30" s="1131" t="n"/>
      <c r="R30" s="1131" t="n"/>
      <c r="S30" s="1131" t="n"/>
      <c r="T30" s="1131" t="n"/>
      <c r="U30" s="1131" t="n"/>
      <c r="V30" s="1131" t="n"/>
      <c r="W30" s="1131" t="n"/>
      <c r="X30" s="1131" t="n"/>
      <c r="Y30" s="1131" t="n"/>
      <c r="Z30" s="1131" t="n"/>
      <c r="AA30" s="1131" t="n"/>
      <c r="AB30" s="1131" t="n"/>
      <c r="AC30" s="1131" t="n"/>
      <c r="AD30" s="1131" t="n"/>
      <c r="AE30" s="1131" t="n"/>
      <c r="AF30" s="1131" t="n"/>
      <c r="AG30" s="1131" t="n"/>
      <c r="AH30" s="1131" t="n"/>
      <c r="AI30" s="1131" t="n"/>
      <c r="AJ30" s="1131" t="n"/>
      <c r="AK30" s="1131" t="n"/>
      <c r="AL30" s="1131" t="n"/>
      <c r="AM30" s="1131" t="n"/>
      <c r="AN30" s="1131" t="n"/>
      <c r="AO30" s="1131" t="n"/>
      <c r="AP30" s="1131" t="n"/>
      <c r="AQ30" s="1131" t="n"/>
      <c r="AR30" s="1131" t="n"/>
      <c r="AS30" s="1131" t="n"/>
      <c r="AT30" s="1131" t="n"/>
      <c r="AU30" s="1131" t="n"/>
      <c r="AV30" s="1131" t="n"/>
      <c r="AW30" s="1131" t="n"/>
      <c r="AX30" s="1131" t="n"/>
      <c r="AY30" s="1131" t="n"/>
      <c r="AZ30" s="1131" t="n"/>
      <c r="BA30" s="1131" t="n"/>
      <c r="BB30" s="1131" t="n"/>
      <c r="BC30" s="1131" t="n"/>
      <c r="BD30" s="1131" t="n"/>
      <c r="BE30" s="1131" t="n"/>
      <c r="BF30" s="1131" t="n"/>
      <c r="BG30" s="1131" t="n"/>
      <c r="BH30" s="1131" t="n"/>
      <c r="BI30" s="1131" t="n"/>
      <c r="BJ30" s="1131" t="n"/>
      <c r="BK30" s="1131" t="n"/>
      <c r="BL30" s="1131" t="n"/>
      <c r="BM30" s="1131" t="n"/>
      <c r="BN30" s="1131" t="n"/>
      <c r="BO30" s="1131" t="n"/>
      <c r="BP30" s="1131" t="n"/>
      <c r="BQ30" s="1131" t="n"/>
      <c r="BR30" s="1131" t="n"/>
      <c r="BS30" s="1131" t="n"/>
      <c r="BT30" s="1131" t="n"/>
      <c r="BU30" s="1131" t="n"/>
      <c r="BV30" s="1131" t="n"/>
      <c r="BW30" s="1131" t="n"/>
      <c r="BX30" s="1131" t="n"/>
      <c r="BY30" s="1131" t="n"/>
      <c r="BZ30" s="1131" t="n"/>
      <c r="CA30" s="1131" t="n"/>
      <c r="CB30" s="1131" t="n"/>
      <c r="CC30" s="1131" t="n"/>
      <c r="CD30" s="1131" t="n"/>
      <c r="CE30" s="1131" t="n"/>
      <c r="CF30" s="1131" t="n"/>
      <c r="CG30" s="1131" t="n"/>
      <c r="CH30" s="1131" t="n"/>
      <c r="CI30" s="1131" t="n"/>
      <c r="CJ30" s="1131" t="n"/>
      <c r="CK30" s="1131" t="n"/>
      <c r="CL30" s="1131" t="n"/>
      <c r="CM30" s="1131" t="n"/>
      <c r="CN30" s="1131" t="n"/>
      <c r="CO30" s="1131" t="n"/>
      <c r="CP30" s="1131" t="n"/>
      <c r="CQ30" s="1131" t="n"/>
      <c r="CR30" s="1132" t="n"/>
      <c r="CS30" s="1376" t="inlineStr">
        <is>
          <t>→</t>
        </is>
      </c>
      <c r="CT30" s="1127" t="n"/>
      <c r="CU30" s="1127" t="n"/>
      <c r="CV30" s="1378" t="inlineStr">
        <is>
          <t>a</t>
        </is>
      </c>
      <c r="CW30" s="1127" t="n"/>
      <c r="CX30" s="1127" t="n"/>
      <c r="CY30" s="1127" t="n"/>
      <c r="CZ30" s="1127" t="n"/>
      <c r="DA30" s="1127" t="n"/>
      <c r="DB30" s="1127" t="n"/>
      <c r="DC30" s="1127" t="n"/>
      <c r="DD30" s="1127" t="n"/>
      <c r="DE30" s="1127" t="n"/>
      <c r="DF30" s="1127" t="n"/>
      <c r="DG30" s="1128" t="n"/>
    </row>
    <row r="31" ht="15.75" customHeight="1" s="898">
      <c r="B31" s="1375" t="n"/>
      <c r="C31" s="1127" t="n"/>
      <c r="D31" s="1128" t="n"/>
      <c r="E31" s="1376" t="n">
        <v>6</v>
      </c>
      <c r="F31" s="1127" t="n"/>
      <c r="G31" s="1127" t="n"/>
      <c r="H31" s="1377" t="inlineStr">
        <is>
          <t>Customer not matching any of 1 to 5 above</t>
        </is>
      </c>
      <c r="I31" s="1364" t="n"/>
      <c r="J31" s="1365" t="n"/>
      <c r="K31" s="1365" t="n"/>
      <c r="L31" s="1365" t="n"/>
      <c r="M31" s="1131" t="n"/>
      <c r="N31" s="1131" t="n"/>
      <c r="O31" s="1131" t="n"/>
      <c r="P31" s="1131" t="n"/>
      <c r="Q31" s="1131" t="n"/>
      <c r="R31" s="1131" t="n"/>
      <c r="S31" s="1131" t="n"/>
      <c r="T31" s="1131" t="n"/>
      <c r="U31" s="1131" t="n"/>
      <c r="V31" s="1131" t="n"/>
      <c r="W31" s="1131" t="n"/>
      <c r="X31" s="1131" t="n"/>
      <c r="Y31" s="1131" t="n"/>
      <c r="Z31" s="1131" t="n"/>
      <c r="AA31" s="1131" t="n"/>
      <c r="AB31" s="1131" t="n"/>
      <c r="AC31" s="1131" t="n"/>
      <c r="AD31" s="1131" t="n"/>
      <c r="AE31" s="1131" t="n"/>
      <c r="AF31" s="1131" t="n"/>
      <c r="AG31" s="1131" t="n"/>
      <c r="AH31" s="1131" t="n"/>
      <c r="AI31" s="1131" t="n"/>
      <c r="AJ31" s="1131" t="n"/>
      <c r="AK31" s="1131" t="n"/>
      <c r="AL31" s="1131" t="n"/>
      <c r="AM31" s="1131" t="n"/>
      <c r="AN31" s="1131" t="n"/>
      <c r="AO31" s="1131" t="n"/>
      <c r="AP31" s="1131" t="n"/>
      <c r="AQ31" s="1131" t="n"/>
      <c r="AR31" s="1131" t="n"/>
      <c r="AS31" s="1131" t="n"/>
      <c r="AT31" s="1131" t="n"/>
      <c r="AU31" s="1131" t="n"/>
      <c r="AV31" s="1131" t="n"/>
      <c r="AW31" s="1131" t="n"/>
      <c r="AX31" s="1131" t="n"/>
      <c r="AY31" s="1131" t="n"/>
      <c r="AZ31" s="1131" t="n"/>
      <c r="BA31" s="1131" t="n"/>
      <c r="BB31" s="1131" t="n"/>
      <c r="BC31" s="1131" t="n"/>
      <c r="BD31" s="1131" t="n"/>
      <c r="BE31" s="1131" t="n"/>
      <c r="BF31" s="1131" t="n"/>
      <c r="BG31" s="1131" t="n"/>
      <c r="BH31" s="1131" t="n"/>
      <c r="BI31" s="1131" t="n"/>
      <c r="BJ31" s="1131" t="n"/>
      <c r="BK31" s="1131" t="n"/>
      <c r="BL31" s="1131" t="n"/>
      <c r="BM31" s="1131" t="n"/>
      <c r="BN31" s="1131" t="n"/>
      <c r="BO31" s="1131" t="n"/>
      <c r="BP31" s="1131" t="n"/>
      <c r="BQ31" s="1131" t="n"/>
      <c r="BR31" s="1131" t="n"/>
      <c r="BS31" s="1131" t="n"/>
      <c r="BT31" s="1131" t="n"/>
      <c r="BU31" s="1131" t="n"/>
      <c r="BV31" s="1131" t="n"/>
      <c r="BW31" s="1131" t="n"/>
      <c r="BX31" s="1131" t="n"/>
      <c r="BY31" s="1131" t="n"/>
      <c r="BZ31" s="1131" t="n"/>
      <c r="CA31" s="1131" t="n"/>
      <c r="CB31" s="1131" t="n"/>
      <c r="CC31" s="1131" t="n"/>
      <c r="CD31" s="1131" t="n"/>
      <c r="CE31" s="1131" t="n"/>
      <c r="CF31" s="1131" t="n"/>
      <c r="CG31" s="1131" t="n"/>
      <c r="CH31" s="1131" t="n"/>
      <c r="CI31" s="1131" t="n"/>
      <c r="CJ31" s="1131" t="n"/>
      <c r="CK31" s="1131" t="n"/>
      <c r="CL31" s="1131" t="n"/>
      <c r="CM31" s="1131" t="n"/>
      <c r="CN31" s="1131" t="n"/>
      <c r="CO31" s="1131" t="n"/>
      <c r="CP31" s="1131" t="n"/>
      <c r="CQ31" s="1131" t="n"/>
      <c r="CR31" s="1132" t="n"/>
      <c r="CS31" s="1376" t="inlineStr">
        <is>
          <t>→</t>
        </is>
      </c>
      <c r="CT31" s="1127" t="n"/>
      <c r="CU31" s="1127" t="n"/>
      <c r="CV31" s="1378" t="inlineStr">
        <is>
          <t>a</t>
        </is>
      </c>
      <c r="CW31" s="1127" t="n"/>
      <c r="CX31" s="1127" t="n"/>
      <c r="CY31" s="1127" t="n"/>
      <c r="CZ31" s="1127" t="n"/>
      <c r="DA31" s="1127" t="n"/>
      <c r="DB31" s="1127" t="n"/>
      <c r="DC31" s="1127" t="n"/>
      <c r="DD31" s="1127" t="n"/>
      <c r="DE31" s="1127" t="n"/>
      <c r="DF31" s="1127" t="n"/>
      <c r="DG31" s="1128" t="n"/>
    </row>
    <row r="32" ht="6.75" customHeight="1" s="898"/>
    <row r="33" ht="15.75" customHeight="1" s="898">
      <c r="A33" s="1372" t="inlineStr">
        <is>
          <t xml:space="preserve"> a. Examination of Ordinary Working Capital: Do the customer's borrowings fall within the scope of ordinary working capital?</t>
        </is>
      </c>
      <c r="B33" s="1373" t="n"/>
      <c r="C33" s="1374" t="n"/>
      <c r="D33" s="1374" t="n"/>
      <c r="E33" s="1374" t="n"/>
      <c r="F33" s="1374" t="n"/>
      <c r="G33" s="1374" t="n"/>
      <c r="H33" s="1374" t="n"/>
      <c r="I33" s="1374" t="n"/>
      <c r="J33" s="1374" t="n"/>
      <c r="K33" s="1374" t="n"/>
      <c r="L33" s="1374" t="n"/>
      <c r="M33" s="1374" t="n"/>
      <c r="N33" s="1374" t="n"/>
      <c r="O33" s="1374" t="n"/>
      <c r="P33" s="1374" t="n"/>
      <c r="Q33" s="1374" t="n"/>
      <c r="R33" s="1374" t="n"/>
      <c r="S33" s="1374" t="n"/>
      <c r="T33" s="1374" t="n"/>
      <c r="U33" s="1374" t="n"/>
      <c r="V33" s="1374" t="n"/>
      <c r="W33" s="1374" t="n"/>
      <c r="X33" s="1374" t="n"/>
      <c r="Y33" s="1374" t="n"/>
      <c r="Z33" s="1374" t="n"/>
      <c r="AA33" s="1374" t="n"/>
      <c r="AB33" s="1374" t="n"/>
      <c r="AC33" s="1374" t="n"/>
      <c r="AD33" s="1374" t="n"/>
      <c r="AE33" s="1374" t="n"/>
      <c r="AF33" s="1374" t="n"/>
      <c r="AG33" s="1374" t="n"/>
      <c r="AH33" s="1374" t="n"/>
      <c r="AI33" s="1374" t="n"/>
      <c r="AJ33" s="1374" t="n"/>
      <c r="AK33" s="1374" t="n"/>
      <c r="AL33" s="1374" t="n"/>
      <c r="AM33" s="1374" t="n"/>
      <c r="AN33" s="1374" t="n"/>
      <c r="AO33" s="1374" t="n"/>
      <c r="AP33" s="1374" t="n"/>
      <c r="AQ33" s="1374" t="n"/>
      <c r="AR33" s="1374" t="n"/>
      <c r="AS33" s="1374" t="n"/>
      <c r="AT33" s="1374" t="n"/>
      <c r="AU33" s="1374" t="n"/>
      <c r="AV33" s="1374" t="n"/>
      <c r="AW33" s="1374" t="n"/>
      <c r="AX33" s="1374" t="n"/>
      <c r="AY33" s="1374" t="n"/>
      <c r="AZ33" s="1374" t="n"/>
      <c r="BA33" s="1374" t="n"/>
      <c r="BB33" s="1374" t="n"/>
      <c r="BC33" s="1374" t="n"/>
      <c r="BD33" s="1374" t="n"/>
      <c r="BE33" s="1374" t="n"/>
      <c r="BF33" s="1374" t="n"/>
      <c r="BG33" s="1374" t="n"/>
      <c r="BH33" s="1374" t="n"/>
      <c r="BI33" s="1374" t="n"/>
      <c r="BJ33" s="1374" t="n"/>
      <c r="BK33" s="1374" t="n"/>
      <c r="BL33" s="1374" t="n"/>
      <c r="BM33" s="1374" t="n"/>
      <c r="BN33" s="1374" t="n"/>
      <c r="BO33" s="1374" t="n"/>
      <c r="BP33" s="1374" t="n"/>
      <c r="BQ33" s="1374" t="n"/>
      <c r="BR33" s="1374" t="n"/>
      <c r="BS33" s="1374" t="n"/>
      <c r="BT33" s="1374" t="n"/>
      <c r="BU33" s="1374" t="n"/>
      <c r="BV33" s="1374" t="n"/>
      <c r="BW33" s="1374" t="n"/>
      <c r="BX33" s="1374" t="n"/>
      <c r="BY33" s="1374" t="n"/>
      <c r="BZ33" s="1374" t="n"/>
      <c r="CA33" s="1374" t="n"/>
      <c r="CB33" s="1374" t="n"/>
      <c r="CC33" s="1374" t="n"/>
      <c r="CD33" s="1374" t="n"/>
      <c r="CE33" s="1374" t="n"/>
      <c r="CF33" s="1374" t="n"/>
      <c r="CG33" s="1374" t="n"/>
      <c r="CH33" s="1374" t="n"/>
      <c r="CI33" s="1374" t="n"/>
      <c r="CJ33" s="1374" t="n"/>
      <c r="CK33" s="1374" t="n"/>
      <c r="CL33" s="1374" t="n"/>
      <c r="CM33" s="1374" t="n"/>
      <c r="CN33" s="1374" t="n"/>
      <c r="CO33" s="1374" t="n"/>
      <c r="CP33" s="1374" t="n"/>
      <c r="CQ33" s="1374" t="n"/>
      <c r="CR33" s="1374" t="n"/>
      <c r="CS33" s="1374" t="n"/>
      <c r="CT33" s="1374" t="n"/>
      <c r="CU33" s="1374" t="n"/>
      <c r="CV33" s="1374" t="n"/>
      <c r="CW33" s="1374" t="n"/>
      <c r="CX33" s="1374" t="n"/>
      <c r="CY33" s="1374" t="n"/>
      <c r="CZ33" s="1374" t="n"/>
      <c r="DA33" s="1374" t="n"/>
      <c r="DB33" s="1374" t="n"/>
      <c r="DC33" s="1374" t="n"/>
      <c r="DD33" s="1374" t="n"/>
      <c r="DE33" s="1374" t="n"/>
      <c r="DF33" s="1374" t="n"/>
      <c r="DG33" s="1374" t="n"/>
    </row>
    <row r="34" ht="18" customHeight="1" s="898">
      <c r="A34" s="1380" t="inlineStr">
        <is>
          <t xml:space="preserve">Examine whether the customer's borrowings fall within the scope of ordinary working capital if lending from other financial institutions is included.
</t>
        </is>
      </c>
    </row>
    <row r="35" ht="15" customHeight="1" s="898">
      <c r="B35" s="1375" t="inlineStr">
        <is>
          <t xml:space="preserve">　</t>
        </is>
      </c>
      <c r="C35" s="1127" t="n"/>
      <c r="D35" s="1127" t="n"/>
      <c r="E35" s="1128" t="n"/>
      <c r="F35" s="1364" t="inlineStr">
        <is>
          <t>Can be demonstrated</t>
        </is>
      </c>
      <c r="G35" s="1365" t="n"/>
      <c r="H35" s="1365" t="n"/>
      <c r="I35" s="1365" t="n"/>
      <c r="J35" s="1365" t="n"/>
      <c r="K35" s="1365" t="n"/>
      <c r="L35" s="1365" t="n"/>
      <c r="M35" s="1365" t="n"/>
      <c r="N35" s="1365" t="n"/>
      <c r="O35" s="1365" t="n"/>
      <c r="P35" s="1365" t="n"/>
      <c r="Q35" s="1365" t="n"/>
      <c r="R35" s="1365" t="n"/>
      <c r="S35" s="1365" t="n"/>
      <c r="T35" s="1365" t="n"/>
      <c r="U35" s="1365" t="n"/>
      <c r="V35" s="1365" t="n"/>
      <c r="W35" s="1365" t="n"/>
      <c r="X35" s="1365" t="n"/>
      <c r="Y35" s="1343" t="n"/>
      <c r="Z35" s="1376" t="inlineStr">
        <is>
          <t>→</t>
        </is>
      </c>
      <c r="AA35" s="1127" t="n"/>
      <c r="AB35" s="1127" t="n"/>
      <c r="AC35" s="1378" t="inlineStr">
        <is>
          <t>E1（Completed）</t>
        </is>
      </c>
      <c r="AD35" s="1127" t="n"/>
      <c r="AE35" s="1127" t="n"/>
      <c r="AF35" s="1127" t="n"/>
      <c r="AG35" s="1127" t="n"/>
      <c r="AH35" s="1127" t="n"/>
      <c r="AI35" s="1127" t="n"/>
      <c r="AJ35" s="1127" t="n"/>
      <c r="AK35" s="1127" t="n"/>
      <c r="AL35" s="1127" t="n"/>
      <c r="AM35" s="1127" t="n"/>
      <c r="AN35" s="1128" t="n"/>
      <c r="DI35" s="1207" t="n"/>
      <c r="DJ35" s="1207" t="n"/>
      <c r="DK35" s="1207" t="n"/>
      <c r="DL35" s="1207" t="n"/>
      <c r="DM35" s="1207" t="n"/>
      <c r="DN35" s="1207" t="n"/>
      <c r="DO35" s="1207" t="n"/>
      <c r="DP35" s="1207" t="n"/>
      <c r="DQ35" s="1207" t="n"/>
      <c r="DR35" s="1207" t="n"/>
      <c r="DS35" s="1207" t="n"/>
    </row>
    <row r="36" ht="15" customHeight="1" s="898">
      <c r="B36" s="1375" t="n"/>
      <c r="C36" s="1127" t="n"/>
      <c r="D36" s="1127" t="n"/>
      <c r="E36" s="1128" t="n"/>
      <c r="F36" s="1364" t="inlineStr">
        <is>
          <t>Cannot be demonstrated</t>
        </is>
      </c>
      <c r="G36" s="1365" t="n"/>
      <c r="H36" s="1365" t="n"/>
      <c r="I36" s="1365" t="n"/>
      <c r="J36" s="1365" t="n"/>
      <c r="K36" s="1365" t="n"/>
      <c r="L36" s="1365" t="n"/>
      <c r="M36" s="1365" t="n"/>
      <c r="N36" s="1365" t="n"/>
      <c r="O36" s="1365" t="n"/>
      <c r="P36" s="1365" t="n"/>
      <c r="Q36" s="1365" t="n"/>
      <c r="R36" s="1365" t="n"/>
      <c r="S36" s="1365" t="n"/>
      <c r="T36" s="1365" t="n"/>
      <c r="U36" s="1365" t="n"/>
      <c r="V36" s="1365" t="n"/>
      <c r="W36" s="1365" t="n"/>
      <c r="X36" s="1365" t="n"/>
      <c r="Y36" s="1343" t="n"/>
      <c r="Z36" s="1376" t="inlineStr">
        <is>
          <t>→</t>
        </is>
      </c>
      <c r="AA36" s="1127" t="n"/>
      <c r="AB36" s="1127" t="n"/>
      <c r="AC36" s="1378" t="inlineStr">
        <is>
          <t>b</t>
        </is>
      </c>
      <c r="AD36" s="1127" t="n"/>
      <c r="AE36" s="1127" t="n"/>
      <c r="AF36" s="1127" t="n"/>
      <c r="AG36" s="1127" t="n"/>
      <c r="AH36" s="1127" t="n"/>
      <c r="AI36" s="1127" t="n"/>
      <c r="AJ36" s="1127" t="n"/>
      <c r="AK36" s="1127" t="n"/>
      <c r="AL36" s="1127" t="n"/>
      <c r="AM36" s="1127" t="n"/>
      <c r="AN36" s="1128" t="n"/>
      <c r="DI36" s="1207" t="n"/>
      <c r="DJ36" s="1207" t="n"/>
      <c r="DK36" s="1207" t="n"/>
      <c r="DL36" s="1207" t="n"/>
      <c r="DM36" s="1207" t="n"/>
      <c r="DN36" s="1207" t="n"/>
      <c r="DO36" s="1207" t="n"/>
      <c r="DP36" s="1207" t="n"/>
      <c r="DQ36" s="1207" t="n"/>
      <c r="DR36" s="1207" t="n"/>
      <c r="DS36" s="1207" t="n"/>
    </row>
    <row r="37" ht="1.5" customHeight="1" s="898"/>
    <row r="38" ht="12" customHeight="1" s="898">
      <c r="A38" s="1381" t="inlineStr">
        <is>
          <t>《Remarks column（Supplementary materials can be attached separately）》</t>
        </is>
      </c>
    </row>
    <row r="39" ht="13.5" customHeight="1" s="898">
      <c r="A39" s="1382" t="n"/>
      <c r="B39" s="1147" t="n"/>
      <c r="C39" s="1147" t="n"/>
      <c r="D39" s="1147" t="n"/>
      <c r="E39" s="1147" t="n"/>
      <c r="F39" s="1147" t="n"/>
      <c r="G39" s="1147" t="n"/>
      <c r="H39" s="1147" t="n"/>
      <c r="I39" s="1147" t="n"/>
      <c r="J39" s="1147" t="n"/>
      <c r="K39" s="1147" t="n"/>
      <c r="L39" s="1147" t="n"/>
      <c r="M39" s="1147" t="n"/>
      <c r="N39" s="1147" t="n"/>
      <c r="O39" s="1147" t="n"/>
      <c r="P39" s="1147" t="n"/>
      <c r="Q39" s="1147" t="n"/>
      <c r="R39" s="1147" t="n"/>
      <c r="S39" s="1147" t="n"/>
      <c r="T39" s="1147" t="n"/>
      <c r="U39" s="1147" t="n"/>
      <c r="V39" s="1147" t="n"/>
      <c r="W39" s="1147" t="n"/>
      <c r="X39" s="1147" t="n"/>
      <c r="Y39" s="1147" t="n"/>
      <c r="Z39" s="1147" t="n"/>
      <c r="AA39" s="1147" t="n"/>
      <c r="AB39" s="1147" t="n"/>
      <c r="AC39" s="1147" t="n"/>
      <c r="AD39" s="1147" t="n"/>
      <c r="AE39" s="1147" t="n"/>
      <c r="AF39" s="1147" t="n"/>
      <c r="AG39" s="1147" t="n"/>
      <c r="AH39" s="1147" t="n"/>
      <c r="AI39" s="1147" t="n"/>
      <c r="AJ39" s="1147" t="n"/>
      <c r="AK39" s="1147" t="n"/>
      <c r="AL39" s="1147" t="n"/>
      <c r="AM39" s="1147" t="n"/>
      <c r="AN39" s="1147" t="n"/>
      <c r="AO39" s="1147" t="n"/>
      <c r="AP39" s="1147" t="n"/>
      <c r="AQ39" s="1147" t="n"/>
      <c r="AR39" s="1147" t="n"/>
      <c r="AS39" s="1147" t="n"/>
      <c r="AT39" s="1147" t="n"/>
      <c r="AU39" s="1147" t="n"/>
      <c r="AV39" s="1147" t="n"/>
      <c r="AW39" s="1147" t="n"/>
      <c r="AX39" s="1147" t="n"/>
      <c r="AY39" s="1147" t="n"/>
      <c r="AZ39" s="1147" t="n"/>
      <c r="BA39" s="1147" t="n"/>
      <c r="BB39" s="1147" t="n"/>
      <c r="BC39" s="1147" t="n"/>
      <c r="BD39" s="1147" t="n"/>
      <c r="BE39" s="1147" t="n"/>
      <c r="BF39" s="1147" t="n"/>
      <c r="BG39" s="1147" t="n"/>
      <c r="BH39" s="1147" t="n"/>
      <c r="BI39" s="1147" t="n"/>
      <c r="BJ39" s="1147" t="n"/>
      <c r="BK39" s="1147" t="n"/>
      <c r="BL39" s="1147" t="n"/>
      <c r="BM39" s="1147" t="n"/>
      <c r="BN39" s="1147" t="n"/>
      <c r="BO39" s="1147" t="n"/>
      <c r="BP39" s="1147" t="n"/>
      <c r="BQ39" s="1147" t="n"/>
      <c r="BR39" s="1147" t="n"/>
      <c r="BS39" s="1147" t="n"/>
      <c r="BT39" s="1147" t="n"/>
      <c r="BU39" s="1147" t="n"/>
      <c r="BV39" s="1147" t="n"/>
      <c r="BW39" s="1147" t="n"/>
      <c r="BX39" s="1147" t="n"/>
      <c r="BY39" s="1147" t="n"/>
      <c r="BZ39" s="1147" t="n"/>
      <c r="CA39" s="1147" t="n"/>
      <c r="CB39" s="1147" t="n"/>
      <c r="CC39" s="1147" t="n"/>
      <c r="CD39" s="1147" t="n"/>
      <c r="CE39" s="1147" t="n"/>
      <c r="CF39" s="1147" t="n"/>
      <c r="CG39" s="1147" t="n"/>
      <c r="CH39" s="1147" t="n"/>
      <c r="CI39" s="1147" t="n"/>
      <c r="CJ39" s="1147" t="n"/>
      <c r="CK39" s="1147" t="n"/>
      <c r="CL39" s="1147" t="n"/>
      <c r="CM39" s="1147" t="n"/>
      <c r="CN39" s="1147" t="n"/>
      <c r="CO39" s="1147" t="n"/>
      <c r="CP39" s="1147" t="n"/>
      <c r="CQ39" s="1147" t="n"/>
      <c r="CR39" s="1147" t="n"/>
      <c r="CS39" s="1147" t="n"/>
      <c r="CT39" s="1147" t="n"/>
      <c r="CU39" s="1147" t="n"/>
      <c r="CV39" s="1147" t="n"/>
      <c r="CW39" s="1147" t="n"/>
      <c r="CX39" s="1147" t="n"/>
      <c r="CY39" s="1147" t="n"/>
      <c r="CZ39" s="1147" t="n"/>
      <c r="DA39" s="1147" t="n"/>
      <c r="DB39" s="1147" t="n"/>
      <c r="DC39" s="1147" t="n"/>
      <c r="DD39" s="1147" t="n"/>
      <c r="DE39" s="1147" t="n"/>
      <c r="DF39" s="1147" t="n"/>
      <c r="DG39" s="1148" t="n"/>
    </row>
    <row r="40" ht="21" customHeight="1" s="898">
      <c r="A40" s="1155" t="n"/>
      <c r="DG40" s="1156" t="n"/>
    </row>
    <row r="41" ht="19.5" customHeight="1" s="898">
      <c r="A41" s="1155" t="n"/>
      <c r="DG41" s="1156" t="n"/>
    </row>
    <row r="42" ht="19.5" customHeight="1" s="898">
      <c r="A42" s="1162" t="n"/>
      <c r="B42" s="1163" t="n"/>
      <c r="C42" s="1163" t="n"/>
      <c r="D42" s="1163" t="n"/>
      <c r="E42" s="1163" t="n"/>
      <c r="F42" s="1163" t="n"/>
      <c r="G42" s="1163" t="n"/>
      <c r="H42" s="1163" t="n"/>
      <c r="I42" s="1163" t="n"/>
      <c r="J42" s="1163" t="n"/>
      <c r="K42" s="1163" t="n"/>
      <c r="L42" s="1163" t="n"/>
      <c r="M42" s="1163" t="n"/>
      <c r="N42" s="1163" t="n"/>
      <c r="O42" s="1163" t="n"/>
      <c r="P42" s="1163" t="n"/>
      <c r="Q42" s="1163" t="n"/>
      <c r="R42" s="1163" t="n"/>
      <c r="S42" s="1163" t="n"/>
      <c r="T42" s="1163" t="n"/>
      <c r="U42" s="1163" t="n"/>
      <c r="V42" s="1163" t="n"/>
      <c r="W42" s="1163" t="n"/>
      <c r="X42" s="1163" t="n"/>
      <c r="Y42" s="1163" t="n"/>
      <c r="Z42" s="1163" t="n"/>
      <c r="AA42" s="1163" t="n"/>
      <c r="AB42" s="1163" t="n"/>
      <c r="AC42" s="1163" t="n"/>
      <c r="AD42" s="1163" t="n"/>
      <c r="AE42" s="1163" t="n"/>
      <c r="AF42" s="1163" t="n"/>
      <c r="AG42" s="1163" t="n"/>
      <c r="AH42" s="1163" t="n"/>
      <c r="AI42" s="1163" t="n"/>
      <c r="AJ42" s="1163" t="n"/>
      <c r="AK42" s="1163" t="n"/>
      <c r="AL42" s="1163" t="n"/>
      <c r="AM42" s="1163" t="n"/>
      <c r="AN42" s="1163" t="n"/>
      <c r="AO42" s="1163" t="n"/>
      <c r="AP42" s="1163" t="n"/>
      <c r="AQ42" s="1163" t="n"/>
      <c r="AR42" s="1163" t="n"/>
      <c r="AS42" s="1163" t="n"/>
      <c r="AT42" s="1163" t="n"/>
      <c r="AU42" s="1163" t="n"/>
      <c r="AV42" s="1163" t="n"/>
      <c r="AW42" s="1163" t="n"/>
      <c r="AX42" s="1163" t="n"/>
      <c r="AY42" s="1163" t="n"/>
      <c r="AZ42" s="1163" t="n"/>
      <c r="BA42" s="1163" t="n"/>
      <c r="BB42" s="1163" t="n"/>
      <c r="BC42" s="1163" t="n"/>
      <c r="BD42" s="1163" t="n"/>
      <c r="BE42" s="1163" t="n"/>
      <c r="BF42" s="1163" t="n"/>
      <c r="BG42" s="1163" t="n"/>
      <c r="BH42" s="1163" t="n"/>
      <c r="BI42" s="1163" t="n"/>
      <c r="BJ42" s="1163" t="n"/>
      <c r="BK42" s="1163" t="n"/>
      <c r="BL42" s="1163" t="n"/>
      <c r="BM42" s="1163" t="n"/>
      <c r="BN42" s="1163" t="n"/>
      <c r="BO42" s="1163" t="n"/>
      <c r="BP42" s="1163" t="n"/>
      <c r="BQ42" s="1163" t="n"/>
      <c r="BR42" s="1163" t="n"/>
      <c r="BS42" s="1163" t="n"/>
      <c r="BT42" s="1163" t="n"/>
      <c r="BU42" s="1163" t="n"/>
      <c r="BV42" s="1163" t="n"/>
      <c r="BW42" s="1163" t="n"/>
      <c r="BX42" s="1163" t="n"/>
      <c r="BY42" s="1163" t="n"/>
      <c r="BZ42" s="1163" t="n"/>
      <c r="CA42" s="1163" t="n"/>
      <c r="CB42" s="1163" t="n"/>
      <c r="CC42" s="1163" t="n"/>
      <c r="CD42" s="1163" t="n"/>
      <c r="CE42" s="1163" t="n"/>
      <c r="CF42" s="1163" t="n"/>
      <c r="CG42" s="1163" t="n"/>
      <c r="CH42" s="1163" t="n"/>
      <c r="CI42" s="1163" t="n"/>
      <c r="CJ42" s="1163" t="n"/>
      <c r="CK42" s="1163" t="n"/>
      <c r="CL42" s="1163" t="n"/>
      <c r="CM42" s="1163" t="n"/>
      <c r="CN42" s="1163" t="n"/>
      <c r="CO42" s="1163" t="n"/>
      <c r="CP42" s="1163" t="n"/>
      <c r="CQ42" s="1163" t="n"/>
      <c r="CR42" s="1163" t="n"/>
      <c r="CS42" s="1163" t="n"/>
      <c r="CT42" s="1163" t="n"/>
      <c r="CU42" s="1163" t="n"/>
      <c r="CV42" s="1163" t="n"/>
      <c r="CW42" s="1163" t="n"/>
      <c r="CX42" s="1163" t="n"/>
      <c r="CY42" s="1163" t="n"/>
      <c r="CZ42" s="1163" t="n"/>
      <c r="DA42" s="1163" t="n"/>
      <c r="DB42" s="1163" t="n"/>
      <c r="DC42" s="1163" t="n"/>
      <c r="DD42" s="1163" t="n"/>
      <c r="DE42" s="1163" t="n"/>
      <c r="DF42" s="1163" t="n"/>
      <c r="DG42" s="1164" t="n"/>
    </row>
    <row r="43" ht="6.75" customHeight="1" s="898"/>
    <row r="44" ht="21.75" customHeight="1" s="898">
      <c r="A44" s="138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8" t="n"/>
      <c r="C44" s="1158" t="n"/>
      <c r="D44" s="1158" t="n"/>
      <c r="E44" s="1158" t="n"/>
      <c r="F44" s="1158" t="n"/>
      <c r="G44" s="1158" t="n"/>
      <c r="H44" s="1158" t="n"/>
      <c r="I44" s="1158" t="n"/>
      <c r="J44" s="1158" t="n"/>
      <c r="K44" s="1158" t="n"/>
      <c r="L44" s="1158" t="n"/>
      <c r="M44" s="1158" t="n"/>
      <c r="N44" s="1158" t="n"/>
      <c r="O44" s="1158" t="n"/>
      <c r="P44" s="1158" t="n"/>
      <c r="Q44" s="1158" t="n"/>
      <c r="R44" s="1158" t="n"/>
      <c r="S44" s="1158" t="n"/>
      <c r="T44" s="1158" t="n"/>
      <c r="U44" s="1158" t="n"/>
      <c r="V44" s="1158" t="n"/>
      <c r="W44" s="1158" t="n"/>
      <c r="X44" s="1158" t="n"/>
      <c r="Y44" s="1158" t="n"/>
      <c r="Z44" s="1158" t="n"/>
      <c r="AA44" s="1158" t="n"/>
      <c r="AB44" s="1158" t="n"/>
      <c r="AC44" s="1158" t="n"/>
      <c r="AD44" s="1158" t="n"/>
      <c r="AE44" s="1158" t="n"/>
      <c r="AF44" s="1158" t="n"/>
      <c r="AG44" s="1158" t="n"/>
      <c r="AH44" s="1158" t="n"/>
      <c r="AI44" s="1158" t="n"/>
      <c r="AJ44" s="1158" t="n"/>
      <c r="AK44" s="1158" t="n"/>
      <c r="AL44" s="1158" t="n"/>
      <c r="AM44" s="1158" t="n"/>
      <c r="AN44" s="1158" t="n"/>
      <c r="AO44" s="1158" t="n"/>
      <c r="AP44" s="1158" t="n"/>
      <c r="AQ44" s="1158" t="n"/>
      <c r="AR44" s="1158" t="n"/>
      <c r="AS44" s="1158" t="n"/>
      <c r="AT44" s="1158" t="n"/>
      <c r="AU44" s="1158" t="n"/>
      <c r="AV44" s="1158" t="n"/>
      <c r="AW44" s="1158" t="n"/>
      <c r="AX44" s="1158" t="n"/>
      <c r="AY44" s="1158" t="n"/>
      <c r="AZ44" s="1158" t="n"/>
      <c r="BA44" s="1158" t="n"/>
      <c r="BB44" s="1158" t="n"/>
      <c r="BC44" s="1158" t="n"/>
      <c r="BD44" s="1158" t="n"/>
      <c r="BE44" s="1158" t="n"/>
      <c r="BF44" s="1158" t="n"/>
      <c r="BG44" s="1158" t="n"/>
      <c r="BH44" s="1158" t="n"/>
      <c r="BI44" s="1158" t="n"/>
      <c r="BJ44" s="1158" t="n"/>
      <c r="BK44" s="1158" t="n"/>
      <c r="BL44" s="1158" t="n"/>
      <c r="BM44" s="1158" t="n"/>
      <c r="BN44" s="1158" t="n"/>
      <c r="BO44" s="1158" t="n"/>
      <c r="BP44" s="1158" t="n"/>
      <c r="BQ44" s="1158" t="n"/>
      <c r="BR44" s="1158" t="n"/>
      <c r="BS44" s="1158" t="n"/>
      <c r="BT44" s="1158" t="n"/>
      <c r="BU44" s="1158" t="n"/>
      <c r="BV44" s="1158" t="n"/>
      <c r="BW44" s="1158" t="n"/>
      <c r="BX44" s="1158" t="n"/>
      <c r="BY44" s="1158" t="n"/>
      <c r="BZ44" s="1158" t="n"/>
      <c r="CA44" s="1158" t="n"/>
      <c r="CB44" s="1158" t="n"/>
      <c r="CC44" s="1158" t="n"/>
      <c r="CD44" s="1158" t="n"/>
      <c r="CE44" s="1158" t="n"/>
      <c r="CF44" s="1158" t="n"/>
      <c r="CG44" s="1158" t="n"/>
      <c r="CH44" s="1158" t="n"/>
      <c r="CI44" s="1158" t="n"/>
      <c r="CJ44" s="1158" t="n"/>
      <c r="CK44" s="1158" t="n"/>
      <c r="CL44" s="1158" t="n"/>
      <c r="CM44" s="1158" t="n"/>
      <c r="CN44" s="1158" t="n"/>
      <c r="CO44" s="1158" t="n"/>
      <c r="CP44" s="1158" t="n"/>
      <c r="CQ44" s="1158" t="n"/>
      <c r="CR44" s="1158" t="n"/>
      <c r="CS44" s="1158" t="n"/>
      <c r="CT44" s="1158" t="n"/>
      <c r="CU44" s="1158" t="n"/>
      <c r="CV44" s="1158" t="n"/>
      <c r="CW44" s="1158" t="n"/>
      <c r="CX44" s="1158" t="n"/>
      <c r="CY44" s="1158" t="n"/>
      <c r="CZ44" s="1158" t="n"/>
      <c r="DA44" s="1158" t="n"/>
      <c r="DB44" s="1158" t="n"/>
      <c r="DC44" s="1158" t="n"/>
      <c r="DD44" s="1158" t="n"/>
      <c r="DE44" s="1158" t="n"/>
      <c r="DF44" s="1158" t="n"/>
      <c r="DG44" s="1158" t="n"/>
    </row>
    <row r="45" ht="21.75" customHeight="1" s="898">
      <c r="A45" s="1384" t="inlineStr">
        <is>
          <t>Make a comprehensive determination of factors such as the customer's repayment ability, financial condition, cash flow, and the presence of actual supporters such as a parent company.</t>
        </is>
      </c>
      <c r="B45" s="1140" t="n"/>
      <c r="C45" s="1140" t="n"/>
      <c r="D45" s="1140" t="n"/>
      <c r="E45" s="1140" t="n"/>
      <c r="F45" s="1140" t="n"/>
      <c r="G45" s="1140" t="n"/>
      <c r="H45" s="1140" t="n"/>
      <c r="I45" s="1140" t="n"/>
      <c r="J45" s="1140" t="n"/>
      <c r="K45" s="1140" t="n"/>
      <c r="L45" s="1140" t="n"/>
      <c r="M45" s="1140" t="n"/>
      <c r="N45" s="1140" t="n"/>
      <c r="O45" s="1140" t="n"/>
      <c r="P45" s="1140" t="n"/>
      <c r="Q45" s="1140" t="n"/>
      <c r="R45" s="1140" t="n"/>
      <c r="S45" s="1140" t="n"/>
      <c r="T45" s="1140" t="n"/>
      <c r="U45" s="1140" t="n"/>
      <c r="V45" s="1140" t="n"/>
      <c r="W45" s="1140" t="n"/>
      <c r="X45" s="1140" t="n"/>
      <c r="Y45" s="1140" t="n"/>
      <c r="Z45" s="1140" t="n"/>
      <c r="AA45" s="1140" t="n"/>
      <c r="AB45" s="1140" t="n"/>
      <c r="AC45" s="1140" t="n"/>
      <c r="AD45" s="1140" t="n"/>
      <c r="AE45" s="1140" t="n"/>
      <c r="AF45" s="1140" t="n"/>
      <c r="AG45" s="1140" t="n"/>
      <c r="AH45" s="1140" t="n"/>
      <c r="AI45" s="1140" t="n"/>
      <c r="AJ45" s="1140" t="n"/>
      <c r="AK45" s="1140" t="n"/>
      <c r="AL45" s="1140" t="n"/>
      <c r="AM45" s="1140" t="n"/>
      <c r="AN45" s="1140" t="n"/>
      <c r="AO45" s="1140" t="n"/>
      <c r="AP45" s="1140" t="n"/>
      <c r="AQ45" s="1140" t="n"/>
      <c r="AR45" s="1140" t="n"/>
      <c r="AS45" s="1140" t="n"/>
      <c r="AT45" s="1140" t="n"/>
      <c r="AU45" s="1140" t="n"/>
      <c r="AV45" s="1140" t="n"/>
      <c r="AW45" s="1140" t="n"/>
      <c r="AX45" s="1140" t="n"/>
      <c r="AY45" s="1140" t="n"/>
      <c r="AZ45" s="1140" t="n"/>
      <c r="BA45" s="1140" t="n"/>
      <c r="BB45" s="1140" t="n"/>
      <c r="BC45" s="1140" t="n"/>
      <c r="BD45" s="1140" t="n"/>
      <c r="BE45" s="1140" t="n"/>
      <c r="BF45" s="1140" t="n"/>
      <c r="BG45" s="1140" t="n"/>
      <c r="BH45" s="1140" t="n"/>
      <c r="BI45" s="1140" t="n"/>
      <c r="BJ45" s="1140" t="n"/>
      <c r="BK45" s="1140" t="n"/>
      <c r="BL45" s="1140" t="n"/>
      <c r="BM45" s="1140" t="n"/>
      <c r="BN45" s="1140" t="n"/>
      <c r="BO45" s="1140" t="n"/>
      <c r="BP45" s="1140" t="n"/>
      <c r="BQ45" s="1140" t="n"/>
      <c r="BR45" s="1140" t="n"/>
      <c r="BS45" s="1140" t="n"/>
      <c r="BT45" s="1140" t="n"/>
      <c r="BU45" s="1140" t="n"/>
      <c r="BV45" s="1140" t="n"/>
      <c r="BW45" s="1140" t="n"/>
      <c r="BX45" s="1140" t="n"/>
      <c r="BY45" s="1140" t="n"/>
      <c r="BZ45" s="1140" t="n"/>
      <c r="CA45" s="1140" t="n"/>
      <c r="CB45" s="1140" t="n"/>
      <c r="CC45" s="1140" t="n"/>
      <c r="CD45" s="1140" t="n"/>
      <c r="CE45" s="1140" t="n"/>
      <c r="CF45" s="1140" t="n"/>
      <c r="CG45" s="1140" t="n"/>
      <c r="CH45" s="1140" t="n"/>
      <c r="CI45" s="1140" t="n"/>
      <c r="CJ45" s="1140" t="n"/>
      <c r="CK45" s="1140" t="n"/>
      <c r="CL45" s="1140" t="n"/>
      <c r="CM45" s="1140" t="n"/>
      <c r="CN45" s="1140" t="n"/>
      <c r="CO45" s="1140" t="n"/>
      <c r="CP45" s="1140" t="n"/>
      <c r="CQ45" s="1140" t="n"/>
      <c r="CR45" s="1140" t="n"/>
      <c r="CS45" s="1140" t="n"/>
      <c r="CT45" s="1140" t="n"/>
      <c r="CU45" s="1140" t="n"/>
      <c r="CV45" s="1140" t="n"/>
      <c r="CW45" s="1140" t="n"/>
      <c r="CX45" s="1140" t="n"/>
      <c r="CY45" s="1140" t="n"/>
      <c r="CZ45" s="1140" t="n"/>
      <c r="DA45" s="1140" t="n"/>
      <c r="DB45" s="1140" t="n"/>
      <c r="DC45" s="1140" t="n"/>
      <c r="DD45" s="1140" t="n"/>
      <c r="DE45" s="1140" t="n"/>
      <c r="DF45" s="1140" t="n"/>
      <c r="DG45" s="1140" t="n"/>
    </row>
    <row r="46" ht="15" customHeight="1" s="898">
      <c r="B46" s="1375" t="inlineStr">
        <is>
          <t xml:space="preserve">　</t>
        </is>
      </c>
      <c r="C46" s="1127" t="n"/>
      <c r="D46" s="1127" t="n"/>
      <c r="E46" s="1128" t="n"/>
      <c r="F46" s="1364" t="inlineStr">
        <is>
          <t>Can be demonstrated</t>
        </is>
      </c>
      <c r="G46" s="1365" t="n"/>
      <c r="H46" s="1365" t="n"/>
      <c r="I46" s="1365" t="n"/>
      <c r="J46" s="1365" t="n"/>
      <c r="K46" s="1365" t="n"/>
      <c r="L46" s="1365" t="n"/>
      <c r="M46" s="1365" t="n"/>
      <c r="N46" s="1365" t="n"/>
      <c r="O46" s="1365" t="n"/>
      <c r="P46" s="1365" t="n"/>
      <c r="Q46" s="1365" t="n"/>
      <c r="R46" s="1365" t="n"/>
      <c r="S46" s="1365" t="n"/>
      <c r="T46" s="1365" t="n"/>
      <c r="U46" s="1365" t="n"/>
      <c r="V46" s="1365" t="n"/>
      <c r="W46" s="1365" t="n"/>
      <c r="X46" s="1365" t="n"/>
      <c r="Y46" s="1343" t="n"/>
      <c r="Z46" s="1376" t="inlineStr">
        <is>
          <t>→</t>
        </is>
      </c>
      <c r="AA46" s="1127" t="n"/>
      <c r="AB46" s="1127" t="n"/>
      <c r="AC46" s="1378" t="inlineStr">
        <is>
          <t>E1（Completed）</t>
        </is>
      </c>
      <c r="AD46" s="1127" t="n"/>
      <c r="AE46" s="1127" t="n"/>
      <c r="AF46" s="1127" t="n"/>
      <c r="AG46" s="1127" t="n"/>
      <c r="AH46" s="1127" t="n"/>
      <c r="AI46" s="1127" t="n"/>
      <c r="AJ46" s="1127" t="n"/>
      <c r="AK46" s="1127" t="n"/>
      <c r="AL46" s="1127" t="n"/>
      <c r="AM46" s="1127" t="n"/>
      <c r="AN46" s="1128" t="n"/>
      <c r="DH46" s="1336" t="n"/>
    </row>
    <row r="47" ht="15" customHeight="1" s="898">
      <c r="B47" s="1375" t="n"/>
      <c r="C47" s="1127" t="n"/>
      <c r="D47" s="1127" t="n"/>
      <c r="E47" s="1128" t="n"/>
      <c r="F47" s="1364" t="inlineStr">
        <is>
          <t>Cannot be demonstrated</t>
        </is>
      </c>
      <c r="G47" s="1365" t="n"/>
      <c r="H47" s="1365" t="n"/>
      <c r="I47" s="1365" t="n"/>
      <c r="J47" s="1365" t="n"/>
      <c r="K47" s="1365" t="n"/>
      <c r="L47" s="1365" t="n"/>
      <c r="M47" s="1365" t="n"/>
      <c r="N47" s="1365" t="n"/>
      <c r="O47" s="1365" t="n"/>
      <c r="P47" s="1365" t="n"/>
      <c r="Q47" s="1365" t="n"/>
      <c r="R47" s="1365" t="n"/>
      <c r="S47" s="1365" t="n"/>
      <c r="T47" s="1365" t="n"/>
      <c r="U47" s="1365" t="n"/>
      <c r="V47" s="1365" t="n"/>
      <c r="W47" s="1365" t="n"/>
      <c r="X47" s="1365" t="n"/>
      <c r="Y47" s="1343" t="n"/>
      <c r="Z47" s="1376" t="inlineStr">
        <is>
          <t>→</t>
        </is>
      </c>
      <c r="AA47" s="1127" t="n"/>
      <c r="AB47" s="1127" t="n"/>
      <c r="AC47" s="1378" t="inlineStr">
        <is>
          <t>E2（Completed）</t>
        </is>
      </c>
      <c r="AD47" s="1127" t="n"/>
      <c r="AE47" s="1127" t="n"/>
      <c r="AF47" s="1127" t="n"/>
      <c r="AG47" s="1127" t="n"/>
      <c r="AH47" s="1127" t="n"/>
      <c r="AI47" s="1127" t="n"/>
      <c r="AJ47" s="1127" t="n"/>
      <c r="AK47" s="1127" t="n"/>
      <c r="AL47" s="1127" t="n"/>
      <c r="AM47" s="1127" t="n"/>
      <c r="AN47" s="1128" t="n"/>
      <c r="DH47" s="1336" t="n"/>
    </row>
    <row r="48" ht="1.5" customHeight="1" s="898"/>
    <row r="49" ht="12" customHeight="1" s="898">
      <c r="A49" s="1381" t="inlineStr">
        <is>
          <t>《Remarks column（Supplementary materials can be attached separately）》</t>
        </is>
      </c>
    </row>
    <row r="50" ht="13.5" customHeight="1" s="898">
      <c r="A50" s="1382" t="n"/>
      <c r="B50" s="1147" t="n"/>
      <c r="C50" s="1147" t="n"/>
      <c r="D50" s="1147" t="n"/>
      <c r="E50" s="1147" t="n"/>
      <c r="F50" s="1147" t="n"/>
      <c r="G50" s="1147" t="n"/>
      <c r="H50" s="1147" t="n"/>
      <c r="I50" s="1147" t="n"/>
      <c r="J50" s="1147" t="n"/>
      <c r="K50" s="1147" t="n"/>
      <c r="L50" s="1147" t="n"/>
      <c r="M50" s="1147" t="n"/>
      <c r="N50" s="1147" t="n"/>
      <c r="O50" s="1147" t="n"/>
      <c r="P50" s="1147" t="n"/>
      <c r="Q50" s="1147" t="n"/>
      <c r="R50" s="1147" t="n"/>
      <c r="S50" s="1147" t="n"/>
      <c r="T50" s="1147" t="n"/>
      <c r="U50" s="1147" t="n"/>
      <c r="V50" s="1147" t="n"/>
      <c r="W50" s="1147" t="n"/>
      <c r="X50" s="1147" t="n"/>
      <c r="Y50" s="1147" t="n"/>
      <c r="Z50" s="1147" t="n"/>
      <c r="AA50" s="1147" t="n"/>
      <c r="AB50" s="1147" t="n"/>
      <c r="AC50" s="1147" t="n"/>
      <c r="AD50" s="1147" t="n"/>
      <c r="AE50" s="1147" t="n"/>
      <c r="AF50" s="1147" t="n"/>
      <c r="AG50" s="1147" t="n"/>
      <c r="AH50" s="1147" t="n"/>
      <c r="AI50" s="1147" t="n"/>
      <c r="AJ50" s="1147" t="n"/>
      <c r="AK50" s="1147" t="n"/>
      <c r="AL50" s="1147" t="n"/>
      <c r="AM50" s="1147" t="n"/>
      <c r="AN50" s="1147" t="n"/>
      <c r="AO50" s="1147" t="n"/>
      <c r="AP50" s="1147" t="n"/>
      <c r="AQ50" s="1147" t="n"/>
      <c r="AR50" s="1147" t="n"/>
      <c r="AS50" s="1147" t="n"/>
      <c r="AT50" s="1147" t="n"/>
      <c r="AU50" s="1147" t="n"/>
      <c r="AV50" s="1147" t="n"/>
      <c r="AW50" s="1147" t="n"/>
      <c r="AX50" s="1147" t="n"/>
      <c r="AY50" s="1147" t="n"/>
      <c r="AZ50" s="1147" t="n"/>
      <c r="BA50" s="1147" t="n"/>
      <c r="BB50" s="1147" t="n"/>
      <c r="BC50" s="1147" t="n"/>
      <c r="BD50" s="1147" t="n"/>
      <c r="BE50" s="1147" t="n"/>
      <c r="BF50" s="1147" t="n"/>
      <c r="BG50" s="1147" t="n"/>
      <c r="BH50" s="1147" t="n"/>
      <c r="BI50" s="1147" t="n"/>
      <c r="BJ50" s="1147" t="n"/>
      <c r="BK50" s="1147" t="n"/>
      <c r="BL50" s="1147" t="n"/>
      <c r="BM50" s="1147" t="n"/>
      <c r="BN50" s="1147" t="n"/>
      <c r="BO50" s="1147" t="n"/>
      <c r="BP50" s="1147" t="n"/>
      <c r="BQ50" s="1147" t="n"/>
      <c r="BR50" s="1147" t="n"/>
      <c r="BS50" s="1147" t="n"/>
      <c r="BT50" s="1147" t="n"/>
      <c r="BU50" s="1147" t="n"/>
      <c r="BV50" s="1147" t="n"/>
      <c r="BW50" s="1147" t="n"/>
      <c r="BX50" s="1147" t="n"/>
      <c r="BY50" s="1147" t="n"/>
      <c r="BZ50" s="1147" t="n"/>
      <c r="CA50" s="1147" t="n"/>
      <c r="CB50" s="1147" t="n"/>
      <c r="CC50" s="1147" t="n"/>
      <c r="CD50" s="1147" t="n"/>
      <c r="CE50" s="1147" t="n"/>
      <c r="CF50" s="1147" t="n"/>
      <c r="CG50" s="1147" t="n"/>
      <c r="CH50" s="1147" t="n"/>
      <c r="CI50" s="1147" t="n"/>
      <c r="CJ50" s="1147" t="n"/>
      <c r="CK50" s="1147" t="n"/>
      <c r="CL50" s="1147" t="n"/>
      <c r="CM50" s="1147" t="n"/>
      <c r="CN50" s="1147" t="n"/>
      <c r="CO50" s="1147" t="n"/>
      <c r="CP50" s="1147" t="n"/>
      <c r="CQ50" s="1147" t="n"/>
      <c r="CR50" s="1147" t="n"/>
      <c r="CS50" s="1147" t="n"/>
      <c r="CT50" s="1147" t="n"/>
      <c r="CU50" s="1147" t="n"/>
      <c r="CV50" s="1147" t="n"/>
      <c r="CW50" s="1147" t="n"/>
      <c r="CX50" s="1147" t="n"/>
      <c r="CY50" s="1147" t="n"/>
      <c r="CZ50" s="1147" t="n"/>
      <c r="DA50" s="1147" t="n"/>
      <c r="DB50" s="1147" t="n"/>
      <c r="DC50" s="1147" t="n"/>
      <c r="DD50" s="1147" t="n"/>
      <c r="DE50" s="1147" t="n"/>
      <c r="DF50" s="1147" t="n"/>
      <c r="DG50" s="1148" t="n"/>
    </row>
    <row r="51" ht="21" customHeight="1" s="898">
      <c r="A51" s="1155" t="n"/>
      <c r="DG51" s="1156" t="n"/>
    </row>
    <row r="52" ht="19.5" customHeight="1" s="898">
      <c r="A52" s="1155" t="n"/>
      <c r="DG52" s="1156" t="n"/>
    </row>
    <row r="53" ht="19.5" customHeight="1" s="898">
      <c r="A53" s="1162" t="n"/>
      <c r="B53" s="1163" t="n"/>
      <c r="C53" s="1163" t="n"/>
      <c r="D53" s="1163" t="n"/>
      <c r="E53" s="1163" t="n"/>
      <c r="F53" s="1163" t="n"/>
      <c r="G53" s="1163" t="n"/>
      <c r="H53" s="1163" t="n"/>
      <c r="I53" s="1163" t="n"/>
      <c r="J53" s="1163" t="n"/>
      <c r="K53" s="1163" t="n"/>
      <c r="L53" s="1163" t="n"/>
      <c r="M53" s="1163" t="n"/>
      <c r="N53" s="1163" t="n"/>
      <c r="O53" s="1163" t="n"/>
      <c r="P53" s="1163" t="n"/>
      <c r="Q53" s="1163" t="n"/>
      <c r="R53" s="1163" t="n"/>
      <c r="S53" s="1163" t="n"/>
      <c r="T53" s="1163" t="n"/>
      <c r="U53" s="1163" t="n"/>
      <c r="V53" s="1163" t="n"/>
      <c r="W53" s="1163" t="n"/>
      <c r="X53" s="1163" t="n"/>
      <c r="Y53" s="1163" t="n"/>
      <c r="Z53" s="1163" t="n"/>
      <c r="AA53" s="1163" t="n"/>
      <c r="AB53" s="1163" t="n"/>
      <c r="AC53" s="1163" t="n"/>
      <c r="AD53" s="1163" t="n"/>
      <c r="AE53" s="1163" t="n"/>
      <c r="AF53" s="1163" t="n"/>
      <c r="AG53" s="1163" t="n"/>
      <c r="AH53" s="1163" t="n"/>
      <c r="AI53" s="1163" t="n"/>
      <c r="AJ53" s="1163" t="n"/>
      <c r="AK53" s="1163" t="n"/>
      <c r="AL53" s="1163" t="n"/>
      <c r="AM53" s="1163" t="n"/>
      <c r="AN53" s="1163" t="n"/>
      <c r="AO53" s="1163" t="n"/>
      <c r="AP53" s="1163" t="n"/>
      <c r="AQ53" s="1163" t="n"/>
      <c r="AR53" s="1163" t="n"/>
      <c r="AS53" s="1163" t="n"/>
      <c r="AT53" s="1163" t="n"/>
      <c r="AU53" s="1163" t="n"/>
      <c r="AV53" s="1163" t="n"/>
      <c r="AW53" s="1163" t="n"/>
      <c r="AX53" s="1163" t="n"/>
      <c r="AY53" s="1163" t="n"/>
      <c r="AZ53" s="1163" t="n"/>
      <c r="BA53" s="1163" t="n"/>
      <c r="BB53" s="1163" t="n"/>
      <c r="BC53" s="1163" t="n"/>
      <c r="BD53" s="1163" t="n"/>
      <c r="BE53" s="1163" t="n"/>
      <c r="BF53" s="1163" t="n"/>
      <c r="BG53" s="1163" t="n"/>
      <c r="BH53" s="1163" t="n"/>
      <c r="BI53" s="1163" t="n"/>
      <c r="BJ53" s="1163" t="n"/>
      <c r="BK53" s="1163" t="n"/>
      <c r="BL53" s="1163" t="n"/>
      <c r="BM53" s="1163" t="n"/>
      <c r="BN53" s="1163" t="n"/>
      <c r="BO53" s="1163" t="n"/>
      <c r="BP53" s="1163" t="n"/>
      <c r="BQ53" s="1163" t="n"/>
      <c r="BR53" s="1163" t="n"/>
      <c r="BS53" s="1163" t="n"/>
      <c r="BT53" s="1163" t="n"/>
      <c r="BU53" s="1163" t="n"/>
      <c r="BV53" s="1163" t="n"/>
      <c r="BW53" s="1163" t="n"/>
      <c r="BX53" s="1163" t="n"/>
      <c r="BY53" s="1163" t="n"/>
      <c r="BZ53" s="1163" t="n"/>
      <c r="CA53" s="1163" t="n"/>
      <c r="CB53" s="1163" t="n"/>
      <c r="CC53" s="1163" t="n"/>
      <c r="CD53" s="1163" t="n"/>
      <c r="CE53" s="1163" t="n"/>
      <c r="CF53" s="1163" t="n"/>
      <c r="CG53" s="1163" t="n"/>
      <c r="CH53" s="1163" t="n"/>
      <c r="CI53" s="1163" t="n"/>
      <c r="CJ53" s="1163" t="n"/>
      <c r="CK53" s="1163" t="n"/>
      <c r="CL53" s="1163" t="n"/>
      <c r="CM53" s="1163" t="n"/>
      <c r="CN53" s="1163" t="n"/>
      <c r="CO53" s="1163" t="n"/>
      <c r="CP53" s="1163" t="n"/>
      <c r="CQ53" s="1163" t="n"/>
      <c r="CR53" s="1163" t="n"/>
      <c r="CS53" s="1163" t="n"/>
      <c r="CT53" s="1163" t="n"/>
      <c r="CU53" s="1163" t="n"/>
      <c r="CV53" s="1163" t="n"/>
      <c r="CW53" s="1163" t="n"/>
      <c r="CX53" s="1163" t="n"/>
      <c r="CY53" s="1163" t="n"/>
      <c r="CZ53" s="1163" t="n"/>
      <c r="DA53" s="1163" t="n"/>
      <c r="DB53" s="1163" t="n"/>
      <c r="DC53" s="1163" t="n"/>
      <c r="DD53" s="1163" t="n"/>
      <c r="DE53" s="1163" t="n"/>
      <c r="DF53" s="1163" t="n"/>
      <c r="DG53" s="1164" t="n"/>
    </row>
    <row r="54" ht="7.5" customHeight="1" s="898">
      <c r="BA54" s="1385"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7" t="n"/>
      <c r="BC54" s="1147" t="n"/>
      <c r="BD54" s="1147" t="n"/>
      <c r="BE54" s="1147" t="n"/>
      <c r="BF54" s="1147" t="n"/>
      <c r="BG54" s="1147" t="n"/>
      <c r="BH54" s="1147" t="n"/>
      <c r="BI54" s="1147" t="n"/>
      <c r="BJ54" s="1147" t="n"/>
      <c r="BK54" s="1147" t="n"/>
      <c r="BL54" s="1147" t="n"/>
      <c r="BM54" s="1147" t="n"/>
      <c r="BN54" s="1147" t="n"/>
      <c r="BO54" s="1147" t="n"/>
      <c r="BP54" s="1147" t="n"/>
      <c r="BQ54" s="1147" t="n"/>
      <c r="BR54" s="1147" t="n"/>
      <c r="BS54" s="1147" t="n"/>
      <c r="BT54" s="1147" t="n"/>
      <c r="BU54" s="1147" t="n"/>
      <c r="BV54" s="1147" t="n"/>
      <c r="BW54" s="1147" t="n"/>
      <c r="BX54" s="1147" t="n"/>
      <c r="BY54" s="1147" t="n"/>
      <c r="BZ54" s="1147" t="n"/>
      <c r="CA54" s="1147" t="n"/>
      <c r="CB54" s="1147" t="n"/>
      <c r="CC54" s="1147" t="n"/>
      <c r="CD54" s="1147" t="n"/>
      <c r="CE54" s="1147" t="n"/>
      <c r="CF54" s="1147" t="n"/>
      <c r="CG54" s="1147" t="n"/>
      <c r="CH54" s="1147" t="n"/>
      <c r="CI54" s="1147" t="n"/>
      <c r="CJ54" s="1147" t="n"/>
      <c r="CK54" s="1147" t="n"/>
      <c r="CL54" s="1147" t="n"/>
      <c r="CM54" s="1147" t="n"/>
      <c r="CN54" s="1147" t="n"/>
      <c r="CO54" s="1147" t="n"/>
      <c r="CP54" s="1147" t="n"/>
      <c r="CQ54" s="1147" t="n"/>
      <c r="CR54" s="1147" t="n"/>
      <c r="CS54" s="1147" t="n"/>
      <c r="CT54" s="1147" t="n"/>
      <c r="CU54" s="1147" t="n"/>
      <c r="CV54" s="1147" t="n"/>
      <c r="CW54" s="1147" t="n"/>
      <c r="CX54" s="1147" t="n"/>
      <c r="CY54" s="1147" t="n"/>
      <c r="CZ54" s="1147" t="n"/>
      <c r="DA54" s="1147" t="n"/>
      <c r="DB54" s="1147" t="n"/>
      <c r="DC54" s="1147" t="n"/>
      <c r="DD54" s="1147" t="n"/>
      <c r="DE54" s="1147" t="n"/>
      <c r="DF54" s="1147" t="n"/>
      <c r="DG54" s="1147" t="n"/>
    </row>
    <row r="55" ht="19.5" customHeight="1" s="898">
      <c r="A55" s="1386" t="inlineStr">
        <is>
          <t>Final result for E1･E2 determination</t>
        </is>
      </c>
      <c r="B55" s="1227" t="n"/>
      <c r="C55" s="1227" t="n"/>
      <c r="D55" s="1227" t="n"/>
      <c r="E55" s="1227" t="n"/>
      <c r="F55" s="1227" t="n"/>
      <c r="G55" s="1227" t="n"/>
      <c r="H55" s="1227" t="n"/>
      <c r="I55" s="1227" t="n"/>
      <c r="J55" s="1227" t="n"/>
      <c r="K55" s="1227" t="n"/>
      <c r="L55" s="1227" t="n"/>
      <c r="M55" s="1227" t="n"/>
      <c r="N55" s="1227" t="n"/>
      <c r="O55" s="1227" t="n"/>
      <c r="P55" s="1227" t="n"/>
      <c r="Q55" s="1227" t="n"/>
      <c r="R55" s="1227" t="n"/>
      <c r="S55" s="1227" t="n"/>
      <c r="T55" s="1227" t="n"/>
      <c r="U55" s="1227" t="n"/>
      <c r="V55" s="1227" t="n"/>
      <c r="W55" s="1227" t="n"/>
      <c r="X55" s="1227" t="n"/>
      <c r="Y55" s="1227" t="n"/>
      <c r="Z55" s="1227" t="n"/>
      <c r="AA55" s="1227" t="n"/>
      <c r="AB55" s="1227" t="n"/>
      <c r="AC55" s="1228" t="n"/>
      <c r="AD55" s="1387" t="inlineStr">
        <is>
          <t>E2</t>
        </is>
      </c>
      <c r="AE55" s="1227" t="n"/>
      <c r="AF55" s="1227" t="n"/>
      <c r="AG55" s="1227" t="n"/>
      <c r="AH55" s="1227" t="n"/>
      <c r="AI55" s="1227" t="n"/>
      <c r="AJ55" s="1227" t="n"/>
      <c r="AK55" s="1227" t="n"/>
      <c r="AL55" s="1227" t="n"/>
      <c r="AM55" s="1227" t="n"/>
      <c r="AN55" s="1227" t="n"/>
      <c r="AO55" s="1227" t="n"/>
      <c r="AP55" s="1227" t="n"/>
      <c r="AQ55" s="1227" t="n"/>
      <c r="AR55" s="1227" t="n"/>
      <c r="AS55" s="1227" t="n"/>
      <c r="AT55" s="1227" t="n"/>
      <c r="AU55" s="1227" t="n"/>
      <c r="AV55" s="1227" t="n"/>
      <c r="AW55" s="1227" t="n"/>
      <c r="AX55" s="1227" t="n"/>
      <c r="AY55" s="1228" t="n"/>
    </row>
    <row r="56" ht="4.5" customHeight="1" s="898"/>
    <row r="57" ht="12.75" customHeight="1" s="898">
      <c r="A57" s="1339" t="inlineStr">
        <is>
          <t>For the use of the credit division in charge of the credit rating only</t>
        </is>
      </c>
      <c r="BA57" s="1163" t="n"/>
      <c r="BB57" s="1163" t="n"/>
      <c r="BC57" s="1163" t="n"/>
      <c r="BD57" s="1163" t="n"/>
      <c r="BE57" s="1163" t="n"/>
      <c r="BF57" s="1163" t="n"/>
      <c r="BG57" s="1163" t="n"/>
      <c r="BH57" s="1163" t="n"/>
      <c r="BI57" s="1163" t="n"/>
      <c r="BJ57" s="1163" t="n"/>
      <c r="BK57" s="1163" t="n"/>
      <c r="BL57" s="1163" t="n"/>
      <c r="BM57" s="1163" t="n"/>
      <c r="BN57" s="1163" t="n"/>
      <c r="BO57" s="1163" t="n"/>
      <c r="BP57" s="1163" t="n"/>
      <c r="BQ57" s="1163" t="n"/>
      <c r="BR57" s="1163" t="n"/>
      <c r="BS57" s="1163" t="n"/>
      <c r="BT57" s="1163" t="n"/>
      <c r="BU57" s="1163" t="n"/>
      <c r="BV57" s="1163" t="n"/>
      <c r="BW57" s="1163" t="n"/>
      <c r="BX57" s="1163" t="n"/>
      <c r="BY57" s="1163" t="n"/>
      <c r="BZ57" s="1163" t="n"/>
      <c r="CA57" s="1163" t="n"/>
      <c r="CB57" s="1163" t="n"/>
      <c r="CC57" s="1163" t="n"/>
      <c r="CD57" s="1163" t="n"/>
      <c r="CE57" s="1163" t="n"/>
      <c r="CF57" s="1163" t="n"/>
      <c r="CG57" s="1163" t="n"/>
      <c r="CH57" s="1163" t="n"/>
      <c r="CI57" s="1163" t="n"/>
      <c r="CJ57" s="1163" t="n"/>
      <c r="CK57" s="1163" t="n"/>
      <c r="CL57" s="1163" t="n"/>
      <c r="CM57" s="1163" t="n"/>
      <c r="CN57" s="1163" t="n"/>
      <c r="CO57" s="1163" t="n"/>
      <c r="CP57" s="1163" t="n"/>
      <c r="CQ57" s="1163" t="n"/>
      <c r="CR57" s="1163" t="n"/>
      <c r="CS57" s="1163" t="n"/>
      <c r="CT57" s="1163" t="n"/>
      <c r="CU57" s="1163" t="n"/>
      <c r="CV57" s="1163" t="n"/>
      <c r="CW57" s="1163" t="n"/>
      <c r="CX57" s="1163" t="n"/>
      <c r="CY57" s="1163" t="n"/>
      <c r="CZ57" s="1163" t="n"/>
      <c r="DA57" s="1163" t="n"/>
      <c r="DB57" s="1163" t="n"/>
      <c r="DC57" s="1163" t="n"/>
      <c r="DD57" s="1163" t="n"/>
      <c r="DE57" s="1163" t="n"/>
      <c r="DF57" s="1163" t="n"/>
      <c r="DG57" s="1163" t="n"/>
    </row>
    <row r="58" ht="39.75" customHeight="1" s="898">
      <c r="A58" s="1382" t="n"/>
      <c r="B58" s="1127" t="n"/>
      <c r="C58" s="1127" t="n"/>
      <c r="D58" s="1127" t="n"/>
      <c r="E58" s="1127" t="n"/>
      <c r="F58" s="1127" t="n"/>
      <c r="G58" s="1127" t="n"/>
      <c r="H58" s="1127" t="n"/>
      <c r="I58" s="1127" t="n"/>
      <c r="J58" s="1127" t="n"/>
      <c r="K58" s="1127" t="n"/>
      <c r="L58" s="1127" t="n"/>
      <c r="M58" s="1127" t="n"/>
      <c r="N58" s="1127" t="n"/>
      <c r="O58" s="1127" t="n"/>
      <c r="P58" s="1127" t="n"/>
      <c r="Q58" s="1127" t="n"/>
      <c r="R58" s="1127" t="n"/>
      <c r="S58" s="1127" t="n"/>
      <c r="T58" s="1127" t="n"/>
      <c r="U58" s="1127" t="n"/>
      <c r="V58" s="1127" t="n"/>
      <c r="W58" s="1127" t="n"/>
      <c r="X58" s="1127" t="n"/>
      <c r="Y58" s="1127" t="n"/>
      <c r="Z58" s="1127" t="n"/>
      <c r="AA58" s="1127" t="n"/>
      <c r="AB58" s="1127" t="n"/>
      <c r="AC58" s="1127" t="n"/>
      <c r="AD58" s="1127" t="n"/>
      <c r="AE58" s="1127" t="n"/>
      <c r="AF58" s="1127" t="n"/>
      <c r="AG58" s="1127" t="n"/>
      <c r="AH58" s="1127" t="n"/>
      <c r="AI58" s="1127" t="n"/>
      <c r="AJ58" s="1127" t="n"/>
      <c r="AK58" s="1127" t="n"/>
      <c r="AL58" s="1127" t="n"/>
      <c r="AM58" s="1127" t="n"/>
      <c r="AN58" s="1127" t="n"/>
      <c r="AO58" s="1127" t="n"/>
      <c r="AP58" s="1127" t="n"/>
      <c r="AQ58" s="1127" t="n"/>
      <c r="AR58" s="1127" t="n"/>
      <c r="AS58" s="1127" t="n"/>
      <c r="AT58" s="1127" t="n"/>
      <c r="AU58" s="1127" t="n"/>
      <c r="AV58" s="1127" t="n"/>
      <c r="AW58" s="1127" t="n"/>
      <c r="AX58" s="1127" t="n"/>
      <c r="AY58" s="1127" t="n"/>
      <c r="AZ58" s="1127" t="n"/>
      <c r="BA58" s="1127" t="n"/>
      <c r="BB58" s="1127" t="n"/>
      <c r="BC58" s="1127" t="n"/>
      <c r="BD58" s="1127" t="n"/>
      <c r="BE58" s="1127" t="n"/>
      <c r="BF58" s="1127" t="n"/>
      <c r="BG58" s="1127" t="n"/>
      <c r="BH58" s="1127" t="n"/>
      <c r="BI58" s="1127" t="n"/>
      <c r="BJ58" s="1127" t="n"/>
      <c r="BK58" s="1127" t="n"/>
      <c r="BL58" s="1127" t="n"/>
      <c r="BM58" s="1127" t="n"/>
      <c r="BN58" s="1127" t="n"/>
      <c r="BO58" s="1127" t="n"/>
      <c r="BP58" s="1127" t="n"/>
      <c r="BQ58" s="1127" t="n"/>
      <c r="BR58" s="1127" t="n"/>
      <c r="BS58" s="1127" t="n"/>
      <c r="BT58" s="1127" t="n"/>
      <c r="BU58" s="1127" t="n"/>
      <c r="BV58" s="1127" t="n"/>
      <c r="BW58" s="1127" t="n"/>
      <c r="BX58" s="1127" t="n"/>
      <c r="BY58" s="1127" t="n"/>
      <c r="BZ58" s="1127" t="n"/>
      <c r="CA58" s="1127" t="n"/>
      <c r="CB58" s="1127" t="n"/>
      <c r="CC58" s="1127" t="n"/>
      <c r="CD58" s="1127" t="n"/>
      <c r="CE58" s="1127" t="n"/>
      <c r="CF58" s="1127" t="n"/>
      <c r="CG58" s="1127" t="n"/>
      <c r="CH58" s="1127" t="n"/>
      <c r="CI58" s="1127" t="n"/>
      <c r="CJ58" s="1127" t="n"/>
      <c r="CK58" s="1127" t="n"/>
      <c r="CL58" s="1127" t="n"/>
      <c r="CM58" s="1127" t="n"/>
      <c r="CN58" s="1127" t="n"/>
      <c r="CO58" s="1127" t="n"/>
      <c r="CP58" s="1127" t="n"/>
      <c r="CQ58" s="1127" t="n"/>
      <c r="CR58" s="1127" t="n"/>
      <c r="CS58" s="1127" t="n"/>
      <c r="CT58" s="1127" t="n"/>
      <c r="CU58" s="1127" t="n"/>
      <c r="CV58" s="1127" t="n"/>
      <c r="CW58" s="1127" t="n"/>
      <c r="CX58" s="1127" t="n"/>
      <c r="CY58" s="1127" t="n"/>
      <c r="CZ58" s="1127" t="n"/>
      <c r="DA58" s="1127" t="n"/>
      <c r="DB58" s="1127" t="n"/>
      <c r="DC58" s="1127" t="n"/>
      <c r="DD58" s="1127" t="n"/>
      <c r="DE58" s="1127" t="n"/>
      <c r="DF58" s="1127" t="n"/>
      <c r="DG58" s="1128" t="n"/>
    </row>
    <row r="59" ht="4.5" customHeight="1" s="898">
      <c r="BA59" s="1388" t="n"/>
      <c r="BB59" s="1388" t="n"/>
      <c r="BC59" s="1388" t="n"/>
      <c r="BD59" s="1388" t="n"/>
      <c r="BE59" s="1388" t="n"/>
      <c r="BF59" s="1388" t="n"/>
      <c r="BG59" s="1388" t="n"/>
      <c r="BH59" s="1388" t="n"/>
      <c r="BI59" s="1388" t="n"/>
      <c r="BJ59" s="1388" t="n"/>
      <c r="BK59" s="1388" t="n"/>
      <c r="BL59" s="1388" t="n"/>
      <c r="BM59" s="1388" t="n"/>
      <c r="BN59" s="1388" t="n"/>
      <c r="BO59" s="1388" t="n"/>
      <c r="BP59" s="1388" t="n"/>
      <c r="BQ59" s="1388" t="n"/>
      <c r="BR59" s="1388" t="n"/>
      <c r="BS59" s="1388" t="n"/>
      <c r="BT59" s="1388" t="n"/>
      <c r="BU59" s="1388" t="n"/>
      <c r="BV59" s="1388" t="n"/>
      <c r="BW59" s="1388" t="n"/>
      <c r="BX59" s="1388" t="n"/>
      <c r="BY59" s="1388" t="n"/>
      <c r="BZ59" s="1388" t="n"/>
      <c r="CA59" s="1388" t="n"/>
      <c r="CB59" s="1388" t="n"/>
      <c r="CC59" s="1388" t="n"/>
      <c r="CD59" s="1388" t="n"/>
      <c r="CE59" s="1388" t="n"/>
      <c r="CF59" s="1388" t="n"/>
      <c r="CG59" s="1388" t="n"/>
      <c r="CH59" s="1388" t="n"/>
      <c r="CI59" s="1388" t="n"/>
      <c r="CJ59" s="1388" t="n"/>
      <c r="CK59" s="1388" t="n"/>
      <c r="CL59" s="1388" t="n"/>
      <c r="CM59" s="1388" t="n"/>
      <c r="CN59" s="1388" t="n"/>
      <c r="CO59" s="1388" t="n"/>
      <c r="CP59" s="1388" t="n"/>
      <c r="CQ59" s="1388" t="n"/>
      <c r="CR59" s="1388" t="n"/>
      <c r="CS59" s="1388" t="n"/>
      <c r="CT59" s="1388" t="n"/>
      <c r="CU59" s="1388" t="n"/>
      <c r="CV59" s="1388" t="n"/>
      <c r="CW59" s="1388" t="n"/>
      <c r="CX59" s="1388" t="n"/>
      <c r="CY59" s="1388" t="n"/>
      <c r="CZ59" s="1388" t="n"/>
      <c r="DA59" s="1388" t="n"/>
      <c r="DB59" s="1388" t="n"/>
      <c r="DC59" s="1388" t="n"/>
      <c r="DD59" s="1388" t="n"/>
      <c r="DE59" s="1388" t="n"/>
      <c r="DF59" s="1388" t="n"/>
      <c r="DG59" s="1388" t="n"/>
    </row>
    <row r="60" ht="12" customHeight="1" s="898">
      <c r="A60" s="1389" t="n"/>
      <c r="S60" s="1388" t="n"/>
      <c r="T60" s="1388" t="n"/>
      <c r="U60" s="1388" t="n"/>
      <c r="V60" s="1388" t="n"/>
      <c r="W60" s="1388" t="n"/>
      <c r="X60" s="1388" t="n"/>
      <c r="Y60" s="1388" t="n"/>
      <c r="Z60" s="1388" t="n"/>
      <c r="AA60" s="1388" t="n"/>
      <c r="AB60" s="1388" t="n"/>
      <c r="AC60" s="1388" t="n"/>
      <c r="AD60" s="1388" t="n"/>
      <c r="AE60" s="1388" t="n"/>
      <c r="AF60" s="1388" t="n"/>
      <c r="AG60" s="1388" t="n"/>
      <c r="AH60" s="1388" t="n"/>
      <c r="AI60" s="1388" t="n"/>
      <c r="AJ60" s="1388" t="n"/>
      <c r="AK60" s="1388" t="n"/>
      <c r="AL60" s="1388" t="n"/>
      <c r="AM60" s="1388" t="n"/>
      <c r="AN60" s="1388" t="n"/>
      <c r="AO60" s="1388" t="n"/>
      <c r="AP60" s="1390" t="n"/>
      <c r="BH60" s="1391" t="n"/>
      <c r="BI60" s="1339" t="inlineStr">
        <is>
          <t>For the use of the credit division in charge of the transaction only</t>
        </is>
      </c>
      <c r="DI60" s="1388" t="n"/>
      <c r="DJ60" s="1388" t="n"/>
      <c r="DK60" s="1388" t="n"/>
      <c r="DL60" s="1388" t="n"/>
      <c r="DM60" s="1388" t="n"/>
      <c r="DN60" s="1388" t="n"/>
      <c r="DO60" s="1207" t="n"/>
    </row>
    <row r="61" ht="13.5" customFormat="1" customHeight="1" s="1336">
      <c r="A61" s="1342" t="n"/>
      <c r="J61" s="1342" t="n"/>
      <c r="S61" s="1207" t="n"/>
      <c r="T61" s="1207" t="n"/>
      <c r="U61" s="1207" t="n"/>
      <c r="V61" s="1207" t="n"/>
      <c r="W61" s="1207" t="n"/>
      <c r="X61" s="1207" t="n"/>
      <c r="Y61" s="1207" t="n"/>
      <c r="Z61" s="1207" t="n"/>
      <c r="AA61" s="1207" t="n"/>
      <c r="AB61" s="1207" t="n"/>
      <c r="AC61" s="1207" t="n"/>
      <c r="AD61" s="1207" t="n"/>
      <c r="AE61" s="1207" t="n"/>
      <c r="AF61" s="1207" t="n"/>
      <c r="AG61" s="1207" t="n"/>
      <c r="AH61" s="1207" t="n"/>
      <c r="AI61" s="1207" t="n"/>
      <c r="AJ61" s="1207" t="n"/>
      <c r="AK61" s="1207" t="n"/>
      <c r="AL61" s="1207" t="n"/>
      <c r="AM61" s="1207" t="n"/>
      <c r="AN61" s="1207" t="n"/>
      <c r="AO61" s="1207" t="n"/>
      <c r="AP61" s="1389" t="n"/>
      <c r="BH61" s="1342" t="n"/>
      <c r="BI61" s="1392" t="n"/>
      <c r="BJ61" s="1147" t="n"/>
      <c r="BK61" s="1147" t="n"/>
      <c r="BL61" s="1147" t="n"/>
      <c r="BM61" s="1147" t="n"/>
      <c r="BN61" s="1147" t="n"/>
      <c r="BO61" s="1147" t="n"/>
      <c r="BP61" s="1147" t="n"/>
      <c r="BQ61" s="1147" t="n"/>
      <c r="BR61" s="1147" t="n"/>
      <c r="BS61" s="1147" t="n"/>
      <c r="BT61" s="1147" t="n"/>
      <c r="BU61" s="1147" t="n"/>
      <c r="BV61" s="1147" t="n"/>
      <c r="BW61" s="1147" t="n"/>
      <c r="BX61" s="1147" t="n"/>
      <c r="BY61" s="1147" t="n"/>
      <c r="BZ61" s="1147" t="n"/>
      <c r="CA61" s="1147" t="n"/>
      <c r="CB61" s="1147" t="n"/>
      <c r="CC61" s="1147" t="n"/>
      <c r="CD61" s="1147" t="n"/>
      <c r="CE61" s="1147" t="n"/>
      <c r="CF61" s="1147" t="n"/>
      <c r="CG61" s="1147" t="n"/>
      <c r="CH61" s="1147" t="n"/>
      <c r="CI61" s="1147" t="n"/>
      <c r="CJ61" s="1147" t="n"/>
      <c r="CK61" s="1147" t="n"/>
      <c r="CL61" s="1147" t="n"/>
      <c r="CM61" s="1147" t="n"/>
      <c r="CN61" s="1147" t="n"/>
      <c r="CO61" s="1147" t="n"/>
      <c r="CP61" s="1147" t="n"/>
      <c r="CQ61" s="1147" t="n"/>
      <c r="CR61" s="1147" t="n"/>
      <c r="CS61" s="1147" t="n"/>
      <c r="CT61" s="1147" t="n"/>
      <c r="CU61" s="1147" t="n"/>
      <c r="CV61" s="1147" t="n"/>
      <c r="CW61" s="1147" t="n"/>
      <c r="CX61" s="1147" t="n"/>
      <c r="CY61" s="1147" t="n"/>
      <c r="CZ61" s="1147" t="n"/>
      <c r="DA61" s="1147" t="n"/>
      <c r="DB61" s="1147" t="n"/>
      <c r="DC61" s="1147" t="n"/>
      <c r="DD61" s="1147" t="n"/>
      <c r="DE61" s="1147" t="n"/>
      <c r="DF61" s="1147" t="n"/>
      <c r="DG61" s="1148" t="n"/>
      <c r="DH61" s="1207" t="n"/>
    </row>
    <row r="62" ht="36" customFormat="1" customHeight="1" s="1336">
      <c r="A62" s="1342" t="n"/>
      <c r="J62" s="1342" t="n"/>
      <c r="S62" s="1207" t="n"/>
      <c r="T62" s="1207" t="n"/>
      <c r="U62" s="1207" t="n"/>
      <c r="V62" s="1207" t="n"/>
      <c r="W62" s="1207" t="n"/>
      <c r="X62" s="1207" t="n"/>
      <c r="Y62" s="1207" t="n"/>
      <c r="Z62" s="1207" t="n"/>
      <c r="AA62" s="1207" t="n"/>
      <c r="AB62" s="1207" t="n"/>
      <c r="AC62" s="1207" t="n"/>
      <c r="AD62" s="1207" t="n"/>
      <c r="AE62" s="1207" t="n"/>
      <c r="AF62" s="1207" t="n"/>
      <c r="AG62" s="1207" t="n"/>
      <c r="AH62" s="1207" t="n"/>
      <c r="AI62" s="1207" t="n"/>
      <c r="AJ62" s="1207" t="n"/>
      <c r="AK62" s="1207" t="n"/>
      <c r="AL62" s="1207" t="n"/>
      <c r="AM62" s="1207" t="n"/>
      <c r="AN62" s="1207" t="n"/>
      <c r="AO62" s="1207" t="n"/>
      <c r="AP62" s="1342" t="n"/>
      <c r="AY62" s="1342" t="n"/>
      <c r="BH62" s="1342" t="n"/>
      <c r="BI62" s="1162" t="n"/>
      <c r="BJ62" s="1163" t="n"/>
      <c r="BK62" s="1163" t="n"/>
      <c r="BL62" s="1163" t="n"/>
      <c r="BM62" s="1163" t="n"/>
      <c r="BN62" s="1163" t="n"/>
      <c r="BO62" s="1163" t="n"/>
      <c r="BP62" s="1163" t="n"/>
      <c r="BQ62" s="1163" t="n"/>
      <c r="BR62" s="1163" t="n"/>
      <c r="BS62" s="1163" t="n"/>
      <c r="BT62" s="1163" t="n"/>
      <c r="BU62" s="1163" t="n"/>
      <c r="BV62" s="1163" t="n"/>
      <c r="BW62" s="1163" t="n"/>
      <c r="BX62" s="1163" t="n"/>
      <c r="BY62" s="1163" t="n"/>
      <c r="BZ62" s="1163" t="n"/>
      <c r="CA62" s="1163" t="n"/>
      <c r="CB62" s="1163" t="n"/>
      <c r="CC62" s="1163" t="n"/>
      <c r="CD62" s="1163" t="n"/>
      <c r="CE62" s="1163" t="n"/>
      <c r="CF62" s="1163" t="n"/>
      <c r="CG62" s="1163" t="n"/>
      <c r="CH62" s="1163" t="n"/>
      <c r="CI62" s="1163" t="n"/>
      <c r="CJ62" s="1163" t="n"/>
      <c r="CK62" s="1163" t="n"/>
      <c r="CL62" s="1163" t="n"/>
      <c r="CM62" s="1163" t="n"/>
      <c r="CN62" s="1163" t="n"/>
      <c r="CO62" s="1163" t="n"/>
      <c r="CP62" s="1163" t="n"/>
      <c r="CQ62" s="1163" t="n"/>
      <c r="CR62" s="1163" t="n"/>
      <c r="CS62" s="1163" t="n"/>
      <c r="CT62" s="1163" t="n"/>
      <c r="CU62" s="1163" t="n"/>
      <c r="CV62" s="1163" t="n"/>
      <c r="CW62" s="1163" t="n"/>
      <c r="CX62" s="1163" t="n"/>
      <c r="CY62" s="1163" t="n"/>
      <c r="CZ62" s="1163" t="n"/>
      <c r="DA62" s="1163" t="n"/>
      <c r="DB62" s="1163" t="n"/>
      <c r="DC62" s="1163" t="n"/>
      <c r="DD62" s="1163" t="n"/>
      <c r="DE62" s="1163" t="n"/>
      <c r="DF62" s="1163" t="n"/>
      <c r="DG62" s="1164" t="n"/>
      <c r="DH62" s="1207" t="n"/>
    </row>
    <row r="63" ht="4.5" customFormat="1" customHeight="1" s="1336">
      <c r="A63" s="1381" t="n"/>
      <c r="B63" s="1393" t="n"/>
      <c r="C63" s="1393" t="n"/>
      <c r="D63" s="1393" t="n"/>
      <c r="E63" s="1393" t="n"/>
      <c r="F63" s="1393" t="n"/>
      <c r="G63" s="1393" t="n"/>
      <c r="H63" s="1393" t="n"/>
      <c r="I63" s="1393" t="n"/>
      <c r="J63" s="1393" t="n"/>
      <c r="K63" s="1393" t="n"/>
      <c r="L63" s="1393" t="n"/>
      <c r="M63" s="1393" t="n"/>
      <c r="N63" s="1393" t="n"/>
      <c r="O63" s="1393" t="n"/>
      <c r="P63" s="1393" t="n"/>
      <c r="Q63" s="1393" t="n"/>
      <c r="R63" s="1393" t="n"/>
      <c r="S63" s="1393" t="n"/>
      <c r="T63" s="1393" t="n"/>
      <c r="U63" s="1393" t="n"/>
      <c r="V63" s="1393" t="n"/>
      <c r="W63" s="1393" t="n"/>
      <c r="X63" s="1393" t="n"/>
      <c r="Y63" s="1393" t="n"/>
      <c r="Z63" s="1393" t="n"/>
      <c r="AA63" s="1393" t="n"/>
      <c r="AB63" s="1393" t="n"/>
      <c r="AC63" s="1393" t="n"/>
      <c r="AD63" s="1393" t="n"/>
      <c r="AE63" s="1393" t="n"/>
      <c r="AF63" s="1393" t="n"/>
      <c r="AG63" s="1393" t="n"/>
      <c r="AH63" s="1393" t="n"/>
      <c r="AI63" s="1393" t="n"/>
      <c r="AJ63" s="1393" t="n"/>
      <c r="AK63" s="1393" t="n"/>
      <c r="AL63" s="1393" t="n"/>
      <c r="AM63" s="1393" t="n"/>
      <c r="AN63" s="1393" t="n"/>
      <c r="AO63" s="1393" t="n"/>
      <c r="AP63" s="1393" t="n"/>
      <c r="AQ63" s="1393" t="n"/>
      <c r="AR63" s="1393" t="n"/>
      <c r="AS63" s="1393" t="n"/>
      <c r="AT63" s="1393" t="n"/>
      <c r="AU63" s="1393" t="n"/>
      <c r="AV63" s="1393" t="n"/>
      <c r="AW63" s="1393" t="n"/>
      <c r="AX63" s="1393" t="n"/>
      <c r="AY63" s="1393" t="n"/>
      <c r="AZ63" s="1393" t="n"/>
      <c r="BA63" s="1393" t="n"/>
      <c r="BB63" s="1393" t="n"/>
      <c r="BC63" s="1393" t="n"/>
      <c r="BD63" s="1393" t="n"/>
      <c r="BE63" s="1393" t="n"/>
      <c r="BF63" s="1393" t="n"/>
      <c r="BG63" s="1393" t="n"/>
      <c r="BH63" s="1393" t="n"/>
      <c r="BI63" s="1393" t="n"/>
      <c r="BJ63" s="1393" t="n"/>
      <c r="BK63" s="1393" t="n"/>
      <c r="BL63" s="1393" t="n"/>
      <c r="BM63" s="1207" t="n"/>
      <c r="BN63" s="1207" t="n"/>
      <c r="BO63" s="1207" t="n"/>
      <c r="BP63" s="1207" t="n"/>
      <c r="BQ63" s="1207" t="n"/>
      <c r="BR63" s="1207" t="n"/>
      <c r="BS63" s="1207" t="n"/>
      <c r="BT63" s="1207" t="n"/>
      <c r="BU63" s="1207" t="n"/>
      <c r="BV63" s="1207" t="n"/>
      <c r="BW63" s="1207" t="n"/>
      <c r="BX63" s="1207" t="n"/>
      <c r="BY63" s="1207" t="n"/>
      <c r="BZ63" s="1207" t="n"/>
      <c r="CA63" s="1207" t="n"/>
      <c r="CB63" s="1207" t="n"/>
      <c r="CC63" s="1207" t="n"/>
      <c r="CD63" s="1207" t="n"/>
      <c r="CE63" s="1207" t="n"/>
      <c r="CF63" s="1207" t="n"/>
      <c r="CG63" s="1207" t="n"/>
      <c r="CH63" s="1207" t="n"/>
      <c r="CI63" s="1207" t="n"/>
      <c r="CJ63" s="1207" t="n"/>
      <c r="CK63" s="1207" t="n"/>
      <c r="CL63" s="1207" t="n"/>
      <c r="CM63" s="1207" t="n"/>
      <c r="CN63" s="1207" t="n"/>
      <c r="CO63" s="1207" t="n"/>
      <c r="CP63" s="1207" t="n"/>
      <c r="CQ63" s="1207" t="n"/>
      <c r="CR63" s="1207" t="n"/>
      <c r="CS63" s="1207" t="n"/>
      <c r="CT63" s="1207" t="n"/>
      <c r="CU63" s="1207" t="n"/>
      <c r="CV63" s="1207" t="n"/>
      <c r="CW63" s="1207" t="n"/>
      <c r="CX63" s="1207" t="n"/>
      <c r="CY63" s="1207" t="n"/>
      <c r="CZ63" s="1207" t="n"/>
      <c r="DA63" s="1207" t="n"/>
      <c r="DB63" s="1207" t="n"/>
      <c r="DC63" s="1207" t="n"/>
      <c r="DD63" s="1207" t="n"/>
      <c r="DE63" s="1207" t="n"/>
      <c r="DF63" s="1207" t="n"/>
      <c r="DG63" s="1207" t="n"/>
      <c r="DH63" s="1207" t="n"/>
      <c r="DI63" s="1207" t="n"/>
      <c r="DJ63" s="1207" t="n"/>
      <c r="DK63" s="1207" t="n"/>
      <c r="DL63" s="1207" t="n"/>
      <c r="DM63" s="1207" t="n"/>
      <c r="DN63" s="1207" t="n"/>
      <c r="DO63" s="1207" t="n"/>
      <c r="DP63" s="1207" t="n"/>
    </row>
    <row r="64" ht="12" customFormat="1" customHeight="1" s="1207">
      <c r="BH64" s="1349" t="inlineStr">
        <is>
          <t>Classification</t>
        </is>
      </c>
      <c r="BI64" s="1127" t="n"/>
      <c r="BJ64" s="1127" t="n"/>
      <c r="BK64" s="1127" t="n"/>
      <c r="BL64" s="1127" t="n"/>
      <c r="BM64" s="1127" t="n"/>
      <c r="BN64" s="1127" t="n"/>
      <c r="BO64" s="1127" t="n"/>
      <c r="BP64" s="1127" t="n"/>
      <c r="BQ64" s="1127" t="n"/>
      <c r="BR64" s="1127" t="n"/>
      <c r="BS64" s="1127" t="n"/>
      <c r="BT64" s="1128" t="n"/>
      <c r="BU64" s="1375" t="inlineStr">
        <is>
          <t>ＭＢ</t>
        </is>
      </c>
      <c r="BV64" s="1127" t="n"/>
      <c r="BW64" s="1127" t="n"/>
      <c r="BX64" s="1127" t="n"/>
      <c r="BY64" s="1127" t="n"/>
      <c r="BZ64" s="1128" t="n"/>
      <c r="CC64" s="1349" t="inlineStr">
        <is>
          <t>Retention Period</t>
        </is>
      </c>
      <c r="CD64" s="1127" t="n"/>
      <c r="CE64" s="1127" t="n"/>
      <c r="CF64" s="1127" t="n"/>
      <c r="CG64" s="1127" t="n"/>
      <c r="CH64" s="1127" t="n"/>
      <c r="CI64" s="1127" t="n"/>
      <c r="CJ64" s="1127" t="n"/>
      <c r="CK64" s="1127" t="n"/>
      <c r="CL64" s="1127" t="n"/>
      <c r="CM64" s="1127" t="n"/>
      <c r="CN64" s="1127" t="n"/>
      <c r="CO64" s="1127" t="n"/>
      <c r="CP64" s="1127" t="n"/>
      <c r="CQ64" s="1127" t="n"/>
      <c r="CR64" s="1127" t="n"/>
      <c r="CS64" s="1128" t="n"/>
      <c r="CT64" s="1394">
        <f>+BS!H4</f>
        <v/>
      </c>
      <c r="CU64" s="1127" t="n"/>
      <c r="CV64" s="1127" t="n"/>
      <c r="CW64" s="1127" t="n"/>
      <c r="CX64" s="1127" t="n"/>
      <c r="CY64" s="1127" t="n"/>
      <c r="CZ64" s="1127" t="n"/>
      <c r="DA64" s="1127" t="n"/>
      <c r="DB64" s="1127" t="n"/>
      <c r="DC64" s="1127" t="n"/>
      <c r="DD64" s="1127" t="n"/>
      <c r="DE64" s="1127" t="n"/>
      <c r="DF64" s="1127" t="n"/>
      <c r="DG64" s="1128"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6"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7" min="10" max="13"/>
    <col width="49.125" customWidth="1" style="996" min="14" max="14"/>
    <col width="13.5" customWidth="1" style="996" min="15" max="15"/>
    <col width="13.875" customWidth="1" style="996" min="16" max="17"/>
    <col width="13.625" customWidth="1" style="996" min="18" max="18"/>
    <col width="14.25" customWidth="1" style="996" min="19" max="19"/>
    <col width="12.25" customWidth="1" style="996" min="20" max="20"/>
    <col width="43.625" customWidth="1" style="996" min="21" max="21"/>
    <col width="9" customWidth="1" style="997" min="22" max="140"/>
    <col width="9" customWidth="1" style="996"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8">
      <c r="B4" s="630" t="inlineStr">
        <is>
          <t>Mizuho CCIF No.</t>
        </is>
      </c>
      <c r="C4" s="631">
        <f>BS!$B$3</f>
        <v/>
      </c>
      <c r="D4" s="952" t="n"/>
      <c r="E4" s="952" t="n"/>
      <c r="F4" s="952" t="n"/>
      <c r="G4" s="952" t="n"/>
      <c r="H4" s="952" t="n"/>
      <c r="I4" s="953" t="n"/>
      <c r="N4" s="630" t="inlineStr">
        <is>
          <t>Mizuho CCIF No.</t>
        </is>
      </c>
      <c r="O4" s="631">
        <f>BS!$B$3</f>
        <v/>
      </c>
      <c r="P4" s="952" t="n"/>
      <c r="Q4" s="952" t="n"/>
      <c r="R4" s="952" t="n"/>
      <c r="S4" s="952" t="n"/>
      <c r="T4" s="952" t="n"/>
      <c r="U4" s="953" t="n"/>
    </row>
    <row r="5" ht="11.25" customHeight="1" s="898">
      <c r="B5" s="954" t="n"/>
      <c r="C5" s="955" t="n"/>
      <c r="D5" s="956" t="n"/>
      <c r="E5" s="956" t="n"/>
      <c r="F5" s="956" t="n"/>
      <c r="G5" s="956" t="n"/>
      <c r="H5" s="956" t="n"/>
      <c r="I5" s="957" t="n"/>
      <c r="N5" s="954" t="n"/>
      <c r="O5" s="955" t="n"/>
      <c r="P5" s="956" t="n"/>
      <c r="Q5" s="956" t="n"/>
      <c r="R5" s="956" t="n"/>
      <c r="S5" s="956" t="n"/>
      <c r="T5" s="956" t="n"/>
      <c r="U5" s="957" t="n"/>
    </row>
    <row r="6" ht="19.5" customHeight="1" s="898">
      <c r="B6" s="630" t="inlineStr">
        <is>
          <t>Customer's Name</t>
        </is>
      </c>
      <c r="C6" s="632">
        <f>BS!$B$2</f>
        <v/>
      </c>
      <c r="D6" s="952" t="n"/>
      <c r="E6" s="952" t="n"/>
      <c r="F6" s="952" t="n"/>
      <c r="G6" s="952" t="n"/>
      <c r="H6" s="952" t="n"/>
      <c r="I6" s="953" t="n"/>
      <c r="N6" s="630" t="inlineStr">
        <is>
          <t>Customer's Name</t>
        </is>
      </c>
      <c r="O6" s="632">
        <f>BS!$B$2</f>
        <v/>
      </c>
      <c r="P6" s="952" t="n"/>
      <c r="Q6" s="952" t="n"/>
      <c r="R6" s="952" t="n"/>
      <c r="S6" s="952" t="n"/>
      <c r="T6" s="952" t="n"/>
      <c r="U6" s="953" t="n"/>
    </row>
    <row r="7" hidden="1" ht="13.5" customHeight="1" s="898">
      <c r="B7" s="954" t="n"/>
      <c r="C7" s="955" t="n"/>
      <c r="D7" s="956" t="n"/>
      <c r="E7" s="956" t="n"/>
      <c r="F7" s="956" t="n"/>
      <c r="G7" s="956" t="n"/>
      <c r="H7" s="956" t="n"/>
      <c r="I7" s="957" t="n"/>
      <c r="N7" s="954" t="n"/>
      <c r="O7" s="955" t="n"/>
      <c r="P7" s="956" t="n"/>
      <c r="Q7" s="956" t="n"/>
      <c r="R7" s="956" t="n"/>
      <c r="S7" s="956" t="n"/>
      <c r="T7" s="956" t="n"/>
      <c r="U7" s="957" t="n"/>
    </row>
    <row r="8" ht="13.5" customHeight="1" s="898">
      <c r="B8" s="630" t="inlineStr">
        <is>
          <t xml:space="preserve">Account Type </t>
        </is>
      </c>
      <c r="C8" s="632">
        <f>'BS (Assets) breakdown'!$C$8:$I$8</f>
        <v/>
      </c>
      <c r="D8" s="952" t="n"/>
      <c r="E8" s="952" t="n"/>
      <c r="F8" s="952" t="n"/>
      <c r="G8" s="952" t="n"/>
      <c r="H8" s="952" t="n"/>
      <c r="I8" s="953" t="n"/>
      <c r="N8" s="630" t="inlineStr">
        <is>
          <t xml:space="preserve">Account Type </t>
        </is>
      </c>
      <c r="O8" s="632">
        <f>$C$8</f>
        <v/>
      </c>
      <c r="P8" s="952" t="n"/>
      <c r="Q8" s="952" t="n"/>
      <c r="R8" s="952" t="n"/>
      <c r="S8" s="952" t="n"/>
      <c r="T8" s="952" t="n"/>
      <c r="U8" s="953" t="n"/>
    </row>
    <row r="9" ht="6.75" customHeight="1" s="898">
      <c r="B9" s="954" t="n"/>
      <c r="C9" s="955" t="n"/>
      <c r="D9" s="956" t="n"/>
      <c r="E9" s="956" t="n"/>
      <c r="F9" s="956" t="n"/>
      <c r="G9" s="956" t="n"/>
      <c r="H9" s="956" t="n"/>
      <c r="I9" s="957" t="n"/>
      <c r="N9" s="954" t="n"/>
      <c r="O9" s="955" t="n"/>
      <c r="P9" s="956" t="n"/>
      <c r="Q9" s="956" t="n"/>
      <c r="R9" s="956" t="n"/>
      <c r="S9" s="956" t="n"/>
      <c r="T9" s="956" t="n"/>
      <c r="U9" s="957" t="n"/>
    </row>
    <row r="10" ht="14.25" customHeight="1" s="898">
      <c r="B10" s="630" t="inlineStr">
        <is>
          <t>Unit</t>
        </is>
      </c>
      <c r="C10" s="633">
        <f>BS!$B$7</f>
        <v/>
      </c>
      <c r="D10" s="634">
        <f>BS!$B$8</f>
        <v/>
      </c>
      <c r="E10" s="635" t="n"/>
      <c r="F10" s="952" t="n"/>
      <c r="G10" s="952" t="n"/>
      <c r="H10" s="952" t="n"/>
      <c r="I10" s="953" t="n"/>
      <c r="N10" s="630" t="inlineStr">
        <is>
          <t>Unit</t>
        </is>
      </c>
      <c r="O10" s="633">
        <f>BS!$B$7</f>
        <v/>
      </c>
      <c r="P10" s="634">
        <f>BS!$B$10</f>
        <v/>
      </c>
      <c r="Q10" s="635" t="n"/>
      <c r="R10" s="952" t="n"/>
      <c r="S10" s="952" t="n"/>
      <c r="T10" s="952" t="n"/>
      <c r="U10" s="953" t="n"/>
    </row>
    <row r="11" ht="7.5" customHeight="1" s="898">
      <c r="B11" s="954" t="n"/>
      <c r="C11" s="955" t="n"/>
      <c r="D11" s="956" t="n"/>
      <c r="E11" s="956" t="n"/>
      <c r="F11" s="956" t="n"/>
      <c r="G11" s="956" t="n"/>
      <c r="H11" s="956" t="n"/>
      <c r="I11" s="957" t="n"/>
      <c r="N11" s="954" t="n"/>
      <c r="O11" s="955" t="n"/>
      <c r="P11" s="956" t="n"/>
      <c r="Q11" s="956" t="n"/>
      <c r="R11" s="956" t="n"/>
      <c r="S11" s="956" t="n"/>
      <c r="T11" s="956" t="n"/>
      <c r="U11" s="957"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8">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8">
      <c r="B14" s="90" t="inlineStr">
        <is>
          <t xml:space="preserve">Liabilities </t>
        </is>
      </c>
      <c r="C14" s="91" t="n"/>
      <c r="D14" s="91" t="n"/>
      <c r="E14" s="91" t="n"/>
      <c r="F14" s="91" t="n"/>
      <c r="G14" s="91" t="n"/>
      <c r="H14" s="91" t="n"/>
      <c r="I14" s="92" t="n"/>
      <c r="J14" s="998" t="n"/>
      <c r="N14" s="181" t="inlineStr">
        <is>
          <t xml:space="preserve">Liabilities </t>
        </is>
      </c>
      <c r="O14" s="182" t="n"/>
      <c r="P14" s="182" t="n"/>
      <c r="Q14" s="182" t="n"/>
      <c r="R14" s="182" t="n"/>
      <c r="S14" s="182" t="n"/>
      <c r="T14" s="182" t="n"/>
      <c r="U14" s="183" t="n"/>
    </row>
    <row r="15">
      <c r="A15" s="996" t="inlineStr">
        <is>
          <t>K1</t>
        </is>
      </c>
      <c r="B15" s="987" t="inlineStr">
        <is>
          <t xml:space="preserve">Short Term Debt </t>
        </is>
      </c>
      <c r="C15" s="999" t="n"/>
      <c r="D15" s="1000" t="n"/>
      <c r="E15" s="1000" t="n"/>
      <c r="F15" s="1000" t="n"/>
      <c r="G15" s="1000" t="n"/>
      <c r="H15" s="1000" t="n"/>
      <c r="I15" s="1001" t="n"/>
      <c r="J15" s="998" t="n"/>
      <c r="N15" s="1002">
        <f>B15</f>
        <v/>
      </c>
      <c r="O15" s="188" t="inlineStr"/>
      <c r="P15" s="1003" t="inlineStr"/>
      <c r="Q15" s="1003" t="inlineStr"/>
      <c r="R15" s="1003" t="inlineStr"/>
      <c r="S15" s="1003" t="inlineStr"/>
      <c r="T15" s="1003" t="inlineStr"/>
      <c r="U15" s="1004" t="n"/>
    </row>
    <row r="16">
      <c r="B16" s="102" t="inlineStr">
        <is>
          <t xml:space="preserve">  None Lease liability</t>
        </is>
      </c>
      <c r="C16" s="972" t="n"/>
      <c r="D16" s="972" t="n"/>
      <c r="E16" s="972" t="n"/>
      <c r="F16" s="972" t="n"/>
      <c r="G16" s="972" t="n">
        <v>12196</v>
      </c>
      <c r="H16" s="972" t="n">
        <v>13803</v>
      </c>
      <c r="I16" s="961" t="n"/>
      <c r="J16" s="998" t="n"/>
      <c r="N16" s="1005">
        <f>B16</f>
        <v/>
      </c>
      <c r="O16" s="192" t="inlineStr"/>
      <c r="P16" s="192" t="inlineStr"/>
      <c r="Q16" s="192" t="inlineStr"/>
      <c r="R16" s="192" t="inlineStr"/>
      <c r="S16" s="192">
        <f>G16*BS!$B$9</f>
        <v/>
      </c>
      <c r="T16" s="192">
        <f>H16*BS!$B$9</f>
        <v/>
      </c>
      <c r="U16" s="193">
        <f>I16</f>
        <v/>
      </c>
    </row>
    <row r="17">
      <c r="B17" s="102" t="n"/>
      <c r="C17" s="972" t="n"/>
      <c r="D17" s="972" t="n"/>
      <c r="E17" s="972" t="n"/>
      <c r="F17" s="972" t="n"/>
      <c r="G17" s="972" t="n"/>
      <c r="H17" s="972" t="n"/>
      <c r="I17" s="961" t="n"/>
      <c r="J17" s="998" t="n"/>
      <c r="N17" s="1005" t="inlineStr"/>
      <c r="O17" s="192" t="inlineStr"/>
      <c r="P17" s="192" t="inlineStr"/>
      <c r="Q17" s="192" t="inlineStr"/>
      <c r="R17" s="192" t="inlineStr"/>
      <c r="S17" s="192" t="inlineStr"/>
      <c r="T17" s="192" t="inlineStr"/>
      <c r="U17" s="193">
        <f>I17</f>
        <v/>
      </c>
    </row>
    <row r="18">
      <c r="B18" s="102" t="n"/>
      <c r="C18" s="972" t="n"/>
      <c r="D18" s="972" t="n"/>
      <c r="E18" s="972" t="n"/>
      <c r="F18" s="972" t="n"/>
      <c r="G18" s="972" t="n"/>
      <c r="H18" s="972" t="n"/>
      <c r="I18" s="961" t="n"/>
      <c r="J18" s="998" t="n"/>
      <c r="N18" s="1005"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1" t="n"/>
      <c r="J19" s="998" t="n"/>
      <c r="N19" s="1005" t="inlineStr"/>
      <c r="O19" s="192" t="inlineStr"/>
      <c r="P19" s="192" t="inlineStr"/>
      <c r="Q19" s="192" t="inlineStr"/>
      <c r="R19" s="192" t="inlineStr"/>
      <c r="S19" s="192" t="inlineStr"/>
      <c r="T19" s="192" t="inlineStr"/>
      <c r="U19" s="193">
        <f>I19</f>
        <v/>
      </c>
    </row>
    <row r="20">
      <c r="B20" s="102" t="n"/>
      <c r="C20" s="972" t="n"/>
      <c r="D20" s="972" t="n"/>
      <c r="E20" s="972" t="n"/>
      <c r="F20" s="972" t="n"/>
      <c r="G20" s="972" t="n"/>
      <c r="H20" s="972" t="n"/>
      <c r="I20" s="961" t="n"/>
      <c r="J20" s="998" t="n"/>
      <c r="N20" s="1005" t="inlineStr"/>
      <c r="O20" s="192" t="inlineStr"/>
      <c r="P20" s="192" t="inlineStr"/>
      <c r="Q20" s="192" t="inlineStr"/>
      <c r="R20" s="192" t="inlineStr"/>
      <c r="S20" s="192" t="inlineStr"/>
      <c r="T20" s="192" t="inlineStr"/>
      <c r="U20" s="193">
        <f>I20</f>
        <v/>
      </c>
    </row>
    <row r="21">
      <c r="B21" s="102" t="n"/>
      <c r="C21" s="972" t="n"/>
      <c r="D21" s="972" t="n"/>
      <c r="E21" s="972" t="n"/>
      <c r="F21" s="972" t="n"/>
      <c r="G21" s="972" t="n"/>
      <c r="H21" s="972" t="n"/>
      <c r="I21" s="961" t="n"/>
      <c r="J21" s="998" t="n"/>
      <c r="N21" s="1005" t="inlineStr"/>
      <c r="O21" s="192" t="inlineStr"/>
      <c r="P21" s="192" t="inlineStr"/>
      <c r="Q21" s="192" t="inlineStr"/>
      <c r="R21" s="192" t="inlineStr"/>
      <c r="S21" s="192" t="inlineStr"/>
      <c r="T21" s="192" t="inlineStr"/>
      <c r="U21" s="193">
        <f>I21</f>
        <v/>
      </c>
    </row>
    <row r="22">
      <c r="B22" s="102" t="n"/>
      <c r="C22" s="972" t="n"/>
      <c r="D22" s="972" t="n"/>
      <c r="E22" s="972" t="n"/>
      <c r="F22" s="972" t="n"/>
      <c r="G22" s="972" t="n"/>
      <c r="H22" s="972" t="n"/>
      <c r="I22" s="961" t="n"/>
      <c r="J22" s="998" t="n"/>
      <c r="N22" s="1005" t="inlineStr"/>
      <c r="O22" s="192" t="inlineStr"/>
      <c r="P22" s="192" t="inlineStr"/>
      <c r="Q22" s="192" t="inlineStr"/>
      <c r="R22" s="192" t="inlineStr"/>
      <c r="S22" s="192" t="inlineStr"/>
      <c r="T22" s="192" t="inlineStr"/>
      <c r="U22" s="193">
        <f>I22</f>
        <v/>
      </c>
    </row>
    <row r="23">
      <c r="B23" s="102" t="n"/>
      <c r="C23" s="972" t="n"/>
      <c r="D23" s="972" t="n"/>
      <c r="E23" s="972" t="n"/>
      <c r="F23" s="972" t="n"/>
      <c r="G23" s="972" t="n"/>
      <c r="H23" s="972" t="n"/>
      <c r="I23" s="961" t="n"/>
      <c r="J23" s="998" t="n"/>
      <c r="N23" s="1005" t="inlineStr"/>
      <c r="O23" s="192" t="inlineStr"/>
      <c r="P23" s="192" t="inlineStr"/>
      <c r="Q23" s="192" t="inlineStr"/>
      <c r="R23" s="192" t="inlineStr"/>
      <c r="S23" s="192" t="inlineStr"/>
      <c r="T23" s="192" t="inlineStr"/>
      <c r="U23" s="193">
        <f>I23</f>
        <v/>
      </c>
    </row>
    <row r="24">
      <c r="B24" s="102" t="n"/>
      <c r="C24" s="972" t="n"/>
      <c r="D24" s="972" t="n"/>
      <c r="E24" s="972" t="n"/>
      <c r="F24" s="972" t="n"/>
      <c r="G24" s="972" t="n"/>
      <c r="H24" s="972" t="n"/>
      <c r="I24" s="961" t="n"/>
      <c r="J24" s="998" t="n"/>
      <c r="N24" s="1005" t="inlineStr"/>
      <c r="O24" s="192" t="inlineStr"/>
      <c r="P24" s="192" t="inlineStr"/>
      <c r="Q24" s="192" t="inlineStr"/>
      <c r="R24" s="192" t="inlineStr"/>
      <c r="S24" s="192" t="inlineStr"/>
      <c r="T24" s="192" t="inlineStr"/>
      <c r="U24" s="193">
        <f>I24</f>
        <v/>
      </c>
    </row>
    <row r="25">
      <c r="B25" s="102" t="n"/>
      <c r="C25" s="972" t="n"/>
      <c r="D25" s="972" t="n"/>
      <c r="E25" s="972" t="n"/>
      <c r="F25" s="972" t="n"/>
      <c r="G25" s="972" t="n"/>
      <c r="H25" s="972" t="n"/>
      <c r="I25" s="961" t="n"/>
      <c r="J25" s="998" t="n"/>
      <c r="N25" s="1005" t="inlineStr"/>
      <c r="O25" s="192" t="inlineStr"/>
      <c r="P25" s="192" t="inlineStr"/>
      <c r="Q25" s="192" t="inlineStr"/>
      <c r="R25" s="192" t="inlineStr"/>
      <c r="S25" s="192" t="inlineStr"/>
      <c r="T25" s="192" t="inlineStr"/>
      <c r="U25" s="193" t="n"/>
    </row>
    <row r="26">
      <c r="B26" s="102" t="n"/>
      <c r="C26" s="972" t="n"/>
      <c r="D26" s="972" t="n"/>
      <c r="E26" s="972" t="n"/>
      <c r="F26" s="972" t="n"/>
      <c r="G26" s="972" t="n"/>
      <c r="H26" s="972" t="n"/>
      <c r="I26" s="961" t="n"/>
      <c r="J26" s="998" t="n"/>
      <c r="N26" s="1005" t="inlineStr"/>
      <c r="O26" s="192" t="inlineStr"/>
      <c r="P26" s="192" t="inlineStr"/>
      <c r="Q26" s="192" t="inlineStr"/>
      <c r="R26" s="192" t="inlineStr"/>
      <c r="S26" s="192" t="inlineStr"/>
      <c r="T26" s="192" t="inlineStr"/>
      <c r="U26" s="193">
        <f>I26</f>
        <v/>
      </c>
    </row>
    <row r="27" customFormat="1" s="1006">
      <c r="A27" s="1006" t="inlineStr">
        <is>
          <t>K2</t>
        </is>
      </c>
      <c r="B27" s="96" t="inlineStr">
        <is>
          <t xml:space="preserve">Total </t>
        </is>
      </c>
      <c r="C27" s="987">
        <f>SUM(INDIRECT(ADDRESS(MATCH("K1",$A:$A,0)+1,COLUMN(C$13),4)&amp;":"&amp;ADDRESS(MATCH("K2",$A:$A,0)-1,COLUMN(C$13),4)))</f>
        <v/>
      </c>
      <c r="D27" s="987">
        <f>SUM(INDIRECT(ADDRESS(MATCH("K1",$A:$A,0)+1,COLUMN(D$13),4)&amp;":"&amp;ADDRESS(MATCH("K2",$A:$A,0)-1,COLUMN(D$13),4)))</f>
        <v/>
      </c>
      <c r="E27" s="987">
        <f>SUM(INDIRECT(ADDRESS(MATCH("K1",$A:$A,0)+1,COLUMN(E$13),4)&amp;":"&amp;ADDRESS(MATCH("K2",$A:$A,0)-1,COLUMN(E$13),4)))</f>
        <v/>
      </c>
      <c r="F27" s="987">
        <f>SUM(INDIRECT(ADDRESS(MATCH("K1",$A:$A,0)+1,COLUMN(F$13),4)&amp;":"&amp;ADDRESS(MATCH("K2",$A:$A,0)-1,COLUMN(F$13),4)))</f>
        <v/>
      </c>
      <c r="G27" s="987">
        <f>SUM(INDIRECT(ADDRESS(MATCH("K1",$A:$A,0)+1,COLUMN(G$13),4)&amp;":"&amp;ADDRESS(MATCH("K2",$A:$A,0)-1,COLUMN(G$13),4)))</f>
        <v/>
      </c>
      <c r="H27" s="987">
        <f>SUM(INDIRECT(ADDRESS(MATCH("K1",$A:$A,0)+1,COLUMN(H$13),4)&amp;":"&amp;ADDRESS(MATCH("K2",$A:$A,0)-1,COLUMN(H$13),4)))</f>
        <v/>
      </c>
      <c r="I27" s="1007" t="n"/>
      <c r="J27" s="1008" t="n"/>
      <c r="K27" s="1009" t="n"/>
      <c r="L27" s="1009" t="n"/>
      <c r="M27" s="1009" t="n"/>
      <c r="N27" s="1002">
        <f>B27</f>
        <v/>
      </c>
      <c r="O27" s="198">
        <f>C27*BS!$B$9</f>
        <v/>
      </c>
      <c r="P27" s="198">
        <f>D27*BS!$B$9</f>
        <v/>
      </c>
      <c r="Q27" s="198">
        <f>E27*BS!$B$9</f>
        <v/>
      </c>
      <c r="R27" s="198">
        <f>F27*BS!$B$9</f>
        <v/>
      </c>
      <c r="S27" s="198">
        <f>G27*BS!$B$9</f>
        <v/>
      </c>
      <c r="T27" s="198">
        <f>H27*BS!$B$9</f>
        <v/>
      </c>
      <c r="U27" s="193">
        <f>I27</f>
        <v/>
      </c>
      <c r="V27" s="1009" t="n"/>
      <c r="W27" s="1009" t="n"/>
      <c r="X27" s="1009" t="n"/>
      <c r="Y27" s="1009" t="n"/>
      <c r="Z27" s="1009" t="n"/>
      <c r="AA27" s="1009" t="n"/>
      <c r="AB27" s="1009" t="n"/>
      <c r="AC27" s="1009" t="n"/>
      <c r="AD27" s="1009" t="n"/>
      <c r="AE27" s="1009" t="n"/>
      <c r="AF27" s="1009" t="n"/>
      <c r="AG27" s="1009" t="n"/>
      <c r="AH27" s="1009" t="n"/>
      <c r="AI27" s="1009" t="n"/>
      <c r="AJ27" s="1009" t="n"/>
      <c r="AK27" s="1009" t="n"/>
      <c r="AL27" s="1009" t="n"/>
      <c r="AM27" s="1009" t="n"/>
      <c r="AN27" s="1009" t="n"/>
      <c r="AO27" s="1009" t="n"/>
      <c r="AP27" s="1009" t="n"/>
      <c r="AQ27" s="1009" t="n"/>
      <c r="AR27" s="1009" t="n"/>
      <c r="AS27" s="1009" t="n"/>
      <c r="AT27" s="1009" t="n"/>
      <c r="AU27" s="1009" t="n"/>
      <c r="AV27" s="1009" t="n"/>
      <c r="AW27" s="1009" t="n"/>
      <c r="AX27" s="1009" t="n"/>
      <c r="AY27" s="1009" t="n"/>
      <c r="AZ27" s="1009" t="n"/>
      <c r="BA27" s="1009" t="n"/>
      <c r="BB27" s="1009" t="n"/>
      <c r="BC27" s="1009" t="n"/>
      <c r="BD27" s="1009" t="n"/>
      <c r="BE27" s="1009" t="n"/>
      <c r="BF27" s="1009" t="n"/>
      <c r="BG27" s="1009" t="n"/>
      <c r="BH27" s="1009" t="n"/>
      <c r="BI27" s="1009" t="n"/>
      <c r="BJ27" s="1009" t="n"/>
      <c r="BK27" s="1009" t="n"/>
      <c r="BL27" s="1009" t="n"/>
      <c r="BM27" s="1009" t="n"/>
      <c r="BN27" s="1009" t="n"/>
      <c r="BO27" s="1009" t="n"/>
      <c r="BP27" s="1009" t="n"/>
      <c r="BQ27" s="1009" t="n"/>
      <c r="BR27" s="1009" t="n"/>
      <c r="BS27" s="1009" t="n"/>
      <c r="BT27" s="1009" t="n"/>
      <c r="BU27" s="1009" t="n"/>
      <c r="BV27" s="1009" t="n"/>
      <c r="BW27" s="1009" t="n"/>
      <c r="BX27" s="1009" t="n"/>
      <c r="BY27" s="1009" t="n"/>
      <c r="BZ27" s="1009" t="n"/>
      <c r="CA27" s="1009" t="n"/>
      <c r="CB27" s="1009" t="n"/>
      <c r="CC27" s="1009" t="n"/>
      <c r="CD27" s="1009" t="n"/>
      <c r="CE27" s="1009" t="n"/>
      <c r="CF27" s="1009" t="n"/>
      <c r="CG27" s="1009" t="n"/>
      <c r="CH27" s="1009" t="n"/>
      <c r="CI27" s="1009" t="n"/>
      <c r="CJ27" s="1009" t="n"/>
      <c r="CK27" s="1009" t="n"/>
      <c r="CL27" s="1009" t="n"/>
      <c r="CM27" s="1009" t="n"/>
      <c r="CN27" s="1009" t="n"/>
      <c r="CO27" s="1009" t="n"/>
      <c r="CP27" s="1009" t="n"/>
      <c r="CQ27" s="1009" t="n"/>
      <c r="CR27" s="1009" t="n"/>
      <c r="CS27" s="1009" t="n"/>
      <c r="CT27" s="1009" t="n"/>
      <c r="CU27" s="1009" t="n"/>
      <c r="CV27" s="1009" t="n"/>
      <c r="CW27" s="1009" t="n"/>
      <c r="CX27" s="1009" t="n"/>
      <c r="CY27" s="1009" t="n"/>
      <c r="CZ27" s="1009" t="n"/>
      <c r="DA27" s="1009" t="n"/>
      <c r="DB27" s="1009" t="n"/>
      <c r="DC27" s="1009" t="n"/>
      <c r="DD27" s="1009" t="n"/>
      <c r="DE27" s="1009" t="n"/>
      <c r="DF27" s="1009" t="n"/>
      <c r="DG27" s="1009" t="n"/>
      <c r="DH27" s="1009" t="n"/>
      <c r="DI27" s="1009" t="n"/>
      <c r="DJ27" s="1009" t="n"/>
      <c r="DK27" s="1009" t="n"/>
      <c r="DL27" s="1009" t="n"/>
      <c r="DM27" s="1009" t="n"/>
      <c r="DN27" s="1009" t="n"/>
      <c r="DO27" s="1009" t="n"/>
      <c r="DP27" s="1009" t="n"/>
      <c r="DQ27" s="1009" t="n"/>
      <c r="DR27" s="1009" t="n"/>
      <c r="DS27" s="1009" t="n"/>
      <c r="DT27" s="1009" t="n"/>
      <c r="DU27" s="1009" t="n"/>
      <c r="DV27" s="1009" t="n"/>
      <c r="DW27" s="1009" t="n"/>
      <c r="DX27" s="1009" t="n"/>
      <c r="DY27" s="1009" t="n"/>
      <c r="DZ27" s="1009" t="n"/>
      <c r="EA27" s="1009" t="n"/>
      <c r="EB27" s="1009" t="n"/>
      <c r="EC27" s="1009" t="n"/>
      <c r="ED27" s="1009" t="n"/>
      <c r="EE27" s="1009" t="n"/>
      <c r="EF27" s="1009" t="n"/>
      <c r="EG27" s="1009" t="n"/>
      <c r="EH27" s="1009" t="n"/>
      <c r="EI27" s="1009" t="n"/>
      <c r="EJ27" s="1009" t="n"/>
    </row>
    <row r="28">
      <c r="B28" s="102" t="n"/>
      <c r="C28" s="1010" t="n"/>
      <c r="D28" s="1010" t="n"/>
      <c r="E28" s="1010" t="n"/>
      <c r="F28" s="1010" t="n"/>
      <c r="G28" s="1010" t="n"/>
      <c r="H28" s="1010" t="n"/>
      <c r="I28" s="1011" t="n"/>
      <c r="J28" s="998" t="n"/>
      <c r="N28" s="1012" t="inlineStr"/>
      <c r="O28" s="192" t="inlineStr"/>
      <c r="P28" s="192" t="inlineStr"/>
      <c r="Q28" s="192" t="inlineStr"/>
      <c r="R28" s="192" t="inlineStr"/>
      <c r="S28" s="192" t="inlineStr"/>
      <c r="T28" s="192" t="inlineStr"/>
      <c r="U28" s="193" t="n"/>
    </row>
    <row r="29" ht="18" customHeight="1" s="898">
      <c r="A29" s="996" t="inlineStr">
        <is>
          <t>K3</t>
        </is>
      </c>
      <c r="B29" s="96" t="inlineStr">
        <is>
          <t xml:space="preserve">Long Term Debt due in one year </t>
        </is>
      </c>
      <c r="C29" s="1013" t="n"/>
      <c r="D29" s="1013" t="n"/>
      <c r="E29" s="1013" t="n"/>
      <c r="F29" s="1013" t="n"/>
      <c r="G29" s="1013" t="n"/>
      <c r="H29" s="1013" t="n"/>
      <c r="I29" s="1014" t="n"/>
      <c r="J29" s="998" t="n"/>
      <c r="N29" s="1002">
        <f>B29</f>
        <v/>
      </c>
      <c r="O29" s="204" t="inlineStr"/>
      <c r="P29" s="204" t="inlineStr"/>
      <c r="Q29" s="204" t="inlineStr"/>
      <c r="R29" s="204" t="inlineStr"/>
      <c r="S29" s="204" t="inlineStr"/>
      <c r="T29" s="204" t="inlineStr"/>
      <c r="U29" s="193">
        <f>I29</f>
        <v/>
      </c>
    </row>
    <row r="30">
      <c r="B30" s="102" t="n"/>
      <c r="C30" s="972" t="n"/>
      <c r="D30" s="972" t="n"/>
      <c r="E30" s="972" t="n"/>
      <c r="F30" s="972" t="n"/>
      <c r="G30" s="972" t="n"/>
      <c r="H30" s="972" t="n"/>
      <c r="I30" s="1014" t="n"/>
      <c r="J30" s="998" t="n"/>
      <c r="N30" s="1015" t="inlineStr"/>
      <c r="O30" s="192" t="inlineStr"/>
      <c r="P30" s="192" t="inlineStr"/>
      <c r="Q30" s="192" t="inlineStr"/>
      <c r="R30" s="192" t="inlineStr"/>
      <c r="S30" s="192" t="inlineStr"/>
      <c r="T30" s="192" t="inlineStr"/>
      <c r="U30" s="193">
        <f>I30</f>
        <v/>
      </c>
    </row>
    <row r="31">
      <c r="B31" s="102" t="n"/>
      <c r="C31" s="972" t="n"/>
      <c r="D31" s="972" t="n"/>
      <c r="E31" s="972" t="n"/>
      <c r="F31" s="972" t="n"/>
      <c r="G31" s="972" t="n"/>
      <c r="H31" s="972" t="n"/>
      <c r="I31" s="1014" t="n"/>
      <c r="J31" s="998" t="n"/>
      <c r="N31" s="1015" t="inlineStr"/>
      <c r="O31" s="192" t="inlineStr"/>
      <c r="P31" s="192" t="inlineStr"/>
      <c r="Q31" s="192" t="inlineStr"/>
      <c r="R31" s="192" t="inlineStr"/>
      <c r="S31" s="192" t="inlineStr"/>
      <c r="T31" s="192" t="inlineStr"/>
      <c r="U31" s="193">
        <f>I31</f>
        <v/>
      </c>
    </row>
    <row r="32">
      <c r="B32" s="102" t="n"/>
      <c r="C32" s="972" t="n"/>
      <c r="D32" s="972" t="n"/>
      <c r="E32" s="972" t="n"/>
      <c r="F32" s="972" t="n"/>
      <c r="G32" s="972" t="n"/>
      <c r="H32" s="972" t="n"/>
      <c r="I32" s="1014" t="n"/>
      <c r="J32" s="998" t="n"/>
      <c r="N32" s="1015" t="inlineStr"/>
      <c r="O32" s="192" t="inlineStr"/>
      <c r="P32" s="192" t="inlineStr"/>
      <c r="Q32" s="192" t="inlineStr"/>
      <c r="R32" s="192" t="inlineStr"/>
      <c r="S32" s="192" t="inlineStr"/>
      <c r="T32" s="192" t="inlineStr"/>
      <c r="U32" s="193">
        <f>I32</f>
        <v/>
      </c>
    </row>
    <row r="33">
      <c r="B33" s="102" t="n"/>
      <c r="C33" s="972" t="n"/>
      <c r="D33" s="972" t="n"/>
      <c r="E33" s="972" t="n"/>
      <c r="F33" s="972" t="n"/>
      <c r="G33" s="972" t="n"/>
      <c r="H33" s="972" t="n"/>
      <c r="I33" s="1014" t="n"/>
      <c r="J33" s="998" t="n"/>
      <c r="N33" s="1015" t="inlineStr"/>
      <c r="O33" s="192" t="inlineStr"/>
      <c r="P33" s="192" t="inlineStr"/>
      <c r="Q33" s="192" t="inlineStr"/>
      <c r="R33" s="192" t="inlineStr"/>
      <c r="S33" s="192" t="inlineStr"/>
      <c r="T33" s="192" t="inlineStr"/>
      <c r="U33" s="193">
        <f>I33</f>
        <v/>
      </c>
    </row>
    <row r="34">
      <c r="B34" s="102" t="n"/>
      <c r="C34" s="972" t="n"/>
      <c r="D34" s="972" t="n"/>
      <c r="E34" s="972" t="n"/>
      <c r="F34" s="972" t="n"/>
      <c r="G34" s="972" t="n"/>
      <c r="H34" s="972" t="n"/>
      <c r="I34" s="1014" t="n"/>
      <c r="J34" s="998" t="n"/>
      <c r="N34" s="1015"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4" t="n"/>
      <c r="J35" s="998" t="n"/>
      <c r="N35" s="1015" t="inlineStr"/>
      <c r="O35" s="192" t="inlineStr"/>
      <c r="P35" s="192" t="inlineStr"/>
      <c r="Q35" s="192" t="inlineStr"/>
      <c r="R35" s="192" t="inlineStr"/>
      <c r="S35" s="192" t="inlineStr"/>
      <c r="T35" s="192" t="inlineStr"/>
      <c r="U35" s="193" t="n"/>
    </row>
    <row r="36">
      <c r="B36" s="102" t="n"/>
      <c r="C36" s="972" t="n"/>
      <c r="D36" s="972" t="n"/>
      <c r="E36" s="972" t="n"/>
      <c r="F36" s="972" t="n"/>
      <c r="G36" s="972" t="n"/>
      <c r="H36" s="972" t="n"/>
      <c r="I36" s="1014" t="n"/>
      <c r="J36" s="998" t="n"/>
      <c r="N36" s="1015" t="inlineStr"/>
      <c r="O36" s="192" t="inlineStr"/>
      <c r="P36" s="192" t="inlineStr"/>
      <c r="Q36" s="192" t="inlineStr"/>
      <c r="R36" s="192" t="inlineStr"/>
      <c r="S36" s="192" t="inlineStr"/>
      <c r="T36" s="192" t="inlineStr"/>
      <c r="U36" s="193">
        <f>I36</f>
        <v/>
      </c>
    </row>
    <row r="37">
      <c r="B37" s="102" t="n"/>
      <c r="C37" s="972" t="n"/>
      <c r="D37" s="972" t="n"/>
      <c r="E37" s="972" t="n"/>
      <c r="F37" s="972" t="n"/>
      <c r="G37" s="972" t="n"/>
      <c r="H37" s="972" t="n"/>
      <c r="I37" s="1014" t="n"/>
      <c r="J37" s="998" t="n"/>
      <c r="N37" s="1015" t="inlineStr"/>
      <c r="O37" s="192" t="inlineStr"/>
      <c r="P37" s="192" t="inlineStr"/>
      <c r="Q37" s="192" t="inlineStr"/>
      <c r="R37" s="192" t="inlineStr"/>
      <c r="S37" s="192" t="inlineStr"/>
      <c r="T37" s="192" t="inlineStr"/>
      <c r="U37" s="193">
        <f>I37</f>
        <v/>
      </c>
    </row>
    <row r="38">
      <c r="B38" s="102" t="n"/>
      <c r="C38" s="972" t="n"/>
      <c r="D38" s="972" t="n"/>
      <c r="E38" s="972" t="n"/>
      <c r="F38" s="972" t="n"/>
      <c r="G38" s="972" t="n"/>
      <c r="H38" s="972" t="n"/>
      <c r="I38" s="1014" t="n"/>
      <c r="J38" s="998" t="n"/>
      <c r="N38" s="1015" t="inlineStr"/>
      <c r="O38" s="192" t="inlineStr"/>
      <c r="P38" s="192" t="inlineStr"/>
      <c r="Q38" s="192" t="inlineStr"/>
      <c r="R38" s="192" t="inlineStr"/>
      <c r="S38" s="192" t="inlineStr"/>
      <c r="T38" s="192" t="inlineStr"/>
      <c r="U38" s="193">
        <f>I38</f>
        <v/>
      </c>
    </row>
    <row r="39">
      <c r="B39" s="102" t="n"/>
      <c r="C39" s="972" t="n"/>
      <c r="D39" s="972" t="n"/>
      <c r="E39" s="972" t="n"/>
      <c r="F39" s="972" t="n"/>
      <c r="G39" s="972" t="n"/>
      <c r="H39" s="972" t="n"/>
      <c r="I39" s="1014" t="n"/>
      <c r="J39" s="998" t="n"/>
      <c r="N39" s="1015" t="inlineStr"/>
      <c r="O39" s="192" t="inlineStr"/>
      <c r="P39" s="192" t="inlineStr"/>
      <c r="Q39" s="192" t="inlineStr"/>
      <c r="R39" s="192" t="inlineStr"/>
      <c r="S39" s="192" t="inlineStr"/>
      <c r="T39" s="192" t="inlineStr"/>
      <c r="U39" s="193">
        <f>I39</f>
        <v/>
      </c>
    </row>
    <row r="40">
      <c r="B40" s="102" t="n"/>
      <c r="C40" s="972" t="n"/>
      <c r="D40" s="972" t="n"/>
      <c r="E40" s="972" t="n"/>
      <c r="F40" s="972" t="n"/>
      <c r="G40" s="972" t="n"/>
      <c r="H40" s="972" t="n"/>
      <c r="I40" s="1014" t="n"/>
      <c r="J40" s="998" t="n"/>
      <c r="N40" s="1015" t="inlineStr"/>
      <c r="O40" s="192" t="inlineStr"/>
      <c r="P40" s="192" t="inlineStr"/>
      <c r="Q40" s="192" t="inlineStr"/>
      <c r="R40" s="192" t="inlineStr"/>
      <c r="S40" s="192" t="inlineStr"/>
      <c r="T40" s="192" t="inlineStr"/>
      <c r="U40" s="193">
        <f>I40</f>
        <v/>
      </c>
    </row>
    <row r="41" customFormat="1" s="1006">
      <c r="A41" s="1006" t="inlineStr">
        <is>
          <t>K4</t>
        </is>
      </c>
      <c r="B41" s="96" t="inlineStr">
        <is>
          <t xml:space="preserve">Total </t>
        </is>
      </c>
      <c r="C41" s="987">
        <f>SUM(INDIRECT(ADDRESS(MATCH("K3",$A:$A,0)+1,COLUMN(C$13),4)&amp;":"&amp;ADDRESS(MATCH("K4",$A:$A,0)-1,COLUMN(C$13),4)))</f>
        <v/>
      </c>
      <c r="D41" s="987">
        <f>SUM(INDIRECT(ADDRESS(MATCH("K3",$A:$A,0)+1,COLUMN(D$13),4)&amp;":"&amp;ADDRESS(MATCH("K4",$A:$A,0)-1,COLUMN(D$13),4)))</f>
        <v/>
      </c>
      <c r="E41" s="987">
        <f>SUM(INDIRECT(ADDRESS(MATCH("K3",$A:$A,0)+1,COLUMN(E$13),4)&amp;":"&amp;ADDRESS(MATCH("K4",$A:$A,0)-1,COLUMN(E$13),4)))</f>
        <v/>
      </c>
      <c r="F41" s="987">
        <f>SUM(INDIRECT(ADDRESS(MATCH("K3",$A:$A,0)+1,COLUMN(F$13),4)&amp;":"&amp;ADDRESS(MATCH("K4",$A:$A,0)-1,COLUMN(F$13),4)))</f>
        <v/>
      </c>
      <c r="G41" s="987">
        <f>SUM(INDIRECT(ADDRESS(MATCH("K3",$A:$A,0)+1,COLUMN(G$13),4)&amp;":"&amp;ADDRESS(MATCH("K4",$A:$A,0)-1,COLUMN(G$13),4)))</f>
        <v/>
      </c>
      <c r="H41" s="987">
        <f>SUM(INDIRECT(ADDRESS(MATCH("K3",$A:$A,0)+1,COLUMN(H$13),4)&amp;":"&amp;ADDRESS(MATCH("K4",$A:$A,0)-1,COLUMN(H$13),4)))</f>
        <v/>
      </c>
      <c r="I41" s="1016" t="n"/>
      <c r="J41" s="1008" t="n"/>
      <c r="K41" s="1009" t="n"/>
      <c r="L41" s="1009" t="n"/>
      <c r="M41" s="1009" t="n"/>
      <c r="N41" s="1002">
        <f>B41</f>
        <v/>
      </c>
      <c r="O41" s="198">
        <f>C41*BS!$B$9</f>
        <v/>
      </c>
      <c r="P41" s="198">
        <f>D41*BS!$B$9</f>
        <v/>
      </c>
      <c r="Q41" s="198">
        <f>E41*BS!$B$9</f>
        <v/>
      </c>
      <c r="R41" s="198">
        <f>F41*BS!$B$9</f>
        <v/>
      </c>
      <c r="S41" s="198">
        <f>G41*BS!$B$9</f>
        <v/>
      </c>
      <c r="T41" s="198">
        <f>H41*BS!$B$9</f>
        <v/>
      </c>
      <c r="U41" s="193">
        <f>I41</f>
        <v/>
      </c>
      <c r="V41" s="1009" t="n"/>
      <c r="W41" s="1009" t="n"/>
      <c r="X41" s="1009" t="n"/>
      <c r="Y41" s="1009" t="n"/>
      <c r="Z41" s="1009" t="n"/>
      <c r="AA41" s="1009" t="n"/>
      <c r="AB41" s="1009" t="n"/>
      <c r="AC41" s="1009" t="n"/>
      <c r="AD41" s="1009" t="n"/>
      <c r="AE41" s="1009" t="n"/>
      <c r="AF41" s="1009" t="n"/>
      <c r="AG41" s="1009" t="n"/>
      <c r="AH41" s="1009" t="n"/>
      <c r="AI41" s="1009" t="n"/>
      <c r="AJ41" s="1009" t="n"/>
      <c r="AK41" s="1009" t="n"/>
      <c r="AL41" s="1009" t="n"/>
      <c r="AM41" s="1009" t="n"/>
      <c r="AN41" s="1009" t="n"/>
      <c r="AO41" s="1009" t="n"/>
      <c r="AP41" s="1009" t="n"/>
      <c r="AQ41" s="1009" t="n"/>
      <c r="AR41" s="1009" t="n"/>
      <c r="AS41" s="1009" t="n"/>
      <c r="AT41" s="1009" t="n"/>
      <c r="AU41" s="1009" t="n"/>
      <c r="AV41" s="1009" t="n"/>
      <c r="AW41" s="1009" t="n"/>
      <c r="AX41" s="1009" t="n"/>
      <c r="AY41" s="1009" t="n"/>
      <c r="AZ41" s="1009" t="n"/>
      <c r="BA41" s="1009" t="n"/>
      <c r="BB41" s="1009" t="n"/>
      <c r="BC41" s="1009" t="n"/>
      <c r="BD41" s="1009" t="n"/>
      <c r="BE41" s="1009" t="n"/>
      <c r="BF41" s="1009" t="n"/>
      <c r="BG41" s="1009" t="n"/>
      <c r="BH41" s="1009" t="n"/>
      <c r="BI41" s="1009" t="n"/>
      <c r="BJ41" s="1009" t="n"/>
      <c r="BK41" s="1009" t="n"/>
      <c r="BL41" s="1009" t="n"/>
      <c r="BM41" s="1009" t="n"/>
      <c r="BN41" s="1009" t="n"/>
      <c r="BO41" s="1009" t="n"/>
      <c r="BP41" s="1009" t="n"/>
      <c r="BQ41" s="1009" t="n"/>
      <c r="BR41" s="1009" t="n"/>
      <c r="BS41" s="1009" t="n"/>
      <c r="BT41" s="1009" t="n"/>
      <c r="BU41" s="1009" t="n"/>
      <c r="BV41" s="1009" t="n"/>
      <c r="BW41" s="1009" t="n"/>
      <c r="BX41" s="1009" t="n"/>
      <c r="BY41" s="1009" t="n"/>
      <c r="BZ41" s="1009" t="n"/>
      <c r="CA41" s="1009" t="n"/>
      <c r="CB41" s="1009" t="n"/>
      <c r="CC41" s="1009" t="n"/>
      <c r="CD41" s="1009" t="n"/>
      <c r="CE41" s="1009" t="n"/>
      <c r="CF41" s="1009" t="n"/>
      <c r="CG41" s="1009" t="n"/>
      <c r="CH41" s="1009" t="n"/>
      <c r="CI41" s="1009" t="n"/>
      <c r="CJ41" s="1009" t="n"/>
      <c r="CK41" s="1009" t="n"/>
      <c r="CL41" s="1009" t="n"/>
      <c r="CM41" s="1009" t="n"/>
      <c r="CN41" s="1009" t="n"/>
      <c r="CO41" s="1009" t="n"/>
      <c r="CP41" s="1009" t="n"/>
      <c r="CQ41" s="1009" t="n"/>
      <c r="CR41" s="1009" t="n"/>
      <c r="CS41" s="1009" t="n"/>
      <c r="CT41" s="1009" t="n"/>
      <c r="CU41" s="1009" t="n"/>
      <c r="CV41" s="1009" t="n"/>
      <c r="CW41" s="1009" t="n"/>
      <c r="CX41" s="1009" t="n"/>
      <c r="CY41" s="1009" t="n"/>
      <c r="CZ41" s="1009" t="n"/>
      <c r="DA41" s="1009" t="n"/>
      <c r="DB41" s="1009" t="n"/>
      <c r="DC41" s="1009" t="n"/>
      <c r="DD41" s="1009" t="n"/>
      <c r="DE41" s="1009" t="n"/>
      <c r="DF41" s="1009" t="n"/>
      <c r="DG41" s="1009" t="n"/>
      <c r="DH41" s="1009" t="n"/>
      <c r="DI41" s="1009" t="n"/>
      <c r="DJ41" s="1009" t="n"/>
      <c r="DK41" s="1009" t="n"/>
      <c r="DL41" s="1009" t="n"/>
      <c r="DM41" s="1009" t="n"/>
      <c r="DN41" s="1009" t="n"/>
      <c r="DO41" s="1009" t="n"/>
      <c r="DP41" s="1009" t="n"/>
      <c r="DQ41" s="1009" t="n"/>
      <c r="DR41" s="1009" t="n"/>
      <c r="DS41" s="1009" t="n"/>
      <c r="DT41" s="1009" t="n"/>
      <c r="DU41" s="1009" t="n"/>
      <c r="DV41" s="1009" t="n"/>
      <c r="DW41" s="1009" t="n"/>
      <c r="DX41" s="1009" t="n"/>
      <c r="DY41" s="1009" t="n"/>
      <c r="DZ41" s="1009" t="n"/>
      <c r="EA41" s="1009" t="n"/>
      <c r="EB41" s="1009" t="n"/>
      <c r="EC41" s="1009" t="n"/>
      <c r="ED41" s="1009" t="n"/>
      <c r="EE41" s="1009" t="n"/>
      <c r="EF41" s="1009" t="n"/>
      <c r="EG41" s="1009" t="n"/>
      <c r="EH41" s="1009" t="n"/>
      <c r="EI41" s="1009" t="n"/>
      <c r="EJ41" s="1009" t="n"/>
    </row>
    <row r="42">
      <c r="B42" s="102" t="n"/>
      <c r="C42" s="971" t="n"/>
      <c r="D42" s="971" t="n"/>
      <c r="E42" s="971" t="n"/>
      <c r="F42" s="971" t="n"/>
      <c r="G42" s="971" t="n"/>
      <c r="H42" s="971" t="n"/>
      <c r="I42" s="1016" t="n"/>
      <c r="J42" s="998" t="n"/>
      <c r="N42" s="1015" t="inlineStr"/>
      <c r="O42" s="192" t="inlineStr"/>
      <c r="P42" s="192" t="inlineStr"/>
      <c r="Q42" s="192" t="inlineStr"/>
      <c r="R42" s="192" t="inlineStr"/>
      <c r="S42" s="192" t="inlineStr"/>
      <c r="T42" s="192" t="inlineStr"/>
      <c r="U42" s="193" t="n"/>
    </row>
    <row r="43" customFormat="1" s="1017">
      <c r="A43" s="996" t="inlineStr">
        <is>
          <t>K5</t>
        </is>
      </c>
      <c r="B43" s="96" t="inlineStr">
        <is>
          <t xml:space="preserve">Note Payable (Debt) </t>
        </is>
      </c>
      <c r="C43" s="987" t="n"/>
      <c r="D43" s="987" t="n"/>
      <c r="E43" s="987" t="n"/>
      <c r="F43" s="987" t="n"/>
      <c r="G43" s="987" t="n"/>
      <c r="H43" s="987" t="n"/>
      <c r="I43" s="1016" t="n"/>
      <c r="J43" s="998" t="n"/>
      <c r="K43" s="997" t="n"/>
      <c r="L43" s="997" t="n"/>
      <c r="M43" s="997" t="n"/>
      <c r="N43" s="1002">
        <f>B43</f>
        <v/>
      </c>
      <c r="O43" s="204" t="inlineStr"/>
      <c r="P43" s="204" t="inlineStr"/>
      <c r="Q43" s="204" t="inlineStr"/>
      <c r="R43" s="204" t="inlineStr"/>
      <c r="S43" s="204" t="inlineStr"/>
      <c r="T43" s="204" t="inlineStr"/>
      <c r="U43" s="193" t="n"/>
      <c r="V43" s="997" t="n"/>
      <c r="W43" s="997" t="n"/>
      <c r="X43" s="997" t="n"/>
      <c r="Y43" s="997" t="n"/>
      <c r="Z43" s="997" t="n"/>
      <c r="AA43" s="997" t="n"/>
      <c r="AB43" s="997" t="n"/>
      <c r="AC43" s="997" t="n"/>
      <c r="AD43" s="997" t="n"/>
      <c r="AE43" s="997" t="n"/>
      <c r="AF43" s="997" t="n"/>
      <c r="AG43" s="997" t="n"/>
      <c r="AH43" s="997" t="n"/>
      <c r="AI43" s="997" t="n"/>
      <c r="AJ43" s="997" t="n"/>
      <c r="AK43" s="997" t="n"/>
      <c r="AL43" s="997" t="n"/>
      <c r="AM43" s="997" t="n"/>
      <c r="AN43" s="997" t="n"/>
      <c r="AO43" s="997" t="n"/>
      <c r="AP43" s="997" t="n"/>
      <c r="AQ43" s="997" t="n"/>
      <c r="AR43" s="997" t="n"/>
      <c r="AS43" s="997" t="n"/>
      <c r="AT43" s="997" t="n"/>
      <c r="AU43" s="997" t="n"/>
      <c r="AV43" s="997" t="n"/>
      <c r="AW43" s="997" t="n"/>
      <c r="AX43" s="997" t="n"/>
      <c r="AY43" s="997" t="n"/>
      <c r="AZ43" s="997" t="n"/>
      <c r="BA43" s="997" t="n"/>
      <c r="BB43" s="997" t="n"/>
      <c r="BC43" s="997" t="n"/>
      <c r="BD43" s="997" t="n"/>
      <c r="BE43" s="997" t="n"/>
      <c r="BF43" s="997" t="n"/>
      <c r="BG43" s="997" t="n"/>
      <c r="BH43" s="997" t="n"/>
      <c r="BI43" s="997" t="n"/>
      <c r="BJ43" s="997" t="n"/>
      <c r="BK43" s="997" t="n"/>
      <c r="BL43" s="997" t="n"/>
      <c r="BM43" s="997" t="n"/>
      <c r="BN43" s="997" t="n"/>
      <c r="BO43" s="997" t="n"/>
      <c r="BP43" s="997" t="n"/>
      <c r="BQ43" s="997" t="n"/>
      <c r="BR43" s="997" t="n"/>
      <c r="BS43" s="997" t="n"/>
      <c r="BT43" s="997" t="n"/>
      <c r="BU43" s="997" t="n"/>
      <c r="BV43" s="997" t="n"/>
      <c r="BW43" s="997" t="n"/>
      <c r="BX43" s="997" t="n"/>
      <c r="BY43" s="997" t="n"/>
      <c r="BZ43" s="997" t="n"/>
      <c r="CA43" s="997" t="n"/>
      <c r="CB43" s="997" t="n"/>
      <c r="CC43" s="997" t="n"/>
      <c r="CD43" s="997" t="n"/>
      <c r="CE43" s="997" t="n"/>
      <c r="CF43" s="997" t="n"/>
      <c r="CG43" s="997" t="n"/>
      <c r="CH43" s="997" t="n"/>
      <c r="CI43" s="997" t="n"/>
      <c r="CJ43" s="997" t="n"/>
      <c r="CK43" s="997" t="n"/>
      <c r="CL43" s="997" t="n"/>
      <c r="CM43" s="997" t="n"/>
      <c r="CN43" s="997" t="n"/>
      <c r="CO43" s="997" t="n"/>
      <c r="CP43" s="997" t="n"/>
      <c r="CQ43" s="997" t="n"/>
      <c r="CR43" s="997" t="n"/>
      <c r="CS43" s="997" t="n"/>
      <c r="CT43" s="997" t="n"/>
      <c r="CU43" s="997" t="n"/>
      <c r="CV43" s="997" t="n"/>
      <c r="CW43" s="997" t="n"/>
      <c r="CX43" s="997" t="n"/>
      <c r="CY43" s="997" t="n"/>
      <c r="CZ43" s="997" t="n"/>
      <c r="DA43" s="997" t="n"/>
      <c r="DB43" s="997" t="n"/>
      <c r="DC43" s="997" t="n"/>
      <c r="DD43" s="997" t="n"/>
      <c r="DE43" s="997" t="n"/>
      <c r="DF43" s="997" t="n"/>
      <c r="DG43" s="997" t="n"/>
      <c r="DH43" s="997" t="n"/>
      <c r="DI43" s="997" t="n"/>
      <c r="DJ43" s="997" t="n"/>
      <c r="DK43" s="997" t="n"/>
      <c r="DL43" s="997" t="n"/>
      <c r="DM43" s="997" t="n"/>
      <c r="DN43" s="997" t="n"/>
      <c r="DO43" s="997" t="n"/>
      <c r="DP43" s="997" t="n"/>
      <c r="DQ43" s="997" t="n"/>
      <c r="DR43" s="997" t="n"/>
      <c r="DS43" s="997" t="n"/>
      <c r="DT43" s="997" t="n"/>
      <c r="DU43" s="997" t="n"/>
      <c r="DV43" s="997" t="n"/>
      <c r="DW43" s="997" t="n"/>
      <c r="DX43" s="997" t="n"/>
      <c r="DY43" s="997" t="n"/>
      <c r="DZ43" s="997" t="n"/>
      <c r="EA43" s="997" t="n"/>
      <c r="EB43" s="997" t="n"/>
      <c r="EC43" s="997" t="n"/>
      <c r="ED43" s="997" t="n"/>
      <c r="EE43" s="997" t="n"/>
      <c r="EF43" s="997" t="n"/>
      <c r="EG43" s="997" t="n"/>
      <c r="EH43" s="997" t="n"/>
      <c r="EI43" s="997" t="n"/>
      <c r="EJ43" s="997" t="n"/>
    </row>
    <row r="44" customFormat="1" s="996">
      <c r="B44" s="102" t="n"/>
      <c r="C44" s="972" t="n"/>
      <c r="D44" s="972" t="n"/>
      <c r="E44" s="972" t="n"/>
      <c r="F44" s="972" t="n"/>
      <c r="G44" s="972" t="n"/>
      <c r="H44" s="972" t="n"/>
      <c r="I44" s="1014" t="n"/>
      <c r="J44" s="998" t="n"/>
      <c r="K44" s="997" t="n"/>
      <c r="L44" s="997" t="n"/>
      <c r="M44" s="997" t="n"/>
      <c r="N44" s="1015" t="inlineStr"/>
      <c r="O44" s="192" t="inlineStr"/>
      <c r="P44" s="192" t="inlineStr"/>
      <c r="Q44" s="192" t="inlineStr"/>
      <c r="R44" s="192" t="inlineStr"/>
      <c r="S44" s="192" t="inlineStr"/>
      <c r="T44" s="192" t="inlineStr"/>
      <c r="U44" s="193">
        <f>I44</f>
        <v/>
      </c>
      <c r="V44" s="997" t="n"/>
      <c r="W44" s="997" t="n"/>
      <c r="X44" s="997" t="n"/>
      <c r="Y44" s="997" t="n"/>
      <c r="Z44" s="997" t="n"/>
      <c r="AA44" s="997" t="n"/>
      <c r="AB44" s="997" t="n"/>
      <c r="AC44" s="997" t="n"/>
      <c r="AD44" s="997" t="n"/>
      <c r="AE44" s="997" t="n"/>
      <c r="AF44" s="997" t="n"/>
      <c r="AG44" s="997" t="n"/>
      <c r="AH44" s="997" t="n"/>
      <c r="AI44" s="997" t="n"/>
      <c r="AJ44" s="997" t="n"/>
      <c r="AK44" s="997" t="n"/>
      <c r="AL44" s="997" t="n"/>
      <c r="AM44" s="997" t="n"/>
      <c r="AN44" s="997" t="n"/>
      <c r="AO44" s="997" t="n"/>
      <c r="AP44" s="997" t="n"/>
      <c r="AQ44" s="997" t="n"/>
      <c r="AR44" s="997" t="n"/>
      <c r="AS44" s="997" t="n"/>
      <c r="AT44" s="997" t="n"/>
      <c r="AU44" s="997" t="n"/>
      <c r="AV44" s="997" t="n"/>
      <c r="AW44" s="997" t="n"/>
      <c r="AX44" s="997" t="n"/>
      <c r="AY44" s="997" t="n"/>
      <c r="AZ44" s="997" t="n"/>
      <c r="BA44" s="997" t="n"/>
      <c r="BB44" s="997" t="n"/>
      <c r="BC44" s="997" t="n"/>
      <c r="BD44" s="997" t="n"/>
      <c r="BE44" s="997" t="n"/>
      <c r="BF44" s="997" t="n"/>
      <c r="BG44" s="997" t="n"/>
      <c r="BH44" s="997" t="n"/>
      <c r="BI44" s="997" t="n"/>
      <c r="BJ44" s="997" t="n"/>
      <c r="BK44" s="997" t="n"/>
      <c r="BL44" s="997" t="n"/>
      <c r="BM44" s="997" t="n"/>
      <c r="BN44" s="997" t="n"/>
      <c r="BO44" s="997" t="n"/>
      <c r="BP44" s="997" t="n"/>
      <c r="BQ44" s="997" t="n"/>
      <c r="BR44" s="997" t="n"/>
      <c r="BS44" s="997" t="n"/>
      <c r="BT44" s="997" t="n"/>
      <c r="BU44" s="997" t="n"/>
      <c r="BV44" s="997" t="n"/>
      <c r="BW44" s="997" t="n"/>
      <c r="BX44" s="997" t="n"/>
      <c r="BY44" s="997" t="n"/>
      <c r="BZ44" s="997" t="n"/>
      <c r="CA44" s="997" t="n"/>
      <c r="CB44" s="997" t="n"/>
      <c r="CC44" s="997" t="n"/>
      <c r="CD44" s="997" t="n"/>
      <c r="CE44" s="997" t="n"/>
      <c r="CF44" s="997" t="n"/>
      <c r="CG44" s="997" t="n"/>
      <c r="CH44" s="997" t="n"/>
      <c r="CI44" s="997" t="n"/>
      <c r="CJ44" s="997" t="n"/>
      <c r="CK44" s="997" t="n"/>
      <c r="CL44" s="997" t="n"/>
      <c r="CM44" s="997" t="n"/>
      <c r="CN44" s="997" t="n"/>
      <c r="CO44" s="997" t="n"/>
      <c r="CP44" s="997" t="n"/>
      <c r="CQ44" s="997" t="n"/>
      <c r="CR44" s="997" t="n"/>
      <c r="CS44" s="997" t="n"/>
      <c r="CT44" s="997" t="n"/>
      <c r="CU44" s="997" t="n"/>
      <c r="CV44" s="997" t="n"/>
      <c r="CW44" s="997" t="n"/>
      <c r="CX44" s="997" t="n"/>
      <c r="CY44" s="997" t="n"/>
      <c r="CZ44" s="997" t="n"/>
      <c r="DA44" s="997" t="n"/>
      <c r="DB44" s="997" t="n"/>
      <c r="DC44" s="997" t="n"/>
      <c r="DD44" s="997" t="n"/>
      <c r="DE44" s="997" t="n"/>
      <c r="DF44" s="997" t="n"/>
      <c r="DG44" s="997" t="n"/>
      <c r="DH44" s="997" t="n"/>
      <c r="DI44" s="997" t="n"/>
      <c r="DJ44" s="997" t="n"/>
      <c r="DK44" s="997" t="n"/>
      <c r="DL44" s="997" t="n"/>
      <c r="DM44" s="997" t="n"/>
      <c r="DN44" s="997" t="n"/>
      <c r="DO44" s="997" t="n"/>
      <c r="DP44" s="997" t="n"/>
      <c r="DQ44" s="997" t="n"/>
      <c r="DR44" s="997" t="n"/>
      <c r="DS44" s="997" t="n"/>
      <c r="DT44" s="997" t="n"/>
      <c r="DU44" s="997" t="n"/>
      <c r="DV44" s="997" t="n"/>
      <c r="DW44" s="997" t="n"/>
      <c r="DX44" s="997" t="n"/>
      <c r="DY44" s="997" t="n"/>
      <c r="DZ44" s="997" t="n"/>
      <c r="EA44" s="997" t="n"/>
      <c r="EB44" s="997" t="n"/>
      <c r="EC44" s="997" t="n"/>
      <c r="ED44" s="997" t="n"/>
      <c r="EE44" s="997" t="n"/>
      <c r="EF44" s="997" t="n"/>
      <c r="EG44" s="997" t="n"/>
      <c r="EH44" s="997" t="n"/>
      <c r="EI44" s="997" t="n"/>
      <c r="EJ44" s="997" t="n"/>
    </row>
    <row r="45" customFormat="1" s="996">
      <c r="B45" s="102" t="n"/>
      <c r="C45" s="972" t="n"/>
      <c r="D45" s="972" t="n"/>
      <c r="E45" s="972" t="n"/>
      <c r="F45" s="972" t="n"/>
      <c r="G45" s="972" t="n"/>
      <c r="H45" s="972" t="n"/>
      <c r="I45" s="1014" t="n"/>
      <c r="J45" s="998" t="n"/>
      <c r="K45" s="997" t="n"/>
      <c r="L45" s="997" t="n"/>
      <c r="M45" s="997" t="n"/>
      <c r="N45" s="1015" t="inlineStr"/>
      <c r="O45" s="192" t="inlineStr"/>
      <c r="P45" s="192" t="inlineStr"/>
      <c r="Q45" s="192" t="inlineStr"/>
      <c r="R45" s="192" t="inlineStr"/>
      <c r="S45" s="192" t="inlineStr"/>
      <c r="T45" s="192" t="inlineStr"/>
      <c r="U45" s="193">
        <f>I45</f>
        <v/>
      </c>
      <c r="V45" s="997" t="n"/>
      <c r="W45" s="997" t="n"/>
      <c r="X45" s="997" t="n"/>
      <c r="Y45" s="997" t="n"/>
      <c r="Z45" s="997" t="n"/>
      <c r="AA45" s="997" t="n"/>
      <c r="AB45" s="997" t="n"/>
      <c r="AC45" s="997" t="n"/>
      <c r="AD45" s="997" t="n"/>
      <c r="AE45" s="997" t="n"/>
      <c r="AF45" s="997" t="n"/>
      <c r="AG45" s="997" t="n"/>
      <c r="AH45" s="997" t="n"/>
      <c r="AI45" s="997" t="n"/>
      <c r="AJ45" s="997" t="n"/>
      <c r="AK45" s="997" t="n"/>
      <c r="AL45" s="997" t="n"/>
      <c r="AM45" s="997" t="n"/>
      <c r="AN45" s="997" t="n"/>
      <c r="AO45" s="997" t="n"/>
      <c r="AP45" s="997" t="n"/>
      <c r="AQ45" s="997" t="n"/>
      <c r="AR45" s="997" t="n"/>
      <c r="AS45" s="997" t="n"/>
      <c r="AT45" s="997" t="n"/>
      <c r="AU45" s="997" t="n"/>
      <c r="AV45" s="997" t="n"/>
      <c r="AW45" s="997" t="n"/>
      <c r="AX45" s="997" t="n"/>
      <c r="AY45" s="997" t="n"/>
      <c r="AZ45" s="997" t="n"/>
      <c r="BA45" s="997" t="n"/>
      <c r="BB45" s="997" t="n"/>
      <c r="BC45" s="997" t="n"/>
      <c r="BD45" s="997" t="n"/>
      <c r="BE45" s="997" t="n"/>
      <c r="BF45" s="997" t="n"/>
      <c r="BG45" s="997" t="n"/>
      <c r="BH45" s="997" t="n"/>
      <c r="BI45" s="997" t="n"/>
      <c r="BJ45" s="997" t="n"/>
      <c r="BK45" s="997" t="n"/>
      <c r="BL45" s="997" t="n"/>
      <c r="BM45" s="997" t="n"/>
      <c r="BN45" s="997" t="n"/>
      <c r="BO45" s="997" t="n"/>
      <c r="BP45" s="997" t="n"/>
      <c r="BQ45" s="997" t="n"/>
      <c r="BR45" s="997" t="n"/>
      <c r="BS45" s="997" t="n"/>
      <c r="BT45" s="997" t="n"/>
      <c r="BU45" s="997" t="n"/>
      <c r="BV45" s="997" t="n"/>
      <c r="BW45" s="997" t="n"/>
      <c r="BX45" s="997" t="n"/>
      <c r="BY45" s="997" t="n"/>
      <c r="BZ45" s="997" t="n"/>
      <c r="CA45" s="997" t="n"/>
      <c r="CB45" s="997" t="n"/>
      <c r="CC45" s="997" t="n"/>
      <c r="CD45" s="997" t="n"/>
      <c r="CE45" s="997" t="n"/>
      <c r="CF45" s="997" t="n"/>
      <c r="CG45" s="997" t="n"/>
      <c r="CH45" s="997" t="n"/>
      <c r="CI45" s="997" t="n"/>
      <c r="CJ45" s="997" t="n"/>
      <c r="CK45" s="997" t="n"/>
      <c r="CL45" s="997" t="n"/>
      <c r="CM45" s="997" t="n"/>
      <c r="CN45" s="997" t="n"/>
      <c r="CO45" s="997" t="n"/>
      <c r="CP45" s="997" t="n"/>
      <c r="CQ45" s="997" t="n"/>
      <c r="CR45" s="997" t="n"/>
      <c r="CS45" s="997" t="n"/>
      <c r="CT45" s="997" t="n"/>
      <c r="CU45" s="997" t="n"/>
      <c r="CV45" s="997" t="n"/>
      <c r="CW45" s="997" t="n"/>
      <c r="CX45" s="997" t="n"/>
      <c r="CY45" s="997" t="n"/>
      <c r="CZ45" s="997" t="n"/>
      <c r="DA45" s="997" t="n"/>
      <c r="DB45" s="997" t="n"/>
      <c r="DC45" s="997" t="n"/>
      <c r="DD45" s="997" t="n"/>
      <c r="DE45" s="997" t="n"/>
      <c r="DF45" s="997" t="n"/>
      <c r="DG45" s="997" t="n"/>
      <c r="DH45" s="997" t="n"/>
      <c r="DI45" s="997" t="n"/>
      <c r="DJ45" s="997" t="n"/>
      <c r="DK45" s="997" t="n"/>
      <c r="DL45" s="997" t="n"/>
      <c r="DM45" s="997" t="n"/>
      <c r="DN45" s="997" t="n"/>
      <c r="DO45" s="997" t="n"/>
      <c r="DP45" s="997" t="n"/>
      <c r="DQ45" s="997" t="n"/>
      <c r="DR45" s="997" t="n"/>
      <c r="DS45" s="997" t="n"/>
      <c r="DT45" s="997" t="n"/>
      <c r="DU45" s="997" t="n"/>
      <c r="DV45" s="997" t="n"/>
      <c r="DW45" s="997" t="n"/>
      <c r="DX45" s="997" t="n"/>
      <c r="DY45" s="997" t="n"/>
      <c r="DZ45" s="997" t="n"/>
      <c r="EA45" s="997" t="n"/>
      <c r="EB45" s="997" t="n"/>
      <c r="EC45" s="997" t="n"/>
      <c r="ED45" s="997" t="n"/>
      <c r="EE45" s="997" t="n"/>
      <c r="EF45" s="997" t="n"/>
      <c r="EG45" s="997" t="n"/>
      <c r="EH45" s="997" t="n"/>
      <c r="EI45" s="997" t="n"/>
      <c r="EJ45" s="997" t="n"/>
    </row>
    <row r="46" customFormat="1" s="996">
      <c r="B46" s="102" t="n"/>
      <c r="C46" s="972" t="n"/>
      <c r="D46" s="972" t="n"/>
      <c r="E46" s="972" t="n"/>
      <c r="F46" s="972" t="n"/>
      <c r="G46" s="972" t="n"/>
      <c r="H46" s="972" t="n"/>
      <c r="I46" s="1014" t="n"/>
      <c r="J46" s="998" t="n"/>
      <c r="K46" s="997" t="n"/>
      <c r="L46" s="997" t="n"/>
      <c r="M46" s="997" t="n"/>
      <c r="N46" s="1015" t="inlineStr"/>
      <c r="O46" s="192" t="inlineStr"/>
      <c r="P46" s="192" t="inlineStr"/>
      <c r="Q46" s="192" t="inlineStr"/>
      <c r="R46" s="192" t="inlineStr"/>
      <c r="S46" s="192" t="inlineStr"/>
      <c r="T46" s="192" t="inlineStr"/>
      <c r="U46" s="193">
        <f>I46</f>
        <v/>
      </c>
      <c r="V46" s="997" t="n"/>
      <c r="W46" s="997" t="n"/>
      <c r="X46" s="997" t="n"/>
      <c r="Y46" s="997" t="n"/>
      <c r="Z46" s="997" t="n"/>
      <c r="AA46" s="997" t="n"/>
      <c r="AB46" s="997" t="n"/>
      <c r="AC46" s="997" t="n"/>
      <c r="AD46" s="997" t="n"/>
      <c r="AE46" s="997" t="n"/>
      <c r="AF46" s="997" t="n"/>
      <c r="AG46" s="997" t="n"/>
      <c r="AH46" s="997" t="n"/>
      <c r="AI46" s="997" t="n"/>
      <c r="AJ46" s="997" t="n"/>
      <c r="AK46" s="997" t="n"/>
      <c r="AL46" s="997" t="n"/>
      <c r="AM46" s="997" t="n"/>
      <c r="AN46" s="997" t="n"/>
      <c r="AO46" s="997" t="n"/>
      <c r="AP46" s="997" t="n"/>
      <c r="AQ46" s="997" t="n"/>
      <c r="AR46" s="997" t="n"/>
      <c r="AS46" s="997" t="n"/>
      <c r="AT46" s="997" t="n"/>
      <c r="AU46" s="997" t="n"/>
      <c r="AV46" s="997" t="n"/>
      <c r="AW46" s="997" t="n"/>
      <c r="AX46" s="997" t="n"/>
      <c r="AY46" s="997" t="n"/>
      <c r="AZ46" s="997" t="n"/>
      <c r="BA46" s="997" t="n"/>
      <c r="BB46" s="997" t="n"/>
      <c r="BC46" s="997" t="n"/>
      <c r="BD46" s="997" t="n"/>
      <c r="BE46" s="997" t="n"/>
      <c r="BF46" s="997" t="n"/>
      <c r="BG46" s="997" t="n"/>
      <c r="BH46" s="997" t="n"/>
      <c r="BI46" s="997" t="n"/>
      <c r="BJ46" s="997" t="n"/>
      <c r="BK46" s="997" t="n"/>
      <c r="BL46" s="997" t="n"/>
      <c r="BM46" s="997" t="n"/>
      <c r="BN46" s="997" t="n"/>
      <c r="BO46" s="997" t="n"/>
      <c r="BP46" s="997" t="n"/>
      <c r="BQ46" s="997" t="n"/>
      <c r="BR46" s="997" t="n"/>
      <c r="BS46" s="997" t="n"/>
      <c r="BT46" s="997" t="n"/>
      <c r="BU46" s="997" t="n"/>
      <c r="BV46" s="997" t="n"/>
      <c r="BW46" s="997" t="n"/>
      <c r="BX46" s="997" t="n"/>
      <c r="BY46" s="997" t="n"/>
      <c r="BZ46" s="997" t="n"/>
      <c r="CA46" s="997" t="n"/>
      <c r="CB46" s="997" t="n"/>
      <c r="CC46" s="997" t="n"/>
      <c r="CD46" s="997" t="n"/>
      <c r="CE46" s="997" t="n"/>
      <c r="CF46" s="997" t="n"/>
      <c r="CG46" s="997" t="n"/>
      <c r="CH46" s="997" t="n"/>
      <c r="CI46" s="997" t="n"/>
      <c r="CJ46" s="997" t="n"/>
      <c r="CK46" s="997" t="n"/>
      <c r="CL46" s="997" t="n"/>
      <c r="CM46" s="997" t="n"/>
      <c r="CN46" s="997" t="n"/>
      <c r="CO46" s="997" t="n"/>
      <c r="CP46" s="997" t="n"/>
      <c r="CQ46" s="997" t="n"/>
      <c r="CR46" s="997" t="n"/>
      <c r="CS46" s="997" t="n"/>
      <c r="CT46" s="997" t="n"/>
      <c r="CU46" s="997" t="n"/>
      <c r="CV46" s="997" t="n"/>
      <c r="CW46" s="997" t="n"/>
      <c r="CX46" s="997" t="n"/>
      <c r="CY46" s="997" t="n"/>
      <c r="CZ46" s="997" t="n"/>
      <c r="DA46" s="997" t="n"/>
      <c r="DB46" s="997" t="n"/>
      <c r="DC46" s="997" t="n"/>
      <c r="DD46" s="997" t="n"/>
      <c r="DE46" s="997" t="n"/>
      <c r="DF46" s="997" t="n"/>
      <c r="DG46" s="997" t="n"/>
      <c r="DH46" s="997" t="n"/>
      <c r="DI46" s="997" t="n"/>
      <c r="DJ46" s="997" t="n"/>
      <c r="DK46" s="997" t="n"/>
      <c r="DL46" s="997" t="n"/>
      <c r="DM46" s="997" t="n"/>
      <c r="DN46" s="997" t="n"/>
      <c r="DO46" s="997" t="n"/>
      <c r="DP46" s="997" t="n"/>
      <c r="DQ46" s="997" t="n"/>
      <c r="DR46" s="997" t="n"/>
      <c r="DS46" s="997" t="n"/>
      <c r="DT46" s="997" t="n"/>
      <c r="DU46" s="997" t="n"/>
      <c r="DV46" s="997" t="n"/>
      <c r="DW46" s="997" t="n"/>
      <c r="DX46" s="997" t="n"/>
      <c r="DY46" s="997" t="n"/>
      <c r="DZ46" s="997" t="n"/>
      <c r="EA46" s="997" t="n"/>
      <c r="EB46" s="997" t="n"/>
      <c r="EC46" s="997" t="n"/>
      <c r="ED46" s="997" t="n"/>
      <c r="EE46" s="997" t="n"/>
      <c r="EF46" s="997" t="n"/>
      <c r="EG46" s="997" t="n"/>
      <c r="EH46" s="997" t="n"/>
      <c r="EI46" s="997" t="n"/>
      <c r="EJ46" s="997" t="n"/>
    </row>
    <row r="47" customFormat="1" s="996">
      <c r="B47" s="102" t="n"/>
      <c r="C47" s="103" t="n"/>
      <c r="D47" s="103" t="n"/>
      <c r="E47" s="103" t="n"/>
      <c r="F47" s="103" t="n"/>
      <c r="G47" s="103" t="n"/>
      <c r="H47" s="103" t="n"/>
      <c r="I47" s="1014" t="n"/>
      <c r="J47" s="998" t="n"/>
      <c r="K47" s="997" t="n"/>
      <c r="L47" s="997" t="n"/>
      <c r="M47" s="997" t="n"/>
      <c r="N47" s="1015" t="inlineStr"/>
      <c r="O47" s="192" t="inlineStr"/>
      <c r="P47" s="192" t="inlineStr"/>
      <c r="Q47" s="192" t="inlineStr"/>
      <c r="R47" s="192" t="inlineStr"/>
      <c r="S47" s="192" t="inlineStr"/>
      <c r="T47" s="192" t="inlineStr"/>
      <c r="U47" s="193">
        <f>I47</f>
        <v/>
      </c>
      <c r="V47" s="997" t="n"/>
      <c r="W47" s="997" t="n"/>
      <c r="X47" s="997" t="n"/>
      <c r="Y47" s="997" t="n"/>
      <c r="Z47" s="997" t="n"/>
      <c r="AA47" s="997" t="n"/>
      <c r="AB47" s="997" t="n"/>
      <c r="AC47" s="997" t="n"/>
      <c r="AD47" s="997" t="n"/>
      <c r="AE47" s="997" t="n"/>
      <c r="AF47" s="997" t="n"/>
      <c r="AG47" s="997" t="n"/>
      <c r="AH47" s="997" t="n"/>
      <c r="AI47" s="997" t="n"/>
      <c r="AJ47" s="997" t="n"/>
      <c r="AK47" s="997" t="n"/>
      <c r="AL47" s="997" t="n"/>
      <c r="AM47" s="997" t="n"/>
      <c r="AN47" s="997" t="n"/>
      <c r="AO47" s="997" t="n"/>
      <c r="AP47" s="997" t="n"/>
      <c r="AQ47" s="997" t="n"/>
      <c r="AR47" s="997" t="n"/>
      <c r="AS47" s="997" t="n"/>
      <c r="AT47" s="997" t="n"/>
      <c r="AU47" s="997" t="n"/>
      <c r="AV47" s="997" t="n"/>
      <c r="AW47" s="997" t="n"/>
      <c r="AX47" s="997" t="n"/>
      <c r="AY47" s="997" t="n"/>
      <c r="AZ47" s="997" t="n"/>
      <c r="BA47" s="997" t="n"/>
      <c r="BB47" s="997" t="n"/>
      <c r="BC47" s="997" t="n"/>
      <c r="BD47" s="997" t="n"/>
      <c r="BE47" s="997" t="n"/>
      <c r="BF47" s="997" t="n"/>
      <c r="BG47" s="997" t="n"/>
      <c r="BH47" s="997" t="n"/>
      <c r="BI47" s="997" t="n"/>
      <c r="BJ47" s="997" t="n"/>
      <c r="BK47" s="997" t="n"/>
      <c r="BL47" s="997" t="n"/>
      <c r="BM47" s="997" t="n"/>
      <c r="BN47" s="997" t="n"/>
      <c r="BO47" s="997" t="n"/>
      <c r="BP47" s="997" t="n"/>
      <c r="BQ47" s="997" t="n"/>
      <c r="BR47" s="997" t="n"/>
      <c r="BS47" s="997" t="n"/>
      <c r="BT47" s="997" t="n"/>
      <c r="BU47" s="997" t="n"/>
      <c r="BV47" s="997" t="n"/>
      <c r="BW47" s="997" t="n"/>
      <c r="BX47" s="997" t="n"/>
      <c r="BY47" s="997" t="n"/>
      <c r="BZ47" s="997" t="n"/>
      <c r="CA47" s="997" t="n"/>
      <c r="CB47" s="997" t="n"/>
      <c r="CC47" s="997" t="n"/>
      <c r="CD47" s="997" t="n"/>
      <c r="CE47" s="997" t="n"/>
      <c r="CF47" s="997" t="n"/>
      <c r="CG47" s="997" t="n"/>
      <c r="CH47" s="997" t="n"/>
      <c r="CI47" s="997" t="n"/>
      <c r="CJ47" s="997" t="n"/>
      <c r="CK47" s="997" t="n"/>
      <c r="CL47" s="997" t="n"/>
      <c r="CM47" s="997" t="n"/>
      <c r="CN47" s="997" t="n"/>
      <c r="CO47" s="997" t="n"/>
      <c r="CP47" s="997" t="n"/>
      <c r="CQ47" s="997" t="n"/>
      <c r="CR47" s="997" t="n"/>
      <c r="CS47" s="997" t="n"/>
      <c r="CT47" s="997" t="n"/>
      <c r="CU47" s="997" t="n"/>
      <c r="CV47" s="997" t="n"/>
      <c r="CW47" s="997" t="n"/>
      <c r="CX47" s="997" t="n"/>
      <c r="CY47" s="997" t="n"/>
      <c r="CZ47" s="997" t="n"/>
      <c r="DA47" s="997" t="n"/>
      <c r="DB47" s="997" t="n"/>
      <c r="DC47" s="997" t="n"/>
      <c r="DD47" s="997" t="n"/>
      <c r="DE47" s="997" t="n"/>
      <c r="DF47" s="997" t="n"/>
      <c r="DG47" s="997" t="n"/>
      <c r="DH47" s="997" t="n"/>
      <c r="DI47" s="997" t="n"/>
      <c r="DJ47" s="997" t="n"/>
      <c r="DK47" s="997" t="n"/>
      <c r="DL47" s="997" t="n"/>
      <c r="DM47" s="997" t="n"/>
      <c r="DN47" s="997" t="n"/>
      <c r="DO47" s="997" t="n"/>
      <c r="DP47" s="997" t="n"/>
      <c r="DQ47" s="997" t="n"/>
      <c r="DR47" s="997" t="n"/>
      <c r="DS47" s="997" t="n"/>
      <c r="DT47" s="997" t="n"/>
      <c r="DU47" s="997" t="n"/>
      <c r="DV47" s="997" t="n"/>
      <c r="DW47" s="997" t="n"/>
      <c r="DX47" s="997" t="n"/>
      <c r="DY47" s="997" t="n"/>
      <c r="DZ47" s="997" t="n"/>
      <c r="EA47" s="997" t="n"/>
      <c r="EB47" s="997" t="n"/>
      <c r="EC47" s="997" t="n"/>
      <c r="ED47" s="997" t="n"/>
      <c r="EE47" s="997" t="n"/>
      <c r="EF47" s="997" t="n"/>
      <c r="EG47" s="997" t="n"/>
      <c r="EH47" s="997" t="n"/>
      <c r="EI47" s="997" t="n"/>
      <c r="EJ47" s="997" t="n"/>
    </row>
    <row r="48" customFormat="1" s="996">
      <c r="B48" s="102" t="n"/>
      <c r="C48" s="972" t="n"/>
      <c r="D48" s="972" t="n"/>
      <c r="E48" s="972" t="n"/>
      <c r="F48" s="972" t="n"/>
      <c r="G48" s="972" t="n"/>
      <c r="H48" s="972" t="n"/>
      <c r="I48" s="1014" t="n"/>
      <c r="J48" s="998" t="n"/>
      <c r="K48" s="997" t="n"/>
      <c r="L48" s="997" t="n"/>
      <c r="M48" s="997" t="n"/>
      <c r="N48" s="1015" t="inlineStr"/>
      <c r="O48" s="192" t="inlineStr"/>
      <c r="P48" s="192" t="inlineStr"/>
      <c r="Q48" s="192" t="inlineStr"/>
      <c r="R48" s="192" t="inlineStr"/>
      <c r="S48" s="192" t="inlineStr"/>
      <c r="T48" s="192" t="inlineStr"/>
      <c r="U48" s="193">
        <f>I48</f>
        <v/>
      </c>
      <c r="V48" s="997" t="n"/>
      <c r="W48" s="997" t="n"/>
      <c r="X48" s="997" t="n"/>
      <c r="Y48" s="997" t="n"/>
      <c r="Z48" s="997" t="n"/>
      <c r="AA48" s="997" t="n"/>
      <c r="AB48" s="997" t="n"/>
      <c r="AC48" s="997" t="n"/>
      <c r="AD48" s="997" t="n"/>
      <c r="AE48" s="997" t="n"/>
      <c r="AF48" s="997" t="n"/>
      <c r="AG48" s="997" t="n"/>
      <c r="AH48" s="997" t="n"/>
      <c r="AI48" s="997" t="n"/>
      <c r="AJ48" s="997" t="n"/>
      <c r="AK48" s="997" t="n"/>
      <c r="AL48" s="997" t="n"/>
      <c r="AM48" s="997" t="n"/>
      <c r="AN48" s="997" t="n"/>
      <c r="AO48" s="997" t="n"/>
      <c r="AP48" s="997" t="n"/>
      <c r="AQ48" s="997" t="n"/>
      <c r="AR48" s="997" t="n"/>
      <c r="AS48" s="997" t="n"/>
      <c r="AT48" s="997" t="n"/>
      <c r="AU48" s="997" t="n"/>
      <c r="AV48" s="997" t="n"/>
      <c r="AW48" s="997" t="n"/>
      <c r="AX48" s="997" t="n"/>
      <c r="AY48" s="997" t="n"/>
      <c r="AZ48" s="997" t="n"/>
      <c r="BA48" s="997" t="n"/>
      <c r="BB48" s="997" t="n"/>
      <c r="BC48" s="997" t="n"/>
      <c r="BD48" s="997" t="n"/>
      <c r="BE48" s="997" t="n"/>
      <c r="BF48" s="997" t="n"/>
      <c r="BG48" s="997" t="n"/>
      <c r="BH48" s="997" t="n"/>
      <c r="BI48" s="997" t="n"/>
      <c r="BJ48" s="997" t="n"/>
      <c r="BK48" s="997" t="n"/>
      <c r="BL48" s="997" t="n"/>
      <c r="BM48" s="997" t="n"/>
      <c r="BN48" s="997" t="n"/>
      <c r="BO48" s="997" t="n"/>
      <c r="BP48" s="997" t="n"/>
      <c r="BQ48" s="997" t="n"/>
      <c r="BR48" s="997" t="n"/>
      <c r="BS48" s="997" t="n"/>
      <c r="BT48" s="997" t="n"/>
      <c r="BU48" s="997" t="n"/>
      <c r="BV48" s="997" t="n"/>
      <c r="BW48" s="997" t="n"/>
      <c r="BX48" s="997" t="n"/>
      <c r="BY48" s="997" t="n"/>
      <c r="BZ48" s="997" t="n"/>
      <c r="CA48" s="997" t="n"/>
      <c r="CB48" s="997" t="n"/>
      <c r="CC48" s="997" t="n"/>
      <c r="CD48" s="997" t="n"/>
      <c r="CE48" s="997" t="n"/>
      <c r="CF48" s="997" t="n"/>
      <c r="CG48" s="997" t="n"/>
      <c r="CH48" s="997" t="n"/>
      <c r="CI48" s="997" t="n"/>
      <c r="CJ48" s="997" t="n"/>
      <c r="CK48" s="997" t="n"/>
      <c r="CL48" s="997" t="n"/>
      <c r="CM48" s="997" t="n"/>
      <c r="CN48" s="997" t="n"/>
      <c r="CO48" s="997" t="n"/>
      <c r="CP48" s="997" t="n"/>
      <c r="CQ48" s="997" t="n"/>
      <c r="CR48" s="997" t="n"/>
      <c r="CS48" s="997" t="n"/>
      <c r="CT48" s="997" t="n"/>
      <c r="CU48" s="997" t="n"/>
      <c r="CV48" s="997" t="n"/>
      <c r="CW48" s="997" t="n"/>
      <c r="CX48" s="997" t="n"/>
      <c r="CY48" s="997" t="n"/>
      <c r="CZ48" s="997" t="n"/>
      <c r="DA48" s="997" t="n"/>
      <c r="DB48" s="997" t="n"/>
      <c r="DC48" s="997" t="n"/>
      <c r="DD48" s="997" t="n"/>
      <c r="DE48" s="997" t="n"/>
      <c r="DF48" s="997" t="n"/>
      <c r="DG48" s="997" t="n"/>
      <c r="DH48" s="997" t="n"/>
      <c r="DI48" s="997" t="n"/>
      <c r="DJ48" s="997" t="n"/>
      <c r="DK48" s="997" t="n"/>
      <c r="DL48" s="997" t="n"/>
      <c r="DM48" s="997" t="n"/>
      <c r="DN48" s="997" t="n"/>
      <c r="DO48" s="997" t="n"/>
      <c r="DP48" s="997" t="n"/>
      <c r="DQ48" s="997" t="n"/>
      <c r="DR48" s="997" t="n"/>
      <c r="DS48" s="997" t="n"/>
      <c r="DT48" s="997" t="n"/>
      <c r="DU48" s="997" t="n"/>
      <c r="DV48" s="997" t="n"/>
      <c r="DW48" s="997" t="n"/>
      <c r="DX48" s="997" t="n"/>
      <c r="DY48" s="997" t="n"/>
      <c r="DZ48" s="997" t="n"/>
      <c r="EA48" s="997" t="n"/>
      <c r="EB48" s="997" t="n"/>
      <c r="EC48" s="997" t="n"/>
      <c r="ED48" s="997" t="n"/>
      <c r="EE48" s="997" t="n"/>
      <c r="EF48" s="997" t="n"/>
      <c r="EG48" s="997" t="n"/>
      <c r="EH48" s="997" t="n"/>
      <c r="EI48" s="997" t="n"/>
      <c r="EJ48" s="997" t="n"/>
    </row>
    <row r="49" customFormat="1" s="996">
      <c r="B49" s="102" t="n"/>
      <c r="C49" s="972" t="n"/>
      <c r="D49" s="972" t="n"/>
      <c r="E49" s="972" t="n"/>
      <c r="F49" s="972" t="n"/>
      <c r="G49" s="972" t="n"/>
      <c r="H49" s="972" t="n"/>
      <c r="I49" s="1014" t="n"/>
      <c r="J49" s="998" t="n"/>
      <c r="K49" s="997" t="n"/>
      <c r="L49" s="997" t="n"/>
      <c r="M49" s="997" t="n"/>
      <c r="N49" s="1015" t="inlineStr"/>
      <c r="O49" s="192" t="inlineStr"/>
      <c r="P49" s="192" t="inlineStr"/>
      <c r="Q49" s="192" t="inlineStr"/>
      <c r="R49" s="192" t="inlineStr"/>
      <c r="S49" s="192" t="inlineStr"/>
      <c r="T49" s="192" t="inlineStr"/>
      <c r="U49" s="193">
        <f>I49</f>
        <v/>
      </c>
      <c r="V49" s="997" t="n"/>
      <c r="W49" s="997" t="n"/>
      <c r="X49" s="997" t="n"/>
      <c r="Y49" s="997" t="n"/>
      <c r="Z49" s="997" t="n"/>
      <c r="AA49" s="997" t="n"/>
      <c r="AB49" s="997" t="n"/>
      <c r="AC49" s="997" t="n"/>
      <c r="AD49" s="997" t="n"/>
      <c r="AE49" s="997" t="n"/>
      <c r="AF49" s="997" t="n"/>
      <c r="AG49" s="997" t="n"/>
      <c r="AH49" s="997" t="n"/>
      <c r="AI49" s="997" t="n"/>
      <c r="AJ49" s="997" t="n"/>
      <c r="AK49" s="997" t="n"/>
      <c r="AL49" s="997" t="n"/>
      <c r="AM49" s="997" t="n"/>
      <c r="AN49" s="997" t="n"/>
      <c r="AO49" s="997" t="n"/>
      <c r="AP49" s="997" t="n"/>
      <c r="AQ49" s="997" t="n"/>
      <c r="AR49" s="997" t="n"/>
      <c r="AS49" s="997" t="n"/>
      <c r="AT49" s="997" t="n"/>
      <c r="AU49" s="997" t="n"/>
      <c r="AV49" s="997" t="n"/>
      <c r="AW49" s="997" t="n"/>
      <c r="AX49" s="997" t="n"/>
      <c r="AY49" s="997" t="n"/>
      <c r="AZ49" s="997" t="n"/>
      <c r="BA49" s="997" t="n"/>
      <c r="BB49" s="997" t="n"/>
      <c r="BC49" s="997" t="n"/>
      <c r="BD49" s="997" t="n"/>
      <c r="BE49" s="997" t="n"/>
      <c r="BF49" s="997" t="n"/>
      <c r="BG49" s="997" t="n"/>
      <c r="BH49" s="997" t="n"/>
      <c r="BI49" s="997" t="n"/>
      <c r="BJ49" s="997" t="n"/>
      <c r="BK49" s="997" t="n"/>
      <c r="BL49" s="997" t="n"/>
      <c r="BM49" s="997" t="n"/>
      <c r="BN49" s="997" t="n"/>
      <c r="BO49" s="997" t="n"/>
      <c r="BP49" s="997" t="n"/>
      <c r="BQ49" s="997" t="n"/>
      <c r="BR49" s="997" t="n"/>
      <c r="BS49" s="997" t="n"/>
      <c r="BT49" s="997" t="n"/>
      <c r="BU49" s="997" t="n"/>
      <c r="BV49" s="997" t="n"/>
      <c r="BW49" s="997" t="n"/>
      <c r="BX49" s="997" t="n"/>
      <c r="BY49" s="997" t="n"/>
      <c r="BZ49" s="997" t="n"/>
      <c r="CA49" s="997" t="n"/>
      <c r="CB49" s="997" t="n"/>
      <c r="CC49" s="997" t="n"/>
      <c r="CD49" s="997" t="n"/>
      <c r="CE49" s="997" t="n"/>
      <c r="CF49" s="997" t="n"/>
      <c r="CG49" s="997" t="n"/>
      <c r="CH49" s="997" t="n"/>
      <c r="CI49" s="997" t="n"/>
      <c r="CJ49" s="997" t="n"/>
      <c r="CK49" s="997" t="n"/>
      <c r="CL49" s="997" t="n"/>
      <c r="CM49" s="997" t="n"/>
      <c r="CN49" s="997" t="n"/>
      <c r="CO49" s="997" t="n"/>
      <c r="CP49" s="997" t="n"/>
      <c r="CQ49" s="997" t="n"/>
      <c r="CR49" s="997" t="n"/>
      <c r="CS49" s="997" t="n"/>
      <c r="CT49" s="997" t="n"/>
      <c r="CU49" s="997" t="n"/>
      <c r="CV49" s="997" t="n"/>
      <c r="CW49" s="997" t="n"/>
      <c r="CX49" s="997" t="n"/>
      <c r="CY49" s="997" t="n"/>
      <c r="CZ49" s="997" t="n"/>
      <c r="DA49" s="997" t="n"/>
      <c r="DB49" s="997" t="n"/>
      <c r="DC49" s="997" t="n"/>
      <c r="DD49" s="997" t="n"/>
      <c r="DE49" s="997" t="n"/>
      <c r="DF49" s="997" t="n"/>
      <c r="DG49" s="997" t="n"/>
      <c r="DH49" s="997" t="n"/>
      <c r="DI49" s="997" t="n"/>
      <c r="DJ49" s="997" t="n"/>
      <c r="DK49" s="997" t="n"/>
      <c r="DL49" s="997" t="n"/>
      <c r="DM49" s="997" t="n"/>
      <c r="DN49" s="997" t="n"/>
      <c r="DO49" s="997" t="n"/>
      <c r="DP49" s="997" t="n"/>
      <c r="DQ49" s="997" t="n"/>
      <c r="DR49" s="997" t="n"/>
      <c r="DS49" s="997" t="n"/>
      <c r="DT49" s="997" t="n"/>
      <c r="DU49" s="997" t="n"/>
      <c r="DV49" s="997" t="n"/>
      <c r="DW49" s="997" t="n"/>
      <c r="DX49" s="997" t="n"/>
      <c r="DY49" s="997" t="n"/>
      <c r="DZ49" s="997" t="n"/>
      <c r="EA49" s="997" t="n"/>
      <c r="EB49" s="997" t="n"/>
      <c r="EC49" s="997" t="n"/>
      <c r="ED49" s="997" t="n"/>
      <c r="EE49" s="997" t="n"/>
      <c r="EF49" s="997" t="n"/>
      <c r="EG49" s="997" t="n"/>
      <c r="EH49" s="997" t="n"/>
      <c r="EI49" s="997" t="n"/>
      <c r="EJ49" s="997" t="n"/>
    </row>
    <row r="50" customFormat="1" s="996">
      <c r="B50" s="102" t="n"/>
      <c r="C50" s="972" t="n"/>
      <c r="D50" s="972" t="n"/>
      <c r="E50" s="972" t="n"/>
      <c r="F50" s="972" t="n"/>
      <c r="G50" s="972" t="n"/>
      <c r="H50" s="972" t="n"/>
      <c r="I50" s="1014" t="n"/>
      <c r="J50" s="998" t="n"/>
      <c r="K50" s="997" t="n"/>
      <c r="L50" s="997" t="n"/>
      <c r="M50" s="997" t="n"/>
      <c r="N50" s="1015" t="inlineStr"/>
      <c r="O50" s="192" t="inlineStr"/>
      <c r="P50" s="192" t="inlineStr"/>
      <c r="Q50" s="192" t="inlineStr"/>
      <c r="R50" s="192" t="inlineStr"/>
      <c r="S50" s="192" t="inlineStr"/>
      <c r="T50" s="192" t="inlineStr"/>
      <c r="U50" s="193">
        <f>I50</f>
        <v/>
      </c>
      <c r="V50" s="997" t="n"/>
      <c r="W50" s="997" t="n"/>
      <c r="X50" s="997" t="n"/>
      <c r="Y50" s="997" t="n"/>
      <c r="Z50" s="997" t="n"/>
      <c r="AA50" s="997" t="n"/>
      <c r="AB50" s="997" t="n"/>
      <c r="AC50" s="997" t="n"/>
      <c r="AD50" s="997" t="n"/>
      <c r="AE50" s="997" t="n"/>
      <c r="AF50" s="997" t="n"/>
      <c r="AG50" s="997" t="n"/>
      <c r="AH50" s="997" t="n"/>
      <c r="AI50" s="997" t="n"/>
      <c r="AJ50" s="997" t="n"/>
      <c r="AK50" s="997" t="n"/>
      <c r="AL50" s="997" t="n"/>
      <c r="AM50" s="997" t="n"/>
      <c r="AN50" s="997" t="n"/>
      <c r="AO50" s="997" t="n"/>
      <c r="AP50" s="997" t="n"/>
      <c r="AQ50" s="997" t="n"/>
      <c r="AR50" s="997" t="n"/>
      <c r="AS50" s="997" t="n"/>
      <c r="AT50" s="997" t="n"/>
      <c r="AU50" s="997" t="n"/>
      <c r="AV50" s="997" t="n"/>
      <c r="AW50" s="997" t="n"/>
      <c r="AX50" s="997" t="n"/>
      <c r="AY50" s="997" t="n"/>
      <c r="AZ50" s="997" t="n"/>
      <c r="BA50" s="997" t="n"/>
      <c r="BB50" s="997" t="n"/>
      <c r="BC50" s="997" t="n"/>
      <c r="BD50" s="997" t="n"/>
      <c r="BE50" s="997" t="n"/>
      <c r="BF50" s="997" t="n"/>
      <c r="BG50" s="997" t="n"/>
      <c r="BH50" s="997" t="n"/>
      <c r="BI50" s="997" t="n"/>
      <c r="BJ50" s="997" t="n"/>
      <c r="BK50" s="997" t="n"/>
      <c r="BL50" s="997" t="n"/>
      <c r="BM50" s="997" t="n"/>
      <c r="BN50" s="997" t="n"/>
      <c r="BO50" s="997" t="n"/>
      <c r="BP50" s="997" t="n"/>
      <c r="BQ50" s="997" t="n"/>
      <c r="BR50" s="997" t="n"/>
      <c r="BS50" s="997" t="n"/>
      <c r="BT50" s="997" t="n"/>
      <c r="BU50" s="997" t="n"/>
      <c r="BV50" s="997" t="n"/>
      <c r="BW50" s="997" t="n"/>
      <c r="BX50" s="997" t="n"/>
      <c r="BY50" s="997" t="n"/>
      <c r="BZ50" s="997" t="n"/>
      <c r="CA50" s="997" t="n"/>
      <c r="CB50" s="997" t="n"/>
      <c r="CC50" s="997" t="n"/>
      <c r="CD50" s="997" t="n"/>
      <c r="CE50" s="997" t="n"/>
      <c r="CF50" s="997" t="n"/>
      <c r="CG50" s="997" t="n"/>
      <c r="CH50" s="997" t="n"/>
      <c r="CI50" s="997" t="n"/>
      <c r="CJ50" s="997" t="n"/>
      <c r="CK50" s="997" t="n"/>
      <c r="CL50" s="997" t="n"/>
      <c r="CM50" s="997" t="n"/>
      <c r="CN50" s="997" t="n"/>
      <c r="CO50" s="997" t="n"/>
      <c r="CP50" s="997" t="n"/>
      <c r="CQ50" s="997" t="n"/>
      <c r="CR50" s="997" t="n"/>
      <c r="CS50" s="997" t="n"/>
      <c r="CT50" s="997" t="n"/>
      <c r="CU50" s="997" t="n"/>
      <c r="CV50" s="997" t="n"/>
      <c r="CW50" s="997" t="n"/>
      <c r="CX50" s="997" t="n"/>
      <c r="CY50" s="997" t="n"/>
      <c r="CZ50" s="997" t="n"/>
      <c r="DA50" s="997" t="n"/>
      <c r="DB50" s="997" t="n"/>
      <c r="DC50" s="997" t="n"/>
      <c r="DD50" s="997" t="n"/>
      <c r="DE50" s="997" t="n"/>
      <c r="DF50" s="997" t="n"/>
      <c r="DG50" s="997" t="n"/>
      <c r="DH50" s="997" t="n"/>
      <c r="DI50" s="997" t="n"/>
      <c r="DJ50" s="997" t="n"/>
      <c r="DK50" s="997" t="n"/>
      <c r="DL50" s="997" t="n"/>
      <c r="DM50" s="997" t="n"/>
      <c r="DN50" s="997" t="n"/>
      <c r="DO50" s="997" t="n"/>
      <c r="DP50" s="997" t="n"/>
      <c r="DQ50" s="997" t="n"/>
      <c r="DR50" s="997" t="n"/>
      <c r="DS50" s="997" t="n"/>
      <c r="DT50" s="997" t="n"/>
      <c r="DU50" s="997" t="n"/>
      <c r="DV50" s="997" t="n"/>
      <c r="DW50" s="997" t="n"/>
      <c r="DX50" s="997" t="n"/>
      <c r="DY50" s="997" t="n"/>
      <c r="DZ50" s="997" t="n"/>
      <c r="EA50" s="997" t="n"/>
      <c r="EB50" s="997" t="n"/>
      <c r="EC50" s="997" t="n"/>
      <c r="ED50" s="997" t="n"/>
      <c r="EE50" s="997" t="n"/>
      <c r="EF50" s="997" t="n"/>
      <c r="EG50" s="997" t="n"/>
      <c r="EH50" s="997" t="n"/>
      <c r="EI50" s="997" t="n"/>
      <c r="EJ50" s="997" t="n"/>
    </row>
    <row r="51" customFormat="1" s="996">
      <c r="B51" s="102" t="n"/>
      <c r="C51" s="972" t="n"/>
      <c r="D51" s="972" t="n"/>
      <c r="E51" s="972" t="n"/>
      <c r="F51" s="972" t="n"/>
      <c r="G51" s="972" t="n"/>
      <c r="H51" s="972" t="n"/>
      <c r="I51" s="1014" t="n"/>
      <c r="J51" s="998" t="n"/>
      <c r="K51" s="997" t="n"/>
      <c r="L51" s="997" t="n"/>
      <c r="M51" s="997" t="n"/>
      <c r="N51" s="1015" t="inlineStr"/>
      <c r="O51" s="192" t="inlineStr"/>
      <c r="P51" s="192" t="inlineStr"/>
      <c r="Q51" s="192" t="inlineStr"/>
      <c r="R51" s="192" t="inlineStr"/>
      <c r="S51" s="192" t="inlineStr"/>
      <c r="T51" s="192" t="inlineStr"/>
      <c r="U51" s="193">
        <f>I51</f>
        <v/>
      </c>
      <c r="V51" s="997" t="n"/>
      <c r="W51" s="997" t="n"/>
      <c r="X51" s="997" t="n"/>
      <c r="Y51" s="997" t="n"/>
      <c r="Z51" s="997" t="n"/>
      <c r="AA51" s="997" t="n"/>
      <c r="AB51" s="997" t="n"/>
      <c r="AC51" s="997" t="n"/>
      <c r="AD51" s="997" t="n"/>
      <c r="AE51" s="997" t="n"/>
      <c r="AF51" s="997" t="n"/>
      <c r="AG51" s="997" t="n"/>
      <c r="AH51" s="997" t="n"/>
      <c r="AI51" s="997" t="n"/>
      <c r="AJ51" s="997" t="n"/>
      <c r="AK51" s="997" t="n"/>
      <c r="AL51" s="997" t="n"/>
      <c r="AM51" s="997" t="n"/>
      <c r="AN51" s="997" t="n"/>
      <c r="AO51" s="997" t="n"/>
      <c r="AP51" s="997" t="n"/>
      <c r="AQ51" s="997" t="n"/>
      <c r="AR51" s="997" t="n"/>
      <c r="AS51" s="997" t="n"/>
      <c r="AT51" s="997" t="n"/>
      <c r="AU51" s="997" t="n"/>
      <c r="AV51" s="997" t="n"/>
      <c r="AW51" s="997" t="n"/>
      <c r="AX51" s="997" t="n"/>
      <c r="AY51" s="997" t="n"/>
      <c r="AZ51" s="997" t="n"/>
      <c r="BA51" s="997" t="n"/>
      <c r="BB51" s="997" t="n"/>
      <c r="BC51" s="997" t="n"/>
      <c r="BD51" s="997" t="n"/>
      <c r="BE51" s="997" t="n"/>
      <c r="BF51" s="997" t="n"/>
      <c r="BG51" s="997" t="n"/>
      <c r="BH51" s="997" t="n"/>
      <c r="BI51" s="997" t="n"/>
      <c r="BJ51" s="997" t="n"/>
      <c r="BK51" s="997" t="n"/>
      <c r="BL51" s="997" t="n"/>
      <c r="BM51" s="997" t="n"/>
      <c r="BN51" s="997" t="n"/>
      <c r="BO51" s="997" t="n"/>
      <c r="BP51" s="997" t="n"/>
      <c r="BQ51" s="997" t="n"/>
      <c r="BR51" s="997" t="n"/>
      <c r="BS51" s="997" t="n"/>
      <c r="BT51" s="997" t="n"/>
      <c r="BU51" s="997" t="n"/>
      <c r="BV51" s="997" t="n"/>
      <c r="BW51" s="997" t="n"/>
      <c r="BX51" s="997" t="n"/>
      <c r="BY51" s="997" t="n"/>
      <c r="BZ51" s="997" t="n"/>
      <c r="CA51" s="997" t="n"/>
      <c r="CB51" s="997" t="n"/>
      <c r="CC51" s="997" t="n"/>
      <c r="CD51" s="997" t="n"/>
      <c r="CE51" s="997" t="n"/>
      <c r="CF51" s="997" t="n"/>
      <c r="CG51" s="997" t="n"/>
      <c r="CH51" s="997" t="n"/>
      <c r="CI51" s="997" t="n"/>
      <c r="CJ51" s="997" t="n"/>
      <c r="CK51" s="997" t="n"/>
      <c r="CL51" s="997" t="n"/>
      <c r="CM51" s="997" t="n"/>
      <c r="CN51" s="997" t="n"/>
      <c r="CO51" s="997" t="n"/>
      <c r="CP51" s="997" t="n"/>
      <c r="CQ51" s="997" t="n"/>
      <c r="CR51" s="997" t="n"/>
      <c r="CS51" s="997" t="n"/>
      <c r="CT51" s="997" t="n"/>
      <c r="CU51" s="997" t="n"/>
      <c r="CV51" s="997" t="n"/>
      <c r="CW51" s="997" t="n"/>
      <c r="CX51" s="997" t="n"/>
      <c r="CY51" s="997" t="n"/>
      <c r="CZ51" s="997" t="n"/>
      <c r="DA51" s="997" t="n"/>
      <c r="DB51" s="997" t="n"/>
      <c r="DC51" s="997" t="n"/>
      <c r="DD51" s="997" t="n"/>
      <c r="DE51" s="997" t="n"/>
      <c r="DF51" s="997" t="n"/>
      <c r="DG51" s="997" t="n"/>
      <c r="DH51" s="997" t="n"/>
      <c r="DI51" s="997" t="n"/>
      <c r="DJ51" s="997" t="n"/>
      <c r="DK51" s="997" t="n"/>
      <c r="DL51" s="997" t="n"/>
      <c r="DM51" s="997" t="n"/>
      <c r="DN51" s="997" t="n"/>
      <c r="DO51" s="997" t="n"/>
      <c r="DP51" s="997" t="n"/>
      <c r="DQ51" s="997" t="n"/>
      <c r="DR51" s="997" t="n"/>
      <c r="DS51" s="997" t="n"/>
      <c r="DT51" s="997" t="n"/>
      <c r="DU51" s="997" t="n"/>
      <c r="DV51" s="997" t="n"/>
      <c r="DW51" s="997" t="n"/>
      <c r="DX51" s="997" t="n"/>
      <c r="DY51" s="997" t="n"/>
      <c r="DZ51" s="997" t="n"/>
      <c r="EA51" s="997" t="n"/>
      <c r="EB51" s="997" t="n"/>
      <c r="EC51" s="997" t="n"/>
      <c r="ED51" s="997" t="n"/>
      <c r="EE51" s="997" t="n"/>
      <c r="EF51" s="997" t="n"/>
      <c r="EG51" s="997" t="n"/>
      <c r="EH51" s="997" t="n"/>
      <c r="EI51" s="997" t="n"/>
      <c r="EJ51" s="997" t="n"/>
    </row>
    <row r="52" customFormat="1" s="996">
      <c r="B52" s="102" t="n"/>
      <c r="C52" s="972" t="n"/>
      <c r="D52" s="972" t="n"/>
      <c r="E52" s="972" t="n"/>
      <c r="F52" s="972" t="n"/>
      <c r="G52" s="972" t="n"/>
      <c r="H52" s="972" t="n"/>
      <c r="I52" s="1014" t="n"/>
      <c r="J52" s="998" t="n"/>
      <c r="K52" s="997" t="n"/>
      <c r="L52" s="997" t="n"/>
      <c r="M52" s="997" t="n"/>
      <c r="N52" s="1015" t="inlineStr"/>
      <c r="O52" s="192" t="inlineStr"/>
      <c r="P52" s="192" t="inlineStr"/>
      <c r="Q52" s="192" t="inlineStr"/>
      <c r="R52" s="192" t="inlineStr"/>
      <c r="S52" s="192" t="inlineStr"/>
      <c r="T52" s="192" t="inlineStr"/>
      <c r="U52" s="193">
        <f>I52</f>
        <v/>
      </c>
      <c r="V52" s="997" t="n"/>
      <c r="W52" s="997" t="n"/>
      <c r="X52" s="997" t="n"/>
      <c r="Y52" s="997" t="n"/>
      <c r="Z52" s="997" t="n"/>
      <c r="AA52" s="997" t="n"/>
      <c r="AB52" s="997" t="n"/>
      <c r="AC52" s="997" t="n"/>
      <c r="AD52" s="997" t="n"/>
      <c r="AE52" s="997" t="n"/>
      <c r="AF52" s="997" t="n"/>
      <c r="AG52" s="997" t="n"/>
      <c r="AH52" s="997" t="n"/>
      <c r="AI52" s="997" t="n"/>
      <c r="AJ52" s="997" t="n"/>
      <c r="AK52" s="997" t="n"/>
      <c r="AL52" s="997" t="n"/>
      <c r="AM52" s="997" t="n"/>
      <c r="AN52" s="997" t="n"/>
      <c r="AO52" s="997" t="n"/>
      <c r="AP52" s="997" t="n"/>
      <c r="AQ52" s="997" t="n"/>
      <c r="AR52" s="997" t="n"/>
      <c r="AS52" s="997" t="n"/>
      <c r="AT52" s="997" t="n"/>
      <c r="AU52" s="997" t="n"/>
      <c r="AV52" s="997" t="n"/>
      <c r="AW52" s="997" t="n"/>
      <c r="AX52" s="997" t="n"/>
      <c r="AY52" s="997" t="n"/>
      <c r="AZ52" s="997" t="n"/>
      <c r="BA52" s="997" t="n"/>
      <c r="BB52" s="997" t="n"/>
      <c r="BC52" s="997" t="n"/>
      <c r="BD52" s="997" t="n"/>
      <c r="BE52" s="997" t="n"/>
      <c r="BF52" s="997" t="n"/>
      <c r="BG52" s="997" t="n"/>
      <c r="BH52" s="997" t="n"/>
      <c r="BI52" s="997" t="n"/>
      <c r="BJ52" s="997" t="n"/>
      <c r="BK52" s="997" t="n"/>
      <c r="BL52" s="997" t="n"/>
      <c r="BM52" s="997" t="n"/>
      <c r="BN52" s="997" t="n"/>
      <c r="BO52" s="997" t="n"/>
      <c r="BP52" s="997" t="n"/>
      <c r="BQ52" s="997" t="n"/>
      <c r="BR52" s="997" t="n"/>
      <c r="BS52" s="997" t="n"/>
      <c r="BT52" s="997" t="n"/>
      <c r="BU52" s="997" t="n"/>
      <c r="BV52" s="997" t="n"/>
      <c r="BW52" s="997" t="n"/>
      <c r="BX52" s="997" t="n"/>
      <c r="BY52" s="997" t="n"/>
      <c r="BZ52" s="997" t="n"/>
      <c r="CA52" s="997" t="n"/>
      <c r="CB52" s="997" t="n"/>
      <c r="CC52" s="997" t="n"/>
      <c r="CD52" s="997" t="n"/>
      <c r="CE52" s="997" t="n"/>
      <c r="CF52" s="997" t="n"/>
      <c r="CG52" s="997" t="n"/>
      <c r="CH52" s="997" t="n"/>
      <c r="CI52" s="997" t="n"/>
      <c r="CJ52" s="997" t="n"/>
      <c r="CK52" s="997" t="n"/>
      <c r="CL52" s="997" t="n"/>
      <c r="CM52" s="997" t="n"/>
      <c r="CN52" s="997" t="n"/>
      <c r="CO52" s="997" t="n"/>
      <c r="CP52" s="997" t="n"/>
      <c r="CQ52" s="997" t="n"/>
      <c r="CR52" s="997" t="n"/>
      <c r="CS52" s="997" t="n"/>
      <c r="CT52" s="997" t="n"/>
      <c r="CU52" s="997" t="n"/>
      <c r="CV52" s="997" t="n"/>
      <c r="CW52" s="997" t="n"/>
      <c r="CX52" s="997" t="n"/>
      <c r="CY52" s="997" t="n"/>
      <c r="CZ52" s="997" t="n"/>
      <c r="DA52" s="997" t="n"/>
      <c r="DB52" s="997" t="n"/>
      <c r="DC52" s="997" t="n"/>
      <c r="DD52" s="997" t="n"/>
      <c r="DE52" s="997" t="n"/>
      <c r="DF52" s="997" t="n"/>
      <c r="DG52" s="997" t="n"/>
      <c r="DH52" s="997" t="n"/>
      <c r="DI52" s="997" t="n"/>
      <c r="DJ52" s="997" t="n"/>
      <c r="DK52" s="997" t="n"/>
      <c r="DL52" s="997" t="n"/>
      <c r="DM52" s="997" t="n"/>
      <c r="DN52" s="997" t="n"/>
      <c r="DO52" s="997" t="n"/>
      <c r="DP52" s="997" t="n"/>
      <c r="DQ52" s="997" t="n"/>
      <c r="DR52" s="997" t="n"/>
      <c r="DS52" s="997" t="n"/>
      <c r="DT52" s="997" t="n"/>
      <c r="DU52" s="997" t="n"/>
      <c r="DV52" s="997" t="n"/>
      <c r="DW52" s="997" t="n"/>
      <c r="DX52" s="997" t="n"/>
      <c r="DY52" s="997" t="n"/>
      <c r="DZ52" s="997" t="n"/>
      <c r="EA52" s="997" t="n"/>
      <c r="EB52" s="997" t="n"/>
      <c r="EC52" s="997" t="n"/>
      <c r="ED52" s="997" t="n"/>
      <c r="EE52" s="997" t="n"/>
      <c r="EF52" s="997" t="n"/>
      <c r="EG52" s="997" t="n"/>
      <c r="EH52" s="997" t="n"/>
      <c r="EI52" s="997" t="n"/>
      <c r="EJ52" s="997" t="n"/>
    </row>
    <row r="53" customFormat="1" s="996">
      <c r="B53" s="102" t="n"/>
      <c r="C53" s="972" t="n"/>
      <c r="D53" s="972" t="n"/>
      <c r="E53" s="972" t="n"/>
      <c r="F53" s="972" t="n"/>
      <c r="G53" s="972" t="n"/>
      <c r="H53" s="972" t="n"/>
      <c r="I53" s="1014" t="n"/>
      <c r="J53" s="998" t="n"/>
      <c r="K53" s="997" t="n"/>
      <c r="L53" s="997" t="n"/>
      <c r="M53" s="997" t="n"/>
      <c r="N53" s="1015" t="inlineStr"/>
      <c r="O53" s="192" t="inlineStr"/>
      <c r="P53" s="192" t="inlineStr"/>
      <c r="Q53" s="192" t="inlineStr"/>
      <c r="R53" s="192" t="inlineStr"/>
      <c r="S53" s="192" t="inlineStr"/>
      <c r="T53" s="192" t="inlineStr"/>
      <c r="U53" s="193">
        <f>I53</f>
        <v/>
      </c>
      <c r="V53" s="997" t="n"/>
      <c r="W53" s="997" t="n"/>
      <c r="X53" s="997" t="n"/>
      <c r="Y53" s="997" t="n"/>
      <c r="Z53" s="997" t="n"/>
      <c r="AA53" s="997" t="n"/>
      <c r="AB53" s="997" t="n"/>
      <c r="AC53" s="997" t="n"/>
      <c r="AD53" s="997" t="n"/>
      <c r="AE53" s="997" t="n"/>
      <c r="AF53" s="997" t="n"/>
      <c r="AG53" s="997" t="n"/>
      <c r="AH53" s="997" t="n"/>
      <c r="AI53" s="997" t="n"/>
      <c r="AJ53" s="997" t="n"/>
      <c r="AK53" s="997" t="n"/>
      <c r="AL53" s="997" t="n"/>
      <c r="AM53" s="997" t="n"/>
      <c r="AN53" s="997" t="n"/>
      <c r="AO53" s="997" t="n"/>
      <c r="AP53" s="997" t="n"/>
      <c r="AQ53" s="997" t="n"/>
      <c r="AR53" s="997" t="n"/>
      <c r="AS53" s="997" t="n"/>
      <c r="AT53" s="997" t="n"/>
      <c r="AU53" s="997" t="n"/>
      <c r="AV53" s="997" t="n"/>
      <c r="AW53" s="997" t="n"/>
      <c r="AX53" s="997" t="n"/>
      <c r="AY53" s="997" t="n"/>
      <c r="AZ53" s="997" t="n"/>
      <c r="BA53" s="997" t="n"/>
      <c r="BB53" s="997" t="n"/>
      <c r="BC53" s="997" t="n"/>
      <c r="BD53" s="997" t="n"/>
      <c r="BE53" s="997" t="n"/>
      <c r="BF53" s="997" t="n"/>
      <c r="BG53" s="997" t="n"/>
      <c r="BH53" s="997" t="n"/>
      <c r="BI53" s="997" t="n"/>
      <c r="BJ53" s="997" t="n"/>
      <c r="BK53" s="997" t="n"/>
      <c r="BL53" s="997" t="n"/>
      <c r="BM53" s="997" t="n"/>
      <c r="BN53" s="997" t="n"/>
      <c r="BO53" s="997" t="n"/>
      <c r="BP53" s="997" t="n"/>
      <c r="BQ53" s="997" t="n"/>
      <c r="BR53" s="997" t="n"/>
      <c r="BS53" s="997" t="n"/>
      <c r="BT53" s="997" t="n"/>
      <c r="BU53" s="997" t="n"/>
      <c r="BV53" s="997" t="n"/>
      <c r="BW53" s="997" t="n"/>
      <c r="BX53" s="997" t="n"/>
      <c r="BY53" s="997" t="n"/>
      <c r="BZ53" s="997" t="n"/>
      <c r="CA53" s="997" t="n"/>
      <c r="CB53" s="997" t="n"/>
      <c r="CC53" s="997" t="n"/>
      <c r="CD53" s="997" t="n"/>
      <c r="CE53" s="997" t="n"/>
      <c r="CF53" s="997" t="n"/>
      <c r="CG53" s="997" t="n"/>
      <c r="CH53" s="997" t="n"/>
      <c r="CI53" s="997" t="n"/>
      <c r="CJ53" s="997" t="n"/>
      <c r="CK53" s="997" t="n"/>
      <c r="CL53" s="997" t="n"/>
      <c r="CM53" s="997" t="n"/>
      <c r="CN53" s="997" t="n"/>
      <c r="CO53" s="997" t="n"/>
      <c r="CP53" s="997" t="n"/>
      <c r="CQ53" s="997" t="n"/>
      <c r="CR53" s="997" t="n"/>
      <c r="CS53" s="997" t="n"/>
      <c r="CT53" s="997" t="n"/>
      <c r="CU53" s="997" t="n"/>
      <c r="CV53" s="997" t="n"/>
      <c r="CW53" s="997" t="n"/>
      <c r="CX53" s="997" t="n"/>
      <c r="CY53" s="997" t="n"/>
      <c r="CZ53" s="997" t="n"/>
      <c r="DA53" s="997" t="n"/>
      <c r="DB53" s="997" t="n"/>
      <c r="DC53" s="997" t="n"/>
      <c r="DD53" s="997" t="n"/>
      <c r="DE53" s="997" t="n"/>
      <c r="DF53" s="997" t="n"/>
      <c r="DG53" s="997" t="n"/>
      <c r="DH53" s="997" t="n"/>
      <c r="DI53" s="997" t="n"/>
      <c r="DJ53" s="997" t="n"/>
      <c r="DK53" s="997" t="n"/>
      <c r="DL53" s="997" t="n"/>
      <c r="DM53" s="997" t="n"/>
      <c r="DN53" s="997" t="n"/>
      <c r="DO53" s="997" t="n"/>
      <c r="DP53" s="997" t="n"/>
      <c r="DQ53" s="997" t="n"/>
      <c r="DR53" s="997" t="n"/>
      <c r="DS53" s="997" t="n"/>
      <c r="DT53" s="997" t="n"/>
      <c r="DU53" s="997" t="n"/>
      <c r="DV53" s="997" t="n"/>
      <c r="DW53" s="997" t="n"/>
      <c r="DX53" s="997" t="n"/>
      <c r="DY53" s="997" t="n"/>
      <c r="DZ53" s="997" t="n"/>
      <c r="EA53" s="997" t="n"/>
      <c r="EB53" s="997" t="n"/>
      <c r="EC53" s="997" t="n"/>
      <c r="ED53" s="997" t="n"/>
      <c r="EE53" s="997" t="n"/>
      <c r="EF53" s="997" t="n"/>
      <c r="EG53" s="997" t="n"/>
      <c r="EH53" s="997" t="n"/>
      <c r="EI53" s="997" t="n"/>
      <c r="EJ53" s="997" t="n"/>
    </row>
    <row r="54" customFormat="1" s="996">
      <c r="B54" s="102" t="n"/>
      <c r="C54" s="972" t="n"/>
      <c r="D54" s="972" t="n"/>
      <c r="E54" s="972" t="n"/>
      <c r="F54" s="972" t="n"/>
      <c r="G54" s="972" t="n"/>
      <c r="H54" s="972" t="n"/>
      <c r="I54" s="1014" t="n"/>
      <c r="J54" s="998" t="n"/>
      <c r="K54" s="997" t="n"/>
      <c r="L54" s="997" t="n"/>
      <c r="M54" s="997" t="n"/>
      <c r="N54" s="1015" t="inlineStr"/>
      <c r="O54" s="192" t="inlineStr"/>
      <c r="P54" s="192" t="inlineStr"/>
      <c r="Q54" s="192" t="inlineStr"/>
      <c r="R54" s="192" t="inlineStr"/>
      <c r="S54" s="192" t="inlineStr"/>
      <c r="T54" s="192" t="inlineStr"/>
      <c r="U54" s="193">
        <f>I54</f>
        <v/>
      </c>
      <c r="V54" s="997" t="n"/>
      <c r="W54" s="997" t="n"/>
      <c r="X54" s="997" t="n"/>
      <c r="Y54" s="997" t="n"/>
      <c r="Z54" s="997" t="n"/>
      <c r="AA54" s="997" t="n"/>
      <c r="AB54" s="997" t="n"/>
      <c r="AC54" s="997" t="n"/>
      <c r="AD54" s="997" t="n"/>
      <c r="AE54" s="997" t="n"/>
      <c r="AF54" s="997" t="n"/>
      <c r="AG54" s="997" t="n"/>
      <c r="AH54" s="997" t="n"/>
      <c r="AI54" s="997" t="n"/>
      <c r="AJ54" s="997" t="n"/>
      <c r="AK54" s="997" t="n"/>
      <c r="AL54" s="997" t="n"/>
      <c r="AM54" s="997" t="n"/>
      <c r="AN54" s="997" t="n"/>
      <c r="AO54" s="997" t="n"/>
      <c r="AP54" s="997" t="n"/>
      <c r="AQ54" s="997" t="n"/>
      <c r="AR54" s="997" t="n"/>
      <c r="AS54" s="997" t="n"/>
      <c r="AT54" s="997" t="n"/>
      <c r="AU54" s="997" t="n"/>
      <c r="AV54" s="997" t="n"/>
      <c r="AW54" s="997" t="n"/>
      <c r="AX54" s="997" t="n"/>
      <c r="AY54" s="997" t="n"/>
      <c r="AZ54" s="997" t="n"/>
      <c r="BA54" s="997" t="n"/>
      <c r="BB54" s="997" t="n"/>
      <c r="BC54" s="997" t="n"/>
      <c r="BD54" s="997" t="n"/>
      <c r="BE54" s="997" t="n"/>
      <c r="BF54" s="997" t="n"/>
      <c r="BG54" s="997" t="n"/>
      <c r="BH54" s="997" t="n"/>
      <c r="BI54" s="997" t="n"/>
      <c r="BJ54" s="997" t="n"/>
      <c r="BK54" s="997" t="n"/>
      <c r="BL54" s="997" t="n"/>
      <c r="BM54" s="997" t="n"/>
      <c r="BN54" s="997" t="n"/>
      <c r="BO54" s="997" t="n"/>
      <c r="BP54" s="997" t="n"/>
      <c r="BQ54" s="997" t="n"/>
      <c r="BR54" s="997" t="n"/>
      <c r="BS54" s="997" t="n"/>
      <c r="BT54" s="997" t="n"/>
      <c r="BU54" s="997" t="n"/>
      <c r="BV54" s="997" t="n"/>
      <c r="BW54" s="997" t="n"/>
      <c r="BX54" s="997" t="n"/>
      <c r="BY54" s="997" t="n"/>
      <c r="BZ54" s="997" t="n"/>
      <c r="CA54" s="997" t="n"/>
      <c r="CB54" s="997" t="n"/>
      <c r="CC54" s="997" t="n"/>
      <c r="CD54" s="997" t="n"/>
      <c r="CE54" s="997" t="n"/>
      <c r="CF54" s="997" t="n"/>
      <c r="CG54" s="997" t="n"/>
      <c r="CH54" s="997" t="n"/>
      <c r="CI54" s="997" t="n"/>
      <c r="CJ54" s="997" t="n"/>
      <c r="CK54" s="997" t="n"/>
      <c r="CL54" s="997" t="n"/>
      <c r="CM54" s="997" t="n"/>
      <c r="CN54" s="997" t="n"/>
      <c r="CO54" s="997" t="n"/>
      <c r="CP54" s="997" t="n"/>
      <c r="CQ54" s="997" t="n"/>
      <c r="CR54" s="997" t="n"/>
      <c r="CS54" s="997" t="n"/>
      <c r="CT54" s="997" t="n"/>
      <c r="CU54" s="997" t="n"/>
      <c r="CV54" s="997" t="n"/>
      <c r="CW54" s="997" t="n"/>
      <c r="CX54" s="997" t="n"/>
      <c r="CY54" s="997" t="n"/>
      <c r="CZ54" s="997" t="n"/>
      <c r="DA54" s="997" t="n"/>
      <c r="DB54" s="997" t="n"/>
      <c r="DC54" s="997" t="n"/>
      <c r="DD54" s="997" t="n"/>
      <c r="DE54" s="997" t="n"/>
      <c r="DF54" s="997" t="n"/>
      <c r="DG54" s="997" t="n"/>
      <c r="DH54" s="997" t="n"/>
      <c r="DI54" s="997" t="n"/>
      <c r="DJ54" s="997" t="n"/>
      <c r="DK54" s="997" t="n"/>
      <c r="DL54" s="997" t="n"/>
      <c r="DM54" s="997" t="n"/>
      <c r="DN54" s="997" t="n"/>
      <c r="DO54" s="997" t="n"/>
      <c r="DP54" s="997" t="n"/>
      <c r="DQ54" s="997" t="n"/>
      <c r="DR54" s="997" t="n"/>
      <c r="DS54" s="997" t="n"/>
      <c r="DT54" s="997" t="n"/>
      <c r="DU54" s="997" t="n"/>
      <c r="DV54" s="997" t="n"/>
      <c r="DW54" s="997" t="n"/>
      <c r="DX54" s="997" t="n"/>
      <c r="DY54" s="997" t="n"/>
      <c r="DZ54" s="997" t="n"/>
      <c r="EA54" s="997" t="n"/>
      <c r="EB54" s="997" t="n"/>
      <c r="EC54" s="997" t="n"/>
      <c r="ED54" s="997" t="n"/>
      <c r="EE54" s="997" t="n"/>
      <c r="EF54" s="997" t="n"/>
      <c r="EG54" s="997" t="n"/>
      <c r="EH54" s="997" t="n"/>
      <c r="EI54" s="997" t="n"/>
      <c r="EJ54" s="997" t="n"/>
    </row>
    <row r="55" customFormat="1" s="1006">
      <c r="A55" s="1006" t="inlineStr">
        <is>
          <t>K6</t>
        </is>
      </c>
      <c r="B55" s="96" t="inlineStr">
        <is>
          <t xml:space="preserve">Total </t>
        </is>
      </c>
      <c r="C55" s="987">
        <f>SUM(INDIRECT(ADDRESS(MATCH("K5",$A:$A,0)+1,COLUMN(C$13),4)&amp;":"&amp;ADDRESS(MATCH("K6",$A:$A,0)-1,COLUMN(C$13),4)))</f>
        <v/>
      </c>
      <c r="D55" s="987">
        <f>SUM(INDIRECT(ADDRESS(MATCH("K5",$A:$A,0)+1,COLUMN(D$13),4)&amp;":"&amp;ADDRESS(MATCH("K6",$A:$A,0)-1,COLUMN(D$13),4)))</f>
        <v/>
      </c>
      <c r="E55" s="987">
        <f>SUM(INDIRECT(ADDRESS(MATCH("K5",$A:$A,0)+1,COLUMN(E$13),4)&amp;":"&amp;ADDRESS(MATCH("K6",$A:$A,0)-1,COLUMN(E$13),4)))</f>
        <v/>
      </c>
      <c r="F55" s="987">
        <f>SUM(INDIRECT(ADDRESS(MATCH("K5",$A:$A,0)+1,COLUMN(F$13),4)&amp;":"&amp;ADDRESS(MATCH("K6",$A:$A,0)-1,COLUMN(F$13),4)))</f>
        <v/>
      </c>
      <c r="G55" s="987">
        <f>SUM(INDIRECT(ADDRESS(MATCH("K5",$A:$A,0)+1,COLUMN(G$13),4)&amp;":"&amp;ADDRESS(MATCH("K6",$A:$A,0)-1,COLUMN(G$13),4)))</f>
        <v/>
      </c>
      <c r="H55" s="987">
        <f>SUM(INDIRECT(ADDRESS(MATCH("K5",$A:$A,0)+1,COLUMN(H$13),4)&amp;":"&amp;ADDRESS(MATCH("K6",$A:$A,0)-1,COLUMN(H$13),4)))</f>
        <v/>
      </c>
      <c r="I55" s="1016" t="n"/>
      <c r="J55" s="1008" t="n"/>
      <c r="K55" s="1009" t="n"/>
      <c r="L55" s="1009" t="n"/>
      <c r="M55" s="1009" t="n"/>
      <c r="N55" s="1002">
        <f>B55</f>
        <v/>
      </c>
      <c r="O55" s="198">
        <f>C55*BS!$B$9</f>
        <v/>
      </c>
      <c r="P55" s="198">
        <f>D55*BS!$B$9</f>
        <v/>
      </c>
      <c r="Q55" s="198">
        <f>E55*BS!$B$9</f>
        <v/>
      </c>
      <c r="R55" s="198">
        <f>F55*BS!$B$9</f>
        <v/>
      </c>
      <c r="S55" s="198">
        <f>G55*BS!$B$9</f>
        <v/>
      </c>
      <c r="T55" s="198">
        <f>H55*BS!$B$9</f>
        <v/>
      </c>
      <c r="U55" s="193">
        <f>I55</f>
        <v/>
      </c>
      <c r="V55" s="1009" t="n"/>
      <c r="W55" s="1009" t="n"/>
      <c r="X55" s="1009" t="n"/>
      <c r="Y55" s="1009" t="n"/>
      <c r="Z55" s="1009" t="n"/>
      <c r="AA55" s="1009" t="n"/>
      <c r="AB55" s="1009" t="n"/>
      <c r="AC55" s="1009" t="n"/>
      <c r="AD55" s="1009" t="n"/>
      <c r="AE55" s="1009" t="n"/>
      <c r="AF55" s="1009" t="n"/>
      <c r="AG55" s="1009" t="n"/>
      <c r="AH55" s="1009" t="n"/>
      <c r="AI55" s="1009" t="n"/>
      <c r="AJ55" s="1009" t="n"/>
      <c r="AK55" s="1009" t="n"/>
      <c r="AL55" s="1009" t="n"/>
      <c r="AM55" s="1009" t="n"/>
      <c r="AN55" s="1009" t="n"/>
      <c r="AO55" s="1009" t="n"/>
      <c r="AP55" s="1009" t="n"/>
      <c r="AQ55" s="1009" t="n"/>
      <c r="AR55" s="1009" t="n"/>
      <c r="AS55" s="1009" t="n"/>
      <c r="AT55" s="1009" t="n"/>
      <c r="AU55" s="1009" t="n"/>
      <c r="AV55" s="1009" t="n"/>
      <c r="AW55" s="1009" t="n"/>
      <c r="AX55" s="1009" t="n"/>
      <c r="AY55" s="1009" t="n"/>
      <c r="AZ55" s="1009" t="n"/>
      <c r="BA55" s="1009" t="n"/>
      <c r="BB55" s="1009" t="n"/>
      <c r="BC55" s="1009" t="n"/>
      <c r="BD55" s="1009" t="n"/>
      <c r="BE55" s="1009" t="n"/>
      <c r="BF55" s="1009" t="n"/>
      <c r="BG55" s="1009" t="n"/>
      <c r="BH55" s="1009" t="n"/>
      <c r="BI55" s="1009" t="n"/>
      <c r="BJ55" s="1009" t="n"/>
      <c r="BK55" s="1009" t="n"/>
      <c r="BL55" s="1009" t="n"/>
      <c r="BM55" s="1009" t="n"/>
      <c r="BN55" s="1009" t="n"/>
      <c r="BO55" s="1009" t="n"/>
      <c r="BP55" s="1009" t="n"/>
      <c r="BQ55" s="1009" t="n"/>
      <c r="BR55" s="1009" t="n"/>
      <c r="BS55" s="1009" t="n"/>
      <c r="BT55" s="1009" t="n"/>
      <c r="BU55" s="1009" t="n"/>
      <c r="BV55" s="1009" t="n"/>
      <c r="BW55" s="1009" t="n"/>
      <c r="BX55" s="1009" t="n"/>
      <c r="BY55" s="1009" t="n"/>
      <c r="BZ55" s="1009" t="n"/>
      <c r="CA55" s="1009" t="n"/>
      <c r="CB55" s="1009" t="n"/>
      <c r="CC55" s="1009" t="n"/>
      <c r="CD55" s="1009" t="n"/>
      <c r="CE55" s="1009" t="n"/>
      <c r="CF55" s="1009" t="n"/>
      <c r="CG55" s="1009" t="n"/>
      <c r="CH55" s="1009" t="n"/>
      <c r="CI55" s="1009" t="n"/>
      <c r="CJ55" s="1009" t="n"/>
      <c r="CK55" s="1009" t="n"/>
      <c r="CL55" s="1009" t="n"/>
      <c r="CM55" s="1009" t="n"/>
      <c r="CN55" s="1009" t="n"/>
      <c r="CO55" s="1009" t="n"/>
      <c r="CP55" s="1009" t="n"/>
      <c r="CQ55" s="1009" t="n"/>
      <c r="CR55" s="1009" t="n"/>
      <c r="CS55" s="1009" t="n"/>
      <c r="CT55" s="1009" t="n"/>
      <c r="CU55" s="1009" t="n"/>
      <c r="CV55" s="1009" t="n"/>
      <c r="CW55" s="1009" t="n"/>
      <c r="CX55" s="1009" t="n"/>
      <c r="CY55" s="1009" t="n"/>
      <c r="CZ55" s="1009" t="n"/>
      <c r="DA55" s="1009" t="n"/>
      <c r="DB55" s="1009" t="n"/>
      <c r="DC55" s="1009" t="n"/>
      <c r="DD55" s="1009" t="n"/>
      <c r="DE55" s="1009" t="n"/>
      <c r="DF55" s="1009" t="n"/>
      <c r="DG55" s="1009" t="n"/>
      <c r="DH55" s="1009" t="n"/>
      <c r="DI55" s="1009" t="n"/>
      <c r="DJ55" s="1009" t="n"/>
      <c r="DK55" s="1009" t="n"/>
      <c r="DL55" s="1009" t="n"/>
      <c r="DM55" s="1009" t="n"/>
      <c r="DN55" s="1009" t="n"/>
      <c r="DO55" s="1009" t="n"/>
      <c r="DP55" s="1009" t="n"/>
      <c r="DQ55" s="1009" t="n"/>
      <c r="DR55" s="1009" t="n"/>
      <c r="DS55" s="1009" t="n"/>
      <c r="DT55" s="1009" t="n"/>
      <c r="DU55" s="1009" t="n"/>
      <c r="DV55" s="1009" t="n"/>
      <c r="DW55" s="1009" t="n"/>
      <c r="DX55" s="1009" t="n"/>
      <c r="DY55" s="1009" t="n"/>
      <c r="DZ55" s="1009" t="n"/>
      <c r="EA55" s="1009" t="n"/>
      <c r="EB55" s="1009" t="n"/>
      <c r="EC55" s="1009" t="n"/>
      <c r="ED55" s="1009" t="n"/>
      <c r="EE55" s="1009" t="n"/>
      <c r="EF55" s="1009" t="n"/>
      <c r="EG55" s="1009" t="n"/>
      <c r="EH55" s="1009" t="n"/>
      <c r="EI55" s="1009" t="n"/>
      <c r="EJ55" s="1009" t="n"/>
    </row>
    <row r="56">
      <c r="B56" s="102" t="n"/>
      <c r="C56" s="972" t="n"/>
      <c r="D56" s="972" t="n"/>
      <c r="E56" s="972" t="n"/>
      <c r="F56" s="972" t="n"/>
      <c r="G56" s="972" t="n"/>
      <c r="H56" s="972" t="n"/>
      <c r="I56" s="1014" t="n"/>
      <c r="J56" s="998" t="n"/>
      <c r="N56" s="1015" t="inlineStr"/>
      <c r="O56" s="192" t="inlineStr"/>
      <c r="P56" s="192" t="inlineStr"/>
      <c r="Q56" s="192" t="inlineStr"/>
      <c r="R56" s="192" t="inlineStr"/>
      <c r="S56" s="192" t="inlineStr"/>
      <c r="T56" s="192" t="inlineStr"/>
      <c r="U56" s="193" t="n"/>
    </row>
    <row r="57">
      <c r="A57" s="996" t="inlineStr">
        <is>
          <t>K7</t>
        </is>
      </c>
      <c r="B57" s="96" t="inlineStr">
        <is>
          <t xml:space="preserve">Accounts Payable </t>
        </is>
      </c>
      <c r="C57" s="1000" t="n"/>
      <c r="D57" s="1000" t="n"/>
      <c r="E57" s="1000" t="n"/>
      <c r="F57" s="1000" t="n"/>
      <c r="G57" s="1000" t="n"/>
      <c r="H57" s="1000" t="n"/>
      <c r="I57" s="1014" t="n"/>
      <c r="J57" s="998" t="n"/>
      <c r="N57" s="1002">
        <f>B57</f>
        <v/>
      </c>
      <c r="O57" s="204" t="inlineStr"/>
      <c r="P57" s="204" t="inlineStr"/>
      <c r="Q57" s="204" t="inlineStr"/>
      <c r="R57" s="204" t="inlineStr"/>
      <c r="S57" s="204" t="inlineStr"/>
      <c r="T57" s="204" t="inlineStr"/>
      <c r="U57" s="193" t="n"/>
    </row>
    <row r="58">
      <c r="B58" s="102" t="inlineStr">
        <is>
          <t xml:space="preserve">  None Trade payables</t>
        </is>
      </c>
      <c r="C58" s="972" t="n"/>
      <c r="D58" s="972" t="n"/>
      <c r="E58" s="972" t="n"/>
      <c r="F58" s="972" t="n"/>
      <c r="G58" s="972" t="n">
        <v>7526</v>
      </c>
      <c r="H58" s="972" t="n">
        <v>11624</v>
      </c>
      <c r="I58" s="1014" t="n"/>
      <c r="J58" s="998" t="n"/>
      <c r="N58" s="1015">
        <f>B58</f>
        <v/>
      </c>
      <c r="O58" s="192" t="inlineStr"/>
      <c r="P58" s="192" t="inlineStr"/>
      <c r="Q58" s="192" t="inlineStr"/>
      <c r="R58" s="192" t="inlineStr"/>
      <c r="S58" s="192">
        <f>G58*BS!$B$9</f>
        <v/>
      </c>
      <c r="T58" s="192">
        <f>H58*BS!$B$9</f>
        <v/>
      </c>
      <c r="U58" s="193">
        <f>I58</f>
        <v/>
      </c>
    </row>
    <row r="59">
      <c r="B59" s="102" t="inlineStr">
        <is>
          <t xml:space="preserve">  None Payables to related party</t>
        </is>
      </c>
      <c r="C59" s="972" t="n"/>
      <c r="D59" s="972" t="n"/>
      <c r="E59" s="972" t="n"/>
      <c r="F59" s="972" t="n"/>
      <c r="G59" s="972" t="n">
        <v>17137</v>
      </c>
      <c r="H59" s="972" t="n">
        <v>91986</v>
      </c>
      <c r="I59" s="1014" t="n"/>
      <c r="J59" s="998" t="n"/>
      <c r="N59" s="1015">
        <f>B59</f>
        <v/>
      </c>
      <c r="O59" s="192" t="inlineStr"/>
      <c r="P59" s="192" t="inlineStr"/>
      <c r="Q59" s="192" t="inlineStr"/>
      <c r="R59" s="192" t="inlineStr"/>
      <c r="S59" s="192">
        <f>G59*BS!$B$9</f>
        <v/>
      </c>
      <c r="T59" s="192">
        <f>H59*BS!$B$9</f>
        <v/>
      </c>
      <c r="U59" s="193">
        <f>I59</f>
        <v/>
      </c>
    </row>
    <row r="60">
      <c r="B60" s="102" t="inlineStr">
        <is>
          <t xml:space="preserve">  None BAS payable</t>
        </is>
      </c>
      <c r="C60" s="972" t="n"/>
      <c r="D60" s="972" t="n"/>
      <c r="E60" s="972" t="n"/>
      <c r="F60" s="972" t="n"/>
      <c r="G60" s="972" t="n">
        <v>4277</v>
      </c>
      <c r="H60" s="972" t="n">
        <v>3951</v>
      </c>
      <c r="I60" s="1014" t="n"/>
      <c r="J60" s="998" t="n"/>
      <c r="N60" s="1015">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1014" t="n"/>
      <c r="J61" s="998" t="n"/>
      <c r="N61" s="1015" t="inlineStr"/>
      <c r="O61" s="192" t="inlineStr"/>
      <c r="P61" s="192" t="inlineStr"/>
      <c r="Q61" s="192" t="inlineStr"/>
      <c r="R61" s="192" t="inlineStr"/>
      <c r="S61" s="192" t="inlineStr"/>
      <c r="T61" s="192" t="inlineStr"/>
      <c r="U61" s="193">
        <f>I61</f>
        <v/>
      </c>
    </row>
    <row r="62">
      <c r="B62" s="102" t="n"/>
      <c r="C62" s="972" t="n"/>
      <c r="D62" s="972" t="n"/>
      <c r="E62" s="972" t="n"/>
      <c r="F62" s="972" t="n"/>
      <c r="G62" s="972" t="n"/>
      <c r="H62" s="972" t="n"/>
      <c r="I62" s="1014" t="n"/>
      <c r="J62" s="998" t="n"/>
      <c r="N62" s="1015" t="inlineStr"/>
      <c r="O62" s="192" t="inlineStr"/>
      <c r="P62" s="192" t="inlineStr"/>
      <c r="Q62" s="192" t="inlineStr"/>
      <c r="R62" s="192" t="inlineStr"/>
      <c r="S62" s="192" t="inlineStr"/>
      <c r="T62" s="192" t="inlineStr"/>
      <c r="U62" s="193">
        <f>I62</f>
        <v/>
      </c>
    </row>
    <row r="63">
      <c r="B63" s="102" t="n"/>
      <c r="C63" s="972" t="n"/>
      <c r="D63" s="972" t="n"/>
      <c r="E63" s="972" t="n"/>
      <c r="F63" s="972" t="n"/>
      <c r="G63" s="972" t="n"/>
      <c r="H63" s="972" t="n"/>
      <c r="I63" s="1014" t="n"/>
      <c r="J63" s="998" t="n"/>
      <c r="N63" s="1015" t="inlineStr"/>
      <c r="O63" s="192" t="inlineStr"/>
      <c r="P63" s="192" t="inlineStr"/>
      <c r="Q63" s="192" t="inlineStr"/>
      <c r="R63" s="192" t="inlineStr"/>
      <c r="S63" s="192" t="inlineStr"/>
      <c r="T63" s="192" t="inlineStr"/>
      <c r="U63" s="193">
        <f>I63</f>
        <v/>
      </c>
    </row>
    <row r="64">
      <c r="B64" s="102" t="n"/>
      <c r="C64" s="972" t="n"/>
      <c r="D64" s="972" t="n"/>
      <c r="E64" s="972" t="n"/>
      <c r="F64" s="972" t="n"/>
      <c r="G64" s="972" t="n"/>
      <c r="H64" s="972" t="n"/>
      <c r="I64" s="1014" t="n"/>
      <c r="J64" s="998" t="n"/>
      <c r="N64" s="1015" t="inlineStr"/>
      <c r="O64" s="192" t="inlineStr"/>
      <c r="P64" s="192" t="inlineStr"/>
      <c r="Q64" s="192" t="inlineStr"/>
      <c r="R64" s="192" t="inlineStr"/>
      <c r="S64" s="192" t="inlineStr"/>
      <c r="T64" s="192" t="inlineStr"/>
      <c r="U64" s="193">
        <f>I64</f>
        <v/>
      </c>
    </row>
    <row r="65">
      <c r="B65" s="102" t="n"/>
      <c r="C65" s="972" t="n"/>
      <c r="D65" s="972" t="n"/>
      <c r="E65" s="972" t="n"/>
      <c r="F65" s="972" t="n"/>
      <c r="G65" s="972" t="n"/>
      <c r="H65" s="972" t="n"/>
      <c r="I65" s="1014" t="n"/>
      <c r="J65" s="998" t="n"/>
      <c r="N65" s="1015" t="inlineStr"/>
      <c r="O65" s="192" t="inlineStr"/>
      <c r="P65" s="192" t="inlineStr"/>
      <c r="Q65" s="192" t="inlineStr"/>
      <c r="R65" s="192" t="inlineStr"/>
      <c r="S65" s="192" t="inlineStr"/>
      <c r="T65" s="192" t="inlineStr"/>
      <c r="U65" s="193">
        <f>I65</f>
        <v/>
      </c>
    </row>
    <row r="66">
      <c r="B66" s="102" t="n"/>
      <c r="C66" s="972" t="n"/>
      <c r="D66" s="972" t="n"/>
      <c r="E66" s="972" t="n"/>
      <c r="F66" s="972" t="n"/>
      <c r="G66" s="972" t="n"/>
      <c r="H66" s="972" t="n"/>
      <c r="I66" s="1014" t="n"/>
      <c r="J66" s="998" t="n"/>
      <c r="N66" s="1015" t="inlineStr"/>
      <c r="O66" s="192" t="inlineStr"/>
      <c r="P66" s="192" t="inlineStr"/>
      <c r="Q66" s="192" t="inlineStr"/>
      <c r="R66" s="192" t="inlineStr"/>
      <c r="S66" s="192" t="inlineStr"/>
      <c r="T66" s="192" t="inlineStr"/>
      <c r="U66" s="193">
        <f>I66</f>
        <v/>
      </c>
    </row>
    <row r="67" customFormat="1" s="1006">
      <c r="A67" s="1006" t="inlineStr">
        <is>
          <t>K8</t>
        </is>
      </c>
      <c r="B67" s="96" t="inlineStr">
        <is>
          <t xml:space="preserve">Total </t>
        </is>
      </c>
      <c r="C67" s="987">
        <f>SUM(INDIRECT(ADDRESS(MATCH("K7",$A:$A,0)+1,COLUMN(C$13),4)&amp;":"&amp;ADDRESS(MATCH("K8",$A:$A,0)-1,COLUMN(C$13),4)))</f>
        <v/>
      </c>
      <c r="D67" s="987">
        <f>SUM(INDIRECT(ADDRESS(MATCH("K7",$A:$A,0)+1,COLUMN(D$13),4)&amp;":"&amp;ADDRESS(MATCH("K8",$A:$A,0)-1,COLUMN(D$13),4)))</f>
        <v/>
      </c>
      <c r="E67" s="987">
        <f>SUM(INDIRECT(ADDRESS(MATCH("K7",$A:$A,0)+1,COLUMN(E$13),4)&amp;":"&amp;ADDRESS(MATCH("K8",$A:$A,0)-1,COLUMN(E$13),4)))</f>
        <v/>
      </c>
      <c r="F67" s="987">
        <f>SUM(INDIRECT(ADDRESS(MATCH("K7",$A:$A,0)+1,COLUMN(F$13),4)&amp;":"&amp;ADDRESS(MATCH("K8",$A:$A,0)-1,COLUMN(F$13),4)))</f>
        <v/>
      </c>
      <c r="G67" s="987">
        <f>SUM(INDIRECT(ADDRESS(MATCH("K7",$A:$A,0)+1,COLUMN(G$13),4)&amp;":"&amp;ADDRESS(MATCH("K8",$A:$A,0)-1,COLUMN(G$13),4)))</f>
        <v/>
      </c>
      <c r="H67" s="987">
        <f>SUM(INDIRECT(ADDRESS(MATCH("K7",$A:$A,0)+1,COLUMN(H$13),4)&amp;":"&amp;ADDRESS(MATCH("K8",$A:$A,0)-1,COLUMN(H$13),4)))</f>
        <v/>
      </c>
      <c r="I67" s="1016" t="n"/>
      <c r="J67" s="1008" t="n"/>
      <c r="K67" s="1009" t="n"/>
      <c r="L67" s="1009" t="n"/>
      <c r="M67" s="1009" t="n"/>
      <c r="N67" s="1002">
        <f>B67</f>
        <v/>
      </c>
      <c r="O67" s="198">
        <f>C67*BS!$B$9</f>
        <v/>
      </c>
      <c r="P67" s="198">
        <f>D67*BS!$B$9</f>
        <v/>
      </c>
      <c r="Q67" s="198">
        <f>E67*BS!$B$9</f>
        <v/>
      </c>
      <c r="R67" s="198">
        <f>F67*BS!$B$9</f>
        <v/>
      </c>
      <c r="S67" s="198">
        <f>G67*BS!$B$9</f>
        <v/>
      </c>
      <c r="T67" s="198">
        <f>H67*BS!$B$9</f>
        <v/>
      </c>
      <c r="U67" s="193">
        <f>I67</f>
        <v/>
      </c>
      <c r="V67" s="1009" t="n"/>
      <c r="W67" s="1009" t="n"/>
      <c r="X67" s="1009" t="n"/>
      <c r="Y67" s="1009" t="n"/>
      <c r="Z67" s="1009" t="n"/>
      <c r="AA67" s="1009" t="n"/>
      <c r="AB67" s="1009" t="n"/>
      <c r="AC67" s="1009" t="n"/>
      <c r="AD67" s="1009" t="n"/>
      <c r="AE67" s="1009" t="n"/>
      <c r="AF67" s="1009" t="n"/>
      <c r="AG67" s="1009" t="n"/>
      <c r="AH67" s="1009" t="n"/>
      <c r="AI67" s="1009" t="n"/>
      <c r="AJ67" s="1009" t="n"/>
      <c r="AK67" s="1009" t="n"/>
      <c r="AL67" s="1009" t="n"/>
      <c r="AM67" s="1009" t="n"/>
      <c r="AN67" s="1009" t="n"/>
      <c r="AO67" s="1009" t="n"/>
      <c r="AP67" s="1009" t="n"/>
      <c r="AQ67" s="1009" t="n"/>
      <c r="AR67" s="1009" t="n"/>
      <c r="AS67" s="1009" t="n"/>
      <c r="AT67" s="1009" t="n"/>
      <c r="AU67" s="1009" t="n"/>
      <c r="AV67" s="1009" t="n"/>
      <c r="AW67" s="1009" t="n"/>
      <c r="AX67" s="1009" t="n"/>
      <c r="AY67" s="1009" t="n"/>
      <c r="AZ67" s="1009" t="n"/>
      <c r="BA67" s="1009" t="n"/>
      <c r="BB67" s="1009" t="n"/>
      <c r="BC67" s="1009" t="n"/>
      <c r="BD67" s="1009" t="n"/>
      <c r="BE67" s="1009" t="n"/>
      <c r="BF67" s="1009" t="n"/>
      <c r="BG67" s="1009" t="n"/>
      <c r="BH67" s="1009" t="n"/>
      <c r="BI67" s="1009" t="n"/>
      <c r="BJ67" s="1009" t="n"/>
      <c r="BK67" s="1009" t="n"/>
      <c r="BL67" s="1009" t="n"/>
      <c r="BM67" s="1009" t="n"/>
      <c r="BN67" s="1009" t="n"/>
      <c r="BO67" s="1009" t="n"/>
      <c r="BP67" s="1009" t="n"/>
      <c r="BQ67" s="1009" t="n"/>
      <c r="BR67" s="1009" t="n"/>
      <c r="BS67" s="1009" t="n"/>
      <c r="BT67" s="1009" t="n"/>
      <c r="BU67" s="1009" t="n"/>
      <c r="BV67" s="1009" t="n"/>
      <c r="BW67" s="1009" t="n"/>
      <c r="BX67" s="1009" t="n"/>
      <c r="BY67" s="1009" t="n"/>
      <c r="BZ67" s="1009" t="n"/>
      <c r="CA67" s="1009" t="n"/>
      <c r="CB67" s="1009" t="n"/>
      <c r="CC67" s="1009" t="n"/>
      <c r="CD67" s="1009" t="n"/>
      <c r="CE67" s="1009" t="n"/>
      <c r="CF67" s="1009" t="n"/>
      <c r="CG67" s="1009" t="n"/>
      <c r="CH67" s="1009" t="n"/>
      <c r="CI67" s="1009" t="n"/>
      <c r="CJ67" s="1009" t="n"/>
      <c r="CK67" s="1009" t="n"/>
      <c r="CL67" s="1009" t="n"/>
      <c r="CM67" s="1009" t="n"/>
      <c r="CN67" s="1009" t="n"/>
      <c r="CO67" s="1009" t="n"/>
      <c r="CP67" s="1009" t="n"/>
      <c r="CQ67" s="1009" t="n"/>
      <c r="CR67" s="1009" t="n"/>
      <c r="CS67" s="1009" t="n"/>
      <c r="CT67" s="1009" t="n"/>
      <c r="CU67" s="1009" t="n"/>
      <c r="CV67" s="1009" t="n"/>
      <c r="CW67" s="1009" t="n"/>
      <c r="CX67" s="1009" t="n"/>
      <c r="CY67" s="1009" t="n"/>
      <c r="CZ67" s="1009" t="n"/>
      <c r="DA67" s="1009" t="n"/>
      <c r="DB67" s="1009" t="n"/>
      <c r="DC67" s="1009" t="n"/>
      <c r="DD67" s="1009" t="n"/>
      <c r="DE67" s="1009" t="n"/>
      <c r="DF67" s="1009" t="n"/>
      <c r="DG67" s="1009" t="n"/>
      <c r="DH67" s="1009" t="n"/>
      <c r="DI67" s="1009" t="n"/>
      <c r="DJ67" s="1009" t="n"/>
      <c r="DK67" s="1009" t="n"/>
      <c r="DL67" s="1009" t="n"/>
      <c r="DM67" s="1009" t="n"/>
      <c r="DN67" s="1009" t="n"/>
      <c r="DO67" s="1009" t="n"/>
      <c r="DP67" s="1009" t="n"/>
      <c r="DQ67" s="1009" t="n"/>
      <c r="DR67" s="1009" t="n"/>
      <c r="DS67" s="1009" t="n"/>
      <c r="DT67" s="1009" t="n"/>
      <c r="DU67" s="1009" t="n"/>
      <c r="DV67" s="1009" t="n"/>
      <c r="DW67" s="1009" t="n"/>
      <c r="DX67" s="1009" t="n"/>
      <c r="DY67" s="1009" t="n"/>
      <c r="DZ67" s="1009" t="n"/>
      <c r="EA67" s="1009" t="n"/>
      <c r="EB67" s="1009" t="n"/>
      <c r="EC67" s="1009" t="n"/>
      <c r="ED67" s="1009" t="n"/>
      <c r="EE67" s="1009" t="n"/>
      <c r="EF67" s="1009" t="n"/>
      <c r="EG67" s="1009" t="n"/>
      <c r="EH67" s="1009" t="n"/>
      <c r="EI67" s="1009" t="n"/>
      <c r="EJ67" s="1009" t="n"/>
    </row>
    <row r="68">
      <c r="B68" s="102" t="n"/>
      <c r="C68" s="972" t="n"/>
      <c r="D68" s="972" t="n"/>
      <c r="E68" s="972" t="n"/>
      <c r="F68" s="972" t="n"/>
      <c r="G68" s="972" t="n"/>
      <c r="H68" s="972" t="n"/>
      <c r="I68" s="1014" t="n"/>
      <c r="J68" s="998" t="n"/>
      <c r="N68" s="1015" t="inlineStr"/>
      <c r="O68" s="192" t="inlineStr"/>
      <c r="P68" s="192" t="inlineStr"/>
      <c r="Q68" s="192" t="inlineStr"/>
      <c r="R68" s="192" t="inlineStr"/>
      <c r="S68" s="192" t="inlineStr"/>
      <c r="T68" s="192" t="inlineStr"/>
      <c r="U68" s="193" t="n"/>
    </row>
    <row r="69">
      <c r="A69" s="996" t="inlineStr">
        <is>
          <t>K9</t>
        </is>
      </c>
      <c r="B69" s="96" t="inlineStr">
        <is>
          <t xml:space="preserve">Accrued Expenses </t>
        </is>
      </c>
      <c r="C69" s="1000" t="n"/>
      <c r="D69" s="1000" t="n"/>
      <c r="E69" s="1000" t="n"/>
      <c r="F69" s="1000" t="n"/>
      <c r="G69" s="1000" t="n"/>
      <c r="H69" s="1000" t="n"/>
      <c r="I69" s="1014" t="n"/>
      <c r="J69" s="998" t="n"/>
      <c r="N69" s="1002">
        <f>B69</f>
        <v/>
      </c>
      <c r="O69" s="204" t="inlineStr"/>
      <c r="P69" s="204" t="inlineStr"/>
      <c r="Q69" s="204" t="inlineStr"/>
      <c r="R69" s="204" t="inlineStr"/>
      <c r="S69" s="204" t="inlineStr"/>
      <c r="T69" s="204" t="inlineStr"/>
      <c r="U69" s="193" t="n"/>
    </row>
    <row r="70">
      <c r="B70" s="102" t="inlineStr">
        <is>
          <t xml:space="preserve">  None Other payables and accruals</t>
        </is>
      </c>
      <c r="C70" s="972" t="n"/>
      <c r="D70" s="972" t="n"/>
      <c r="E70" s="972" t="n"/>
      <c r="F70" s="972" t="n"/>
      <c r="G70" s="972" t="n">
        <v>50564</v>
      </c>
      <c r="H70" s="972" t="n">
        <v>57125</v>
      </c>
      <c r="I70" s="1016" t="n"/>
      <c r="J70" s="998" t="n"/>
      <c r="N70" s="1015">
        <f>B70</f>
        <v/>
      </c>
      <c r="O70" s="192" t="inlineStr"/>
      <c r="P70" s="192" t="inlineStr"/>
      <c r="Q70" s="192" t="inlineStr"/>
      <c r="R70" s="192" t="inlineStr"/>
      <c r="S70" s="192">
        <f>G70*BS!$B$9</f>
        <v/>
      </c>
      <c r="T70" s="192">
        <f>H70*BS!$B$9</f>
        <v/>
      </c>
      <c r="U70" s="193">
        <f>I70</f>
        <v/>
      </c>
    </row>
    <row r="71">
      <c r="B71" s="102" t="n"/>
      <c r="C71" s="972" t="n"/>
      <c r="D71" s="972" t="n"/>
      <c r="E71" s="972" t="n"/>
      <c r="F71" s="972" t="n"/>
      <c r="G71" s="972" t="n"/>
      <c r="H71" s="972" t="n"/>
      <c r="I71" s="1016" t="n"/>
      <c r="J71" s="998" t="n"/>
      <c r="N71" s="1015"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6" t="n"/>
      <c r="J72" s="998" t="n"/>
      <c r="N72" s="1015" t="inlineStr"/>
      <c r="O72" s="192" t="inlineStr"/>
      <c r="P72" s="192" t="inlineStr"/>
      <c r="Q72" s="192" t="inlineStr"/>
      <c r="R72" s="192" t="inlineStr"/>
      <c r="S72" s="192" t="inlineStr"/>
      <c r="T72" s="192" t="inlineStr"/>
      <c r="U72" s="193">
        <f>I72</f>
        <v/>
      </c>
    </row>
    <row r="73">
      <c r="B73" s="102" t="n"/>
      <c r="C73" s="972" t="n"/>
      <c r="D73" s="972" t="n"/>
      <c r="E73" s="972" t="n"/>
      <c r="F73" s="972" t="n"/>
      <c r="G73" s="972" t="n"/>
      <c r="H73" s="972" t="n"/>
      <c r="I73" s="1016" t="n"/>
      <c r="J73" s="998" t="n"/>
      <c r="N73" s="1015" t="inlineStr"/>
      <c r="O73" s="192" t="inlineStr"/>
      <c r="P73" s="192" t="inlineStr"/>
      <c r="Q73" s="192" t="inlineStr"/>
      <c r="R73" s="192" t="inlineStr"/>
      <c r="S73" s="192" t="inlineStr"/>
      <c r="T73" s="192" t="inlineStr"/>
      <c r="U73" s="193">
        <f>I73</f>
        <v/>
      </c>
    </row>
    <row r="74" ht="20.25" customHeight="1" s="898">
      <c r="B74" s="208" t="n"/>
      <c r="C74" s="972" t="n"/>
      <c r="D74" s="972" t="n"/>
      <c r="E74" s="972" t="n"/>
      <c r="F74" s="972" t="n"/>
      <c r="G74" s="972" t="n"/>
      <c r="H74" s="972" t="n"/>
      <c r="I74" s="1016" t="n"/>
      <c r="J74" s="998" t="n"/>
      <c r="N74" s="1015" t="inlineStr"/>
      <c r="O74" s="192" t="inlineStr"/>
      <c r="P74" s="192" t="inlineStr"/>
      <c r="Q74" s="192" t="inlineStr"/>
      <c r="R74" s="192" t="inlineStr"/>
      <c r="S74" s="192" t="inlineStr"/>
      <c r="T74" s="192" t="inlineStr"/>
      <c r="U74" s="193">
        <f>I74</f>
        <v/>
      </c>
    </row>
    <row r="75">
      <c r="B75" s="102" t="n"/>
      <c r="C75" s="972" t="n"/>
      <c r="D75" s="972" t="n"/>
      <c r="E75" s="972" t="n"/>
      <c r="F75" s="972" t="n"/>
      <c r="G75" s="972" t="n"/>
      <c r="H75" s="972" t="n"/>
      <c r="I75" s="1016" t="n"/>
      <c r="J75" s="998" t="n"/>
      <c r="N75" s="1015" t="inlineStr"/>
      <c r="O75" s="192" t="inlineStr"/>
      <c r="P75" s="192" t="inlineStr"/>
      <c r="Q75" s="192" t="inlineStr"/>
      <c r="R75" s="192" t="inlineStr"/>
      <c r="S75" s="192" t="inlineStr"/>
      <c r="T75" s="192" t="inlineStr"/>
      <c r="U75" s="193">
        <f>I75</f>
        <v/>
      </c>
    </row>
    <row r="76">
      <c r="B76" s="102" t="n"/>
      <c r="C76" s="972" t="n"/>
      <c r="D76" s="972" t="n"/>
      <c r="E76" s="972" t="n"/>
      <c r="F76" s="972" t="n"/>
      <c r="G76" s="972" t="n"/>
      <c r="H76" s="972" t="n"/>
      <c r="I76" s="1016" t="n"/>
      <c r="J76" s="998" t="n"/>
      <c r="N76" s="1015" t="inlineStr"/>
      <c r="O76" s="192" t="inlineStr"/>
      <c r="P76" s="192" t="inlineStr"/>
      <c r="Q76" s="192" t="inlineStr"/>
      <c r="R76" s="192" t="inlineStr"/>
      <c r="S76" s="192" t="inlineStr"/>
      <c r="T76" s="192" t="inlineStr"/>
      <c r="U76" s="193">
        <f>I76</f>
        <v/>
      </c>
    </row>
    <row r="77">
      <c r="B77" s="102" t="n"/>
      <c r="C77" s="972" t="n"/>
      <c r="D77" s="972" t="n"/>
      <c r="E77" s="972" t="n"/>
      <c r="F77" s="972" t="n"/>
      <c r="G77" s="972" t="n"/>
      <c r="H77" s="972" t="n"/>
      <c r="I77" s="1016" t="n"/>
      <c r="J77" s="998" t="n"/>
      <c r="N77" s="1015" t="inlineStr"/>
      <c r="O77" s="192" t="inlineStr"/>
      <c r="P77" s="192" t="inlineStr"/>
      <c r="Q77" s="192" t="inlineStr"/>
      <c r="R77" s="192" t="inlineStr"/>
      <c r="S77" s="192" t="inlineStr"/>
      <c r="T77" s="192" t="inlineStr"/>
      <c r="U77" s="193">
        <f>I77</f>
        <v/>
      </c>
    </row>
    <row r="78">
      <c r="B78" s="102" t="n"/>
      <c r="C78" s="972" t="n"/>
      <c r="D78" s="972" t="n"/>
      <c r="E78" s="972" t="n"/>
      <c r="F78" s="972" t="n"/>
      <c r="G78" s="972" t="n"/>
      <c r="H78" s="972" t="n"/>
      <c r="I78" s="1016" t="n"/>
      <c r="J78" s="998" t="n"/>
      <c r="N78" s="1015" t="inlineStr"/>
      <c r="O78" s="192" t="inlineStr"/>
      <c r="P78" s="192" t="inlineStr"/>
      <c r="Q78" s="192" t="inlineStr"/>
      <c r="R78" s="192" t="inlineStr"/>
      <c r="S78" s="192" t="inlineStr"/>
      <c r="T78" s="192" t="inlineStr"/>
      <c r="U78" s="193">
        <f>I78</f>
        <v/>
      </c>
    </row>
    <row r="79">
      <c r="B79" s="102" t="n"/>
      <c r="C79" s="972" t="n"/>
      <c r="D79" s="972" t="n"/>
      <c r="E79" s="972" t="n"/>
      <c r="F79" s="972" t="n"/>
      <c r="G79" s="972" t="n"/>
      <c r="H79" s="972" t="n"/>
      <c r="I79" s="1016" t="n"/>
      <c r="J79" s="998" t="n"/>
      <c r="N79" s="1015" t="inlineStr"/>
      <c r="O79" s="192" t="inlineStr"/>
      <c r="P79" s="192" t="inlineStr"/>
      <c r="Q79" s="192" t="inlineStr"/>
      <c r="R79" s="192" t="inlineStr"/>
      <c r="S79" s="192" t="inlineStr"/>
      <c r="T79" s="192" t="inlineStr"/>
      <c r="U79" s="193">
        <f>I79</f>
        <v/>
      </c>
    </row>
    <row r="80">
      <c r="B80" s="102" t="n"/>
      <c r="C80" s="972" t="n"/>
      <c r="D80" s="972" t="n"/>
      <c r="E80" s="972" t="n"/>
      <c r="F80" s="972" t="n"/>
      <c r="G80" s="972" t="n"/>
      <c r="H80" s="972" t="n"/>
      <c r="I80" s="1016" t="n"/>
      <c r="J80" s="998" t="n"/>
      <c r="N80" s="1015" t="inlineStr"/>
      <c r="O80" s="192" t="inlineStr"/>
      <c r="P80" s="192" t="inlineStr"/>
      <c r="Q80" s="192" t="inlineStr"/>
      <c r="R80" s="192" t="inlineStr"/>
      <c r="S80" s="192" t="inlineStr"/>
      <c r="T80" s="192" t="inlineStr"/>
      <c r="U80" s="193">
        <f>I80</f>
        <v/>
      </c>
    </row>
    <row r="81" customFormat="1" s="1006">
      <c r="A81" s="1006" t="inlineStr">
        <is>
          <t>K10</t>
        </is>
      </c>
      <c r="B81" s="96" t="inlineStr">
        <is>
          <t xml:space="preserve">Total </t>
        </is>
      </c>
      <c r="C81" s="987">
        <f>SUM(INDIRECT(ADDRESS(MATCH("K9",$A:$A,0)+1,COLUMN(C$13),4)&amp;":"&amp;ADDRESS(MATCH("K10",$A:$A,0)-1,COLUMN(C$13),4)))</f>
        <v/>
      </c>
      <c r="D81" s="987">
        <f>SUM(INDIRECT(ADDRESS(MATCH("K9",$A:$A,0)+1,COLUMN(D$13),4)&amp;":"&amp;ADDRESS(MATCH("K10",$A:$A,0)-1,COLUMN(D$13),4)))</f>
        <v/>
      </c>
      <c r="E81" s="987">
        <f>SUM(INDIRECT(ADDRESS(MATCH("K9",$A:$A,0)+1,COLUMN(E$13),4)&amp;":"&amp;ADDRESS(MATCH("K10",$A:$A,0)-1,COLUMN(E$13),4)))</f>
        <v/>
      </c>
      <c r="F81" s="987">
        <f>SUM(INDIRECT(ADDRESS(MATCH("K9",$A:$A,0)+1,COLUMN(F$13),4)&amp;":"&amp;ADDRESS(MATCH("K10",$A:$A,0)-1,COLUMN(F$13),4)))</f>
        <v/>
      </c>
      <c r="G81" s="987">
        <f>SUM(INDIRECT(ADDRESS(MATCH("K9",$A:$A,0)+1,COLUMN(G$13),4)&amp;":"&amp;ADDRESS(MATCH("K10",$A:$A,0)-1,COLUMN(G$13),4)))</f>
        <v/>
      </c>
      <c r="H81" s="987">
        <f>SUM(INDIRECT(ADDRESS(MATCH("K9",$A:$A,0)+1,COLUMN(H$13),4)&amp;":"&amp;ADDRESS(MATCH("K10",$A:$A,0)-1,COLUMN(H$13),4)))</f>
        <v/>
      </c>
      <c r="I81" s="1016" t="n"/>
      <c r="J81" s="1008" t="n"/>
      <c r="K81" s="1009" t="n"/>
      <c r="L81" s="1009" t="n"/>
      <c r="M81" s="1009" t="n"/>
      <c r="N81" s="1002">
        <f>B81</f>
        <v/>
      </c>
      <c r="O81" s="198">
        <f>C81*BS!$B$9</f>
        <v/>
      </c>
      <c r="P81" s="198">
        <f>D81*BS!$B$9</f>
        <v/>
      </c>
      <c r="Q81" s="198">
        <f>E81*BS!$B$9</f>
        <v/>
      </c>
      <c r="R81" s="198">
        <f>F81*BS!$B$9</f>
        <v/>
      </c>
      <c r="S81" s="198">
        <f>G81*BS!$B$9</f>
        <v/>
      </c>
      <c r="T81" s="198">
        <f>H81*BS!$B$9</f>
        <v/>
      </c>
      <c r="U81" s="193">
        <f>I81</f>
        <v/>
      </c>
      <c r="V81" s="1009" t="n"/>
      <c r="W81" s="1009" t="n"/>
      <c r="X81" s="1009" t="n"/>
      <c r="Y81" s="1009" t="n"/>
      <c r="Z81" s="1009" t="n"/>
      <c r="AA81" s="1009" t="n"/>
      <c r="AB81" s="1009" t="n"/>
      <c r="AC81" s="1009" t="n"/>
      <c r="AD81" s="1009" t="n"/>
      <c r="AE81" s="1009" t="n"/>
      <c r="AF81" s="1009" t="n"/>
      <c r="AG81" s="1009" t="n"/>
      <c r="AH81" s="1009" t="n"/>
      <c r="AI81" s="1009" t="n"/>
      <c r="AJ81" s="1009" t="n"/>
      <c r="AK81" s="1009" t="n"/>
      <c r="AL81" s="1009" t="n"/>
      <c r="AM81" s="1009" t="n"/>
      <c r="AN81" s="1009" t="n"/>
      <c r="AO81" s="1009" t="n"/>
      <c r="AP81" s="1009" t="n"/>
      <c r="AQ81" s="1009" t="n"/>
      <c r="AR81" s="1009" t="n"/>
      <c r="AS81" s="1009" t="n"/>
      <c r="AT81" s="1009" t="n"/>
      <c r="AU81" s="1009" t="n"/>
      <c r="AV81" s="1009" t="n"/>
      <c r="AW81" s="1009" t="n"/>
      <c r="AX81" s="1009" t="n"/>
      <c r="AY81" s="1009" t="n"/>
      <c r="AZ81" s="1009" t="n"/>
      <c r="BA81" s="1009" t="n"/>
      <c r="BB81" s="1009" t="n"/>
      <c r="BC81" s="1009" t="n"/>
      <c r="BD81" s="1009" t="n"/>
      <c r="BE81" s="1009" t="n"/>
      <c r="BF81" s="1009" t="n"/>
      <c r="BG81" s="1009" t="n"/>
      <c r="BH81" s="1009" t="n"/>
      <c r="BI81" s="1009" t="n"/>
      <c r="BJ81" s="1009" t="n"/>
      <c r="BK81" s="1009" t="n"/>
      <c r="BL81" s="1009" t="n"/>
      <c r="BM81" s="1009" t="n"/>
      <c r="BN81" s="1009" t="n"/>
      <c r="BO81" s="1009" t="n"/>
      <c r="BP81" s="1009" t="n"/>
      <c r="BQ81" s="1009" t="n"/>
      <c r="BR81" s="1009" t="n"/>
      <c r="BS81" s="1009" t="n"/>
      <c r="BT81" s="1009" t="n"/>
      <c r="BU81" s="1009" t="n"/>
      <c r="BV81" s="1009" t="n"/>
      <c r="BW81" s="1009" t="n"/>
      <c r="BX81" s="1009" t="n"/>
      <c r="BY81" s="1009" t="n"/>
      <c r="BZ81" s="1009" t="n"/>
      <c r="CA81" s="1009" t="n"/>
      <c r="CB81" s="1009" t="n"/>
      <c r="CC81" s="1009" t="n"/>
      <c r="CD81" s="1009" t="n"/>
      <c r="CE81" s="1009" t="n"/>
      <c r="CF81" s="1009" t="n"/>
      <c r="CG81" s="1009" t="n"/>
      <c r="CH81" s="1009" t="n"/>
      <c r="CI81" s="1009" t="n"/>
      <c r="CJ81" s="1009" t="n"/>
      <c r="CK81" s="1009" t="n"/>
      <c r="CL81" s="1009" t="n"/>
      <c r="CM81" s="1009" t="n"/>
      <c r="CN81" s="1009" t="n"/>
      <c r="CO81" s="1009" t="n"/>
      <c r="CP81" s="1009" t="n"/>
      <c r="CQ81" s="1009" t="n"/>
      <c r="CR81" s="1009" t="n"/>
      <c r="CS81" s="1009" t="n"/>
      <c r="CT81" s="1009" t="n"/>
      <c r="CU81" s="1009" t="n"/>
      <c r="CV81" s="1009" t="n"/>
      <c r="CW81" s="1009" t="n"/>
      <c r="CX81" s="1009" t="n"/>
      <c r="CY81" s="1009" t="n"/>
      <c r="CZ81" s="1009" t="n"/>
      <c r="DA81" s="1009" t="n"/>
      <c r="DB81" s="1009" t="n"/>
      <c r="DC81" s="1009" t="n"/>
      <c r="DD81" s="1009" t="n"/>
      <c r="DE81" s="1009" t="n"/>
      <c r="DF81" s="1009" t="n"/>
      <c r="DG81" s="1009" t="n"/>
      <c r="DH81" s="1009" t="n"/>
      <c r="DI81" s="1009" t="n"/>
      <c r="DJ81" s="1009" t="n"/>
      <c r="DK81" s="1009" t="n"/>
      <c r="DL81" s="1009" t="n"/>
      <c r="DM81" s="1009" t="n"/>
      <c r="DN81" s="1009" t="n"/>
      <c r="DO81" s="1009" t="n"/>
      <c r="DP81" s="1009" t="n"/>
      <c r="DQ81" s="1009" t="n"/>
      <c r="DR81" s="1009" t="n"/>
      <c r="DS81" s="1009" t="n"/>
      <c r="DT81" s="1009" t="n"/>
      <c r="DU81" s="1009" t="n"/>
      <c r="DV81" s="1009" t="n"/>
      <c r="DW81" s="1009" t="n"/>
      <c r="DX81" s="1009" t="n"/>
      <c r="DY81" s="1009" t="n"/>
      <c r="DZ81" s="1009" t="n"/>
      <c r="EA81" s="1009" t="n"/>
      <c r="EB81" s="1009" t="n"/>
      <c r="EC81" s="1009" t="n"/>
      <c r="ED81" s="1009" t="n"/>
      <c r="EE81" s="1009" t="n"/>
      <c r="EF81" s="1009" t="n"/>
      <c r="EG81" s="1009" t="n"/>
      <c r="EH81" s="1009" t="n"/>
      <c r="EI81" s="1009" t="n"/>
      <c r="EJ81" s="1009" t="n"/>
    </row>
    <row r="82">
      <c r="B82" s="102" t="n"/>
      <c r="C82" s="971" t="n"/>
      <c r="D82" s="971" t="n"/>
      <c r="E82" s="971" t="n"/>
      <c r="F82" s="971" t="n"/>
      <c r="G82" s="971" t="n"/>
      <c r="H82" s="971" t="n"/>
      <c r="I82" s="1016" t="n"/>
      <c r="J82" s="998" t="n"/>
      <c r="N82" s="1015" t="inlineStr"/>
      <c r="O82" s="192" t="inlineStr"/>
      <c r="P82" s="192" t="inlineStr"/>
      <c r="Q82" s="192" t="inlineStr"/>
      <c r="R82" s="192" t="inlineStr"/>
      <c r="S82" s="192" t="inlineStr"/>
      <c r="T82" s="192" t="inlineStr"/>
      <c r="U82" s="193" t="n"/>
    </row>
    <row r="83" customFormat="1" s="1006">
      <c r="A83" s="1006" t="inlineStr">
        <is>
          <t>K11</t>
        </is>
      </c>
      <c r="B83" s="96" t="inlineStr">
        <is>
          <t xml:space="preserve">Tax Payable </t>
        </is>
      </c>
      <c r="C83" s="158" t="n"/>
      <c r="D83" s="158" t="n"/>
      <c r="E83" s="158" t="n"/>
      <c r="F83" s="158" t="n"/>
      <c r="G83" s="158" t="n"/>
      <c r="H83" s="158" t="n"/>
      <c r="I83" s="1018" t="n"/>
      <c r="J83" s="1008" t="n"/>
      <c r="K83" s="1009" t="n"/>
      <c r="L83" s="1009" t="n"/>
      <c r="M83" s="1009" t="n"/>
      <c r="N83" s="1002">
        <f>B83</f>
        <v/>
      </c>
      <c r="O83" s="198" t="inlineStr"/>
      <c r="P83" s="198" t="inlineStr"/>
      <c r="Q83" s="198" t="inlineStr"/>
      <c r="R83" s="198" t="inlineStr"/>
      <c r="S83" s="198" t="inlineStr"/>
      <c r="T83" s="198" t="inlineStr"/>
      <c r="U83" s="193">
        <f>I83</f>
        <v/>
      </c>
      <c r="V83" s="1009" t="n"/>
      <c r="W83" s="1009" t="n"/>
      <c r="X83" s="1009" t="n"/>
      <c r="Y83" s="1009" t="n"/>
      <c r="Z83" s="1009" t="n"/>
      <c r="AA83" s="1009" t="n"/>
      <c r="AB83" s="1009" t="n"/>
      <c r="AC83" s="1009" t="n"/>
      <c r="AD83" s="1009" t="n"/>
      <c r="AE83" s="1009" t="n"/>
      <c r="AF83" s="1009" t="n"/>
      <c r="AG83" s="1009" t="n"/>
      <c r="AH83" s="1009" t="n"/>
      <c r="AI83" s="1009" t="n"/>
      <c r="AJ83" s="1009" t="n"/>
      <c r="AK83" s="1009" t="n"/>
      <c r="AL83" s="1009" t="n"/>
      <c r="AM83" s="1009" t="n"/>
      <c r="AN83" s="1009" t="n"/>
      <c r="AO83" s="1009" t="n"/>
      <c r="AP83" s="1009" t="n"/>
      <c r="AQ83" s="1009" t="n"/>
      <c r="AR83" s="1009" t="n"/>
      <c r="AS83" s="1009" t="n"/>
      <c r="AT83" s="1009" t="n"/>
      <c r="AU83" s="1009" t="n"/>
      <c r="AV83" s="1009" t="n"/>
      <c r="AW83" s="1009" t="n"/>
      <c r="AX83" s="1009" t="n"/>
      <c r="AY83" s="1009" t="n"/>
      <c r="AZ83" s="1009" t="n"/>
      <c r="BA83" s="1009" t="n"/>
      <c r="BB83" s="1009" t="n"/>
      <c r="BC83" s="1009" t="n"/>
      <c r="BD83" s="1009" t="n"/>
      <c r="BE83" s="1009" t="n"/>
      <c r="BF83" s="1009" t="n"/>
      <c r="BG83" s="1009" t="n"/>
      <c r="BH83" s="1009" t="n"/>
      <c r="BI83" s="1009" t="n"/>
      <c r="BJ83" s="1009" t="n"/>
      <c r="BK83" s="1009" t="n"/>
      <c r="BL83" s="1009" t="n"/>
      <c r="BM83" s="1009" t="n"/>
      <c r="BN83" s="1009" t="n"/>
      <c r="BO83" s="1009" t="n"/>
      <c r="BP83" s="1009" t="n"/>
      <c r="BQ83" s="1009" t="n"/>
      <c r="BR83" s="1009" t="n"/>
      <c r="BS83" s="1009" t="n"/>
      <c r="BT83" s="1009" t="n"/>
      <c r="BU83" s="1009" t="n"/>
      <c r="BV83" s="1009" t="n"/>
      <c r="BW83" s="1009" t="n"/>
      <c r="BX83" s="1009" t="n"/>
      <c r="BY83" s="1009" t="n"/>
      <c r="BZ83" s="1009" t="n"/>
      <c r="CA83" s="1009" t="n"/>
      <c r="CB83" s="1009" t="n"/>
      <c r="CC83" s="1009" t="n"/>
      <c r="CD83" s="1009" t="n"/>
      <c r="CE83" s="1009" t="n"/>
      <c r="CF83" s="1009" t="n"/>
      <c r="CG83" s="1009" t="n"/>
      <c r="CH83" s="1009" t="n"/>
      <c r="CI83" s="1009" t="n"/>
      <c r="CJ83" s="1009" t="n"/>
      <c r="CK83" s="1009" t="n"/>
      <c r="CL83" s="1009" t="n"/>
      <c r="CM83" s="1009" t="n"/>
      <c r="CN83" s="1009" t="n"/>
      <c r="CO83" s="1009" t="n"/>
      <c r="CP83" s="1009" t="n"/>
      <c r="CQ83" s="1009" t="n"/>
      <c r="CR83" s="1009" t="n"/>
      <c r="CS83" s="1009" t="n"/>
      <c r="CT83" s="1009" t="n"/>
      <c r="CU83" s="1009" t="n"/>
      <c r="CV83" s="1009" t="n"/>
      <c r="CW83" s="1009" t="n"/>
      <c r="CX83" s="1009" t="n"/>
      <c r="CY83" s="1009" t="n"/>
      <c r="CZ83" s="1009" t="n"/>
      <c r="DA83" s="1009" t="n"/>
      <c r="DB83" s="1009" t="n"/>
      <c r="DC83" s="1009" t="n"/>
      <c r="DD83" s="1009" t="n"/>
      <c r="DE83" s="1009" t="n"/>
      <c r="DF83" s="1009" t="n"/>
      <c r="DG83" s="1009" t="n"/>
      <c r="DH83" s="1009" t="n"/>
      <c r="DI83" s="1009" t="n"/>
      <c r="DJ83" s="1009" t="n"/>
      <c r="DK83" s="1009" t="n"/>
      <c r="DL83" s="1009" t="n"/>
      <c r="DM83" s="1009" t="n"/>
      <c r="DN83" s="1009" t="n"/>
      <c r="DO83" s="1009" t="n"/>
      <c r="DP83" s="1009" t="n"/>
      <c r="DQ83" s="1009" t="n"/>
      <c r="DR83" s="1009" t="n"/>
      <c r="DS83" s="1009" t="n"/>
      <c r="DT83" s="1009" t="n"/>
      <c r="DU83" s="1009" t="n"/>
      <c r="DV83" s="1009" t="n"/>
      <c r="DW83" s="1009" t="n"/>
      <c r="DX83" s="1009" t="n"/>
      <c r="DY83" s="1009" t="n"/>
      <c r="DZ83" s="1009" t="n"/>
      <c r="EA83" s="1009" t="n"/>
      <c r="EB83" s="1009" t="n"/>
      <c r="EC83" s="1009" t="n"/>
      <c r="ED83" s="1009" t="n"/>
      <c r="EE83" s="1009" t="n"/>
      <c r="EF83" s="1009" t="n"/>
      <c r="EG83" s="1009" t="n"/>
      <c r="EH83" s="1009" t="n"/>
      <c r="EI83" s="1009" t="n"/>
      <c r="EJ83" s="1009" t="n"/>
    </row>
    <row r="84" customFormat="1" s="1006">
      <c r="B84" s="102" t="inlineStr">
        <is>
          <t>Income tax</t>
        </is>
      </c>
      <c r="C84" s="103" t="n"/>
      <c r="D84" s="103" t="n"/>
      <c r="E84" s="103" t="n"/>
      <c r="F84" s="103" t="n"/>
      <c r="G84" s="103" t="n">
        <v>12015</v>
      </c>
      <c r="H84" s="103" t="n">
        <v>5454</v>
      </c>
      <c r="I84" s="1018" t="n"/>
      <c r="J84" s="1008" t="n"/>
      <c r="K84" s="1009" t="n"/>
      <c r="L84" s="1009" t="n"/>
      <c r="M84" s="1009" t="n"/>
      <c r="N84" s="1002">
        <f>B84</f>
        <v/>
      </c>
      <c r="O84" s="198" t="inlineStr"/>
      <c r="P84" s="198" t="inlineStr"/>
      <c r="Q84" s="198" t="inlineStr"/>
      <c r="R84" s="198" t="inlineStr"/>
      <c r="S84" s="198">
        <f>G84*BS!$B$9</f>
        <v/>
      </c>
      <c r="T84" s="198">
        <f>H84*BS!$B$9</f>
        <v/>
      </c>
      <c r="U84" s="193" t="n"/>
      <c r="V84" s="1009" t="n"/>
      <c r="W84" s="1009" t="n"/>
      <c r="X84" s="1009" t="n"/>
      <c r="Y84" s="1009" t="n"/>
      <c r="Z84" s="1009" t="n"/>
      <c r="AA84" s="1009" t="n"/>
      <c r="AB84" s="1009" t="n"/>
      <c r="AC84" s="1009" t="n"/>
      <c r="AD84" s="1009" t="n"/>
      <c r="AE84" s="1009" t="n"/>
      <c r="AF84" s="1009" t="n"/>
      <c r="AG84" s="1009" t="n"/>
      <c r="AH84" s="1009" t="n"/>
      <c r="AI84" s="1009" t="n"/>
      <c r="AJ84" s="1009" t="n"/>
      <c r="AK84" s="1009" t="n"/>
      <c r="AL84" s="1009" t="n"/>
      <c r="AM84" s="1009" t="n"/>
      <c r="AN84" s="1009" t="n"/>
      <c r="AO84" s="1009" t="n"/>
      <c r="AP84" s="1009" t="n"/>
      <c r="AQ84" s="1009" t="n"/>
      <c r="AR84" s="1009" t="n"/>
      <c r="AS84" s="1009" t="n"/>
      <c r="AT84" s="1009" t="n"/>
      <c r="AU84" s="1009" t="n"/>
      <c r="AV84" s="1009" t="n"/>
      <c r="AW84" s="1009" t="n"/>
      <c r="AX84" s="1009" t="n"/>
      <c r="AY84" s="1009" t="n"/>
      <c r="AZ84" s="1009" t="n"/>
      <c r="BA84" s="1009" t="n"/>
      <c r="BB84" s="1009" t="n"/>
      <c r="BC84" s="1009" t="n"/>
      <c r="BD84" s="1009" t="n"/>
      <c r="BE84" s="1009" t="n"/>
      <c r="BF84" s="1009" t="n"/>
      <c r="BG84" s="1009" t="n"/>
      <c r="BH84" s="1009" t="n"/>
      <c r="BI84" s="1009" t="n"/>
      <c r="BJ84" s="1009" t="n"/>
      <c r="BK84" s="1009" t="n"/>
      <c r="BL84" s="1009" t="n"/>
      <c r="BM84" s="1009" t="n"/>
      <c r="BN84" s="1009" t="n"/>
      <c r="BO84" s="1009" t="n"/>
      <c r="BP84" s="1009" t="n"/>
      <c r="BQ84" s="1009" t="n"/>
      <c r="BR84" s="1009" t="n"/>
      <c r="BS84" s="1009" t="n"/>
      <c r="BT84" s="1009" t="n"/>
      <c r="BU84" s="1009" t="n"/>
      <c r="BV84" s="1009" t="n"/>
      <c r="BW84" s="1009" t="n"/>
      <c r="BX84" s="1009" t="n"/>
      <c r="BY84" s="1009" t="n"/>
      <c r="BZ84" s="1009" t="n"/>
      <c r="CA84" s="1009" t="n"/>
      <c r="CB84" s="1009" t="n"/>
      <c r="CC84" s="1009" t="n"/>
      <c r="CD84" s="1009" t="n"/>
      <c r="CE84" s="1009" t="n"/>
      <c r="CF84" s="1009" t="n"/>
      <c r="CG84" s="1009" t="n"/>
      <c r="CH84" s="1009" t="n"/>
      <c r="CI84" s="1009" t="n"/>
      <c r="CJ84" s="1009" t="n"/>
      <c r="CK84" s="1009" t="n"/>
      <c r="CL84" s="1009" t="n"/>
      <c r="CM84" s="1009" t="n"/>
      <c r="CN84" s="1009" t="n"/>
      <c r="CO84" s="1009" t="n"/>
      <c r="CP84" s="1009" t="n"/>
      <c r="CQ84" s="1009" t="n"/>
      <c r="CR84" s="1009" t="n"/>
      <c r="CS84" s="1009" t="n"/>
      <c r="CT84" s="1009" t="n"/>
      <c r="CU84" s="1009" t="n"/>
      <c r="CV84" s="1009" t="n"/>
      <c r="CW84" s="1009" t="n"/>
      <c r="CX84" s="1009" t="n"/>
      <c r="CY84" s="1009" t="n"/>
      <c r="CZ84" s="1009" t="n"/>
      <c r="DA84" s="1009" t="n"/>
      <c r="DB84" s="1009" t="n"/>
      <c r="DC84" s="1009" t="n"/>
      <c r="DD84" s="1009" t="n"/>
      <c r="DE84" s="1009" t="n"/>
      <c r="DF84" s="1009" t="n"/>
      <c r="DG84" s="1009" t="n"/>
      <c r="DH84" s="1009" t="n"/>
      <c r="DI84" s="1009" t="n"/>
      <c r="DJ84" s="1009" t="n"/>
      <c r="DK84" s="1009" t="n"/>
      <c r="DL84" s="1009" t="n"/>
      <c r="DM84" s="1009" t="n"/>
      <c r="DN84" s="1009" t="n"/>
      <c r="DO84" s="1009" t="n"/>
      <c r="DP84" s="1009" t="n"/>
      <c r="DQ84" s="1009" t="n"/>
      <c r="DR84" s="1009" t="n"/>
      <c r="DS84" s="1009" t="n"/>
      <c r="DT84" s="1009" t="n"/>
      <c r="DU84" s="1009" t="n"/>
      <c r="DV84" s="1009" t="n"/>
      <c r="DW84" s="1009" t="n"/>
      <c r="DX84" s="1009" t="n"/>
      <c r="DY84" s="1009" t="n"/>
      <c r="DZ84" s="1009" t="n"/>
      <c r="EA84" s="1009" t="n"/>
      <c r="EB84" s="1009" t="n"/>
      <c r="EC84" s="1009" t="n"/>
      <c r="ED84" s="1009" t="n"/>
      <c r="EE84" s="1009" t="n"/>
      <c r="EF84" s="1009" t="n"/>
      <c r="EG84" s="1009" t="n"/>
      <c r="EH84" s="1009" t="n"/>
      <c r="EI84" s="1009" t="n"/>
      <c r="EJ84" s="1009" t="n"/>
    </row>
    <row r="85" customFormat="1" s="1006">
      <c r="B85" s="102" t="n"/>
      <c r="C85" s="972" t="n"/>
      <c r="D85" s="972" t="n"/>
      <c r="E85" s="972" t="n"/>
      <c r="F85" s="972" t="n"/>
      <c r="G85" s="972" t="n"/>
      <c r="H85" s="972" t="n"/>
      <c r="I85" s="1018" t="n"/>
      <c r="J85" s="1008" t="n"/>
      <c r="K85" s="1009" t="n"/>
      <c r="L85" s="1009" t="n"/>
      <c r="M85" s="1009" t="n"/>
      <c r="N85" s="1002" t="inlineStr"/>
      <c r="O85" s="198" t="inlineStr"/>
      <c r="P85" s="198" t="inlineStr"/>
      <c r="Q85" s="198" t="inlineStr"/>
      <c r="R85" s="198" t="inlineStr"/>
      <c r="S85" s="198" t="inlineStr"/>
      <c r="T85" s="198" t="inlineStr"/>
      <c r="U85" s="193" t="n"/>
      <c r="V85" s="1009" t="n"/>
      <c r="W85" s="1009" t="n"/>
      <c r="X85" s="1009" t="n"/>
      <c r="Y85" s="1009" t="n"/>
      <c r="Z85" s="1009" t="n"/>
      <c r="AA85" s="1009" t="n"/>
      <c r="AB85" s="1009" t="n"/>
      <c r="AC85" s="1009" t="n"/>
      <c r="AD85" s="1009" t="n"/>
      <c r="AE85" s="1009" t="n"/>
      <c r="AF85" s="1009" t="n"/>
      <c r="AG85" s="1009" t="n"/>
      <c r="AH85" s="1009" t="n"/>
      <c r="AI85" s="1009" t="n"/>
      <c r="AJ85" s="1009" t="n"/>
      <c r="AK85" s="1009" t="n"/>
      <c r="AL85" s="1009" t="n"/>
      <c r="AM85" s="1009" t="n"/>
      <c r="AN85" s="1009" t="n"/>
      <c r="AO85" s="1009" t="n"/>
      <c r="AP85" s="1009" t="n"/>
      <c r="AQ85" s="1009" t="n"/>
      <c r="AR85" s="1009" t="n"/>
      <c r="AS85" s="1009" t="n"/>
      <c r="AT85" s="1009" t="n"/>
      <c r="AU85" s="1009" t="n"/>
      <c r="AV85" s="1009" t="n"/>
      <c r="AW85" s="1009" t="n"/>
      <c r="AX85" s="1009" t="n"/>
      <c r="AY85" s="1009" t="n"/>
      <c r="AZ85" s="1009" t="n"/>
      <c r="BA85" s="1009" t="n"/>
      <c r="BB85" s="1009" t="n"/>
      <c r="BC85" s="1009" t="n"/>
      <c r="BD85" s="1009" t="n"/>
      <c r="BE85" s="1009" t="n"/>
      <c r="BF85" s="1009" t="n"/>
      <c r="BG85" s="1009" t="n"/>
      <c r="BH85" s="1009" t="n"/>
      <c r="BI85" s="1009" t="n"/>
      <c r="BJ85" s="1009" t="n"/>
      <c r="BK85" s="1009" t="n"/>
      <c r="BL85" s="1009" t="n"/>
      <c r="BM85" s="1009" t="n"/>
      <c r="BN85" s="1009" t="n"/>
      <c r="BO85" s="1009" t="n"/>
      <c r="BP85" s="1009" t="n"/>
      <c r="BQ85" s="1009" t="n"/>
      <c r="BR85" s="1009" t="n"/>
      <c r="BS85" s="1009" t="n"/>
      <c r="BT85" s="1009" t="n"/>
      <c r="BU85" s="1009" t="n"/>
      <c r="BV85" s="1009" t="n"/>
      <c r="BW85" s="1009" t="n"/>
      <c r="BX85" s="1009" t="n"/>
      <c r="BY85" s="1009" t="n"/>
      <c r="BZ85" s="1009" t="n"/>
      <c r="CA85" s="1009" t="n"/>
      <c r="CB85" s="1009" t="n"/>
      <c r="CC85" s="1009" t="n"/>
      <c r="CD85" s="1009" t="n"/>
      <c r="CE85" s="1009" t="n"/>
      <c r="CF85" s="1009" t="n"/>
      <c r="CG85" s="1009" t="n"/>
      <c r="CH85" s="1009" t="n"/>
      <c r="CI85" s="1009" t="n"/>
      <c r="CJ85" s="1009" t="n"/>
      <c r="CK85" s="1009" t="n"/>
      <c r="CL85" s="1009" t="n"/>
      <c r="CM85" s="1009" t="n"/>
      <c r="CN85" s="1009" t="n"/>
      <c r="CO85" s="1009" t="n"/>
      <c r="CP85" s="1009" t="n"/>
      <c r="CQ85" s="1009" t="n"/>
      <c r="CR85" s="1009" t="n"/>
      <c r="CS85" s="1009" t="n"/>
      <c r="CT85" s="1009" t="n"/>
      <c r="CU85" s="1009" t="n"/>
      <c r="CV85" s="1009" t="n"/>
      <c r="CW85" s="1009" t="n"/>
      <c r="CX85" s="1009" t="n"/>
      <c r="CY85" s="1009" t="n"/>
      <c r="CZ85" s="1009" t="n"/>
      <c r="DA85" s="1009" t="n"/>
      <c r="DB85" s="1009" t="n"/>
      <c r="DC85" s="1009" t="n"/>
      <c r="DD85" s="1009" t="n"/>
      <c r="DE85" s="1009" t="n"/>
      <c r="DF85" s="1009" t="n"/>
      <c r="DG85" s="1009" t="n"/>
      <c r="DH85" s="1009" t="n"/>
      <c r="DI85" s="1009" t="n"/>
      <c r="DJ85" s="1009" t="n"/>
      <c r="DK85" s="1009" t="n"/>
      <c r="DL85" s="1009" t="n"/>
      <c r="DM85" s="1009" t="n"/>
      <c r="DN85" s="1009" t="n"/>
      <c r="DO85" s="1009" t="n"/>
      <c r="DP85" s="1009" t="n"/>
      <c r="DQ85" s="1009" t="n"/>
      <c r="DR85" s="1009" t="n"/>
      <c r="DS85" s="1009" t="n"/>
      <c r="DT85" s="1009" t="n"/>
      <c r="DU85" s="1009" t="n"/>
      <c r="DV85" s="1009" t="n"/>
      <c r="DW85" s="1009" t="n"/>
      <c r="DX85" s="1009" t="n"/>
      <c r="DY85" s="1009" t="n"/>
      <c r="DZ85" s="1009" t="n"/>
      <c r="EA85" s="1009" t="n"/>
      <c r="EB85" s="1009" t="n"/>
      <c r="EC85" s="1009" t="n"/>
      <c r="ED85" s="1009" t="n"/>
      <c r="EE85" s="1009" t="n"/>
      <c r="EF85" s="1009" t="n"/>
      <c r="EG85" s="1009" t="n"/>
      <c r="EH85" s="1009" t="n"/>
      <c r="EI85" s="1009" t="n"/>
      <c r="EJ85" s="1009" t="n"/>
    </row>
    <row r="86">
      <c r="A86" s="996" t="inlineStr">
        <is>
          <t>K12</t>
        </is>
      </c>
      <c r="B86" s="96" t="inlineStr">
        <is>
          <t xml:space="preserve">Total </t>
        </is>
      </c>
      <c r="C86" s="987">
        <f>SUM(INDIRECT(ADDRESS(MATCH("K11",$A:$A,0)+1,COLUMN(C$13),4)&amp;":"&amp;ADDRESS(MATCH("K12",$A:$A,0)-1,COLUMN(C$13),4)))</f>
        <v/>
      </c>
      <c r="D86" s="987">
        <f>SUM(INDIRECT(ADDRESS(MATCH("K11",$A:$A,0)+1,COLUMN(D$13),4)&amp;":"&amp;ADDRESS(MATCH("K12",$A:$A,0)-1,COLUMN(D$13),4)))</f>
        <v/>
      </c>
      <c r="E86" s="987">
        <f>SUM(INDIRECT(ADDRESS(MATCH("K11",$A:$A,0)+1,COLUMN(E$13),4)&amp;":"&amp;ADDRESS(MATCH("K12",$A:$A,0)-1,COLUMN(E$13),4)))</f>
        <v/>
      </c>
      <c r="F86" s="987">
        <f>SUM(INDIRECT(ADDRESS(MATCH("K11",$A:$A,0)+1,COLUMN(F$13),4)&amp;":"&amp;ADDRESS(MATCH("K12",$A:$A,0)-1,COLUMN(F$13),4)))</f>
        <v/>
      </c>
      <c r="G86" s="987">
        <f>SUM(INDIRECT(ADDRESS(MATCH("K11",$A:$A,0)+1,COLUMN(G$13),4)&amp;":"&amp;ADDRESS(MATCH("K12",$A:$A,0)-1,COLUMN(G$13),4)))</f>
        <v/>
      </c>
      <c r="H86" s="987">
        <f>SUM(INDIRECT(ADDRESS(MATCH("K11",$A:$A,0)+1,COLUMN(H$13),4)&amp;":"&amp;ADDRESS(MATCH("K12",$A:$A,0)-1,COLUMN(H$13),4)))</f>
        <v/>
      </c>
      <c r="I86" s="210" t="n"/>
      <c r="J86" s="998" t="n"/>
      <c r="N86" s="1015">
        <f>B86</f>
        <v/>
      </c>
      <c r="O86" s="192">
        <f>C86*BS!$B$9</f>
        <v/>
      </c>
      <c r="P86" s="192">
        <f>D86*BS!$B$9</f>
        <v/>
      </c>
      <c r="Q86" s="192">
        <f>E86*BS!$B$9</f>
        <v/>
      </c>
      <c r="R86" s="192">
        <f>F86*BS!$B$9</f>
        <v/>
      </c>
      <c r="S86" s="192">
        <f>G86*BS!$B$9</f>
        <v/>
      </c>
      <c r="T86" s="192">
        <f>H86*BS!$B$9</f>
        <v/>
      </c>
      <c r="U86" s="193" t="n"/>
    </row>
    <row r="87">
      <c r="A87" s="996" t="inlineStr">
        <is>
          <t>K13</t>
        </is>
      </c>
      <c r="B87" s="96" t="inlineStr">
        <is>
          <t xml:space="preserve">Other Current Liabilities </t>
        </is>
      </c>
      <c r="C87" s="1000" t="n"/>
      <c r="D87" s="1000" t="n"/>
      <c r="E87" s="1000" t="n"/>
      <c r="F87" s="1000" t="n"/>
      <c r="G87" s="1000" t="n"/>
      <c r="H87" s="1000" t="n"/>
      <c r="I87" s="1014" t="n"/>
      <c r="J87" s="998" t="n"/>
      <c r="N87" s="1002">
        <f>B87</f>
        <v/>
      </c>
      <c r="O87" s="204" t="inlineStr"/>
      <c r="P87" s="204" t="inlineStr"/>
      <c r="Q87" s="204" t="inlineStr"/>
      <c r="R87" s="204" t="inlineStr"/>
      <c r="S87" s="204" t="inlineStr"/>
      <c r="T87" s="204" t="inlineStr"/>
      <c r="U87" s="193" t="n"/>
    </row>
    <row r="88">
      <c r="B88" s="102" t="inlineStr">
        <is>
          <t xml:space="preserve">  None Trade payables</t>
        </is>
      </c>
      <c r="C88" s="972" t="n"/>
      <c r="D88" s="972" t="n"/>
      <c r="E88" s="972" t="n"/>
      <c r="F88" s="972" t="n"/>
      <c r="G88" s="972" t="n">
        <v>7526</v>
      </c>
      <c r="H88" s="972" t="n">
        <v>11624</v>
      </c>
      <c r="I88" s="1014" t="n"/>
      <c r="J88" s="998" t="n"/>
      <c r="N88" s="1015">
        <f>B88</f>
        <v/>
      </c>
      <c r="O88" s="192" t="inlineStr"/>
      <c r="P88" s="192" t="inlineStr"/>
      <c r="Q88" s="192" t="inlineStr"/>
      <c r="R88" s="192" t="inlineStr"/>
      <c r="S88" s="192">
        <f>G88*BS!$B$9</f>
        <v/>
      </c>
      <c r="T88" s="192">
        <f>H88*BS!$B$9</f>
        <v/>
      </c>
      <c r="U88" s="193">
        <f>I88</f>
        <v/>
      </c>
    </row>
    <row r="89">
      <c r="B89" s="102" t="inlineStr">
        <is>
          <t xml:space="preserve">  None Payables to related party</t>
        </is>
      </c>
      <c r="C89" s="972" t="n"/>
      <c r="D89" s="972" t="n"/>
      <c r="E89" s="972" t="n"/>
      <c r="F89" s="972" t="n"/>
      <c r="G89" s="972" t="n">
        <v>17137</v>
      </c>
      <c r="H89" s="972" t="n">
        <v>91986</v>
      </c>
      <c r="I89" s="1014" t="n"/>
      <c r="J89" s="998" t="n"/>
      <c r="N89" s="1015">
        <f>B89</f>
        <v/>
      </c>
      <c r="O89" s="192" t="inlineStr"/>
      <c r="P89" s="192" t="inlineStr"/>
      <c r="Q89" s="192" t="inlineStr"/>
      <c r="R89" s="192" t="inlineStr"/>
      <c r="S89" s="192">
        <f>G89*BS!$B$9</f>
        <v/>
      </c>
      <c r="T89" s="192">
        <f>H89*BS!$B$9</f>
        <v/>
      </c>
      <c r="U89" s="193">
        <f>I89</f>
        <v/>
      </c>
    </row>
    <row r="90">
      <c r="B90" s="211" t="inlineStr">
        <is>
          <t xml:space="preserve">  None Other payables and accruals</t>
        </is>
      </c>
      <c r="C90" s="972" t="n"/>
      <c r="D90" s="972" t="n"/>
      <c r="E90" s="972" t="n"/>
      <c r="F90" s="972" t="n"/>
      <c r="G90" s="972" t="n">
        <v>50564</v>
      </c>
      <c r="H90" s="972" t="n">
        <v>57125</v>
      </c>
      <c r="I90" s="1014" t="n"/>
      <c r="J90" s="998" t="n"/>
      <c r="N90" s="1015">
        <f>B90</f>
        <v/>
      </c>
      <c r="O90" s="192" t="inlineStr"/>
      <c r="P90" s="192" t="inlineStr"/>
      <c r="Q90" s="192" t="inlineStr"/>
      <c r="R90" s="192" t="inlineStr"/>
      <c r="S90" s="192">
        <f>G90*BS!$B$9</f>
        <v/>
      </c>
      <c r="T90" s="192">
        <f>H90*BS!$B$9</f>
        <v/>
      </c>
      <c r="U90" s="193">
        <f>I90</f>
        <v/>
      </c>
    </row>
    <row r="91">
      <c r="B91" s="211" t="inlineStr">
        <is>
          <t xml:space="preserve">  None Warranties</t>
        </is>
      </c>
      <c r="C91" s="103" t="n"/>
      <c r="D91" s="103" t="n"/>
      <c r="E91" s="103" t="n"/>
      <c r="F91" s="103" t="n"/>
      <c r="G91" s="103" t="n">
        <v>1416</v>
      </c>
      <c r="H91" s="103" t="n">
        <v>1415</v>
      </c>
      <c r="I91" s="1019" t="n"/>
      <c r="J91" s="998" t="n"/>
      <c r="N91" s="1015">
        <f>B91</f>
        <v/>
      </c>
      <c r="O91" s="192" t="inlineStr"/>
      <c r="P91" s="192" t="inlineStr"/>
      <c r="Q91" s="192" t="inlineStr"/>
      <c r="R91" s="192" t="inlineStr"/>
      <c r="S91" s="192">
        <f>G91*BS!$B$9</f>
        <v/>
      </c>
      <c r="T91" s="192">
        <f>H91*BS!$B$9</f>
        <v/>
      </c>
      <c r="U91" s="193">
        <f>I91</f>
        <v/>
      </c>
    </row>
    <row r="92">
      <c r="B92" s="211" t="inlineStr">
        <is>
          <t>Contract liabilities</t>
        </is>
      </c>
      <c r="C92" s="972" t="n"/>
      <c r="D92" s="972" t="n"/>
      <c r="E92" s="972" t="n"/>
      <c r="F92" s="972" t="n"/>
      <c r="G92" s="972" t="n">
        <v>4895</v>
      </c>
      <c r="H92" s="972" t="n">
        <v>4491</v>
      </c>
      <c r="I92" s="1020" t="n"/>
      <c r="J92" s="998" t="n"/>
      <c r="N92" s="1015">
        <f>B92</f>
        <v/>
      </c>
      <c r="O92" s="192" t="inlineStr"/>
      <c r="P92" s="192" t="inlineStr"/>
      <c r="Q92" s="192" t="inlineStr"/>
      <c r="R92" s="192" t="inlineStr"/>
      <c r="S92" s="192">
        <f>G92*BS!$B$9</f>
        <v/>
      </c>
      <c r="T92" s="192">
        <f>H92*BS!$B$9</f>
        <v/>
      </c>
      <c r="U92" s="193">
        <f>I92</f>
        <v/>
      </c>
    </row>
    <row r="93" ht="15.75" customHeight="1" s="898">
      <c r="B93" s="208" t="inlineStr">
        <is>
          <t>Employee benefits</t>
        </is>
      </c>
      <c r="C93" s="972" t="n"/>
      <c r="D93" s="972" t="n"/>
      <c r="E93" s="972" t="n"/>
      <c r="F93" s="972" t="n"/>
      <c r="G93" s="972" t="n">
        <v>20630</v>
      </c>
      <c r="H93" s="972" t="n">
        <v>21560</v>
      </c>
      <c r="I93" s="1021" t="n"/>
      <c r="J93" s="998" t="n"/>
      <c r="N93" s="1015">
        <f>B93</f>
        <v/>
      </c>
      <c r="O93" s="192" t="inlineStr"/>
      <c r="P93" s="192" t="inlineStr"/>
      <c r="Q93" s="192" t="inlineStr"/>
      <c r="R93" s="192" t="inlineStr"/>
      <c r="S93" s="192">
        <f>G93*BS!$B$9</f>
        <v/>
      </c>
      <c r="T93" s="192">
        <f>H93*BS!$B$9</f>
        <v/>
      </c>
      <c r="U93" s="193">
        <f>I93</f>
        <v/>
      </c>
    </row>
    <row r="94">
      <c r="B94" s="211" t="inlineStr">
        <is>
          <t>Other current liabilities *</t>
        </is>
      </c>
      <c r="C94" s="972" t="n"/>
      <c r="D94" s="972" t="n"/>
      <c r="E94" s="972" t="n"/>
      <c r="F94" s="972" t="n"/>
      <c r="G94" s="972" t="n">
        <v>55429</v>
      </c>
      <c r="H94" s="972" t="n">
        <v>50920</v>
      </c>
      <c r="I94" s="1021" t="n"/>
      <c r="J94" s="998" t="n"/>
      <c r="N94" s="1015">
        <f>B94</f>
        <v/>
      </c>
      <c r="O94" s="192" t="inlineStr"/>
      <c r="P94" s="192" t="inlineStr"/>
      <c r="Q94" s="192" t="inlineStr"/>
      <c r="R94" s="192" t="inlineStr"/>
      <c r="S94" s="192">
        <f>G94*BS!$B$9</f>
        <v/>
      </c>
      <c r="T94" s="192">
        <f>H94*BS!$B$9</f>
        <v/>
      </c>
      <c r="U94" s="193">
        <f>I94</f>
        <v/>
      </c>
    </row>
    <row r="95">
      <c r="B95" s="211" t="n"/>
      <c r="C95" s="972" t="n"/>
      <c r="D95" s="972" t="n"/>
      <c r="E95" s="972" t="n"/>
      <c r="F95" s="972" t="n"/>
      <c r="G95" s="972" t="n"/>
      <c r="H95" s="972" t="n"/>
      <c r="I95" s="1021" t="n"/>
      <c r="J95" s="998" t="n"/>
      <c r="N95" s="1015" t="inlineStr"/>
      <c r="O95" s="192" t="inlineStr"/>
      <c r="P95" s="192" t="inlineStr"/>
      <c r="Q95" s="192" t="inlineStr"/>
      <c r="R95" s="192" t="inlineStr"/>
      <c r="S95" s="192" t="inlineStr"/>
      <c r="T95" s="192" t="inlineStr"/>
      <c r="U95" s="193">
        <f>I95</f>
        <v/>
      </c>
    </row>
    <row r="96">
      <c r="B96" s="211" t="n"/>
      <c r="C96" s="972" t="n"/>
      <c r="D96" s="972" t="n"/>
      <c r="E96" s="972" t="n"/>
      <c r="F96" s="972" t="n"/>
      <c r="G96" s="972" t="n"/>
      <c r="H96" s="972" t="n"/>
      <c r="I96" s="1021" t="n"/>
      <c r="J96" s="998" t="n"/>
      <c r="N96" s="1015" t="inlineStr"/>
      <c r="O96" s="192" t="inlineStr"/>
      <c r="P96" s="192" t="inlineStr"/>
      <c r="Q96" s="192" t="inlineStr"/>
      <c r="R96" s="192" t="inlineStr"/>
      <c r="S96" s="192" t="inlineStr"/>
      <c r="T96" s="192" t="inlineStr"/>
      <c r="U96" s="193">
        <f>I96</f>
        <v/>
      </c>
    </row>
    <row r="97">
      <c r="B97" s="211" t="n"/>
      <c r="C97" s="972" t="n"/>
      <c r="D97" s="972" t="n"/>
      <c r="E97" s="972" t="n"/>
      <c r="F97" s="972" t="n"/>
      <c r="G97" s="972" t="n"/>
      <c r="H97" s="972" t="n"/>
      <c r="I97" s="1021" t="n"/>
      <c r="J97" s="998" t="n"/>
      <c r="N97" s="1015" t="inlineStr"/>
      <c r="O97" s="192" t="inlineStr"/>
      <c r="P97" s="192" t="inlineStr"/>
      <c r="Q97" s="192" t="inlineStr"/>
      <c r="R97" s="192" t="inlineStr"/>
      <c r="S97" s="192" t="inlineStr"/>
      <c r="T97" s="192" t="inlineStr"/>
      <c r="U97" s="193">
        <f>I97</f>
        <v/>
      </c>
    </row>
    <row r="98">
      <c r="B98" s="102" t="n"/>
      <c r="C98" s="972" t="n"/>
      <c r="D98" s="972" t="n"/>
      <c r="E98" s="972" t="n"/>
      <c r="F98" s="972" t="n"/>
      <c r="G98" s="972" t="n"/>
      <c r="H98" s="972" t="n"/>
      <c r="I98" s="1021" t="n"/>
      <c r="J98" s="998" t="n"/>
      <c r="N98" s="1015" t="inlineStr"/>
      <c r="O98" s="192" t="inlineStr"/>
      <c r="P98" s="192" t="inlineStr"/>
      <c r="Q98" s="192" t="inlineStr"/>
      <c r="R98" s="192" t="inlineStr"/>
      <c r="S98" s="192" t="inlineStr"/>
      <c r="T98" s="192" t="inlineStr"/>
      <c r="U98" s="193">
        <f>I98</f>
        <v/>
      </c>
    </row>
    <row r="99" customFormat="1" s="1006">
      <c r="A99" s="1006" t="inlineStr">
        <is>
          <t>K14</t>
        </is>
      </c>
      <c r="B99" s="96" t="inlineStr">
        <is>
          <t xml:space="preserve">Total </t>
        </is>
      </c>
      <c r="C99" s="987">
        <f>SUM(INDIRECT(ADDRESS(MATCH("K13",$A:$A,0)+1,COLUMN(C$13),4)&amp;":"&amp;ADDRESS(MATCH("K14",$A:$A,0)-1,COLUMN(C$13),4)))</f>
        <v/>
      </c>
      <c r="D99" s="987">
        <f>SUM(INDIRECT(ADDRESS(MATCH("K13",$A:$A,0)+1,COLUMN(D$13),4)&amp;":"&amp;ADDRESS(MATCH("K14",$A:$A,0)-1,COLUMN(D$13),4)))</f>
        <v/>
      </c>
      <c r="E99" s="987">
        <f>SUM(INDIRECT(ADDRESS(MATCH("K13",$A:$A,0)+1,COLUMN(E$13),4)&amp;":"&amp;ADDRESS(MATCH("K14",$A:$A,0)-1,COLUMN(E$13),4)))</f>
        <v/>
      </c>
      <c r="F99" s="987">
        <f>SUM(INDIRECT(ADDRESS(MATCH("K13",$A:$A,0)+1,COLUMN(F$13),4)&amp;":"&amp;ADDRESS(MATCH("K14",$A:$A,0)-1,COLUMN(F$13),4)))</f>
        <v/>
      </c>
      <c r="G99" s="987">
        <f>SUM(INDIRECT(ADDRESS(MATCH("K13",$A:$A,0)+1,COLUMN(G$13),4)&amp;":"&amp;ADDRESS(MATCH("K14",$A:$A,0)-1,COLUMN(G$13),4)))</f>
        <v/>
      </c>
      <c r="H99" s="987">
        <f>SUM(INDIRECT(ADDRESS(MATCH("K13",$A:$A,0)+1,COLUMN(H$13),4)&amp;":"&amp;ADDRESS(MATCH("K14",$A:$A,0)-1,COLUMN(H$13),4)))</f>
        <v/>
      </c>
      <c r="I99" s="1021" t="n"/>
      <c r="J99" s="1008" t="n"/>
      <c r="K99" s="1009" t="n"/>
      <c r="L99" s="1009" t="n"/>
      <c r="M99" s="1009" t="n"/>
      <c r="N99" s="1002">
        <f>B99</f>
        <v/>
      </c>
      <c r="O99" s="198">
        <f>C99*BS!$B$9</f>
        <v/>
      </c>
      <c r="P99" s="198">
        <f>D99*BS!$B$9</f>
        <v/>
      </c>
      <c r="Q99" s="198">
        <f>E99*BS!$B$9</f>
        <v/>
      </c>
      <c r="R99" s="198">
        <f>F99*BS!$B$9</f>
        <v/>
      </c>
      <c r="S99" s="198">
        <f>G99*BS!$B$9</f>
        <v/>
      </c>
      <c r="T99" s="198">
        <f>H99*BS!$B$9</f>
        <v/>
      </c>
      <c r="U99" s="193">
        <f>I99</f>
        <v/>
      </c>
      <c r="V99" s="1009" t="n"/>
      <c r="W99" s="1009" t="n"/>
      <c r="X99" s="1009" t="n"/>
      <c r="Y99" s="1009" t="n"/>
      <c r="Z99" s="1009" t="n"/>
      <c r="AA99" s="1009" t="n"/>
      <c r="AB99" s="1009" t="n"/>
      <c r="AC99" s="1009" t="n"/>
      <c r="AD99" s="1009" t="n"/>
      <c r="AE99" s="1009" t="n"/>
      <c r="AF99" s="1009" t="n"/>
      <c r="AG99" s="1009" t="n"/>
      <c r="AH99" s="1009" t="n"/>
      <c r="AI99" s="1009" t="n"/>
      <c r="AJ99" s="1009" t="n"/>
      <c r="AK99" s="1009" t="n"/>
      <c r="AL99" s="1009" t="n"/>
      <c r="AM99" s="1009" t="n"/>
      <c r="AN99" s="1009" t="n"/>
      <c r="AO99" s="1009" t="n"/>
      <c r="AP99" s="1009" t="n"/>
      <c r="AQ99" s="1009" t="n"/>
      <c r="AR99" s="1009" t="n"/>
      <c r="AS99" s="1009" t="n"/>
      <c r="AT99" s="1009" t="n"/>
      <c r="AU99" s="1009" t="n"/>
      <c r="AV99" s="1009" t="n"/>
      <c r="AW99" s="1009" t="n"/>
      <c r="AX99" s="1009" t="n"/>
      <c r="AY99" s="1009" t="n"/>
      <c r="AZ99" s="1009" t="n"/>
      <c r="BA99" s="1009" t="n"/>
      <c r="BB99" s="1009" t="n"/>
      <c r="BC99" s="1009" t="n"/>
      <c r="BD99" s="1009" t="n"/>
      <c r="BE99" s="1009" t="n"/>
      <c r="BF99" s="1009" t="n"/>
      <c r="BG99" s="1009" t="n"/>
      <c r="BH99" s="1009" t="n"/>
      <c r="BI99" s="1009" t="n"/>
      <c r="BJ99" s="1009" t="n"/>
      <c r="BK99" s="1009" t="n"/>
      <c r="BL99" s="1009" t="n"/>
      <c r="BM99" s="1009" t="n"/>
      <c r="BN99" s="1009" t="n"/>
      <c r="BO99" s="1009" t="n"/>
      <c r="BP99" s="1009" t="n"/>
      <c r="BQ99" s="1009" t="n"/>
      <c r="BR99" s="1009" t="n"/>
      <c r="BS99" s="1009" t="n"/>
      <c r="BT99" s="1009" t="n"/>
      <c r="BU99" s="1009" t="n"/>
      <c r="BV99" s="1009" t="n"/>
      <c r="BW99" s="1009" t="n"/>
      <c r="BX99" s="1009" t="n"/>
      <c r="BY99" s="1009" t="n"/>
      <c r="BZ99" s="1009" t="n"/>
      <c r="CA99" s="1009" t="n"/>
      <c r="CB99" s="1009" t="n"/>
      <c r="CC99" s="1009" t="n"/>
      <c r="CD99" s="1009" t="n"/>
      <c r="CE99" s="1009" t="n"/>
      <c r="CF99" s="1009" t="n"/>
      <c r="CG99" s="1009" t="n"/>
      <c r="CH99" s="1009" t="n"/>
      <c r="CI99" s="1009" t="n"/>
      <c r="CJ99" s="1009" t="n"/>
      <c r="CK99" s="1009" t="n"/>
      <c r="CL99" s="1009" t="n"/>
      <c r="CM99" s="1009" t="n"/>
      <c r="CN99" s="1009" t="n"/>
      <c r="CO99" s="1009" t="n"/>
      <c r="CP99" s="1009" t="n"/>
      <c r="CQ99" s="1009" t="n"/>
      <c r="CR99" s="1009" t="n"/>
      <c r="CS99" s="1009" t="n"/>
      <c r="CT99" s="1009" t="n"/>
      <c r="CU99" s="1009" t="n"/>
      <c r="CV99" s="1009" t="n"/>
      <c r="CW99" s="1009" t="n"/>
      <c r="CX99" s="1009" t="n"/>
      <c r="CY99" s="1009" t="n"/>
      <c r="CZ99" s="1009" t="n"/>
      <c r="DA99" s="1009" t="n"/>
      <c r="DB99" s="1009" t="n"/>
      <c r="DC99" s="1009" t="n"/>
      <c r="DD99" s="1009" t="n"/>
      <c r="DE99" s="1009" t="n"/>
      <c r="DF99" s="1009" t="n"/>
      <c r="DG99" s="1009" t="n"/>
      <c r="DH99" s="1009" t="n"/>
      <c r="DI99" s="1009" t="n"/>
      <c r="DJ99" s="1009" t="n"/>
      <c r="DK99" s="1009" t="n"/>
      <c r="DL99" s="1009" t="n"/>
      <c r="DM99" s="1009" t="n"/>
      <c r="DN99" s="1009" t="n"/>
      <c r="DO99" s="1009" t="n"/>
      <c r="DP99" s="1009" t="n"/>
      <c r="DQ99" s="1009" t="n"/>
      <c r="DR99" s="1009" t="n"/>
      <c r="DS99" s="1009" t="n"/>
      <c r="DT99" s="1009" t="n"/>
      <c r="DU99" s="1009" t="n"/>
      <c r="DV99" s="1009" t="n"/>
      <c r="DW99" s="1009" t="n"/>
      <c r="DX99" s="1009" t="n"/>
      <c r="DY99" s="1009" t="n"/>
      <c r="DZ99" s="1009" t="n"/>
      <c r="EA99" s="1009" t="n"/>
      <c r="EB99" s="1009" t="n"/>
      <c r="EC99" s="1009" t="n"/>
      <c r="ED99" s="1009" t="n"/>
      <c r="EE99" s="1009" t="n"/>
      <c r="EF99" s="1009" t="n"/>
      <c r="EG99" s="1009" t="n"/>
      <c r="EH99" s="1009" t="n"/>
      <c r="EI99" s="1009" t="n"/>
      <c r="EJ99" s="1009" t="n"/>
    </row>
    <row r="100">
      <c r="B100" s="208" t="n"/>
      <c r="C100" s="215" t="n"/>
      <c r="D100" s="216" t="n"/>
      <c r="E100" s="1022" t="n"/>
      <c r="F100" s="1022" t="n"/>
      <c r="G100" s="1022" t="n"/>
      <c r="H100" s="1022" t="n"/>
      <c r="I100" s="1021" t="n"/>
      <c r="J100" s="998" t="n"/>
      <c r="N100" s="1015" t="inlineStr"/>
      <c r="O100" s="192" t="inlineStr"/>
      <c r="P100" s="192" t="inlineStr"/>
      <c r="Q100" s="192" t="inlineStr"/>
      <c r="R100" s="192" t="inlineStr"/>
      <c r="S100" s="192" t="inlineStr"/>
      <c r="T100" s="192" t="inlineStr"/>
      <c r="U100" s="193" t="n"/>
    </row>
    <row r="101">
      <c r="A101" s="996" t="inlineStr">
        <is>
          <t>K15</t>
        </is>
      </c>
      <c r="B101" s="96" t="inlineStr">
        <is>
          <t xml:space="preserve">Long Term Debt </t>
        </is>
      </c>
      <c r="C101" s="1023" t="n"/>
      <c r="D101" s="1023" t="n"/>
      <c r="E101" s="1023" t="n"/>
      <c r="F101" s="1023" t="n"/>
      <c r="G101" s="1023" t="n"/>
      <c r="H101" s="1023" t="n"/>
      <c r="I101" s="1024" t="n"/>
      <c r="J101" s="998" t="n"/>
      <c r="N101" s="1002">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8" t="n"/>
      <c r="N102" s="1025">
        <f>B102</f>
        <v/>
      </c>
      <c r="O102" t="inlineStr"/>
      <c r="P102" t="inlineStr"/>
      <c r="Q102" t="inlineStr"/>
      <c r="R102" t="inlineStr"/>
      <c r="S102" t="inlineStr"/>
      <c r="T102" t="inlineStr"/>
      <c r="U102" s="193">
        <f>I102</f>
        <v/>
      </c>
    </row>
    <row r="103">
      <c r="B103" t="inlineStr">
        <is>
          <t xml:space="preserve">  None Lease liability</t>
        </is>
      </c>
      <c r="G103" t="n">
        <v>24944</v>
      </c>
      <c r="H103" t="n">
        <v>39474</v>
      </c>
      <c r="N103">
        <f>B103</f>
        <v/>
      </c>
      <c r="O103" t="inlineStr"/>
      <c r="P103" t="inlineStr"/>
      <c r="Q103" t="inlineStr"/>
      <c r="R103" t="inlineStr"/>
      <c r="S103">
        <f>G103*BS!$B$9</f>
        <v/>
      </c>
      <c r="T103">
        <f>H103*BS!$B$9</f>
        <v/>
      </c>
    </row>
    <row r="104">
      <c r="B104" t="inlineStr">
        <is>
          <t xml:space="preserve">  Future lease payments are due as follows: Within one year</t>
        </is>
      </c>
      <c r="G104" t="n">
        <v>12147</v>
      </c>
      <c r="H104" t="n">
        <v>13803</v>
      </c>
      <c r="N104">
        <f>B104</f>
        <v/>
      </c>
      <c r="O104" t="inlineStr"/>
      <c r="P104" t="inlineStr"/>
      <c r="Q104" t="inlineStr"/>
      <c r="R104" t="inlineStr"/>
      <c r="S104">
        <f>G104*BS!$B$9</f>
        <v/>
      </c>
      <c r="T104">
        <f>H104*BS!$B$9</f>
        <v/>
      </c>
    </row>
    <row r="105">
      <c r="B105" t="inlineStr">
        <is>
          <t xml:space="preserve">  Future lease payments are due as follows: One to five years</t>
        </is>
      </c>
      <c r="G105" t="n">
        <v>23015</v>
      </c>
      <c r="H105" t="n">
        <v>19850</v>
      </c>
      <c r="N105">
        <f>B105</f>
        <v/>
      </c>
      <c r="O105" t="inlineStr"/>
      <c r="P105" t="inlineStr"/>
      <c r="Q105" t="inlineStr"/>
      <c r="R105" t="inlineStr"/>
      <c r="S105">
        <f>G105*BS!$B$9</f>
        <v/>
      </c>
      <c r="T105">
        <f>H105*BS!$B$9</f>
        <v/>
      </c>
    </row>
    <row r="106">
      <c r="B106" t="inlineStr">
        <is>
          <t xml:space="preserve">  Future lease payments are due as follows: More than five years</t>
        </is>
      </c>
      <c r="G106" t="n">
        <v>1929</v>
      </c>
      <c r="H106" t="n">
        <v>19624</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998" t="n"/>
      <c r="N107" s="102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998" t="n"/>
      <c r="N108" s="102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87">
        <f>SUM(INDIRECT(ADDRESS(MATCH("K16",$A:$A,0)+1,COLUMN(C$13),4)&amp;":"&amp;ADDRESS(MATCH("K16T",$A:$A,0)-1,COLUMN(C$13),4)))</f>
        <v/>
      </c>
      <c r="D109" s="987">
        <f>SUM(INDIRECT(ADDRESS(MATCH("K16",$A:$A,0)+1,COLUMN(D$13),4)&amp;":"&amp;ADDRESS(MATCH("K16T",$A:$A,0)-1,COLUMN(D$13),4)))</f>
        <v/>
      </c>
      <c r="E109" s="987">
        <f>SUM(INDIRECT(ADDRESS(MATCH("K16",$A:$A,0)+1,COLUMN(E$13),4)&amp;":"&amp;ADDRESS(MATCH("K16T",$A:$A,0)-1,COLUMN(E$13),4)))</f>
        <v/>
      </c>
      <c r="F109" s="987">
        <f>SUM(INDIRECT(ADDRESS(MATCH("K16",$A:$A,0)+1,COLUMN(F$13),4)&amp;":"&amp;ADDRESS(MATCH("K16T",$A:$A,0)-1,COLUMN(F$13),4)))</f>
        <v/>
      </c>
      <c r="G109" s="987">
        <f>SUM(INDIRECT(ADDRESS(MATCH("K16",$A:$A,0)+1,COLUMN(G$13),4)&amp;":"&amp;ADDRESS(MATCH("K16T",$A:$A,0)-1,COLUMN(G$13),4)))</f>
        <v/>
      </c>
      <c r="H109" s="987">
        <f>SUM(INDIRECT(ADDRESS(MATCH("K16",$A:$A,0)+1,COLUMN(H$13),4)&amp;":"&amp;ADDRESS(MATCH("K16T",$A:$A,0)-1,COLUMN(H$13),4)))</f>
        <v/>
      </c>
      <c r="I109" s="210" t="n"/>
      <c r="J109" s="998" t="n"/>
      <c r="N109" s="102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1026" t="n"/>
      <c r="J110" s="998" t="n"/>
      <c r="N110" s="102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1026" t="n"/>
      <c r="J111" s="998" t="n"/>
      <c r="N111" s="102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26" t="n"/>
      <c r="J112" s="998" t="n"/>
      <c r="N112" s="102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87">
        <f>SUM(INDIRECT(ADDRESS(MATCH("K17",$A:$A,0)+1,COLUMN(C$13),4)&amp;":"&amp;ADDRESS(MATCH("K17T",$A:$A,0)-1,COLUMN(C$13),4)))</f>
        <v/>
      </c>
      <c r="D113" s="987">
        <f>SUM(INDIRECT(ADDRESS(MATCH("K17",$A:$A,0)+1,COLUMN(D$13),4)&amp;":"&amp;ADDRESS(MATCH("K17T",$A:$A,0)-1,COLUMN(D$13),4)))</f>
        <v/>
      </c>
      <c r="E113" s="987">
        <f>SUM(INDIRECT(ADDRESS(MATCH("K17",$A:$A,0)+1,COLUMN(E$13),4)&amp;":"&amp;ADDRESS(MATCH("K17T",$A:$A,0)-1,COLUMN(E$13),4)))</f>
        <v/>
      </c>
      <c r="F113" s="987">
        <f>SUM(INDIRECT(ADDRESS(MATCH("K17",$A:$A,0)+1,COLUMN(F$13),4)&amp;":"&amp;ADDRESS(MATCH("K17T",$A:$A,0)-1,COLUMN(F$13),4)))</f>
        <v/>
      </c>
      <c r="G113" s="987">
        <f>SUM(INDIRECT(ADDRESS(MATCH("K17",$A:$A,0)+1,COLUMN(G$13),4)&amp;":"&amp;ADDRESS(MATCH("K17T",$A:$A,0)-1,COLUMN(G$13),4)))</f>
        <v/>
      </c>
      <c r="H113" s="987">
        <f>SUM(INDIRECT(ADDRESS(MATCH("K17",$A:$A,0)+1,COLUMN(H$13),4)&amp;":"&amp;ADDRESS(MATCH("K17T",$A:$A,0)-1,COLUMN(H$13),4)))</f>
        <v/>
      </c>
      <c r="I113" s="1026" t="n"/>
      <c r="J113" s="998" t="n"/>
      <c r="N113" s="102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1014" t="n"/>
      <c r="J114" s="998" t="n"/>
      <c r="N114" s="102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1014" t="n"/>
      <c r="J115" s="998" t="n"/>
      <c r="N115" s="101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1014" t="n"/>
      <c r="J116" s="998" t="n"/>
      <c r="N116" s="1015"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87">
        <f>SUM(INDIRECT(ADDRESS(MATCH("K18",$A:$A,0)+1,COLUMN(C$13),4)&amp;":"&amp;ADDRESS(MATCH("K18T",$A:$A,0)-1,COLUMN(C$13),4)))</f>
        <v/>
      </c>
      <c r="D117" s="987">
        <f>SUM(INDIRECT(ADDRESS(MATCH("K18",$A:$A,0)+1,COLUMN(D$13),4)&amp;":"&amp;ADDRESS(MATCH("K18T",$A:$A,0)-1,COLUMN(D$13),4)))</f>
        <v/>
      </c>
      <c r="E117" s="987">
        <f>SUM(INDIRECT(ADDRESS(MATCH("K18",$A:$A,0)+1,COLUMN(E$13),4)&amp;":"&amp;ADDRESS(MATCH("K18T",$A:$A,0)-1,COLUMN(E$13),4)))</f>
        <v/>
      </c>
      <c r="F117" s="987">
        <f>SUM(INDIRECT(ADDRESS(MATCH("K18",$A:$A,0)+1,COLUMN(F$13),4)&amp;":"&amp;ADDRESS(MATCH("K18T",$A:$A,0)-1,COLUMN(F$13),4)))</f>
        <v/>
      </c>
      <c r="G117" s="987">
        <f>SUM(INDIRECT(ADDRESS(MATCH("K18",$A:$A,0)+1,COLUMN(G$13),4)&amp;":"&amp;ADDRESS(MATCH("K18T",$A:$A,0)-1,COLUMN(G$13),4)))</f>
        <v/>
      </c>
      <c r="H117" s="987">
        <f>SUM(INDIRECT(ADDRESS(MATCH("K18",$A:$A,0)+1,COLUMN(H$13),4)&amp;":"&amp;ADDRESS(MATCH("K18T",$A:$A,0)-1,COLUMN(H$13),4)))</f>
        <v/>
      </c>
      <c r="I117" s="1014" t="n"/>
      <c r="J117" s="998" t="n"/>
      <c r="N117" s="1015">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1014" t="n"/>
      <c r="J118" s="998" t="n"/>
      <c r="N118" s="1015">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1014" t="n"/>
      <c r="J119" s="998" t="n"/>
      <c r="N119" s="1015"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1014" t="n"/>
      <c r="J120" s="998" t="n"/>
      <c r="N120" s="1015"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1014" t="n"/>
      <c r="J121" s="998" t="n"/>
      <c r="N121" s="1015" t="inlineStr"/>
      <c r="O121" s="192" t="inlineStr"/>
      <c r="P121" s="192" t="inlineStr"/>
      <c r="Q121" s="192" t="inlineStr"/>
      <c r="R121" s="192" t="inlineStr"/>
      <c r="S121" s="192" t="inlineStr"/>
      <c r="T121" s="192" t="inlineStr"/>
      <c r="U121" s="193">
        <f>I117</f>
        <v/>
      </c>
    </row>
    <row r="122" customFormat="1" s="1006">
      <c r="A122" s="79" t="n"/>
      <c r="B122" s="102" t="n"/>
      <c r="C122" s="220" t="n"/>
      <c r="D122" s="220" t="n"/>
      <c r="E122" s="220" t="n"/>
      <c r="F122" s="220" t="n"/>
      <c r="G122" s="220" t="n"/>
      <c r="H122" s="220" t="n"/>
      <c r="I122" s="1014" t="n"/>
      <c r="J122" s="998" t="n"/>
      <c r="N122" s="101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1014" t="n"/>
      <c r="J123" s="998" t="n"/>
      <c r="N123" s="1015" t="inlineStr"/>
      <c r="O123" s="192" t="inlineStr"/>
      <c r="P123" s="192" t="inlineStr"/>
      <c r="Q123" s="192" t="inlineStr"/>
      <c r="R123" s="192" t="inlineStr"/>
      <c r="S123" s="192" t="inlineStr"/>
      <c r="T123" s="192" t="inlineStr"/>
      <c r="U123" s="193">
        <f>I119</f>
        <v/>
      </c>
    </row>
    <row r="124" customFormat="1" s="1006">
      <c r="A124" s="79" t="n"/>
      <c r="B124" s="102" t="n"/>
      <c r="C124" s="220" t="n"/>
      <c r="D124" s="220" t="n"/>
      <c r="E124" s="220" t="n"/>
      <c r="F124" s="220" t="n"/>
      <c r="G124" s="220" t="n"/>
      <c r="H124" s="220" t="n"/>
      <c r="I124" s="1014" t="n"/>
      <c r="J124" s="998" t="n"/>
      <c r="N124" s="1015" t="inlineStr"/>
      <c r="O124" s="192" t="inlineStr"/>
      <c r="P124" s="192" t="inlineStr"/>
      <c r="Q124" s="192" t="inlineStr"/>
      <c r="R124" s="192" t="inlineStr"/>
      <c r="S124" s="192" t="inlineStr"/>
      <c r="T124" s="192" t="inlineStr"/>
      <c r="U124" s="193">
        <f>I120</f>
        <v/>
      </c>
    </row>
    <row r="125" customFormat="1" s="1006">
      <c r="B125" s="102" t="inlineStr">
        <is>
          <t xml:space="preserve"> Others </t>
        </is>
      </c>
      <c r="C125" s="220" t="n"/>
      <c r="D125" s="220" t="n"/>
      <c r="E125" s="220" t="n"/>
      <c r="F125" s="220" t="n"/>
      <c r="G125" s="220" t="n"/>
      <c r="H125" s="220" t="n"/>
      <c r="I125" s="1020" t="n"/>
      <c r="J125" s="998" t="n"/>
      <c r="N125" s="1015">
        <f>B125</f>
        <v/>
      </c>
      <c r="O125" s="192" t="inlineStr"/>
      <c r="P125" s="192" t="inlineStr"/>
      <c r="Q125" s="192" t="inlineStr"/>
      <c r="R125" s="192" t="inlineStr"/>
      <c r="S125" s="192" t="inlineStr"/>
      <c r="T125" s="192" t="inlineStr"/>
      <c r="U125" s="193">
        <f>I121</f>
        <v/>
      </c>
    </row>
    <row r="126">
      <c r="A126" s="1006" t="inlineStr">
        <is>
          <t>K20</t>
        </is>
      </c>
      <c r="B126" s="96" t="inlineStr">
        <is>
          <t xml:space="preserve">Total </t>
        </is>
      </c>
      <c r="C126" s="1027">
        <f>INDIRECT(ADDRESS(MATCH("K16T",$A:$A,0),COLUMN(C$13),4))+INDIRECT(ADDRESS(MATCH("K17T",$A:$A,0),COLUMN(C$13),4))+INDIRECT(ADDRESS(MATCH("K18T",$A:$A,0),COLUMN(C$13),4))+SUM(INDIRECT(ADDRESS(MATCH("K19",$A:$A,0),COLUMN(C$13),4)&amp;":"&amp;ADDRESS(MATCH("K20",$A:$A,0)-1,COLUMN(C$13),4)))</f>
        <v/>
      </c>
      <c r="D126" s="1027">
        <f>INDIRECT(ADDRESS(MATCH("K16T",$A:$A,0),COLUMN(D$13),4))+INDIRECT(ADDRESS(MATCH("K17T",$A:$A,0),COLUMN(D$13),4))+INDIRECT(ADDRESS(MATCH("K18T",$A:$A,0),COLUMN(D$13),4))+SUM(INDIRECT(ADDRESS(MATCH("K19",$A:$A,0),COLUMN(D$13),4)&amp;":"&amp;ADDRESS(MATCH("K20",$A:$A,0)-1,COLUMN(D$13),4)))</f>
        <v/>
      </c>
      <c r="E126" s="1027">
        <f>INDIRECT(ADDRESS(MATCH("K16T",$A:$A,0),COLUMN(E$13),4))+INDIRECT(ADDRESS(MATCH("K17T",$A:$A,0),COLUMN(E$13),4))+INDIRECT(ADDRESS(MATCH("K18T",$A:$A,0),COLUMN(E$13),4))+SUM(INDIRECT(ADDRESS(MATCH("K19",$A:$A,0),COLUMN(E$13),4)&amp;":"&amp;ADDRESS(MATCH("K20",$A:$A,0)-1,COLUMN(E$13),4)))</f>
        <v/>
      </c>
      <c r="F126" s="1027">
        <f>INDIRECT(ADDRESS(MATCH("K16T",$A:$A,0),COLUMN(F$13),4))+INDIRECT(ADDRESS(MATCH("K17T",$A:$A,0),COLUMN(F$13),4))+INDIRECT(ADDRESS(MATCH("K18T",$A:$A,0),COLUMN(F$13),4))+SUM(INDIRECT(ADDRESS(MATCH("K19",$A:$A,0),COLUMN(F$13),4)&amp;":"&amp;ADDRESS(MATCH("K20",$A:$A,0)-1,COLUMN(F$13),4)))</f>
        <v/>
      </c>
      <c r="G126" s="1027">
        <f>INDIRECT(ADDRESS(MATCH("K16T",$A:$A,0),COLUMN(G$13),4))+INDIRECT(ADDRESS(MATCH("K17T",$A:$A,0),COLUMN(G$13),4))+INDIRECT(ADDRESS(MATCH("K18T",$A:$A,0),COLUMN(G$13),4))+SUM(INDIRECT(ADDRESS(MATCH("K19",$A:$A,0),COLUMN(G$13),4)&amp;":"&amp;ADDRESS(MATCH("K20",$A:$A,0)-1,COLUMN(G$13),4)))</f>
        <v/>
      </c>
      <c r="H126" s="1027">
        <f>INDIRECT(ADDRESS(MATCH("K16T",$A:$A,0),COLUMN(H$13),4))+INDIRECT(ADDRESS(MATCH("K17T",$A:$A,0),COLUMN(H$13),4))+INDIRECT(ADDRESS(MATCH("K18T",$A:$A,0),COLUMN(H$13),4))+SUM(INDIRECT(ADDRESS(MATCH("K19",$A:$A,0),COLUMN(H$13),4)&amp;":"&amp;ADDRESS(MATCH("K20",$A:$A,0)-1,COLUMN(H$13),4)))</f>
        <v/>
      </c>
      <c r="I126" s="1028" t="n"/>
      <c r="J126" s="1008" t="n"/>
      <c r="K126" s="1009" t="n"/>
      <c r="L126" s="1009" t="n"/>
      <c r="M126" s="1009" t="n"/>
      <c r="N126" s="1002">
        <f>B126</f>
        <v/>
      </c>
      <c r="O126" s="198">
        <f>C126*BS!$B$9</f>
        <v/>
      </c>
      <c r="P126" s="198">
        <f>D126*BS!$B$9</f>
        <v/>
      </c>
      <c r="Q126" s="198">
        <f>E126*BS!$B$9</f>
        <v/>
      </c>
      <c r="R126" s="198">
        <f>F126*BS!$B$9</f>
        <v/>
      </c>
      <c r="S126" s="198">
        <f>G126*BS!$B$9</f>
        <v/>
      </c>
      <c r="T126" s="198">
        <f>H126*BS!$B$9</f>
        <v/>
      </c>
      <c r="U126" s="193">
        <f>I122</f>
        <v/>
      </c>
      <c r="V126" s="1009" t="n"/>
      <c r="W126" s="1009" t="n"/>
      <c r="X126" s="1009" t="n"/>
      <c r="Y126" s="1009" t="n"/>
      <c r="Z126" s="1009" t="n"/>
      <c r="AA126" s="1009" t="n"/>
      <c r="AB126" s="1009" t="n"/>
      <c r="AC126" s="1009" t="n"/>
      <c r="AD126" s="1009" t="n"/>
      <c r="AE126" s="1009" t="n"/>
      <c r="AF126" s="1009" t="n"/>
      <c r="AG126" s="1009" t="n"/>
      <c r="AH126" s="1009" t="n"/>
      <c r="AI126" s="1009" t="n"/>
      <c r="AJ126" s="1009" t="n"/>
      <c r="AK126" s="1009" t="n"/>
      <c r="AL126" s="1009" t="n"/>
      <c r="AM126" s="1009" t="n"/>
      <c r="AN126" s="1009" t="n"/>
      <c r="AO126" s="1009" t="n"/>
      <c r="AP126" s="1009" t="n"/>
      <c r="AQ126" s="1009" t="n"/>
      <c r="AR126" s="1009" t="n"/>
      <c r="AS126" s="1009" t="n"/>
      <c r="AT126" s="1009" t="n"/>
      <c r="AU126" s="1009" t="n"/>
      <c r="AV126" s="1009" t="n"/>
      <c r="AW126" s="1009" t="n"/>
      <c r="AX126" s="1009" t="n"/>
      <c r="AY126" s="1009" t="n"/>
      <c r="AZ126" s="1009" t="n"/>
      <c r="BA126" s="1009" t="n"/>
      <c r="BB126" s="1009" t="n"/>
      <c r="BC126" s="1009" t="n"/>
      <c r="BD126" s="1009" t="n"/>
      <c r="BE126" s="1009" t="n"/>
      <c r="BF126" s="1009" t="n"/>
      <c r="BG126" s="1009" t="n"/>
      <c r="BH126" s="1009" t="n"/>
      <c r="BI126" s="1009" t="n"/>
      <c r="BJ126" s="1009" t="n"/>
      <c r="BK126" s="1009" t="n"/>
      <c r="BL126" s="1009" t="n"/>
      <c r="BM126" s="1009" t="n"/>
      <c r="BN126" s="1009" t="n"/>
      <c r="BO126" s="1009" t="n"/>
      <c r="BP126" s="1009" t="n"/>
      <c r="BQ126" s="1009" t="n"/>
      <c r="BR126" s="1009" t="n"/>
      <c r="BS126" s="1009" t="n"/>
      <c r="BT126" s="1009" t="n"/>
      <c r="BU126" s="1009" t="n"/>
      <c r="BV126" s="1009" t="n"/>
      <c r="BW126" s="1009" t="n"/>
      <c r="BX126" s="1009" t="n"/>
      <c r="BY126" s="1009" t="n"/>
      <c r="BZ126" s="1009" t="n"/>
      <c r="CA126" s="1009" t="n"/>
      <c r="CB126" s="1009" t="n"/>
      <c r="CC126" s="1009" t="n"/>
      <c r="CD126" s="1009" t="n"/>
      <c r="CE126" s="1009" t="n"/>
      <c r="CF126" s="1009" t="n"/>
      <c r="CG126" s="1009" t="n"/>
      <c r="CH126" s="1009" t="n"/>
      <c r="CI126" s="1009" t="n"/>
      <c r="CJ126" s="1009" t="n"/>
      <c r="CK126" s="1009" t="n"/>
      <c r="CL126" s="1009" t="n"/>
      <c r="CM126" s="1009" t="n"/>
      <c r="CN126" s="1009" t="n"/>
      <c r="CO126" s="1009" t="n"/>
      <c r="CP126" s="1009" t="n"/>
      <c r="CQ126" s="1009" t="n"/>
      <c r="CR126" s="1009" t="n"/>
      <c r="CS126" s="1009" t="n"/>
      <c r="CT126" s="1009" t="n"/>
      <c r="CU126" s="1009" t="n"/>
      <c r="CV126" s="1009" t="n"/>
      <c r="CW126" s="1009" t="n"/>
      <c r="CX126" s="1009" t="n"/>
      <c r="CY126" s="1009" t="n"/>
      <c r="CZ126" s="1009" t="n"/>
      <c r="DA126" s="1009" t="n"/>
      <c r="DB126" s="1009" t="n"/>
      <c r="DC126" s="1009" t="n"/>
      <c r="DD126" s="1009" t="n"/>
      <c r="DE126" s="1009" t="n"/>
      <c r="DF126" s="1009" t="n"/>
      <c r="DG126" s="1009" t="n"/>
      <c r="DH126" s="1009" t="n"/>
      <c r="DI126" s="1009" t="n"/>
      <c r="DJ126" s="1009" t="n"/>
      <c r="DK126" s="1009" t="n"/>
      <c r="DL126" s="1009" t="n"/>
      <c r="DM126" s="1009" t="n"/>
      <c r="DN126" s="1009" t="n"/>
      <c r="DO126" s="1009" t="n"/>
      <c r="DP126" s="1009" t="n"/>
      <c r="DQ126" s="1009" t="n"/>
      <c r="DR126" s="1009" t="n"/>
      <c r="DS126" s="1009" t="n"/>
      <c r="DT126" s="1009" t="n"/>
      <c r="DU126" s="1009" t="n"/>
      <c r="DV126" s="1009" t="n"/>
      <c r="DW126" s="1009" t="n"/>
      <c r="DX126" s="1009" t="n"/>
      <c r="DY126" s="1009" t="n"/>
      <c r="DZ126" s="1009" t="n"/>
      <c r="EA126" s="1009" t="n"/>
      <c r="EB126" s="1009" t="n"/>
      <c r="EC126" s="1009" t="n"/>
      <c r="ED126" s="1009" t="n"/>
      <c r="EE126" s="1009" t="n"/>
      <c r="EF126" s="1009" t="n"/>
      <c r="EG126" s="1009" t="n"/>
      <c r="EH126" s="1009" t="n"/>
      <c r="EI126" s="1009" t="n"/>
      <c r="EJ126" s="1009" t="n"/>
    </row>
    <row r="127">
      <c r="B127" s="102" t="n"/>
      <c r="C127" s="1029" t="n"/>
      <c r="D127" s="1029" t="n"/>
      <c r="E127" s="1029" t="n"/>
      <c r="F127" s="1029" t="n"/>
      <c r="G127" s="1029" t="n"/>
      <c r="H127" s="1029" t="n"/>
      <c r="I127" s="1020" t="n"/>
      <c r="J127" s="998" t="n"/>
      <c r="N127" s="1015" t="inlineStr"/>
      <c r="O127" s="192" t="inlineStr"/>
      <c r="P127" s="192" t="inlineStr"/>
      <c r="Q127" s="192" t="inlineStr"/>
      <c r="R127" s="192" t="inlineStr"/>
      <c r="S127" s="192" t="inlineStr"/>
      <c r="T127" s="192" t="inlineStr"/>
      <c r="U127" s="193" t="n"/>
    </row>
    <row r="128" ht="18.75" customFormat="1" customHeight="1" s="1006">
      <c r="A128" s="1006" t="inlineStr">
        <is>
          <t>K21</t>
        </is>
      </c>
      <c r="B128" s="96" t="inlineStr">
        <is>
          <t xml:space="preserve">Deferred Taxes </t>
        </is>
      </c>
      <c r="C128" s="1030" t="n"/>
      <c r="D128" s="1030" t="n"/>
      <c r="E128" s="1030" t="n"/>
      <c r="F128" s="1030" t="n"/>
      <c r="G128" s="1030" t="n"/>
      <c r="H128" s="1030" t="n"/>
      <c r="I128" s="1028" t="n"/>
      <c r="J128" s="1008" t="n"/>
      <c r="K128" s="1009" t="n"/>
      <c r="L128" s="1009" t="n"/>
      <c r="M128" s="1009" t="n"/>
      <c r="N128" s="1002">
        <f>B128</f>
        <v/>
      </c>
      <c r="O128" s="198" t="inlineStr"/>
      <c r="P128" s="198" t="inlineStr"/>
      <c r="Q128" s="198" t="inlineStr"/>
      <c r="R128" s="198" t="inlineStr"/>
      <c r="S128" s="198" t="inlineStr"/>
      <c r="T128" s="198" t="inlineStr"/>
      <c r="U128" s="193">
        <f>I124</f>
        <v/>
      </c>
      <c r="V128" s="1009" t="n"/>
      <c r="W128" s="1009" t="n"/>
      <c r="X128" s="1009" t="n"/>
      <c r="Y128" s="1009" t="n"/>
      <c r="Z128" s="1009" t="n"/>
      <c r="AA128" s="1009" t="n"/>
      <c r="AB128" s="1009" t="n"/>
      <c r="AC128" s="1009" t="n"/>
      <c r="AD128" s="1009" t="n"/>
      <c r="AE128" s="1009" t="n"/>
      <c r="AF128" s="1009" t="n"/>
      <c r="AG128" s="1009" t="n"/>
      <c r="AH128" s="1009" t="n"/>
      <c r="AI128" s="1009" t="n"/>
      <c r="AJ128" s="1009" t="n"/>
      <c r="AK128" s="1009" t="n"/>
      <c r="AL128" s="1009" t="n"/>
      <c r="AM128" s="1009" t="n"/>
      <c r="AN128" s="1009" t="n"/>
      <c r="AO128" s="1009" t="n"/>
      <c r="AP128" s="1009" t="n"/>
      <c r="AQ128" s="1009" t="n"/>
      <c r="AR128" s="1009" t="n"/>
      <c r="AS128" s="1009" t="n"/>
      <c r="AT128" s="1009" t="n"/>
      <c r="AU128" s="1009" t="n"/>
      <c r="AV128" s="1009" t="n"/>
      <c r="AW128" s="1009" t="n"/>
      <c r="AX128" s="1009" t="n"/>
      <c r="AY128" s="1009" t="n"/>
      <c r="AZ128" s="1009" t="n"/>
      <c r="BA128" s="1009" t="n"/>
      <c r="BB128" s="1009" t="n"/>
      <c r="BC128" s="1009" t="n"/>
      <c r="BD128" s="1009" t="n"/>
      <c r="BE128" s="1009" t="n"/>
      <c r="BF128" s="1009" t="n"/>
      <c r="BG128" s="1009" t="n"/>
      <c r="BH128" s="1009" t="n"/>
      <c r="BI128" s="1009" t="n"/>
      <c r="BJ128" s="1009" t="n"/>
      <c r="BK128" s="1009" t="n"/>
      <c r="BL128" s="1009" t="n"/>
      <c r="BM128" s="1009" t="n"/>
      <c r="BN128" s="1009" t="n"/>
      <c r="BO128" s="1009" t="n"/>
      <c r="BP128" s="1009" t="n"/>
      <c r="BQ128" s="1009" t="n"/>
      <c r="BR128" s="1009" t="n"/>
      <c r="BS128" s="1009" t="n"/>
      <c r="BT128" s="1009" t="n"/>
      <c r="BU128" s="1009" t="n"/>
      <c r="BV128" s="1009" t="n"/>
      <c r="BW128" s="1009" t="n"/>
      <c r="BX128" s="1009" t="n"/>
      <c r="BY128" s="1009" t="n"/>
      <c r="BZ128" s="1009" t="n"/>
      <c r="CA128" s="1009" t="n"/>
      <c r="CB128" s="1009" t="n"/>
      <c r="CC128" s="1009" t="n"/>
      <c r="CD128" s="1009" t="n"/>
      <c r="CE128" s="1009" t="n"/>
      <c r="CF128" s="1009" t="n"/>
      <c r="CG128" s="1009" t="n"/>
      <c r="CH128" s="1009" t="n"/>
      <c r="CI128" s="1009" t="n"/>
      <c r="CJ128" s="1009" t="n"/>
      <c r="CK128" s="1009" t="n"/>
      <c r="CL128" s="1009" t="n"/>
      <c r="CM128" s="1009" t="n"/>
      <c r="CN128" s="1009" t="n"/>
      <c r="CO128" s="1009" t="n"/>
      <c r="CP128" s="1009" t="n"/>
      <c r="CQ128" s="1009" t="n"/>
      <c r="CR128" s="1009" t="n"/>
      <c r="CS128" s="1009" t="n"/>
      <c r="CT128" s="1009" t="n"/>
      <c r="CU128" s="1009" t="n"/>
      <c r="CV128" s="1009" t="n"/>
      <c r="CW128" s="1009" t="n"/>
      <c r="CX128" s="1009" t="n"/>
      <c r="CY128" s="1009" t="n"/>
      <c r="CZ128" s="1009" t="n"/>
      <c r="DA128" s="1009" t="n"/>
      <c r="DB128" s="1009" t="n"/>
      <c r="DC128" s="1009" t="n"/>
      <c r="DD128" s="1009" t="n"/>
      <c r="DE128" s="1009" t="n"/>
      <c r="DF128" s="1009" t="n"/>
      <c r="DG128" s="1009" t="n"/>
      <c r="DH128" s="1009" t="n"/>
      <c r="DI128" s="1009" t="n"/>
      <c r="DJ128" s="1009" t="n"/>
      <c r="DK128" s="1009" t="n"/>
      <c r="DL128" s="1009" t="n"/>
      <c r="DM128" s="1009" t="n"/>
      <c r="DN128" s="1009" t="n"/>
      <c r="DO128" s="1009" t="n"/>
      <c r="DP128" s="1009" t="n"/>
      <c r="DQ128" s="1009" t="n"/>
      <c r="DR128" s="1009" t="n"/>
      <c r="DS128" s="1009" t="n"/>
      <c r="DT128" s="1009" t="n"/>
      <c r="DU128" s="1009" t="n"/>
      <c r="DV128" s="1009" t="n"/>
      <c r="DW128" s="1009" t="n"/>
      <c r="DX128" s="1009" t="n"/>
      <c r="DY128" s="1009" t="n"/>
      <c r="DZ128" s="1009" t="n"/>
      <c r="EA128" s="1009" t="n"/>
      <c r="EB128" s="1009" t="n"/>
      <c r="EC128" s="1009" t="n"/>
      <c r="ED128" s="1009" t="n"/>
      <c r="EE128" s="1009" t="n"/>
      <c r="EF128" s="1009" t="n"/>
      <c r="EG128" s="1009" t="n"/>
      <c r="EH128" s="1009" t="n"/>
      <c r="EI128" s="1009" t="n"/>
      <c r="EJ128" s="1009" t="n"/>
    </row>
    <row r="129">
      <c r="B129" s="102" t="inlineStr">
        <is>
          <t>Deferred tax liabilities</t>
        </is>
      </c>
      <c r="C129" s="103" t="n"/>
      <c r="D129" s="103" t="n"/>
      <c r="E129" s="103" t="n"/>
      <c r="F129" s="103" t="n"/>
      <c r="G129" s="103" t="n">
        <v>7178</v>
      </c>
      <c r="H129" s="103" t="n">
        <v>6939</v>
      </c>
      <c r="I129" s="1028" t="n"/>
      <c r="J129" s="1008" t="n"/>
      <c r="K129" s="1009" t="n"/>
      <c r="L129" s="1009" t="n"/>
      <c r="M129" s="1009" t="n"/>
      <c r="N129" s="1002">
        <f>B129</f>
        <v/>
      </c>
      <c r="O129" s="198" t="inlineStr"/>
      <c r="P129" s="198" t="inlineStr"/>
      <c r="Q129" s="198" t="inlineStr"/>
      <c r="R129" s="198" t="inlineStr"/>
      <c r="S129" s="198">
        <f>G129*BS!$B$9</f>
        <v/>
      </c>
      <c r="T129" s="198">
        <f>H129*BS!$B$9</f>
        <v/>
      </c>
      <c r="U129" s="193" t="n"/>
      <c r="V129" s="1009" t="n"/>
      <c r="W129" s="1009" t="n"/>
      <c r="X129" s="1009" t="n"/>
      <c r="Y129" s="1009" t="n"/>
      <c r="Z129" s="1009" t="n"/>
      <c r="AA129" s="1009" t="n"/>
      <c r="AB129" s="1009" t="n"/>
      <c r="AC129" s="1009" t="n"/>
      <c r="AD129" s="1009" t="n"/>
      <c r="AE129" s="1009" t="n"/>
      <c r="AF129" s="1009" t="n"/>
      <c r="AG129" s="1009" t="n"/>
      <c r="AH129" s="1009" t="n"/>
      <c r="AI129" s="1009" t="n"/>
      <c r="AJ129" s="1009" t="n"/>
      <c r="AK129" s="1009" t="n"/>
      <c r="AL129" s="1009" t="n"/>
      <c r="AM129" s="1009" t="n"/>
      <c r="AN129" s="1009" t="n"/>
      <c r="AO129" s="1009" t="n"/>
      <c r="AP129" s="1009" t="n"/>
      <c r="AQ129" s="1009" t="n"/>
      <c r="AR129" s="1009" t="n"/>
      <c r="AS129" s="1009" t="n"/>
      <c r="AT129" s="1009" t="n"/>
      <c r="AU129" s="1009" t="n"/>
      <c r="AV129" s="1009" t="n"/>
      <c r="AW129" s="1009" t="n"/>
      <c r="AX129" s="1009" t="n"/>
      <c r="AY129" s="1009" t="n"/>
      <c r="AZ129" s="1009" t="n"/>
      <c r="BA129" s="1009" t="n"/>
      <c r="BB129" s="1009" t="n"/>
      <c r="BC129" s="1009" t="n"/>
      <c r="BD129" s="1009" t="n"/>
      <c r="BE129" s="1009" t="n"/>
      <c r="BF129" s="1009" t="n"/>
      <c r="BG129" s="1009" t="n"/>
      <c r="BH129" s="1009" t="n"/>
      <c r="BI129" s="1009" t="n"/>
      <c r="BJ129" s="1009" t="n"/>
      <c r="BK129" s="1009" t="n"/>
      <c r="BL129" s="1009" t="n"/>
      <c r="BM129" s="1009" t="n"/>
      <c r="BN129" s="1009" t="n"/>
      <c r="BO129" s="1009" t="n"/>
      <c r="BP129" s="1009" t="n"/>
      <c r="BQ129" s="1009" t="n"/>
      <c r="BR129" s="1009" t="n"/>
      <c r="BS129" s="1009" t="n"/>
      <c r="BT129" s="1009" t="n"/>
      <c r="BU129" s="1009" t="n"/>
      <c r="BV129" s="1009" t="n"/>
      <c r="BW129" s="1009" t="n"/>
      <c r="BX129" s="1009" t="n"/>
      <c r="BY129" s="1009" t="n"/>
      <c r="BZ129" s="1009" t="n"/>
      <c r="CA129" s="1009" t="n"/>
      <c r="CB129" s="1009" t="n"/>
      <c r="CC129" s="1009" t="n"/>
      <c r="CD129" s="1009" t="n"/>
      <c r="CE129" s="1009" t="n"/>
      <c r="CF129" s="1009" t="n"/>
      <c r="CG129" s="1009" t="n"/>
      <c r="CH129" s="1009" t="n"/>
      <c r="CI129" s="1009" t="n"/>
      <c r="CJ129" s="1009" t="n"/>
      <c r="CK129" s="1009" t="n"/>
      <c r="CL129" s="1009" t="n"/>
      <c r="CM129" s="1009" t="n"/>
      <c r="CN129" s="1009" t="n"/>
      <c r="CO129" s="1009" t="n"/>
      <c r="CP129" s="1009" t="n"/>
      <c r="CQ129" s="1009" t="n"/>
      <c r="CR129" s="1009" t="n"/>
      <c r="CS129" s="1009" t="n"/>
      <c r="CT129" s="1009" t="n"/>
      <c r="CU129" s="1009" t="n"/>
      <c r="CV129" s="1009" t="n"/>
      <c r="CW129" s="1009" t="n"/>
      <c r="CX129" s="1009" t="n"/>
      <c r="CY129" s="1009" t="n"/>
      <c r="CZ129" s="1009" t="n"/>
      <c r="DA129" s="1009" t="n"/>
      <c r="DB129" s="1009" t="n"/>
      <c r="DC129" s="1009" t="n"/>
      <c r="DD129" s="1009" t="n"/>
      <c r="DE129" s="1009" t="n"/>
      <c r="DF129" s="1009" t="n"/>
      <c r="DG129" s="1009" t="n"/>
      <c r="DH129" s="1009" t="n"/>
      <c r="DI129" s="1009" t="n"/>
      <c r="DJ129" s="1009" t="n"/>
      <c r="DK129" s="1009" t="n"/>
      <c r="DL129" s="1009" t="n"/>
      <c r="DM129" s="1009" t="n"/>
      <c r="DN129" s="1009" t="n"/>
      <c r="DO129" s="1009" t="n"/>
      <c r="DP129" s="1009" t="n"/>
      <c r="DQ129" s="1009" t="n"/>
      <c r="DR129" s="1009" t="n"/>
      <c r="DS129" s="1009" t="n"/>
      <c r="DT129" s="1009" t="n"/>
      <c r="DU129" s="1009" t="n"/>
      <c r="DV129" s="1009" t="n"/>
      <c r="DW129" s="1009" t="n"/>
      <c r="DX129" s="1009" t="n"/>
      <c r="DY129" s="1009" t="n"/>
      <c r="DZ129" s="1009" t="n"/>
      <c r="EA129" s="1009" t="n"/>
      <c r="EB129" s="1009" t="n"/>
      <c r="EC129" s="1009" t="n"/>
      <c r="ED129" s="1009" t="n"/>
      <c r="EE129" s="1009" t="n"/>
      <c r="EF129" s="1009" t="n"/>
      <c r="EG129" s="1009" t="n"/>
      <c r="EH129" s="1009" t="n"/>
      <c r="EI129" s="1009" t="n"/>
      <c r="EJ129" s="1009" t="n"/>
    </row>
    <row r="130">
      <c r="B130" s="102" t="inlineStr">
        <is>
          <t>Deferred tax liabilities</t>
        </is>
      </c>
      <c r="C130" s="985" t="n"/>
      <c r="D130" s="985" t="n"/>
      <c r="E130" s="985" t="n"/>
      <c r="F130" s="985" t="n"/>
      <c r="G130" s="985" t="n">
        <v>7178</v>
      </c>
      <c r="H130" s="985" t="n">
        <v>6939</v>
      </c>
      <c r="I130" s="1020" t="n"/>
      <c r="J130" s="998" t="n"/>
      <c r="N130" s="1015">
        <f>B130</f>
        <v/>
      </c>
      <c r="O130" s="192" t="inlineStr"/>
      <c r="P130" s="192" t="inlineStr"/>
      <c r="Q130" s="192" t="inlineStr"/>
      <c r="R130" s="192" t="inlineStr"/>
      <c r="S130" s="192">
        <f>G130*BS!$B$9</f>
        <v/>
      </c>
      <c r="T130" s="192">
        <f>H130*BS!$B$9</f>
        <v/>
      </c>
      <c r="U130" s="193" t="n"/>
    </row>
    <row r="131">
      <c r="A131" s="996" t="inlineStr">
        <is>
          <t>K22</t>
        </is>
      </c>
      <c r="B131" s="96" t="inlineStr">
        <is>
          <t xml:space="preserve">Total </t>
        </is>
      </c>
      <c r="C131" s="987">
        <f>SUM(INDIRECT(ADDRESS(MATCH("K21",$A:$A,0)+1,COLUMN(C$13),4)&amp;":"&amp;ADDRESS(MATCH("K22",$A:$A,0)-1,COLUMN(C$13),4)))</f>
        <v/>
      </c>
      <c r="D131" s="987">
        <f>SUM(INDIRECT(ADDRESS(MATCH("K21",$A:$A,0)+1,COLUMN(D$13),4)&amp;":"&amp;ADDRESS(MATCH("K22",$A:$A,0)-1,COLUMN(D$13),4)))</f>
        <v/>
      </c>
      <c r="E131" s="987">
        <f>SUM(INDIRECT(ADDRESS(MATCH("K21",$A:$A,0)+1,COLUMN(E$13),4)&amp;":"&amp;ADDRESS(MATCH("K22",$A:$A,0)-1,COLUMN(E$13),4)))</f>
        <v/>
      </c>
      <c r="F131" s="987">
        <f>SUM(INDIRECT(ADDRESS(MATCH("K21",$A:$A,0)+1,COLUMN(F$13),4)&amp;":"&amp;ADDRESS(MATCH("K22",$A:$A,0)-1,COLUMN(F$13),4)))</f>
        <v/>
      </c>
      <c r="G131" s="987">
        <f>SUM(INDIRECT(ADDRESS(MATCH("K21",$A:$A,0)+1,COLUMN(G$13),4)&amp;":"&amp;ADDRESS(MATCH("K22",$A:$A,0)-1,COLUMN(G$13),4)))</f>
        <v/>
      </c>
      <c r="H131" s="987">
        <f>SUM(INDIRECT(ADDRESS(MATCH("K21",$A:$A,0)+1,COLUMN(H$13),4)&amp;":"&amp;ADDRESS(MATCH("K22",$A:$A,0)-1,COLUMN(H$13),4)))</f>
        <v/>
      </c>
      <c r="I131" s="1020" t="n"/>
      <c r="J131" s="998" t="n"/>
      <c r="N131" s="1015">
        <f>B131</f>
        <v/>
      </c>
      <c r="O131" s="192">
        <f>C131*BS!$B$9</f>
        <v/>
      </c>
      <c r="P131" s="192">
        <f>D131*BS!$B$9</f>
        <v/>
      </c>
      <c r="Q131" s="192">
        <f>E131*BS!$B$9</f>
        <v/>
      </c>
      <c r="R131" s="192">
        <f>F131*BS!$B$9</f>
        <v/>
      </c>
      <c r="S131" s="192">
        <f>G131*BS!$B$9</f>
        <v/>
      </c>
      <c r="T131" s="192">
        <f>H131*BS!$B$9</f>
        <v/>
      </c>
      <c r="U131" s="193" t="n"/>
    </row>
    <row r="132">
      <c r="A132" s="1006" t="inlineStr">
        <is>
          <t>K23</t>
        </is>
      </c>
      <c r="B132" s="96" t="inlineStr">
        <is>
          <t xml:space="preserve">Other Long Term liabilities </t>
        </is>
      </c>
      <c r="C132" s="1030" t="n"/>
      <c r="D132" s="1030" t="n"/>
      <c r="E132" s="1030" t="n"/>
      <c r="F132" s="1030" t="n"/>
      <c r="G132" s="1030" t="n"/>
      <c r="H132" s="1030" t="n"/>
      <c r="I132" s="1028" t="n"/>
      <c r="J132" s="1008" t="n"/>
      <c r="K132" s="1009" t="n"/>
      <c r="L132" s="1009" t="n"/>
      <c r="M132" s="1009" t="n"/>
      <c r="N132" s="1002">
        <f>B132</f>
        <v/>
      </c>
      <c r="O132" s="198" t="inlineStr"/>
      <c r="P132" s="198" t="inlineStr"/>
      <c r="Q132" s="198" t="inlineStr"/>
      <c r="R132" s="198" t="inlineStr"/>
      <c r="S132" s="198" t="inlineStr"/>
      <c r="T132" s="198" t="inlineStr"/>
      <c r="U132" s="193" t="n"/>
      <c r="V132" s="1009" t="n"/>
      <c r="W132" s="1009" t="n"/>
      <c r="X132" s="1009" t="n"/>
      <c r="Y132" s="1009" t="n"/>
      <c r="Z132" s="1009" t="n"/>
      <c r="AA132" s="1009" t="n"/>
      <c r="AB132" s="1009" t="n"/>
      <c r="AC132" s="1009" t="n"/>
      <c r="AD132" s="1009" t="n"/>
      <c r="AE132" s="1009" t="n"/>
      <c r="AF132" s="1009" t="n"/>
      <c r="AG132" s="1009" t="n"/>
      <c r="AH132" s="1009" t="n"/>
      <c r="AI132" s="1009" t="n"/>
      <c r="AJ132" s="1009" t="n"/>
      <c r="AK132" s="1009" t="n"/>
      <c r="AL132" s="1009" t="n"/>
      <c r="AM132" s="1009" t="n"/>
      <c r="AN132" s="1009" t="n"/>
      <c r="AO132" s="1009" t="n"/>
      <c r="AP132" s="1009" t="n"/>
      <c r="AQ132" s="1009" t="n"/>
      <c r="AR132" s="1009" t="n"/>
      <c r="AS132" s="1009" t="n"/>
      <c r="AT132" s="1009" t="n"/>
      <c r="AU132" s="1009" t="n"/>
      <c r="AV132" s="1009" t="n"/>
      <c r="AW132" s="1009" t="n"/>
      <c r="AX132" s="1009" t="n"/>
      <c r="AY132" s="1009" t="n"/>
      <c r="AZ132" s="1009" t="n"/>
      <c r="BA132" s="1009" t="n"/>
      <c r="BB132" s="1009" t="n"/>
      <c r="BC132" s="1009" t="n"/>
      <c r="BD132" s="1009" t="n"/>
      <c r="BE132" s="1009" t="n"/>
      <c r="BF132" s="1009" t="n"/>
      <c r="BG132" s="1009" t="n"/>
      <c r="BH132" s="1009" t="n"/>
      <c r="BI132" s="1009" t="n"/>
      <c r="BJ132" s="1009" t="n"/>
      <c r="BK132" s="1009" t="n"/>
      <c r="BL132" s="1009" t="n"/>
      <c r="BM132" s="1009" t="n"/>
      <c r="BN132" s="1009" t="n"/>
      <c r="BO132" s="1009" t="n"/>
      <c r="BP132" s="1009" t="n"/>
      <c r="BQ132" s="1009" t="n"/>
      <c r="BR132" s="1009" t="n"/>
      <c r="BS132" s="1009" t="n"/>
      <c r="BT132" s="1009" t="n"/>
      <c r="BU132" s="1009" t="n"/>
      <c r="BV132" s="1009" t="n"/>
      <c r="BW132" s="1009" t="n"/>
      <c r="BX132" s="1009" t="n"/>
      <c r="BY132" s="1009" t="n"/>
      <c r="BZ132" s="1009" t="n"/>
      <c r="CA132" s="1009" t="n"/>
      <c r="CB132" s="1009" t="n"/>
      <c r="CC132" s="1009" t="n"/>
      <c r="CD132" s="1009" t="n"/>
      <c r="CE132" s="1009" t="n"/>
      <c r="CF132" s="1009" t="n"/>
      <c r="CG132" s="1009" t="n"/>
      <c r="CH132" s="1009" t="n"/>
      <c r="CI132" s="1009" t="n"/>
      <c r="CJ132" s="1009" t="n"/>
      <c r="CK132" s="1009" t="n"/>
      <c r="CL132" s="1009" t="n"/>
      <c r="CM132" s="1009" t="n"/>
      <c r="CN132" s="1009" t="n"/>
      <c r="CO132" s="1009" t="n"/>
      <c r="CP132" s="1009" t="n"/>
      <c r="CQ132" s="1009" t="n"/>
      <c r="CR132" s="1009" t="n"/>
      <c r="CS132" s="1009" t="n"/>
      <c r="CT132" s="1009" t="n"/>
      <c r="CU132" s="1009" t="n"/>
      <c r="CV132" s="1009" t="n"/>
      <c r="CW132" s="1009" t="n"/>
      <c r="CX132" s="1009" t="n"/>
      <c r="CY132" s="1009" t="n"/>
      <c r="CZ132" s="1009" t="n"/>
      <c r="DA132" s="1009" t="n"/>
      <c r="DB132" s="1009" t="n"/>
      <c r="DC132" s="1009" t="n"/>
      <c r="DD132" s="1009" t="n"/>
      <c r="DE132" s="1009" t="n"/>
      <c r="DF132" s="1009" t="n"/>
      <c r="DG132" s="1009" t="n"/>
      <c r="DH132" s="1009" t="n"/>
      <c r="DI132" s="1009" t="n"/>
      <c r="DJ132" s="1009" t="n"/>
      <c r="DK132" s="1009" t="n"/>
      <c r="DL132" s="1009" t="n"/>
      <c r="DM132" s="1009" t="n"/>
      <c r="DN132" s="1009" t="n"/>
      <c r="DO132" s="1009" t="n"/>
      <c r="DP132" s="1009" t="n"/>
      <c r="DQ132" s="1009" t="n"/>
      <c r="DR132" s="1009" t="n"/>
      <c r="DS132" s="1009" t="n"/>
      <c r="DT132" s="1009" t="n"/>
      <c r="DU132" s="1009" t="n"/>
      <c r="DV132" s="1009" t="n"/>
      <c r="DW132" s="1009" t="n"/>
      <c r="DX132" s="1009" t="n"/>
      <c r="DY132" s="1009" t="n"/>
      <c r="DZ132" s="1009" t="n"/>
      <c r="EA132" s="1009" t="n"/>
      <c r="EB132" s="1009" t="n"/>
      <c r="EC132" s="1009" t="n"/>
      <c r="ED132" s="1009" t="n"/>
      <c r="EE132" s="1009" t="n"/>
      <c r="EF132" s="1009" t="n"/>
      <c r="EG132" s="1009" t="n"/>
      <c r="EH132" s="1009" t="n"/>
      <c r="EI132" s="1009" t="n"/>
      <c r="EJ132" s="1009" t="n"/>
    </row>
    <row r="133">
      <c r="A133" s="79" t="n"/>
      <c r="B133" s="102" t="inlineStr">
        <is>
          <t xml:space="preserve">  None Other payables</t>
        </is>
      </c>
      <c r="C133" s="1031" t="n"/>
      <c r="D133" s="1031" t="n"/>
      <c r="E133" s="1031" t="n"/>
      <c r="F133" s="1031" t="n"/>
      <c r="G133" s="1031" t="n">
        <v>2218</v>
      </c>
      <c r="H133" s="1031" t="n">
        <v>1035</v>
      </c>
      <c r="I133" s="1024" t="n"/>
      <c r="J133" s="998" t="n"/>
      <c r="N133" s="1015">
        <f>B133</f>
        <v/>
      </c>
      <c r="O133" s="192" t="inlineStr"/>
      <c r="P133" s="192" t="inlineStr"/>
      <c r="Q133" s="192" t="inlineStr"/>
      <c r="R133" s="192" t="inlineStr"/>
      <c r="S133" s="192">
        <f>G133*BS!$B$9</f>
        <v/>
      </c>
      <c r="T133" s="192">
        <f>H133*BS!$B$9</f>
        <v/>
      </c>
      <c r="U133" s="193">
        <f>I129</f>
        <v/>
      </c>
    </row>
    <row r="134">
      <c r="A134" s="79" t="n"/>
      <c r="B134" s="102" t="inlineStr">
        <is>
          <t xml:space="preserve">  None Warranties</t>
        </is>
      </c>
      <c r="C134" s="1031" t="n"/>
      <c r="D134" s="1031" t="n"/>
      <c r="E134" s="1031" t="n"/>
      <c r="F134" s="1031" t="n"/>
      <c r="G134" s="1031" t="n">
        <v>253</v>
      </c>
      <c r="H134" s="1031" t="n">
        <v>449</v>
      </c>
      <c r="I134" s="1032" t="n"/>
      <c r="J134" s="998" t="n"/>
      <c r="N134" s="1015">
        <f>B134</f>
        <v/>
      </c>
      <c r="O134" s="192" t="inlineStr"/>
      <c r="P134" s="192" t="inlineStr"/>
      <c r="Q134" s="192" t="inlineStr"/>
      <c r="R134" s="192" t="inlineStr"/>
      <c r="S134" s="192">
        <f>G134*BS!$B$9</f>
        <v/>
      </c>
      <c r="T134" s="192">
        <f>H134*BS!$B$9</f>
        <v/>
      </c>
      <c r="U134" s="193">
        <f>I130</f>
        <v/>
      </c>
    </row>
    <row r="135">
      <c r="A135" s="79" t="n"/>
      <c r="B135" s="102" t="inlineStr">
        <is>
          <t>Employee benefits</t>
        </is>
      </c>
      <c r="C135" s="103" t="n"/>
      <c r="D135" s="103" t="n"/>
      <c r="E135" s="103" t="n"/>
      <c r="F135" s="103" t="n"/>
      <c r="G135" s="103" t="n">
        <v>2156</v>
      </c>
      <c r="H135" s="103" t="n">
        <v>2039</v>
      </c>
      <c r="I135" s="1032" t="n"/>
      <c r="J135" s="998" t="n"/>
      <c r="N135" s="1015">
        <f>B135</f>
        <v/>
      </c>
      <c r="O135" s="192" t="inlineStr"/>
      <c r="P135" s="192" t="inlineStr"/>
      <c r="Q135" s="192" t="inlineStr"/>
      <c r="R135" s="192" t="inlineStr"/>
      <c r="S135" s="192">
        <f>G135*BS!$B$9</f>
        <v/>
      </c>
      <c r="T135" s="192">
        <f>H135*BS!$B$9</f>
        <v/>
      </c>
      <c r="U135" s="193">
        <f>I131</f>
        <v/>
      </c>
    </row>
    <row r="136">
      <c r="A136" s="79" t="n"/>
      <c r="B136" s="102" t="inlineStr">
        <is>
          <t>Other non-current liabilities *</t>
        </is>
      </c>
      <c r="C136" s="1031" t="n"/>
      <c r="D136" s="1031" t="n"/>
      <c r="E136" s="1031" t="n"/>
      <c r="F136" s="1031" t="n"/>
      <c r="G136" s="1031" t="n">
        <v>2164</v>
      </c>
      <c r="H136" s="1031" t="n">
        <v>5630</v>
      </c>
      <c r="I136" s="1032" t="n"/>
      <c r="J136" s="998" t="n"/>
      <c r="N136" s="1015">
        <f>B136</f>
        <v/>
      </c>
      <c r="O136" s="192" t="inlineStr"/>
      <c r="P136" s="192" t="inlineStr"/>
      <c r="Q136" s="192" t="inlineStr"/>
      <c r="R136" s="192" t="inlineStr"/>
      <c r="S136" s="192">
        <f>G136*BS!$B$9</f>
        <v/>
      </c>
      <c r="T136" s="192">
        <f>H136*BS!$B$9</f>
        <v/>
      </c>
      <c r="U136" s="193">
        <f>I132</f>
        <v/>
      </c>
    </row>
    <row r="137">
      <c r="A137" s="79" t="n"/>
      <c r="B137" s="102" t="n"/>
      <c r="C137" s="1031" t="n"/>
      <c r="D137" s="1031" t="n"/>
      <c r="E137" s="1031" t="n"/>
      <c r="F137" s="1031" t="n"/>
      <c r="G137" s="1031" t="n"/>
      <c r="H137" s="1031" t="n"/>
      <c r="I137" s="1032" t="n"/>
      <c r="J137" s="998" t="n"/>
      <c r="N137" s="1015" t="inlineStr"/>
      <c r="O137" s="192" t="inlineStr"/>
      <c r="P137" s="192" t="inlineStr"/>
      <c r="Q137" s="192" t="inlineStr"/>
      <c r="R137" s="192" t="inlineStr"/>
      <c r="S137" s="192" t="inlineStr"/>
      <c r="T137" s="192" t="inlineStr"/>
      <c r="U137" s="193">
        <f>I133</f>
        <v/>
      </c>
    </row>
    <row r="138">
      <c r="A138" s="79" t="n"/>
      <c r="B138" s="102" t="n"/>
      <c r="C138" s="1031" t="n"/>
      <c r="D138" s="1031" t="n"/>
      <c r="E138" s="1031" t="n"/>
      <c r="F138" s="1031" t="n"/>
      <c r="G138" s="1031" t="n"/>
      <c r="H138" s="1031" t="n"/>
      <c r="I138" s="1032" t="n"/>
      <c r="J138" s="998" t="n"/>
      <c r="N138" s="1015" t="inlineStr"/>
      <c r="O138" s="192" t="inlineStr"/>
      <c r="P138" s="192" t="inlineStr"/>
      <c r="Q138" s="192" t="inlineStr"/>
      <c r="R138" s="192" t="inlineStr"/>
      <c r="S138" s="192" t="inlineStr"/>
      <c r="T138" s="192" t="inlineStr"/>
      <c r="U138" s="193">
        <f>I134</f>
        <v/>
      </c>
    </row>
    <row r="139">
      <c r="A139" s="79" t="n"/>
      <c r="B139" s="102" t="n"/>
      <c r="C139" s="1031" t="n"/>
      <c r="D139" s="1031" t="n"/>
      <c r="E139" s="1031" t="n"/>
      <c r="F139" s="1031" t="n"/>
      <c r="G139" s="1031" t="n"/>
      <c r="H139" s="1031" t="n"/>
      <c r="I139" s="1032" t="n"/>
      <c r="J139" s="998" t="n"/>
      <c r="N139" s="1015" t="inlineStr"/>
      <c r="O139" s="192" t="inlineStr"/>
      <c r="P139" s="192" t="inlineStr"/>
      <c r="Q139" s="192" t="inlineStr"/>
      <c r="R139" s="192" t="inlineStr"/>
      <c r="S139" s="192" t="inlineStr"/>
      <c r="T139" s="192" t="inlineStr"/>
      <c r="U139" s="193">
        <f>I135</f>
        <v/>
      </c>
    </row>
    <row r="140" customFormat="1" s="1006">
      <c r="A140" s="79" t="n"/>
      <c r="B140" s="102" t="n"/>
      <c r="C140" s="1031" t="n"/>
      <c r="D140" s="1031" t="n"/>
      <c r="E140" s="1031" t="n"/>
      <c r="F140" s="1031" t="n"/>
      <c r="G140" s="1031" t="n"/>
      <c r="H140" s="1031" t="n"/>
      <c r="I140" s="1032" t="n"/>
      <c r="J140" s="998" t="n"/>
      <c r="N140" s="1015" t="inlineStr"/>
      <c r="O140" s="192" t="inlineStr"/>
      <c r="P140" s="192" t="inlineStr"/>
      <c r="Q140" s="192" t="inlineStr"/>
      <c r="R140" s="192" t="inlineStr"/>
      <c r="S140" s="192" t="inlineStr"/>
      <c r="T140" s="192" t="inlineStr"/>
      <c r="U140" s="193">
        <f>I136</f>
        <v/>
      </c>
    </row>
    <row r="141">
      <c r="A141" s="79" t="n"/>
      <c r="B141" s="102" t="n"/>
      <c r="C141" s="1031" t="n"/>
      <c r="D141" s="1031" t="n"/>
      <c r="E141" s="1031" t="n"/>
      <c r="F141" s="1031" t="n"/>
      <c r="G141" s="1031" t="n"/>
      <c r="H141" s="1031" t="n"/>
      <c r="I141" s="1032" t="n"/>
      <c r="J141" s="998" t="n"/>
      <c r="N141" s="1015" t="inlineStr"/>
      <c r="O141" s="192" t="inlineStr"/>
      <c r="P141" s="192" t="inlineStr"/>
      <c r="Q141" s="192" t="inlineStr"/>
      <c r="R141" s="192" t="inlineStr"/>
      <c r="S141" s="192" t="inlineStr"/>
      <c r="T141" s="192" t="inlineStr"/>
      <c r="U141" s="193">
        <f>I137</f>
        <v/>
      </c>
    </row>
    <row r="142" customFormat="1" s="1006">
      <c r="A142" s="79" t="n"/>
      <c r="B142" s="102" t="n"/>
      <c r="C142" s="1031" t="n"/>
      <c r="D142" s="1031" t="n"/>
      <c r="E142" s="1031" t="n"/>
      <c r="F142" s="1031" t="n"/>
      <c r="G142" s="1031" t="n"/>
      <c r="H142" s="1031" t="n"/>
      <c r="I142" s="1032" t="n"/>
      <c r="J142" s="998" t="n"/>
      <c r="N142" s="1015" t="inlineStr"/>
      <c r="O142" s="192" t="inlineStr"/>
      <c r="P142" s="192" t="inlineStr"/>
      <c r="Q142" s="192" t="inlineStr"/>
      <c r="R142" s="192" t="inlineStr"/>
      <c r="S142" s="192" t="inlineStr"/>
      <c r="T142" s="192" t="inlineStr"/>
      <c r="U142" s="193">
        <f>I138</f>
        <v/>
      </c>
    </row>
    <row r="143" ht="14.1" customHeight="1" s="898">
      <c r="A143" s="79" t="n"/>
      <c r="B143" s="102" t="n"/>
      <c r="C143" s="1031" t="n"/>
      <c r="D143" s="1031" t="n"/>
      <c r="E143" s="1031" t="n"/>
      <c r="F143" s="1031" t="n"/>
      <c r="G143" s="1031" t="n"/>
      <c r="H143" s="1031" t="n"/>
      <c r="I143" s="1032" t="n"/>
      <c r="J143" s="998" t="n"/>
      <c r="N143" s="1015" t="inlineStr"/>
      <c r="O143" s="192" t="inlineStr"/>
      <c r="P143" s="192" t="inlineStr"/>
      <c r="Q143" s="192" t="inlineStr"/>
      <c r="R143" s="192" t="inlineStr"/>
      <c r="S143" s="192" t="inlineStr"/>
      <c r="T143" s="192" t="inlineStr"/>
      <c r="U143" s="193">
        <f>I139</f>
        <v/>
      </c>
    </row>
    <row r="144">
      <c r="A144" s="1006" t="inlineStr">
        <is>
          <t>K24</t>
        </is>
      </c>
      <c r="B144" s="96" t="inlineStr">
        <is>
          <t xml:space="preserve">Total </t>
        </is>
      </c>
      <c r="C144" s="987">
        <f>SUM(INDIRECT(ADDRESS(MATCH("K23",$A:$A,0)+1,COLUMN(C$13),4)&amp;":"&amp;ADDRESS(MATCH("K24",$A:$A,0)-1,COLUMN(C$13),4)))</f>
        <v/>
      </c>
      <c r="D144" s="987">
        <f>SUM(INDIRECT(ADDRESS(MATCH("K23",$A:$A,0)+1,COLUMN(D$13),4)&amp;":"&amp;ADDRESS(MATCH("K24",$A:$A,0)-1,COLUMN(D$13),4)))</f>
        <v/>
      </c>
      <c r="E144" s="987">
        <f>SUM(INDIRECT(ADDRESS(MATCH("K23",$A:$A,0)+1,COLUMN(E$13),4)&amp;":"&amp;ADDRESS(MATCH("K24",$A:$A,0)-1,COLUMN(E$13),4)))</f>
        <v/>
      </c>
      <c r="F144" s="987">
        <f>SUM(INDIRECT(ADDRESS(MATCH("K23",$A:$A,0)+1,COLUMN(F$13),4)&amp;":"&amp;ADDRESS(MATCH("K24",$A:$A,0)-1,COLUMN(F$13),4)))</f>
        <v/>
      </c>
      <c r="G144" s="987">
        <f>SUM(INDIRECT(ADDRESS(MATCH("K23",$A:$A,0)+1,COLUMN(G$13),4)&amp;":"&amp;ADDRESS(MATCH("K24",$A:$A,0)-1,COLUMN(G$13),4)))</f>
        <v/>
      </c>
      <c r="H144" s="987">
        <f>SUM(INDIRECT(ADDRESS(MATCH("K23",$A:$A,0)+1,COLUMN(H$13),4)&amp;":"&amp;ADDRESS(MATCH("K24",$A:$A,0)-1,COLUMN(H$13),4)))</f>
        <v/>
      </c>
      <c r="I144" s="1016" t="n"/>
      <c r="J144" s="1008" t="n"/>
      <c r="K144" s="1009" t="n"/>
      <c r="L144" s="1009" t="n"/>
      <c r="M144" s="1009" t="n"/>
      <c r="N144" s="1002">
        <f>B144</f>
        <v/>
      </c>
      <c r="O144" s="198">
        <f>C144*BS!$B$9</f>
        <v/>
      </c>
      <c r="P144" s="198">
        <f>D144*BS!$B$9</f>
        <v/>
      </c>
      <c r="Q144" s="198">
        <f>E144*BS!$B$9</f>
        <v/>
      </c>
      <c r="R144" s="198">
        <f>F144*BS!$B$9</f>
        <v/>
      </c>
      <c r="S144" s="198">
        <f>G144*BS!$B$9</f>
        <v/>
      </c>
      <c r="T144" s="198">
        <f>H144*BS!$B$9</f>
        <v/>
      </c>
      <c r="U144" s="193" t="n"/>
      <c r="V144" s="1009" t="n"/>
      <c r="W144" s="1009" t="n"/>
      <c r="X144" s="1009" t="n"/>
      <c r="Y144" s="1009" t="n"/>
      <c r="Z144" s="1009" t="n"/>
      <c r="AA144" s="1009" t="n"/>
      <c r="AB144" s="1009" t="n"/>
      <c r="AC144" s="1009" t="n"/>
      <c r="AD144" s="1009" t="n"/>
      <c r="AE144" s="1009" t="n"/>
      <c r="AF144" s="1009" t="n"/>
      <c r="AG144" s="1009" t="n"/>
      <c r="AH144" s="1009" t="n"/>
      <c r="AI144" s="1009" t="n"/>
      <c r="AJ144" s="1009" t="n"/>
      <c r="AK144" s="1009" t="n"/>
      <c r="AL144" s="1009" t="n"/>
      <c r="AM144" s="1009" t="n"/>
      <c r="AN144" s="1009" t="n"/>
      <c r="AO144" s="1009" t="n"/>
      <c r="AP144" s="1009" t="n"/>
      <c r="AQ144" s="1009" t="n"/>
      <c r="AR144" s="1009" t="n"/>
      <c r="AS144" s="1009" t="n"/>
      <c r="AT144" s="1009" t="n"/>
      <c r="AU144" s="1009" t="n"/>
      <c r="AV144" s="1009" t="n"/>
      <c r="AW144" s="1009" t="n"/>
      <c r="AX144" s="1009" t="n"/>
      <c r="AY144" s="1009" t="n"/>
      <c r="AZ144" s="1009" t="n"/>
      <c r="BA144" s="1009" t="n"/>
      <c r="BB144" s="1009" t="n"/>
      <c r="BC144" s="1009" t="n"/>
      <c r="BD144" s="1009" t="n"/>
      <c r="BE144" s="1009" t="n"/>
      <c r="BF144" s="1009" t="n"/>
      <c r="BG144" s="1009" t="n"/>
      <c r="BH144" s="1009" t="n"/>
      <c r="BI144" s="1009" t="n"/>
      <c r="BJ144" s="1009" t="n"/>
      <c r="BK144" s="1009" t="n"/>
      <c r="BL144" s="1009" t="n"/>
      <c r="BM144" s="1009" t="n"/>
      <c r="BN144" s="1009" t="n"/>
      <c r="BO144" s="1009" t="n"/>
      <c r="BP144" s="1009" t="n"/>
      <c r="BQ144" s="1009" t="n"/>
      <c r="BR144" s="1009" t="n"/>
      <c r="BS144" s="1009" t="n"/>
      <c r="BT144" s="1009" t="n"/>
      <c r="BU144" s="1009" t="n"/>
      <c r="BV144" s="1009" t="n"/>
      <c r="BW144" s="1009" t="n"/>
      <c r="BX144" s="1009" t="n"/>
      <c r="BY144" s="1009" t="n"/>
      <c r="BZ144" s="1009" t="n"/>
      <c r="CA144" s="1009" t="n"/>
      <c r="CB144" s="1009" t="n"/>
      <c r="CC144" s="1009" t="n"/>
      <c r="CD144" s="1009" t="n"/>
      <c r="CE144" s="1009" t="n"/>
      <c r="CF144" s="1009" t="n"/>
      <c r="CG144" s="1009" t="n"/>
      <c r="CH144" s="1009" t="n"/>
      <c r="CI144" s="1009" t="n"/>
      <c r="CJ144" s="1009" t="n"/>
      <c r="CK144" s="1009" t="n"/>
      <c r="CL144" s="1009" t="n"/>
      <c r="CM144" s="1009" t="n"/>
      <c r="CN144" s="1009" t="n"/>
      <c r="CO144" s="1009" t="n"/>
      <c r="CP144" s="1009" t="n"/>
      <c r="CQ144" s="1009" t="n"/>
      <c r="CR144" s="1009" t="n"/>
      <c r="CS144" s="1009" t="n"/>
      <c r="CT144" s="1009" t="n"/>
      <c r="CU144" s="1009" t="n"/>
      <c r="CV144" s="1009" t="n"/>
      <c r="CW144" s="1009" t="n"/>
      <c r="CX144" s="1009" t="n"/>
      <c r="CY144" s="1009" t="n"/>
      <c r="CZ144" s="1009" t="n"/>
      <c r="DA144" s="1009" t="n"/>
      <c r="DB144" s="1009" t="n"/>
      <c r="DC144" s="1009" t="n"/>
      <c r="DD144" s="1009" t="n"/>
      <c r="DE144" s="1009" t="n"/>
      <c r="DF144" s="1009" t="n"/>
      <c r="DG144" s="1009" t="n"/>
      <c r="DH144" s="1009" t="n"/>
      <c r="DI144" s="1009" t="n"/>
      <c r="DJ144" s="1009" t="n"/>
      <c r="DK144" s="1009" t="n"/>
      <c r="DL144" s="1009" t="n"/>
      <c r="DM144" s="1009" t="n"/>
      <c r="DN144" s="1009" t="n"/>
      <c r="DO144" s="1009" t="n"/>
      <c r="DP144" s="1009" t="n"/>
      <c r="DQ144" s="1009" t="n"/>
      <c r="DR144" s="1009" t="n"/>
      <c r="DS144" s="1009" t="n"/>
      <c r="DT144" s="1009" t="n"/>
      <c r="DU144" s="1009" t="n"/>
      <c r="DV144" s="1009" t="n"/>
      <c r="DW144" s="1009" t="n"/>
      <c r="DX144" s="1009" t="n"/>
      <c r="DY144" s="1009" t="n"/>
      <c r="DZ144" s="1009" t="n"/>
      <c r="EA144" s="1009" t="n"/>
      <c r="EB144" s="1009" t="n"/>
      <c r="EC144" s="1009" t="n"/>
      <c r="ED144" s="1009" t="n"/>
      <c r="EE144" s="1009" t="n"/>
      <c r="EF144" s="1009" t="n"/>
      <c r="EG144" s="1009" t="n"/>
      <c r="EH144" s="1009" t="n"/>
      <c r="EI144" s="1009" t="n"/>
      <c r="EJ144" s="1009" t="n"/>
    </row>
    <row r="145">
      <c r="B145" s="102" t="n"/>
      <c r="C145" s="972" t="n"/>
      <c r="D145" s="972" t="n"/>
      <c r="E145" s="972" t="n"/>
      <c r="F145" s="972" t="n"/>
      <c r="G145" s="972" t="n"/>
      <c r="H145" s="972" t="n"/>
      <c r="I145" s="1014" t="n"/>
      <c r="J145" s="998" t="n"/>
      <c r="N145" s="1015" t="inlineStr"/>
      <c r="O145" s="192" t="inlineStr"/>
      <c r="P145" s="192" t="inlineStr"/>
      <c r="Q145" s="192" t="inlineStr"/>
      <c r="R145" s="192" t="inlineStr"/>
      <c r="S145" s="192" t="inlineStr"/>
      <c r="T145" s="192" t="inlineStr"/>
      <c r="U145" s="193" t="n"/>
    </row>
    <row r="146">
      <c r="A146" s="1006" t="inlineStr">
        <is>
          <t>K25</t>
        </is>
      </c>
      <c r="B146" s="96" t="inlineStr">
        <is>
          <t xml:space="preserve">Minority Interest </t>
        </is>
      </c>
      <c r="C146" s="987" t="n"/>
      <c r="D146" s="987" t="n"/>
      <c r="E146" s="987" t="n"/>
      <c r="F146" s="987" t="n"/>
      <c r="G146" s="987" t="n"/>
      <c r="H146" s="987" t="n"/>
      <c r="I146" s="1016" t="n"/>
      <c r="J146" s="1008" t="n"/>
      <c r="K146" s="1009" t="n"/>
      <c r="L146" s="1009" t="n"/>
      <c r="M146" s="1009" t="n"/>
      <c r="N146" s="1002">
        <f>B146</f>
        <v/>
      </c>
      <c r="O146" s="198" t="inlineStr"/>
      <c r="P146" s="198" t="inlineStr"/>
      <c r="Q146" s="198" t="inlineStr"/>
      <c r="R146" s="198" t="inlineStr"/>
      <c r="S146" s="198" t="inlineStr"/>
      <c r="T146" s="198" t="inlineStr"/>
      <c r="U146" s="193" t="n"/>
      <c r="V146" s="1009" t="n"/>
      <c r="W146" s="1009" t="n"/>
      <c r="X146" s="1009" t="n"/>
      <c r="Y146" s="1009" t="n"/>
      <c r="Z146" s="1009" t="n"/>
      <c r="AA146" s="1009" t="n"/>
      <c r="AB146" s="1009" t="n"/>
      <c r="AC146" s="1009" t="n"/>
      <c r="AD146" s="1009" t="n"/>
      <c r="AE146" s="1009" t="n"/>
      <c r="AF146" s="1009" t="n"/>
      <c r="AG146" s="1009" t="n"/>
      <c r="AH146" s="1009" t="n"/>
      <c r="AI146" s="1009" t="n"/>
      <c r="AJ146" s="1009" t="n"/>
      <c r="AK146" s="1009" t="n"/>
      <c r="AL146" s="1009" t="n"/>
      <c r="AM146" s="1009" t="n"/>
      <c r="AN146" s="1009" t="n"/>
      <c r="AO146" s="1009" t="n"/>
      <c r="AP146" s="1009" t="n"/>
      <c r="AQ146" s="1009" t="n"/>
      <c r="AR146" s="1009" t="n"/>
      <c r="AS146" s="1009" t="n"/>
      <c r="AT146" s="1009" t="n"/>
      <c r="AU146" s="1009" t="n"/>
      <c r="AV146" s="1009" t="n"/>
      <c r="AW146" s="1009" t="n"/>
      <c r="AX146" s="1009" t="n"/>
      <c r="AY146" s="1009" t="n"/>
      <c r="AZ146" s="1009" t="n"/>
      <c r="BA146" s="1009" t="n"/>
      <c r="BB146" s="1009" t="n"/>
      <c r="BC146" s="1009" t="n"/>
      <c r="BD146" s="1009" t="n"/>
      <c r="BE146" s="1009" t="n"/>
      <c r="BF146" s="1009" t="n"/>
      <c r="BG146" s="1009" t="n"/>
      <c r="BH146" s="1009" t="n"/>
      <c r="BI146" s="1009" t="n"/>
      <c r="BJ146" s="1009" t="n"/>
      <c r="BK146" s="1009" t="n"/>
      <c r="BL146" s="1009" t="n"/>
      <c r="BM146" s="1009" t="n"/>
      <c r="BN146" s="1009" t="n"/>
      <c r="BO146" s="1009" t="n"/>
      <c r="BP146" s="1009" t="n"/>
      <c r="BQ146" s="1009" t="n"/>
      <c r="BR146" s="1009" t="n"/>
      <c r="BS146" s="1009" t="n"/>
      <c r="BT146" s="1009" t="n"/>
      <c r="BU146" s="1009" t="n"/>
      <c r="BV146" s="1009" t="n"/>
      <c r="BW146" s="1009" t="n"/>
      <c r="BX146" s="1009" t="n"/>
      <c r="BY146" s="1009" t="n"/>
      <c r="BZ146" s="1009" t="n"/>
      <c r="CA146" s="1009" t="n"/>
      <c r="CB146" s="1009" t="n"/>
      <c r="CC146" s="1009" t="n"/>
      <c r="CD146" s="1009" t="n"/>
      <c r="CE146" s="1009" t="n"/>
      <c r="CF146" s="1009" t="n"/>
      <c r="CG146" s="1009" t="n"/>
      <c r="CH146" s="1009" t="n"/>
      <c r="CI146" s="1009" t="n"/>
      <c r="CJ146" s="1009" t="n"/>
      <c r="CK146" s="1009" t="n"/>
      <c r="CL146" s="1009" t="n"/>
      <c r="CM146" s="1009" t="n"/>
      <c r="CN146" s="1009" t="n"/>
      <c r="CO146" s="1009" t="n"/>
      <c r="CP146" s="1009" t="n"/>
      <c r="CQ146" s="1009" t="n"/>
      <c r="CR146" s="1009" t="n"/>
      <c r="CS146" s="1009" t="n"/>
      <c r="CT146" s="1009" t="n"/>
      <c r="CU146" s="1009" t="n"/>
      <c r="CV146" s="1009" t="n"/>
      <c r="CW146" s="1009" t="n"/>
      <c r="CX146" s="1009" t="n"/>
      <c r="CY146" s="1009" t="n"/>
      <c r="CZ146" s="1009" t="n"/>
      <c r="DA146" s="1009" t="n"/>
      <c r="DB146" s="1009" t="n"/>
      <c r="DC146" s="1009" t="n"/>
      <c r="DD146" s="1009" t="n"/>
      <c r="DE146" s="1009" t="n"/>
      <c r="DF146" s="1009" t="n"/>
      <c r="DG146" s="1009" t="n"/>
      <c r="DH146" s="1009" t="n"/>
      <c r="DI146" s="1009" t="n"/>
      <c r="DJ146" s="1009" t="n"/>
      <c r="DK146" s="1009" t="n"/>
      <c r="DL146" s="1009" t="n"/>
      <c r="DM146" s="1009" t="n"/>
      <c r="DN146" s="1009" t="n"/>
      <c r="DO146" s="1009" t="n"/>
      <c r="DP146" s="1009" t="n"/>
      <c r="DQ146" s="1009" t="n"/>
      <c r="DR146" s="1009" t="n"/>
      <c r="DS146" s="1009" t="n"/>
      <c r="DT146" s="1009" t="n"/>
      <c r="DU146" s="1009" t="n"/>
      <c r="DV146" s="1009" t="n"/>
      <c r="DW146" s="1009" t="n"/>
      <c r="DX146" s="1009" t="n"/>
      <c r="DY146" s="1009" t="n"/>
      <c r="DZ146" s="1009" t="n"/>
      <c r="EA146" s="1009" t="n"/>
      <c r="EB146" s="1009" t="n"/>
      <c r="EC146" s="1009" t="n"/>
      <c r="ED146" s="1009" t="n"/>
      <c r="EE146" s="1009" t="n"/>
      <c r="EF146" s="1009" t="n"/>
      <c r="EG146" s="1009" t="n"/>
      <c r="EH146" s="1009" t="n"/>
      <c r="EI146" s="1009" t="n"/>
      <c r="EJ146" s="1009" t="n"/>
    </row>
    <row r="147">
      <c r="A147" s="79" t="n"/>
      <c r="B147" s="102" t="n"/>
      <c r="C147" s="985" t="n"/>
      <c r="D147" s="985" t="n"/>
      <c r="E147" s="985" t="n"/>
      <c r="F147" s="985" t="n"/>
      <c r="G147" s="985" t="n"/>
      <c r="H147" s="985" t="n"/>
      <c r="I147" s="1019" t="n"/>
      <c r="J147" s="998" t="n"/>
      <c r="N147" s="1015" t="inlineStr"/>
      <c r="O147" s="192" t="inlineStr"/>
      <c r="P147" s="192" t="inlineStr"/>
      <c r="Q147" s="192" t="inlineStr"/>
      <c r="R147" s="192" t="inlineStr"/>
      <c r="S147" s="192" t="inlineStr"/>
      <c r="T147" s="192" t="inlineStr"/>
      <c r="U147" s="193">
        <f>I143</f>
        <v/>
      </c>
    </row>
    <row r="148">
      <c r="A148" s="79" t="n"/>
      <c r="B148" s="102" t="n"/>
      <c r="C148" s="1033" t="n"/>
      <c r="D148" s="1033" t="n"/>
      <c r="E148" s="1033" t="n"/>
      <c r="F148" s="985" t="n"/>
      <c r="G148" s="985" t="n"/>
      <c r="H148" s="985" t="n"/>
      <c r="I148" s="1019" t="n"/>
      <c r="J148" s="998" t="n"/>
      <c r="N148" s="1015" t="inlineStr"/>
      <c r="O148" s="192" t="inlineStr"/>
      <c r="P148" s="192" t="inlineStr"/>
      <c r="Q148" s="192" t="inlineStr"/>
      <c r="R148" s="192" t="inlineStr"/>
      <c r="S148" s="192" t="inlineStr"/>
      <c r="T148" s="192" t="inlineStr"/>
      <c r="U148" s="193">
        <f>I144</f>
        <v/>
      </c>
    </row>
    <row r="149">
      <c r="A149" s="79" t="n"/>
      <c r="B149" s="102" t="n"/>
      <c r="C149" s="1033" t="n"/>
      <c r="D149" s="1033" t="n"/>
      <c r="E149" s="1033" t="n"/>
      <c r="F149" s="985" t="n"/>
      <c r="G149" s="985" t="n"/>
      <c r="H149" s="985" t="n"/>
      <c r="I149" s="1019" t="n"/>
      <c r="J149" s="998" t="n"/>
      <c r="N149" s="1015" t="inlineStr"/>
      <c r="O149" s="192" t="inlineStr"/>
      <c r="P149" s="192" t="inlineStr"/>
      <c r="Q149" s="192" t="inlineStr"/>
      <c r="R149" s="192" t="inlineStr"/>
      <c r="S149" s="192" t="inlineStr"/>
      <c r="T149" s="192" t="inlineStr"/>
      <c r="U149" s="193">
        <f>I145</f>
        <v/>
      </c>
    </row>
    <row r="150">
      <c r="A150" s="79" t="n"/>
      <c r="B150" s="102" t="n"/>
      <c r="C150" s="1033" t="n"/>
      <c r="D150" s="1033" t="n"/>
      <c r="E150" s="1033" t="n"/>
      <c r="F150" s="985" t="n"/>
      <c r="G150" s="985" t="n"/>
      <c r="H150" s="985" t="n"/>
      <c r="I150" s="1019" t="n"/>
      <c r="J150" s="998" t="n"/>
      <c r="N150" s="1015" t="inlineStr"/>
      <c r="O150" s="192" t="inlineStr"/>
      <c r="P150" s="192" t="inlineStr"/>
      <c r="Q150" s="192" t="inlineStr"/>
      <c r="R150" s="192" t="inlineStr"/>
      <c r="S150" s="192" t="inlineStr"/>
      <c r="T150" s="192" t="inlineStr"/>
      <c r="U150" s="193">
        <f>I146</f>
        <v/>
      </c>
    </row>
    <row r="151">
      <c r="A151" s="79" t="n"/>
      <c r="B151" s="102" t="n"/>
      <c r="C151" s="1033" t="n"/>
      <c r="D151" s="1033" t="n"/>
      <c r="E151" s="1033" t="n"/>
      <c r="F151" s="985" t="n"/>
      <c r="G151" s="985" t="n"/>
      <c r="H151" s="985" t="n"/>
      <c r="I151" s="1019" t="n"/>
      <c r="J151" s="998" t="n"/>
      <c r="N151" s="1015" t="inlineStr"/>
      <c r="O151" s="192" t="inlineStr"/>
      <c r="P151" s="192" t="inlineStr"/>
      <c r="Q151" s="192" t="inlineStr"/>
      <c r="R151" s="192" t="inlineStr"/>
      <c r="S151" s="192" t="inlineStr"/>
      <c r="T151" s="192" t="inlineStr"/>
      <c r="U151" s="193">
        <f>I147</f>
        <v/>
      </c>
    </row>
    <row r="152">
      <c r="A152" s="79" t="n"/>
      <c r="B152" s="102" t="n"/>
      <c r="C152" s="1033" t="n"/>
      <c r="D152" s="1033" t="n"/>
      <c r="E152" s="1033" t="n"/>
      <c r="F152" s="985" t="n"/>
      <c r="G152" s="985" t="n"/>
      <c r="H152" s="985" t="n"/>
      <c r="I152" s="1019" t="n"/>
      <c r="J152" s="998" t="n"/>
      <c r="N152" s="1015" t="inlineStr"/>
      <c r="O152" s="192" t="inlineStr"/>
      <c r="P152" s="192" t="inlineStr"/>
      <c r="Q152" s="192" t="inlineStr"/>
      <c r="R152" s="192" t="inlineStr"/>
      <c r="S152" s="192" t="inlineStr"/>
      <c r="T152" s="192" t="inlineStr"/>
      <c r="U152" s="193">
        <f>I148</f>
        <v/>
      </c>
    </row>
    <row r="153" customFormat="1" s="1006">
      <c r="A153" s="79" t="n"/>
      <c r="B153" s="102" t="n"/>
      <c r="C153" s="103" t="n"/>
      <c r="D153" s="103" t="n"/>
      <c r="E153" s="103" t="n"/>
      <c r="F153" s="103" t="n"/>
      <c r="G153" s="103" t="n"/>
      <c r="H153" s="103" t="n"/>
      <c r="I153" s="1019" t="n"/>
      <c r="J153" s="998" t="n"/>
      <c r="N153" s="1015" t="inlineStr"/>
      <c r="O153" s="192" t="inlineStr"/>
      <c r="P153" s="192" t="inlineStr"/>
      <c r="Q153" s="192" t="inlineStr"/>
      <c r="R153" s="192" t="inlineStr"/>
      <c r="S153" s="192" t="inlineStr"/>
      <c r="T153" s="192" t="inlineStr"/>
      <c r="U153" s="193">
        <f>I149</f>
        <v/>
      </c>
    </row>
    <row r="154">
      <c r="A154" s="79" t="n"/>
      <c r="B154" s="102" t="n"/>
      <c r="C154" s="1033" t="n"/>
      <c r="D154" s="1033" t="n"/>
      <c r="E154" s="1033" t="n"/>
      <c r="F154" s="985" t="n"/>
      <c r="G154" s="985" t="n"/>
      <c r="H154" s="985" t="n"/>
      <c r="I154" s="1019" t="n"/>
      <c r="J154" s="998" t="n"/>
      <c r="N154" s="1015" t="inlineStr"/>
      <c r="O154" s="192" t="inlineStr"/>
      <c r="P154" s="192" t="inlineStr"/>
      <c r="Q154" s="192" t="inlineStr"/>
      <c r="R154" s="192" t="inlineStr"/>
      <c r="S154" s="192" t="inlineStr"/>
      <c r="T154" s="192" t="inlineStr"/>
      <c r="U154" s="193">
        <f>I150</f>
        <v/>
      </c>
    </row>
    <row r="155" ht="18.75" customFormat="1" customHeight="1" s="1006">
      <c r="A155" s="79" t="n"/>
      <c r="B155" s="102" t="n"/>
      <c r="C155" s="1033" t="n"/>
      <c r="D155" s="1033" t="n"/>
      <c r="E155" s="1033" t="n"/>
      <c r="F155" s="985" t="n"/>
      <c r="G155" s="985" t="n"/>
      <c r="H155" s="985" t="n"/>
      <c r="I155" s="1019" t="n"/>
      <c r="J155" s="998" t="n"/>
      <c r="N155" s="1015" t="inlineStr"/>
      <c r="O155" s="192" t="inlineStr"/>
      <c r="P155" s="192" t="inlineStr"/>
      <c r="Q155" s="192" t="inlineStr"/>
      <c r="R155" s="192" t="inlineStr"/>
      <c r="S155" s="192" t="inlineStr"/>
      <c r="T155" s="192" t="inlineStr"/>
      <c r="U155" s="193">
        <f>I151</f>
        <v/>
      </c>
    </row>
    <row r="156" ht="18.75" customFormat="1" customHeight="1" s="1006">
      <c r="A156" s="79" t="n"/>
      <c r="B156" s="102" t="n"/>
      <c r="C156" s="1029" t="n"/>
      <c r="D156" s="1010" t="n"/>
      <c r="E156" s="972" t="n"/>
      <c r="F156" s="972" t="n"/>
      <c r="G156" s="972" t="n"/>
      <c r="H156" s="972" t="n"/>
      <c r="I156" s="1014" t="n"/>
      <c r="J156" s="998" t="n"/>
      <c r="N156" s="1015" t="inlineStr"/>
      <c r="O156" s="192" t="inlineStr"/>
      <c r="P156" s="192" t="inlineStr"/>
      <c r="Q156" s="192" t="inlineStr"/>
      <c r="R156" s="192" t="inlineStr"/>
      <c r="S156" s="192" t="inlineStr"/>
      <c r="T156" s="192" t="inlineStr"/>
      <c r="U156" s="193">
        <f>I152</f>
        <v/>
      </c>
    </row>
    <row r="157" ht="18.75" customFormat="1" customHeight="1" s="1006">
      <c r="A157" s="1006" t="inlineStr">
        <is>
          <t>K26</t>
        </is>
      </c>
      <c r="B157" s="96" t="inlineStr">
        <is>
          <t xml:space="preserve">Total </t>
        </is>
      </c>
      <c r="C157" s="987">
        <f>SUM(INDIRECT(ADDRESS(MATCH("K25",$A:$A,0)+1,COLUMN(C$13),4)&amp;":"&amp;ADDRESS(MATCH("K26",$A:$A,0)-1,COLUMN(C$13),4)))</f>
        <v/>
      </c>
      <c r="D157" s="987">
        <f>SUM(INDIRECT(ADDRESS(MATCH("K25",$A:$A,0)+1,COLUMN(D$13),4)&amp;":"&amp;ADDRESS(MATCH("K26",$A:$A,0)-1,COLUMN(D$13),4)))</f>
        <v/>
      </c>
      <c r="E157" s="987">
        <f>SUM(INDIRECT(ADDRESS(MATCH("K25",$A:$A,0)+1,COLUMN(E$13),4)&amp;":"&amp;ADDRESS(MATCH("K26",$A:$A,0)-1,COLUMN(E$13),4)))</f>
        <v/>
      </c>
      <c r="F157" s="987">
        <f>SUM(INDIRECT(ADDRESS(MATCH("K25",$A:$A,0)+1,COLUMN(F$13),4)&amp;":"&amp;ADDRESS(MATCH("K26",$A:$A,0)-1,COLUMN(F$13),4)))</f>
        <v/>
      </c>
      <c r="G157" s="987">
        <f>SUM(INDIRECT(ADDRESS(MATCH("K25",$A:$A,0)+1,COLUMN(G$13),4)&amp;":"&amp;ADDRESS(MATCH("K26",$A:$A,0)-1,COLUMN(G$13),4)))</f>
        <v/>
      </c>
      <c r="H157" s="987">
        <f>SUM(INDIRECT(ADDRESS(MATCH("K25",$A:$A,0)+1,COLUMN(H$13),4)&amp;":"&amp;ADDRESS(MATCH("K26",$A:$A,0)-1,COLUMN(H$13),4)))</f>
        <v/>
      </c>
      <c r="I157" s="1028" t="n"/>
      <c r="J157" s="1008" t="n"/>
      <c r="K157" s="1009" t="n"/>
      <c r="L157" s="1009" t="n"/>
      <c r="M157" s="1009" t="n"/>
      <c r="N157" s="1002">
        <f>B157</f>
        <v/>
      </c>
      <c r="O157" s="198">
        <f>C157*BS!$B$9</f>
        <v/>
      </c>
      <c r="P157" s="198">
        <f>D157*BS!$B$9</f>
        <v/>
      </c>
      <c r="Q157" s="198">
        <f>E157*BS!$B$9</f>
        <v/>
      </c>
      <c r="R157" s="198">
        <f>F157*BS!$B$9</f>
        <v/>
      </c>
      <c r="S157" s="198">
        <f>G157*BS!$B$9</f>
        <v/>
      </c>
      <c r="T157" s="198">
        <f>H157*BS!$B$9</f>
        <v/>
      </c>
      <c r="U157" s="193" t="n"/>
      <c r="V157" s="1009" t="n"/>
      <c r="W157" s="1009" t="n"/>
      <c r="X157" s="1009" t="n"/>
      <c r="Y157" s="1009" t="n"/>
      <c r="Z157" s="1009" t="n"/>
      <c r="AA157" s="1009" t="n"/>
      <c r="AB157" s="1009" t="n"/>
      <c r="AC157" s="1009" t="n"/>
      <c r="AD157" s="1009" t="n"/>
      <c r="AE157" s="1009" t="n"/>
      <c r="AF157" s="1009" t="n"/>
      <c r="AG157" s="1009" t="n"/>
      <c r="AH157" s="1009" t="n"/>
      <c r="AI157" s="1009" t="n"/>
      <c r="AJ157" s="1009" t="n"/>
      <c r="AK157" s="1009" t="n"/>
      <c r="AL157" s="1009" t="n"/>
      <c r="AM157" s="1009" t="n"/>
      <c r="AN157" s="1009" t="n"/>
      <c r="AO157" s="1009" t="n"/>
      <c r="AP157" s="1009" t="n"/>
      <c r="AQ157" s="1009" t="n"/>
      <c r="AR157" s="1009" t="n"/>
      <c r="AS157" s="1009" t="n"/>
      <c r="AT157" s="1009" t="n"/>
      <c r="AU157" s="1009" t="n"/>
      <c r="AV157" s="1009" t="n"/>
      <c r="AW157" s="1009" t="n"/>
      <c r="AX157" s="1009" t="n"/>
      <c r="AY157" s="1009" t="n"/>
      <c r="AZ157" s="1009" t="n"/>
      <c r="BA157" s="1009" t="n"/>
      <c r="BB157" s="1009" t="n"/>
      <c r="BC157" s="1009" t="n"/>
      <c r="BD157" s="1009" t="n"/>
      <c r="BE157" s="1009" t="n"/>
      <c r="BF157" s="1009" t="n"/>
      <c r="BG157" s="1009" t="n"/>
      <c r="BH157" s="1009" t="n"/>
      <c r="BI157" s="1009" t="n"/>
      <c r="BJ157" s="1009" t="n"/>
      <c r="BK157" s="1009" t="n"/>
      <c r="BL157" s="1009" t="n"/>
      <c r="BM157" s="1009" t="n"/>
      <c r="BN157" s="1009" t="n"/>
      <c r="BO157" s="1009" t="n"/>
      <c r="BP157" s="1009" t="n"/>
      <c r="BQ157" s="1009" t="n"/>
      <c r="BR157" s="1009" t="n"/>
      <c r="BS157" s="1009" t="n"/>
      <c r="BT157" s="1009" t="n"/>
      <c r="BU157" s="1009" t="n"/>
      <c r="BV157" s="1009" t="n"/>
      <c r="BW157" s="1009" t="n"/>
      <c r="BX157" s="1009" t="n"/>
      <c r="BY157" s="1009" t="n"/>
      <c r="BZ157" s="1009" t="n"/>
      <c r="CA157" s="1009" t="n"/>
      <c r="CB157" s="1009" t="n"/>
      <c r="CC157" s="1009" t="n"/>
      <c r="CD157" s="1009" t="n"/>
      <c r="CE157" s="1009" t="n"/>
      <c r="CF157" s="1009" t="n"/>
      <c r="CG157" s="1009" t="n"/>
      <c r="CH157" s="1009" t="n"/>
      <c r="CI157" s="1009" t="n"/>
      <c r="CJ157" s="1009" t="n"/>
      <c r="CK157" s="1009" t="n"/>
      <c r="CL157" s="1009" t="n"/>
      <c r="CM157" s="1009" t="n"/>
      <c r="CN157" s="1009" t="n"/>
      <c r="CO157" s="1009" t="n"/>
      <c r="CP157" s="1009" t="n"/>
      <c r="CQ157" s="1009" t="n"/>
      <c r="CR157" s="1009" t="n"/>
      <c r="CS157" s="1009" t="n"/>
      <c r="CT157" s="1009" t="n"/>
      <c r="CU157" s="1009" t="n"/>
      <c r="CV157" s="1009" t="n"/>
      <c r="CW157" s="1009" t="n"/>
      <c r="CX157" s="1009" t="n"/>
      <c r="CY157" s="1009" t="n"/>
      <c r="CZ157" s="1009" t="n"/>
      <c r="DA157" s="1009" t="n"/>
      <c r="DB157" s="1009" t="n"/>
      <c r="DC157" s="1009" t="n"/>
      <c r="DD157" s="1009" t="n"/>
      <c r="DE157" s="1009" t="n"/>
      <c r="DF157" s="1009" t="n"/>
      <c r="DG157" s="1009" t="n"/>
      <c r="DH157" s="1009" t="n"/>
      <c r="DI157" s="1009" t="n"/>
      <c r="DJ157" s="1009" t="n"/>
      <c r="DK157" s="1009" t="n"/>
      <c r="DL157" s="1009" t="n"/>
      <c r="DM157" s="1009" t="n"/>
      <c r="DN157" s="1009" t="n"/>
      <c r="DO157" s="1009" t="n"/>
      <c r="DP157" s="1009" t="n"/>
      <c r="DQ157" s="1009" t="n"/>
      <c r="DR157" s="1009" t="n"/>
      <c r="DS157" s="1009" t="n"/>
      <c r="DT157" s="1009" t="n"/>
      <c r="DU157" s="1009" t="n"/>
      <c r="DV157" s="1009" t="n"/>
      <c r="DW157" s="1009" t="n"/>
      <c r="DX157" s="1009" t="n"/>
      <c r="DY157" s="1009" t="n"/>
      <c r="DZ157" s="1009" t="n"/>
      <c r="EA157" s="1009" t="n"/>
      <c r="EB157" s="1009" t="n"/>
      <c r="EC157" s="1009" t="n"/>
      <c r="ED157" s="1009" t="n"/>
      <c r="EE157" s="1009" t="n"/>
      <c r="EF157" s="1009" t="n"/>
      <c r="EG157" s="1009" t="n"/>
      <c r="EH157" s="1009" t="n"/>
      <c r="EI157" s="1009" t="n"/>
      <c r="EJ157" s="1009" t="n"/>
    </row>
    <row r="158" ht="18.75" customFormat="1" customHeight="1" s="1006">
      <c r="B158" s="102" t="n"/>
      <c r="C158" s="1034" t="n"/>
      <c r="D158" s="1034" t="n"/>
      <c r="E158" s="1034" t="n"/>
      <c r="F158" s="1034" t="n"/>
      <c r="G158" s="1034" t="n"/>
      <c r="H158" s="1034" t="n"/>
      <c r="I158" s="1032" t="n"/>
      <c r="J158" s="998" t="n"/>
      <c r="N158" s="1015" t="inlineStr"/>
      <c r="O158" s="192" t="inlineStr"/>
      <c r="P158" s="192" t="inlineStr"/>
      <c r="Q158" s="192" t="inlineStr"/>
      <c r="R158" s="192" t="inlineStr"/>
      <c r="S158" s="192" t="inlineStr"/>
      <c r="T158" s="192" t="inlineStr"/>
      <c r="U158" s="193">
        <f>I154</f>
        <v/>
      </c>
    </row>
    <row r="159" ht="18.75" customFormat="1" customHeight="1" s="1006">
      <c r="A159" s="1006" t="inlineStr">
        <is>
          <t>K27</t>
        </is>
      </c>
      <c r="B159" s="96" t="inlineStr">
        <is>
          <t xml:space="preserve">Common Stock </t>
        </is>
      </c>
      <c r="C159" s="975" t="n"/>
      <c r="D159" s="975" t="n"/>
      <c r="E159" s="975" t="n"/>
      <c r="F159" s="975" t="n"/>
      <c r="G159" s="975" t="n"/>
      <c r="H159" s="975" t="n"/>
      <c r="I159" s="1032" t="n"/>
      <c r="J159" s="1008" t="n"/>
      <c r="K159" s="1009" t="n"/>
      <c r="L159" s="1009" t="n"/>
      <c r="M159" s="1009" t="n"/>
      <c r="N159" s="1002">
        <f>B159</f>
        <v/>
      </c>
      <c r="O159" s="198" t="inlineStr"/>
      <c r="P159" s="198" t="inlineStr"/>
      <c r="Q159" s="198" t="inlineStr"/>
      <c r="R159" s="198" t="inlineStr"/>
      <c r="S159" s="198" t="inlineStr"/>
      <c r="T159" s="198" t="inlineStr"/>
      <c r="U159" s="193">
        <f>I155</f>
        <v/>
      </c>
      <c r="V159" s="1009" t="n"/>
      <c r="W159" s="1009" t="n"/>
      <c r="X159" s="1009" t="n"/>
      <c r="Y159" s="1009" t="n"/>
      <c r="Z159" s="1009" t="n"/>
      <c r="AA159" s="1009" t="n"/>
      <c r="AB159" s="1009" t="n"/>
      <c r="AC159" s="1009" t="n"/>
      <c r="AD159" s="1009" t="n"/>
      <c r="AE159" s="1009" t="n"/>
      <c r="AF159" s="1009" t="n"/>
      <c r="AG159" s="1009" t="n"/>
      <c r="AH159" s="1009" t="n"/>
      <c r="AI159" s="1009" t="n"/>
      <c r="AJ159" s="1009" t="n"/>
      <c r="AK159" s="1009" t="n"/>
      <c r="AL159" s="1009" t="n"/>
      <c r="AM159" s="1009" t="n"/>
      <c r="AN159" s="1009" t="n"/>
      <c r="AO159" s="1009" t="n"/>
      <c r="AP159" s="1009" t="n"/>
      <c r="AQ159" s="1009" t="n"/>
      <c r="AR159" s="1009" t="n"/>
      <c r="AS159" s="1009" t="n"/>
      <c r="AT159" s="1009" t="n"/>
      <c r="AU159" s="1009" t="n"/>
      <c r="AV159" s="1009" t="n"/>
      <c r="AW159" s="1009" t="n"/>
      <c r="AX159" s="1009" t="n"/>
      <c r="AY159" s="1009" t="n"/>
      <c r="AZ159" s="1009" t="n"/>
      <c r="BA159" s="1009" t="n"/>
      <c r="BB159" s="1009" t="n"/>
      <c r="BC159" s="1009" t="n"/>
      <c r="BD159" s="1009" t="n"/>
      <c r="BE159" s="1009" t="n"/>
      <c r="BF159" s="1009" t="n"/>
      <c r="BG159" s="1009" t="n"/>
      <c r="BH159" s="1009" t="n"/>
      <c r="BI159" s="1009" t="n"/>
      <c r="BJ159" s="1009" t="n"/>
      <c r="BK159" s="1009" t="n"/>
      <c r="BL159" s="1009" t="n"/>
      <c r="BM159" s="1009" t="n"/>
      <c r="BN159" s="1009" t="n"/>
      <c r="BO159" s="1009" t="n"/>
      <c r="BP159" s="1009" t="n"/>
      <c r="BQ159" s="1009" t="n"/>
      <c r="BR159" s="1009" t="n"/>
      <c r="BS159" s="1009" t="n"/>
      <c r="BT159" s="1009" t="n"/>
      <c r="BU159" s="1009" t="n"/>
      <c r="BV159" s="1009" t="n"/>
      <c r="BW159" s="1009" t="n"/>
      <c r="BX159" s="1009" t="n"/>
      <c r="BY159" s="1009" t="n"/>
      <c r="BZ159" s="1009" t="n"/>
      <c r="CA159" s="1009" t="n"/>
      <c r="CB159" s="1009" t="n"/>
      <c r="CC159" s="1009" t="n"/>
      <c r="CD159" s="1009" t="n"/>
      <c r="CE159" s="1009" t="n"/>
      <c r="CF159" s="1009" t="n"/>
      <c r="CG159" s="1009" t="n"/>
      <c r="CH159" s="1009" t="n"/>
      <c r="CI159" s="1009" t="n"/>
      <c r="CJ159" s="1009" t="n"/>
      <c r="CK159" s="1009" t="n"/>
      <c r="CL159" s="1009" t="n"/>
      <c r="CM159" s="1009" t="n"/>
      <c r="CN159" s="1009" t="n"/>
      <c r="CO159" s="1009" t="n"/>
      <c r="CP159" s="1009" t="n"/>
      <c r="CQ159" s="1009" t="n"/>
      <c r="CR159" s="1009" t="n"/>
      <c r="CS159" s="1009" t="n"/>
      <c r="CT159" s="1009" t="n"/>
      <c r="CU159" s="1009" t="n"/>
      <c r="CV159" s="1009" t="n"/>
      <c r="CW159" s="1009" t="n"/>
      <c r="CX159" s="1009" t="n"/>
      <c r="CY159" s="1009" t="n"/>
      <c r="CZ159" s="1009" t="n"/>
      <c r="DA159" s="1009" t="n"/>
      <c r="DB159" s="1009" t="n"/>
      <c r="DC159" s="1009" t="n"/>
      <c r="DD159" s="1009" t="n"/>
      <c r="DE159" s="1009" t="n"/>
      <c r="DF159" s="1009" t="n"/>
      <c r="DG159" s="1009" t="n"/>
      <c r="DH159" s="1009" t="n"/>
      <c r="DI159" s="1009" t="n"/>
      <c r="DJ159" s="1009" t="n"/>
      <c r="DK159" s="1009" t="n"/>
      <c r="DL159" s="1009" t="n"/>
      <c r="DM159" s="1009" t="n"/>
      <c r="DN159" s="1009" t="n"/>
      <c r="DO159" s="1009" t="n"/>
      <c r="DP159" s="1009" t="n"/>
      <c r="DQ159" s="1009" t="n"/>
      <c r="DR159" s="1009" t="n"/>
      <c r="DS159" s="1009" t="n"/>
      <c r="DT159" s="1009" t="n"/>
      <c r="DU159" s="1009" t="n"/>
      <c r="DV159" s="1009" t="n"/>
      <c r="DW159" s="1009" t="n"/>
      <c r="DX159" s="1009" t="n"/>
      <c r="DY159" s="1009" t="n"/>
      <c r="DZ159" s="1009" t="n"/>
      <c r="EA159" s="1009" t="n"/>
      <c r="EB159" s="1009" t="n"/>
      <c r="EC159" s="1009" t="n"/>
      <c r="ED159" s="1009" t="n"/>
      <c r="EE159" s="1009" t="n"/>
      <c r="EF159" s="1009" t="n"/>
      <c r="EG159" s="1009" t="n"/>
      <c r="EH159" s="1009" t="n"/>
      <c r="EI159" s="1009" t="n"/>
      <c r="EJ159" s="1009" t="n"/>
    </row>
    <row r="160">
      <c r="B160" s="229" t="inlineStr">
        <is>
          <t xml:space="preserve"> Shares None Ordinary shares - fully paid</t>
        </is>
      </c>
      <c r="C160" s="103" t="n"/>
      <c r="D160" s="103" t="n"/>
      <c r="E160" s="103" t="n"/>
      <c r="F160" s="103" t="n"/>
      <c r="G160" s="103" t="n">
        <v>40000000</v>
      </c>
      <c r="H160" s="103" t="n">
        <v>40000000</v>
      </c>
      <c r="I160" s="1019" t="n"/>
      <c r="J160" s="1008" t="n"/>
      <c r="K160" s="1009" t="n"/>
      <c r="L160" s="1009" t="n"/>
      <c r="M160" s="1009" t="n"/>
      <c r="N160" s="1002">
        <f>B160</f>
        <v/>
      </c>
      <c r="O160" s="198" t="inlineStr"/>
      <c r="P160" s="198" t="inlineStr"/>
      <c r="Q160" s="198" t="inlineStr"/>
      <c r="R160" s="198" t="inlineStr"/>
      <c r="S160" s="198">
        <f>G160*BS!$B$9</f>
        <v/>
      </c>
      <c r="T160" s="198">
        <f>H160*BS!$B$9</f>
        <v/>
      </c>
      <c r="U160" s="193" t="n"/>
      <c r="V160" s="1009" t="n"/>
      <c r="W160" s="1009" t="n"/>
      <c r="X160" s="1009" t="n"/>
      <c r="Y160" s="1009" t="n"/>
      <c r="Z160" s="1009" t="n"/>
      <c r="AA160" s="1009" t="n"/>
      <c r="AB160" s="1009" t="n"/>
      <c r="AC160" s="1009" t="n"/>
      <c r="AD160" s="1009" t="n"/>
      <c r="AE160" s="1009" t="n"/>
      <c r="AF160" s="1009" t="n"/>
      <c r="AG160" s="1009" t="n"/>
      <c r="AH160" s="1009" t="n"/>
      <c r="AI160" s="1009" t="n"/>
      <c r="AJ160" s="1009" t="n"/>
      <c r="AK160" s="1009" t="n"/>
      <c r="AL160" s="1009" t="n"/>
      <c r="AM160" s="1009" t="n"/>
      <c r="AN160" s="1009" t="n"/>
      <c r="AO160" s="1009" t="n"/>
      <c r="AP160" s="1009" t="n"/>
      <c r="AQ160" s="1009" t="n"/>
      <c r="AR160" s="1009" t="n"/>
      <c r="AS160" s="1009" t="n"/>
      <c r="AT160" s="1009" t="n"/>
      <c r="AU160" s="1009" t="n"/>
      <c r="AV160" s="1009" t="n"/>
      <c r="AW160" s="1009" t="n"/>
      <c r="AX160" s="1009" t="n"/>
      <c r="AY160" s="1009" t="n"/>
      <c r="AZ160" s="1009" t="n"/>
      <c r="BA160" s="1009" t="n"/>
      <c r="BB160" s="1009" t="n"/>
      <c r="BC160" s="1009" t="n"/>
      <c r="BD160" s="1009" t="n"/>
      <c r="BE160" s="1009" t="n"/>
      <c r="BF160" s="1009" t="n"/>
      <c r="BG160" s="1009" t="n"/>
      <c r="BH160" s="1009" t="n"/>
      <c r="BI160" s="1009" t="n"/>
      <c r="BJ160" s="1009" t="n"/>
      <c r="BK160" s="1009" t="n"/>
      <c r="BL160" s="1009" t="n"/>
      <c r="BM160" s="1009" t="n"/>
      <c r="BN160" s="1009" t="n"/>
      <c r="BO160" s="1009" t="n"/>
      <c r="BP160" s="1009" t="n"/>
      <c r="BQ160" s="1009" t="n"/>
      <c r="BR160" s="1009" t="n"/>
      <c r="BS160" s="1009" t="n"/>
      <c r="BT160" s="1009" t="n"/>
      <c r="BU160" s="1009" t="n"/>
      <c r="BV160" s="1009" t="n"/>
      <c r="BW160" s="1009" t="n"/>
      <c r="BX160" s="1009" t="n"/>
      <c r="BY160" s="1009" t="n"/>
      <c r="BZ160" s="1009" t="n"/>
      <c r="CA160" s="1009" t="n"/>
      <c r="CB160" s="1009" t="n"/>
      <c r="CC160" s="1009" t="n"/>
      <c r="CD160" s="1009" t="n"/>
      <c r="CE160" s="1009" t="n"/>
      <c r="CF160" s="1009" t="n"/>
      <c r="CG160" s="1009" t="n"/>
      <c r="CH160" s="1009" t="n"/>
      <c r="CI160" s="1009" t="n"/>
      <c r="CJ160" s="1009" t="n"/>
      <c r="CK160" s="1009" t="n"/>
      <c r="CL160" s="1009" t="n"/>
      <c r="CM160" s="1009" t="n"/>
      <c r="CN160" s="1009" t="n"/>
      <c r="CO160" s="1009" t="n"/>
      <c r="CP160" s="1009" t="n"/>
      <c r="CQ160" s="1009" t="n"/>
      <c r="CR160" s="1009" t="n"/>
      <c r="CS160" s="1009" t="n"/>
      <c r="CT160" s="1009" t="n"/>
      <c r="CU160" s="1009" t="n"/>
      <c r="CV160" s="1009" t="n"/>
      <c r="CW160" s="1009" t="n"/>
      <c r="CX160" s="1009" t="n"/>
      <c r="CY160" s="1009" t="n"/>
      <c r="CZ160" s="1009" t="n"/>
      <c r="DA160" s="1009" t="n"/>
      <c r="DB160" s="1009" t="n"/>
      <c r="DC160" s="1009" t="n"/>
      <c r="DD160" s="1009" t="n"/>
      <c r="DE160" s="1009" t="n"/>
      <c r="DF160" s="1009" t="n"/>
      <c r="DG160" s="1009" t="n"/>
      <c r="DH160" s="1009" t="n"/>
      <c r="DI160" s="1009" t="n"/>
      <c r="DJ160" s="1009" t="n"/>
      <c r="DK160" s="1009" t="n"/>
      <c r="DL160" s="1009" t="n"/>
      <c r="DM160" s="1009" t="n"/>
      <c r="DN160" s="1009" t="n"/>
      <c r="DO160" s="1009" t="n"/>
      <c r="DP160" s="1009" t="n"/>
      <c r="DQ160" s="1009" t="n"/>
      <c r="DR160" s="1009" t="n"/>
      <c r="DS160" s="1009" t="n"/>
      <c r="DT160" s="1009" t="n"/>
      <c r="DU160" s="1009" t="n"/>
      <c r="DV160" s="1009" t="n"/>
      <c r="DW160" s="1009" t="n"/>
      <c r="DX160" s="1009" t="n"/>
      <c r="DY160" s="1009" t="n"/>
      <c r="DZ160" s="1009" t="n"/>
      <c r="EA160" s="1009" t="n"/>
      <c r="EB160" s="1009" t="n"/>
      <c r="EC160" s="1009" t="n"/>
      <c r="ED160" s="1009" t="n"/>
      <c r="EE160" s="1009" t="n"/>
      <c r="EF160" s="1009" t="n"/>
      <c r="EG160" s="1009" t="n"/>
      <c r="EH160" s="1009" t="n"/>
      <c r="EI160" s="1009" t="n"/>
      <c r="EJ160" s="1009" t="n"/>
    </row>
    <row r="161">
      <c r="B161" s="229" t="inlineStr">
        <is>
          <t xml:space="preserve">  None Ordinary shares - fully paid</t>
        </is>
      </c>
      <c r="C161" s="229" t="n"/>
      <c r="D161" s="229" t="n"/>
      <c r="E161" s="229" t="n"/>
      <c r="F161" s="229" t="n"/>
      <c r="G161" s="229" t="n">
        <v>40000</v>
      </c>
      <c r="H161" s="985" t="n">
        <v>40000</v>
      </c>
      <c r="I161" s="1019" t="n"/>
      <c r="J161" s="1008" t="n"/>
      <c r="K161" s="1009" t="n"/>
      <c r="L161" s="1009" t="n"/>
      <c r="M161" s="1009" t="n"/>
      <c r="N161" s="1002">
        <f>B161</f>
        <v/>
      </c>
      <c r="O161" s="198" t="inlineStr"/>
      <c r="P161" s="198" t="inlineStr"/>
      <c r="Q161" s="198" t="inlineStr"/>
      <c r="R161" s="198" t="inlineStr"/>
      <c r="S161" s="198">
        <f>G161*BS!$B$9</f>
        <v/>
      </c>
      <c r="T161" s="198">
        <f>H161*BS!$B$9</f>
        <v/>
      </c>
      <c r="U161" s="193" t="n"/>
      <c r="V161" s="1009" t="n"/>
      <c r="W161" s="1009" t="n"/>
      <c r="X161" s="1009" t="n"/>
      <c r="Y161" s="1009" t="n"/>
      <c r="Z161" s="1009" t="n"/>
      <c r="AA161" s="1009" t="n"/>
      <c r="AB161" s="1009" t="n"/>
      <c r="AC161" s="1009" t="n"/>
      <c r="AD161" s="1009" t="n"/>
      <c r="AE161" s="1009" t="n"/>
      <c r="AF161" s="1009" t="n"/>
      <c r="AG161" s="1009" t="n"/>
      <c r="AH161" s="1009" t="n"/>
      <c r="AI161" s="1009" t="n"/>
      <c r="AJ161" s="1009" t="n"/>
      <c r="AK161" s="1009" t="n"/>
      <c r="AL161" s="1009" t="n"/>
      <c r="AM161" s="1009" t="n"/>
      <c r="AN161" s="1009" t="n"/>
      <c r="AO161" s="1009" t="n"/>
      <c r="AP161" s="1009" t="n"/>
      <c r="AQ161" s="1009" t="n"/>
      <c r="AR161" s="1009" t="n"/>
      <c r="AS161" s="1009" t="n"/>
      <c r="AT161" s="1009" t="n"/>
      <c r="AU161" s="1009" t="n"/>
      <c r="AV161" s="1009" t="n"/>
      <c r="AW161" s="1009" t="n"/>
      <c r="AX161" s="1009" t="n"/>
      <c r="AY161" s="1009" t="n"/>
      <c r="AZ161" s="1009" t="n"/>
      <c r="BA161" s="1009" t="n"/>
      <c r="BB161" s="1009" t="n"/>
      <c r="BC161" s="1009" t="n"/>
      <c r="BD161" s="1009" t="n"/>
      <c r="BE161" s="1009" t="n"/>
      <c r="BF161" s="1009" t="n"/>
      <c r="BG161" s="1009" t="n"/>
      <c r="BH161" s="1009" t="n"/>
      <c r="BI161" s="1009" t="n"/>
      <c r="BJ161" s="1009" t="n"/>
      <c r="BK161" s="1009" t="n"/>
      <c r="BL161" s="1009" t="n"/>
      <c r="BM161" s="1009" t="n"/>
      <c r="BN161" s="1009" t="n"/>
      <c r="BO161" s="1009" t="n"/>
      <c r="BP161" s="1009" t="n"/>
      <c r="BQ161" s="1009" t="n"/>
      <c r="BR161" s="1009" t="n"/>
      <c r="BS161" s="1009" t="n"/>
      <c r="BT161" s="1009" t="n"/>
      <c r="BU161" s="1009" t="n"/>
      <c r="BV161" s="1009" t="n"/>
      <c r="BW161" s="1009" t="n"/>
      <c r="BX161" s="1009" t="n"/>
      <c r="BY161" s="1009" t="n"/>
      <c r="BZ161" s="1009" t="n"/>
      <c r="CA161" s="1009" t="n"/>
      <c r="CB161" s="1009" t="n"/>
      <c r="CC161" s="1009" t="n"/>
      <c r="CD161" s="1009" t="n"/>
      <c r="CE161" s="1009" t="n"/>
      <c r="CF161" s="1009" t="n"/>
      <c r="CG161" s="1009" t="n"/>
      <c r="CH161" s="1009" t="n"/>
      <c r="CI161" s="1009" t="n"/>
      <c r="CJ161" s="1009" t="n"/>
      <c r="CK161" s="1009" t="n"/>
      <c r="CL161" s="1009" t="n"/>
      <c r="CM161" s="1009" t="n"/>
      <c r="CN161" s="1009" t="n"/>
      <c r="CO161" s="1009" t="n"/>
      <c r="CP161" s="1009" t="n"/>
      <c r="CQ161" s="1009" t="n"/>
      <c r="CR161" s="1009" t="n"/>
      <c r="CS161" s="1009" t="n"/>
      <c r="CT161" s="1009" t="n"/>
      <c r="CU161" s="1009" t="n"/>
      <c r="CV161" s="1009" t="n"/>
      <c r="CW161" s="1009" t="n"/>
      <c r="CX161" s="1009" t="n"/>
      <c r="CY161" s="1009" t="n"/>
      <c r="CZ161" s="1009" t="n"/>
      <c r="DA161" s="1009" t="n"/>
      <c r="DB161" s="1009" t="n"/>
      <c r="DC161" s="1009" t="n"/>
      <c r="DD161" s="1009" t="n"/>
      <c r="DE161" s="1009" t="n"/>
      <c r="DF161" s="1009" t="n"/>
      <c r="DG161" s="1009" t="n"/>
      <c r="DH161" s="1009" t="n"/>
      <c r="DI161" s="1009" t="n"/>
      <c r="DJ161" s="1009" t="n"/>
      <c r="DK161" s="1009" t="n"/>
      <c r="DL161" s="1009" t="n"/>
      <c r="DM161" s="1009" t="n"/>
      <c r="DN161" s="1009" t="n"/>
      <c r="DO161" s="1009" t="n"/>
      <c r="DP161" s="1009" t="n"/>
      <c r="DQ161" s="1009" t="n"/>
      <c r="DR161" s="1009" t="n"/>
      <c r="DS161" s="1009" t="n"/>
      <c r="DT161" s="1009" t="n"/>
      <c r="DU161" s="1009" t="n"/>
      <c r="DV161" s="1009" t="n"/>
      <c r="DW161" s="1009" t="n"/>
      <c r="DX161" s="1009" t="n"/>
      <c r="DY161" s="1009" t="n"/>
      <c r="DZ161" s="1009" t="n"/>
      <c r="EA161" s="1009" t="n"/>
      <c r="EB161" s="1009" t="n"/>
      <c r="EC161" s="1009" t="n"/>
      <c r="ED161" s="1009" t="n"/>
      <c r="EE161" s="1009" t="n"/>
      <c r="EF161" s="1009" t="n"/>
      <c r="EG161" s="1009" t="n"/>
      <c r="EH161" s="1009" t="n"/>
      <c r="EI161" s="1009" t="n"/>
      <c r="EJ161" s="1009" t="n"/>
    </row>
    <row r="162" ht="18.75" customFormat="1" customHeight="1" s="1006">
      <c r="B162" s="229" t="n"/>
      <c r="C162" s="229" t="n"/>
      <c r="D162" s="229" t="n"/>
      <c r="E162" s="229" t="n"/>
      <c r="F162" s="229" t="n"/>
      <c r="G162" s="229" t="n"/>
      <c r="H162" s="985" t="n"/>
      <c r="I162" s="1019" t="n"/>
      <c r="J162" s="1008" t="n"/>
      <c r="K162" s="1009" t="n"/>
      <c r="L162" s="1009" t="n"/>
      <c r="M162" s="1009" t="n"/>
      <c r="N162" s="1002" t="inlineStr"/>
      <c r="O162" s="198" t="inlineStr"/>
      <c r="P162" s="198" t="inlineStr"/>
      <c r="Q162" s="198" t="inlineStr"/>
      <c r="R162" s="198" t="inlineStr"/>
      <c r="S162" s="198" t="inlineStr"/>
      <c r="T162" s="198" t="inlineStr"/>
      <c r="U162" s="193" t="n"/>
      <c r="V162" s="1009" t="n"/>
      <c r="W162" s="1009" t="n"/>
      <c r="X162" s="1009" t="n"/>
      <c r="Y162" s="1009" t="n"/>
      <c r="Z162" s="1009" t="n"/>
      <c r="AA162" s="1009" t="n"/>
      <c r="AB162" s="1009" t="n"/>
      <c r="AC162" s="1009" t="n"/>
      <c r="AD162" s="1009" t="n"/>
      <c r="AE162" s="1009" t="n"/>
      <c r="AF162" s="1009" t="n"/>
      <c r="AG162" s="1009" t="n"/>
      <c r="AH162" s="1009" t="n"/>
      <c r="AI162" s="1009" t="n"/>
      <c r="AJ162" s="1009" t="n"/>
      <c r="AK162" s="1009" t="n"/>
      <c r="AL162" s="1009" t="n"/>
      <c r="AM162" s="1009" t="n"/>
      <c r="AN162" s="1009" t="n"/>
      <c r="AO162" s="1009" t="n"/>
      <c r="AP162" s="1009" t="n"/>
      <c r="AQ162" s="1009" t="n"/>
      <c r="AR162" s="1009" t="n"/>
      <c r="AS162" s="1009" t="n"/>
      <c r="AT162" s="1009" t="n"/>
      <c r="AU162" s="1009" t="n"/>
      <c r="AV162" s="1009" t="n"/>
      <c r="AW162" s="1009" t="n"/>
      <c r="AX162" s="1009" t="n"/>
      <c r="AY162" s="1009" t="n"/>
      <c r="AZ162" s="1009" t="n"/>
      <c r="BA162" s="1009" t="n"/>
      <c r="BB162" s="1009" t="n"/>
      <c r="BC162" s="1009" t="n"/>
      <c r="BD162" s="1009" t="n"/>
      <c r="BE162" s="1009" t="n"/>
      <c r="BF162" s="1009" t="n"/>
      <c r="BG162" s="1009" t="n"/>
      <c r="BH162" s="1009" t="n"/>
      <c r="BI162" s="1009" t="n"/>
      <c r="BJ162" s="1009" t="n"/>
      <c r="BK162" s="1009" t="n"/>
      <c r="BL162" s="1009" t="n"/>
      <c r="BM162" s="1009" t="n"/>
      <c r="BN162" s="1009" t="n"/>
      <c r="BO162" s="1009" t="n"/>
      <c r="BP162" s="1009" t="n"/>
      <c r="BQ162" s="1009" t="n"/>
      <c r="BR162" s="1009" t="n"/>
      <c r="BS162" s="1009" t="n"/>
      <c r="BT162" s="1009" t="n"/>
      <c r="BU162" s="1009" t="n"/>
      <c r="BV162" s="1009" t="n"/>
      <c r="BW162" s="1009" t="n"/>
      <c r="BX162" s="1009" t="n"/>
      <c r="BY162" s="1009" t="n"/>
      <c r="BZ162" s="1009" t="n"/>
      <c r="CA162" s="1009" t="n"/>
      <c r="CB162" s="1009" t="n"/>
      <c r="CC162" s="1009" t="n"/>
      <c r="CD162" s="1009" t="n"/>
      <c r="CE162" s="1009" t="n"/>
      <c r="CF162" s="1009" t="n"/>
      <c r="CG162" s="1009" t="n"/>
      <c r="CH162" s="1009" t="n"/>
      <c r="CI162" s="1009" t="n"/>
      <c r="CJ162" s="1009" t="n"/>
      <c r="CK162" s="1009" t="n"/>
      <c r="CL162" s="1009" t="n"/>
      <c r="CM162" s="1009" t="n"/>
      <c r="CN162" s="1009" t="n"/>
      <c r="CO162" s="1009" t="n"/>
      <c r="CP162" s="1009" t="n"/>
      <c r="CQ162" s="1009" t="n"/>
      <c r="CR162" s="1009" t="n"/>
      <c r="CS162" s="1009" t="n"/>
      <c r="CT162" s="1009" t="n"/>
      <c r="CU162" s="1009" t="n"/>
      <c r="CV162" s="1009" t="n"/>
      <c r="CW162" s="1009" t="n"/>
      <c r="CX162" s="1009" t="n"/>
      <c r="CY162" s="1009" t="n"/>
      <c r="CZ162" s="1009" t="n"/>
      <c r="DA162" s="1009" t="n"/>
      <c r="DB162" s="1009" t="n"/>
      <c r="DC162" s="1009" t="n"/>
      <c r="DD162" s="1009" t="n"/>
      <c r="DE162" s="1009" t="n"/>
      <c r="DF162" s="1009" t="n"/>
      <c r="DG162" s="1009" t="n"/>
      <c r="DH162" s="1009" t="n"/>
      <c r="DI162" s="1009" t="n"/>
      <c r="DJ162" s="1009" t="n"/>
      <c r="DK162" s="1009" t="n"/>
      <c r="DL162" s="1009" t="n"/>
      <c r="DM162" s="1009" t="n"/>
      <c r="DN162" s="1009" t="n"/>
      <c r="DO162" s="1009" t="n"/>
      <c r="DP162" s="1009" t="n"/>
      <c r="DQ162" s="1009" t="n"/>
      <c r="DR162" s="1009" t="n"/>
      <c r="DS162" s="1009" t="n"/>
      <c r="DT162" s="1009" t="n"/>
      <c r="DU162" s="1009" t="n"/>
      <c r="DV162" s="1009" t="n"/>
      <c r="DW162" s="1009" t="n"/>
      <c r="DX162" s="1009" t="n"/>
      <c r="DY162" s="1009" t="n"/>
      <c r="DZ162" s="1009" t="n"/>
      <c r="EA162" s="1009" t="n"/>
      <c r="EB162" s="1009" t="n"/>
      <c r="EC162" s="1009" t="n"/>
      <c r="ED162" s="1009" t="n"/>
      <c r="EE162" s="1009" t="n"/>
      <c r="EF162" s="1009" t="n"/>
      <c r="EG162" s="1009" t="n"/>
      <c r="EH162" s="1009" t="n"/>
      <c r="EI162" s="1009" t="n"/>
      <c r="EJ162" s="1009" t="n"/>
    </row>
    <row r="163" ht="18.75" customFormat="1" customHeight="1" s="1006">
      <c r="A163" s="1006" t="inlineStr">
        <is>
          <t>K28</t>
        </is>
      </c>
      <c r="B163" s="96" t="inlineStr">
        <is>
          <t xml:space="preserve">Total </t>
        </is>
      </c>
      <c r="C163" s="987">
        <f>SUM(INDIRECT(ADDRESS(MATCH("K27",$A:$A,0)+1,COLUMN(C$13),4)&amp;":"&amp;ADDRESS(MATCH("K28",$A:$A,0)-1,COLUMN(C$13),4)))</f>
        <v/>
      </c>
      <c r="D163" s="987">
        <f>SUM(INDIRECT(ADDRESS(MATCH("K27",$A:$A,0)+1,COLUMN(D$13),4)&amp;":"&amp;ADDRESS(MATCH("K28",$A:$A,0)-1,COLUMN(D$13),4)))</f>
        <v/>
      </c>
      <c r="E163" s="987">
        <f>SUM(INDIRECT(ADDRESS(MATCH("K27",$A:$A,0)+1,COLUMN(E$13),4)&amp;":"&amp;ADDRESS(MATCH("K28",$A:$A,0)-1,COLUMN(E$13),4)))</f>
        <v/>
      </c>
      <c r="F163" s="987">
        <f>SUM(INDIRECT(ADDRESS(MATCH("K27",$A:$A,0)+1,COLUMN(F$13),4)&amp;":"&amp;ADDRESS(MATCH("K28",$A:$A,0)-1,COLUMN(F$13),4)))</f>
        <v/>
      </c>
      <c r="G163" s="987">
        <f>SUM(INDIRECT(ADDRESS(MATCH("K27",$A:$A,0)+1,COLUMN(G$13),4)&amp;":"&amp;ADDRESS(MATCH("K28",$A:$A,0)-1,COLUMN(G$13),4)))</f>
        <v/>
      </c>
      <c r="H163" s="987">
        <f>SUM(INDIRECT(ADDRESS(MATCH("K27",$A:$A,0)+1,COLUMN(H$13),4)&amp;":"&amp;ADDRESS(MATCH("K28",$A:$A,0)-1,COLUMN(H$13),4)))</f>
        <v/>
      </c>
      <c r="I163" s="1035" t="n"/>
      <c r="J163" s="1008" t="n"/>
      <c r="K163" s="1009" t="n"/>
      <c r="L163" s="1009" t="n"/>
      <c r="M163" s="1009" t="n"/>
      <c r="N163" s="1002">
        <f>B163</f>
        <v/>
      </c>
      <c r="O163" s="198">
        <f>C163*BS!$B$9</f>
        <v/>
      </c>
      <c r="P163" s="198">
        <f>D163*BS!$B$9</f>
        <v/>
      </c>
      <c r="Q163" s="198">
        <f>E163*BS!$B$9</f>
        <v/>
      </c>
      <c r="R163" s="198">
        <f>F163*BS!$B$9</f>
        <v/>
      </c>
      <c r="S163" s="198">
        <f>G163*BS!$B$9</f>
        <v/>
      </c>
      <c r="T163" s="198">
        <f>H163*BS!$B$9</f>
        <v/>
      </c>
      <c r="U163" s="193" t="n"/>
      <c r="V163" s="1009" t="n"/>
      <c r="W163" s="1009" t="n"/>
      <c r="X163" s="1009" t="n"/>
      <c r="Y163" s="1009" t="n"/>
      <c r="Z163" s="1009" t="n"/>
      <c r="AA163" s="1009" t="n"/>
      <c r="AB163" s="1009" t="n"/>
      <c r="AC163" s="1009" t="n"/>
      <c r="AD163" s="1009" t="n"/>
      <c r="AE163" s="1009" t="n"/>
      <c r="AF163" s="1009" t="n"/>
      <c r="AG163" s="1009" t="n"/>
      <c r="AH163" s="1009" t="n"/>
      <c r="AI163" s="1009" t="n"/>
      <c r="AJ163" s="1009" t="n"/>
      <c r="AK163" s="1009" t="n"/>
      <c r="AL163" s="1009" t="n"/>
      <c r="AM163" s="1009" t="n"/>
      <c r="AN163" s="1009" t="n"/>
      <c r="AO163" s="1009" t="n"/>
      <c r="AP163" s="1009" t="n"/>
      <c r="AQ163" s="1009" t="n"/>
      <c r="AR163" s="1009" t="n"/>
      <c r="AS163" s="1009" t="n"/>
      <c r="AT163" s="1009" t="n"/>
      <c r="AU163" s="1009" t="n"/>
      <c r="AV163" s="1009" t="n"/>
      <c r="AW163" s="1009" t="n"/>
      <c r="AX163" s="1009" t="n"/>
      <c r="AY163" s="1009" t="n"/>
      <c r="AZ163" s="1009" t="n"/>
      <c r="BA163" s="1009" t="n"/>
      <c r="BB163" s="1009" t="n"/>
      <c r="BC163" s="1009" t="n"/>
      <c r="BD163" s="1009" t="n"/>
      <c r="BE163" s="1009" t="n"/>
      <c r="BF163" s="1009" t="n"/>
      <c r="BG163" s="1009" t="n"/>
      <c r="BH163" s="1009" t="n"/>
      <c r="BI163" s="1009" t="n"/>
      <c r="BJ163" s="1009" t="n"/>
      <c r="BK163" s="1009" t="n"/>
      <c r="BL163" s="1009" t="n"/>
      <c r="BM163" s="1009" t="n"/>
      <c r="BN163" s="1009" t="n"/>
      <c r="BO163" s="1009" t="n"/>
      <c r="BP163" s="1009" t="n"/>
      <c r="BQ163" s="1009" t="n"/>
      <c r="BR163" s="1009" t="n"/>
      <c r="BS163" s="1009" t="n"/>
      <c r="BT163" s="1009" t="n"/>
      <c r="BU163" s="1009" t="n"/>
      <c r="BV163" s="1009" t="n"/>
      <c r="BW163" s="1009" t="n"/>
      <c r="BX163" s="1009" t="n"/>
      <c r="BY163" s="1009" t="n"/>
      <c r="BZ163" s="1009" t="n"/>
      <c r="CA163" s="1009" t="n"/>
      <c r="CB163" s="1009" t="n"/>
      <c r="CC163" s="1009" t="n"/>
      <c r="CD163" s="1009" t="n"/>
      <c r="CE163" s="1009" t="n"/>
      <c r="CF163" s="1009" t="n"/>
      <c r="CG163" s="1009" t="n"/>
      <c r="CH163" s="1009" t="n"/>
      <c r="CI163" s="1009" t="n"/>
      <c r="CJ163" s="1009" t="n"/>
      <c r="CK163" s="1009" t="n"/>
      <c r="CL163" s="1009" t="n"/>
      <c r="CM163" s="1009" t="n"/>
      <c r="CN163" s="1009" t="n"/>
      <c r="CO163" s="1009" t="n"/>
      <c r="CP163" s="1009" t="n"/>
      <c r="CQ163" s="1009" t="n"/>
      <c r="CR163" s="1009" t="n"/>
      <c r="CS163" s="1009" t="n"/>
      <c r="CT163" s="1009" t="n"/>
      <c r="CU163" s="1009" t="n"/>
      <c r="CV163" s="1009" t="n"/>
      <c r="CW163" s="1009" t="n"/>
      <c r="CX163" s="1009" t="n"/>
      <c r="CY163" s="1009" t="n"/>
      <c r="CZ163" s="1009" t="n"/>
      <c r="DA163" s="1009" t="n"/>
      <c r="DB163" s="1009" t="n"/>
      <c r="DC163" s="1009" t="n"/>
      <c r="DD163" s="1009" t="n"/>
      <c r="DE163" s="1009" t="n"/>
      <c r="DF163" s="1009" t="n"/>
      <c r="DG163" s="1009" t="n"/>
      <c r="DH163" s="1009" t="n"/>
      <c r="DI163" s="1009" t="n"/>
      <c r="DJ163" s="1009" t="n"/>
      <c r="DK163" s="1009" t="n"/>
      <c r="DL163" s="1009" t="n"/>
      <c r="DM163" s="1009" t="n"/>
      <c r="DN163" s="1009" t="n"/>
      <c r="DO163" s="1009" t="n"/>
      <c r="DP163" s="1009" t="n"/>
      <c r="DQ163" s="1009" t="n"/>
      <c r="DR163" s="1009" t="n"/>
      <c r="DS163" s="1009" t="n"/>
      <c r="DT163" s="1009" t="n"/>
      <c r="DU163" s="1009" t="n"/>
      <c r="DV163" s="1009" t="n"/>
      <c r="DW163" s="1009" t="n"/>
      <c r="DX163" s="1009" t="n"/>
      <c r="DY163" s="1009" t="n"/>
      <c r="DZ163" s="1009" t="n"/>
      <c r="EA163" s="1009" t="n"/>
      <c r="EB163" s="1009" t="n"/>
      <c r="EC163" s="1009" t="n"/>
      <c r="ED163" s="1009" t="n"/>
      <c r="EE163" s="1009" t="n"/>
      <c r="EF163" s="1009" t="n"/>
      <c r="EG163" s="1009" t="n"/>
      <c r="EH163" s="1009" t="n"/>
      <c r="EI163" s="1009" t="n"/>
      <c r="EJ163" s="1009" t="n"/>
    </row>
    <row r="164" ht="18.75" customFormat="1" customHeight="1" s="1006">
      <c r="B164" s="102" t="n"/>
      <c r="C164" s="1034" t="n"/>
      <c r="D164" s="1034" t="n"/>
      <c r="E164" s="1034" t="n"/>
      <c r="F164" s="1034" t="n"/>
      <c r="G164" s="1034" t="n"/>
      <c r="H164" s="1034" t="n"/>
      <c r="I164" s="1032" t="n"/>
      <c r="J164" s="998" t="n"/>
      <c r="N164" s="1015" t="inlineStr"/>
      <c r="O164" s="192" t="inlineStr"/>
      <c r="P164" s="192" t="inlineStr"/>
      <c r="Q164" s="192" t="inlineStr"/>
      <c r="R164" s="192" t="inlineStr"/>
      <c r="S164" s="192" t="inlineStr"/>
      <c r="T164" s="192" t="inlineStr"/>
      <c r="U164" s="193" t="n"/>
    </row>
    <row r="165">
      <c r="B165" s="102" t="n"/>
      <c r="C165" s="1034" t="n"/>
      <c r="D165" s="1034" t="n"/>
      <c r="E165" s="1034" t="n"/>
      <c r="F165" s="1034" t="n"/>
      <c r="G165" s="1034" t="n"/>
      <c r="H165" s="1034" t="n"/>
      <c r="I165" s="1032" t="n"/>
      <c r="J165" s="998" t="n"/>
      <c r="N165" s="1015" t="inlineStr"/>
      <c r="O165" s="192" t="inlineStr"/>
      <c r="P165" s="192" t="inlineStr"/>
      <c r="Q165" s="192" t="inlineStr"/>
      <c r="R165" s="192" t="inlineStr"/>
      <c r="S165" s="192" t="inlineStr"/>
      <c r="T165" s="192" t="inlineStr"/>
      <c r="U165" s="193" t="n"/>
    </row>
    <row r="166" ht="18.75" customFormat="1" customHeight="1" s="1006">
      <c r="A166" s="1006" t="inlineStr">
        <is>
          <t>K29</t>
        </is>
      </c>
      <c r="B166" s="96" t="inlineStr">
        <is>
          <t xml:space="preserve">Additional Paid in Capital </t>
        </is>
      </c>
      <c r="C166" s="1023" t="n"/>
      <c r="D166" s="1023" t="n"/>
      <c r="E166" s="1023" t="n"/>
      <c r="F166" s="1023" t="n"/>
      <c r="G166" s="1023" t="n"/>
      <c r="H166" s="1023" t="n"/>
      <c r="I166" s="1024" t="n"/>
      <c r="J166" s="1008" t="n"/>
      <c r="K166" s="1009" t="n"/>
      <c r="L166" s="1009" t="n"/>
      <c r="M166" s="1009" t="n"/>
      <c r="N166" s="1002">
        <f>B166</f>
        <v/>
      </c>
      <c r="O166" s="198" t="inlineStr"/>
      <c r="P166" s="198" t="inlineStr"/>
      <c r="Q166" s="198" t="inlineStr"/>
      <c r="R166" s="198" t="inlineStr"/>
      <c r="S166" s="198" t="inlineStr"/>
      <c r="T166" s="198" t="inlineStr"/>
      <c r="U166" s="193">
        <f>I162</f>
        <v/>
      </c>
      <c r="V166" s="1009" t="n"/>
      <c r="W166" s="1009" t="n"/>
      <c r="X166" s="1009" t="n"/>
      <c r="Y166" s="1009" t="n"/>
      <c r="Z166" s="1009" t="n"/>
      <c r="AA166" s="1009" t="n"/>
      <c r="AB166" s="1009" t="n"/>
      <c r="AC166" s="1009" t="n"/>
      <c r="AD166" s="1009" t="n"/>
      <c r="AE166" s="1009" t="n"/>
      <c r="AF166" s="1009" t="n"/>
      <c r="AG166" s="1009" t="n"/>
      <c r="AH166" s="1009" t="n"/>
      <c r="AI166" s="1009" t="n"/>
      <c r="AJ166" s="1009" t="n"/>
      <c r="AK166" s="1009" t="n"/>
      <c r="AL166" s="1009" t="n"/>
      <c r="AM166" s="1009" t="n"/>
      <c r="AN166" s="1009" t="n"/>
      <c r="AO166" s="1009" t="n"/>
      <c r="AP166" s="1009" t="n"/>
      <c r="AQ166" s="1009" t="n"/>
      <c r="AR166" s="1009" t="n"/>
      <c r="AS166" s="1009" t="n"/>
      <c r="AT166" s="1009" t="n"/>
      <c r="AU166" s="1009" t="n"/>
      <c r="AV166" s="1009" t="n"/>
      <c r="AW166" s="1009" t="n"/>
      <c r="AX166" s="1009" t="n"/>
      <c r="AY166" s="1009" t="n"/>
      <c r="AZ166" s="1009" t="n"/>
      <c r="BA166" s="1009" t="n"/>
      <c r="BB166" s="1009" t="n"/>
      <c r="BC166" s="1009" t="n"/>
      <c r="BD166" s="1009" t="n"/>
      <c r="BE166" s="1009" t="n"/>
      <c r="BF166" s="1009" t="n"/>
      <c r="BG166" s="1009" t="n"/>
      <c r="BH166" s="1009" t="n"/>
      <c r="BI166" s="1009" t="n"/>
      <c r="BJ166" s="1009" t="n"/>
      <c r="BK166" s="1009" t="n"/>
      <c r="BL166" s="1009" t="n"/>
      <c r="BM166" s="1009" t="n"/>
      <c r="BN166" s="1009" t="n"/>
      <c r="BO166" s="1009" t="n"/>
      <c r="BP166" s="1009" t="n"/>
      <c r="BQ166" s="1009" t="n"/>
      <c r="BR166" s="1009" t="n"/>
      <c r="BS166" s="1009" t="n"/>
      <c r="BT166" s="1009" t="n"/>
      <c r="BU166" s="1009" t="n"/>
      <c r="BV166" s="1009" t="n"/>
      <c r="BW166" s="1009" t="n"/>
      <c r="BX166" s="1009" t="n"/>
      <c r="BY166" s="1009" t="n"/>
      <c r="BZ166" s="1009" t="n"/>
      <c r="CA166" s="1009" t="n"/>
      <c r="CB166" s="1009" t="n"/>
      <c r="CC166" s="1009" t="n"/>
      <c r="CD166" s="1009" t="n"/>
      <c r="CE166" s="1009" t="n"/>
      <c r="CF166" s="1009" t="n"/>
      <c r="CG166" s="1009" t="n"/>
      <c r="CH166" s="1009" t="n"/>
      <c r="CI166" s="1009" t="n"/>
      <c r="CJ166" s="1009" t="n"/>
      <c r="CK166" s="1009" t="n"/>
      <c r="CL166" s="1009" t="n"/>
      <c r="CM166" s="1009" t="n"/>
      <c r="CN166" s="1009" t="n"/>
      <c r="CO166" s="1009" t="n"/>
      <c r="CP166" s="1009" t="n"/>
      <c r="CQ166" s="1009" t="n"/>
      <c r="CR166" s="1009" t="n"/>
      <c r="CS166" s="1009" t="n"/>
      <c r="CT166" s="1009" t="n"/>
      <c r="CU166" s="1009" t="n"/>
      <c r="CV166" s="1009" t="n"/>
      <c r="CW166" s="1009" t="n"/>
      <c r="CX166" s="1009" t="n"/>
      <c r="CY166" s="1009" t="n"/>
      <c r="CZ166" s="1009" t="n"/>
      <c r="DA166" s="1009" t="n"/>
      <c r="DB166" s="1009" t="n"/>
      <c r="DC166" s="1009" t="n"/>
      <c r="DD166" s="1009" t="n"/>
      <c r="DE166" s="1009" t="n"/>
      <c r="DF166" s="1009" t="n"/>
      <c r="DG166" s="1009" t="n"/>
      <c r="DH166" s="1009" t="n"/>
      <c r="DI166" s="1009" t="n"/>
      <c r="DJ166" s="1009" t="n"/>
      <c r="DK166" s="1009" t="n"/>
      <c r="DL166" s="1009" t="n"/>
      <c r="DM166" s="1009" t="n"/>
      <c r="DN166" s="1009" t="n"/>
      <c r="DO166" s="1009" t="n"/>
      <c r="DP166" s="1009" t="n"/>
      <c r="DQ166" s="1009" t="n"/>
      <c r="DR166" s="1009" t="n"/>
      <c r="DS166" s="1009" t="n"/>
      <c r="DT166" s="1009" t="n"/>
      <c r="DU166" s="1009" t="n"/>
      <c r="DV166" s="1009" t="n"/>
      <c r="DW166" s="1009" t="n"/>
      <c r="DX166" s="1009" t="n"/>
      <c r="DY166" s="1009" t="n"/>
      <c r="DZ166" s="1009" t="n"/>
      <c r="EA166" s="1009" t="n"/>
      <c r="EB166" s="1009" t="n"/>
      <c r="EC166" s="1009" t="n"/>
      <c r="ED166" s="1009" t="n"/>
      <c r="EE166" s="1009" t="n"/>
      <c r="EF166" s="1009" t="n"/>
      <c r="EG166" s="1009" t="n"/>
      <c r="EH166" s="1009" t="n"/>
      <c r="EI166" s="1009" t="n"/>
      <c r="EJ166" s="1009" t="n"/>
    </row>
    <row r="167">
      <c r="B167" s="229" t="n"/>
      <c r="C167" s="103" t="n"/>
      <c r="D167" s="103" t="n"/>
      <c r="E167" s="103" t="n"/>
      <c r="F167" s="103" t="n"/>
      <c r="G167" s="103" t="n"/>
      <c r="H167" s="103" t="n"/>
      <c r="I167" s="1024" t="n"/>
      <c r="J167" s="1008" t="n"/>
      <c r="K167" s="1009" t="n"/>
      <c r="L167" s="1009" t="n"/>
      <c r="M167" s="1009" t="n"/>
      <c r="N167" s="1002" t="inlineStr"/>
      <c r="O167" s="198" t="inlineStr"/>
      <c r="P167" s="198" t="inlineStr"/>
      <c r="Q167" s="198" t="inlineStr"/>
      <c r="R167" s="198" t="inlineStr"/>
      <c r="S167" s="198" t="inlineStr"/>
      <c r="T167" s="198" t="inlineStr"/>
      <c r="U167" s="193" t="n"/>
      <c r="V167" s="1009" t="n"/>
      <c r="W167" s="1009" t="n"/>
      <c r="X167" s="1009" t="n"/>
      <c r="Y167" s="1009" t="n"/>
      <c r="Z167" s="1009" t="n"/>
      <c r="AA167" s="1009" t="n"/>
      <c r="AB167" s="1009" t="n"/>
      <c r="AC167" s="1009" t="n"/>
      <c r="AD167" s="1009" t="n"/>
      <c r="AE167" s="1009" t="n"/>
      <c r="AF167" s="1009" t="n"/>
      <c r="AG167" s="1009" t="n"/>
      <c r="AH167" s="1009" t="n"/>
      <c r="AI167" s="1009" t="n"/>
      <c r="AJ167" s="1009" t="n"/>
      <c r="AK167" s="1009" t="n"/>
      <c r="AL167" s="1009" t="n"/>
      <c r="AM167" s="1009" t="n"/>
      <c r="AN167" s="1009" t="n"/>
      <c r="AO167" s="1009" t="n"/>
      <c r="AP167" s="1009" t="n"/>
      <c r="AQ167" s="1009" t="n"/>
      <c r="AR167" s="1009" t="n"/>
      <c r="AS167" s="1009" t="n"/>
      <c r="AT167" s="1009" t="n"/>
      <c r="AU167" s="1009" t="n"/>
      <c r="AV167" s="1009" t="n"/>
      <c r="AW167" s="1009" t="n"/>
      <c r="AX167" s="1009" t="n"/>
      <c r="AY167" s="1009" t="n"/>
      <c r="AZ167" s="1009" t="n"/>
      <c r="BA167" s="1009" t="n"/>
      <c r="BB167" s="1009" t="n"/>
      <c r="BC167" s="1009" t="n"/>
      <c r="BD167" s="1009" t="n"/>
      <c r="BE167" s="1009" t="n"/>
      <c r="BF167" s="1009" t="n"/>
      <c r="BG167" s="1009" t="n"/>
      <c r="BH167" s="1009" t="n"/>
      <c r="BI167" s="1009" t="n"/>
      <c r="BJ167" s="1009" t="n"/>
      <c r="BK167" s="1009" t="n"/>
      <c r="BL167" s="1009" t="n"/>
      <c r="BM167" s="1009" t="n"/>
      <c r="BN167" s="1009" t="n"/>
      <c r="BO167" s="1009" t="n"/>
      <c r="BP167" s="1009" t="n"/>
      <c r="BQ167" s="1009" t="n"/>
      <c r="BR167" s="1009" t="n"/>
      <c r="BS167" s="1009" t="n"/>
      <c r="BT167" s="1009" t="n"/>
      <c r="BU167" s="1009" t="n"/>
      <c r="BV167" s="1009" t="n"/>
      <c r="BW167" s="1009" t="n"/>
      <c r="BX167" s="1009" t="n"/>
      <c r="BY167" s="1009" t="n"/>
      <c r="BZ167" s="1009" t="n"/>
      <c r="CA167" s="1009" t="n"/>
      <c r="CB167" s="1009" t="n"/>
      <c r="CC167" s="1009" t="n"/>
      <c r="CD167" s="1009" t="n"/>
      <c r="CE167" s="1009" t="n"/>
      <c r="CF167" s="1009" t="n"/>
      <c r="CG167" s="1009" t="n"/>
      <c r="CH167" s="1009" t="n"/>
      <c r="CI167" s="1009" t="n"/>
      <c r="CJ167" s="1009" t="n"/>
      <c r="CK167" s="1009" t="n"/>
      <c r="CL167" s="1009" t="n"/>
      <c r="CM167" s="1009" t="n"/>
      <c r="CN167" s="1009" t="n"/>
      <c r="CO167" s="1009" t="n"/>
      <c r="CP167" s="1009" t="n"/>
      <c r="CQ167" s="1009" t="n"/>
      <c r="CR167" s="1009" t="n"/>
      <c r="CS167" s="1009" t="n"/>
      <c r="CT167" s="1009" t="n"/>
      <c r="CU167" s="1009" t="n"/>
      <c r="CV167" s="1009" t="n"/>
      <c r="CW167" s="1009" t="n"/>
      <c r="CX167" s="1009" t="n"/>
      <c r="CY167" s="1009" t="n"/>
      <c r="CZ167" s="1009" t="n"/>
      <c r="DA167" s="1009" t="n"/>
      <c r="DB167" s="1009" t="n"/>
      <c r="DC167" s="1009" t="n"/>
      <c r="DD167" s="1009" t="n"/>
      <c r="DE167" s="1009" t="n"/>
      <c r="DF167" s="1009" t="n"/>
      <c r="DG167" s="1009" t="n"/>
      <c r="DH167" s="1009" t="n"/>
      <c r="DI167" s="1009" t="n"/>
      <c r="DJ167" s="1009" t="n"/>
      <c r="DK167" s="1009" t="n"/>
      <c r="DL167" s="1009" t="n"/>
      <c r="DM167" s="1009" t="n"/>
      <c r="DN167" s="1009" t="n"/>
      <c r="DO167" s="1009" t="n"/>
      <c r="DP167" s="1009" t="n"/>
      <c r="DQ167" s="1009" t="n"/>
      <c r="DR167" s="1009" t="n"/>
      <c r="DS167" s="1009" t="n"/>
      <c r="DT167" s="1009" t="n"/>
      <c r="DU167" s="1009" t="n"/>
      <c r="DV167" s="1009" t="n"/>
      <c r="DW167" s="1009" t="n"/>
      <c r="DX167" s="1009" t="n"/>
      <c r="DY167" s="1009" t="n"/>
      <c r="DZ167" s="1009" t="n"/>
      <c r="EA167" s="1009" t="n"/>
      <c r="EB167" s="1009" t="n"/>
      <c r="EC167" s="1009" t="n"/>
      <c r="ED167" s="1009" t="n"/>
      <c r="EE167" s="1009" t="n"/>
      <c r="EF167" s="1009" t="n"/>
      <c r="EG167" s="1009" t="n"/>
      <c r="EH167" s="1009" t="n"/>
      <c r="EI167" s="1009" t="n"/>
      <c r="EJ167" s="1009" t="n"/>
    </row>
    <row r="168">
      <c r="A168" s="229" t="n"/>
      <c r="B168" s="229" t="n"/>
      <c r="C168" s="229" t="n"/>
      <c r="D168" s="229" t="n"/>
      <c r="E168" s="229" t="n"/>
      <c r="F168" s="229" t="n"/>
      <c r="G168" s="229" t="n"/>
      <c r="H168" s="229" t="n"/>
      <c r="I168" s="1024" t="n"/>
      <c r="J168" s="1008" t="n"/>
      <c r="K168" s="1009" t="n"/>
      <c r="L168" s="1009" t="n"/>
      <c r="M168" s="1009" t="n"/>
      <c r="N168" s="1002" t="inlineStr"/>
      <c r="O168" s="198" t="inlineStr"/>
      <c r="P168" s="198" t="inlineStr"/>
      <c r="Q168" s="198" t="inlineStr"/>
      <c r="R168" s="198" t="inlineStr"/>
      <c r="S168" s="198" t="inlineStr"/>
      <c r="T168" s="198" t="inlineStr"/>
      <c r="U168" s="193" t="n"/>
      <c r="V168" s="1009" t="n"/>
      <c r="W168" s="1009" t="n"/>
      <c r="X168" s="1009" t="n"/>
      <c r="Y168" s="1009" t="n"/>
      <c r="Z168" s="1009" t="n"/>
      <c r="AA168" s="1009" t="n"/>
      <c r="AB168" s="1009" t="n"/>
      <c r="AC168" s="1009" t="n"/>
      <c r="AD168" s="1009" t="n"/>
      <c r="AE168" s="1009" t="n"/>
      <c r="AF168" s="1009" t="n"/>
      <c r="AG168" s="1009" t="n"/>
      <c r="AH168" s="1009" t="n"/>
      <c r="AI168" s="1009" t="n"/>
      <c r="AJ168" s="1009" t="n"/>
      <c r="AK168" s="1009" t="n"/>
      <c r="AL168" s="1009" t="n"/>
      <c r="AM168" s="1009" t="n"/>
      <c r="AN168" s="1009" t="n"/>
      <c r="AO168" s="1009" t="n"/>
      <c r="AP168" s="1009" t="n"/>
      <c r="AQ168" s="1009" t="n"/>
      <c r="AR168" s="1009" t="n"/>
      <c r="AS168" s="1009" t="n"/>
      <c r="AT168" s="1009" t="n"/>
      <c r="AU168" s="1009" t="n"/>
      <c r="AV168" s="1009" t="n"/>
      <c r="AW168" s="1009" t="n"/>
      <c r="AX168" s="1009" t="n"/>
      <c r="AY168" s="1009" t="n"/>
      <c r="AZ168" s="1009" t="n"/>
      <c r="BA168" s="1009" t="n"/>
      <c r="BB168" s="1009" t="n"/>
      <c r="BC168" s="1009" t="n"/>
      <c r="BD168" s="1009" t="n"/>
      <c r="BE168" s="1009" t="n"/>
      <c r="BF168" s="1009" t="n"/>
      <c r="BG168" s="1009" t="n"/>
      <c r="BH168" s="1009" t="n"/>
      <c r="BI168" s="1009" t="n"/>
      <c r="BJ168" s="1009" t="n"/>
      <c r="BK168" s="1009" t="n"/>
      <c r="BL168" s="1009" t="n"/>
      <c r="BM168" s="1009" t="n"/>
      <c r="BN168" s="1009" t="n"/>
      <c r="BO168" s="1009" t="n"/>
      <c r="BP168" s="1009" t="n"/>
      <c r="BQ168" s="1009" t="n"/>
      <c r="BR168" s="1009" t="n"/>
      <c r="BS168" s="1009" t="n"/>
      <c r="BT168" s="1009" t="n"/>
      <c r="BU168" s="1009" t="n"/>
      <c r="BV168" s="1009" t="n"/>
      <c r="BW168" s="1009" t="n"/>
      <c r="BX168" s="1009" t="n"/>
      <c r="BY168" s="1009" t="n"/>
      <c r="BZ168" s="1009" t="n"/>
      <c r="CA168" s="1009" t="n"/>
      <c r="CB168" s="1009" t="n"/>
      <c r="CC168" s="1009" t="n"/>
      <c r="CD168" s="1009" t="n"/>
      <c r="CE168" s="1009" t="n"/>
      <c r="CF168" s="1009" t="n"/>
      <c r="CG168" s="1009" t="n"/>
      <c r="CH168" s="1009" t="n"/>
      <c r="CI168" s="1009" t="n"/>
      <c r="CJ168" s="1009" t="n"/>
      <c r="CK168" s="1009" t="n"/>
      <c r="CL168" s="1009" t="n"/>
      <c r="CM168" s="1009" t="n"/>
      <c r="CN168" s="1009" t="n"/>
      <c r="CO168" s="1009" t="n"/>
      <c r="CP168" s="1009" t="n"/>
      <c r="CQ168" s="1009" t="n"/>
      <c r="CR168" s="1009" t="n"/>
      <c r="CS168" s="1009" t="n"/>
      <c r="CT168" s="1009" t="n"/>
      <c r="CU168" s="1009" t="n"/>
      <c r="CV168" s="1009" t="n"/>
      <c r="CW168" s="1009" t="n"/>
      <c r="CX168" s="1009" t="n"/>
      <c r="CY168" s="1009" t="n"/>
      <c r="CZ168" s="1009" t="n"/>
      <c r="DA168" s="1009" t="n"/>
      <c r="DB168" s="1009" t="n"/>
      <c r="DC168" s="1009" t="n"/>
      <c r="DD168" s="1009" t="n"/>
      <c r="DE168" s="1009" t="n"/>
      <c r="DF168" s="1009" t="n"/>
      <c r="DG168" s="1009" t="n"/>
      <c r="DH168" s="1009" t="n"/>
      <c r="DI168" s="1009" t="n"/>
      <c r="DJ168" s="1009" t="n"/>
      <c r="DK168" s="1009" t="n"/>
      <c r="DL168" s="1009" t="n"/>
      <c r="DM168" s="1009" t="n"/>
      <c r="DN168" s="1009" t="n"/>
      <c r="DO168" s="1009" t="n"/>
      <c r="DP168" s="1009" t="n"/>
      <c r="DQ168" s="1009" t="n"/>
      <c r="DR168" s="1009" t="n"/>
      <c r="DS168" s="1009" t="n"/>
      <c r="DT168" s="1009" t="n"/>
      <c r="DU168" s="1009" t="n"/>
      <c r="DV168" s="1009" t="n"/>
      <c r="DW168" s="1009" t="n"/>
      <c r="DX168" s="1009" t="n"/>
      <c r="DY168" s="1009" t="n"/>
      <c r="DZ168" s="1009" t="n"/>
      <c r="EA168" s="1009" t="n"/>
      <c r="EB168" s="1009" t="n"/>
      <c r="EC168" s="1009" t="n"/>
      <c r="ED168" s="1009" t="n"/>
      <c r="EE168" s="1009" t="n"/>
      <c r="EF168" s="1009" t="n"/>
      <c r="EG168" s="1009" t="n"/>
      <c r="EH168" s="1009" t="n"/>
      <c r="EI168" s="1009" t="n"/>
      <c r="EJ168" s="1009" t="n"/>
    </row>
    <row r="169">
      <c r="A169" s="996" t="inlineStr">
        <is>
          <t>K30</t>
        </is>
      </c>
      <c r="B169" s="96" t="inlineStr">
        <is>
          <t xml:space="preserve">Total </t>
        </is>
      </c>
      <c r="C169" s="987">
        <f>SUM(INDIRECT(ADDRESS(MATCH("K29",$A:$A,0)+1,COLUMN(C$13),4)&amp;":"&amp;ADDRESS(MATCH("K30",$A:$A,0)-1,COLUMN(C$13),4)))</f>
        <v/>
      </c>
      <c r="D169" s="987">
        <f>SUM(INDIRECT(ADDRESS(MATCH("K29",$A:$A,0)+1,COLUMN(D$13),4)&amp;":"&amp;ADDRESS(MATCH("K30",$A:$A,0)-1,COLUMN(D$13),4)))</f>
        <v/>
      </c>
      <c r="E169" s="987">
        <f>SUM(INDIRECT(ADDRESS(MATCH("K29",$A:$A,0)+1,COLUMN(E$13),4)&amp;":"&amp;ADDRESS(MATCH("K30",$A:$A,0)-1,COLUMN(E$13),4)))</f>
        <v/>
      </c>
      <c r="F169" s="987">
        <f>SUM(INDIRECT(ADDRESS(MATCH("K29",$A:$A,0)+1,COLUMN(F$13),4)&amp;":"&amp;ADDRESS(MATCH("K30",$A:$A,0)-1,COLUMN(F$13),4)))</f>
        <v/>
      </c>
      <c r="G169" s="987">
        <f>SUM(INDIRECT(ADDRESS(MATCH("K29",$A:$A,0)+1,COLUMN(G$13),4)&amp;":"&amp;ADDRESS(MATCH("K30",$A:$A,0)-1,COLUMN(G$13),4)))</f>
        <v/>
      </c>
      <c r="H169" s="987">
        <f>SUM(INDIRECT(ADDRESS(MATCH("K29",$A:$A,0)+1,COLUMN(H$13),4)&amp;":"&amp;ADDRESS(MATCH("K30",$A:$A,0)-1,COLUMN(H$13),4)))</f>
        <v/>
      </c>
      <c r="I169" s="1024" t="n"/>
      <c r="J169" s="998" t="n"/>
      <c r="N169" s="1015">
        <f>B169</f>
        <v/>
      </c>
      <c r="O169" s="192">
        <f>C169*BS!$B$9</f>
        <v/>
      </c>
      <c r="P169" s="192">
        <f>D169*BS!$B$9</f>
        <v/>
      </c>
      <c r="Q169" s="192">
        <f>E169*BS!$B$9</f>
        <v/>
      </c>
      <c r="R169" s="192">
        <f>F169*BS!$B$9</f>
        <v/>
      </c>
      <c r="S169" s="192">
        <f>G169*BS!$B$9</f>
        <v/>
      </c>
      <c r="T169" s="192">
        <f>H169*BS!$B$9</f>
        <v/>
      </c>
      <c r="U169" s="193" t="n"/>
    </row>
    <row r="170">
      <c r="A170" s="1006" t="inlineStr">
        <is>
          <t>K31</t>
        </is>
      </c>
      <c r="B170" s="96" t="inlineStr">
        <is>
          <t xml:space="preserve">Other Reserves </t>
        </is>
      </c>
      <c r="C170" s="1023" t="n"/>
      <c r="D170" s="1023" t="n"/>
      <c r="E170" s="1023" t="n"/>
      <c r="F170" s="1023" t="n"/>
      <c r="G170" s="1023" t="n"/>
      <c r="H170" s="1023" t="n"/>
      <c r="I170" s="1024" t="n"/>
      <c r="J170" s="1008" t="n"/>
      <c r="K170" s="1009" t="n"/>
      <c r="L170" s="1009" t="n"/>
      <c r="M170" s="1009" t="n"/>
      <c r="N170" s="1002">
        <f>B170</f>
        <v/>
      </c>
      <c r="O170" s="198" t="inlineStr"/>
      <c r="P170" s="198" t="inlineStr"/>
      <c r="Q170" s="198" t="inlineStr"/>
      <c r="R170" s="198" t="inlineStr"/>
      <c r="S170" s="198" t="inlineStr"/>
      <c r="T170" s="198" t="inlineStr"/>
      <c r="U170" s="193">
        <f>I166</f>
        <v/>
      </c>
      <c r="V170" s="1009" t="n"/>
      <c r="W170" s="1009" t="n"/>
      <c r="X170" s="1009" t="n"/>
      <c r="Y170" s="1009" t="n"/>
      <c r="Z170" s="1009" t="n"/>
      <c r="AA170" s="1009" t="n"/>
      <c r="AB170" s="1009" t="n"/>
      <c r="AC170" s="1009" t="n"/>
      <c r="AD170" s="1009" t="n"/>
      <c r="AE170" s="1009" t="n"/>
      <c r="AF170" s="1009" t="n"/>
      <c r="AG170" s="1009" t="n"/>
      <c r="AH170" s="1009" t="n"/>
      <c r="AI170" s="1009" t="n"/>
      <c r="AJ170" s="1009" t="n"/>
      <c r="AK170" s="1009" t="n"/>
      <c r="AL170" s="1009" t="n"/>
      <c r="AM170" s="1009" t="n"/>
      <c r="AN170" s="1009" t="n"/>
      <c r="AO170" s="1009" t="n"/>
      <c r="AP170" s="1009" t="n"/>
      <c r="AQ170" s="1009" t="n"/>
      <c r="AR170" s="1009" t="n"/>
      <c r="AS170" s="1009" t="n"/>
      <c r="AT170" s="1009" t="n"/>
      <c r="AU170" s="1009" t="n"/>
      <c r="AV170" s="1009" t="n"/>
      <c r="AW170" s="1009" t="n"/>
      <c r="AX170" s="1009" t="n"/>
      <c r="AY170" s="1009" t="n"/>
      <c r="AZ170" s="1009" t="n"/>
      <c r="BA170" s="1009" t="n"/>
      <c r="BB170" s="1009" t="n"/>
      <c r="BC170" s="1009" t="n"/>
      <c r="BD170" s="1009" t="n"/>
      <c r="BE170" s="1009" t="n"/>
      <c r="BF170" s="1009" t="n"/>
      <c r="BG170" s="1009" t="n"/>
      <c r="BH170" s="1009" t="n"/>
      <c r="BI170" s="1009" t="n"/>
      <c r="BJ170" s="1009" t="n"/>
      <c r="BK170" s="1009" t="n"/>
      <c r="BL170" s="1009" t="n"/>
      <c r="BM170" s="1009" t="n"/>
      <c r="BN170" s="1009" t="n"/>
      <c r="BO170" s="1009" t="n"/>
      <c r="BP170" s="1009" t="n"/>
      <c r="BQ170" s="1009" t="n"/>
      <c r="BR170" s="1009" t="n"/>
      <c r="BS170" s="1009" t="n"/>
      <c r="BT170" s="1009" t="n"/>
      <c r="BU170" s="1009" t="n"/>
      <c r="BV170" s="1009" t="n"/>
      <c r="BW170" s="1009" t="n"/>
      <c r="BX170" s="1009" t="n"/>
      <c r="BY170" s="1009" t="n"/>
      <c r="BZ170" s="1009" t="n"/>
      <c r="CA170" s="1009" t="n"/>
      <c r="CB170" s="1009" t="n"/>
      <c r="CC170" s="1009" t="n"/>
      <c r="CD170" s="1009" t="n"/>
      <c r="CE170" s="1009" t="n"/>
      <c r="CF170" s="1009" t="n"/>
      <c r="CG170" s="1009" t="n"/>
      <c r="CH170" s="1009" t="n"/>
      <c r="CI170" s="1009" t="n"/>
      <c r="CJ170" s="1009" t="n"/>
      <c r="CK170" s="1009" t="n"/>
      <c r="CL170" s="1009" t="n"/>
      <c r="CM170" s="1009" t="n"/>
      <c r="CN170" s="1009" t="n"/>
      <c r="CO170" s="1009" t="n"/>
      <c r="CP170" s="1009" t="n"/>
      <c r="CQ170" s="1009" t="n"/>
      <c r="CR170" s="1009" t="n"/>
      <c r="CS170" s="1009" t="n"/>
      <c r="CT170" s="1009" t="n"/>
      <c r="CU170" s="1009" t="n"/>
      <c r="CV170" s="1009" t="n"/>
      <c r="CW170" s="1009" t="n"/>
      <c r="CX170" s="1009" t="n"/>
      <c r="CY170" s="1009" t="n"/>
      <c r="CZ170" s="1009" t="n"/>
      <c r="DA170" s="1009" t="n"/>
      <c r="DB170" s="1009" t="n"/>
      <c r="DC170" s="1009" t="n"/>
      <c r="DD170" s="1009" t="n"/>
      <c r="DE170" s="1009" t="n"/>
      <c r="DF170" s="1009" t="n"/>
      <c r="DG170" s="1009" t="n"/>
      <c r="DH170" s="1009" t="n"/>
      <c r="DI170" s="1009" t="n"/>
      <c r="DJ170" s="1009" t="n"/>
      <c r="DK170" s="1009" t="n"/>
      <c r="DL170" s="1009" t="n"/>
      <c r="DM170" s="1009" t="n"/>
      <c r="DN170" s="1009" t="n"/>
      <c r="DO170" s="1009" t="n"/>
      <c r="DP170" s="1009" t="n"/>
      <c r="DQ170" s="1009" t="n"/>
      <c r="DR170" s="1009" t="n"/>
      <c r="DS170" s="1009" t="n"/>
      <c r="DT170" s="1009" t="n"/>
      <c r="DU170" s="1009" t="n"/>
      <c r="DV170" s="1009" t="n"/>
      <c r="DW170" s="1009" t="n"/>
      <c r="DX170" s="1009" t="n"/>
      <c r="DY170" s="1009" t="n"/>
      <c r="DZ170" s="1009" t="n"/>
      <c r="EA170" s="1009" t="n"/>
      <c r="EB170" s="1009" t="n"/>
      <c r="EC170" s="1009" t="n"/>
      <c r="ED170" s="1009" t="n"/>
      <c r="EE170" s="1009" t="n"/>
      <c r="EF170" s="1009" t="n"/>
      <c r="EG170" s="1009" t="n"/>
      <c r="EH170" s="1009" t="n"/>
      <c r="EI170" s="1009" t="n"/>
      <c r="EJ170" s="1009" t="n"/>
    </row>
    <row r="171">
      <c r="A171" s="79" t="n"/>
      <c r="B171" s="102" t="inlineStr">
        <is>
          <t>Foreign currency translation  Foreign currency translation  Foreign currency translation  Foreign currency translation  None Balance at 31 December 2022</t>
        </is>
      </c>
      <c r="C171" s="1033" t="n"/>
      <c r="D171" s="1033" t="n"/>
      <c r="E171" s="1033" t="n"/>
      <c r="F171" s="1033" t="n"/>
      <c r="G171" s="1033" t="n">
        <v>0</v>
      </c>
      <c r="H171" s="1033" t="n">
        <v>512</v>
      </c>
      <c r="I171" s="1032" t="n"/>
      <c r="J171" s="998" t="n"/>
      <c r="N171" s="1015">
        <f>B171</f>
        <v/>
      </c>
      <c r="O171" s="192" t="inlineStr"/>
      <c r="P171" s="192" t="inlineStr"/>
      <c r="Q171" s="192" t="inlineStr"/>
      <c r="R171" s="192" t="inlineStr"/>
      <c r="S171" s="192">
        <f>G171*BS!$B$9</f>
        <v/>
      </c>
      <c r="T171" s="192">
        <f>H171*BS!$B$9</f>
        <v/>
      </c>
      <c r="U171" s="193">
        <f>I167</f>
        <v/>
      </c>
    </row>
    <row r="172">
      <c r="A172" s="79" t="n"/>
      <c r="B172" s="102" t="inlineStr">
        <is>
          <t>Other Reserves *</t>
        </is>
      </c>
      <c r="C172" s="1033" t="n"/>
      <c r="D172" s="1033" t="n"/>
      <c r="E172" s="1033" t="n"/>
      <c r="F172" s="1033" t="n"/>
      <c r="G172" s="1033" t="n">
        <v>-39517861</v>
      </c>
      <c r="H172" s="1033" t="n">
        <v>-39533050</v>
      </c>
      <c r="I172" s="1032" t="n"/>
      <c r="J172" s="998" t="n"/>
      <c r="N172" s="1015">
        <f>B172</f>
        <v/>
      </c>
      <c r="O172" s="192" t="inlineStr"/>
      <c r="P172" s="192" t="inlineStr"/>
      <c r="Q172" s="192" t="inlineStr"/>
      <c r="R172" s="192" t="inlineStr"/>
      <c r="S172" s="192">
        <f>G172*BS!$B$9</f>
        <v/>
      </c>
      <c r="T172" s="192">
        <f>H172*BS!$B$9</f>
        <v/>
      </c>
      <c r="U172" s="193">
        <f>I168</f>
        <v/>
      </c>
    </row>
    <row r="173">
      <c r="A173" s="79" t="n"/>
      <c r="B173" s="102" t="n"/>
      <c r="C173" s="1033" t="n"/>
      <c r="D173" s="1033" t="n"/>
      <c r="E173" s="1033" t="n"/>
      <c r="F173" s="1033" t="n"/>
      <c r="G173" s="1033" t="n"/>
      <c r="H173" s="1033" t="n"/>
      <c r="I173" s="1032" t="n"/>
      <c r="J173" s="998" t="n"/>
      <c r="N173" s="1015" t="inlineStr"/>
      <c r="O173" s="192" t="inlineStr"/>
      <c r="P173" s="192" t="inlineStr"/>
      <c r="Q173" s="192" t="inlineStr"/>
      <c r="R173" s="192" t="inlineStr"/>
      <c r="S173" s="192" t="inlineStr"/>
      <c r="T173" s="192" t="inlineStr"/>
      <c r="U173" s="193">
        <f>I169</f>
        <v/>
      </c>
    </row>
    <row r="174">
      <c r="A174" s="79" t="n"/>
      <c r="B174" s="102" t="n"/>
      <c r="C174" s="1033" t="n"/>
      <c r="D174" s="1033" t="n"/>
      <c r="E174" s="1033" t="n"/>
      <c r="F174" s="1033" t="n"/>
      <c r="G174" s="1033" t="n"/>
      <c r="H174" s="1033" t="n"/>
      <c r="I174" s="1032" t="n"/>
      <c r="J174" s="998" t="n"/>
      <c r="N174" s="1015" t="inlineStr"/>
      <c r="O174" s="192" t="inlineStr"/>
      <c r="P174" s="192" t="inlineStr"/>
      <c r="Q174" s="192" t="inlineStr"/>
      <c r="R174" s="192" t="inlineStr"/>
      <c r="S174" s="192" t="inlineStr"/>
      <c r="T174" s="192" t="inlineStr"/>
      <c r="U174" s="193">
        <f>I170</f>
        <v/>
      </c>
    </row>
    <row r="175">
      <c r="A175" s="79" t="n"/>
      <c r="B175" s="102" t="n"/>
      <c r="C175" s="103" t="n"/>
      <c r="D175" s="229" t="n"/>
      <c r="E175" s="229" t="n"/>
      <c r="F175" s="103" t="n"/>
      <c r="G175" s="103" t="n"/>
      <c r="H175" s="103" t="n"/>
      <c r="I175" s="1032" t="n"/>
      <c r="J175" s="998" t="n"/>
      <c r="N175" s="1015" t="inlineStr"/>
      <c r="O175" s="192" t="inlineStr"/>
      <c r="P175" s="192" t="inlineStr"/>
      <c r="Q175" s="192" t="inlineStr"/>
      <c r="R175" s="192" t="inlineStr"/>
      <c r="S175" s="192" t="inlineStr"/>
      <c r="T175" s="192" t="inlineStr"/>
      <c r="U175" s="193">
        <f>I171</f>
        <v/>
      </c>
    </row>
    <row r="176">
      <c r="A176" s="79" t="n"/>
      <c r="B176" s="102" t="n"/>
      <c r="C176" s="1033" t="n"/>
      <c r="D176" s="1033" t="n"/>
      <c r="E176" s="1033" t="n"/>
      <c r="F176" s="1033" t="n"/>
      <c r="G176" s="1033" t="n"/>
      <c r="H176" s="1033" t="n"/>
      <c r="I176" s="1032" t="n"/>
      <c r="J176" s="998" t="n"/>
      <c r="N176" s="1015" t="inlineStr"/>
      <c r="O176" s="192" t="inlineStr"/>
      <c r="P176" s="192" t="inlineStr"/>
      <c r="Q176" s="192" t="inlineStr"/>
      <c r="R176" s="192" t="inlineStr"/>
      <c r="S176" s="192" t="inlineStr"/>
      <c r="T176" s="192" t="inlineStr"/>
      <c r="U176" s="193">
        <f>I172</f>
        <v/>
      </c>
    </row>
    <row r="177">
      <c r="A177" s="79" t="n"/>
      <c r="B177" s="102" t="n"/>
      <c r="C177" s="1033" t="n"/>
      <c r="D177" s="1033" t="n"/>
      <c r="E177" s="1033" t="n"/>
      <c r="F177" s="1033" t="n"/>
      <c r="G177" s="1033" t="n"/>
      <c r="H177" s="1033" t="n"/>
      <c r="I177" s="1032" t="n"/>
      <c r="J177" s="998" t="n"/>
      <c r="N177" s="1015" t="inlineStr"/>
      <c r="O177" s="192" t="inlineStr"/>
      <c r="P177" s="192" t="inlineStr"/>
      <c r="Q177" s="192" t="inlineStr"/>
      <c r="R177" s="192" t="inlineStr"/>
      <c r="S177" s="192" t="inlineStr"/>
      <c r="T177" s="192" t="inlineStr"/>
      <c r="U177" s="193">
        <f>I173</f>
        <v/>
      </c>
    </row>
    <row r="178" customFormat="1" s="1006">
      <c r="A178" s="79" t="n"/>
      <c r="B178" s="102" t="n"/>
      <c r="C178" s="1033" t="n"/>
      <c r="D178" s="1033" t="n"/>
      <c r="E178" s="1033" t="n"/>
      <c r="F178" s="1033" t="n"/>
      <c r="G178" s="1033" t="n"/>
      <c r="H178" s="1033" t="n"/>
      <c r="I178" s="1032" t="n"/>
      <c r="J178" s="998" t="n"/>
      <c r="N178" s="1015" t="inlineStr"/>
      <c r="O178" s="192" t="inlineStr"/>
      <c r="P178" s="192" t="inlineStr"/>
      <c r="Q178" s="192" t="inlineStr"/>
      <c r="R178" s="192" t="inlineStr"/>
      <c r="S178" s="192" t="inlineStr"/>
      <c r="T178" s="192" t="inlineStr"/>
      <c r="U178" s="193">
        <f>I174</f>
        <v/>
      </c>
    </row>
    <row r="179">
      <c r="A179" s="79" t="n"/>
      <c r="B179" s="102" t="n"/>
      <c r="C179" s="1033" t="n"/>
      <c r="D179" s="1033" t="n"/>
      <c r="E179" s="1033" t="n"/>
      <c r="F179" s="1033" t="n"/>
      <c r="G179" s="1033" t="n"/>
      <c r="H179" s="1033" t="n"/>
      <c r="I179" s="1026" t="n"/>
      <c r="J179" s="998" t="n"/>
      <c r="N179" s="1015" t="inlineStr"/>
      <c r="O179" s="192" t="inlineStr"/>
      <c r="P179" s="192" t="inlineStr"/>
      <c r="Q179" s="192" t="inlineStr"/>
      <c r="R179" s="192" t="inlineStr"/>
      <c r="S179" s="192" t="inlineStr"/>
      <c r="T179" s="192" t="inlineStr"/>
      <c r="U179" s="193">
        <f>I175</f>
        <v/>
      </c>
    </row>
    <row r="180" ht="23.25" customFormat="1" customHeight="1" s="1036">
      <c r="A180" s="79" t="n"/>
      <c r="B180" s="102" t="n"/>
      <c r="C180" s="1033" t="n"/>
      <c r="D180" s="1033" t="n"/>
      <c r="E180" s="1033" t="n"/>
      <c r="F180" s="1033" t="n"/>
      <c r="G180" s="1033" t="n"/>
      <c r="H180" s="1033" t="n"/>
      <c r="I180" s="1026" t="n"/>
      <c r="J180" s="998" t="n"/>
      <c r="N180" s="1015" t="inlineStr"/>
      <c r="O180" s="192" t="inlineStr"/>
      <c r="P180" s="192" t="inlineStr"/>
      <c r="Q180" s="192" t="inlineStr"/>
      <c r="R180" s="192" t="inlineStr"/>
      <c r="S180" s="192" t="inlineStr"/>
      <c r="T180" s="192" t="inlineStr"/>
      <c r="U180" s="193">
        <f>I176</f>
        <v/>
      </c>
    </row>
    <row r="181" ht="23.25" customFormat="1" customHeight="1" s="1036">
      <c r="B181" s="102" t="n"/>
      <c r="C181" s="985" t="n"/>
      <c r="D181" s="985" t="n"/>
      <c r="E181" s="985" t="n"/>
      <c r="F181" s="985" t="n"/>
      <c r="G181" s="985" t="n"/>
      <c r="H181" s="985" t="n"/>
      <c r="I181" s="1019" t="n"/>
      <c r="J181" s="998" t="n"/>
      <c r="N181" s="1015" t="inlineStr"/>
      <c r="O181" s="192" t="inlineStr"/>
      <c r="P181" s="192" t="inlineStr"/>
      <c r="Q181" s="192" t="inlineStr"/>
      <c r="R181" s="192" t="inlineStr"/>
      <c r="S181" s="192" t="inlineStr"/>
      <c r="T181" s="192" t="inlineStr"/>
      <c r="U181" s="193">
        <f>I177</f>
        <v/>
      </c>
    </row>
    <row r="182" ht="23.25" customFormat="1" customHeight="1" s="1036">
      <c r="A182" s="1006" t="inlineStr">
        <is>
          <t>K32</t>
        </is>
      </c>
      <c r="B182" s="96" t="inlineStr">
        <is>
          <t>Total</t>
        </is>
      </c>
      <c r="C182" s="987">
        <f>SUM(INDIRECT(ADDRESS(MATCH("K31",$A:$A,0)+1,COLUMN(C$13),4)&amp;":"&amp;ADDRESS(MATCH("K32",$A:$A,0)-1,COLUMN(C$13),4)))</f>
        <v/>
      </c>
      <c r="D182" s="987">
        <f>SUM(INDIRECT(ADDRESS(MATCH("K31",$A:$A,0)+1,COLUMN(D$13),4)&amp;":"&amp;ADDRESS(MATCH("K32",$A:$A,0)-1,COLUMN(D$13),4)))</f>
        <v/>
      </c>
      <c r="E182" s="987">
        <f>SUM(INDIRECT(ADDRESS(MATCH("K31",$A:$A,0)+1,COLUMN(E$13),4)&amp;":"&amp;ADDRESS(MATCH("K32",$A:$A,0)-1,COLUMN(E$13),4)))</f>
        <v/>
      </c>
      <c r="F182" s="987">
        <f>SUM(INDIRECT(ADDRESS(MATCH("K31",$A:$A,0)+1,COLUMN(F$13),4)&amp;":"&amp;ADDRESS(MATCH("K32",$A:$A,0)-1,COLUMN(F$13),4)))</f>
        <v/>
      </c>
      <c r="G182" s="987">
        <f>SUM(INDIRECT(ADDRESS(MATCH("K31",$A:$A,0)+1,COLUMN(G$13),4)&amp;":"&amp;ADDRESS(MATCH("K32",$A:$A,0)-1,COLUMN(G$13),4)))</f>
        <v/>
      </c>
      <c r="H182" s="987">
        <f>SUM(INDIRECT(ADDRESS(MATCH("K31",$A:$A,0)+1,COLUMN(H$13),4)&amp;":"&amp;ADDRESS(MATCH("K32",$A:$A,0)-1,COLUMN(H$13),4)))</f>
        <v/>
      </c>
      <c r="I182" s="1024" t="n"/>
      <c r="J182" s="1008" t="n"/>
      <c r="K182" s="1009" t="n"/>
      <c r="L182" s="1009" t="n"/>
      <c r="M182" s="1009" t="n"/>
      <c r="N182" s="1002">
        <f>B182</f>
        <v/>
      </c>
      <c r="O182" s="198">
        <f>C182*BS!$B$9</f>
        <v/>
      </c>
      <c r="P182" s="198">
        <f>D182*BS!$B$9</f>
        <v/>
      </c>
      <c r="Q182" s="198">
        <f>E182*BS!$B$9</f>
        <v/>
      </c>
      <c r="R182" s="198">
        <f>F182*BS!$B$9</f>
        <v/>
      </c>
      <c r="S182" s="198">
        <f>G182*BS!$B$9</f>
        <v/>
      </c>
      <c r="T182" s="198">
        <f>H182*BS!$B$9</f>
        <v/>
      </c>
      <c r="U182" s="193">
        <f>I178</f>
        <v/>
      </c>
      <c r="V182" s="1009" t="n"/>
      <c r="W182" s="1009" t="n"/>
      <c r="X182" s="1009" t="n"/>
      <c r="Y182" s="1009" t="n"/>
      <c r="Z182" s="1009" t="n"/>
      <c r="AA182" s="1009" t="n"/>
      <c r="AB182" s="1009" t="n"/>
      <c r="AC182" s="1009" t="n"/>
      <c r="AD182" s="1009" t="n"/>
      <c r="AE182" s="1009" t="n"/>
      <c r="AF182" s="1009" t="n"/>
      <c r="AG182" s="1009" t="n"/>
      <c r="AH182" s="1009" t="n"/>
      <c r="AI182" s="1009" t="n"/>
      <c r="AJ182" s="1009" t="n"/>
      <c r="AK182" s="1009" t="n"/>
      <c r="AL182" s="1009" t="n"/>
      <c r="AM182" s="1009" t="n"/>
      <c r="AN182" s="1009" t="n"/>
      <c r="AO182" s="1009" t="n"/>
      <c r="AP182" s="1009" t="n"/>
      <c r="AQ182" s="1009" t="n"/>
      <c r="AR182" s="1009" t="n"/>
      <c r="AS182" s="1009" t="n"/>
      <c r="AT182" s="1009" t="n"/>
      <c r="AU182" s="1009" t="n"/>
      <c r="AV182" s="1009" t="n"/>
      <c r="AW182" s="1009" t="n"/>
      <c r="AX182" s="1009" t="n"/>
      <c r="AY182" s="1009" t="n"/>
      <c r="AZ182" s="1009" t="n"/>
      <c r="BA182" s="1009" t="n"/>
      <c r="BB182" s="1009" t="n"/>
      <c r="BC182" s="1009" t="n"/>
      <c r="BD182" s="1009" t="n"/>
      <c r="BE182" s="1009" t="n"/>
      <c r="BF182" s="1009" t="n"/>
      <c r="BG182" s="1009" t="n"/>
      <c r="BH182" s="1009" t="n"/>
      <c r="BI182" s="1009" t="n"/>
      <c r="BJ182" s="1009" t="n"/>
      <c r="BK182" s="1009" t="n"/>
      <c r="BL182" s="1009" t="n"/>
      <c r="BM182" s="1009" t="n"/>
      <c r="BN182" s="1009" t="n"/>
      <c r="BO182" s="1009" t="n"/>
      <c r="BP182" s="1009" t="n"/>
      <c r="BQ182" s="1009" t="n"/>
      <c r="BR182" s="1009" t="n"/>
      <c r="BS182" s="1009" t="n"/>
      <c r="BT182" s="1009" t="n"/>
      <c r="BU182" s="1009" t="n"/>
      <c r="BV182" s="1009" t="n"/>
      <c r="BW182" s="1009" t="n"/>
      <c r="BX182" s="1009" t="n"/>
      <c r="BY182" s="1009" t="n"/>
      <c r="BZ182" s="1009" t="n"/>
      <c r="CA182" s="1009" t="n"/>
      <c r="CB182" s="1009" t="n"/>
      <c r="CC182" s="1009" t="n"/>
      <c r="CD182" s="1009" t="n"/>
      <c r="CE182" s="1009" t="n"/>
      <c r="CF182" s="1009" t="n"/>
      <c r="CG182" s="1009" t="n"/>
      <c r="CH182" s="1009" t="n"/>
      <c r="CI182" s="1009" t="n"/>
      <c r="CJ182" s="1009" t="n"/>
      <c r="CK182" s="1009" t="n"/>
      <c r="CL182" s="1009" t="n"/>
      <c r="CM182" s="1009" t="n"/>
      <c r="CN182" s="1009" t="n"/>
      <c r="CO182" s="1009" t="n"/>
      <c r="CP182" s="1009" t="n"/>
      <c r="CQ182" s="1009" t="n"/>
      <c r="CR182" s="1009" t="n"/>
      <c r="CS182" s="1009" t="n"/>
      <c r="CT182" s="1009" t="n"/>
      <c r="CU182" s="1009" t="n"/>
      <c r="CV182" s="1009" t="n"/>
      <c r="CW182" s="1009" t="n"/>
      <c r="CX182" s="1009" t="n"/>
      <c r="CY182" s="1009" t="n"/>
      <c r="CZ182" s="1009" t="n"/>
      <c r="DA182" s="1009" t="n"/>
      <c r="DB182" s="1009" t="n"/>
      <c r="DC182" s="1009" t="n"/>
      <c r="DD182" s="1009" t="n"/>
      <c r="DE182" s="1009" t="n"/>
      <c r="DF182" s="1009" t="n"/>
      <c r="DG182" s="1009" t="n"/>
      <c r="DH182" s="1009" t="n"/>
      <c r="DI182" s="1009" t="n"/>
      <c r="DJ182" s="1009" t="n"/>
      <c r="DK182" s="1009" t="n"/>
      <c r="DL182" s="1009" t="n"/>
      <c r="DM182" s="1009" t="n"/>
      <c r="DN182" s="1009" t="n"/>
      <c r="DO182" s="1009" t="n"/>
      <c r="DP182" s="1009" t="n"/>
      <c r="DQ182" s="1009" t="n"/>
      <c r="DR182" s="1009" t="n"/>
      <c r="DS182" s="1009" t="n"/>
      <c r="DT182" s="1009" t="n"/>
      <c r="DU182" s="1009" t="n"/>
      <c r="DV182" s="1009" t="n"/>
      <c r="DW182" s="1009" t="n"/>
      <c r="DX182" s="1009" t="n"/>
      <c r="DY182" s="1009" t="n"/>
      <c r="DZ182" s="1009" t="n"/>
      <c r="EA182" s="1009" t="n"/>
      <c r="EB182" s="1009" t="n"/>
      <c r="EC182" s="1009" t="n"/>
      <c r="ED182" s="1009" t="n"/>
      <c r="EE182" s="1009" t="n"/>
      <c r="EF182" s="1009" t="n"/>
      <c r="EG182" s="1009" t="n"/>
      <c r="EH182" s="1009" t="n"/>
      <c r="EI182" s="1009" t="n"/>
      <c r="EJ182" s="1009" t="n"/>
    </row>
    <row r="183">
      <c r="B183" s="102" t="n"/>
      <c r="C183" s="1037" t="n"/>
      <c r="D183" s="1037" t="n"/>
      <c r="E183" s="1037" t="n"/>
      <c r="F183" s="1037" t="n"/>
      <c r="G183" s="1037" t="n"/>
      <c r="H183" s="1037" t="n"/>
      <c r="I183" s="1038" t="n"/>
      <c r="J183" s="998" t="n"/>
      <c r="N183" s="1015" t="inlineStr"/>
      <c r="O183" s="192" t="inlineStr"/>
      <c r="P183" s="192" t="inlineStr"/>
      <c r="Q183" s="192" t="inlineStr"/>
      <c r="R183" s="192" t="inlineStr"/>
      <c r="S183" s="192" t="inlineStr"/>
      <c r="T183" s="192" t="inlineStr"/>
      <c r="U183" s="193" t="n"/>
    </row>
    <row r="184" ht="18.75" customHeight="1" s="898">
      <c r="A184" s="1006" t="inlineStr">
        <is>
          <t>K33</t>
        </is>
      </c>
      <c r="B184" s="96" t="inlineStr">
        <is>
          <t xml:space="preserve">Retained Earnings </t>
        </is>
      </c>
      <c r="C184" s="1023" t="n"/>
      <c r="D184" s="1023" t="n"/>
      <c r="E184" s="1023" t="n"/>
      <c r="F184" s="1023" t="n"/>
      <c r="G184" s="1023" t="n"/>
      <c r="H184" s="1023" t="n"/>
      <c r="I184" s="1039" t="n"/>
      <c r="J184" s="1008" t="n"/>
      <c r="K184" s="1009" t="n"/>
      <c r="L184" s="1009" t="n"/>
      <c r="M184" s="1009" t="n"/>
      <c r="N184" s="1002">
        <f>B184</f>
        <v/>
      </c>
      <c r="O184" s="198" t="inlineStr"/>
      <c r="P184" s="198" t="inlineStr"/>
      <c r="Q184" s="198" t="inlineStr"/>
      <c r="R184" s="198" t="inlineStr"/>
      <c r="S184" s="198" t="inlineStr"/>
      <c r="T184" s="198" t="inlineStr"/>
      <c r="U184" s="193">
        <f>I180</f>
        <v/>
      </c>
      <c r="V184" s="1009" t="n"/>
      <c r="W184" s="1009" t="n"/>
      <c r="X184" s="1009" t="n"/>
      <c r="Y184" s="1009" t="n"/>
      <c r="Z184" s="1009" t="n"/>
      <c r="AA184" s="1009" t="n"/>
      <c r="AB184" s="1009" t="n"/>
      <c r="AC184" s="1009" t="n"/>
      <c r="AD184" s="1009" t="n"/>
      <c r="AE184" s="1009" t="n"/>
      <c r="AF184" s="1009" t="n"/>
      <c r="AG184" s="1009" t="n"/>
      <c r="AH184" s="1009" t="n"/>
      <c r="AI184" s="1009" t="n"/>
      <c r="AJ184" s="1009" t="n"/>
      <c r="AK184" s="1009" t="n"/>
      <c r="AL184" s="1009" t="n"/>
      <c r="AM184" s="1009" t="n"/>
      <c r="AN184" s="1009" t="n"/>
      <c r="AO184" s="1009" t="n"/>
      <c r="AP184" s="1009" t="n"/>
      <c r="AQ184" s="1009" t="n"/>
      <c r="AR184" s="1009" t="n"/>
      <c r="AS184" s="1009" t="n"/>
      <c r="AT184" s="1009" t="n"/>
      <c r="AU184" s="1009" t="n"/>
      <c r="AV184" s="1009" t="n"/>
      <c r="AW184" s="1009" t="n"/>
      <c r="AX184" s="1009" t="n"/>
      <c r="AY184" s="1009" t="n"/>
      <c r="AZ184" s="1009" t="n"/>
      <c r="BA184" s="1009" t="n"/>
      <c r="BB184" s="1009" t="n"/>
      <c r="BC184" s="1009" t="n"/>
      <c r="BD184" s="1009" t="n"/>
      <c r="BE184" s="1009" t="n"/>
      <c r="BF184" s="1009" t="n"/>
      <c r="BG184" s="1009" t="n"/>
      <c r="BH184" s="1009" t="n"/>
      <c r="BI184" s="1009" t="n"/>
      <c r="BJ184" s="1009" t="n"/>
      <c r="BK184" s="1009" t="n"/>
      <c r="BL184" s="1009" t="n"/>
      <c r="BM184" s="1009" t="n"/>
      <c r="BN184" s="1009" t="n"/>
      <c r="BO184" s="1009" t="n"/>
      <c r="BP184" s="1009" t="n"/>
      <c r="BQ184" s="1009" t="n"/>
      <c r="BR184" s="1009" t="n"/>
      <c r="BS184" s="1009" t="n"/>
      <c r="BT184" s="1009" t="n"/>
      <c r="BU184" s="1009" t="n"/>
      <c r="BV184" s="1009" t="n"/>
      <c r="BW184" s="1009" t="n"/>
      <c r="BX184" s="1009" t="n"/>
      <c r="BY184" s="1009" t="n"/>
      <c r="BZ184" s="1009" t="n"/>
      <c r="CA184" s="1009" t="n"/>
      <c r="CB184" s="1009" t="n"/>
      <c r="CC184" s="1009" t="n"/>
      <c r="CD184" s="1009" t="n"/>
      <c r="CE184" s="1009" t="n"/>
      <c r="CF184" s="1009" t="n"/>
      <c r="CG184" s="1009" t="n"/>
      <c r="CH184" s="1009" t="n"/>
      <c r="CI184" s="1009" t="n"/>
      <c r="CJ184" s="1009" t="n"/>
      <c r="CK184" s="1009" t="n"/>
      <c r="CL184" s="1009" t="n"/>
      <c r="CM184" s="1009" t="n"/>
      <c r="CN184" s="1009" t="n"/>
      <c r="CO184" s="1009" t="n"/>
      <c r="CP184" s="1009" t="n"/>
      <c r="CQ184" s="1009" t="n"/>
      <c r="CR184" s="1009" t="n"/>
      <c r="CS184" s="1009" t="n"/>
      <c r="CT184" s="1009" t="n"/>
      <c r="CU184" s="1009" t="n"/>
      <c r="CV184" s="1009" t="n"/>
      <c r="CW184" s="1009" t="n"/>
      <c r="CX184" s="1009" t="n"/>
      <c r="CY184" s="1009" t="n"/>
      <c r="CZ184" s="1009" t="n"/>
      <c r="DA184" s="1009" t="n"/>
      <c r="DB184" s="1009" t="n"/>
      <c r="DC184" s="1009" t="n"/>
      <c r="DD184" s="1009" t="n"/>
      <c r="DE184" s="1009" t="n"/>
      <c r="DF184" s="1009" t="n"/>
      <c r="DG184" s="1009" t="n"/>
      <c r="DH184" s="1009" t="n"/>
      <c r="DI184" s="1009" t="n"/>
      <c r="DJ184" s="1009" t="n"/>
      <c r="DK184" s="1009" t="n"/>
      <c r="DL184" s="1009" t="n"/>
      <c r="DM184" s="1009" t="n"/>
      <c r="DN184" s="1009" t="n"/>
      <c r="DO184" s="1009" t="n"/>
      <c r="DP184" s="1009" t="n"/>
      <c r="DQ184" s="1009" t="n"/>
      <c r="DR184" s="1009" t="n"/>
      <c r="DS184" s="1009" t="n"/>
      <c r="DT184" s="1009" t="n"/>
      <c r="DU184" s="1009" t="n"/>
      <c r="DV184" s="1009" t="n"/>
      <c r="DW184" s="1009" t="n"/>
      <c r="DX184" s="1009" t="n"/>
      <c r="DY184" s="1009" t="n"/>
      <c r="DZ184" s="1009" t="n"/>
      <c r="EA184" s="1009" t="n"/>
      <c r="EB184" s="1009" t="n"/>
      <c r="EC184" s="1009" t="n"/>
      <c r="ED184" s="1009" t="n"/>
      <c r="EE184" s="1009" t="n"/>
      <c r="EF184" s="1009" t="n"/>
      <c r="EG184" s="1009" t="n"/>
      <c r="EH184" s="1009" t="n"/>
      <c r="EI184" s="1009" t="n"/>
      <c r="EJ184" s="1009" t="n"/>
    </row>
    <row r="185" ht="18.75" customFormat="1" customHeight="1" s="996">
      <c r="A185" s="1006" t="n"/>
      <c r="B185" s="102" t="inlineStr">
        <is>
          <t>Retained profits</t>
        </is>
      </c>
      <c r="C185" s="103" t="n"/>
      <c r="D185" s="103" t="n"/>
      <c r="E185" s="103" t="n"/>
      <c r="F185" s="103" t="n"/>
      <c r="G185" s="103" t="n">
        <v>454517</v>
      </c>
      <c r="H185" s="103" t="n">
        <v>441096</v>
      </c>
      <c r="I185" s="1039" t="n"/>
      <c r="J185" s="1008" t="n"/>
      <c r="K185" s="1009" t="n"/>
      <c r="L185" s="1009" t="n"/>
      <c r="M185" s="1009" t="n"/>
      <c r="N185" s="1002">
        <f>B185</f>
        <v/>
      </c>
      <c r="O185" s="198" t="inlineStr"/>
      <c r="P185" s="198" t="inlineStr"/>
      <c r="Q185" s="198" t="inlineStr"/>
      <c r="R185" s="198" t="inlineStr"/>
      <c r="S185" s="198">
        <f>G185*BS!$B$9</f>
        <v/>
      </c>
      <c r="T185" s="198">
        <f>H185*BS!$B$9</f>
        <v/>
      </c>
      <c r="U185" s="193" t="n"/>
      <c r="V185" s="1009" t="n"/>
      <c r="W185" s="1009" t="n"/>
      <c r="X185" s="1009" t="n"/>
      <c r="Y185" s="1009" t="n"/>
      <c r="Z185" s="1009" t="n"/>
      <c r="AA185" s="1009" t="n"/>
      <c r="AB185" s="1009" t="n"/>
      <c r="AC185" s="1009" t="n"/>
      <c r="AD185" s="1009" t="n"/>
      <c r="AE185" s="1009" t="n"/>
      <c r="AF185" s="1009" t="n"/>
      <c r="AG185" s="1009" t="n"/>
      <c r="AH185" s="1009" t="n"/>
      <c r="AI185" s="1009" t="n"/>
      <c r="AJ185" s="1009" t="n"/>
      <c r="AK185" s="1009" t="n"/>
      <c r="AL185" s="1009" t="n"/>
      <c r="AM185" s="1009" t="n"/>
      <c r="AN185" s="1009" t="n"/>
      <c r="AO185" s="1009" t="n"/>
      <c r="AP185" s="1009" t="n"/>
      <c r="AQ185" s="1009" t="n"/>
      <c r="AR185" s="1009" t="n"/>
      <c r="AS185" s="1009" t="n"/>
      <c r="AT185" s="1009" t="n"/>
      <c r="AU185" s="1009" t="n"/>
      <c r="AV185" s="1009" t="n"/>
      <c r="AW185" s="1009" t="n"/>
      <c r="AX185" s="1009" t="n"/>
      <c r="AY185" s="1009" t="n"/>
      <c r="AZ185" s="1009" t="n"/>
      <c r="BA185" s="1009" t="n"/>
      <c r="BB185" s="1009" t="n"/>
      <c r="BC185" s="1009" t="n"/>
      <c r="BD185" s="1009" t="n"/>
      <c r="BE185" s="1009" t="n"/>
      <c r="BF185" s="1009" t="n"/>
      <c r="BG185" s="1009" t="n"/>
      <c r="BH185" s="1009" t="n"/>
      <c r="BI185" s="1009" t="n"/>
      <c r="BJ185" s="1009" t="n"/>
      <c r="BK185" s="1009" t="n"/>
      <c r="BL185" s="1009" t="n"/>
      <c r="BM185" s="1009" t="n"/>
      <c r="BN185" s="1009" t="n"/>
      <c r="BO185" s="1009" t="n"/>
      <c r="BP185" s="1009" t="n"/>
      <c r="BQ185" s="1009" t="n"/>
      <c r="BR185" s="1009" t="n"/>
      <c r="BS185" s="1009" t="n"/>
      <c r="BT185" s="1009" t="n"/>
      <c r="BU185" s="1009" t="n"/>
      <c r="BV185" s="1009" t="n"/>
      <c r="BW185" s="1009" t="n"/>
      <c r="BX185" s="1009" t="n"/>
      <c r="BY185" s="1009" t="n"/>
      <c r="BZ185" s="1009" t="n"/>
      <c r="CA185" s="1009" t="n"/>
      <c r="CB185" s="1009" t="n"/>
      <c r="CC185" s="1009" t="n"/>
      <c r="CD185" s="1009" t="n"/>
      <c r="CE185" s="1009" t="n"/>
      <c r="CF185" s="1009" t="n"/>
      <c r="CG185" s="1009" t="n"/>
      <c r="CH185" s="1009" t="n"/>
      <c r="CI185" s="1009" t="n"/>
      <c r="CJ185" s="1009" t="n"/>
      <c r="CK185" s="1009" t="n"/>
      <c r="CL185" s="1009" t="n"/>
      <c r="CM185" s="1009" t="n"/>
      <c r="CN185" s="1009" t="n"/>
      <c r="CO185" s="1009" t="n"/>
      <c r="CP185" s="1009" t="n"/>
      <c r="CQ185" s="1009" t="n"/>
      <c r="CR185" s="1009" t="n"/>
      <c r="CS185" s="1009" t="n"/>
      <c r="CT185" s="1009" t="n"/>
      <c r="CU185" s="1009" t="n"/>
      <c r="CV185" s="1009" t="n"/>
      <c r="CW185" s="1009" t="n"/>
      <c r="CX185" s="1009" t="n"/>
      <c r="CY185" s="1009" t="n"/>
      <c r="CZ185" s="1009" t="n"/>
      <c r="DA185" s="1009" t="n"/>
      <c r="DB185" s="1009" t="n"/>
      <c r="DC185" s="1009" t="n"/>
      <c r="DD185" s="1009" t="n"/>
      <c r="DE185" s="1009" t="n"/>
      <c r="DF185" s="1009" t="n"/>
      <c r="DG185" s="1009" t="n"/>
      <c r="DH185" s="1009" t="n"/>
      <c r="DI185" s="1009" t="n"/>
      <c r="DJ185" s="1009" t="n"/>
      <c r="DK185" s="1009" t="n"/>
      <c r="DL185" s="1009" t="n"/>
      <c r="DM185" s="1009" t="n"/>
      <c r="DN185" s="1009" t="n"/>
      <c r="DO185" s="1009" t="n"/>
      <c r="DP185" s="1009" t="n"/>
      <c r="DQ185" s="1009" t="n"/>
      <c r="DR185" s="1009" t="n"/>
      <c r="DS185" s="1009" t="n"/>
      <c r="DT185" s="1009" t="n"/>
      <c r="DU185" s="1009" t="n"/>
      <c r="DV185" s="1009" t="n"/>
      <c r="DW185" s="1009" t="n"/>
      <c r="DX185" s="1009" t="n"/>
      <c r="DY185" s="1009" t="n"/>
      <c r="DZ185" s="1009" t="n"/>
      <c r="EA185" s="1009" t="n"/>
      <c r="EB185" s="1009" t="n"/>
      <c r="EC185" s="1009" t="n"/>
      <c r="ED185" s="1009" t="n"/>
      <c r="EE185" s="1009" t="n"/>
      <c r="EF185" s="1009" t="n"/>
      <c r="EG185" s="1009" t="n"/>
      <c r="EH185" s="1009" t="n"/>
      <c r="EI185" s="1009" t="n"/>
      <c r="EJ185" s="1009" t="n"/>
    </row>
    <row r="186" ht="18.75" customFormat="1" customHeight="1" s="996">
      <c r="A186" s="1006" t="n"/>
      <c r="B186" s="102" t="n"/>
      <c r="C186" s="1033" t="n"/>
      <c r="D186" s="229" t="n"/>
      <c r="E186" s="229" t="n"/>
      <c r="F186" s="1033" t="n"/>
      <c r="G186" s="1033" t="n"/>
      <c r="H186" s="1033" t="n"/>
      <c r="I186" s="1039" t="n"/>
      <c r="J186" s="1008" t="n"/>
      <c r="K186" s="1009" t="n"/>
      <c r="L186" s="1009" t="n"/>
      <c r="M186" s="1009" t="n"/>
      <c r="N186" s="1002" t="inlineStr"/>
      <c r="O186" s="198" t="inlineStr"/>
      <c r="P186" s="198" t="inlineStr"/>
      <c r="Q186" s="198" t="inlineStr"/>
      <c r="R186" s="198" t="inlineStr"/>
      <c r="S186" s="198" t="inlineStr"/>
      <c r="T186" s="198" t="inlineStr"/>
      <c r="U186" s="193" t="n"/>
      <c r="V186" s="1009" t="n"/>
      <c r="W186" s="1009" t="n"/>
      <c r="X186" s="1009" t="n"/>
      <c r="Y186" s="1009" t="n"/>
      <c r="Z186" s="1009" t="n"/>
      <c r="AA186" s="1009" t="n"/>
      <c r="AB186" s="1009" t="n"/>
      <c r="AC186" s="1009" t="n"/>
      <c r="AD186" s="1009" t="n"/>
      <c r="AE186" s="1009" t="n"/>
      <c r="AF186" s="1009" t="n"/>
      <c r="AG186" s="1009" t="n"/>
      <c r="AH186" s="1009" t="n"/>
      <c r="AI186" s="1009" t="n"/>
      <c r="AJ186" s="1009" t="n"/>
      <c r="AK186" s="1009" t="n"/>
      <c r="AL186" s="1009" t="n"/>
      <c r="AM186" s="1009" t="n"/>
      <c r="AN186" s="1009" t="n"/>
      <c r="AO186" s="1009" t="n"/>
      <c r="AP186" s="1009" t="n"/>
      <c r="AQ186" s="1009" t="n"/>
      <c r="AR186" s="1009" t="n"/>
      <c r="AS186" s="1009" t="n"/>
      <c r="AT186" s="1009" t="n"/>
      <c r="AU186" s="1009" t="n"/>
      <c r="AV186" s="1009" t="n"/>
      <c r="AW186" s="1009" t="n"/>
      <c r="AX186" s="1009" t="n"/>
      <c r="AY186" s="1009" t="n"/>
      <c r="AZ186" s="1009" t="n"/>
      <c r="BA186" s="1009" t="n"/>
      <c r="BB186" s="1009" t="n"/>
      <c r="BC186" s="1009" t="n"/>
      <c r="BD186" s="1009" t="n"/>
      <c r="BE186" s="1009" t="n"/>
      <c r="BF186" s="1009" t="n"/>
      <c r="BG186" s="1009" t="n"/>
      <c r="BH186" s="1009" t="n"/>
      <c r="BI186" s="1009" t="n"/>
      <c r="BJ186" s="1009" t="n"/>
      <c r="BK186" s="1009" t="n"/>
      <c r="BL186" s="1009" t="n"/>
      <c r="BM186" s="1009" t="n"/>
      <c r="BN186" s="1009" t="n"/>
      <c r="BO186" s="1009" t="n"/>
      <c r="BP186" s="1009" t="n"/>
      <c r="BQ186" s="1009" t="n"/>
      <c r="BR186" s="1009" t="n"/>
      <c r="BS186" s="1009" t="n"/>
      <c r="BT186" s="1009" t="n"/>
      <c r="BU186" s="1009" t="n"/>
      <c r="BV186" s="1009" t="n"/>
      <c r="BW186" s="1009" t="n"/>
      <c r="BX186" s="1009" t="n"/>
      <c r="BY186" s="1009" t="n"/>
      <c r="BZ186" s="1009" t="n"/>
      <c r="CA186" s="1009" t="n"/>
      <c r="CB186" s="1009" t="n"/>
      <c r="CC186" s="1009" t="n"/>
      <c r="CD186" s="1009" t="n"/>
      <c r="CE186" s="1009" t="n"/>
      <c r="CF186" s="1009" t="n"/>
      <c r="CG186" s="1009" t="n"/>
      <c r="CH186" s="1009" t="n"/>
      <c r="CI186" s="1009" t="n"/>
      <c r="CJ186" s="1009" t="n"/>
      <c r="CK186" s="1009" t="n"/>
      <c r="CL186" s="1009" t="n"/>
      <c r="CM186" s="1009" t="n"/>
      <c r="CN186" s="1009" t="n"/>
      <c r="CO186" s="1009" t="n"/>
      <c r="CP186" s="1009" t="n"/>
      <c r="CQ186" s="1009" t="n"/>
      <c r="CR186" s="1009" t="n"/>
      <c r="CS186" s="1009" t="n"/>
      <c r="CT186" s="1009" t="n"/>
      <c r="CU186" s="1009" t="n"/>
      <c r="CV186" s="1009" t="n"/>
      <c r="CW186" s="1009" t="n"/>
      <c r="CX186" s="1009" t="n"/>
      <c r="CY186" s="1009" t="n"/>
      <c r="CZ186" s="1009" t="n"/>
      <c r="DA186" s="1009" t="n"/>
      <c r="DB186" s="1009" t="n"/>
      <c r="DC186" s="1009" t="n"/>
      <c r="DD186" s="1009" t="n"/>
      <c r="DE186" s="1009" t="n"/>
      <c r="DF186" s="1009" t="n"/>
      <c r="DG186" s="1009" t="n"/>
      <c r="DH186" s="1009" t="n"/>
      <c r="DI186" s="1009" t="n"/>
      <c r="DJ186" s="1009" t="n"/>
      <c r="DK186" s="1009" t="n"/>
      <c r="DL186" s="1009" t="n"/>
      <c r="DM186" s="1009" t="n"/>
      <c r="DN186" s="1009" t="n"/>
      <c r="DO186" s="1009" t="n"/>
      <c r="DP186" s="1009" t="n"/>
      <c r="DQ186" s="1009" t="n"/>
      <c r="DR186" s="1009" t="n"/>
      <c r="DS186" s="1009" t="n"/>
      <c r="DT186" s="1009" t="n"/>
      <c r="DU186" s="1009" t="n"/>
      <c r="DV186" s="1009" t="n"/>
      <c r="DW186" s="1009" t="n"/>
      <c r="DX186" s="1009" t="n"/>
      <c r="DY186" s="1009" t="n"/>
      <c r="DZ186" s="1009" t="n"/>
      <c r="EA186" s="1009" t="n"/>
      <c r="EB186" s="1009" t="n"/>
      <c r="EC186" s="1009" t="n"/>
      <c r="ED186" s="1009" t="n"/>
      <c r="EE186" s="1009" t="n"/>
      <c r="EF186" s="1009" t="n"/>
      <c r="EG186" s="1009" t="n"/>
      <c r="EH186" s="1009" t="n"/>
      <c r="EI186" s="1009" t="n"/>
      <c r="EJ186" s="1009" t="n"/>
    </row>
    <row r="187" ht="18.75" customFormat="1" customHeight="1" s="996">
      <c r="A187" s="79" t="inlineStr">
        <is>
          <t>K34</t>
        </is>
      </c>
      <c r="B187" s="96" t="inlineStr">
        <is>
          <t>Total</t>
        </is>
      </c>
      <c r="C187" s="987">
        <f>SUM(INDIRECT(ADDRESS(MATCH("K33",$A:$A,0)+1,COLUMN(C$13),4)&amp;":"&amp;ADDRESS(MATCH("K34",$A:$A,0)-1,COLUMN(C$13),4)))</f>
        <v/>
      </c>
      <c r="D187" s="987">
        <f>SUM(INDIRECT(ADDRESS(MATCH("K33",$A:$A,0)+1,COLUMN(D$13),4)&amp;":"&amp;ADDRESS(MATCH("K34",$A:$A,0)-1,COLUMN(D$13),4)))</f>
        <v/>
      </c>
      <c r="E187" s="987">
        <f>SUM(INDIRECT(ADDRESS(MATCH("K33",$A:$A,0)+1,COLUMN(E$13),4)&amp;":"&amp;ADDRESS(MATCH("K34",$A:$A,0)-1,COLUMN(E$13),4)))</f>
        <v/>
      </c>
      <c r="F187" s="987">
        <f>SUM(INDIRECT(ADDRESS(MATCH("K33",$A:$A,0)+1,COLUMN(F$13),4)&amp;":"&amp;ADDRESS(MATCH("K34",$A:$A,0)-1,COLUMN(F$13),4)))</f>
        <v/>
      </c>
      <c r="G187" s="987">
        <f>SUM(INDIRECT(ADDRESS(MATCH("K33",$A:$A,0)+1,COLUMN(G$13),4)&amp;":"&amp;ADDRESS(MATCH("K34",$A:$A,0)-1,COLUMN(G$13),4)))</f>
        <v/>
      </c>
      <c r="H187" s="987">
        <f>SUM(INDIRECT(ADDRESS(MATCH("K33",$A:$A,0)+1,COLUMN(H$13),4)&amp;":"&amp;ADDRESS(MATCH("K34",$A:$A,0)-1,COLUMN(H$13),4)))</f>
        <v/>
      </c>
      <c r="I187" s="1038" t="n"/>
      <c r="J187" s="998" t="n"/>
      <c r="N187" s="1015">
        <f>B187</f>
        <v/>
      </c>
      <c r="O187" s="192">
        <f>C187*BS!$B$9</f>
        <v/>
      </c>
      <c r="P187" s="192">
        <f>D187*BS!$B$9</f>
        <v/>
      </c>
      <c r="Q187" s="192">
        <f>E187*BS!$B$9</f>
        <v/>
      </c>
      <c r="R187" s="192">
        <f>F187*BS!$B$9</f>
        <v/>
      </c>
      <c r="S187" s="192">
        <f>G187*BS!$B$9</f>
        <v/>
      </c>
      <c r="T187" s="192">
        <f>H187*BS!$B$9</f>
        <v/>
      </c>
      <c r="U187" s="193" t="n"/>
    </row>
    <row r="188" ht="18.75" customFormat="1" customHeight="1" s="996">
      <c r="A188" s="996" t="inlineStr">
        <is>
          <t>K35</t>
        </is>
      </c>
      <c r="B188" s="96" t="inlineStr">
        <is>
          <t xml:space="preserve">Others </t>
        </is>
      </c>
      <c r="C188" s="1040" t="n"/>
      <c r="D188" s="1040" t="n"/>
      <c r="E188" s="1040" t="n"/>
      <c r="F188" s="1040" t="n"/>
      <c r="G188" s="1040" t="n"/>
      <c r="H188" s="1040" t="n"/>
      <c r="I188" s="1038" t="n"/>
      <c r="J188" s="998" t="n"/>
      <c r="N188" s="1002">
        <f>B188</f>
        <v/>
      </c>
      <c r="O188" s="204" t="inlineStr"/>
      <c r="P188" s="204" t="inlineStr"/>
      <c r="Q188" s="204" t="inlineStr"/>
      <c r="R188" s="204" t="inlineStr"/>
      <c r="S188" s="204" t="inlineStr"/>
      <c r="T188" s="204" t="inlineStr"/>
      <c r="U188" s="193" t="n"/>
    </row>
    <row r="189" ht="18.75" customFormat="1" customHeight="1" s="996">
      <c r="A189" s="79" t="n"/>
      <c r="B189" s="119" t="n"/>
      <c r="C189" s="1031" t="n"/>
      <c r="D189" s="1031" t="n"/>
      <c r="E189" s="1031" t="n"/>
      <c r="F189" s="1031" t="n"/>
      <c r="G189" s="1041" t="n"/>
      <c r="H189" s="1031" t="n"/>
      <c r="I189" s="1038" t="n"/>
      <c r="J189" s="998" t="n"/>
      <c r="K189" s="997" t="n"/>
      <c r="L189" s="997" t="n"/>
      <c r="M189" s="997" t="n"/>
      <c r="N189" s="1012" t="inlineStr"/>
      <c r="O189" s="192" t="inlineStr"/>
      <c r="P189" s="192" t="inlineStr"/>
      <c r="Q189" s="192" t="inlineStr"/>
      <c r="R189" s="192" t="inlineStr"/>
      <c r="S189" s="192" t="inlineStr"/>
      <c r="T189" s="192" t="inlineStr"/>
      <c r="U189" s="193">
        <f>I185</f>
        <v/>
      </c>
      <c r="V189" s="997" t="n"/>
      <c r="W189" s="997" t="n"/>
      <c r="X189" s="997" t="n"/>
      <c r="Y189" s="997" t="n"/>
      <c r="Z189" s="997" t="n"/>
      <c r="AA189" s="997" t="n"/>
      <c r="AB189" s="997" t="n"/>
      <c r="AC189" s="997" t="n"/>
      <c r="AD189" s="997" t="n"/>
      <c r="AE189" s="997" t="n"/>
      <c r="AF189" s="997" t="n"/>
      <c r="AG189" s="997" t="n"/>
      <c r="AH189" s="997" t="n"/>
      <c r="AI189" s="997" t="n"/>
      <c r="AJ189" s="997" t="n"/>
      <c r="AK189" s="997" t="n"/>
      <c r="AL189" s="997" t="n"/>
      <c r="AM189" s="997" t="n"/>
      <c r="AN189" s="997" t="n"/>
      <c r="AO189" s="997" t="n"/>
      <c r="AP189" s="997" t="n"/>
      <c r="AQ189" s="997" t="n"/>
      <c r="AR189" s="997" t="n"/>
      <c r="AS189" s="997" t="n"/>
      <c r="AT189" s="997" t="n"/>
      <c r="AU189" s="997" t="n"/>
      <c r="AV189" s="997" t="n"/>
      <c r="AW189" s="997" t="n"/>
      <c r="AX189" s="997" t="n"/>
      <c r="AY189" s="997" t="n"/>
      <c r="AZ189" s="997" t="n"/>
      <c r="BA189" s="997" t="n"/>
      <c r="BB189" s="997" t="n"/>
      <c r="BC189" s="997" t="n"/>
      <c r="BD189" s="997" t="n"/>
      <c r="BE189" s="997" t="n"/>
      <c r="BF189" s="997" t="n"/>
      <c r="BG189" s="997" t="n"/>
      <c r="BH189" s="997" t="n"/>
      <c r="BI189" s="997" t="n"/>
      <c r="BJ189" s="997" t="n"/>
      <c r="BK189" s="997" t="n"/>
      <c r="BL189" s="997" t="n"/>
      <c r="BM189" s="997" t="n"/>
      <c r="BN189" s="997" t="n"/>
      <c r="BO189" s="997" t="n"/>
      <c r="BP189" s="997" t="n"/>
      <c r="BQ189" s="997" t="n"/>
      <c r="BR189" s="997" t="n"/>
      <c r="BS189" s="997" t="n"/>
      <c r="BT189" s="997" t="n"/>
      <c r="BU189" s="997" t="n"/>
      <c r="BV189" s="997" t="n"/>
      <c r="BW189" s="997" t="n"/>
      <c r="BX189" s="997" t="n"/>
      <c r="BY189" s="997" t="n"/>
      <c r="BZ189" s="997" t="n"/>
      <c r="CA189" s="997" t="n"/>
      <c r="CB189" s="997" t="n"/>
      <c r="CC189" s="997" t="n"/>
      <c r="CD189" s="997" t="n"/>
      <c r="CE189" s="997" t="n"/>
      <c r="CF189" s="997" t="n"/>
      <c r="CG189" s="997" t="n"/>
      <c r="CH189" s="997" t="n"/>
      <c r="CI189" s="997" t="n"/>
      <c r="CJ189" s="997" t="n"/>
      <c r="CK189" s="997" t="n"/>
      <c r="CL189" s="997" t="n"/>
      <c r="CM189" s="997" t="n"/>
      <c r="CN189" s="997" t="n"/>
      <c r="CO189" s="997" t="n"/>
      <c r="CP189" s="997" t="n"/>
      <c r="CQ189" s="997" t="n"/>
      <c r="CR189" s="997" t="n"/>
      <c r="CS189" s="997" t="n"/>
      <c r="CT189" s="997" t="n"/>
      <c r="CU189" s="997" t="n"/>
      <c r="CV189" s="997" t="n"/>
      <c r="CW189" s="997" t="n"/>
      <c r="CX189" s="997" t="n"/>
      <c r="CY189" s="997" t="n"/>
      <c r="CZ189" s="997" t="n"/>
      <c r="DA189" s="997" t="n"/>
      <c r="DB189" s="997" t="n"/>
      <c r="DC189" s="997" t="n"/>
      <c r="DD189" s="997" t="n"/>
      <c r="DE189" s="997" t="n"/>
      <c r="DF189" s="997" t="n"/>
      <c r="DG189" s="997" t="n"/>
      <c r="DH189" s="997" t="n"/>
      <c r="DI189" s="997" t="n"/>
      <c r="DJ189" s="997" t="n"/>
      <c r="DK189" s="997" t="n"/>
      <c r="DL189" s="997" t="n"/>
      <c r="DM189" s="997" t="n"/>
      <c r="DN189" s="997" t="n"/>
      <c r="DO189" s="997" t="n"/>
      <c r="DP189" s="997" t="n"/>
      <c r="DQ189" s="997" t="n"/>
      <c r="DR189" s="997" t="n"/>
      <c r="DS189" s="997" t="n"/>
      <c r="DT189" s="997" t="n"/>
      <c r="DU189" s="997" t="n"/>
      <c r="DV189" s="997" t="n"/>
      <c r="DW189" s="997" t="n"/>
      <c r="DX189" s="997" t="n"/>
      <c r="DY189" s="997" t="n"/>
      <c r="DZ189" s="997" t="n"/>
      <c r="EA189" s="997" t="n"/>
      <c r="EB189" s="997" t="n"/>
      <c r="EC189" s="997" t="n"/>
      <c r="ED189" s="997" t="n"/>
      <c r="EE189" s="997" t="n"/>
      <c r="EF189" s="997" t="n"/>
      <c r="EG189" s="997" t="n"/>
      <c r="EH189" s="997" t="n"/>
      <c r="EI189" s="997" t="n"/>
      <c r="EJ189" s="997" t="n"/>
    </row>
    <row r="190" ht="18.75" customFormat="1" customHeight="1" s="996">
      <c r="A190" s="79" t="n"/>
      <c r="B190" s="119" t="n"/>
      <c r="C190" s="1031" t="n"/>
      <c r="D190" s="229" t="n"/>
      <c r="E190" s="229" t="n"/>
      <c r="F190" s="1031" t="n"/>
      <c r="G190" s="1031" t="n"/>
      <c r="H190" s="1031" t="n"/>
      <c r="I190" s="1038" t="n"/>
      <c r="J190" s="998" t="n"/>
      <c r="K190" s="997" t="n"/>
      <c r="L190" s="997" t="n"/>
      <c r="M190" s="997" t="n"/>
      <c r="N190" s="1012" t="inlineStr"/>
      <c r="O190" s="192" t="inlineStr"/>
      <c r="P190" s="192" t="inlineStr"/>
      <c r="Q190" s="192" t="inlineStr"/>
      <c r="R190" s="192" t="inlineStr"/>
      <c r="S190" s="192" t="inlineStr"/>
      <c r="T190" s="192" t="inlineStr"/>
      <c r="U190" s="193">
        <f>I186</f>
        <v/>
      </c>
      <c r="V190" s="997" t="n"/>
      <c r="W190" s="997" t="n"/>
      <c r="X190" s="997" t="n"/>
      <c r="Y190" s="997" t="n"/>
      <c r="Z190" s="997" t="n"/>
      <c r="AA190" s="997" t="n"/>
      <c r="AB190" s="997" t="n"/>
      <c r="AC190" s="997" t="n"/>
      <c r="AD190" s="997" t="n"/>
      <c r="AE190" s="997" t="n"/>
      <c r="AF190" s="997" t="n"/>
      <c r="AG190" s="997" t="n"/>
      <c r="AH190" s="997" t="n"/>
      <c r="AI190" s="997" t="n"/>
      <c r="AJ190" s="997" t="n"/>
      <c r="AK190" s="997" t="n"/>
      <c r="AL190" s="997" t="n"/>
      <c r="AM190" s="997" t="n"/>
      <c r="AN190" s="997" t="n"/>
      <c r="AO190" s="997" t="n"/>
      <c r="AP190" s="997" t="n"/>
      <c r="AQ190" s="997" t="n"/>
      <c r="AR190" s="997" t="n"/>
      <c r="AS190" s="997" t="n"/>
      <c r="AT190" s="997" t="n"/>
      <c r="AU190" s="997" t="n"/>
      <c r="AV190" s="997" t="n"/>
      <c r="AW190" s="997" t="n"/>
      <c r="AX190" s="997" t="n"/>
      <c r="AY190" s="997" t="n"/>
      <c r="AZ190" s="997" t="n"/>
      <c r="BA190" s="997" t="n"/>
      <c r="BB190" s="997" t="n"/>
      <c r="BC190" s="997" t="n"/>
      <c r="BD190" s="997" t="n"/>
      <c r="BE190" s="997" t="n"/>
      <c r="BF190" s="997" t="n"/>
      <c r="BG190" s="997" t="n"/>
      <c r="BH190" s="997" t="n"/>
      <c r="BI190" s="997" t="n"/>
      <c r="BJ190" s="997" t="n"/>
      <c r="BK190" s="997" t="n"/>
      <c r="BL190" s="997" t="n"/>
      <c r="BM190" s="997" t="n"/>
      <c r="BN190" s="997" t="n"/>
      <c r="BO190" s="997" t="n"/>
      <c r="BP190" s="997" t="n"/>
      <c r="BQ190" s="997" t="n"/>
      <c r="BR190" s="997" t="n"/>
      <c r="BS190" s="997" t="n"/>
      <c r="BT190" s="997" t="n"/>
      <c r="BU190" s="997" t="n"/>
      <c r="BV190" s="997" t="n"/>
      <c r="BW190" s="997" t="n"/>
      <c r="BX190" s="997" t="n"/>
      <c r="BY190" s="997" t="n"/>
      <c r="BZ190" s="997" t="n"/>
      <c r="CA190" s="997" t="n"/>
      <c r="CB190" s="997" t="n"/>
      <c r="CC190" s="997" t="n"/>
      <c r="CD190" s="997" t="n"/>
      <c r="CE190" s="997" t="n"/>
      <c r="CF190" s="997" t="n"/>
      <c r="CG190" s="997" t="n"/>
      <c r="CH190" s="997" t="n"/>
      <c r="CI190" s="997" t="n"/>
      <c r="CJ190" s="997" t="n"/>
      <c r="CK190" s="997" t="n"/>
      <c r="CL190" s="997" t="n"/>
      <c r="CM190" s="997" t="n"/>
      <c r="CN190" s="997" t="n"/>
      <c r="CO190" s="997" t="n"/>
      <c r="CP190" s="997" t="n"/>
      <c r="CQ190" s="997" t="n"/>
      <c r="CR190" s="997" t="n"/>
      <c r="CS190" s="997" t="n"/>
      <c r="CT190" s="997" t="n"/>
      <c r="CU190" s="997" t="n"/>
      <c r="CV190" s="997" t="n"/>
      <c r="CW190" s="997" t="n"/>
      <c r="CX190" s="997" t="n"/>
      <c r="CY190" s="997" t="n"/>
      <c r="CZ190" s="997" t="n"/>
      <c r="DA190" s="997" t="n"/>
      <c r="DB190" s="997" t="n"/>
      <c r="DC190" s="997" t="n"/>
      <c r="DD190" s="997" t="n"/>
      <c r="DE190" s="997" t="n"/>
      <c r="DF190" s="997" t="n"/>
      <c r="DG190" s="997" t="n"/>
      <c r="DH190" s="997" t="n"/>
      <c r="DI190" s="997" t="n"/>
      <c r="DJ190" s="997" t="n"/>
      <c r="DK190" s="997" t="n"/>
      <c r="DL190" s="997" t="n"/>
      <c r="DM190" s="997" t="n"/>
      <c r="DN190" s="997" t="n"/>
      <c r="DO190" s="997" t="n"/>
      <c r="DP190" s="997" t="n"/>
      <c r="DQ190" s="997" t="n"/>
      <c r="DR190" s="997" t="n"/>
      <c r="DS190" s="997" t="n"/>
      <c r="DT190" s="997" t="n"/>
      <c r="DU190" s="997" t="n"/>
      <c r="DV190" s="997" t="n"/>
      <c r="DW190" s="997" t="n"/>
      <c r="DX190" s="997" t="n"/>
      <c r="DY190" s="997" t="n"/>
      <c r="DZ190" s="997" t="n"/>
      <c r="EA190" s="997" t="n"/>
      <c r="EB190" s="997" t="n"/>
      <c r="EC190" s="997" t="n"/>
      <c r="ED190" s="997" t="n"/>
      <c r="EE190" s="997" t="n"/>
      <c r="EF190" s="997" t="n"/>
      <c r="EG190" s="997" t="n"/>
      <c r="EH190" s="997" t="n"/>
      <c r="EI190" s="997" t="n"/>
      <c r="EJ190" s="997" t="n"/>
    </row>
    <row r="191" ht="18.75" customFormat="1" customHeight="1" s="996">
      <c r="A191" s="79" t="n"/>
      <c r="B191" s="119" t="n"/>
      <c r="C191" s="103" t="n"/>
      <c r="D191" s="103" t="n"/>
      <c r="E191" s="103" t="n"/>
      <c r="F191" s="103" t="n"/>
      <c r="G191" s="103" t="n"/>
      <c r="H191" s="103" t="n"/>
      <c r="I191" s="1038" t="n"/>
      <c r="J191" s="998" t="n"/>
      <c r="K191" s="997" t="n"/>
      <c r="L191" s="997" t="n"/>
      <c r="M191" s="997" t="n"/>
      <c r="N191" s="1012" t="inlineStr"/>
      <c r="O191" s="192" t="inlineStr"/>
      <c r="P191" s="192" t="inlineStr"/>
      <c r="Q191" s="192" t="inlineStr"/>
      <c r="R191" s="192" t="inlineStr"/>
      <c r="S191" s="192" t="inlineStr"/>
      <c r="T191" s="192" t="inlineStr"/>
      <c r="U191" s="193">
        <f>I187</f>
        <v/>
      </c>
      <c r="V191" s="997" t="n"/>
      <c r="W191" s="997" t="n"/>
      <c r="X191" s="997" t="n"/>
      <c r="Y191" s="997" t="n"/>
      <c r="Z191" s="997" t="n"/>
      <c r="AA191" s="997" t="n"/>
      <c r="AB191" s="997" t="n"/>
      <c r="AC191" s="997" t="n"/>
      <c r="AD191" s="997" t="n"/>
      <c r="AE191" s="997" t="n"/>
      <c r="AF191" s="997" t="n"/>
      <c r="AG191" s="997" t="n"/>
      <c r="AH191" s="997" t="n"/>
      <c r="AI191" s="997" t="n"/>
      <c r="AJ191" s="997" t="n"/>
      <c r="AK191" s="997" t="n"/>
      <c r="AL191" s="997" t="n"/>
      <c r="AM191" s="997" t="n"/>
      <c r="AN191" s="997" t="n"/>
      <c r="AO191" s="997" t="n"/>
      <c r="AP191" s="997" t="n"/>
      <c r="AQ191" s="997" t="n"/>
      <c r="AR191" s="997" t="n"/>
      <c r="AS191" s="997" t="n"/>
      <c r="AT191" s="997" t="n"/>
      <c r="AU191" s="997" t="n"/>
      <c r="AV191" s="997" t="n"/>
      <c r="AW191" s="997" t="n"/>
      <c r="AX191" s="997" t="n"/>
      <c r="AY191" s="997" t="n"/>
      <c r="AZ191" s="997" t="n"/>
      <c r="BA191" s="997" t="n"/>
      <c r="BB191" s="997" t="n"/>
      <c r="BC191" s="997" t="n"/>
      <c r="BD191" s="997" t="n"/>
      <c r="BE191" s="997" t="n"/>
      <c r="BF191" s="997" t="n"/>
      <c r="BG191" s="997" t="n"/>
      <c r="BH191" s="997" t="n"/>
      <c r="BI191" s="997" t="n"/>
      <c r="BJ191" s="997" t="n"/>
      <c r="BK191" s="997" t="n"/>
      <c r="BL191" s="997" t="n"/>
      <c r="BM191" s="997" t="n"/>
      <c r="BN191" s="997" t="n"/>
      <c r="BO191" s="997" t="n"/>
      <c r="BP191" s="997" t="n"/>
      <c r="BQ191" s="997" t="n"/>
      <c r="BR191" s="997" t="n"/>
      <c r="BS191" s="997" t="n"/>
      <c r="BT191" s="997" t="n"/>
      <c r="BU191" s="997" t="n"/>
      <c r="BV191" s="997" t="n"/>
      <c r="BW191" s="997" t="n"/>
      <c r="BX191" s="997" t="n"/>
      <c r="BY191" s="997" t="n"/>
      <c r="BZ191" s="997" t="n"/>
      <c r="CA191" s="997" t="n"/>
      <c r="CB191" s="997" t="n"/>
      <c r="CC191" s="997" t="n"/>
      <c r="CD191" s="997" t="n"/>
      <c r="CE191" s="997" t="n"/>
      <c r="CF191" s="997" t="n"/>
      <c r="CG191" s="997" t="n"/>
      <c r="CH191" s="997" t="n"/>
      <c r="CI191" s="997" t="n"/>
      <c r="CJ191" s="997" t="n"/>
      <c r="CK191" s="997" t="n"/>
      <c r="CL191" s="997" t="n"/>
      <c r="CM191" s="997" t="n"/>
      <c r="CN191" s="997" t="n"/>
      <c r="CO191" s="997" t="n"/>
      <c r="CP191" s="997" t="n"/>
      <c r="CQ191" s="997" t="n"/>
      <c r="CR191" s="997" t="n"/>
      <c r="CS191" s="997" t="n"/>
      <c r="CT191" s="997" t="n"/>
      <c r="CU191" s="997" t="n"/>
      <c r="CV191" s="997" t="n"/>
      <c r="CW191" s="997" t="n"/>
      <c r="CX191" s="997" t="n"/>
      <c r="CY191" s="997" t="n"/>
      <c r="CZ191" s="997" t="n"/>
      <c r="DA191" s="997" t="n"/>
      <c r="DB191" s="997" t="n"/>
      <c r="DC191" s="997" t="n"/>
      <c r="DD191" s="997" t="n"/>
      <c r="DE191" s="997" t="n"/>
      <c r="DF191" s="997" t="n"/>
      <c r="DG191" s="997" t="n"/>
      <c r="DH191" s="997" t="n"/>
      <c r="DI191" s="997" t="n"/>
      <c r="DJ191" s="997" t="n"/>
      <c r="DK191" s="997" t="n"/>
      <c r="DL191" s="997" t="n"/>
      <c r="DM191" s="997" t="n"/>
      <c r="DN191" s="997" t="n"/>
      <c r="DO191" s="997" t="n"/>
      <c r="DP191" s="997" t="n"/>
      <c r="DQ191" s="997" t="n"/>
      <c r="DR191" s="997" t="n"/>
      <c r="DS191" s="997" t="n"/>
      <c r="DT191" s="997" t="n"/>
      <c r="DU191" s="997" t="n"/>
      <c r="DV191" s="997" t="n"/>
      <c r="DW191" s="997" t="n"/>
      <c r="DX191" s="997" t="n"/>
      <c r="DY191" s="997" t="n"/>
      <c r="DZ191" s="997" t="n"/>
      <c r="EA191" s="997" t="n"/>
      <c r="EB191" s="997" t="n"/>
      <c r="EC191" s="997" t="n"/>
      <c r="ED191" s="997" t="n"/>
      <c r="EE191" s="997" t="n"/>
      <c r="EF191" s="997" t="n"/>
      <c r="EG191" s="997" t="n"/>
      <c r="EH191" s="997" t="n"/>
      <c r="EI191" s="997" t="n"/>
      <c r="EJ191" s="997" t="n"/>
    </row>
    <row r="192" ht="18.75" customFormat="1" customHeight="1" s="996">
      <c r="A192" s="79" t="n"/>
      <c r="B192" s="119" t="n"/>
      <c r="C192" s="1031" t="n"/>
      <c r="D192" s="1031" t="n"/>
      <c r="E192" s="1031" t="n"/>
      <c r="F192" s="1031" t="n"/>
      <c r="G192" s="1031" t="n"/>
      <c r="H192" s="1031" t="n"/>
      <c r="I192" s="1038" t="n"/>
      <c r="J192" s="998" t="n"/>
      <c r="K192" s="997" t="n"/>
      <c r="L192" s="997" t="n"/>
      <c r="M192" s="997" t="n"/>
      <c r="N192" s="1012" t="inlineStr"/>
      <c r="O192" s="192" t="inlineStr"/>
      <c r="P192" s="192" t="inlineStr"/>
      <c r="Q192" s="192" t="inlineStr"/>
      <c r="R192" s="192" t="inlineStr"/>
      <c r="S192" s="192" t="inlineStr"/>
      <c r="T192" s="192" t="inlineStr"/>
      <c r="U192" s="193">
        <f>I188</f>
        <v/>
      </c>
      <c r="V192" s="997" t="n"/>
      <c r="W192" s="997" t="n"/>
      <c r="X192" s="997" t="n"/>
      <c r="Y192" s="997" t="n"/>
      <c r="Z192" s="997" t="n"/>
      <c r="AA192" s="997" t="n"/>
      <c r="AB192" s="997" t="n"/>
      <c r="AC192" s="997" t="n"/>
      <c r="AD192" s="997" t="n"/>
      <c r="AE192" s="997" t="n"/>
      <c r="AF192" s="997" t="n"/>
      <c r="AG192" s="997" t="n"/>
      <c r="AH192" s="997" t="n"/>
      <c r="AI192" s="997" t="n"/>
      <c r="AJ192" s="997" t="n"/>
      <c r="AK192" s="997" t="n"/>
      <c r="AL192" s="997" t="n"/>
      <c r="AM192" s="997" t="n"/>
      <c r="AN192" s="997" t="n"/>
      <c r="AO192" s="997" t="n"/>
      <c r="AP192" s="997" t="n"/>
      <c r="AQ192" s="997" t="n"/>
      <c r="AR192" s="997" t="n"/>
      <c r="AS192" s="997" t="n"/>
      <c r="AT192" s="997" t="n"/>
      <c r="AU192" s="997" t="n"/>
      <c r="AV192" s="997" t="n"/>
      <c r="AW192" s="997" t="n"/>
      <c r="AX192" s="997" t="n"/>
      <c r="AY192" s="997" t="n"/>
      <c r="AZ192" s="997" t="n"/>
      <c r="BA192" s="997" t="n"/>
      <c r="BB192" s="997" t="n"/>
      <c r="BC192" s="997" t="n"/>
      <c r="BD192" s="997" t="n"/>
      <c r="BE192" s="997" t="n"/>
      <c r="BF192" s="997" t="n"/>
      <c r="BG192" s="997" t="n"/>
      <c r="BH192" s="997" t="n"/>
      <c r="BI192" s="997" t="n"/>
      <c r="BJ192" s="997" t="n"/>
      <c r="BK192" s="997" t="n"/>
      <c r="BL192" s="997" t="n"/>
      <c r="BM192" s="997" t="n"/>
      <c r="BN192" s="997" t="n"/>
      <c r="BO192" s="997" t="n"/>
      <c r="BP192" s="997" t="n"/>
      <c r="BQ192" s="997" t="n"/>
      <c r="BR192" s="997" t="n"/>
      <c r="BS192" s="997" t="n"/>
      <c r="BT192" s="997" t="n"/>
      <c r="BU192" s="997" t="n"/>
      <c r="BV192" s="997" t="n"/>
      <c r="BW192" s="997" t="n"/>
      <c r="BX192" s="997" t="n"/>
      <c r="BY192" s="997" t="n"/>
      <c r="BZ192" s="997" t="n"/>
      <c r="CA192" s="997" t="n"/>
      <c r="CB192" s="997" t="n"/>
      <c r="CC192" s="997" t="n"/>
      <c r="CD192" s="997" t="n"/>
      <c r="CE192" s="997" t="n"/>
      <c r="CF192" s="997" t="n"/>
      <c r="CG192" s="997" t="n"/>
      <c r="CH192" s="997" t="n"/>
      <c r="CI192" s="997" t="n"/>
      <c r="CJ192" s="997" t="n"/>
      <c r="CK192" s="997" t="n"/>
      <c r="CL192" s="997" t="n"/>
      <c r="CM192" s="997" t="n"/>
      <c r="CN192" s="997" t="n"/>
      <c r="CO192" s="997" t="n"/>
      <c r="CP192" s="997" t="n"/>
      <c r="CQ192" s="997" t="n"/>
      <c r="CR192" s="997" t="n"/>
      <c r="CS192" s="997" t="n"/>
      <c r="CT192" s="997" t="n"/>
      <c r="CU192" s="997" t="n"/>
      <c r="CV192" s="997" t="n"/>
      <c r="CW192" s="997" t="n"/>
      <c r="CX192" s="997" t="n"/>
      <c r="CY192" s="997" t="n"/>
      <c r="CZ192" s="997" t="n"/>
      <c r="DA192" s="997" t="n"/>
      <c r="DB192" s="997" t="n"/>
      <c r="DC192" s="997" t="n"/>
      <c r="DD192" s="997" t="n"/>
      <c r="DE192" s="997" t="n"/>
      <c r="DF192" s="997" t="n"/>
      <c r="DG192" s="997" t="n"/>
      <c r="DH192" s="997" t="n"/>
      <c r="DI192" s="997" t="n"/>
      <c r="DJ192" s="997" t="n"/>
      <c r="DK192" s="997" t="n"/>
      <c r="DL192" s="997" t="n"/>
      <c r="DM192" s="997" t="n"/>
      <c r="DN192" s="997" t="n"/>
      <c r="DO192" s="997" t="n"/>
      <c r="DP192" s="997" t="n"/>
      <c r="DQ192" s="997" t="n"/>
      <c r="DR192" s="997" t="n"/>
      <c r="DS192" s="997" t="n"/>
      <c r="DT192" s="997" t="n"/>
      <c r="DU192" s="997" t="n"/>
      <c r="DV192" s="997" t="n"/>
      <c r="DW192" s="997" t="n"/>
      <c r="DX192" s="997" t="n"/>
      <c r="DY192" s="997" t="n"/>
      <c r="DZ192" s="997" t="n"/>
      <c r="EA192" s="997" t="n"/>
      <c r="EB192" s="997" t="n"/>
      <c r="EC192" s="997" t="n"/>
      <c r="ED192" s="997" t="n"/>
      <c r="EE192" s="997" t="n"/>
      <c r="EF192" s="997" t="n"/>
      <c r="EG192" s="997" t="n"/>
      <c r="EH192" s="997" t="n"/>
      <c r="EI192" s="997" t="n"/>
      <c r="EJ192" s="997" t="n"/>
    </row>
    <row r="193" ht="18.75" customFormat="1" customHeight="1" s="996">
      <c r="A193" s="79" t="n"/>
      <c r="B193" s="1042" t="n"/>
      <c r="C193" s="1031" t="n"/>
      <c r="D193" s="1031" t="n"/>
      <c r="E193" s="1031" t="n"/>
      <c r="F193" s="1031" t="n"/>
      <c r="G193" s="1031" t="n"/>
      <c r="H193" s="1031" t="n"/>
      <c r="I193" s="1038" t="n"/>
      <c r="J193" s="998" t="n"/>
      <c r="K193" s="997" t="n"/>
      <c r="L193" s="997" t="n"/>
      <c r="M193" s="997" t="n"/>
      <c r="N193" s="1012" t="inlineStr"/>
      <c r="O193" s="192" t="inlineStr"/>
      <c r="P193" s="192" t="inlineStr"/>
      <c r="Q193" s="192" t="inlineStr"/>
      <c r="R193" s="192" t="inlineStr"/>
      <c r="S193" s="192" t="inlineStr"/>
      <c r="T193" s="192" t="inlineStr"/>
      <c r="U193" s="193">
        <f>I189</f>
        <v/>
      </c>
      <c r="V193" s="997" t="n"/>
      <c r="W193" s="997" t="n"/>
      <c r="X193" s="997" t="n"/>
      <c r="Y193" s="997" t="n"/>
      <c r="Z193" s="997" t="n"/>
      <c r="AA193" s="997" t="n"/>
      <c r="AB193" s="997" t="n"/>
      <c r="AC193" s="997" t="n"/>
      <c r="AD193" s="997" t="n"/>
      <c r="AE193" s="997" t="n"/>
      <c r="AF193" s="997" t="n"/>
      <c r="AG193" s="997" t="n"/>
      <c r="AH193" s="997" t="n"/>
      <c r="AI193" s="997" t="n"/>
      <c r="AJ193" s="997" t="n"/>
      <c r="AK193" s="997" t="n"/>
      <c r="AL193" s="997" t="n"/>
      <c r="AM193" s="997" t="n"/>
      <c r="AN193" s="997" t="n"/>
      <c r="AO193" s="997" t="n"/>
      <c r="AP193" s="997" t="n"/>
      <c r="AQ193" s="997" t="n"/>
      <c r="AR193" s="997" t="n"/>
      <c r="AS193" s="997" t="n"/>
      <c r="AT193" s="997" t="n"/>
      <c r="AU193" s="997" t="n"/>
      <c r="AV193" s="997" t="n"/>
      <c r="AW193" s="997" t="n"/>
      <c r="AX193" s="997" t="n"/>
      <c r="AY193" s="997" t="n"/>
      <c r="AZ193" s="997" t="n"/>
      <c r="BA193" s="997" t="n"/>
      <c r="BB193" s="997" t="n"/>
      <c r="BC193" s="997" t="n"/>
      <c r="BD193" s="997" t="n"/>
      <c r="BE193" s="997" t="n"/>
      <c r="BF193" s="997" t="n"/>
      <c r="BG193" s="997" t="n"/>
      <c r="BH193" s="997" t="n"/>
      <c r="BI193" s="997" t="n"/>
      <c r="BJ193" s="997" t="n"/>
      <c r="BK193" s="997" t="n"/>
      <c r="BL193" s="997" t="n"/>
      <c r="BM193" s="997" t="n"/>
      <c r="BN193" s="997" t="n"/>
      <c r="BO193" s="997" t="n"/>
      <c r="BP193" s="997" t="n"/>
      <c r="BQ193" s="997" t="n"/>
      <c r="BR193" s="997" t="n"/>
      <c r="BS193" s="997" t="n"/>
      <c r="BT193" s="997" t="n"/>
      <c r="BU193" s="997" t="n"/>
      <c r="BV193" s="997" t="n"/>
      <c r="BW193" s="997" t="n"/>
      <c r="BX193" s="997" t="n"/>
      <c r="BY193" s="997" t="n"/>
      <c r="BZ193" s="997" t="n"/>
      <c r="CA193" s="997" t="n"/>
      <c r="CB193" s="997" t="n"/>
      <c r="CC193" s="997" t="n"/>
      <c r="CD193" s="997" t="n"/>
      <c r="CE193" s="997" t="n"/>
      <c r="CF193" s="997" t="n"/>
      <c r="CG193" s="997" t="n"/>
      <c r="CH193" s="997" t="n"/>
      <c r="CI193" s="997" t="n"/>
      <c r="CJ193" s="997" t="n"/>
      <c r="CK193" s="997" t="n"/>
      <c r="CL193" s="997" t="n"/>
      <c r="CM193" s="997" t="n"/>
      <c r="CN193" s="997" t="n"/>
      <c r="CO193" s="997" t="n"/>
      <c r="CP193" s="997" t="n"/>
      <c r="CQ193" s="997" t="n"/>
      <c r="CR193" s="997" t="n"/>
      <c r="CS193" s="997" t="n"/>
      <c r="CT193" s="997" t="n"/>
      <c r="CU193" s="997" t="n"/>
      <c r="CV193" s="997" t="n"/>
      <c r="CW193" s="997" t="n"/>
      <c r="CX193" s="997" t="n"/>
      <c r="CY193" s="997" t="n"/>
      <c r="CZ193" s="997" t="n"/>
      <c r="DA193" s="997" t="n"/>
      <c r="DB193" s="997" t="n"/>
      <c r="DC193" s="997" t="n"/>
      <c r="DD193" s="997" t="n"/>
      <c r="DE193" s="997" t="n"/>
      <c r="DF193" s="997" t="n"/>
      <c r="DG193" s="997" t="n"/>
      <c r="DH193" s="997" t="n"/>
      <c r="DI193" s="997" t="n"/>
      <c r="DJ193" s="997" t="n"/>
      <c r="DK193" s="997" t="n"/>
      <c r="DL193" s="997" t="n"/>
      <c r="DM193" s="997" t="n"/>
      <c r="DN193" s="997" t="n"/>
      <c r="DO193" s="997" t="n"/>
      <c r="DP193" s="997" t="n"/>
      <c r="DQ193" s="997" t="n"/>
      <c r="DR193" s="997" t="n"/>
      <c r="DS193" s="997" t="n"/>
      <c r="DT193" s="997" t="n"/>
      <c r="DU193" s="997" t="n"/>
      <c r="DV193" s="997" t="n"/>
      <c r="DW193" s="997" t="n"/>
      <c r="DX193" s="997" t="n"/>
      <c r="DY193" s="997" t="n"/>
      <c r="DZ193" s="997" t="n"/>
      <c r="EA193" s="997" t="n"/>
      <c r="EB193" s="997" t="n"/>
      <c r="EC193" s="997" t="n"/>
      <c r="ED193" s="997" t="n"/>
      <c r="EE193" s="997" t="n"/>
      <c r="EF193" s="997" t="n"/>
      <c r="EG193" s="997" t="n"/>
      <c r="EH193" s="997" t="n"/>
      <c r="EI193" s="997" t="n"/>
      <c r="EJ193" s="997" t="n"/>
    </row>
    <row r="194" ht="18.75" customFormat="1" customHeight="1" s="996">
      <c r="A194" s="79" t="n"/>
      <c r="B194" s="119" t="n"/>
      <c r="C194" s="1031" t="n"/>
      <c r="D194" s="1031" t="n"/>
      <c r="E194" s="1031" t="n"/>
      <c r="F194" s="1031" t="n"/>
      <c r="G194" s="1031" t="n"/>
      <c r="H194" s="1031" t="n"/>
      <c r="I194" s="1038" t="n"/>
      <c r="J194" s="998" t="n"/>
      <c r="K194" s="997" t="n"/>
      <c r="L194" s="997" t="n"/>
      <c r="M194" s="997" t="n"/>
      <c r="N194" s="1012" t="inlineStr"/>
      <c r="O194" s="192" t="inlineStr"/>
      <c r="P194" s="192" t="inlineStr"/>
      <c r="Q194" s="192" t="inlineStr"/>
      <c r="R194" s="192" t="inlineStr"/>
      <c r="S194" s="192" t="inlineStr"/>
      <c r="T194" s="192" t="inlineStr"/>
      <c r="U194" s="193">
        <f>I190</f>
        <v/>
      </c>
      <c r="V194" s="997" t="n"/>
      <c r="W194" s="997" t="n"/>
      <c r="X194" s="997" t="n"/>
      <c r="Y194" s="997" t="n"/>
      <c r="Z194" s="997" t="n"/>
      <c r="AA194" s="997" t="n"/>
      <c r="AB194" s="997" t="n"/>
      <c r="AC194" s="997" t="n"/>
      <c r="AD194" s="997" t="n"/>
      <c r="AE194" s="997" t="n"/>
      <c r="AF194" s="997" t="n"/>
      <c r="AG194" s="997" t="n"/>
      <c r="AH194" s="997" t="n"/>
      <c r="AI194" s="997" t="n"/>
      <c r="AJ194" s="997" t="n"/>
      <c r="AK194" s="997" t="n"/>
      <c r="AL194" s="997" t="n"/>
      <c r="AM194" s="997" t="n"/>
      <c r="AN194" s="997" t="n"/>
      <c r="AO194" s="997" t="n"/>
      <c r="AP194" s="997" t="n"/>
      <c r="AQ194" s="997" t="n"/>
      <c r="AR194" s="997" t="n"/>
      <c r="AS194" s="997" t="n"/>
      <c r="AT194" s="997" t="n"/>
      <c r="AU194" s="997" t="n"/>
      <c r="AV194" s="997" t="n"/>
      <c r="AW194" s="997" t="n"/>
      <c r="AX194" s="997" t="n"/>
      <c r="AY194" s="997" t="n"/>
      <c r="AZ194" s="997" t="n"/>
      <c r="BA194" s="997" t="n"/>
      <c r="BB194" s="997" t="n"/>
      <c r="BC194" s="997" t="n"/>
      <c r="BD194" s="997" t="n"/>
      <c r="BE194" s="997" t="n"/>
      <c r="BF194" s="997" t="n"/>
      <c r="BG194" s="997" t="n"/>
      <c r="BH194" s="997" t="n"/>
      <c r="BI194" s="997" t="n"/>
      <c r="BJ194" s="997" t="n"/>
      <c r="BK194" s="997" t="n"/>
      <c r="BL194" s="997" t="n"/>
      <c r="BM194" s="997" t="n"/>
      <c r="BN194" s="997" t="n"/>
      <c r="BO194" s="997" t="n"/>
      <c r="BP194" s="997" t="n"/>
      <c r="BQ194" s="997" t="n"/>
      <c r="BR194" s="997" t="n"/>
      <c r="BS194" s="997" t="n"/>
      <c r="BT194" s="997" t="n"/>
      <c r="BU194" s="997" t="n"/>
      <c r="BV194" s="997" t="n"/>
      <c r="BW194" s="997" t="n"/>
      <c r="BX194" s="997" t="n"/>
      <c r="BY194" s="997" t="n"/>
      <c r="BZ194" s="997" t="n"/>
      <c r="CA194" s="997" t="n"/>
      <c r="CB194" s="997" t="n"/>
      <c r="CC194" s="997" t="n"/>
      <c r="CD194" s="997" t="n"/>
      <c r="CE194" s="997" t="n"/>
      <c r="CF194" s="997" t="n"/>
      <c r="CG194" s="997" t="n"/>
      <c r="CH194" s="997" t="n"/>
      <c r="CI194" s="997" t="n"/>
      <c r="CJ194" s="997" t="n"/>
      <c r="CK194" s="997" t="n"/>
      <c r="CL194" s="997" t="n"/>
      <c r="CM194" s="997" t="n"/>
      <c r="CN194" s="997" t="n"/>
      <c r="CO194" s="997" t="n"/>
      <c r="CP194" s="997" t="n"/>
      <c r="CQ194" s="997" t="n"/>
      <c r="CR194" s="997" t="n"/>
      <c r="CS194" s="997" t="n"/>
      <c r="CT194" s="997" t="n"/>
      <c r="CU194" s="997" t="n"/>
      <c r="CV194" s="997" t="n"/>
      <c r="CW194" s="997" t="n"/>
      <c r="CX194" s="997" t="n"/>
      <c r="CY194" s="997" t="n"/>
      <c r="CZ194" s="997" t="n"/>
      <c r="DA194" s="997" t="n"/>
      <c r="DB194" s="997" t="n"/>
      <c r="DC194" s="997" t="n"/>
      <c r="DD194" s="997" t="n"/>
      <c r="DE194" s="997" t="n"/>
      <c r="DF194" s="997" t="n"/>
      <c r="DG194" s="997" t="n"/>
      <c r="DH194" s="997" t="n"/>
      <c r="DI194" s="997" t="n"/>
      <c r="DJ194" s="997" t="n"/>
      <c r="DK194" s="997" t="n"/>
      <c r="DL194" s="997" t="n"/>
      <c r="DM194" s="997" t="n"/>
      <c r="DN194" s="997" t="n"/>
      <c r="DO194" s="997" t="n"/>
      <c r="DP194" s="997" t="n"/>
      <c r="DQ194" s="997" t="n"/>
      <c r="DR194" s="997" t="n"/>
      <c r="DS194" s="997" t="n"/>
      <c r="DT194" s="997" t="n"/>
      <c r="DU194" s="997" t="n"/>
      <c r="DV194" s="997" t="n"/>
      <c r="DW194" s="997" t="n"/>
      <c r="DX194" s="997" t="n"/>
      <c r="DY194" s="997" t="n"/>
      <c r="DZ194" s="997" t="n"/>
      <c r="EA194" s="997" t="n"/>
      <c r="EB194" s="997" t="n"/>
      <c r="EC194" s="997" t="n"/>
      <c r="ED194" s="997" t="n"/>
      <c r="EE194" s="997" t="n"/>
      <c r="EF194" s="997" t="n"/>
      <c r="EG194" s="997" t="n"/>
      <c r="EH194" s="997" t="n"/>
      <c r="EI194" s="997" t="n"/>
      <c r="EJ194" s="997" t="n"/>
    </row>
    <row r="195" ht="18.75" customFormat="1" customHeight="1" s="996">
      <c r="A195" s="79" t="n"/>
      <c r="B195" s="119" t="n"/>
      <c r="C195" s="1031" t="n"/>
      <c r="D195" s="1031" t="n"/>
      <c r="E195" s="1031" t="n"/>
      <c r="F195" s="1031" t="n"/>
      <c r="G195" s="1031" t="n"/>
      <c r="H195" s="1031" t="n"/>
      <c r="I195" s="1038" t="n"/>
      <c r="J195" s="998" t="n"/>
      <c r="K195" s="997" t="n"/>
      <c r="L195" s="997" t="n"/>
      <c r="M195" s="997" t="n"/>
      <c r="N195" s="1012" t="inlineStr"/>
      <c r="O195" s="192" t="inlineStr"/>
      <c r="P195" s="192" t="inlineStr"/>
      <c r="Q195" s="192" t="inlineStr"/>
      <c r="R195" s="192" t="inlineStr"/>
      <c r="S195" s="192" t="inlineStr"/>
      <c r="T195" s="192" t="inlineStr"/>
      <c r="U195" s="193">
        <f>I191</f>
        <v/>
      </c>
      <c r="V195" s="997" t="n"/>
      <c r="W195" s="997" t="n"/>
      <c r="X195" s="997" t="n"/>
      <c r="Y195" s="997" t="n"/>
      <c r="Z195" s="997" t="n"/>
      <c r="AA195" s="997" t="n"/>
      <c r="AB195" s="997" t="n"/>
      <c r="AC195" s="997" t="n"/>
      <c r="AD195" s="997" t="n"/>
      <c r="AE195" s="997" t="n"/>
      <c r="AF195" s="997" t="n"/>
      <c r="AG195" s="997" t="n"/>
      <c r="AH195" s="997" t="n"/>
      <c r="AI195" s="997" t="n"/>
      <c r="AJ195" s="997" t="n"/>
      <c r="AK195" s="997" t="n"/>
      <c r="AL195" s="997" t="n"/>
      <c r="AM195" s="997" t="n"/>
      <c r="AN195" s="997" t="n"/>
      <c r="AO195" s="997" t="n"/>
      <c r="AP195" s="997" t="n"/>
      <c r="AQ195" s="997" t="n"/>
      <c r="AR195" s="997" t="n"/>
      <c r="AS195" s="997" t="n"/>
      <c r="AT195" s="997" t="n"/>
      <c r="AU195" s="997" t="n"/>
      <c r="AV195" s="997" t="n"/>
      <c r="AW195" s="997" t="n"/>
      <c r="AX195" s="997" t="n"/>
      <c r="AY195" s="997" t="n"/>
      <c r="AZ195" s="997" t="n"/>
      <c r="BA195" s="997" t="n"/>
      <c r="BB195" s="997" t="n"/>
      <c r="BC195" s="997" t="n"/>
      <c r="BD195" s="997" t="n"/>
      <c r="BE195" s="997" t="n"/>
      <c r="BF195" s="997" t="n"/>
      <c r="BG195" s="997" t="n"/>
      <c r="BH195" s="997" t="n"/>
      <c r="BI195" s="997" t="n"/>
      <c r="BJ195" s="997" t="n"/>
      <c r="BK195" s="997" t="n"/>
      <c r="BL195" s="997" t="n"/>
      <c r="BM195" s="997" t="n"/>
      <c r="BN195" s="997" t="n"/>
      <c r="BO195" s="997" t="n"/>
      <c r="BP195" s="997" t="n"/>
      <c r="BQ195" s="997" t="n"/>
      <c r="BR195" s="997" t="n"/>
      <c r="BS195" s="997" t="n"/>
      <c r="BT195" s="997" t="n"/>
      <c r="BU195" s="997" t="n"/>
      <c r="BV195" s="997" t="n"/>
      <c r="BW195" s="997" t="n"/>
      <c r="BX195" s="997" t="n"/>
      <c r="BY195" s="997" t="n"/>
      <c r="BZ195" s="997" t="n"/>
      <c r="CA195" s="997" t="n"/>
      <c r="CB195" s="997" t="n"/>
      <c r="CC195" s="997" t="n"/>
      <c r="CD195" s="997" t="n"/>
      <c r="CE195" s="997" t="n"/>
      <c r="CF195" s="997" t="n"/>
      <c r="CG195" s="997" t="n"/>
      <c r="CH195" s="997" t="n"/>
      <c r="CI195" s="997" t="n"/>
      <c r="CJ195" s="997" t="n"/>
      <c r="CK195" s="997" t="n"/>
      <c r="CL195" s="997" t="n"/>
      <c r="CM195" s="997" t="n"/>
      <c r="CN195" s="997" t="n"/>
      <c r="CO195" s="997" t="n"/>
      <c r="CP195" s="997" t="n"/>
      <c r="CQ195" s="997" t="n"/>
      <c r="CR195" s="997" t="n"/>
      <c r="CS195" s="997" t="n"/>
      <c r="CT195" s="997" t="n"/>
      <c r="CU195" s="997" t="n"/>
      <c r="CV195" s="997" t="n"/>
      <c r="CW195" s="997" t="n"/>
      <c r="CX195" s="997" t="n"/>
      <c r="CY195" s="997" t="n"/>
      <c r="CZ195" s="997" t="n"/>
      <c r="DA195" s="997" t="n"/>
      <c r="DB195" s="997" t="n"/>
      <c r="DC195" s="997" t="n"/>
      <c r="DD195" s="997" t="n"/>
      <c r="DE195" s="997" t="n"/>
      <c r="DF195" s="997" t="n"/>
      <c r="DG195" s="997" t="n"/>
      <c r="DH195" s="997" t="n"/>
      <c r="DI195" s="997" t="n"/>
      <c r="DJ195" s="997" t="n"/>
      <c r="DK195" s="997" t="n"/>
      <c r="DL195" s="997" t="n"/>
      <c r="DM195" s="997" t="n"/>
      <c r="DN195" s="997" t="n"/>
      <c r="DO195" s="997" t="n"/>
      <c r="DP195" s="997" t="n"/>
      <c r="DQ195" s="997" t="n"/>
      <c r="DR195" s="997" t="n"/>
      <c r="DS195" s="997" t="n"/>
      <c r="DT195" s="997" t="n"/>
      <c r="DU195" s="997" t="n"/>
      <c r="DV195" s="997" t="n"/>
      <c r="DW195" s="997" t="n"/>
      <c r="DX195" s="997" t="n"/>
      <c r="DY195" s="997" t="n"/>
      <c r="DZ195" s="997" t="n"/>
      <c r="EA195" s="997" t="n"/>
      <c r="EB195" s="997" t="n"/>
      <c r="EC195" s="997" t="n"/>
      <c r="ED195" s="997" t="n"/>
      <c r="EE195" s="997" t="n"/>
      <c r="EF195" s="997" t="n"/>
      <c r="EG195" s="997" t="n"/>
      <c r="EH195" s="997" t="n"/>
      <c r="EI195" s="997" t="n"/>
      <c r="EJ195" s="997" t="n"/>
    </row>
    <row r="196" ht="18.75" customFormat="1" customHeight="1" s="996">
      <c r="A196" s="79" t="n"/>
      <c r="B196" s="119" t="n"/>
      <c r="C196" s="1031" t="n"/>
      <c r="D196" s="1031" t="n"/>
      <c r="E196" s="1031" t="n"/>
      <c r="F196" s="1031" t="n"/>
      <c r="G196" s="1031" t="n"/>
      <c r="H196" s="1031" t="n"/>
      <c r="I196" s="1038" t="n"/>
      <c r="J196" s="998" t="n"/>
      <c r="K196" s="997" t="n"/>
      <c r="L196" s="997" t="n"/>
      <c r="M196" s="997" t="n"/>
      <c r="N196" s="1012" t="inlineStr"/>
      <c r="O196" s="192" t="inlineStr"/>
      <c r="P196" s="192" t="inlineStr"/>
      <c r="Q196" s="192" t="inlineStr"/>
      <c r="R196" s="192" t="inlineStr"/>
      <c r="S196" s="192" t="inlineStr"/>
      <c r="T196" s="192" t="inlineStr"/>
      <c r="U196" s="193">
        <f>I192</f>
        <v/>
      </c>
      <c r="V196" s="997" t="n"/>
      <c r="W196" s="997" t="n"/>
      <c r="X196" s="997" t="n"/>
      <c r="Y196" s="997" t="n"/>
      <c r="Z196" s="997" t="n"/>
      <c r="AA196" s="997" t="n"/>
      <c r="AB196" s="997" t="n"/>
      <c r="AC196" s="997" t="n"/>
      <c r="AD196" s="997" t="n"/>
      <c r="AE196" s="997" t="n"/>
      <c r="AF196" s="997" t="n"/>
      <c r="AG196" s="997" t="n"/>
      <c r="AH196" s="997" t="n"/>
      <c r="AI196" s="997" t="n"/>
      <c r="AJ196" s="997" t="n"/>
      <c r="AK196" s="997" t="n"/>
      <c r="AL196" s="997" t="n"/>
      <c r="AM196" s="997" t="n"/>
      <c r="AN196" s="997" t="n"/>
      <c r="AO196" s="997" t="n"/>
      <c r="AP196" s="997" t="n"/>
      <c r="AQ196" s="997" t="n"/>
      <c r="AR196" s="997" t="n"/>
      <c r="AS196" s="997" t="n"/>
      <c r="AT196" s="997" t="n"/>
      <c r="AU196" s="997" t="n"/>
      <c r="AV196" s="997" t="n"/>
      <c r="AW196" s="997" t="n"/>
      <c r="AX196" s="997" t="n"/>
      <c r="AY196" s="997" t="n"/>
      <c r="AZ196" s="997" t="n"/>
      <c r="BA196" s="997" t="n"/>
      <c r="BB196" s="997" t="n"/>
      <c r="BC196" s="997" t="n"/>
      <c r="BD196" s="997" t="n"/>
      <c r="BE196" s="997" t="n"/>
      <c r="BF196" s="997" t="n"/>
      <c r="BG196" s="997" t="n"/>
      <c r="BH196" s="997" t="n"/>
      <c r="BI196" s="997" t="n"/>
      <c r="BJ196" s="997" t="n"/>
      <c r="BK196" s="997" t="n"/>
      <c r="BL196" s="997" t="n"/>
      <c r="BM196" s="997" t="n"/>
      <c r="BN196" s="997" t="n"/>
      <c r="BO196" s="997" t="n"/>
      <c r="BP196" s="997" t="n"/>
      <c r="BQ196" s="997" t="n"/>
      <c r="BR196" s="997" t="n"/>
      <c r="BS196" s="997" t="n"/>
      <c r="BT196" s="997" t="n"/>
      <c r="BU196" s="997" t="n"/>
      <c r="BV196" s="997" t="n"/>
      <c r="BW196" s="997" t="n"/>
      <c r="BX196" s="997" t="n"/>
      <c r="BY196" s="997" t="n"/>
      <c r="BZ196" s="997" t="n"/>
      <c r="CA196" s="997" t="n"/>
      <c r="CB196" s="997" t="n"/>
      <c r="CC196" s="997" t="n"/>
      <c r="CD196" s="997" t="n"/>
      <c r="CE196" s="997" t="n"/>
      <c r="CF196" s="997" t="n"/>
      <c r="CG196" s="997" t="n"/>
      <c r="CH196" s="997" t="n"/>
      <c r="CI196" s="997" t="n"/>
      <c r="CJ196" s="997" t="n"/>
      <c r="CK196" s="997" t="n"/>
      <c r="CL196" s="997" t="n"/>
      <c r="CM196" s="997" t="n"/>
      <c r="CN196" s="997" t="n"/>
      <c r="CO196" s="997" t="n"/>
      <c r="CP196" s="997" t="n"/>
      <c r="CQ196" s="997" t="n"/>
      <c r="CR196" s="997" t="n"/>
      <c r="CS196" s="997" t="n"/>
      <c r="CT196" s="997" t="n"/>
      <c r="CU196" s="997" t="n"/>
      <c r="CV196" s="997" t="n"/>
      <c r="CW196" s="997" t="n"/>
      <c r="CX196" s="997" t="n"/>
      <c r="CY196" s="997" t="n"/>
      <c r="CZ196" s="997" t="n"/>
      <c r="DA196" s="997" t="n"/>
      <c r="DB196" s="997" t="n"/>
      <c r="DC196" s="997" t="n"/>
      <c r="DD196" s="997" t="n"/>
      <c r="DE196" s="997" t="n"/>
      <c r="DF196" s="997" t="n"/>
      <c r="DG196" s="997" t="n"/>
      <c r="DH196" s="997" t="n"/>
      <c r="DI196" s="997" t="n"/>
      <c r="DJ196" s="997" t="n"/>
      <c r="DK196" s="997" t="n"/>
      <c r="DL196" s="997" t="n"/>
      <c r="DM196" s="997" t="n"/>
      <c r="DN196" s="997" t="n"/>
      <c r="DO196" s="997" t="n"/>
      <c r="DP196" s="997" t="n"/>
      <c r="DQ196" s="997" t="n"/>
      <c r="DR196" s="997" t="n"/>
      <c r="DS196" s="997" t="n"/>
      <c r="DT196" s="997" t="n"/>
      <c r="DU196" s="997" t="n"/>
      <c r="DV196" s="997" t="n"/>
      <c r="DW196" s="997" t="n"/>
      <c r="DX196" s="997" t="n"/>
      <c r="DY196" s="997" t="n"/>
      <c r="DZ196" s="997" t="n"/>
      <c r="EA196" s="997" t="n"/>
      <c r="EB196" s="997" t="n"/>
      <c r="EC196" s="997" t="n"/>
      <c r="ED196" s="997" t="n"/>
      <c r="EE196" s="997" t="n"/>
      <c r="EF196" s="997" t="n"/>
      <c r="EG196" s="997" t="n"/>
      <c r="EH196" s="997" t="n"/>
      <c r="EI196" s="997" t="n"/>
      <c r="EJ196" s="997" t="n"/>
    </row>
    <row r="197" ht="18.75" customFormat="1" customHeight="1" s="1006">
      <c r="A197" s="79" t="n"/>
      <c r="B197" s="119" t="n"/>
      <c r="C197" s="1031" t="n"/>
      <c r="D197" s="1031" t="n"/>
      <c r="E197" s="1031" t="n"/>
      <c r="F197" s="1031" t="n"/>
      <c r="G197" s="1031" t="n"/>
      <c r="H197" s="1031" t="n"/>
      <c r="I197" s="1038" t="n"/>
      <c r="J197" s="998" t="n"/>
      <c r="K197" s="997" t="n"/>
      <c r="L197" s="997" t="n"/>
      <c r="M197" s="997" t="n"/>
      <c r="N197" s="1012" t="inlineStr"/>
      <c r="O197" s="192" t="inlineStr"/>
      <c r="P197" s="192" t="inlineStr"/>
      <c r="Q197" s="192" t="inlineStr"/>
      <c r="R197" s="192" t="inlineStr"/>
      <c r="S197" s="192" t="inlineStr"/>
      <c r="T197" s="192" t="inlineStr"/>
      <c r="U197" s="193">
        <f>I193</f>
        <v/>
      </c>
      <c r="V197" s="997" t="n"/>
      <c r="W197" s="997" t="n"/>
      <c r="X197" s="997" t="n"/>
      <c r="Y197" s="997" t="n"/>
      <c r="Z197" s="997" t="n"/>
      <c r="AA197" s="997" t="n"/>
      <c r="AB197" s="997" t="n"/>
      <c r="AC197" s="997" t="n"/>
      <c r="AD197" s="997" t="n"/>
      <c r="AE197" s="997" t="n"/>
      <c r="AF197" s="997" t="n"/>
      <c r="AG197" s="997" t="n"/>
      <c r="AH197" s="997" t="n"/>
      <c r="AI197" s="997" t="n"/>
      <c r="AJ197" s="997" t="n"/>
      <c r="AK197" s="997" t="n"/>
      <c r="AL197" s="997" t="n"/>
      <c r="AM197" s="997" t="n"/>
      <c r="AN197" s="997" t="n"/>
      <c r="AO197" s="997" t="n"/>
      <c r="AP197" s="997" t="n"/>
      <c r="AQ197" s="997" t="n"/>
      <c r="AR197" s="997" t="n"/>
      <c r="AS197" s="997" t="n"/>
      <c r="AT197" s="997" t="n"/>
      <c r="AU197" s="997" t="n"/>
      <c r="AV197" s="997" t="n"/>
      <c r="AW197" s="997" t="n"/>
      <c r="AX197" s="997" t="n"/>
      <c r="AY197" s="997" t="n"/>
      <c r="AZ197" s="997" t="n"/>
      <c r="BA197" s="997" t="n"/>
      <c r="BB197" s="997" t="n"/>
      <c r="BC197" s="997" t="n"/>
      <c r="BD197" s="997" t="n"/>
      <c r="BE197" s="997" t="n"/>
      <c r="BF197" s="997" t="n"/>
      <c r="BG197" s="997" t="n"/>
      <c r="BH197" s="997" t="n"/>
      <c r="BI197" s="997" t="n"/>
      <c r="BJ197" s="997" t="n"/>
      <c r="BK197" s="997" t="n"/>
      <c r="BL197" s="997" t="n"/>
      <c r="BM197" s="997" t="n"/>
      <c r="BN197" s="997" t="n"/>
      <c r="BO197" s="997" t="n"/>
      <c r="BP197" s="997" t="n"/>
      <c r="BQ197" s="997" t="n"/>
      <c r="BR197" s="997" t="n"/>
      <c r="BS197" s="997" t="n"/>
      <c r="BT197" s="997" t="n"/>
      <c r="BU197" s="997" t="n"/>
      <c r="BV197" s="997" t="n"/>
      <c r="BW197" s="997" t="n"/>
      <c r="BX197" s="997" t="n"/>
      <c r="BY197" s="997" t="n"/>
      <c r="BZ197" s="997" t="n"/>
      <c r="CA197" s="997" t="n"/>
      <c r="CB197" s="997" t="n"/>
      <c r="CC197" s="997" t="n"/>
      <c r="CD197" s="997" t="n"/>
      <c r="CE197" s="997" t="n"/>
      <c r="CF197" s="997" t="n"/>
      <c r="CG197" s="997" t="n"/>
      <c r="CH197" s="997" t="n"/>
      <c r="CI197" s="997" t="n"/>
      <c r="CJ197" s="997" t="n"/>
      <c r="CK197" s="997" t="n"/>
      <c r="CL197" s="997" t="n"/>
      <c r="CM197" s="997" t="n"/>
      <c r="CN197" s="997" t="n"/>
      <c r="CO197" s="997" t="n"/>
      <c r="CP197" s="997" t="n"/>
      <c r="CQ197" s="997" t="n"/>
      <c r="CR197" s="997" t="n"/>
      <c r="CS197" s="997" t="n"/>
      <c r="CT197" s="997" t="n"/>
      <c r="CU197" s="997" t="n"/>
      <c r="CV197" s="997" t="n"/>
      <c r="CW197" s="997" t="n"/>
      <c r="CX197" s="997" t="n"/>
      <c r="CY197" s="997" t="n"/>
      <c r="CZ197" s="997" t="n"/>
      <c r="DA197" s="997" t="n"/>
      <c r="DB197" s="997" t="n"/>
      <c r="DC197" s="997" t="n"/>
      <c r="DD197" s="997" t="n"/>
      <c r="DE197" s="997" t="n"/>
      <c r="DF197" s="997" t="n"/>
      <c r="DG197" s="997" t="n"/>
      <c r="DH197" s="997" t="n"/>
      <c r="DI197" s="997" t="n"/>
      <c r="DJ197" s="997" t="n"/>
      <c r="DK197" s="997" t="n"/>
      <c r="DL197" s="997" t="n"/>
      <c r="DM197" s="997" t="n"/>
      <c r="DN197" s="997" t="n"/>
      <c r="DO197" s="997" t="n"/>
      <c r="DP197" s="997" t="n"/>
      <c r="DQ197" s="997" t="n"/>
      <c r="DR197" s="997" t="n"/>
      <c r="DS197" s="997" t="n"/>
      <c r="DT197" s="997" t="n"/>
      <c r="DU197" s="997" t="n"/>
      <c r="DV197" s="997" t="n"/>
      <c r="DW197" s="997" t="n"/>
      <c r="DX197" s="997" t="n"/>
      <c r="DY197" s="997" t="n"/>
      <c r="DZ197" s="997" t="n"/>
      <c r="EA197" s="997" t="n"/>
      <c r="EB197" s="997" t="n"/>
      <c r="EC197" s="997" t="n"/>
      <c r="ED197" s="997" t="n"/>
      <c r="EE197" s="997" t="n"/>
      <c r="EF197" s="997" t="n"/>
      <c r="EG197" s="997" t="n"/>
      <c r="EH197" s="997" t="n"/>
      <c r="EI197" s="997" t="n"/>
      <c r="EJ197" s="997" t="n"/>
    </row>
    <row r="198">
      <c r="A198" s="79" t="n"/>
      <c r="B198" s="119" t="n"/>
      <c r="C198" s="1031" t="n"/>
      <c r="D198" s="1031" t="n"/>
      <c r="E198" s="1031" t="n"/>
      <c r="F198" s="1031" t="n"/>
      <c r="G198" s="1031" t="n"/>
      <c r="H198" s="1031" t="n"/>
      <c r="I198" s="1038" t="n"/>
      <c r="J198" s="998" t="n"/>
      <c r="K198" s="997" t="n"/>
      <c r="L198" s="997" t="n"/>
      <c r="M198" s="997" t="n"/>
      <c r="N198" s="1012" t="inlineStr"/>
      <c r="O198" s="192" t="inlineStr"/>
      <c r="P198" s="192" t="inlineStr"/>
      <c r="Q198" s="192" t="inlineStr"/>
      <c r="R198" s="192" t="inlineStr"/>
      <c r="S198" s="192" t="inlineStr"/>
      <c r="T198" s="192" t="inlineStr"/>
      <c r="U198" s="193">
        <f>I194</f>
        <v/>
      </c>
      <c r="V198" s="997" t="n"/>
      <c r="W198" s="997" t="n"/>
      <c r="X198" s="997" t="n"/>
      <c r="Y198" s="997" t="n"/>
      <c r="Z198" s="997" t="n"/>
      <c r="AA198" s="997" t="n"/>
      <c r="AB198" s="997" t="n"/>
      <c r="AC198" s="997" t="n"/>
      <c r="AD198" s="997" t="n"/>
      <c r="AE198" s="997" t="n"/>
      <c r="AF198" s="997" t="n"/>
      <c r="AG198" s="997" t="n"/>
      <c r="AH198" s="997" t="n"/>
      <c r="AI198" s="997" t="n"/>
      <c r="AJ198" s="997" t="n"/>
      <c r="AK198" s="997" t="n"/>
      <c r="AL198" s="997" t="n"/>
      <c r="AM198" s="997" t="n"/>
      <c r="AN198" s="997" t="n"/>
      <c r="AO198" s="997" t="n"/>
      <c r="AP198" s="997" t="n"/>
      <c r="AQ198" s="997" t="n"/>
      <c r="AR198" s="997" t="n"/>
      <c r="AS198" s="997" t="n"/>
      <c r="AT198" s="997" t="n"/>
      <c r="AU198" s="997" t="n"/>
      <c r="AV198" s="997" t="n"/>
      <c r="AW198" s="997" t="n"/>
      <c r="AX198" s="997" t="n"/>
      <c r="AY198" s="997" t="n"/>
      <c r="AZ198" s="997" t="n"/>
      <c r="BA198" s="997" t="n"/>
      <c r="BB198" s="997" t="n"/>
      <c r="BC198" s="997" t="n"/>
      <c r="BD198" s="997" t="n"/>
      <c r="BE198" s="997" t="n"/>
      <c r="BF198" s="997" t="n"/>
      <c r="BG198" s="997" t="n"/>
      <c r="BH198" s="997" t="n"/>
      <c r="BI198" s="997" t="n"/>
      <c r="BJ198" s="997" t="n"/>
      <c r="BK198" s="997" t="n"/>
      <c r="BL198" s="997" t="n"/>
      <c r="BM198" s="997" t="n"/>
      <c r="BN198" s="997" t="n"/>
      <c r="BO198" s="997" t="n"/>
      <c r="BP198" s="997" t="n"/>
      <c r="BQ198" s="997" t="n"/>
      <c r="BR198" s="997" t="n"/>
      <c r="BS198" s="997" t="n"/>
      <c r="BT198" s="997" t="n"/>
      <c r="BU198" s="997" t="n"/>
      <c r="BV198" s="997" t="n"/>
      <c r="BW198" s="997" t="n"/>
      <c r="BX198" s="997" t="n"/>
      <c r="BY198" s="997" t="n"/>
      <c r="BZ198" s="997" t="n"/>
      <c r="CA198" s="997" t="n"/>
      <c r="CB198" s="997" t="n"/>
      <c r="CC198" s="997" t="n"/>
      <c r="CD198" s="997" t="n"/>
      <c r="CE198" s="997" t="n"/>
      <c r="CF198" s="997" t="n"/>
      <c r="CG198" s="997" t="n"/>
      <c r="CH198" s="997" t="n"/>
      <c r="CI198" s="997" t="n"/>
      <c r="CJ198" s="997" t="n"/>
      <c r="CK198" s="997" t="n"/>
      <c r="CL198" s="997" t="n"/>
      <c r="CM198" s="997" t="n"/>
      <c r="CN198" s="997" t="n"/>
      <c r="CO198" s="997" t="n"/>
      <c r="CP198" s="997" t="n"/>
      <c r="CQ198" s="997" t="n"/>
      <c r="CR198" s="997" t="n"/>
      <c r="CS198" s="997" t="n"/>
      <c r="CT198" s="997" t="n"/>
      <c r="CU198" s="997" t="n"/>
      <c r="CV198" s="997" t="n"/>
      <c r="CW198" s="997" t="n"/>
      <c r="CX198" s="997" t="n"/>
      <c r="CY198" s="997" t="n"/>
      <c r="CZ198" s="997" t="n"/>
      <c r="DA198" s="997" t="n"/>
      <c r="DB198" s="997" t="n"/>
      <c r="DC198" s="997" t="n"/>
      <c r="DD198" s="997" t="n"/>
      <c r="DE198" s="997" t="n"/>
      <c r="DF198" s="997" t="n"/>
      <c r="DG198" s="997" t="n"/>
      <c r="DH198" s="997" t="n"/>
      <c r="DI198" s="997" t="n"/>
      <c r="DJ198" s="997" t="n"/>
      <c r="DK198" s="997" t="n"/>
      <c r="DL198" s="997" t="n"/>
      <c r="DM198" s="997" t="n"/>
      <c r="DN198" s="997" t="n"/>
      <c r="DO198" s="997" t="n"/>
      <c r="DP198" s="997" t="n"/>
      <c r="DQ198" s="997" t="n"/>
      <c r="DR198" s="997" t="n"/>
      <c r="DS198" s="997" t="n"/>
      <c r="DT198" s="997" t="n"/>
      <c r="DU198" s="997" t="n"/>
      <c r="DV198" s="997" t="n"/>
      <c r="DW198" s="997" t="n"/>
      <c r="DX198" s="997" t="n"/>
      <c r="DY198" s="997" t="n"/>
      <c r="DZ198" s="997" t="n"/>
      <c r="EA198" s="997" t="n"/>
      <c r="EB198" s="997" t="n"/>
      <c r="EC198" s="997" t="n"/>
      <c r="ED198" s="997" t="n"/>
      <c r="EE198" s="997" t="n"/>
      <c r="EF198" s="997" t="n"/>
      <c r="EG198" s="997" t="n"/>
      <c r="EH198" s="997" t="n"/>
      <c r="EI198" s="997" t="n"/>
      <c r="EJ198" s="997" t="n"/>
    </row>
    <row r="199">
      <c r="A199" s="79" t="inlineStr">
        <is>
          <t>K36</t>
        </is>
      </c>
      <c r="B199" s="96" t="inlineStr">
        <is>
          <t>Total</t>
        </is>
      </c>
      <c r="C199" s="987">
        <f>SUM(INDIRECT(ADDRESS(MATCH("K35",$A:$A,0)+1,COLUMN(C$13),4)&amp;":"&amp;ADDRESS(MATCH("K36",$A:$A,0)-1,COLUMN(C$13),4)))</f>
        <v/>
      </c>
      <c r="D199" s="987">
        <f>SUM(INDIRECT(ADDRESS(MATCH("K35",$A:$A,0)+1,COLUMN(D$13),4)&amp;":"&amp;ADDRESS(MATCH("K36",$A:$A,0)-1,COLUMN(D$13),4)))</f>
        <v/>
      </c>
      <c r="E199" s="987">
        <f>SUM(INDIRECT(ADDRESS(MATCH("K35",$A:$A,0)+1,COLUMN(E$13),4)&amp;":"&amp;ADDRESS(MATCH("K36",$A:$A,0)-1,COLUMN(E$13),4)))</f>
        <v/>
      </c>
      <c r="F199" s="987">
        <f>SUM(INDIRECT(ADDRESS(MATCH("K35",$A:$A,0)+1,COLUMN(F$13),4)&amp;":"&amp;ADDRESS(MATCH("K36",$A:$A,0)-1,COLUMN(F$13),4)))</f>
        <v/>
      </c>
      <c r="G199" s="987">
        <f>SUM(INDIRECT(ADDRESS(MATCH("K35",$A:$A,0)+1,COLUMN(G$13),4)&amp;":"&amp;ADDRESS(MATCH("K36",$A:$A,0)-1,COLUMN(G$13),4)))</f>
        <v/>
      </c>
      <c r="H199" s="987">
        <f>SUM(INDIRECT(ADDRESS(MATCH("K35",$A:$A,0)+1,COLUMN(H$13),4)&amp;":"&amp;ADDRESS(MATCH("K36",$A:$A,0)-1,COLUMN(H$13),4)))</f>
        <v/>
      </c>
      <c r="I199" s="1038" t="n"/>
      <c r="J199" s="998" t="n"/>
      <c r="K199" s="997" t="n"/>
      <c r="L199" s="997" t="n"/>
      <c r="M199" s="997" t="n"/>
      <c r="N199" s="1002">
        <f>B199</f>
        <v/>
      </c>
      <c r="O199" s="1043">
        <f>C199*BS!$B$9</f>
        <v/>
      </c>
      <c r="P199" s="1043">
        <f>D199*BS!$B$9</f>
        <v/>
      </c>
      <c r="Q199" s="1043">
        <f>E199*BS!$B$9</f>
        <v/>
      </c>
      <c r="R199" s="1043">
        <f>F199*BS!$B$9</f>
        <v/>
      </c>
      <c r="S199" s="1043">
        <f>G199*BS!$B$9</f>
        <v/>
      </c>
      <c r="T199" s="1043">
        <f>H199*BS!$B$9</f>
        <v/>
      </c>
      <c r="U199" s="193" t="n"/>
      <c r="V199" s="997" t="n"/>
      <c r="W199" s="997" t="n"/>
      <c r="X199" s="997" t="n"/>
      <c r="Y199" s="997" t="n"/>
      <c r="Z199" s="997" t="n"/>
      <c r="AA199" s="997" t="n"/>
      <c r="AB199" s="997" t="n"/>
      <c r="AC199" s="997" t="n"/>
      <c r="AD199" s="997" t="n"/>
      <c r="AE199" s="997" t="n"/>
      <c r="AF199" s="997" t="n"/>
      <c r="AG199" s="997" t="n"/>
      <c r="AH199" s="997" t="n"/>
      <c r="AI199" s="997" t="n"/>
      <c r="AJ199" s="997" t="n"/>
      <c r="AK199" s="997" t="n"/>
      <c r="AL199" s="997" t="n"/>
      <c r="AM199" s="997" t="n"/>
      <c r="AN199" s="997" t="n"/>
      <c r="AO199" s="997" t="n"/>
      <c r="AP199" s="997" t="n"/>
      <c r="AQ199" s="997" t="n"/>
      <c r="AR199" s="997" t="n"/>
      <c r="AS199" s="997" t="n"/>
      <c r="AT199" s="997" t="n"/>
      <c r="AU199" s="997" t="n"/>
      <c r="AV199" s="997" t="n"/>
      <c r="AW199" s="997" t="n"/>
      <c r="AX199" s="997" t="n"/>
      <c r="AY199" s="997" t="n"/>
      <c r="AZ199" s="997" t="n"/>
      <c r="BA199" s="997" t="n"/>
      <c r="BB199" s="997" t="n"/>
      <c r="BC199" s="997" t="n"/>
      <c r="BD199" s="997" t="n"/>
      <c r="BE199" s="997" t="n"/>
      <c r="BF199" s="997" t="n"/>
      <c r="BG199" s="997" t="n"/>
      <c r="BH199" s="997" t="n"/>
      <c r="BI199" s="997" t="n"/>
      <c r="BJ199" s="997" t="n"/>
      <c r="BK199" s="997" t="n"/>
      <c r="BL199" s="997" t="n"/>
      <c r="BM199" s="997" t="n"/>
      <c r="BN199" s="997" t="n"/>
      <c r="BO199" s="997" t="n"/>
      <c r="BP199" s="997" t="n"/>
      <c r="BQ199" s="997" t="n"/>
      <c r="BR199" s="997" t="n"/>
      <c r="BS199" s="997" t="n"/>
      <c r="BT199" s="997" t="n"/>
      <c r="BU199" s="997" t="n"/>
      <c r="BV199" s="997" t="n"/>
      <c r="BW199" s="997" t="n"/>
      <c r="BX199" s="997" t="n"/>
      <c r="BY199" s="997" t="n"/>
      <c r="BZ199" s="997" t="n"/>
      <c r="CA199" s="997" t="n"/>
      <c r="CB199" s="997" t="n"/>
      <c r="CC199" s="997" t="n"/>
      <c r="CD199" s="997" t="n"/>
      <c r="CE199" s="997" t="n"/>
      <c r="CF199" s="997" t="n"/>
      <c r="CG199" s="997" t="n"/>
      <c r="CH199" s="997" t="n"/>
      <c r="CI199" s="997" t="n"/>
      <c r="CJ199" s="997" t="n"/>
      <c r="CK199" s="997" t="n"/>
      <c r="CL199" s="997" t="n"/>
      <c r="CM199" s="997" t="n"/>
      <c r="CN199" s="997" t="n"/>
      <c r="CO199" s="997" t="n"/>
      <c r="CP199" s="997" t="n"/>
      <c r="CQ199" s="997" t="n"/>
      <c r="CR199" s="997" t="n"/>
      <c r="CS199" s="997" t="n"/>
      <c r="CT199" s="997" t="n"/>
      <c r="CU199" s="997" t="n"/>
      <c r="CV199" s="997" t="n"/>
      <c r="CW199" s="997" t="n"/>
      <c r="CX199" s="997" t="n"/>
      <c r="CY199" s="997" t="n"/>
      <c r="CZ199" s="997" t="n"/>
      <c r="DA199" s="997" t="n"/>
      <c r="DB199" s="997" t="n"/>
      <c r="DC199" s="997" t="n"/>
      <c r="DD199" s="997" t="n"/>
      <c r="DE199" s="997" t="n"/>
      <c r="DF199" s="997" t="n"/>
      <c r="DG199" s="997" t="n"/>
      <c r="DH199" s="997" t="n"/>
      <c r="DI199" s="997" t="n"/>
      <c r="DJ199" s="997" t="n"/>
      <c r="DK199" s="997" t="n"/>
      <c r="DL199" s="997" t="n"/>
      <c r="DM199" s="997" t="n"/>
      <c r="DN199" s="997" t="n"/>
      <c r="DO199" s="997" t="n"/>
      <c r="DP199" s="997" t="n"/>
      <c r="DQ199" s="997" t="n"/>
      <c r="DR199" s="997" t="n"/>
      <c r="DS199" s="997" t="n"/>
      <c r="DT199" s="997" t="n"/>
      <c r="DU199" s="997" t="n"/>
      <c r="DV199" s="997" t="n"/>
      <c r="DW199" s="997" t="n"/>
      <c r="DX199" s="997" t="n"/>
      <c r="DY199" s="997" t="n"/>
      <c r="DZ199" s="997" t="n"/>
      <c r="EA199" s="997" t="n"/>
      <c r="EB199" s="997" t="n"/>
      <c r="EC199" s="997" t="n"/>
      <c r="ED199" s="997" t="n"/>
      <c r="EE199" s="997" t="n"/>
      <c r="EF199" s="997" t="n"/>
      <c r="EG199" s="997" t="n"/>
      <c r="EH199" s="997" t="n"/>
      <c r="EI199" s="997" t="n"/>
      <c r="EJ199" s="997" t="n"/>
    </row>
    <row r="200">
      <c r="A200" s="79" t="n"/>
      <c r="B200" s="119" t="n"/>
      <c r="C200" s="1031" t="n"/>
      <c r="D200" s="1031" t="n"/>
      <c r="E200" s="1031" t="n"/>
      <c r="F200" s="1031" t="n"/>
      <c r="G200" s="1031" t="n"/>
      <c r="H200" s="1031" t="n"/>
      <c r="I200" s="1038" t="n"/>
      <c r="J200" s="998" t="n"/>
      <c r="K200" s="997" t="n"/>
      <c r="L200" s="997" t="n"/>
      <c r="M200" s="997" t="n"/>
      <c r="N200" s="1012" t="inlineStr"/>
      <c r="O200" s="192" t="inlineStr"/>
      <c r="P200" s="192" t="inlineStr"/>
      <c r="Q200" s="192" t="inlineStr"/>
      <c r="R200" s="192" t="inlineStr"/>
      <c r="S200" s="192" t="inlineStr"/>
      <c r="T200" s="192" t="inlineStr"/>
      <c r="U200" s="193" t="n"/>
      <c r="V200" s="997" t="n"/>
      <c r="W200" s="997" t="n"/>
      <c r="X200" s="997" t="n"/>
      <c r="Y200" s="997" t="n"/>
      <c r="Z200" s="997" t="n"/>
      <c r="AA200" s="997" t="n"/>
      <c r="AB200" s="997" t="n"/>
      <c r="AC200" s="997" t="n"/>
      <c r="AD200" s="997" t="n"/>
      <c r="AE200" s="997" t="n"/>
      <c r="AF200" s="997" t="n"/>
      <c r="AG200" s="997" t="n"/>
      <c r="AH200" s="997" t="n"/>
      <c r="AI200" s="997" t="n"/>
      <c r="AJ200" s="997" t="n"/>
      <c r="AK200" s="997" t="n"/>
      <c r="AL200" s="997" t="n"/>
      <c r="AM200" s="997" t="n"/>
      <c r="AN200" s="997" t="n"/>
      <c r="AO200" s="997" t="n"/>
      <c r="AP200" s="997" t="n"/>
      <c r="AQ200" s="997" t="n"/>
      <c r="AR200" s="997" t="n"/>
      <c r="AS200" s="997" t="n"/>
      <c r="AT200" s="997" t="n"/>
      <c r="AU200" s="997" t="n"/>
      <c r="AV200" s="997" t="n"/>
      <c r="AW200" s="997" t="n"/>
      <c r="AX200" s="997" t="n"/>
      <c r="AY200" s="997" t="n"/>
      <c r="AZ200" s="997" t="n"/>
      <c r="BA200" s="997" t="n"/>
      <c r="BB200" s="997" t="n"/>
      <c r="BC200" s="997" t="n"/>
      <c r="BD200" s="997" t="n"/>
      <c r="BE200" s="997" t="n"/>
      <c r="BF200" s="997" t="n"/>
      <c r="BG200" s="997" t="n"/>
      <c r="BH200" s="997" t="n"/>
      <c r="BI200" s="997" t="n"/>
      <c r="BJ200" s="997" t="n"/>
      <c r="BK200" s="997" t="n"/>
      <c r="BL200" s="997" t="n"/>
      <c r="BM200" s="997" t="n"/>
      <c r="BN200" s="997" t="n"/>
      <c r="BO200" s="997" t="n"/>
      <c r="BP200" s="997" t="n"/>
      <c r="BQ200" s="997" t="n"/>
      <c r="BR200" s="997" t="n"/>
      <c r="BS200" s="997" t="n"/>
      <c r="BT200" s="997" t="n"/>
      <c r="BU200" s="997" t="n"/>
      <c r="BV200" s="997" t="n"/>
      <c r="BW200" s="997" t="n"/>
      <c r="BX200" s="997" t="n"/>
      <c r="BY200" s="997" t="n"/>
      <c r="BZ200" s="997" t="n"/>
      <c r="CA200" s="997" t="n"/>
      <c r="CB200" s="997" t="n"/>
      <c r="CC200" s="997" t="n"/>
      <c r="CD200" s="997" t="n"/>
      <c r="CE200" s="997" t="n"/>
      <c r="CF200" s="997" t="n"/>
      <c r="CG200" s="997" t="n"/>
      <c r="CH200" s="997" t="n"/>
      <c r="CI200" s="997" t="n"/>
      <c r="CJ200" s="997" t="n"/>
      <c r="CK200" s="997" t="n"/>
      <c r="CL200" s="997" t="n"/>
      <c r="CM200" s="997" t="n"/>
      <c r="CN200" s="997" t="n"/>
      <c r="CO200" s="997" t="n"/>
      <c r="CP200" s="997" t="n"/>
      <c r="CQ200" s="997" t="n"/>
      <c r="CR200" s="997" t="n"/>
      <c r="CS200" s="997" t="n"/>
      <c r="CT200" s="997" t="n"/>
      <c r="CU200" s="997" t="n"/>
      <c r="CV200" s="997" t="n"/>
      <c r="CW200" s="997" t="n"/>
      <c r="CX200" s="997" t="n"/>
      <c r="CY200" s="997" t="n"/>
      <c r="CZ200" s="997" t="n"/>
      <c r="DA200" s="997" t="n"/>
      <c r="DB200" s="997" t="n"/>
      <c r="DC200" s="997" t="n"/>
      <c r="DD200" s="997" t="n"/>
      <c r="DE200" s="997" t="n"/>
      <c r="DF200" s="997" t="n"/>
      <c r="DG200" s="997" t="n"/>
      <c r="DH200" s="997" t="n"/>
      <c r="DI200" s="997" t="n"/>
      <c r="DJ200" s="997" t="n"/>
      <c r="DK200" s="997" t="n"/>
      <c r="DL200" s="997" t="n"/>
      <c r="DM200" s="997" t="n"/>
      <c r="DN200" s="997" t="n"/>
      <c r="DO200" s="997" t="n"/>
      <c r="DP200" s="997" t="n"/>
      <c r="DQ200" s="997" t="n"/>
      <c r="DR200" s="997" t="n"/>
      <c r="DS200" s="997" t="n"/>
      <c r="DT200" s="997" t="n"/>
      <c r="DU200" s="997" t="n"/>
      <c r="DV200" s="997" t="n"/>
      <c r="DW200" s="997" t="n"/>
      <c r="DX200" s="997" t="n"/>
      <c r="DY200" s="997" t="n"/>
      <c r="DZ200" s="997" t="n"/>
      <c r="EA200" s="997" t="n"/>
      <c r="EB200" s="997" t="n"/>
      <c r="EC200" s="997" t="n"/>
      <c r="ED200" s="997" t="n"/>
      <c r="EE200" s="997" t="n"/>
      <c r="EF200" s="997" t="n"/>
      <c r="EG200" s="997" t="n"/>
      <c r="EH200" s="997" t="n"/>
      <c r="EI200" s="997" t="n"/>
      <c r="EJ200" s="997" t="n"/>
    </row>
    <row r="201" ht="24" customHeight="1" s="898">
      <c r="A201" s="1006" t="inlineStr">
        <is>
          <t>K37</t>
        </is>
      </c>
      <c r="B201" s="96" t="inlineStr">
        <is>
          <t xml:space="preserve">Total Shareholders Equity </t>
        </is>
      </c>
      <c r="C201" s="1023" t="n"/>
      <c r="D201" s="1023" t="n"/>
      <c r="E201" s="1023" t="n"/>
      <c r="F201" s="1023" t="n"/>
      <c r="G201" s="1023" t="n"/>
      <c r="H201" s="1023" t="n"/>
      <c r="I201" s="1039" t="n"/>
      <c r="J201" s="1008" t="n"/>
      <c r="K201" s="1009" t="n"/>
      <c r="L201" s="1009" t="n"/>
      <c r="M201" s="1009" t="n"/>
      <c r="N201" s="1002">
        <f>B201</f>
        <v/>
      </c>
      <c r="O201" s="198" t="inlineStr"/>
      <c r="P201" s="198" t="inlineStr"/>
      <c r="Q201" s="198" t="inlineStr"/>
      <c r="R201" s="198" t="inlineStr"/>
      <c r="S201" s="198" t="inlineStr"/>
      <c r="T201" s="198" t="inlineStr"/>
      <c r="U201" s="193">
        <f>I197</f>
        <v/>
      </c>
      <c r="V201" s="1009" t="n"/>
      <c r="W201" s="1009" t="n"/>
      <c r="X201" s="1009" t="n"/>
      <c r="Y201" s="1009" t="n"/>
      <c r="Z201" s="1009" t="n"/>
      <c r="AA201" s="1009" t="n"/>
      <c r="AB201" s="1009" t="n"/>
      <c r="AC201" s="1009" t="n"/>
      <c r="AD201" s="1009" t="n"/>
      <c r="AE201" s="1009" t="n"/>
      <c r="AF201" s="1009" t="n"/>
      <c r="AG201" s="1009" t="n"/>
      <c r="AH201" s="1009" t="n"/>
      <c r="AI201" s="1009" t="n"/>
      <c r="AJ201" s="1009" t="n"/>
      <c r="AK201" s="1009" t="n"/>
      <c r="AL201" s="1009" t="n"/>
      <c r="AM201" s="1009" t="n"/>
      <c r="AN201" s="1009" t="n"/>
      <c r="AO201" s="1009" t="n"/>
      <c r="AP201" s="1009" t="n"/>
      <c r="AQ201" s="1009" t="n"/>
      <c r="AR201" s="1009" t="n"/>
      <c r="AS201" s="1009" t="n"/>
      <c r="AT201" s="1009" t="n"/>
      <c r="AU201" s="1009" t="n"/>
      <c r="AV201" s="1009" t="n"/>
      <c r="AW201" s="1009" t="n"/>
      <c r="AX201" s="1009" t="n"/>
      <c r="AY201" s="1009" t="n"/>
      <c r="AZ201" s="1009" t="n"/>
      <c r="BA201" s="1009" t="n"/>
      <c r="BB201" s="1009" t="n"/>
      <c r="BC201" s="1009" t="n"/>
      <c r="BD201" s="1009" t="n"/>
      <c r="BE201" s="1009" t="n"/>
      <c r="BF201" s="1009" t="n"/>
      <c r="BG201" s="1009" t="n"/>
      <c r="BH201" s="1009" t="n"/>
      <c r="BI201" s="1009" t="n"/>
      <c r="BJ201" s="1009" t="n"/>
      <c r="BK201" s="1009" t="n"/>
      <c r="BL201" s="1009" t="n"/>
      <c r="BM201" s="1009" t="n"/>
      <c r="BN201" s="1009" t="n"/>
      <c r="BO201" s="1009" t="n"/>
      <c r="BP201" s="1009" t="n"/>
      <c r="BQ201" s="1009" t="n"/>
      <c r="BR201" s="1009" t="n"/>
      <c r="BS201" s="1009" t="n"/>
      <c r="BT201" s="1009" t="n"/>
      <c r="BU201" s="1009" t="n"/>
      <c r="BV201" s="1009" t="n"/>
      <c r="BW201" s="1009" t="n"/>
      <c r="BX201" s="1009" t="n"/>
      <c r="BY201" s="1009" t="n"/>
      <c r="BZ201" s="1009" t="n"/>
      <c r="CA201" s="1009" t="n"/>
      <c r="CB201" s="1009" t="n"/>
      <c r="CC201" s="1009" t="n"/>
      <c r="CD201" s="1009" t="n"/>
      <c r="CE201" s="1009" t="n"/>
      <c r="CF201" s="1009" t="n"/>
      <c r="CG201" s="1009" t="n"/>
      <c r="CH201" s="1009" t="n"/>
      <c r="CI201" s="1009" t="n"/>
      <c r="CJ201" s="1009" t="n"/>
      <c r="CK201" s="1009" t="n"/>
      <c r="CL201" s="1009" t="n"/>
      <c r="CM201" s="1009" t="n"/>
      <c r="CN201" s="1009" t="n"/>
      <c r="CO201" s="1009" t="n"/>
      <c r="CP201" s="1009" t="n"/>
      <c r="CQ201" s="1009" t="n"/>
      <c r="CR201" s="1009" t="n"/>
      <c r="CS201" s="1009" t="n"/>
      <c r="CT201" s="1009" t="n"/>
      <c r="CU201" s="1009" t="n"/>
      <c r="CV201" s="1009" t="n"/>
      <c r="CW201" s="1009" t="n"/>
      <c r="CX201" s="1009" t="n"/>
      <c r="CY201" s="1009" t="n"/>
      <c r="CZ201" s="1009" t="n"/>
      <c r="DA201" s="1009" t="n"/>
      <c r="DB201" s="1009" t="n"/>
      <c r="DC201" s="1009" t="n"/>
      <c r="DD201" s="1009" t="n"/>
      <c r="DE201" s="1009" t="n"/>
      <c r="DF201" s="1009" t="n"/>
      <c r="DG201" s="1009" t="n"/>
      <c r="DH201" s="1009" t="n"/>
      <c r="DI201" s="1009" t="n"/>
      <c r="DJ201" s="1009" t="n"/>
      <c r="DK201" s="1009" t="n"/>
      <c r="DL201" s="1009" t="n"/>
      <c r="DM201" s="1009" t="n"/>
      <c r="DN201" s="1009" t="n"/>
      <c r="DO201" s="1009" t="n"/>
      <c r="DP201" s="1009" t="n"/>
      <c r="DQ201" s="1009" t="n"/>
      <c r="DR201" s="1009" t="n"/>
      <c r="DS201" s="1009" t="n"/>
      <c r="DT201" s="1009" t="n"/>
      <c r="DU201" s="1009" t="n"/>
      <c r="DV201" s="1009" t="n"/>
      <c r="DW201" s="1009" t="n"/>
      <c r="DX201" s="1009" t="n"/>
      <c r="DY201" s="1009" t="n"/>
      <c r="DZ201" s="1009" t="n"/>
      <c r="EA201" s="1009" t="n"/>
      <c r="EB201" s="1009" t="n"/>
      <c r="EC201" s="1009" t="n"/>
      <c r="ED201" s="1009" t="n"/>
      <c r="EE201" s="1009" t="n"/>
      <c r="EF201" s="1009" t="n"/>
      <c r="EG201" s="1009" t="n"/>
      <c r="EH201" s="1009" t="n"/>
      <c r="EI201" s="1009" t="n"/>
      <c r="EJ201" s="1009" t="n"/>
    </row>
    <row r="202">
      <c r="B202" s="102" t="n"/>
      <c r="C202" s="103" t="n"/>
      <c r="D202" s="103" t="n"/>
      <c r="E202" s="103" t="n"/>
      <c r="F202" s="103" t="n"/>
      <c r="G202" s="103" t="n"/>
      <c r="H202" s="103" t="n"/>
      <c r="I202" s="1024" t="n"/>
      <c r="J202" s="998" t="n"/>
      <c r="N202" s="1015" t="inlineStr"/>
      <c r="O202" s="192" t="inlineStr"/>
      <c r="P202" s="192" t="inlineStr"/>
      <c r="Q202" s="192" t="inlineStr"/>
      <c r="R202" s="192" t="inlineStr"/>
      <c r="S202" s="192" t="inlineStr"/>
      <c r="T202" s="192" t="inlineStr"/>
      <c r="U202" s="193">
        <f>I198</f>
        <v/>
      </c>
    </row>
    <row r="203">
      <c r="B203" s="102" t="n"/>
      <c r="C203" s="1044" t="n"/>
      <c r="D203" s="1044" t="n"/>
      <c r="E203" s="1044" t="n"/>
      <c r="F203" s="1044" t="n"/>
      <c r="G203" s="1044" t="n"/>
      <c r="H203" s="1044" t="n"/>
      <c r="I203" s="1024" t="n"/>
      <c r="J203" s="998" t="n"/>
      <c r="N203" s="1015" t="inlineStr"/>
      <c r="O203" s="192" t="inlineStr"/>
      <c r="P203" s="192" t="inlineStr"/>
      <c r="Q203" s="192" t="inlineStr"/>
      <c r="R203" s="192" t="inlineStr"/>
      <c r="S203" s="192" t="inlineStr"/>
      <c r="T203" s="192" t="inlineStr"/>
      <c r="U203" s="193" t="n"/>
    </row>
    <row r="204">
      <c r="A204" s="996" t="inlineStr">
        <is>
          <t>K38</t>
        </is>
      </c>
      <c r="B204" s="96" t="inlineStr">
        <is>
          <t>Total</t>
        </is>
      </c>
      <c r="C204" s="987">
        <f>INDIRECT(ADDRESS(MATCH("K28",$A:$A,0),COLUMN(C$13),4))+INDIRECT(ADDRESS(MATCH("K30",$A:$A,0),COLUMN(C$13),4))+INDIRECT(ADDRESS(MATCH("K32",$A:$A,0),COLUMN(C$13),4))+INDIRECT(ADDRESS(MATCH("K34",$A:$A,0),COLUMN(C$13),4))+INDIRECT(ADDRESS(MATCH("K36",$A:$A,0),COLUMN(C$13),4))</f>
        <v/>
      </c>
      <c r="D204" s="987">
        <f>INDIRECT(ADDRESS(MATCH("K28",$A:$A,0),COLUMN(D$13),4))+INDIRECT(ADDRESS(MATCH("K30",$A:$A,0),COLUMN(D$13),4))+INDIRECT(ADDRESS(MATCH("K32",$A:$A,0),COLUMN(D$13),4))+INDIRECT(ADDRESS(MATCH("K34",$A:$A,0),COLUMN(D$13),4))+INDIRECT(ADDRESS(MATCH("K36",$A:$A,0),COLUMN(D$13),4))</f>
        <v/>
      </c>
      <c r="E204" s="987">
        <f>INDIRECT(ADDRESS(MATCH("K28",$A:$A,0),COLUMN(E$13),4))+INDIRECT(ADDRESS(MATCH("K30",$A:$A,0),COLUMN(E$13),4))+INDIRECT(ADDRESS(MATCH("K32",$A:$A,0),COLUMN(E$13),4))+INDIRECT(ADDRESS(MATCH("K34",$A:$A,0),COLUMN(E$13),4))+INDIRECT(ADDRESS(MATCH("K36",$A:$A,0),COLUMN(E$13),4))</f>
        <v/>
      </c>
      <c r="F204" s="987">
        <f>INDIRECT(ADDRESS(MATCH("K28",$A:$A,0),COLUMN(F$13),4))+INDIRECT(ADDRESS(MATCH("K30",$A:$A,0),COLUMN(F$13),4))+INDIRECT(ADDRESS(MATCH("K32",$A:$A,0),COLUMN(F$13),4))+INDIRECT(ADDRESS(MATCH("K34",$A:$A,0),COLUMN(F$13),4))+INDIRECT(ADDRESS(MATCH("K36",$A:$A,0),COLUMN(F$13),4))</f>
        <v/>
      </c>
      <c r="G204" s="987">
        <f>INDIRECT(ADDRESS(MATCH("K28",$A:$A,0),COLUMN(G$13),4))+INDIRECT(ADDRESS(MATCH("K30",$A:$A,0),COLUMN(G$13),4))+INDIRECT(ADDRESS(MATCH("K32",$A:$A,0),COLUMN(G$13),4))+INDIRECT(ADDRESS(MATCH("K34",$A:$A,0),COLUMN(G$13),4))+INDIRECT(ADDRESS(MATCH("K36",$A:$A,0),COLUMN(G$13),4))</f>
        <v/>
      </c>
      <c r="H204" s="987">
        <f>INDIRECT(ADDRESS(MATCH("K28",$A:$A,0),COLUMN(H$13),4))+INDIRECT(ADDRESS(MATCH("K30",$A:$A,0),COLUMN(H$13),4))+INDIRECT(ADDRESS(MATCH("K32",$A:$A,0),COLUMN(H$13),4))+INDIRECT(ADDRESS(MATCH("K34",$A:$A,0),COLUMN(H$13),4))+INDIRECT(ADDRESS(MATCH("K36",$A:$A,0),COLUMN(H$13),4))</f>
        <v/>
      </c>
      <c r="I204" s="1024" t="n"/>
      <c r="J204" s="998" t="n"/>
      <c r="N204" s="1015">
        <f>B204</f>
        <v/>
      </c>
      <c r="O204" s="192">
        <f>C204*BS!$B$9</f>
        <v/>
      </c>
      <c r="P204" s="192">
        <f>D204*BS!$B$9</f>
        <v/>
      </c>
      <c r="Q204" s="192">
        <f>E204*BS!$B$9</f>
        <v/>
      </c>
      <c r="R204" s="192">
        <f>F204*BS!$B$9</f>
        <v/>
      </c>
      <c r="S204" s="192">
        <f>G204*BS!$B$9</f>
        <v/>
      </c>
      <c r="T204" s="192">
        <f>H204*BS!$B$9</f>
        <v/>
      </c>
      <c r="U204" s="193" t="n"/>
    </row>
    <row r="205">
      <c r="A205" s="996" t="inlineStr">
        <is>
          <t>K39</t>
        </is>
      </c>
      <c r="B205" s="96" t="inlineStr">
        <is>
          <t xml:space="preserve">Off Balance Liabilities </t>
        </is>
      </c>
      <c r="C205" s="1045" t="n"/>
      <c r="D205" s="1045" t="n"/>
      <c r="E205" s="1045" t="n"/>
      <c r="F205" s="1045" t="n"/>
      <c r="G205" s="1045" t="n"/>
      <c r="H205" s="1045" t="n"/>
      <c r="I205" s="1038" t="n"/>
      <c r="J205" s="998" t="n"/>
      <c r="N205" s="1002">
        <f>B205</f>
        <v/>
      </c>
      <c r="O205" s="204" t="inlineStr"/>
      <c r="P205" s="204" t="inlineStr"/>
      <c r="Q205" s="204" t="inlineStr"/>
      <c r="R205" s="204" t="inlineStr"/>
      <c r="S205" s="204" t="inlineStr"/>
      <c r="T205" s="204" t="inlineStr"/>
      <c r="U205" s="193" t="n"/>
    </row>
    <row r="206">
      <c r="B206" s="102" t="inlineStr">
        <is>
          <t>- LC</t>
        </is>
      </c>
      <c r="C206" s="1031" t="n"/>
      <c r="D206" s="1031" t="n"/>
      <c r="E206" s="1031" t="n"/>
      <c r="F206" s="1031" t="n"/>
      <c r="G206" s="1031" t="n"/>
      <c r="H206" s="1031" t="n"/>
      <c r="I206" s="1016" t="n"/>
      <c r="J206" s="998" t="n"/>
      <c r="N206" s="1015">
        <f>B206</f>
        <v/>
      </c>
      <c r="O206" s="192" t="inlineStr"/>
      <c r="P206" s="192" t="inlineStr"/>
      <c r="Q206" s="192" t="inlineStr"/>
      <c r="R206" s="192" t="inlineStr"/>
      <c r="S206" s="192" t="inlineStr"/>
      <c r="T206" s="192" t="inlineStr"/>
      <c r="U206" s="193">
        <f>I202</f>
        <v/>
      </c>
    </row>
    <row r="207">
      <c r="B207" s="102" t="inlineStr">
        <is>
          <t>- BG</t>
        </is>
      </c>
      <c r="C207" s="1031" t="n"/>
      <c r="D207" s="1031" t="n"/>
      <c r="E207" s="1031" t="n"/>
      <c r="F207" s="1031" t="n"/>
      <c r="G207" s="1031" t="n"/>
      <c r="H207" s="1031" t="n"/>
      <c r="I207" s="239" t="n"/>
      <c r="J207" s="998" t="n"/>
      <c r="N207" s="1015">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998" t="n"/>
      <c r="N208" s="1015">
        <f>B208</f>
        <v/>
      </c>
      <c r="O208" s="192" t="inlineStr"/>
      <c r="P208" s="192" t="inlineStr"/>
      <c r="Q208" s="192" t="inlineStr"/>
      <c r="R208" s="192" t="inlineStr"/>
      <c r="S208" s="192" t="inlineStr"/>
      <c r="T208" s="192" t="inlineStr"/>
      <c r="U208" s="193">
        <f>I204</f>
        <v/>
      </c>
    </row>
    <row r="209">
      <c r="B209" s="102" t="inlineStr">
        <is>
          <t>- CG</t>
        </is>
      </c>
      <c r="C209" s="1031" t="n"/>
      <c r="D209" s="1031" t="n"/>
      <c r="E209" s="1031" t="n"/>
      <c r="F209" s="1031" t="n"/>
      <c r="G209" s="1031" t="n"/>
      <c r="H209" s="1031" t="n"/>
      <c r="I209" s="241" t="n"/>
      <c r="J209" s="998" t="n"/>
      <c r="N209" s="1015">
        <f>B209</f>
        <v/>
      </c>
      <c r="O209" s="192" t="inlineStr"/>
      <c r="P209" s="192" t="inlineStr"/>
      <c r="Q209" s="192" t="inlineStr"/>
      <c r="R209" s="192" t="inlineStr"/>
      <c r="S209" s="192" t="inlineStr"/>
      <c r="T209" s="192" t="inlineStr"/>
      <c r="U209" s="193">
        <f>I205</f>
        <v/>
      </c>
    </row>
    <row r="210">
      <c r="B210" s="102" t="inlineStr">
        <is>
          <t>- Commitments</t>
        </is>
      </c>
      <c r="C210" s="1031" t="n"/>
      <c r="D210" s="1031" t="n"/>
      <c r="E210" s="1031" t="n"/>
      <c r="F210" s="1031" t="n"/>
      <c r="G210" s="1031" t="n"/>
      <c r="H210" s="1031" t="n"/>
      <c r="I210" s="241" t="n"/>
      <c r="J210" s="998" t="n"/>
      <c r="N210" s="1015">
        <f>B210</f>
        <v/>
      </c>
      <c r="O210" s="192" t="inlineStr"/>
      <c r="P210" s="192" t="inlineStr"/>
      <c r="Q210" s="192" t="inlineStr"/>
      <c r="R210" s="192" t="inlineStr"/>
      <c r="S210" s="192" t="inlineStr"/>
      <c r="T210" s="192" t="inlineStr"/>
      <c r="U210" s="193">
        <f>I206</f>
        <v/>
      </c>
    </row>
    <row r="211">
      <c r="B211" s="102" t="n"/>
      <c r="C211" s="1031" t="n"/>
      <c r="D211" s="1031" t="n"/>
      <c r="E211" s="1031" t="n"/>
      <c r="F211" s="1031" t="n"/>
      <c r="G211" s="1031" t="n"/>
      <c r="H211" s="1031" t="n"/>
      <c r="I211" s="241" t="n"/>
      <c r="J211" s="998" t="n"/>
      <c r="N211" s="1015" t="inlineStr"/>
      <c r="O211" s="192" t="inlineStr"/>
      <c r="P211" s="192" t="inlineStr"/>
      <c r="Q211" s="192" t="inlineStr"/>
      <c r="R211" s="192" t="inlineStr"/>
      <c r="S211" s="192" t="inlineStr"/>
      <c r="T211" s="192" t="inlineStr"/>
      <c r="U211" s="193">
        <f>I207</f>
        <v/>
      </c>
    </row>
    <row r="212">
      <c r="B212" s="102" t="inlineStr">
        <is>
          <t>- Others</t>
        </is>
      </c>
      <c r="C212" s="1031" t="n"/>
      <c r="D212" s="1031" t="n"/>
      <c r="E212" s="1031" t="n"/>
      <c r="F212" s="1031" t="n"/>
      <c r="G212" s="1031" t="n"/>
      <c r="H212" s="1031" t="n"/>
      <c r="I212" s="241" t="n"/>
      <c r="J212" s="998" t="n"/>
      <c r="N212" s="1015">
        <f>B212</f>
        <v/>
      </c>
      <c r="O212" s="192" t="inlineStr"/>
      <c r="P212" s="192" t="inlineStr"/>
      <c r="Q212" s="192" t="inlineStr"/>
      <c r="R212" s="192" t="inlineStr"/>
      <c r="S212" s="192" t="inlineStr"/>
      <c r="T212" s="192" t="inlineStr"/>
      <c r="U212" s="193">
        <f>I208</f>
        <v/>
      </c>
    </row>
    <row r="213" ht="20.25" customFormat="1" customHeight="1" s="1006">
      <c r="B213" s="102" t="n"/>
      <c r="C213" s="1031" t="n"/>
      <c r="D213" s="1031" t="n"/>
      <c r="E213" s="1031" t="n"/>
      <c r="F213" s="1031" t="n"/>
      <c r="G213" s="1031" t="n"/>
      <c r="H213" s="1031" t="n"/>
      <c r="I213" s="241" t="n"/>
      <c r="J213" s="998" t="n"/>
      <c r="N213" s="1015" t="inlineStr"/>
      <c r="O213" s="192" t="inlineStr"/>
      <c r="P213" s="192" t="inlineStr"/>
      <c r="Q213" s="192" t="inlineStr"/>
      <c r="R213" s="192" t="inlineStr"/>
      <c r="S213" s="192" t="inlineStr"/>
      <c r="T213" s="192" t="inlineStr"/>
      <c r="U213" s="193">
        <f>I209</f>
        <v/>
      </c>
    </row>
    <row r="214">
      <c r="B214" s="102" t="n"/>
      <c r="C214" s="1031" t="n"/>
      <c r="D214" s="1031" t="n"/>
      <c r="E214" s="1031" t="n"/>
      <c r="F214" s="1031" t="n"/>
      <c r="G214" s="1031" t="n"/>
      <c r="H214" s="1031" t="n"/>
      <c r="I214" s="241" t="n"/>
      <c r="J214" s="998" t="n"/>
      <c r="N214" s="1015" t="inlineStr"/>
      <c r="O214" s="192" t="inlineStr"/>
      <c r="P214" s="192" t="inlineStr"/>
      <c r="Q214" s="192" t="inlineStr"/>
      <c r="R214" s="192" t="inlineStr"/>
      <c r="S214" s="192" t="inlineStr"/>
      <c r="T214" s="192" t="inlineStr"/>
      <c r="U214" s="193">
        <f>I210</f>
        <v/>
      </c>
    </row>
    <row r="215">
      <c r="B215" s="102" t="n"/>
      <c r="C215" s="1031" t="n"/>
      <c r="D215" s="1031" t="n"/>
      <c r="E215" s="1031" t="n"/>
      <c r="F215" s="1031" t="n"/>
      <c r="G215" s="1031" t="n"/>
      <c r="H215" s="1031" t="n"/>
      <c r="I215" s="241" t="n"/>
      <c r="J215" s="998" t="n"/>
      <c r="N215" s="1015" t="inlineStr"/>
      <c r="O215" s="192" t="inlineStr"/>
      <c r="P215" s="192" t="inlineStr"/>
      <c r="Q215" s="192" t="inlineStr"/>
      <c r="R215" s="192" t="inlineStr"/>
      <c r="S215" s="192" t="inlineStr"/>
      <c r="T215" s="192" t="inlineStr"/>
      <c r="U215" s="193">
        <f>I211</f>
        <v/>
      </c>
    </row>
    <row r="216">
      <c r="B216" s="102" t="n"/>
      <c r="C216" s="1031" t="n"/>
      <c r="D216" s="1031" t="n"/>
      <c r="E216" s="1031" t="n"/>
      <c r="F216" s="1031" t="n"/>
      <c r="G216" s="1031" t="n"/>
      <c r="H216" s="1031" t="n"/>
      <c r="I216" s="241" t="n"/>
      <c r="J216" s="998" t="n"/>
      <c r="N216" s="1015" t="inlineStr"/>
      <c r="O216" s="192" t="inlineStr"/>
      <c r="P216" s="192" t="inlineStr"/>
      <c r="Q216" s="192" t="inlineStr"/>
      <c r="R216" s="192" t="inlineStr"/>
      <c r="S216" s="192" t="inlineStr"/>
      <c r="T216" s="192" t="inlineStr"/>
      <c r="U216" s="193">
        <f>I212</f>
        <v/>
      </c>
    </row>
    <row r="217">
      <c r="A217" s="1006" t="inlineStr">
        <is>
          <t>K40</t>
        </is>
      </c>
      <c r="B217" s="243" t="inlineStr">
        <is>
          <t xml:space="preserve">Total </t>
        </is>
      </c>
      <c r="C217" s="1046">
        <f>SUM(INDIRECT(ADDRESS(MATCH("K39",$A:$A,0)+1,COLUMN(C$13),4)&amp;":"&amp;ADDRESS(MATCH("K40",$A:$A,0)-1,COLUMN(C$13),4)))</f>
        <v/>
      </c>
      <c r="D217" s="1046">
        <f>SUM(INDIRECT(ADDRESS(MATCH("K39",$A:$A,0)+1,COLUMN(D$13),4)&amp;":"&amp;ADDRESS(MATCH("K40",$A:$A,0)-1,COLUMN(D$13),4)))</f>
        <v/>
      </c>
      <c r="E217" s="1046">
        <f>SUM(INDIRECT(ADDRESS(MATCH("K39",$A:$A,0)+1,COLUMN(E$13),4)&amp;":"&amp;ADDRESS(MATCH("K40",$A:$A,0)-1,COLUMN(E$13),4)))</f>
        <v/>
      </c>
      <c r="F217" s="1046">
        <f>SUM(INDIRECT(ADDRESS(MATCH("K39",$A:$A,0)+1,COLUMN(F$13),4)&amp;":"&amp;ADDRESS(MATCH("K40",$A:$A,0)-1,COLUMN(F$13),4)))</f>
        <v/>
      </c>
      <c r="G217" s="1046">
        <f>SUM(INDIRECT(ADDRESS(MATCH("K39",$A:$A,0)+1,COLUMN(G$13),4)&amp;":"&amp;ADDRESS(MATCH("K40",$A:$A,0)-1,COLUMN(G$13),4)))</f>
        <v/>
      </c>
      <c r="H217" s="1046">
        <f>SUM(INDIRECT(ADDRESS(MATCH("K39",$A:$A,0)+1,COLUMN(H$13),4)&amp;":"&amp;ADDRESS(MATCH("K40",$A:$A,0)-1,COLUMN(H$13),4)))</f>
        <v/>
      </c>
      <c r="I217" s="245" t="n"/>
      <c r="J217" s="1008" t="n"/>
      <c r="K217" s="1009" t="n"/>
      <c r="L217" s="1009" t="n"/>
      <c r="M217" s="1009" t="n"/>
      <c r="N217" s="1002">
        <f>B217</f>
        <v/>
      </c>
      <c r="O217" s="246">
        <f>C217*BS!$B$9</f>
        <v/>
      </c>
      <c r="P217" s="246">
        <f>D217*BS!$B$9</f>
        <v/>
      </c>
      <c r="Q217" s="246">
        <f>E217*BS!$B$9</f>
        <v/>
      </c>
      <c r="R217" s="246">
        <f>F217*BS!$B$9</f>
        <v/>
      </c>
      <c r="S217" s="246">
        <f>G217*BS!$B$9</f>
        <v/>
      </c>
      <c r="T217" s="246">
        <f>H217*BS!$B$9</f>
        <v/>
      </c>
      <c r="U217" s="247">
        <f>I213</f>
        <v/>
      </c>
      <c r="V217" s="1009" t="n"/>
      <c r="W217" s="1009" t="n"/>
      <c r="X217" s="1009" t="n"/>
      <c r="Y217" s="1009" t="n"/>
      <c r="Z217" s="1009" t="n"/>
      <c r="AA217" s="1009" t="n"/>
      <c r="AB217" s="1009" t="n"/>
      <c r="AC217" s="1009" t="n"/>
      <c r="AD217" s="1009" t="n"/>
      <c r="AE217" s="1009" t="n"/>
      <c r="AF217" s="1009" t="n"/>
      <c r="AG217" s="1009" t="n"/>
      <c r="AH217" s="1009" t="n"/>
      <c r="AI217" s="1009" t="n"/>
      <c r="AJ217" s="1009" t="n"/>
      <c r="AK217" s="1009" t="n"/>
      <c r="AL217" s="1009" t="n"/>
      <c r="AM217" s="1009" t="n"/>
      <c r="AN217" s="1009" t="n"/>
      <c r="AO217" s="1009" t="n"/>
      <c r="AP217" s="1009" t="n"/>
      <c r="AQ217" s="1009" t="n"/>
      <c r="AR217" s="1009" t="n"/>
      <c r="AS217" s="1009" t="n"/>
      <c r="AT217" s="1009" t="n"/>
      <c r="AU217" s="1009" t="n"/>
      <c r="AV217" s="1009" t="n"/>
      <c r="AW217" s="1009" t="n"/>
      <c r="AX217" s="1009" t="n"/>
      <c r="AY217" s="1009" t="n"/>
      <c r="AZ217" s="1009" t="n"/>
      <c r="BA217" s="1009" t="n"/>
      <c r="BB217" s="1009" t="n"/>
      <c r="BC217" s="1009" t="n"/>
      <c r="BD217" s="1009" t="n"/>
      <c r="BE217" s="1009" t="n"/>
      <c r="BF217" s="1009" t="n"/>
      <c r="BG217" s="1009" t="n"/>
      <c r="BH217" s="1009" t="n"/>
      <c r="BI217" s="1009" t="n"/>
      <c r="BJ217" s="1009" t="n"/>
      <c r="BK217" s="1009" t="n"/>
      <c r="BL217" s="1009" t="n"/>
      <c r="BM217" s="1009" t="n"/>
      <c r="BN217" s="1009" t="n"/>
      <c r="BO217" s="1009" t="n"/>
      <c r="BP217" s="1009" t="n"/>
      <c r="BQ217" s="1009" t="n"/>
      <c r="BR217" s="1009" t="n"/>
      <c r="BS217" s="1009" t="n"/>
      <c r="BT217" s="1009" t="n"/>
      <c r="BU217" s="1009" t="n"/>
      <c r="BV217" s="1009" t="n"/>
      <c r="BW217" s="1009" t="n"/>
      <c r="BX217" s="1009" t="n"/>
      <c r="BY217" s="1009" t="n"/>
      <c r="BZ217" s="1009" t="n"/>
      <c r="CA217" s="1009" t="n"/>
      <c r="CB217" s="1009" t="n"/>
      <c r="CC217" s="1009" t="n"/>
      <c r="CD217" s="1009" t="n"/>
      <c r="CE217" s="1009" t="n"/>
      <c r="CF217" s="1009" t="n"/>
      <c r="CG217" s="1009" t="n"/>
      <c r="CH217" s="1009" t="n"/>
      <c r="CI217" s="1009" t="n"/>
      <c r="CJ217" s="1009" t="n"/>
      <c r="CK217" s="1009" t="n"/>
      <c r="CL217" s="1009" t="n"/>
      <c r="CM217" s="1009" t="n"/>
      <c r="CN217" s="1009" t="n"/>
      <c r="CO217" s="1009" t="n"/>
      <c r="CP217" s="1009" t="n"/>
      <c r="CQ217" s="1009" t="n"/>
      <c r="CR217" s="1009" t="n"/>
      <c r="CS217" s="1009" t="n"/>
      <c r="CT217" s="1009" t="n"/>
      <c r="CU217" s="1009" t="n"/>
      <c r="CV217" s="1009" t="n"/>
      <c r="CW217" s="1009" t="n"/>
      <c r="CX217" s="1009" t="n"/>
      <c r="CY217" s="1009" t="n"/>
      <c r="CZ217" s="1009" t="n"/>
      <c r="DA217" s="1009" t="n"/>
      <c r="DB217" s="1009" t="n"/>
      <c r="DC217" s="1009" t="n"/>
      <c r="DD217" s="1009" t="n"/>
      <c r="DE217" s="1009" t="n"/>
      <c r="DF217" s="1009" t="n"/>
      <c r="DG217" s="1009" t="n"/>
      <c r="DH217" s="1009" t="n"/>
      <c r="DI217" s="1009" t="n"/>
      <c r="DJ217" s="1009" t="n"/>
      <c r="DK217" s="1009" t="n"/>
      <c r="DL217" s="1009" t="n"/>
      <c r="DM217" s="1009" t="n"/>
      <c r="DN217" s="1009" t="n"/>
      <c r="DO217" s="1009" t="n"/>
      <c r="DP217" s="1009" t="n"/>
      <c r="DQ217" s="1009" t="n"/>
      <c r="DR217" s="1009" t="n"/>
      <c r="DS217" s="1009" t="n"/>
      <c r="DT217" s="1009" t="n"/>
      <c r="DU217" s="1009" t="n"/>
      <c r="DV217" s="1009" t="n"/>
      <c r="DW217" s="1009" t="n"/>
      <c r="DX217" s="1009" t="n"/>
      <c r="DY217" s="1009" t="n"/>
      <c r="DZ217" s="1009" t="n"/>
      <c r="EA217" s="1009" t="n"/>
      <c r="EB217" s="1009" t="n"/>
      <c r="EC217" s="1009" t="n"/>
      <c r="ED217" s="1009" t="n"/>
      <c r="EE217" s="1009" t="n"/>
      <c r="EF217" s="1009" t="n"/>
      <c r="EG217" s="1009" t="n"/>
      <c r="EH217" s="1009" t="n"/>
      <c r="EI217" s="1009" t="n"/>
      <c r="EJ217" s="1009" t="n"/>
    </row>
    <row r="218">
      <c r="B218" s="248" t="n"/>
      <c r="C218" s="242" t="n"/>
      <c r="D218" s="242" t="n"/>
      <c r="E218" s="242" t="n"/>
      <c r="F218" s="242" t="n"/>
      <c r="G218" s="242" t="n"/>
      <c r="H218" s="242" t="n"/>
      <c r="I218" s="242" t="n"/>
      <c r="J218" s="998"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998"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8"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8"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8"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8"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8"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8"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8"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8"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8"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8"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8"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8"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8"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8"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8"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8"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8"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8"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8"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8"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8"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8"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8"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8"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8"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8"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8"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8"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8"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8"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8"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8"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8"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8"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8"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8"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8"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8"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8"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8"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8"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8"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8"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8"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8"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8"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8"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8"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8"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8"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8"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8"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8"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8"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8"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8"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8"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8"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8"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8"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8"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8"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8"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8"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8"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8"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8"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8" t="n"/>
      <c r="N287" t="inlineStr"/>
      <c r="O287" t="inlineStr"/>
      <c r="P287" t="inlineStr"/>
      <c r="Q287" t="inlineStr"/>
      <c r="R287" t="inlineStr"/>
      <c r="S287" t="inlineStr"/>
      <c r="T287"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11" zoomScaleNormal="100" zoomScaleSheetLayoutView="100" zoomScalePageLayoutView="95" workbookViewId="0">
      <selection activeCell="B25" sqref="B25:G25"/>
    </sheetView>
  </sheetViews>
  <sheetFormatPr baseColWidth="8" defaultColWidth="9" defaultRowHeight="14.25"/>
  <cols>
    <col width="40.25" customWidth="1" style="888" min="1" max="1"/>
    <col width="14.75" customWidth="1" style="888" min="2" max="6"/>
    <col width="15.625" customWidth="1" style="888" min="7" max="7"/>
    <col width="11.25" customWidth="1" style="888" min="8" max="13"/>
    <col width="9" customWidth="1" style="888" min="14" max="1024"/>
  </cols>
  <sheetData>
    <row r="1">
      <c r="A1" s="1047">
        <f>BS!B2</f>
        <v/>
      </c>
      <c r="B1" s="949">
        <f>BS!B3</f>
        <v/>
      </c>
      <c r="E1" s="888" t="inlineStr">
        <is>
          <t>Input manually</t>
        </is>
      </c>
    </row>
    <row r="2" ht="15.75" customHeight="1" s="898">
      <c r="A2" s="903" t="inlineStr">
        <is>
          <t>Income Statement(P/L)</t>
        </is>
      </c>
      <c r="B2" s="903" t="n"/>
      <c r="C2" s="903" t="n"/>
    </row>
    <row r="3" ht="15.75" customHeight="1" s="898">
      <c r="A3" s="903" t="n"/>
      <c r="B3" s="903" t="n"/>
      <c r="C3" s="903" t="n"/>
      <c r="D3" s="903" t="n"/>
      <c r="E3" s="903" t="n"/>
      <c r="F3" s="903" t="n"/>
      <c r="G3" s="910">
        <f>BS!G20</f>
        <v/>
      </c>
      <c r="J3" s="903" t="n"/>
      <c r="K3" s="903" t="n"/>
      <c r="L3" s="903" t="n"/>
      <c r="M3" s="910">
        <f>+BS!S20</f>
        <v/>
      </c>
    </row>
    <row r="4">
      <c r="A4" s="911" t="inlineStr">
        <is>
          <t xml:space="preserve"> </t>
        </is>
      </c>
      <c r="B4" s="912">
        <f>BS!B21</f>
        <v/>
      </c>
      <c r="C4" s="912">
        <f>BS!C21</f>
        <v/>
      </c>
      <c r="D4" s="912">
        <f>BS!D21</f>
        <v/>
      </c>
      <c r="E4" s="912">
        <f>BS!E21</f>
        <v/>
      </c>
      <c r="F4" s="912">
        <f>BS!F21</f>
        <v/>
      </c>
      <c r="G4" s="912">
        <f>BS!G21</f>
        <v/>
      </c>
      <c r="I4" s="912">
        <f>+C4</f>
        <v/>
      </c>
      <c r="J4" s="912">
        <f>+D4</f>
        <v/>
      </c>
      <c r="K4" s="912">
        <f>+E4</f>
        <v/>
      </c>
      <c r="L4" s="912">
        <f>+F4</f>
        <v/>
      </c>
      <c r="M4" s="912">
        <f>+G4</f>
        <v/>
      </c>
    </row>
    <row r="5">
      <c r="A5" s="1048" t="inlineStr">
        <is>
          <t xml:space="preserve">Number of Month </t>
        </is>
      </c>
      <c r="B5" s="1048" t="n">
        <v>12</v>
      </c>
      <c r="C5" s="1048" t="n">
        <v>12</v>
      </c>
      <c r="D5" s="1048" t="n">
        <v>12</v>
      </c>
      <c r="E5" s="1048" t="n">
        <v>12</v>
      </c>
      <c r="F5" s="1048" t="n">
        <v>12</v>
      </c>
      <c r="G5" s="1048" t="n">
        <v>12</v>
      </c>
      <c r="I5" s="1048" t="n">
        <v>12</v>
      </c>
      <c r="J5" s="1048" t="n">
        <v>12</v>
      </c>
      <c r="K5" s="1048" t="n">
        <v>12</v>
      </c>
      <c r="L5" s="1048" t="n">
        <v>12</v>
      </c>
      <c r="M5" s="1048" t="n">
        <v>12</v>
      </c>
    </row>
    <row r="6">
      <c r="A6" s="919"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8" t="inlineStr">
        <is>
          <t xml:space="preserve">(Growth Ratio) </t>
        </is>
      </c>
      <c r="B7" s="1049" t="n"/>
      <c r="C7" s="1049">
        <f>C6/B6-1</f>
        <v/>
      </c>
      <c r="D7" s="1049">
        <f>D6/C6-1</f>
        <v/>
      </c>
      <c r="E7" s="1049">
        <f>E6/D6-1</f>
        <v/>
      </c>
      <c r="F7" s="1049">
        <f>F6/E6-1</f>
        <v/>
      </c>
      <c r="G7" s="1049">
        <f>G6/F6-1</f>
        <v/>
      </c>
      <c r="I7" s="1050">
        <f>C7</f>
        <v/>
      </c>
      <c r="J7" s="1050">
        <f>D7</f>
        <v/>
      </c>
      <c r="K7" s="1050">
        <f>E7</f>
        <v/>
      </c>
      <c r="L7" s="1050">
        <f>F7</f>
        <v/>
      </c>
      <c r="M7" s="1050">
        <f>G7</f>
        <v/>
      </c>
    </row>
    <row r="8">
      <c r="A8" s="914" t="inlineStr">
        <is>
          <t xml:space="preserve">Cost of Sales </t>
        </is>
      </c>
      <c r="B8" s="915">
        <f>VLOOKUP("K6",'P &amp; L breakdown'!$A:$I,COLUMN('P &amp; L breakdown'!C$12),FALSE)</f>
        <v/>
      </c>
      <c r="C8" s="915">
        <f>VLOOKUP("K6",'P &amp; L breakdown'!$A:$I,COLUMN('P &amp; L breakdown'!D$12),FALSE)</f>
        <v/>
      </c>
      <c r="D8" s="915">
        <f>VLOOKUP("K6",'P &amp; L breakdown'!$A:$I,COLUMN('P &amp; L breakdown'!E$12),FALSE)</f>
        <v/>
      </c>
      <c r="E8" s="915">
        <f>VLOOKUP("K6",'P &amp; L breakdown'!$A:$I,COLUMN('P &amp; L breakdown'!F$12),FALSE)</f>
        <v/>
      </c>
      <c r="F8" s="915">
        <f>VLOOKUP("K6",'P &amp; L breakdown'!$A:$I,COLUMN('P &amp; L breakdown'!G$12),FALSE)</f>
        <v/>
      </c>
      <c r="G8" s="915">
        <f>VLOOKUP("K6",'P &amp; L breakdown'!$A:$I,COLUMN('P &amp; L breakdown'!H$12),FALSE)</f>
        <v/>
      </c>
      <c r="I8" s="253">
        <f>+C8*BS!$B$9</f>
        <v/>
      </c>
      <c r="J8" s="253">
        <f>+D8*BS!$B$9</f>
        <v/>
      </c>
      <c r="K8" s="253">
        <f>+E8*BS!$B$9</f>
        <v/>
      </c>
      <c r="L8" s="253">
        <f>+F8*BS!$B$9</f>
        <v/>
      </c>
      <c r="M8" s="253">
        <f>+G8*BS!$B$9</f>
        <v/>
      </c>
    </row>
    <row r="9">
      <c r="A9" s="919" t="inlineStr">
        <is>
          <t xml:space="preserve">Gross Profit </t>
        </is>
      </c>
      <c r="B9" s="920">
        <f>B6-B8</f>
        <v/>
      </c>
      <c r="C9" s="920">
        <f>C6-C8</f>
        <v/>
      </c>
      <c r="D9" s="920">
        <f>D6-D8</f>
        <v/>
      </c>
      <c r="E9" s="920">
        <f>E6-E8</f>
        <v/>
      </c>
      <c r="F9" s="920">
        <f>F6-F8</f>
        <v/>
      </c>
      <c r="G9" s="920">
        <f>G6-G8</f>
        <v/>
      </c>
      <c r="I9" s="932">
        <f>I6-I8</f>
        <v/>
      </c>
      <c r="J9" s="932">
        <f>J6-J8</f>
        <v/>
      </c>
      <c r="K9" s="932">
        <f>K6-K8</f>
        <v/>
      </c>
      <c r="L9" s="932">
        <f>L6-L8</f>
        <v/>
      </c>
      <c r="M9" s="932">
        <f>M6-M8</f>
        <v/>
      </c>
    </row>
    <row r="10">
      <c r="A10" s="914" t="inlineStr">
        <is>
          <t xml:space="preserve">SG&amp;A Expenses </t>
        </is>
      </c>
      <c r="B10" s="915">
        <f>VLOOKUP("K9",'P &amp; L breakdown'!$A:$I,COLUMN('P &amp; L breakdown'!C$12),FALSE)</f>
        <v/>
      </c>
      <c r="C10" s="915">
        <f>VLOOKUP("K9",'P &amp; L breakdown'!$A:$I,COLUMN('P &amp; L breakdown'!D$12),FALSE)</f>
        <v/>
      </c>
      <c r="D10" s="915">
        <f>VLOOKUP("K9",'P &amp; L breakdown'!$A:$I,COLUMN('P &amp; L breakdown'!E$12),FALSE)</f>
        <v/>
      </c>
      <c r="E10" s="915">
        <f>VLOOKUP("K9",'P &amp; L breakdown'!$A:$I,COLUMN('P &amp; L breakdown'!F$12),FALSE)</f>
        <v/>
      </c>
      <c r="F10" s="915">
        <f>VLOOKUP("K9",'P &amp; L breakdown'!$A:$I,COLUMN('P &amp; L breakdown'!G$12),FALSE)</f>
        <v/>
      </c>
      <c r="G10" s="915">
        <f>VLOOKUP("K9",'P &amp; L breakdown'!$A:$I,COLUMN('P &amp; L breakdown'!H$12),FALSE)</f>
        <v/>
      </c>
      <c r="I10" s="253">
        <f>+C10*BS!$B$9</f>
        <v/>
      </c>
      <c r="J10" s="253">
        <f>+D10*BS!$B$9</f>
        <v/>
      </c>
      <c r="K10" s="253">
        <f>+E10*BS!$B$9</f>
        <v/>
      </c>
      <c r="L10" s="253">
        <f>+F10*BS!$B$9</f>
        <v/>
      </c>
      <c r="M10" s="253">
        <f>+G10*BS!$B$9</f>
        <v/>
      </c>
    </row>
    <row r="11">
      <c r="A11" s="1051" t="inlineStr">
        <is>
          <t xml:space="preserve">(Rent) </t>
        </is>
      </c>
      <c r="B11" s="915">
        <f>VLOOKUP("K11",'P &amp; L breakdown'!$A:$I,COLUMN('P &amp; L breakdown'!C$12),FALSE)</f>
        <v/>
      </c>
      <c r="C11" s="915">
        <f>VLOOKUP("K11",'P &amp; L breakdown'!$A:$I,COLUMN('P &amp; L breakdown'!D$12),FALSE)</f>
        <v/>
      </c>
      <c r="D11" s="915">
        <f>VLOOKUP("K11",'P &amp; L breakdown'!$A:$I,COLUMN('P &amp; L breakdown'!E$12),FALSE)</f>
        <v/>
      </c>
      <c r="E11" s="915">
        <f>VLOOKUP("K11",'P &amp; L breakdown'!$A:$I,COLUMN('P &amp; L breakdown'!F$12),FALSE)</f>
        <v/>
      </c>
      <c r="F11" s="915">
        <f>VLOOKUP("K11",'P &amp; L breakdown'!$A:$I,COLUMN('P &amp; L breakdown'!G$12),FALSE)</f>
        <v/>
      </c>
      <c r="G11" s="915">
        <f>VLOOKUP("K11",'P &amp; L breakdown'!$A:$I,COLUMN('P &amp; L breakdown'!H$12),FALSE)</f>
        <v/>
      </c>
      <c r="I11" s="253">
        <f>+C11*BS!$B$9</f>
        <v/>
      </c>
      <c r="J11" s="253">
        <f>+D11*BS!$B$9</f>
        <v/>
      </c>
      <c r="K11" s="253">
        <f>+E11*BS!$B$9</f>
        <v/>
      </c>
      <c r="L11" s="253">
        <f>+F11*BS!$B$9</f>
        <v/>
      </c>
      <c r="M11" s="253">
        <f>+G11*BS!$B$9</f>
        <v/>
      </c>
    </row>
    <row r="12">
      <c r="A12" s="918" t="inlineStr">
        <is>
          <t>Others Op. Income</t>
        </is>
      </c>
      <c r="B12" s="915">
        <f>VLOOKUP("K13",'P &amp; L breakdown'!$A:$I,COLUMN('P &amp; L breakdown'!C$12),FALSE)</f>
        <v/>
      </c>
      <c r="C12" s="915">
        <f>VLOOKUP("K13",'P &amp; L breakdown'!$A:$I,COLUMN('P &amp; L breakdown'!D$12),FALSE)</f>
        <v/>
      </c>
      <c r="D12" s="915">
        <f>VLOOKUP("K13",'P &amp; L breakdown'!$A:$I,COLUMN('P &amp; L breakdown'!E$12),FALSE)</f>
        <v/>
      </c>
      <c r="E12" s="915">
        <f>VLOOKUP("K13",'P &amp; L breakdown'!$A:$I,COLUMN('P &amp; L breakdown'!F$12),FALSE)</f>
        <v/>
      </c>
      <c r="F12" s="915">
        <f>VLOOKUP("K13",'P &amp; L breakdown'!$A:$I,COLUMN('P &amp; L breakdown'!G$12),FALSE)</f>
        <v/>
      </c>
      <c r="G12" s="915">
        <f>VLOOKUP("K13",'P &amp; L breakdown'!$A:$I,COLUMN('P &amp; L breakdown'!H$12),FALSE)</f>
        <v/>
      </c>
      <c r="I12" s="253">
        <f>+C12*BS!$B$9</f>
        <v/>
      </c>
      <c r="J12" s="253">
        <f>+D12*BS!$B$9</f>
        <v/>
      </c>
      <c r="K12" s="253">
        <f>+E12*BS!$B$9</f>
        <v/>
      </c>
      <c r="L12" s="253">
        <f>+F12*BS!$B$9</f>
        <v/>
      </c>
      <c r="M12" s="253">
        <f>+G12*BS!$B$9</f>
        <v/>
      </c>
    </row>
    <row r="13">
      <c r="A13" s="919" t="inlineStr">
        <is>
          <t xml:space="preserve">EBIT(Operating Income) </t>
        </is>
      </c>
      <c r="B13" s="920">
        <f>B9-B10+B12</f>
        <v/>
      </c>
      <c r="C13" s="920">
        <f>C9-C10+C12</f>
        <v/>
      </c>
      <c r="D13" s="920">
        <f>D9-D10+D12</f>
        <v/>
      </c>
      <c r="E13" s="920">
        <f>E9-E10+E12</f>
        <v/>
      </c>
      <c r="F13" s="920">
        <f>F9-F10+F12</f>
        <v/>
      </c>
      <c r="G13" s="920">
        <f>G9-G10+G12</f>
        <v/>
      </c>
      <c r="I13" s="932">
        <f>I9-I10+I12</f>
        <v/>
      </c>
      <c r="J13" s="932">
        <f>J9-J10+J12</f>
        <v/>
      </c>
      <c r="K13" s="932">
        <f>K9-K10+K12</f>
        <v/>
      </c>
      <c r="L13" s="932">
        <f>L9-L10+L12</f>
        <v/>
      </c>
      <c r="M13" s="932">
        <f>M9-M10+M12</f>
        <v/>
      </c>
    </row>
    <row r="14">
      <c r="A14" s="914" t="inlineStr">
        <is>
          <t xml:space="preserve">Interest Income </t>
        </is>
      </c>
      <c r="B14" s="915">
        <f>VLOOKUP("K16",'P &amp; L breakdown'!$A:$I,COLUMN('P &amp; L breakdown'!C$12),FALSE)</f>
        <v/>
      </c>
      <c r="C14" s="915">
        <f>VLOOKUP("K16",'P &amp; L breakdown'!$A:$I,COLUMN('P &amp; L breakdown'!D$12),FALSE)</f>
        <v/>
      </c>
      <c r="D14" s="915">
        <f>VLOOKUP("K16",'P &amp; L breakdown'!$A:$I,COLUMN('P &amp; L breakdown'!E$12),FALSE)</f>
        <v/>
      </c>
      <c r="E14" s="915">
        <f>VLOOKUP("K16",'P &amp; L breakdown'!$A:$I,COLUMN('P &amp; L breakdown'!F$12),FALSE)</f>
        <v/>
      </c>
      <c r="F14" s="915">
        <f>VLOOKUP("K16",'P &amp; L breakdown'!$A:$I,COLUMN('P &amp; L breakdown'!G$12),FALSE)</f>
        <v/>
      </c>
      <c r="G14" s="915">
        <f>VLOOKUP("K16",'P &amp; L breakdown'!$A:$I,COLUMN('P &amp; L breakdown'!H$12),FALSE)</f>
        <v/>
      </c>
      <c r="I14" s="253">
        <f>+C14*BS!$B$9</f>
        <v/>
      </c>
      <c r="J14" s="253">
        <f>+D14*BS!$B$9</f>
        <v/>
      </c>
      <c r="K14" s="253">
        <f>+E14*BS!$B$9</f>
        <v/>
      </c>
      <c r="L14" s="253">
        <f>+F14*BS!$B$9</f>
        <v/>
      </c>
      <c r="M14" s="253">
        <f>+G14*BS!$B$9</f>
        <v/>
      </c>
    </row>
    <row r="15">
      <c r="A15" s="914" t="inlineStr">
        <is>
          <t>Interest Expense (net)</t>
        </is>
      </c>
      <c r="B15" s="915">
        <f>VLOOKUP("K18",'P &amp; L breakdown'!$A:$I,COLUMN('P &amp; L breakdown'!C$12),FALSE)</f>
        <v/>
      </c>
      <c r="C15" s="915">
        <f>VLOOKUP("K18",'P &amp; L breakdown'!$A:$I,COLUMN('P &amp; L breakdown'!D$12),FALSE)</f>
        <v/>
      </c>
      <c r="D15" s="915">
        <f>VLOOKUP("K18",'P &amp; L breakdown'!$A:$I,COLUMN('P &amp; L breakdown'!E$12),FALSE)</f>
        <v/>
      </c>
      <c r="E15" s="915">
        <f>VLOOKUP("K18",'P &amp; L breakdown'!$A:$I,COLUMN('P &amp; L breakdown'!F$12),FALSE)</f>
        <v/>
      </c>
      <c r="F15" s="915">
        <f>VLOOKUP("K18",'P &amp; L breakdown'!$A:$I,COLUMN('P &amp; L breakdown'!G$12),FALSE)</f>
        <v/>
      </c>
      <c r="G15" s="915">
        <f>VLOOKUP("K18",'P &amp; L breakdown'!$A:$I,COLUMN('P &amp; L breakdown'!H$12),FALSE)</f>
        <v/>
      </c>
      <c r="I15" s="253">
        <f>+C15*BS!$B$9</f>
        <v/>
      </c>
      <c r="J15" s="253">
        <f>+D15*BS!$B$9</f>
        <v/>
      </c>
      <c r="K15" s="253">
        <f>+E15*BS!$B$9</f>
        <v/>
      </c>
      <c r="L15" s="253">
        <f>+F15*BS!$B$9</f>
        <v/>
      </c>
      <c r="M15" s="253">
        <f>+G15*BS!$B$9</f>
        <v/>
      </c>
    </row>
    <row r="16">
      <c r="A16" s="914" t="inlineStr">
        <is>
          <t xml:space="preserve">Non Operating Income / (Expense) </t>
        </is>
      </c>
      <c r="B16" s="915">
        <f>VLOOKUP("K20",'P &amp; L breakdown'!$A:$I,COLUMN('P &amp; L breakdown'!C$12),FALSE)</f>
        <v/>
      </c>
      <c r="C16" s="915">
        <f>VLOOKUP("K20",'P &amp; L breakdown'!$A:$I,COLUMN('P &amp; L breakdown'!D$12),FALSE)</f>
        <v/>
      </c>
      <c r="D16" s="915">
        <f>VLOOKUP("K20",'P &amp; L breakdown'!$A:$I,COLUMN('P &amp; L breakdown'!E$12),FALSE)</f>
        <v/>
      </c>
      <c r="E16" s="915">
        <f>VLOOKUP("K20",'P &amp; L breakdown'!$A:$I,COLUMN('P &amp; L breakdown'!F$12),FALSE)</f>
        <v/>
      </c>
      <c r="F16" s="915">
        <f>VLOOKUP("K20",'P &amp; L breakdown'!$A:$I,COLUMN('P &amp; L breakdown'!G$12),FALSE)</f>
        <v/>
      </c>
      <c r="G16" s="915">
        <f>VLOOKUP("K20",'P &amp; L breakdown'!$A:$I,COLUMN('P &amp; L breakdown'!H$12),FALSE)</f>
        <v/>
      </c>
      <c r="I16" s="253">
        <f>+C16*BS!$B$9</f>
        <v/>
      </c>
      <c r="J16" s="253">
        <f>+D16*BS!$B$9</f>
        <v/>
      </c>
      <c r="K16" s="253">
        <f>+E16*BS!$B$9</f>
        <v/>
      </c>
      <c r="L16" s="253">
        <f>+F16*BS!$B$9</f>
        <v/>
      </c>
      <c r="M16" s="253">
        <f>+G16*BS!$B$9</f>
        <v/>
      </c>
    </row>
    <row r="17">
      <c r="A17" s="914" t="inlineStr">
        <is>
          <t>Other Income/(Expense)</t>
        </is>
      </c>
      <c r="B17" s="1052" t="n"/>
      <c r="C17" s="1052" t="n"/>
      <c r="D17" s="1052" t="n"/>
      <c r="E17" s="1052" t="n"/>
      <c r="F17" s="1052" t="n"/>
      <c r="G17" s="1052" t="n"/>
      <c r="I17" s="253">
        <f>+C17*BS!$B$9</f>
        <v/>
      </c>
      <c r="J17" s="253">
        <f>+D17*BS!$B$9</f>
        <v/>
      </c>
      <c r="K17" s="253">
        <f>+E17*BS!$B$9</f>
        <v/>
      </c>
      <c r="L17" s="253">
        <f>+F17*BS!$B$9</f>
        <v/>
      </c>
      <c r="M17" s="253">
        <f>+G17*BS!$B$9</f>
        <v/>
      </c>
    </row>
    <row r="18">
      <c r="A18" s="919" t="inlineStr">
        <is>
          <t xml:space="preserve">EBT(Pretax Income) </t>
        </is>
      </c>
      <c r="B18" s="920">
        <f>B13+B14-B15+B16+B17</f>
        <v/>
      </c>
      <c r="C18" s="920">
        <f>C13+C14-C15+C16+C17</f>
        <v/>
      </c>
      <c r="D18" s="920">
        <f>D13+D14-D15+D16+D17</f>
        <v/>
      </c>
      <c r="E18" s="920">
        <f>E13+E14-E15+E16+E17</f>
        <v/>
      </c>
      <c r="F18" s="920">
        <f>F13+F14-F15+F16+F17</f>
        <v/>
      </c>
      <c r="G18" s="920">
        <f>G13+G14-G15+G16+G17</f>
        <v/>
      </c>
      <c r="I18" s="932">
        <f>I13+I14-I15+I16+I17</f>
        <v/>
      </c>
      <c r="J18" s="932">
        <f>J13+J14-J15+J16+J17</f>
        <v/>
      </c>
      <c r="K18" s="932">
        <f>K13+K14-K15+K16+K17</f>
        <v/>
      </c>
      <c r="L18" s="932">
        <f>L13+L14-L15+L16+L17</f>
        <v/>
      </c>
      <c r="M18" s="932">
        <f>M13+M14-M15+M16+M17</f>
        <v/>
      </c>
    </row>
    <row r="19">
      <c r="A19" s="918" t="inlineStr">
        <is>
          <t xml:space="preserve">Taxes </t>
        </is>
      </c>
      <c r="B19" s="915">
        <f>VLOOKUP("K21",'P &amp; L breakdown'!$A:$I,COLUMN('P &amp; L breakdown'!C$12),FALSE)</f>
        <v/>
      </c>
      <c r="C19" s="915">
        <f>VLOOKUP("K21",'P &amp; L breakdown'!$A:$I,COLUMN('P &amp; L breakdown'!D$12),FALSE)</f>
        <v/>
      </c>
      <c r="D19" s="915">
        <f>VLOOKUP("K21",'P &amp; L breakdown'!$A:$I,COLUMN('P &amp; L breakdown'!E$12),FALSE)</f>
        <v/>
      </c>
      <c r="E19" s="915">
        <f>VLOOKUP("K21",'P &amp; L breakdown'!$A:$I,COLUMN('P &amp; L breakdown'!F$12),FALSE)</f>
        <v/>
      </c>
      <c r="F19" s="915">
        <f>VLOOKUP("K21",'P &amp; L breakdown'!$A:$I,COLUMN('P &amp; L breakdown'!G$12),FALSE)</f>
        <v/>
      </c>
      <c r="G19" s="915">
        <f>VLOOKUP("K21",'P &amp; L breakdown'!$A:$I,COLUMN('P &amp; L breakdown'!H$12),FALSE)</f>
        <v/>
      </c>
      <c r="I19" s="253">
        <f>+C19*BS!$B$9</f>
        <v/>
      </c>
      <c r="J19" s="253">
        <f>+D19*BS!$B$9</f>
        <v/>
      </c>
      <c r="K19" s="253">
        <f>+E19*BS!$B$9</f>
        <v/>
      </c>
      <c r="L19" s="253">
        <f>+F19*BS!$B$9</f>
        <v/>
      </c>
      <c r="M19" s="253">
        <f>+G19*BS!$B$9</f>
        <v/>
      </c>
    </row>
    <row r="20">
      <c r="A20" s="918" t="inlineStr">
        <is>
          <t>Minority Interest (-)</t>
        </is>
      </c>
      <c r="B20" s="915">
        <f>VLOOKUP("K23",'P &amp; L breakdown'!$A:$I,COLUMN('P &amp; L breakdown'!C$12),FALSE)</f>
        <v/>
      </c>
      <c r="C20" s="915">
        <f>VLOOKUP("K23",'P &amp; L breakdown'!$A:$I,COLUMN('P &amp; L breakdown'!D$12),FALSE)</f>
        <v/>
      </c>
      <c r="D20" s="915">
        <f>VLOOKUP("K23",'P &amp; L breakdown'!$A:$I,COLUMN('P &amp; L breakdown'!E$12),FALSE)</f>
        <v/>
      </c>
      <c r="E20" s="915">
        <f>VLOOKUP("K23",'P &amp; L breakdown'!$A:$I,COLUMN('P &amp; L breakdown'!F$12),FALSE)</f>
        <v/>
      </c>
      <c r="F20" s="915">
        <f>VLOOKUP("K23",'P &amp; L breakdown'!$A:$I,COLUMN('P &amp; L breakdown'!G$12),FALSE)</f>
        <v/>
      </c>
      <c r="G20" s="915">
        <f>VLOOKUP("K23",'P &amp; L breakdown'!$A:$I,COLUMN('P &amp; L breakdown'!H$12),FALSE)</f>
        <v/>
      </c>
      <c r="I20" s="253">
        <f>+C20*BS!$B$9</f>
        <v/>
      </c>
      <c r="J20" s="253">
        <f>+D20*BS!$B$9</f>
        <v/>
      </c>
      <c r="K20" s="253">
        <f>+E20*BS!$B$9</f>
        <v/>
      </c>
      <c r="L20" s="253">
        <f>+F20*BS!$B$9</f>
        <v/>
      </c>
      <c r="M20" s="253">
        <f>+G20*BS!$B$9</f>
        <v/>
      </c>
    </row>
    <row r="21">
      <c r="A21" s="918" t="inlineStr">
        <is>
          <t xml:space="preserve">Extraordinary Gain/Loss </t>
        </is>
      </c>
      <c r="B21" s="915">
        <f>VLOOKUP("K25",'P &amp; L breakdown'!$A:$I,COLUMN('P &amp; L breakdown'!C$12),FALSE)</f>
        <v/>
      </c>
      <c r="C21" s="915">
        <f>VLOOKUP("K25",'P &amp; L breakdown'!$A:$I,COLUMN('P &amp; L breakdown'!D$12),FALSE)</f>
        <v/>
      </c>
      <c r="D21" s="915">
        <f>VLOOKUP("K25",'P &amp; L breakdown'!$A:$I,COLUMN('P &amp; L breakdown'!E$12),FALSE)</f>
        <v/>
      </c>
      <c r="E21" s="915">
        <f>VLOOKUP("K25",'P &amp; L breakdown'!$A:$I,COLUMN('P &amp; L breakdown'!F$12),FALSE)</f>
        <v/>
      </c>
      <c r="F21" s="915">
        <f>VLOOKUP("K25",'P &amp; L breakdown'!$A:$I,COLUMN('P &amp; L breakdown'!G$12),FALSE)</f>
        <v/>
      </c>
      <c r="G21" s="915">
        <f>VLOOKUP("K25",'P &amp; L breakdown'!$A:$I,COLUMN('P &amp; L breakdown'!H$12),FALSE)</f>
        <v/>
      </c>
      <c r="I21" s="253">
        <f>+C21*BS!$B$9</f>
        <v/>
      </c>
      <c r="J21" s="253">
        <f>+D21*BS!$B$9</f>
        <v/>
      </c>
      <c r="K21" s="253">
        <f>+E21*BS!$B$9</f>
        <v/>
      </c>
      <c r="L21" s="253">
        <f>+F21*BS!$B$9</f>
        <v/>
      </c>
      <c r="M21" s="253">
        <f>+G21*BS!$B$9</f>
        <v/>
      </c>
    </row>
    <row r="22">
      <c r="A22" s="918" t="inlineStr">
        <is>
          <t xml:space="preserve">Others </t>
        </is>
      </c>
      <c r="B22" s="915">
        <f>VLOOKUP("K27",'P &amp; L breakdown'!$A:$I,COLUMN('P &amp; L breakdown'!C$12),FALSE)</f>
        <v/>
      </c>
      <c r="C22" s="915">
        <f>VLOOKUP("K27",'P &amp; L breakdown'!$A:$I,COLUMN('P &amp; L breakdown'!D$12),FALSE)</f>
        <v/>
      </c>
      <c r="D22" s="915">
        <f>VLOOKUP("K27",'P &amp; L breakdown'!$A:$I,COLUMN('P &amp; L breakdown'!E$12),FALSE)</f>
        <v/>
      </c>
      <c r="E22" s="915">
        <f>VLOOKUP("K27",'P &amp; L breakdown'!$A:$I,COLUMN('P &amp; L breakdown'!F$12),FALSE)</f>
        <v/>
      </c>
      <c r="F22" s="915">
        <f>VLOOKUP("K27",'P &amp; L breakdown'!$A:$I,COLUMN('P &amp; L breakdown'!G$12),FALSE)</f>
        <v/>
      </c>
      <c r="G22" s="915">
        <f>VLOOKUP("K27",'P &amp; L breakdown'!$A:$I,COLUMN('P &amp; L breakdown'!H$12),FALSE)</f>
        <v/>
      </c>
      <c r="I22" s="253">
        <f>+C22*BS!$B$9</f>
        <v/>
      </c>
      <c r="J22" s="253">
        <f>+D22*BS!$B$9</f>
        <v/>
      </c>
      <c r="K22" s="253">
        <f>+E22*BS!$B$9</f>
        <v/>
      </c>
      <c r="L22" s="253">
        <f>+F22*BS!$B$9</f>
        <v/>
      </c>
      <c r="M22" s="253">
        <f>+G22*BS!$B$9</f>
        <v/>
      </c>
    </row>
    <row r="23">
      <c r="A23" s="919" t="inlineStr">
        <is>
          <t xml:space="preserve">Net Income </t>
        </is>
      </c>
      <c r="B23" s="920">
        <f>B18-B19-B20+B21+B22</f>
        <v/>
      </c>
      <c r="C23" s="920">
        <f>C18-C19-C20+C21+C22</f>
        <v/>
      </c>
      <c r="D23" s="920">
        <f>D18-D19-D20+D21+D22</f>
        <v/>
      </c>
      <c r="E23" s="920">
        <f>E18-E19-E20+E21+E22</f>
        <v/>
      </c>
      <c r="F23" s="920">
        <f>F18-F19-F20+F21+F22</f>
        <v/>
      </c>
      <c r="G23" s="920">
        <f>G18-G19-G20+G21+G22</f>
        <v/>
      </c>
      <c r="I23" s="932">
        <f>I18-I19-I20+I21+I22</f>
        <v/>
      </c>
      <c r="J23" s="932">
        <f>J18-J19-J20+J21+J22</f>
        <v/>
      </c>
      <c r="K23" s="932">
        <f>K18-K19-K20+K21+K22</f>
        <v/>
      </c>
      <c r="L23" s="932">
        <f>L18-L19-L20+L21+L22</f>
        <v/>
      </c>
      <c r="M23" s="932">
        <f>M18-M19-M20+M21+M22</f>
        <v/>
      </c>
    </row>
    <row r="24">
      <c r="A24" s="918" t="inlineStr">
        <is>
          <t xml:space="preserve">EBITDA </t>
        </is>
      </c>
      <c r="B24" s="915">
        <f>B13+B25</f>
        <v/>
      </c>
      <c r="C24" s="915">
        <f>C13+C25</f>
        <v/>
      </c>
      <c r="D24" s="915">
        <f>D13+D25</f>
        <v/>
      </c>
      <c r="E24" s="915">
        <f>E13+E25</f>
        <v/>
      </c>
      <c r="F24" s="915">
        <f>F13+F25</f>
        <v/>
      </c>
      <c r="G24" s="915">
        <f>G13+G25</f>
        <v/>
      </c>
      <c r="I24" s="915">
        <f>I13+I25</f>
        <v/>
      </c>
      <c r="J24" s="915">
        <f>J13+J25</f>
        <v/>
      </c>
      <c r="K24" s="915">
        <f>K13+K25</f>
        <v/>
      </c>
      <c r="L24" s="915">
        <f>L13+L25</f>
        <v/>
      </c>
      <c r="M24" s="915">
        <f>M13+M25</f>
        <v/>
      </c>
    </row>
    <row r="25">
      <c r="A25" s="918" t="inlineStr">
        <is>
          <t xml:space="preserve">Depreciation &amp; Amortization </t>
        </is>
      </c>
      <c r="B25" s="915">
        <f>IFERROR(VLOOKUP("*"&amp;"Depreciation"&amp;"*",INDIRECT(ADDRESS(MATCH("K7",'P &amp; L breakdown'!$A:$A,0),COLUMN('P &amp; L breakdown'!$B$12),,,"P &amp; L breakdown")&amp;":"&amp;ADDRESS(MATCH("K8",'P &amp; L breakdown'!$A:$A,0),COLUMN('P &amp; L breakdown'!$H$12))),2,FALSE),0)</f>
        <v/>
      </c>
      <c r="C25" s="915">
        <f>IFERROR(VLOOKUP("*"&amp;"Depreciation"&amp;"*",INDIRECT(ADDRESS(MATCH("K7",'P &amp; L breakdown'!$A:$A,0),COLUMN('P &amp; L breakdown'!$B$12),,,"P &amp; L breakdown")&amp;":"&amp;ADDRESS(MATCH("K8",'P &amp; L breakdown'!$A:$A,0),COLUMN('P &amp; L breakdown'!$H$12))),3,FALSE),0)</f>
        <v/>
      </c>
      <c r="D25" s="915">
        <f>IFERROR(VLOOKUP("*"&amp;"Depreciation"&amp;"*",INDIRECT(ADDRESS(MATCH("K7",'P &amp; L breakdown'!$A:$A,0),COLUMN('P &amp; L breakdown'!$B$12),,,"P &amp; L breakdown")&amp;":"&amp;ADDRESS(MATCH("K8",'P &amp; L breakdown'!$A:$A,0),COLUMN('P &amp; L breakdown'!$H$12))),4,FALSE),0)</f>
        <v/>
      </c>
      <c r="E25" s="915">
        <f>IFERROR(VLOOKUP("*"&amp;"Depreciation"&amp;"*",INDIRECT(ADDRESS(MATCH("K7",'P &amp; L breakdown'!$A:$A,0),COLUMN('P &amp; L breakdown'!$B$12),,,"P &amp; L breakdown")&amp;":"&amp;ADDRESS(MATCH("K8",'P &amp; L breakdown'!$A:$A,0),COLUMN('P &amp; L breakdown'!$H$12))),5,FALSE),0)</f>
        <v/>
      </c>
      <c r="F25" s="915">
        <f>IFERROR(VLOOKUP("*"&amp;"Depreciation"&amp;"*",INDIRECT(ADDRESS(MATCH("K7",'P &amp; L breakdown'!$A:$A,0),COLUMN('P &amp; L breakdown'!$B$12),,,"P &amp; L breakdown")&amp;":"&amp;ADDRESS(MATCH("K8",'P &amp; L breakdown'!$A:$A,0),COLUMN('P &amp; L breakdown'!$H$12))),6,FALSE),0)</f>
        <v/>
      </c>
      <c r="G25" s="915">
        <f>IFERROR(VLOOKUP("*"&amp;"Depreciation"&amp;"*",INDIRECT(ADDRESS(MATCH("K7",'P &amp; L breakdown'!$A:$A,0),COLUMN('P &amp; L breakdown'!$B$12),,,"P &amp; L breakdown")&amp;":"&amp;ADDRESS(MATCH("K8",'P &amp; L breakdown'!$A:$A,0),COLUMN('P &amp; L breakdown'!$H$12))),7,FALSE),0)</f>
        <v/>
      </c>
      <c r="I25" s="253">
        <f>+C25*BS!$B$9</f>
        <v/>
      </c>
      <c r="J25" s="253">
        <f>+D25*BS!$B$9</f>
        <v/>
      </c>
      <c r="K25" s="253">
        <f>+E25*BS!$B$9</f>
        <v/>
      </c>
      <c r="L25" s="253">
        <f>+F25*BS!$B$9</f>
        <v/>
      </c>
      <c r="M25" s="253">
        <f>+G25*BS!$B$9</f>
        <v/>
      </c>
    </row>
    <row r="26">
      <c r="A26" s="918" t="n"/>
      <c r="B26" s="915" t="n"/>
      <c r="C26" s="915" t="n"/>
      <c r="D26" s="915" t="n"/>
      <c r="E26" s="915" t="n"/>
      <c r="F26" s="915" t="n"/>
      <c r="G26" s="915" t="n"/>
      <c r="I26" s="44" t="n"/>
      <c r="J26" s="44" t="n"/>
      <c r="K26" s="44" t="n"/>
      <c r="L26" s="44" t="n"/>
      <c r="M26" s="44" t="n"/>
    </row>
    <row r="27">
      <c r="A27" s="1053" t="inlineStr">
        <is>
          <t>Error Check</t>
        </is>
      </c>
      <c r="B27" s="894" t="n"/>
      <c r="C27" s="894" t="n"/>
      <c r="D27" s="894" t="n"/>
      <c r="E27" s="894" t="n"/>
      <c r="F27" s="894" t="n"/>
      <c r="G27" s="895" t="n"/>
      <c r="I27" s="44" t="n"/>
      <c r="J27" s="44" t="n"/>
      <c r="K27" s="44" t="n"/>
      <c r="L27" s="44" t="n"/>
      <c r="M27" s="44" t="n"/>
    </row>
    <row r="28">
      <c r="A28" s="1054" t="inlineStr">
        <is>
          <t>Net Income as per P&amp;L Statement</t>
        </is>
      </c>
      <c r="B28" s="1055">
        <f>B23</f>
        <v/>
      </c>
      <c r="C28" s="1055">
        <f>C23</f>
        <v/>
      </c>
      <c r="D28" s="1055">
        <f>D23</f>
        <v/>
      </c>
      <c r="E28" s="1055">
        <f>E23</f>
        <v/>
      </c>
      <c r="F28" s="1055">
        <f>F23</f>
        <v/>
      </c>
      <c r="G28" s="1055">
        <f>G23</f>
        <v/>
      </c>
      <c r="I28" s="44" t="n"/>
      <c r="J28" s="44" t="n"/>
      <c r="K28" s="44" t="n"/>
      <c r="L28" s="44" t="n"/>
      <c r="M28" s="44" t="n"/>
    </row>
    <row r="29">
      <c r="A29" s="1056" t="inlineStr">
        <is>
          <t>Error Check</t>
        </is>
      </c>
      <c r="B29" s="1057">
        <f>IF(ROUND(B23,2)=ROUND(B28,2),"-","Check")</f>
        <v/>
      </c>
      <c r="C29" s="1057">
        <f>IF(ROUND(C23,2)=ROUND(C28,2),"-","Check")</f>
        <v/>
      </c>
      <c r="D29" s="1057">
        <f>IF(ROUND(D23,2)=ROUND(D28,2),"-","Check")</f>
        <v/>
      </c>
      <c r="E29" s="1057">
        <f>IF(ROUND(E23,2)=ROUND(E28,2),"-","Check")</f>
        <v/>
      </c>
      <c r="F29" s="1057">
        <f>IF(ROUND(F23,2)=ROUND(F28,2),"-","Check")</f>
        <v/>
      </c>
      <c r="G29" s="1057">
        <f>IF(ROUND(G23,2)=ROUND(G28,2),"-","Check")</f>
        <v/>
      </c>
      <c r="I29" s="44" t="n"/>
      <c r="J29" s="44" t="n"/>
      <c r="K29" s="44" t="n"/>
      <c r="L29" s="44" t="n"/>
      <c r="M29" s="44" t="n"/>
    </row>
    <row r="30">
      <c r="A30" s="1054" t="inlineStr">
        <is>
          <t>Other Income as per P&amp;L Statement</t>
        </is>
      </c>
      <c r="B30" s="1055">
        <f>B12+B14+B16</f>
        <v/>
      </c>
      <c r="C30" s="1055">
        <f>C12+C14+C16</f>
        <v/>
      </c>
      <c r="D30" s="1055">
        <f>D12+D14+D16</f>
        <v/>
      </c>
      <c r="E30" s="1055">
        <f>E12+E14+E16</f>
        <v/>
      </c>
      <c r="F30" s="1055">
        <f>F12+F14+F16</f>
        <v/>
      </c>
      <c r="G30" s="1055">
        <f>G12+G14+G16</f>
        <v/>
      </c>
      <c r="I30" s="44" t="n"/>
      <c r="J30" s="44" t="n"/>
      <c r="K30" s="44" t="n"/>
      <c r="L30" s="44" t="n"/>
      <c r="M30" s="44" t="n"/>
    </row>
    <row r="31">
      <c r="A31" s="1056" t="inlineStr">
        <is>
          <t>Error Check</t>
        </is>
      </c>
      <c r="B31" s="1058">
        <f>IF(ROUND(B12+B14+B16,2)=ROUND(B30,2),"-","Check")</f>
        <v/>
      </c>
      <c r="C31" s="1058">
        <f>IF(ROUND(C12+C14+C16,2)=ROUND(C30,2),"-","Check")</f>
        <v/>
      </c>
      <c r="D31" s="1058">
        <f>IF(ROUND(D12+D14+D16,2)=ROUND(D30,2),"-","Check")</f>
        <v/>
      </c>
      <c r="E31" s="1058">
        <f>IF(ROUND(E12+E14+E16,2)=ROUND(E30,2),"-","Check")</f>
        <v/>
      </c>
      <c r="F31" s="1058">
        <f>IF(ROUND(F12+F14+F16,2)=ROUND(F30,2),"-","Check")</f>
        <v/>
      </c>
      <c r="G31" s="1058">
        <f>IF(ROUND(G12+G14+G16,2)=ROUND(G30,2),"-","Check")</f>
        <v/>
      </c>
      <c r="I31" s="44" t="n"/>
      <c r="J31" s="44" t="n"/>
      <c r="K31" s="44" t="n"/>
      <c r="L31" s="44" t="n"/>
      <c r="M31" s="44" t="n"/>
    </row>
    <row r="32">
      <c r="A32" s="1054" t="inlineStr">
        <is>
          <t>Total Expense as per P&amp;L Statement</t>
        </is>
      </c>
      <c r="B32" s="1055">
        <f>B8+B10+B15-SUMIF(INDIRECT(ADDRESS(MATCH("K19",'P &amp; L breakdown'!$A:$A,0)+1,COLUMN('P &amp; L breakdown'!C$12),,,"P &amp; L breakdown")&amp;":"&amp;ADDRESS(MATCH("K20",'P &amp; L breakdown'!$A:$A,0)-1,COLUMN('P &amp; L breakdown'!C$12))),"&lt;0")</f>
        <v/>
      </c>
      <c r="C32" s="1055">
        <f>C8+C10+C15-SUMIF(INDIRECT(ADDRESS(MATCH("K19",'P &amp; L breakdown'!$A:$A,0)+1,COLUMN('P &amp; L breakdown'!D$12),,,"P &amp; L breakdown")&amp;":"&amp;ADDRESS(MATCH("K20",'P &amp; L breakdown'!$A:$A,0)-1,COLUMN('P &amp; L breakdown'!D$12))),"&lt;0")</f>
        <v/>
      </c>
      <c r="D32" s="1055">
        <f>D8+D10+D15-SUMIF(INDIRECT(ADDRESS(MATCH("K19",'P &amp; L breakdown'!$A:$A,0)+1,COLUMN('P &amp; L breakdown'!E$12),,,"P &amp; L breakdown")&amp;":"&amp;ADDRESS(MATCH("K20",'P &amp; L breakdown'!$A:$A,0)-1,COLUMN('P &amp; L breakdown'!E$12))),"&lt;0")</f>
        <v/>
      </c>
      <c r="E32" s="1055">
        <f>E8+E10+E15-SUMIF(INDIRECT(ADDRESS(MATCH("K19",'P &amp; L breakdown'!$A:$A,0)+1,COLUMN('P &amp; L breakdown'!F$12),,,"P &amp; L breakdown")&amp;":"&amp;ADDRESS(MATCH("K20",'P &amp; L breakdown'!$A:$A,0)-1,COLUMN('P &amp; L breakdown'!F$12))),"&lt;0")</f>
        <v/>
      </c>
      <c r="F32" s="1055">
        <f>F8+F10+F15-SUMIF(INDIRECT(ADDRESS(MATCH("K19",'P &amp; L breakdown'!$A:$A,0)+1,COLUMN('P &amp; L breakdown'!G$12),,,"P &amp; L breakdown")&amp;":"&amp;ADDRESS(MATCH("K20",'P &amp; L breakdown'!$A:$A,0)-1,COLUMN('P &amp; L breakdown'!G$12))),"&lt;0")</f>
        <v/>
      </c>
      <c r="G32" s="1055">
        <f>G8+G10+G15-SUMIF(INDIRECT(ADDRESS(MATCH("K19",'P &amp; L breakdown'!$A:$A,0)+1,COLUMN('P &amp; L breakdown'!H$12),,,"P &amp; L breakdown")&amp;":"&amp;ADDRESS(MATCH("K20",'P &amp; L breakdown'!$A:$A,0)-1,COLUMN('P &amp; L breakdown'!H$12))),"&lt;0")</f>
        <v/>
      </c>
      <c r="H32" s="916" t="n"/>
      <c r="I32" s="916" t="n"/>
      <c r="J32" s="44" t="n"/>
      <c r="K32" s="44" t="n"/>
      <c r="L32" s="44" t="n"/>
      <c r="M32" s="44" t="n"/>
    </row>
    <row r="33">
      <c r="A33" s="1056" t="inlineStr">
        <is>
          <t>Error Check</t>
        </is>
      </c>
      <c r="B33" s="1058">
        <f>IF(ROUND(B8+B10+B15-SUMIF(INDIRECT(ADDRESS(MATCH("K19",'P &amp; L breakdown'!$A:$A,0)+1,COLUMN('P &amp; L breakdown'!C$12),,,"P &amp; L breakdown")&amp;":"&amp;ADDRESS(MATCH("K20",'P &amp; L breakdown'!$A:$A,0)-1,COLUMN('P &amp; L breakdown'!C$12))),"&lt;0"),2)=ROUND(B32,2),"-","Check")</f>
        <v/>
      </c>
      <c r="C33" s="1058">
        <f>IF(ROUND(C8+C10+C15-SUMIF(INDIRECT(ADDRESS(MATCH("K19",'P &amp; L breakdown'!$A:$A,0)+1,COLUMN('P &amp; L breakdown'!D$12),,,"P &amp; L breakdown")&amp;":"&amp;ADDRESS(MATCH("K20",'P &amp; L breakdown'!$A:$A,0)-1,COLUMN('P &amp; L breakdown'!D$12))),"&lt;0"),2)=ROUND(C32,2),"-","Check")</f>
        <v/>
      </c>
      <c r="D33" s="1058">
        <f>IF(ROUND(D8+D10+D15-SUMIF(INDIRECT(ADDRESS(MATCH("K19",'P &amp; L breakdown'!$A:$A,0)+1,COLUMN('P &amp; L breakdown'!E$12),,,"P &amp; L breakdown")&amp;":"&amp;ADDRESS(MATCH("K20",'P &amp; L breakdown'!$A:$A,0)-1,COLUMN('P &amp; L breakdown'!E$12))),"&lt;0"),2)=ROUND(D32,2),"-","Check")</f>
        <v/>
      </c>
      <c r="E33" s="1058">
        <f>IF(ROUND(E8+E10+E15-SUMIF(INDIRECT(ADDRESS(MATCH("K19",'P &amp; L breakdown'!$A:$A,0)+1,COLUMN('P &amp; L breakdown'!F$12),,,"P &amp; L breakdown")&amp;":"&amp;ADDRESS(MATCH("K20",'P &amp; L breakdown'!$A:$A,0)-1,COLUMN('P &amp; L breakdown'!F$12))),"&lt;0"),2)=ROUND(E32,2),"-","Check")</f>
        <v/>
      </c>
      <c r="F33" s="1058">
        <f>IF(ROUND(F8+F10+F15-SUMIF(INDIRECT(ADDRESS(MATCH("K19",'P &amp; L breakdown'!$A:$A,0)+1,COLUMN('P &amp; L breakdown'!G$12),,,"P &amp; L breakdown")&amp;":"&amp;ADDRESS(MATCH("K20",'P &amp; L breakdown'!$A:$A,0)-1,COLUMN('P &amp; L breakdown'!G$12))),"&lt;0"),2)=ROUND(F32,2),"-","Check")</f>
        <v/>
      </c>
      <c r="G33" s="1058">
        <f>IF(ROUND(G8+G10+G15-SUMIF(INDIRECT(ADDRESS(MATCH("K19",'P &amp; L breakdown'!$A:$A,0)+1,COLUMN('P &amp; L breakdown'!H$12),,,"P &amp; L breakdown")&amp;":"&amp;ADDRESS(MATCH("K20",'P &amp; L breakdown'!$A:$A,0)-1,COLUMN('P &amp; L breakdown'!H$12))),"&lt;0"),2)=ROUND(G32,2),"-","Check")</f>
        <v/>
      </c>
      <c r="H33" s="916" t="n"/>
      <c r="I33" s="916" t="n"/>
      <c r="J33" s="44" t="n"/>
      <c r="K33" s="44" t="n"/>
      <c r="L33" s="44" t="n"/>
      <c r="M33" s="44" t="n"/>
    </row>
    <row r="34">
      <c r="A34" s="904" t="n"/>
      <c r="B34" s="1059" t="n"/>
      <c r="C34" s="1059" t="n"/>
      <c r="D34" s="1059" t="n"/>
      <c r="E34" s="1059" t="n"/>
      <c r="F34" s="1059" t="n"/>
      <c r="G34" s="1059" t="n"/>
      <c r="I34" s="44" t="n"/>
      <c r="J34" s="44" t="n"/>
      <c r="K34" s="44" t="n"/>
      <c r="L34" s="44" t="n"/>
      <c r="M34" s="44" t="n"/>
    </row>
    <row r="35">
      <c r="A35" s="904" t="n"/>
      <c r="B35" s="1059">
        <f>-SUMIF('P &amp; L breakdown'!C124:C143,"&lt;0")</f>
        <v/>
      </c>
      <c r="C35" s="1059" t="n"/>
      <c r="D35" s="1059" t="n"/>
      <c r="E35" s="1059" t="n"/>
      <c r="F35" s="1059" t="n"/>
      <c r="G35" s="1059" t="n"/>
      <c r="I35" s="44" t="n"/>
      <c r="J35" s="44" t="n"/>
      <c r="K35" s="44" t="n"/>
      <c r="L35" s="44" t="n"/>
      <c r="M35" s="44" t="n"/>
    </row>
    <row r="36">
      <c r="A36" s="904" t="n"/>
      <c r="H36" s="904" t="n"/>
      <c r="I36" s="904" t="n"/>
      <c r="J36" s="904" t="n"/>
      <c r="K36" s="904" t="n"/>
    </row>
    <row r="37">
      <c r="A37" s="904" t="n"/>
      <c r="B37" s="1060" t="n"/>
      <c r="C37" s="1060" t="n"/>
      <c r="D37" s="1060" t="n"/>
      <c r="E37" s="1060" t="n"/>
      <c r="F37" s="1060" t="n"/>
      <c r="G37" s="1060" t="n"/>
      <c r="H37" s="1060" t="n"/>
      <c r="I37" s="1060" t="n"/>
      <c r="J37" s="1060" t="n"/>
      <c r="K37" s="1060" t="n"/>
    </row>
    <row r="38">
      <c r="A38" s="1061" t="n"/>
      <c r="B38" s="1062" t="n"/>
      <c r="C38" s="1062" t="n"/>
      <c r="D38" s="1062" t="n"/>
      <c r="E38" s="1062" t="n"/>
      <c r="F38" s="1062" t="n"/>
      <c r="G38" s="1062" t="n"/>
      <c r="H38" s="903" t="n"/>
      <c r="I38" s="903" t="n"/>
      <c r="J38" s="903" t="n"/>
      <c r="K38" s="903" t="n"/>
    </row>
    <row r="39">
      <c r="A39" s="904" t="n"/>
      <c r="B39" s="926" t="n"/>
      <c r="C39" s="1059" t="n"/>
      <c r="D39" s="1059" t="n"/>
      <c r="E39" s="1059" t="n"/>
      <c r="F39" s="1059" t="n"/>
      <c r="G39" s="1059" t="n"/>
    </row>
    <row r="40">
      <c r="A40" s="904" t="n"/>
      <c r="B40" s="926" t="n"/>
      <c r="C40" s="926" t="n"/>
      <c r="D40" s="926" t="n"/>
      <c r="E40" s="926" t="n"/>
      <c r="F40" s="926" t="n"/>
      <c r="G40" s="926" t="n"/>
    </row>
    <row r="41">
      <c r="A41" s="904" t="n"/>
      <c r="B41" s="926" t="n"/>
      <c r="C41" s="926" t="n"/>
      <c r="D41" s="926" t="n"/>
      <c r="E41" s="926" t="n"/>
      <c r="F41" s="926" t="n"/>
      <c r="G41" s="926" t="n"/>
    </row>
    <row r="42">
      <c r="A42" s="904" t="n"/>
      <c r="B42" s="926" t="n"/>
      <c r="C42" s="926" t="n"/>
      <c r="D42" s="926" t="n"/>
      <c r="E42" s="926" t="n"/>
      <c r="F42" s="926" t="n"/>
      <c r="G42" s="926" t="n"/>
    </row>
    <row r="43">
      <c r="A43" s="904" t="n"/>
      <c r="B43" s="926" t="n"/>
      <c r="C43" s="926" t="n"/>
      <c r="D43" s="926" t="n"/>
      <c r="E43" s="926" t="n"/>
      <c r="F43" s="926" t="n"/>
      <c r="G43" s="926" t="n"/>
    </row>
    <row r="44">
      <c r="A44" s="904" t="n"/>
      <c r="B44" s="926" t="n"/>
      <c r="C44" s="926" t="n"/>
      <c r="D44" s="926" t="n"/>
      <c r="E44" s="926" t="n"/>
      <c r="F44" s="926" t="n"/>
      <c r="G44" s="926" t="n"/>
    </row>
    <row r="45">
      <c r="A45" s="904" t="n"/>
      <c r="B45" s="926" t="n"/>
      <c r="C45" s="926" t="n"/>
      <c r="D45" s="926" t="n"/>
      <c r="E45" s="926" t="n"/>
      <c r="F45" s="926" t="n"/>
      <c r="G45" s="926" t="n"/>
    </row>
    <row r="46">
      <c r="A46" s="904" t="n"/>
      <c r="B46" s="926" t="n"/>
      <c r="C46" s="926" t="n"/>
      <c r="D46" s="926" t="n"/>
      <c r="E46" s="926" t="n"/>
      <c r="F46" s="926" t="n"/>
      <c r="G46" s="926" t="n"/>
    </row>
    <row r="47">
      <c r="A47" s="904" t="n"/>
      <c r="B47" s="926" t="n"/>
      <c r="C47" s="926" t="n"/>
      <c r="D47" s="926" t="n"/>
      <c r="E47" s="926" t="n"/>
      <c r="F47" s="926" t="n"/>
      <c r="G47" s="926" t="n"/>
    </row>
    <row r="48">
      <c r="A48" s="904" t="n"/>
      <c r="B48" s="926" t="n"/>
      <c r="C48" s="926" t="n"/>
      <c r="D48" s="926" t="n"/>
      <c r="E48" s="926" t="n"/>
      <c r="F48" s="926" t="n"/>
      <c r="G48" s="926" t="n"/>
    </row>
    <row r="49">
      <c r="A49" s="904" t="n"/>
      <c r="B49" s="926" t="n"/>
      <c r="C49" s="926" t="n"/>
      <c r="D49" s="926" t="n"/>
      <c r="E49" s="926" t="n"/>
      <c r="F49" s="926" t="n"/>
      <c r="G49" s="926" t="n"/>
    </row>
    <row r="50">
      <c r="A50" s="904" t="n"/>
      <c r="B50" s="926" t="n"/>
      <c r="C50" s="926" t="n"/>
      <c r="D50" s="926" t="n"/>
      <c r="E50" s="926" t="n"/>
      <c r="F50" s="926" t="n"/>
      <c r="G50" s="926" t="n"/>
    </row>
    <row r="51">
      <c r="A51" s="926" t="n"/>
      <c r="B51" s="926" t="n"/>
      <c r="C51" s="926" t="n"/>
      <c r="D51" s="926" t="n"/>
      <c r="E51" s="926" t="n"/>
      <c r="F51" s="926" t="n"/>
      <c r="G51" s="926" t="n"/>
    </row>
    <row r="52">
      <c r="A52" s="926" t="n"/>
      <c r="B52" s="926" t="n"/>
      <c r="C52" s="926" t="n"/>
      <c r="D52" s="926" t="n"/>
      <c r="E52" s="926" t="n"/>
      <c r="F52" s="926" t="n"/>
      <c r="G52" s="926" t="n"/>
    </row>
    <row r="53">
      <c r="A53" s="926" t="n"/>
      <c r="B53" s="926" t="n"/>
      <c r="C53" s="926" t="n"/>
      <c r="D53" s="926" t="n"/>
      <c r="E53" s="926" t="n"/>
      <c r="F53" s="926" t="n"/>
      <c r="G53" s="926" t="n"/>
    </row>
    <row r="54">
      <c r="A54" s="926" t="n"/>
      <c r="B54" s="926" t="n"/>
      <c r="C54" s="926" t="n"/>
      <c r="D54" s="926" t="n"/>
      <c r="E54" s="926" t="n"/>
      <c r="F54" s="926" t="n"/>
      <c r="G54" s="926" t="n"/>
    </row>
    <row r="55">
      <c r="A55" s="926" t="n"/>
      <c r="B55" s="926" t="n"/>
      <c r="C55" s="926" t="n"/>
      <c r="D55" s="926" t="n"/>
      <c r="E55" s="926" t="n"/>
      <c r="F55" s="926" t="n"/>
      <c r="G55" s="926" t="n"/>
    </row>
    <row r="56">
      <c r="A56" s="926" t="n"/>
      <c r="B56" s="926" t="n"/>
      <c r="C56" s="926" t="n"/>
      <c r="D56" s="926" t="n"/>
      <c r="E56" s="926" t="n"/>
      <c r="F56" s="926" t="n"/>
      <c r="G56" s="926" t="n"/>
    </row>
    <row r="57">
      <c r="A57" s="926" t="n"/>
      <c r="B57" s="926" t="n"/>
      <c r="C57" s="926" t="n"/>
      <c r="D57" s="926" t="n"/>
      <c r="E57" s="926" t="n"/>
      <c r="F57" s="926" t="n"/>
      <c r="G57" s="926" t="n"/>
    </row>
    <row r="58">
      <c r="A58" s="926" t="n"/>
      <c r="B58" s="926" t="n"/>
      <c r="C58" s="926" t="n"/>
      <c r="D58" s="926" t="n"/>
      <c r="E58" s="926" t="n"/>
      <c r="F58" s="926" t="n"/>
      <c r="G58" s="926" t="n"/>
    </row>
    <row r="59">
      <c r="A59" s="926" t="n"/>
      <c r="B59" s="926" t="n"/>
      <c r="C59" s="926" t="n"/>
      <c r="D59" s="926" t="n"/>
      <c r="E59" s="926" t="n"/>
      <c r="F59" s="926" t="n"/>
      <c r="G59" s="926" t="n"/>
    </row>
    <row r="60">
      <c r="A60" s="926" t="n"/>
      <c r="B60" s="926" t="n"/>
      <c r="C60" s="926" t="n"/>
      <c r="D60" s="926" t="n"/>
      <c r="E60" s="926" t="n"/>
      <c r="F60" s="926" t="n"/>
      <c r="G60" s="926" t="n"/>
    </row>
    <row r="61">
      <c r="A61" s="904" t="n"/>
      <c r="B61" s="926" t="n"/>
      <c r="C61" s="926" t="n"/>
      <c r="D61" s="926" t="n"/>
      <c r="E61" s="926" t="n"/>
      <c r="F61" s="926" t="n"/>
      <c r="G61" s="926" t="n"/>
    </row>
    <row r="62">
      <c r="A62" s="904" t="n"/>
      <c r="B62" s="926" t="n"/>
      <c r="C62" s="926" t="n"/>
      <c r="D62" s="926" t="n"/>
      <c r="E62" s="926" t="n"/>
      <c r="F62" s="926" t="n"/>
      <c r="G62" s="926" t="n"/>
    </row>
    <row r="63">
      <c r="A63" s="904" t="n"/>
      <c r="B63" s="926" t="n"/>
      <c r="C63" s="926" t="n"/>
      <c r="D63" s="926" t="n"/>
      <c r="E63" s="926" t="n"/>
      <c r="F63" s="926" t="n"/>
      <c r="G63" s="926" t="n"/>
    </row>
    <row r="64">
      <c r="A64" s="904" t="n"/>
      <c r="B64" s="926" t="n"/>
      <c r="C64" s="926" t="n"/>
      <c r="D64" s="926" t="n"/>
      <c r="E64" s="926" t="n"/>
      <c r="F64" s="926" t="n"/>
      <c r="G64" s="926" t="n"/>
    </row>
    <row r="65">
      <c r="A65" s="904" t="n"/>
      <c r="B65" s="926" t="n"/>
      <c r="C65" s="926" t="n"/>
      <c r="D65" s="926" t="n"/>
      <c r="E65" s="926" t="n"/>
      <c r="F65" s="926" t="n"/>
      <c r="G65" s="926" t="n"/>
    </row>
    <row r="66">
      <c r="A66" s="904" t="n"/>
      <c r="B66" s="926" t="n"/>
      <c r="C66" s="926" t="n"/>
      <c r="D66" s="926" t="n"/>
      <c r="E66" s="926" t="n"/>
      <c r="F66" s="926" t="n"/>
      <c r="G66" s="926" t="n"/>
    </row>
    <row r="67" ht="15" customHeight="1" s="898">
      <c r="A67" s="1063" t="n"/>
      <c r="B67" s="1064" t="n"/>
      <c r="C67" s="1064" t="n"/>
      <c r="D67" s="1064" t="n"/>
      <c r="E67" s="1064" t="n"/>
      <c r="F67" s="1064" t="n"/>
      <c r="G67" s="1064" t="n"/>
    </row>
    <row r="68" ht="15" customHeight="1" s="898">
      <c r="A68" s="903" t="n"/>
      <c r="B68" s="268" t="n"/>
      <c r="C68" s="268" t="n"/>
      <c r="D68" s="268" t="n"/>
      <c r="E68" s="268" t="n"/>
      <c r="F68" s="268" t="n"/>
      <c r="G68" s="268" t="n"/>
    </row>
    <row r="69">
      <c r="A69" s="1061" t="n"/>
      <c r="B69" s="903" t="n"/>
      <c r="C69" s="903" t="n"/>
      <c r="D69" s="903" t="n"/>
      <c r="E69" s="903" t="n"/>
      <c r="F69" s="903" t="n"/>
      <c r="G69" s="903" t="n"/>
    </row>
    <row r="70" ht="13.5" customHeight="1" s="898">
      <c r="A70" s="904" t="n"/>
      <c r="B70" s="926" t="n"/>
      <c r="C70" s="926" t="n"/>
      <c r="D70" s="926" t="n"/>
      <c r="E70" s="926" t="n"/>
      <c r="F70" s="926" t="n"/>
      <c r="G70" s="926" t="n"/>
    </row>
    <row r="71">
      <c r="A71" s="904" t="n"/>
      <c r="B71" s="926" t="n"/>
      <c r="C71" s="926" t="n"/>
      <c r="D71" s="926" t="n"/>
      <c r="E71" s="926" t="n"/>
      <c r="F71" s="926" t="n"/>
      <c r="G71" s="926" t="n"/>
    </row>
    <row r="72">
      <c r="A72" s="904" t="n"/>
      <c r="B72" s="926" t="n"/>
      <c r="C72" s="926" t="n"/>
      <c r="D72" s="926" t="n"/>
      <c r="E72" s="926" t="n"/>
      <c r="F72" s="926" t="n"/>
      <c r="G72" s="926" t="n"/>
    </row>
    <row r="73">
      <c r="A73" s="904" t="n"/>
      <c r="B73" s="926" t="n"/>
      <c r="C73" s="926" t="n"/>
      <c r="D73" s="926" t="n"/>
      <c r="E73" s="926" t="n"/>
      <c r="F73" s="926" t="n"/>
      <c r="G73" s="926" t="n"/>
    </row>
    <row r="74">
      <c r="A74" s="904" t="n"/>
      <c r="B74" s="926" t="n"/>
      <c r="C74" s="926" t="n"/>
      <c r="D74" s="926" t="n"/>
      <c r="E74" s="926" t="n"/>
      <c r="F74" s="926" t="n"/>
      <c r="G74" s="926" t="n"/>
    </row>
    <row r="75">
      <c r="A75" s="904" t="n"/>
      <c r="B75" s="926" t="n"/>
      <c r="C75" s="926" t="n"/>
      <c r="D75" s="926" t="n"/>
      <c r="E75" s="926" t="n"/>
      <c r="F75" s="926" t="n"/>
      <c r="G75" s="926" t="n"/>
    </row>
    <row r="76">
      <c r="A76" s="904" t="n"/>
      <c r="B76" s="926" t="n"/>
      <c r="C76" s="926" t="n"/>
      <c r="D76" s="926" t="n"/>
      <c r="E76" s="926" t="n"/>
      <c r="F76" s="926" t="n"/>
      <c r="G76" s="926" t="n"/>
    </row>
    <row r="77">
      <c r="A77" s="904" t="n"/>
      <c r="B77" s="926" t="n"/>
      <c r="C77" s="926" t="n"/>
      <c r="D77" s="926" t="n"/>
      <c r="E77" s="926" t="n"/>
      <c r="F77" s="926" t="n"/>
      <c r="G77" s="926" t="n"/>
    </row>
    <row r="78">
      <c r="A78" s="904" t="n"/>
      <c r="B78" s="926" t="n"/>
      <c r="C78" s="926" t="n"/>
      <c r="D78" s="926" t="n"/>
      <c r="E78" s="926" t="n"/>
      <c r="F78" s="926" t="n"/>
      <c r="G78" s="926" t="n"/>
    </row>
    <row r="79">
      <c r="A79" s="904" t="n"/>
      <c r="B79" s="926" t="n"/>
      <c r="C79" s="926" t="n"/>
      <c r="D79" s="926" t="n"/>
      <c r="E79" s="926" t="n"/>
      <c r="F79" s="926" t="n"/>
      <c r="G79" s="926" t="n"/>
    </row>
    <row r="80">
      <c r="A80" s="904" t="n"/>
      <c r="B80" s="926" t="n"/>
      <c r="C80" s="926" t="n"/>
      <c r="D80" s="926" t="n"/>
      <c r="E80" s="926" t="n"/>
      <c r="F80" s="926" t="n"/>
      <c r="G80" s="926" t="n"/>
    </row>
    <row r="81">
      <c r="A81" s="904" t="n"/>
      <c r="B81" s="926" t="n"/>
      <c r="C81" s="926" t="n"/>
      <c r="D81" s="926" t="n"/>
      <c r="E81" s="926" t="n"/>
      <c r="F81" s="926" t="n"/>
      <c r="G81" s="926" t="n"/>
    </row>
    <row r="82">
      <c r="A82" s="904" t="n"/>
      <c r="B82" s="926" t="n"/>
      <c r="C82" s="926" t="n"/>
      <c r="D82" s="926" t="n"/>
      <c r="E82" s="926" t="n"/>
      <c r="F82" s="926" t="n"/>
      <c r="G82" s="926" t="n"/>
    </row>
    <row r="83">
      <c r="A83" s="904" t="n"/>
      <c r="B83" s="926" t="n"/>
      <c r="C83" s="926" t="n"/>
      <c r="D83" s="926" t="n"/>
      <c r="E83" s="926" t="n"/>
      <c r="F83" s="926" t="n"/>
      <c r="G83" s="926" t="n"/>
    </row>
    <row r="84">
      <c r="A84" s="904" t="n"/>
      <c r="B84" s="926" t="n"/>
      <c r="C84" s="926" t="n"/>
      <c r="D84" s="926" t="n"/>
      <c r="E84" s="926" t="n"/>
      <c r="F84" s="926" t="n"/>
      <c r="G84" s="926" t="n"/>
    </row>
    <row r="85">
      <c r="A85" s="904" t="n"/>
      <c r="B85" s="926" t="n"/>
      <c r="C85" s="926" t="n"/>
      <c r="D85" s="926" t="n"/>
      <c r="E85" s="926" t="n"/>
      <c r="F85" s="926" t="n"/>
      <c r="G85" s="926" t="n"/>
    </row>
    <row r="86">
      <c r="A86" s="904" t="n"/>
      <c r="B86" s="926" t="n"/>
      <c r="C86" s="926" t="n"/>
      <c r="D86" s="926" t="n"/>
      <c r="E86" s="926" t="n"/>
      <c r="F86" s="926" t="n"/>
      <c r="G86" s="926" t="n"/>
    </row>
    <row r="87">
      <c r="A87" s="904" t="n"/>
      <c r="B87" s="926" t="n"/>
      <c r="C87" s="926" t="n"/>
      <c r="D87" s="926" t="n"/>
      <c r="E87" s="926" t="n"/>
      <c r="F87" s="926" t="n"/>
      <c r="G87" s="926" t="n"/>
    </row>
    <row r="88">
      <c r="A88" s="904" t="n"/>
      <c r="B88" s="926" t="n"/>
      <c r="C88" s="926" t="n"/>
      <c r="D88" s="926" t="n"/>
      <c r="E88" s="926" t="n"/>
      <c r="F88" s="926" t="n"/>
      <c r="G88" s="926" t="n"/>
    </row>
    <row r="89">
      <c r="A89" s="904" t="n"/>
      <c r="B89" s="926" t="n"/>
      <c r="C89" s="926" t="n"/>
      <c r="D89" s="926" t="n"/>
      <c r="E89" s="926" t="n"/>
      <c r="F89" s="926" t="n"/>
      <c r="G89" s="926" t="n"/>
    </row>
    <row r="90">
      <c r="A90" s="904" t="n"/>
      <c r="B90" s="926" t="n"/>
      <c r="C90" s="926" t="n"/>
      <c r="D90" s="926" t="n"/>
      <c r="E90" s="926" t="n"/>
      <c r="F90" s="926" t="n"/>
      <c r="G90" s="926" t="n"/>
    </row>
    <row r="91">
      <c r="A91" s="904" t="n"/>
      <c r="B91" s="926" t="n"/>
      <c r="C91" s="926" t="n"/>
      <c r="D91" s="926" t="n"/>
      <c r="E91" s="926" t="n"/>
      <c r="F91" s="926" t="n"/>
      <c r="G91" s="926" t="n"/>
    </row>
    <row r="92">
      <c r="A92" s="904" t="n"/>
      <c r="B92" s="926" t="n"/>
      <c r="C92" s="926" t="n"/>
      <c r="D92" s="926" t="n"/>
      <c r="E92" s="926" t="n"/>
      <c r="F92" s="926" t="n"/>
      <c r="G92" s="926" t="n"/>
    </row>
    <row r="93">
      <c r="A93" s="904" t="n"/>
      <c r="B93" s="926" t="n"/>
      <c r="C93" s="926" t="n"/>
      <c r="D93" s="926" t="n"/>
      <c r="E93" s="926" t="n"/>
      <c r="F93" s="926" t="n"/>
      <c r="G93" s="926" t="n"/>
    </row>
    <row r="94" ht="15" customHeight="1" s="898">
      <c r="A94" s="1063" t="n"/>
      <c r="B94" s="1064" t="n"/>
      <c r="C94" s="1064" t="n"/>
      <c r="D94" s="1064" t="n"/>
      <c r="E94" s="1064" t="n"/>
      <c r="F94" s="1064" t="n"/>
      <c r="G94" s="1064" t="n"/>
    </row>
    <row r="95" ht="15" customHeight="1" s="898">
      <c r="A95" s="903" t="n"/>
      <c r="B95" s="903" t="n"/>
      <c r="C95" s="903" t="n"/>
      <c r="D95" s="903" t="n"/>
      <c r="E95" s="903" t="n"/>
      <c r="F95" s="903" t="n"/>
      <c r="G95" s="903" t="n"/>
    </row>
    <row r="96">
      <c r="A96" s="1061" t="n"/>
      <c r="B96" s="903" t="n"/>
      <c r="C96" s="903" t="n"/>
      <c r="D96" s="903" t="n"/>
      <c r="E96" s="903" t="n"/>
      <c r="F96" s="903" t="n"/>
      <c r="G96" s="903" t="n"/>
    </row>
    <row r="97">
      <c r="A97" s="904" t="n"/>
      <c r="B97" s="926" t="n"/>
      <c r="C97" s="926" t="n"/>
      <c r="D97" s="926" t="n"/>
      <c r="E97" s="926" t="n"/>
      <c r="F97" s="926" t="n"/>
      <c r="G97" s="926" t="n"/>
    </row>
    <row r="98">
      <c r="A98" s="904" t="n"/>
      <c r="B98" s="926" t="n"/>
      <c r="C98" s="926" t="n"/>
      <c r="D98" s="926" t="n"/>
      <c r="E98" s="926" t="n"/>
      <c r="F98" s="926" t="n"/>
      <c r="G98" s="926" t="n"/>
    </row>
    <row r="99">
      <c r="A99" s="926" t="n"/>
      <c r="B99" s="926" t="n"/>
      <c r="C99" s="926" t="n"/>
      <c r="D99" s="926" t="n"/>
      <c r="E99" s="926" t="n"/>
      <c r="F99" s="926" t="n"/>
      <c r="G99" s="926" t="n"/>
    </row>
    <row r="100">
      <c r="A100" s="926" t="n"/>
      <c r="B100" s="926" t="n"/>
      <c r="C100" s="926" t="n"/>
      <c r="D100" s="926" t="n"/>
      <c r="E100" s="926" t="n"/>
      <c r="F100" s="926" t="n"/>
      <c r="G100" s="926" t="n"/>
    </row>
    <row r="101">
      <c r="A101" s="926" t="n"/>
      <c r="B101" s="926" t="n"/>
      <c r="C101" s="926" t="n"/>
      <c r="D101" s="926" t="n"/>
      <c r="E101" s="926" t="n"/>
      <c r="F101" s="926" t="n"/>
      <c r="G101" s="926" t="n"/>
    </row>
    <row r="102">
      <c r="A102" s="926" t="n"/>
      <c r="B102" s="926" t="n"/>
      <c r="C102" s="926" t="n"/>
      <c r="D102" s="926" t="n"/>
      <c r="E102" s="926" t="n"/>
      <c r="F102" s="926" t="n"/>
      <c r="G102" s="926" t="n"/>
    </row>
    <row r="103">
      <c r="A103" s="926" t="n"/>
      <c r="B103" s="926" t="n"/>
      <c r="C103" s="926" t="n"/>
      <c r="D103" s="926" t="n"/>
      <c r="E103" s="926" t="n"/>
      <c r="F103" s="926" t="n"/>
      <c r="G103" s="926" t="n"/>
    </row>
    <row r="104">
      <c r="A104" s="926" t="n"/>
      <c r="B104" s="926" t="n"/>
      <c r="C104" s="926" t="n"/>
      <c r="D104" s="926" t="n"/>
      <c r="E104" s="926" t="n"/>
      <c r="F104" s="926" t="n"/>
      <c r="G104" s="926" t="n"/>
    </row>
    <row r="105">
      <c r="A105" s="926" t="n"/>
      <c r="B105" s="926" t="n"/>
      <c r="C105" s="926" t="n"/>
      <c r="D105" s="926" t="n"/>
      <c r="E105" s="926" t="n"/>
      <c r="F105" s="926" t="n"/>
      <c r="G105" s="926" t="n"/>
    </row>
    <row r="106">
      <c r="A106" s="926" t="n"/>
      <c r="B106" s="926" t="n"/>
      <c r="C106" s="926" t="n"/>
      <c r="D106" s="926" t="n"/>
      <c r="E106" s="926" t="n"/>
      <c r="F106" s="926" t="n"/>
      <c r="G106" s="926" t="n"/>
    </row>
    <row r="107">
      <c r="A107" s="926" t="n"/>
      <c r="B107" s="926" t="n"/>
      <c r="C107" s="926" t="n"/>
      <c r="D107" s="926" t="n"/>
      <c r="E107" s="926" t="n"/>
      <c r="F107" s="926" t="n"/>
      <c r="G107" s="926" t="n"/>
    </row>
    <row r="108">
      <c r="A108" s="926" t="n"/>
      <c r="B108" s="926" t="n"/>
      <c r="C108" s="926" t="n"/>
      <c r="D108" s="926" t="n"/>
      <c r="E108" s="926" t="n"/>
      <c r="F108" s="926" t="n"/>
      <c r="G108" s="926" t="n"/>
    </row>
    <row r="109" ht="15" customHeight="1" s="898">
      <c r="A109" s="1063" t="n"/>
      <c r="B109" s="1064" t="n"/>
      <c r="C109" s="1064" t="n"/>
      <c r="D109" s="1064" t="n"/>
      <c r="E109" s="1064" t="n"/>
      <c r="F109" s="1064" t="n"/>
      <c r="G109" s="1064" t="n"/>
    </row>
    <row r="110" ht="15" customHeight="1" s="898">
      <c r="A110" s="903" t="n"/>
      <c r="B110" s="903" t="n"/>
      <c r="C110" s="903" t="n"/>
      <c r="D110" s="903" t="n"/>
      <c r="E110" s="903" t="n"/>
      <c r="F110" s="903" t="n"/>
      <c r="G110" s="903" t="n"/>
    </row>
    <row r="111">
      <c r="A111" s="903" t="n"/>
      <c r="B111" s="903" t="n"/>
      <c r="C111" s="903" t="n"/>
      <c r="D111" s="903" t="n"/>
      <c r="E111" s="903" t="n"/>
      <c r="F111" s="903" t="n"/>
      <c r="G111" s="903" t="n"/>
    </row>
    <row r="112">
      <c r="A112" s="904" t="n"/>
      <c r="B112" s="269" t="n"/>
      <c r="C112" s="269" t="n"/>
      <c r="D112" s="269" t="n"/>
      <c r="E112" s="269" t="n"/>
      <c r="F112" s="926" t="n"/>
      <c r="G112" s="926" t="n"/>
    </row>
    <row r="113">
      <c r="A113" s="904" t="n"/>
      <c r="B113" s="926" t="n"/>
      <c r="C113" s="926" t="n"/>
      <c r="D113" s="926" t="n"/>
      <c r="E113" s="926" t="n"/>
      <c r="F113" s="926" t="n"/>
      <c r="G113" s="926" t="n"/>
    </row>
    <row r="114">
      <c r="A114" s="904" t="n"/>
      <c r="B114" s="926" t="n"/>
      <c r="C114" s="926" t="n"/>
      <c r="D114" s="926" t="n"/>
      <c r="E114" s="926" t="n"/>
      <c r="F114" s="926" t="n"/>
      <c r="G114" s="926" t="n"/>
    </row>
    <row r="115">
      <c r="A115" s="904" t="n"/>
      <c r="B115" s="1065" t="n"/>
      <c r="C115" s="1065" t="n"/>
      <c r="D115" s="1065" t="n"/>
      <c r="E115" s="1065" t="n"/>
      <c r="F115" s="926" t="n"/>
      <c r="G115" s="926" t="n"/>
    </row>
    <row r="116">
      <c r="A116" s="904" t="n"/>
      <c r="B116" s="1065" t="n"/>
      <c r="C116" s="1065" t="n"/>
      <c r="D116" s="1065" t="n"/>
      <c r="E116" s="1065" t="n"/>
      <c r="F116" s="271" t="n"/>
      <c r="G116" s="271" t="n"/>
    </row>
    <row r="117">
      <c r="A117" s="904" t="n"/>
      <c r="B117" s="904" t="n"/>
      <c r="C117" s="904" t="n"/>
      <c r="D117" s="904" t="n"/>
      <c r="E117" s="904" t="n"/>
      <c r="F117" s="904" t="n"/>
      <c r="G117" s="904" t="n"/>
    </row>
    <row r="118" ht="15" customHeight="1" s="898">
      <c r="A118" s="1063" t="n"/>
      <c r="B118" s="1066" t="n"/>
      <c r="C118" s="1066" t="n"/>
      <c r="D118" s="1066" t="n"/>
      <c r="E118" s="1066" t="n"/>
      <c r="F118" s="1066" t="n"/>
      <c r="G118" s="1066" t="n"/>
    </row>
    <row r="119" ht="15" customHeight="1" s="898">
      <c r="A119" s="903" t="n"/>
      <c r="B119" s="903" t="n"/>
      <c r="C119" s="903" t="n"/>
      <c r="D119" s="903" t="n"/>
      <c r="E119" s="903" t="n"/>
      <c r="F119" s="903" t="n"/>
      <c r="G119" s="903" t="n"/>
    </row>
    <row r="120">
      <c r="A120" s="904" t="n"/>
      <c r="B120" s="904" t="n"/>
      <c r="C120" s="904" t="n"/>
      <c r="D120" s="904" t="n"/>
      <c r="E120" s="904" t="n"/>
      <c r="F120" s="904" t="n"/>
      <c r="G120" s="904"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tabSelected="1"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2" t="n"/>
      <c r="E4" s="952" t="n"/>
      <c r="F4" s="952" t="n"/>
      <c r="G4" s="952" t="n"/>
      <c r="H4" s="952" t="n"/>
      <c r="I4" s="953" t="n"/>
      <c r="N4" s="637" t="inlineStr">
        <is>
          <t>Mizuho CCIF No.</t>
        </is>
      </c>
      <c r="O4" s="631">
        <f>BS!$B$3</f>
        <v/>
      </c>
      <c r="P4" s="952" t="n"/>
      <c r="Q4" s="952" t="n"/>
      <c r="R4" s="952" t="n"/>
      <c r="S4" s="952" t="n"/>
      <c r="T4" s="952" t="n"/>
      <c r="U4" s="953" t="n"/>
    </row>
    <row r="5" ht="9.75" customFormat="1" customHeight="1" s="76">
      <c r="B5" s="954" t="n"/>
      <c r="C5" s="955" t="n"/>
      <c r="D5" s="956" t="n"/>
      <c r="E5" s="956" t="n"/>
      <c r="F5" s="956" t="n"/>
      <c r="G5" s="956" t="n"/>
      <c r="H5" s="956" t="n"/>
      <c r="I5" s="957" t="n"/>
      <c r="N5" s="954" t="n"/>
      <c r="O5" s="955" t="n"/>
      <c r="P5" s="956" t="n"/>
      <c r="Q5" s="956" t="n"/>
      <c r="R5" s="956" t="n"/>
      <c r="S5" s="956" t="n"/>
      <c r="T5" s="956" t="n"/>
      <c r="U5" s="957" t="n"/>
    </row>
    <row r="6" ht="9.75" customFormat="1" customHeight="1" s="76">
      <c r="B6" s="630" t="inlineStr">
        <is>
          <t>Customer's Name</t>
        </is>
      </c>
      <c r="C6" s="632">
        <f>BS!$B$2</f>
        <v/>
      </c>
      <c r="D6" s="952" t="n"/>
      <c r="E6" s="952" t="n"/>
      <c r="F6" s="952" t="n"/>
      <c r="G6" s="952" t="n"/>
      <c r="H6" s="952" t="n"/>
      <c r="I6" s="953" t="n"/>
      <c r="N6" s="637" t="inlineStr">
        <is>
          <t>Customer's Name</t>
        </is>
      </c>
      <c r="O6" s="632">
        <f>BS!$B$2</f>
        <v/>
      </c>
      <c r="P6" s="952" t="n"/>
      <c r="Q6" s="952" t="n"/>
      <c r="R6" s="952" t="n"/>
      <c r="S6" s="952" t="n"/>
      <c r="T6" s="952" t="n"/>
      <c r="U6" s="953" t="n"/>
    </row>
    <row r="7" ht="9.75" customFormat="1" customHeight="1" s="76">
      <c r="B7" s="954" t="n"/>
      <c r="C7" s="955" t="n"/>
      <c r="D7" s="956" t="n"/>
      <c r="E7" s="956" t="n"/>
      <c r="F7" s="956" t="n"/>
      <c r="G7" s="956" t="n"/>
      <c r="H7" s="956" t="n"/>
      <c r="I7" s="957" t="n"/>
      <c r="N7" s="954" t="n"/>
      <c r="O7" s="955" t="n"/>
      <c r="P7" s="956" t="n"/>
      <c r="Q7" s="956" t="n"/>
      <c r="R7" s="956" t="n"/>
      <c r="S7" s="956" t="n"/>
      <c r="T7" s="956" t="n"/>
      <c r="U7" s="957" t="n"/>
    </row>
    <row r="8" ht="20.25" customFormat="1" customHeight="1" s="76">
      <c r="B8" s="630" t="inlineStr">
        <is>
          <t xml:space="preserve">Account Type </t>
        </is>
      </c>
      <c r="C8" s="632">
        <f>'BS (Assets) breakdown'!$C$8:$I$8</f>
        <v/>
      </c>
      <c r="D8" s="958" t="n"/>
      <c r="E8" s="958" t="n"/>
      <c r="F8" s="958" t="n"/>
      <c r="G8" s="958" t="n"/>
      <c r="H8" s="958" t="n"/>
      <c r="I8" s="959" t="n"/>
      <c r="N8" s="637" t="inlineStr">
        <is>
          <t xml:space="preserve">Account Type </t>
        </is>
      </c>
      <c r="O8" s="632">
        <f>C8</f>
        <v/>
      </c>
      <c r="P8" s="958" t="n"/>
      <c r="Q8" s="958" t="n"/>
      <c r="R8" s="958" t="n"/>
      <c r="S8" s="958" t="n"/>
      <c r="T8" s="958" t="n"/>
      <c r="U8" s="959" t="n"/>
    </row>
    <row r="9" ht="9.75" customFormat="1" customHeight="1" s="76">
      <c r="B9" s="630" t="inlineStr">
        <is>
          <t>Unit</t>
        </is>
      </c>
      <c r="C9" s="633">
        <f>BS!$B$7</f>
        <v/>
      </c>
      <c r="D9" s="634">
        <f>BS!$B$8</f>
        <v/>
      </c>
      <c r="E9" s="638" t="n"/>
      <c r="F9" s="952" t="n"/>
      <c r="G9" s="952" t="n"/>
      <c r="H9" s="952" t="n"/>
      <c r="I9" s="953" t="n"/>
      <c r="N9" s="637" t="inlineStr">
        <is>
          <t>Unit</t>
        </is>
      </c>
      <c r="O9" s="633">
        <f>BS!$B$7</f>
        <v/>
      </c>
      <c r="P9" s="634">
        <f>BS!$B$10</f>
        <v/>
      </c>
      <c r="Q9" s="638" t="n"/>
      <c r="R9" s="952" t="n"/>
      <c r="S9" s="952" t="n"/>
      <c r="T9" s="952" t="n"/>
      <c r="U9" s="953" t="n"/>
    </row>
    <row r="10" ht="9.75" customFormat="1" customHeight="1" s="76">
      <c r="B10" s="954" t="n"/>
      <c r="C10" s="955" t="n"/>
      <c r="D10" s="956" t="n"/>
      <c r="E10" s="956" t="n"/>
      <c r="F10" s="956" t="n"/>
      <c r="G10" s="956" t="n"/>
      <c r="H10" s="956" t="n"/>
      <c r="I10" s="957" t="n"/>
      <c r="N10" s="954" t="n"/>
      <c r="O10" s="955" t="n"/>
      <c r="P10" s="956" t="n"/>
      <c r="Q10" s="956" t="n"/>
      <c r="R10" s="956" t="n"/>
      <c r="S10" s="956" t="n"/>
      <c r="T10" s="956" t="n"/>
      <c r="U10" s="957"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rendering of services</t>
        </is>
      </c>
      <c r="C15" s="972" t="n"/>
      <c r="D15" s="972" t="n"/>
      <c r="E15" s="972" t="n"/>
      <c r="F15" s="972" t="n"/>
      <c r="G15" s="972" t="n">
        <v>185060</v>
      </c>
      <c r="H15" s="972" t="n">
        <v>187513</v>
      </c>
      <c r="I15" s="289" t="n"/>
      <c r="N15" s="293" t="inlineStr"/>
      <c r="O15" s="192" t="inlineStr"/>
      <c r="P15" s="192" t="inlineStr"/>
      <c r="Q15" s="192" t="inlineStr"/>
      <c r="R15" s="192" t="inlineStr"/>
      <c r="S15" s="192" t="inlineStr"/>
      <c r="T15" s="192" t="inlineStr"/>
      <c r="U15" s="1067">
        <f>I15</f>
        <v/>
      </c>
    </row>
    <row r="16" customFormat="1" s="118">
      <c r="B16" s="102" t="n"/>
      <c r="C16" s="972" t="n"/>
      <c r="D16" s="972" t="n"/>
      <c r="E16" s="972" t="n"/>
      <c r="F16" s="972" t="n"/>
      <c r="G16" s="972" t="n"/>
      <c r="H16" s="972" t="n"/>
      <c r="I16" s="289" t="n"/>
      <c r="N16" s="293" t="inlineStr"/>
      <c r="O16" s="192" t="inlineStr"/>
      <c r="P16" s="192" t="inlineStr"/>
      <c r="Q16" s="192" t="inlineStr"/>
      <c r="R16" s="192" t="inlineStr"/>
      <c r="S16" s="192" t="inlineStr"/>
      <c r="T16" s="192" t="inlineStr"/>
      <c r="U16" s="1067">
        <f>I16</f>
        <v/>
      </c>
    </row>
    <row r="17" customFormat="1" s="118">
      <c r="B17" s="102" t="n"/>
      <c r="C17" s="972" t="n"/>
      <c r="D17" s="972" t="n"/>
      <c r="E17" s="972" t="n"/>
      <c r="F17" s="972" t="n"/>
      <c r="G17" s="972" t="n"/>
      <c r="H17" s="972" t="n"/>
      <c r="I17" s="289" t="n"/>
      <c r="N17" s="293" t="inlineStr"/>
      <c r="O17" s="192" t="inlineStr"/>
      <c r="P17" s="192" t="inlineStr"/>
      <c r="Q17" s="192" t="inlineStr"/>
      <c r="R17" s="192" t="inlineStr"/>
      <c r="S17" s="192" t="inlineStr"/>
      <c r="T17" s="192" t="inlineStr"/>
      <c r="U17" s="1067">
        <f>I17</f>
        <v/>
      </c>
    </row>
    <row r="18" customFormat="1" s="118">
      <c r="B18" s="102" t="n"/>
      <c r="C18" s="972" t="n"/>
      <c r="D18" s="972" t="n"/>
      <c r="E18" s="972" t="n"/>
      <c r="F18" s="972" t="n"/>
      <c r="G18" s="972" t="n"/>
      <c r="H18" s="972" t="n"/>
      <c r="I18" s="289" t="n"/>
      <c r="J18" s="1010" t="n"/>
      <c r="N18" s="293" t="inlineStr"/>
      <c r="O18" s="192" t="inlineStr"/>
      <c r="P18" s="192" t="inlineStr"/>
      <c r="Q18" s="192" t="inlineStr"/>
      <c r="R18" s="192" t="inlineStr"/>
      <c r="S18" s="192" t="inlineStr"/>
      <c r="T18" s="192" t="inlineStr"/>
      <c r="U18" s="1067">
        <f>I18</f>
        <v/>
      </c>
    </row>
    <row r="19" customFormat="1" s="279">
      <c r="A19" s="118" t="n"/>
      <c r="B19" s="102" t="n"/>
      <c r="C19" s="972" t="n"/>
      <c r="D19" s="972" t="n"/>
      <c r="E19" s="972" t="n"/>
      <c r="F19" s="972" t="n"/>
      <c r="G19" s="972" t="n"/>
      <c r="H19" s="972" t="n"/>
      <c r="I19" s="289" t="n"/>
      <c r="N19" s="293" t="inlineStr"/>
      <c r="O19" s="192" t="inlineStr"/>
      <c r="P19" s="192" t="inlineStr"/>
      <c r="Q19" s="192" t="inlineStr"/>
      <c r="R19" s="192" t="inlineStr"/>
      <c r="S19" s="192" t="inlineStr"/>
      <c r="T19" s="192" t="inlineStr"/>
      <c r="U19" s="1067">
        <f>I19</f>
        <v/>
      </c>
    </row>
    <row r="20" customFormat="1" s="279">
      <c r="A20" s="118" t="n"/>
      <c r="B20" s="102" t="n"/>
      <c r="C20" s="972" t="n"/>
      <c r="D20" s="972" t="n"/>
      <c r="E20" s="972" t="n"/>
      <c r="F20" s="972" t="n"/>
      <c r="G20" s="972" t="n"/>
      <c r="H20" s="972" t="n"/>
      <c r="I20" s="289" t="n"/>
      <c r="N20" s="293" t="inlineStr"/>
      <c r="O20" s="192" t="inlineStr"/>
      <c r="P20" s="192" t="inlineStr"/>
      <c r="Q20" s="192" t="inlineStr"/>
      <c r="R20" s="192" t="inlineStr"/>
      <c r="S20" s="192" t="inlineStr"/>
      <c r="T20" s="192" t="inlineStr"/>
      <c r="U20" s="1067">
        <f>I20</f>
        <v/>
      </c>
    </row>
    <row r="21" customFormat="1" s="279">
      <c r="A21" s="118" t="n"/>
      <c r="B21" s="102" t="n"/>
      <c r="C21" s="972" t="n"/>
      <c r="D21" s="972" t="n"/>
      <c r="E21" s="972" t="n"/>
      <c r="F21" s="972" t="n"/>
      <c r="G21" s="972" t="n"/>
      <c r="H21" s="972" t="n"/>
      <c r="I21" s="289" t="n"/>
      <c r="N21" s="293" t="inlineStr"/>
      <c r="O21" s="192" t="inlineStr"/>
      <c r="P21" s="192" t="inlineStr"/>
      <c r="Q21" s="192" t="inlineStr"/>
      <c r="R21" s="192" t="inlineStr"/>
      <c r="S21" s="192" t="inlineStr"/>
      <c r="T21" s="192" t="inlineStr"/>
      <c r="U21" s="1067">
        <f>I21</f>
        <v/>
      </c>
    </row>
    <row r="22" customFormat="1" s="279">
      <c r="A22" s="118" t="n"/>
      <c r="B22" s="102" t="n"/>
      <c r="C22" s="972" t="n"/>
      <c r="D22" s="972" t="n"/>
      <c r="E22" s="972" t="n"/>
      <c r="F22" s="972" t="n"/>
      <c r="G22" s="972" t="n"/>
      <c r="H22" s="972" t="n"/>
      <c r="I22" s="289" t="n"/>
      <c r="N22" s="293" t="inlineStr"/>
      <c r="O22" s="192" t="inlineStr"/>
      <c r="P22" s="192" t="inlineStr"/>
      <c r="Q22" s="192" t="inlineStr"/>
      <c r="R22" s="192" t="inlineStr"/>
      <c r="S22" s="192" t="inlineStr"/>
      <c r="T22" s="192" t="inlineStr"/>
      <c r="U22" s="1067">
        <f>I22</f>
        <v/>
      </c>
    </row>
    <row r="23" customFormat="1" s="279">
      <c r="A23" s="118" t="n"/>
      <c r="B23" s="102" t="n"/>
      <c r="C23" s="972" t="n"/>
      <c r="D23" s="972" t="n"/>
      <c r="E23" s="972" t="n"/>
      <c r="F23" s="972" t="n"/>
      <c r="G23" s="972" t="n"/>
      <c r="H23" s="972" t="n"/>
      <c r="I23" s="289" t="n"/>
      <c r="N23" s="293" t="inlineStr"/>
      <c r="O23" s="192" t="inlineStr"/>
      <c r="P23" s="192" t="inlineStr"/>
      <c r="Q23" s="192" t="inlineStr"/>
      <c r="R23" s="192" t="inlineStr"/>
      <c r="S23" s="192" t="inlineStr"/>
      <c r="T23" s="192" t="inlineStr"/>
      <c r="U23" s="1067">
        <f>I23</f>
        <v/>
      </c>
    </row>
    <row r="24" customFormat="1" s="279">
      <c r="A24" s="118" t="n"/>
      <c r="B24" s="102" t="n"/>
      <c r="C24" s="972" t="n"/>
      <c r="D24" s="972" t="n"/>
      <c r="E24" s="972" t="n"/>
      <c r="F24" s="972" t="n"/>
      <c r="G24" s="972" t="n"/>
      <c r="H24" s="972" t="n"/>
      <c r="I24" s="289" t="n"/>
      <c r="N24" s="293" t="inlineStr"/>
      <c r="O24" s="192" t="inlineStr"/>
      <c r="P24" s="192" t="inlineStr"/>
      <c r="Q24" s="192" t="inlineStr"/>
      <c r="R24" s="192" t="inlineStr"/>
      <c r="S24" s="192" t="inlineStr"/>
      <c r="T24" s="192" t="inlineStr"/>
      <c r="U24" s="1067">
        <f>I24</f>
        <v/>
      </c>
    </row>
    <row r="25" customFormat="1" s="279">
      <c r="A25" s="118" t="n"/>
      <c r="B25" s="102" t="n"/>
      <c r="C25" s="972" t="n"/>
      <c r="D25" s="972" t="n"/>
      <c r="E25" s="972" t="n"/>
      <c r="F25" s="972" t="n"/>
      <c r="G25" s="972" t="n"/>
      <c r="H25" s="972" t="n"/>
      <c r="I25" s="289" t="n"/>
      <c r="N25" s="293" t="inlineStr"/>
      <c r="O25" s="192" t="inlineStr"/>
      <c r="P25" s="192" t="inlineStr"/>
      <c r="Q25" s="192" t="inlineStr"/>
      <c r="R25" s="192" t="inlineStr"/>
      <c r="S25" s="192" t="inlineStr"/>
      <c r="T25" s="192" t="inlineStr"/>
      <c r="U25" s="1067">
        <f>I25</f>
        <v/>
      </c>
    </row>
    <row r="26" customFormat="1" s="279">
      <c r="A26" s="279" t="inlineStr">
        <is>
          <t>K2</t>
        </is>
      </c>
      <c r="B26" s="96" t="inlineStr">
        <is>
          <t>Total</t>
        </is>
      </c>
      <c r="C26" s="987">
        <f>SUM(INDIRECT(ADDRESS(MATCH("K1",$A:$A,0)+1,COLUMN(C$12),4)&amp;":"&amp;ADDRESS(MATCH("K2",$A:$A,0)-1,COLUMN(C$12),4)))</f>
        <v/>
      </c>
      <c r="D26" s="987">
        <f>SUM(INDIRECT(ADDRESS(MATCH("K1",$A:$A,0)+1,COLUMN(D$12),4)&amp;":"&amp;ADDRESS(MATCH("K2",$A:$A,0)-1,COLUMN(D$12),4)))</f>
        <v/>
      </c>
      <c r="E26" s="987">
        <f>SUM(INDIRECT(ADDRESS(MATCH("K1",$A:$A,0)+1,COLUMN(E$12),4)&amp;":"&amp;ADDRESS(MATCH("K2",$A:$A,0)-1,COLUMN(E$12),4)))</f>
        <v/>
      </c>
      <c r="F26" s="987">
        <f>SUM(INDIRECT(ADDRESS(MATCH("K1",$A:$A,0)+1,COLUMN(F$12),4)&amp;":"&amp;ADDRESS(MATCH("K2",$A:$A,0)-1,COLUMN(F$12),4)))</f>
        <v/>
      </c>
      <c r="G26" s="987">
        <f>SUM(INDIRECT(ADDRESS(MATCH("K1",$A:$A,0)+1,COLUMN(G$12),4)&amp;":"&amp;ADDRESS(MATCH("K2",$A:$A,0)-1,COLUMN(G$12),4)))</f>
        <v/>
      </c>
      <c r="H26" s="987">
        <f>SUM(INDIRECT(ADDRESS(MATCH("K1",$A:$A,0)+1,COLUMN(H$12),4)&amp;":"&amp;ADDRESS(MATCH("K2",$A:$A,0)-1,COLUMN(H$12),4)))</f>
        <v/>
      </c>
      <c r="I26" s="1068" t="n"/>
      <c r="N26" s="290">
        <f>B26</f>
        <v/>
      </c>
      <c r="O26" s="198">
        <f>C26*BS!$B$9</f>
        <v/>
      </c>
      <c r="P26" s="198">
        <f>D26*BS!$B$9</f>
        <v/>
      </c>
      <c r="Q26" s="198">
        <f>E26*BS!$B$9</f>
        <v/>
      </c>
      <c r="R26" s="198">
        <f>F26*BS!$B$9</f>
        <v/>
      </c>
      <c r="S26" s="198">
        <f>G26*BS!$B$9</f>
        <v/>
      </c>
      <c r="T26" s="198">
        <f>H26*BS!$B$9</f>
        <v/>
      </c>
      <c r="U26" s="1067">
        <f>I26</f>
        <v/>
      </c>
    </row>
    <row r="27" customFormat="1" s="279">
      <c r="B27" s="102" t="n"/>
      <c r="C27" s="972" t="n"/>
      <c r="D27" s="972" t="n"/>
      <c r="E27" s="972" t="n"/>
      <c r="F27" s="972" t="n"/>
      <c r="G27" s="972" t="n"/>
      <c r="H27" s="972" t="n"/>
      <c r="I27" s="1068" t="n"/>
      <c r="N27" s="296" t="inlineStr"/>
      <c r="O27" s="192" t="inlineStr"/>
      <c r="P27" s="192" t="inlineStr"/>
      <c r="Q27" s="192" t="inlineStr"/>
      <c r="R27" s="192" t="inlineStr"/>
      <c r="S27" s="192" t="inlineStr"/>
      <c r="T27" s="192" t="inlineStr"/>
      <c r="U27" s="1067" t="n"/>
    </row>
    <row r="28" customFormat="1" s="279">
      <c r="A28" s="279" t="inlineStr">
        <is>
          <t>K3</t>
        </is>
      </c>
      <c r="B28" s="96" t="inlineStr">
        <is>
          <t>COS Expenses</t>
        </is>
      </c>
      <c r="C28" s="1000" t="n"/>
      <c r="D28" s="1000" t="n"/>
      <c r="E28" s="1000" t="n"/>
      <c r="F28" s="1000" t="n"/>
      <c r="G28" s="1000" t="n"/>
      <c r="H28" s="1000" t="n"/>
      <c r="I28" s="1068" t="n"/>
      <c r="N28" s="290">
        <f>B28</f>
        <v/>
      </c>
      <c r="O28" s="204" t="inlineStr"/>
      <c r="P28" s="204" t="inlineStr"/>
      <c r="Q28" s="204" t="inlineStr"/>
      <c r="R28" s="204" t="inlineStr"/>
      <c r="S28" s="204" t="inlineStr"/>
      <c r="T28" s="204" t="inlineStr"/>
      <c r="U28" s="1067" t="n"/>
    </row>
    <row r="29" customFormat="1" s="279">
      <c r="A29" s="118" t="n"/>
      <c r="B29" s="102" t="inlineStr">
        <is>
          <t>Cost of sales</t>
        </is>
      </c>
      <c r="C29" s="972" t="n"/>
      <c r="D29" s="972" t="n"/>
      <c r="E29" s="972" t="n"/>
      <c r="F29" s="972" t="n"/>
      <c r="G29" s="972" t="n">
        <v>416304</v>
      </c>
      <c r="H29" s="972" t="n">
        <v>427427</v>
      </c>
      <c r="I29" s="1068" t="n"/>
      <c r="N29" s="293" t="inlineStr"/>
      <c r="O29" s="192" t="inlineStr"/>
      <c r="P29" s="192" t="inlineStr"/>
      <c r="Q29" s="192" t="inlineStr"/>
      <c r="R29" s="192" t="inlineStr"/>
      <c r="S29" s="192" t="inlineStr"/>
      <c r="T29" s="192" t="inlineStr"/>
      <c r="U29" s="1067">
        <f>I29</f>
        <v/>
      </c>
    </row>
    <row r="30" customFormat="1" s="279">
      <c r="A30" s="118" t="n"/>
      <c r="B30" s="102" t="n"/>
      <c r="C30" s="972" t="n"/>
      <c r="D30" s="972" t="n"/>
      <c r="E30" s="972" t="n"/>
      <c r="F30" s="972" t="n"/>
      <c r="G30" s="972" t="n"/>
      <c r="H30" s="972" t="n"/>
      <c r="I30" s="1068" t="n"/>
      <c r="N30" s="293" t="inlineStr"/>
      <c r="O30" s="192" t="inlineStr"/>
      <c r="P30" s="192" t="inlineStr"/>
      <c r="Q30" s="192" t="inlineStr"/>
      <c r="R30" s="192" t="inlineStr"/>
      <c r="S30" s="192" t="inlineStr"/>
      <c r="T30" s="192" t="inlineStr"/>
      <c r="U30" s="1067">
        <f>I30</f>
        <v/>
      </c>
    </row>
    <row r="31" customFormat="1" s="279">
      <c r="A31" s="118" t="n"/>
      <c r="B31" s="102" t="n"/>
      <c r="C31" s="972" t="n"/>
      <c r="D31" s="972" t="n"/>
      <c r="E31" s="972" t="n"/>
      <c r="F31" s="972" t="n"/>
      <c r="G31" s="972" t="n"/>
      <c r="H31" s="972" t="n"/>
      <c r="I31" s="1068" t="n"/>
      <c r="N31" s="293" t="inlineStr"/>
      <c r="O31" s="192" t="inlineStr"/>
      <c r="P31" s="192" t="inlineStr"/>
      <c r="Q31" s="192" t="inlineStr"/>
      <c r="R31" s="192" t="inlineStr"/>
      <c r="S31" s="192" t="inlineStr"/>
      <c r="T31" s="192" t="inlineStr"/>
      <c r="U31" s="1067">
        <f>I31</f>
        <v/>
      </c>
    </row>
    <row r="32" customFormat="1" s="279">
      <c r="A32" s="118" t="n"/>
      <c r="B32" s="102" t="n"/>
      <c r="C32" s="972" t="n"/>
      <c r="D32" s="972" t="n"/>
      <c r="E32" s="972" t="n"/>
      <c r="F32" s="972" t="n"/>
      <c r="G32" s="972" t="n"/>
      <c r="H32" s="972" t="n"/>
      <c r="I32" s="1068" t="n"/>
      <c r="N32" s="293" t="inlineStr"/>
      <c r="O32" s="192" t="inlineStr"/>
      <c r="P32" s="192" t="inlineStr"/>
      <c r="Q32" s="192" t="inlineStr"/>
      <c r="R32" s="192" t="inlineStr"/>
      <c r="S32" s="192" t="inlineStr"/>
      <c r="T32" s="192" t="inlineStr"/>
      <c r="U32" s="1067">
        <f>I32</f>
        <v/>
      </c>
    </row>
    <row r="33" customFormat="1" s="279">
      <c r="A33" s="118" t="n"/>
      <c r="B33" s="102" t="n"/>
      <c r="C33" s="972" t="n"/>
      <c r="D33" s="972" t="n"/>
      <c r="E33" s="972" t="n"/>
      <c r="F33" s="972" t="n"/>
      <c r="G33" s="972" t="n"/>
      <c r="H33" s="972" t="n"/>
      <c r="I33" s="1068" t="n"/>
      <c r="N33" s="293" t="inlineStr"/>
      <c r="O33" s="192" t="inlineStr"/>
      <c r="P33" s="192" t="inlineStr"/>
      <c r="Q33" s="192" t="inlineStr"/>
      <c r="R33" s="192" t="inlineStr"/>
      <c r="S33" s="192" t="inlineStr"/>
      <c r="T33" s="192" t="inlineStr"/>
      <c r="U33" s="1067">
        <f>I33</f>
        <v/>
      </c>
    </row>
    <row r="34" customFormat="1" s="279">
      <c r="A34" s="118" t="n"/>
      <c r="B34" s="102" t="n"/>
      <c r="C34" s="972" t="n"/>
      <c r="D34" s="972" t="n"/>
      <c r="E34" s="972" t="n"/>
      <c r="F34" s="972" t="n"/>
      <c r="G34" s="972" t="n"/>
      <c r="H34" s="972" t="n"/>
      <c r="I34" s="1068" t="n"/>
      <c r="N34" s="293" t="inlineStr"/>
      <c r="O34" s="192" t="inlineStr"/>
      <c r="P34" s="192" t="inlineStr"/>
      <c r="Q34" s="192" t="inlineStr"/>
      <c r="R34" s="192" t="inlineStr"/>
      <c r="S34" s="192" t="inlineStr"/>
      <c r="T34" s="192" t="inlineStr"/>
      <c r="U34" s="1067">
        <f>I34</f>
        <v/>
      </c>
    </row>
    <row r="35" customFormat="1" s="279">
      <c r="A35" s="118" t="n"/>
      <c r="B35" s="102" t="n"/>
      <c r="C35" s="972" t="n"/>
      <c r="D35" s="972" t="n"/>
      <c r="E35" s="972" t="n"/>
      <c r="F35" s="972" t="n"/>
      <c r="G35" s="972" t="n"/>
      <c r="H35" s="972" t="n"/>
      <c r="I35" s="1068" t="n"/>
      <c r="N35" s="293" t="inlineStr"/>
      <c r="O35" s="192" t="inlineStr"/>
      <c r="P35" s="192" t="inlineStr"/>
      <c r="Q35" s="192" t="inlineStr"/>
      <c r="R35" s="192" t="inlineStr"/>
      <c r="S35" s="192" t="inlineStr"/>
      <c r="T35" s="192" t="inlineStr"/>
      <c r="U35" s="1067">
        <f>I35</f>
        <v/>
      </c>
    </row>
    <row r="36" customFormat="1" s="279">
      <c r="A36" s="118" t="n"/>
      <c r="B36" s="102" t="n"/>
      <c r="C36" s="972" t="n"/>
      <c r="D36" s="972" t="n"/>
      <c r="E36" s="972" t="n"/>
      <c r="F36" s="972" t="n"/>
      <c r="G36" s="972" t="n"/>
      <c r="H36" s="972" t="n"/>
      <c r="I36" s="1068" t="n"/>
      <c r="N36" s="293" t="inlineStr"/>
      <c r="O36" s="192" t="inlineStr"/>
      <c r="P36" s="192" t="inlineStr"/>
      <c r="Q36" s="192" t="inlineStr"/>
      <c r="R36" s="192" t="inlineStr"/>
      <c r="S36" s="192" t="inlineStr"/>
      <c r="T36" s="192" t="inlineStr"/>
      <c r="U36" s="1067">
        <f>I36</f>
        <v/>
      </c>
    </row>
    <row r="37" customFormat="1" s="279">
      <c r="A37" s="118" t="n"/>
      <c r="B37" s="102" t="n"/>
      <c r="C37" s="972" t="n"/>
      <c r="D37" s="972" t="n"/>
      <c r="E37" s="972" t="n"/>
      <c r="F37" s="972" t="n"/>
      <c r="G37" s="972" t="n"/>
      <c r="H37" s="972" t="n"/>
      <c r="I37" s="1068" t="n"/>
      <c r="N37" s="293" t="inlineStr"/>
      <c r="O37" s="192" t="inlineStr"/>
      <c r="P37" s="192" t="inlineStr"/>
      <c r="Q37" s="192" t="inlineStr"/>
      <c r="R37" s="192" t="inlineStr"/>
      <c r="S37" s="192" t="inlineStr"/>
      <c r="T37" s="192" t="inlineStr"/>
      <c r="U37" s="1067">
        <f>I37</f>
        <v/>
      </c>
    </row>
    <row r="38" customFormat="1" s="279">
      <c r="A38" s="118" t="n"/>
      <c r="B38" s="102" t="n"/>
      <c r="C38" s="972" t="n"/>
      <c r="D38" s="972" t="n"/>
      <c r="E38" s="972" t="n"/>
      <c r="F38" s="972" t="n"/>
      <c r="G38" s="972" t="n"/>
      <c r="H38" s="972" t="n"/>
      <c r="I38" s="1068" t="n"/>
      <c r="N38" s="293" t="inlineStr"/>
      <c r="O38" s="192" t="inlineStr"/>
      <c r="P38" s="192" t="inlineStr"/>
      <c r="Q38" s="192" t="inlineStr"/>
      <c r="R38" s="192" t="inlineStr"/>
      <c r="S38" s="192" t="inlineStr"/>
      <c r="T38" s="192" t="inlineStr"/>
      <c r="U38" s="1067">
        <f>I38</f>
        <v/>
      </c>
    </row>
    <row r="39" customFormat="1" s="279">
      <c r="A39" s="118" t="n"/>
      <c r="B39" s="102" t="n"/>
      <c r="C39" s="972" t="n"/>
      <c r="D39" s="972" t="n"/>
      <c r="E39" s="972" t="n"/>
      <c r="F39" s="972" t="n"/>
      <c r="G39" s="972" t="n"/>
      <c r="H39" s="972" t="n"/>
      <c r="I39" s="1068" t="n"/>
      <c r="N39" s="293" t="inlineStr"/>
      <c r="O39" s="192" t="inlineStr"/>
      <c r="P39" s="192" t="inlineStr"/>
      <c r="Q39" s="192" t="inlineStr"/>
      <c r="R39" s="192" t="inlineStr"/>
      <c r="S39" s="192" t="inlineStr"/>
      <c r="T39" s="192" t="inlineStr"/>
      <c r="U39" s="1067">
        <f>I39</f>
        <v/>
      </c>
    </row>
    <row r="40" customFormat="1" s="279">
      <c r="A40" s="118" t="n"/>
      <c r="B40" s="102" t="n"/>
      <c r="C40" s="972" t="n"/>
      <c r="D40" s="972" t="n"/>
      <c r="E40" s="972" t="n"/>
      <c r="F40" s="972" t="n"/>
      <c r="G40" s="972" t="n"/>
      <c r="H40" s="972" t="n"/>
      <c r="I40" s="1068" t="n"/>
      <c r="N40" s="293" t="inlineStr"/>
      <c r="O40" s="192" t="inlineStr"/>
      <c r="P40" s="192" t="inlineStr"/>
      <c r="Q40" s="192" t="inlineStr"/>
      <c r="R40" s="192" t="inlineStr"/>
      <c r="S40" s="192" t="inlineStr"/>
      <c r="T40" s="192" t="inlineStr"/>
      <c r="U40" s="1067">
        <f>I40</f>
        <v/>
      </c>
    </row>
    <row r="41" customFormat="1" s="279">
      <c r="A41" s="118" t="n"/>
      <c r="B41" s="102" t="n"/>
      <c r="C41" s="972" t="n"/>
      <c r="D41" s="972" t="n"/>
      <c r="E41" s="972" t="n"/>
      <c r="F41" s="972" t="n"/>
      <c r="G41" s="972" t="n"/>
      <c r="H41" s="972" t="n"/>
      <c r="I41" s="1068" t="n"/>
      <c r="N41" s="293" t="inlineStr"/>
      <c r="O41" s="192" t="inlineStr"/>
      <c r="P41" s="192" t="inlineStr"/>
      <c r="Q41" s="192" t="inlineStr"/>
      <c r="R41" s="192" t="inlineStr"/>
      <c r="S41" s="192" t="inlineStr"/>
      <c r="T41" s="192" t="inlineStr"/>
      <c r="U41" s="1067">
        <f>I41</f>
        <v/>
      </c>
    </row>
    <row r="42" customFormat="1" s="279">
      <c r="A42" s="279" t="inlineStr">
        <is>
          <t>K4</t>
        </is>
      </c>
      <c r="B42" s="119" t="inlineStr">
        <is>
          <t>Adjustments to COS:</t>
        </is>
      </c>
      <c r="C42" s="972" t="n"/>
      <c r="D42" s="972" t="n"/>
      <c r="E42" s="972" t="n"/>
      <c r="F42" s="972" t="n"/>
      <c r="G42" s="972" t="n"/>
      <c r="H42" s="972" t="n"/>
      <c r="I42" s="1068" t="n"/>
      <c r="N42" s="296">
        <f>B42</f>
        <v/>
      </c>
      <c r="O42" s="192" t="inlineStr"/>
      <c r="P42" s="192" t="inlineStr"/>
      <c r="Q42" s="192" t="inlineStr"/>
      <c r="R42" s="192" t="inlineStr"/>
      <c r="S42" s="192" t="inlineStr"/>
      <c r="T42" s="192" t="inlineStr"/>
      <c r="U42" s="1067">
        <f>I42</f>
        <v/>
      </c>
    </row>
    <row r="43" customFormat="1" s="279">
      <c r="A43" s="118" t="inlineStr">
        <is>
          <t>K5</t>
        </is>
      </c>
      <c r="B43" s="102">
        <f>IF(B63="","",B63)</f>
        <v/>
      </c>
      <c r="C43" s="972">
        <f>C63</f>
        <v/>
      </c>
      <c r="D43" s="972">
        <f>D63</f>
        <v/>
      </c>
      <c r="E43" s="972">
        <f>E63</f>
        <v/>
      </c>
      <c r="F43" s="972">
        <f>F63</f>
        <v/>
      </c>
      <c r="G43" s="972">
        <f>G63</f>
        <v/>
      </c>
      <c r="H43" s="972">
        <f>H63</f>
        <v/>
      </c>
      <c r="I43" s="1068" t="n"/>
      <c r="N43" s="293">
        <f>B43</f>
        <v/>
      </c>
      <c r="O43" s="192">
        <f>C43*BS!$B$9</f>
        <v/>
      </c>
      <c r="P43" s="192">
        <f>D43*BS!$B$9</f>
        <v/>
      </c>
      <c r="Q43" s="192">
        <f>E43*BS!$B$9</f>
        <v/>
      </c>
      <c r="R43" s="192">
        <f>F43*BS!$B$9</f>
        <v/>
      </c>
      <c r="S43" s="192">
        <f>G43*BS!$B$9</f>
        <v/>
      </c>
      <c r="T43" s="192">
        <f>H43*BS!$B$9</f>
        <v/>
      </c>
      <c r="U43" s="1067">
        <f>I43</f>
        <v/>
      </c>
    </row>
    <row r="44" customFormat="1" s="279">
      <c r="A44" s="118" t="n"/>
      <c r="B44" s="102">
        <f>IF(B64="","",B64)</f>
        <v/>
      </c>
      <c r="C44" s="972">
        <f>C64</f>
        <v/>
      </c>
      <c r="D44" s="972">
        <f>D64</f>
        <v/>
      </c>
      <c r="E44" s="972">
        <f>E64</f>
        <v/>
      </c>
      <c r="F44" s="972">
        <f>F64</f>
        <v/>
      </c>
      <c r="G44" s="972">
        <f>G64</f>
        <v/>
      </c>
      <c r="H44" s="972">
        <f>H64</f>
        <v/>
      </c>
      <c r="I44" s="1068" t="n"/>
      <c r="N44" s="293">
        <f>B44</f>
        <v/>
      </c>
      <c r="O44" s="192">
        <f>C44*BS!$B$9</f>
        <v/>
      </c>
      <c r="P44" s="192">
        <f>D44*BS!$B$9</f>
        <v/>
      </c>
      <c r="Q44" s="192">
        <f>E44*BS!$B$9</f>
        <v/>
      </c>
      <c r="R44" s="192">
        <f>F44*BS!$B$9</f>
        <v/>
      </c>
      <c r="S44" s="192">
        <f>G44*BS!$B$9</f>
        <v/>
      </c>
      <c r="T44" s="192">
        <f>H44*BS!$B$9</f>
        <v/>
      </c>
      <c r="U44" s="1067">
        <f>I44</f>
        <v/>
      </c>
    </row>
    <row r="45" customFormat="1" s="279">
      <c r="A45" s="118" t="n"/>
      <c r="B45" s="102">
        <f>IF(B65="","",B65)</f>
        <v/>
      </c>
      <c r="C45" s="972">
        <f>C65</f>
        <v/>
      </c>
      <c r="D45" s="972">
        <f>D65</f>
        <v/>
      </c>
      <c r="E45" s="972">
        <f>E65</f>
        <v/>
      </c>
      <c r="F45" s="972">
        <f>F65</f>
        <v/>
      </c>
      <c r="G45" s="972">
        <f>G65</f>
        <v/>
      </c>
      <c r="H45" s="972">
        <f>H65</f>
        <v/>
      </c>
      <c r="I45" s="1068" t="n"/>
      <c r="N45" s="293">
        <f>B45</f>
        <v/>
      </c>
      <c r="O45" s="192">
        <f>C45*BS!$B$9</f>
        <v/>
      </c>
      <c r="P45" s="192">
        <f>D45*BS!$B$9</f>
        <v/>
      </c>
      <c r="Q45" s="192">
        <f>E45*BS!$B$9</f>
        <v/>
      </c>
      <c r="R45" s="192">
        <f>F45*BS!$B$9</f>
        <v/>
      </c>
      <c r="S45" s="192">
        <f>G45*BS!$B$9</f>
        <v/>
      </c>
      <c r="T45" s="192">
        <f>H45*BS!$B$9</f>
        <v/>
      </c>
      <c r="U45" s="1067">
        <f>I45</f>
        <v/>
      </c>
    </row>
    <row r="46" customFormat="1" s="279">
      <c r="A46" s="118" t="n"/>
      <c r="B46" s="102">
        <f>IF(B66="","",B66)</f>
        <v/>
      </c>
      <c r="C46" s="972">
        <f>C66</f>
        <v/>
      </c>
      <c r="D46" s="972">
        <f>D66</f>
        <v/>
      </c>
      <c r="E46" s="972">
        <f>E66</f>
        <v/>
      </c>
      <c r="F46" s="972">
        <f>F66</f>
        <v/>
      </c>
      <c r="G46" s="972">
        <f>G66</f>
        <v/>
      </c>
      <c r="H46" s="972">
        <f>H66</f>
        <v/>
      </c>
      <c r="I46" s="1068" t="n"/>
      <c r="N46" s="293">
        <f>B46</f>
        <v/>
      </c>
      <c r="O46" s="192">
        <f>C46*BS!$B$9</f>
        <v/>
      </c>
      <c r="P46" s="192">
        <f>D46*BS!$B$9</f>
        <v/>
      </c>
      <c r="Q46" s="192">
        <f>E46*BS!$B$9</f>
        <v/>
      </c>
      <c r="R46" s="192">
        <f>F46*BS!$B$9</f>
        <v/>
      </c>
      <c r="S46" s="192">
        <f>G46*BS!$B$9</f>
        <v/>
      </c>
      <c r="T46" s="192">
        <f>H46*BS!$B$9</f>
        <v/>
      </c>
      <c r="U46" s="1067">
        <f>I46</f>
        <v/>
      </c>
    </row>
    <row r="47" customFormat="1" s="279">
      <c r="A47" s="118" t="n"/>
      <c r="B47" s="102">
        <f>IF(B67="","",B67)</f>
        <v/>
      </c>
      <c r="C47" s="972">
        <f>C67</f>
        <v/>
      </c>
      <c r="D47" s="972">
        <f>D67</f>
        <v/>
      </c>
      <c r="E47" s="972">
        <f>E67</f>
        <v/>
      </c>
      <c r="F47" s="972">
        <f>F67</f>
        <v/>
      </c>
      <c r="G47" s="972">
        <f>G67</f>
        <v/>
      </c>
      <c r="H47" s="972">
        <f>H67</f>
        <v/>
      </c>
      <c r="I47" s="1068" t="n"/>
      <c r="N47" s="293">
        <f>B47</f>
        <v/>
      </c>
      <c r="O47" s="192">
        <f>C47*BS!$B$9</f>
        <v/>
      </c>
      <c r="P47" s="192">
        <f>D47*BS!$B$9</f>
        <v/>
      </c>
      <c r="Q47" s="192">
        <f>E47*BS!$B$9</f>
        <v/>
      </c>
      <c r="R47" s="192">
        <f>F47*BS!$B$9</f>
        <v/>
      </c>
      <c r="S47" s="192">
        <f>G47*BS!$B$9</f>
        <v/>
      </c>
      <c r="T47" s="192">
        <f>H47*BS!$B$9</f>
        <v/>
      </c>
      <c r="U47" s="1067">
        <f>I47</f>
        <v/>
      </c>
    </row>
    <row r="48" customFormat="1" s="279">
      <c r="A48" s="118" t="n"/>
      <c r="B48" s="102">
        <f>IF(B68="","",B68)</f>
        <v/>
      </c>
      <c r="C48" s="972">
        <f>C68</f>
        <v/>
      </c>
      <c r="D48" s="972">
        <f>D68</f>
        <v/>
      </c>
      <c r="E48" s="972">
        <f>E68</f>
        <v/>
      </c>
      <c r="F48" s="972">
        <f>F68</f>
        <v/>
      </c>
      <c r="G48" s="972">
        <f>G68</f>
        <v/>
      </c>
      <c r="H48" s="972">
        <f>H68</f>
        <v/>
      </c>
      <c r="I48" s="1068" t="n"/>
      <c r="K48" s="297" t="n"/>
      <c r="N48" s="293">
        <f>B48</f>
        <v/>
      </c>
      <c r="O48" s="192">
        <f>C48*BS!$B$9</f>
        <v/>
      </c>
      <c r="P48" s="192">
        <f>D48*BS!$B$9</f>
        <v/>
      </c>
      <c r="Q48" s="192">
        <f>E48*BS!$B$9</f>
        <v/>
      </c>
      <c r="R48" s="192">
        <f>F48*BS!$B$9</f>
        <v/>
      </c>
      <c r="S48" s="192">
        <f>G48*BS!$B$9</f>
        <v/>
      </c>
      <c r="T48" s="192">
        <f>H48*BS!$B$9</f>
        <v/>
      </c>
      <c r="U48" s="1067">
        <f>I48</f>
        <v/>
      </c>
    </row>
    <row r="49" customFormat="1" s="279">
      <c r="A49" s="279" t="inlineStr">
        <is>
          <t>K6</t>
        </is>
      </c>
      <c r="B49" s="96" t="inlineStr">
        <is>
          <t xml:space="preserve">Total </t>
        </is>
      </c>
      <c r="C49" s="987">
        <f>SUM(INDIRECT(ADDRESS(MATCH("K3",$A:$A,0)+1,COLUMN(C$12),4)&amp;":"&amp;ADDRESS(MATCH("K6",$A:$A,0)-1,COLUMN(C$12),4)))</f>
        <v/>
      </c>
      <c r="D49" s="987">
        <f>SUM(INDIRECT(ADDRESS(MATCH("K3",$A:$A,0)+1,COLUMN(D$12),4)&amp;":"&amp;ADDRESS(MATCH("K6",$A:$A,0)-1,COLUMN(D$12),4)))</f>
        <v/>
      </c>
      <c r="E49" s="987">
        <f>SUM(INDIRECT(ADDRESS(MATCH("K3",$A:$A,0)+1,COLUMN(E$12),4)&amp;":"&amp;ADDRESS(MATCH("K6",$A:$A,0)-1,COLUMN(E$12),4)))</f>
        <v/>
      </c>
      <c r="F49" s="987">
        <f>SUM(INDIRECT(ADDRESS(MATCH("K3",$A:$A,0)+1,COLUMN(F$12),4)&amp;":"&amp;ADDRESS(MATCH("K6",$A:$A,0)-1,COLUMN(F$12),4)))</f>
        <v/>
      </c>
      <c r="G49" s="987">
        <f>SUM(INDIRECT(ADDRESS(MATCH("K3",$A:$A,0)+1,COLUMN(G$12),4)&amp;":"&amp;ADDRESS(MATCH("K6",$A:$A,0)-1,COLUMN(G$12),4)))</f>
        <v/>
      </c>
      <c r="H49" s="987">
        <f>SUM(INDIRECT(ADDRESS(MATCH("K3",$A:$A,0)+1,COLUMN(H$12),4)&amp;":"&amp;ADDRESS(MATCH("K6",$A:$A,0)-1,COLUMN(H$12),4)))</f>
        <v/>
      </c>
      <c r="I49" s="1068" t="n"/>
      <c r="N49" s="290">
        <f>B49</f>
        <v/>
      </c>
      <c r="O49" s="198">
        <f>C49*BS!$B$9</f>
        <v/>
      </c>
      <c r="P49" s="198">
        <f>D49*BS!$B$9</f>
        <v/>
      </c>
      <c r="Q49" s="198">
        <f>E49*BS!$B$9</f>
        <v/>
      </c>
      <c r="R49" s="198">
        <f>F49*BS!$B$9</f>
        <v/>
      </c>
      <c r="S49" s="198">
        <f>G49*BS!$B$9</f>
        <v/>
      </c>
      <c r="T49" s="198">
        <f>H49*BS!$B$9</f>
        <v/>
      </c>
      <c r="U49" s="1067">
        <f>I49</f>
        <v/>
      </c>
    </row>
    <row r="50" customFormat="1" s="279">
      <c r="B50" s="119" t="n"/>
      <c r="C50" s="972" t="n"/>
      <c r="D50" s="972" t="n"/>
      <c r="E50" s="972" t="n"/>
      <c r="F50" s="972" t="n"/>
      <c r="G50" s="972" t="n"/>
      <c r="H50" s="972" t="n"/>
      <c r="I50" s="1068" t="n"/>
      <c r="N50" s="296" t="inlineStr"/>
      <c r="O50" s="192" t="inlineStr"/>
      <c r="P50" s="192" t="inlineStr"/>
      <c r="Q50" s="192" t="inlineStr"/>
      <c r="R50" s="192" t="inlineStr"/>
      <c r="S50" s="192" t="inlineStr"/>
      <c r="T50" s="192" t="inlineStr"/>
      <c r="U50" s="1067" t="n"/>
    </row>
    <row r="51" customFormat="1" s="279">
      <c r="A51" s="118" t="inlineStr">
        <is>
          <t>K7</t>
        </is>
      </c>
      <c r="B51" s="298" t="inlineStr">
        <is>
          <t>SG&amp;A expenses</t>
        </is>
      </c>
      <c r="C51" s="1000" t="n"/>
      <c r="D51" s="1000" t="n"/>
      <c r="E51" s="1000" t="n"/>
      <c r="F51" s="1000" t="n"/>
      <c r="G51" s="1000" t="n"/>
      <c r="H51" s="1000" t="n"/>
      <c r="I51" s="1068" t="n"/>
      <c r="N51" s="290">
        <f>B51</f>
        <v/>
      </c>
      <c r="O51" s="204" t="inlineStr"/>
      <c r="P51" s="204" t="inlineStr"/>
      <c r="Q51" s="204" t="inlineStr"/>
      <c r="R51" s="204" t="inlineStr"/>
      <c r="S51" s="204" t="inlineStr"/>
      <c r="T51" s="204" t="inlineStr"/>
      <c r="U51" s="1067">
        <f>I51</f>
        <v/>
      </c>
    </row>
    <row r="52" customFormat="1" s="279">
      <c r="A52" s="118" t="n"/>
      <c r="B52" s="102" t="inlineStr">
        <is>
          <t>Other expenses</t>
        </is>
      </c>
      <c r="C52" s="972" t="n"/>
      <c r="D52" s="972" t="n"/>
      <c r="E52" s="972" t="n"/>
      <c r="F52" s="972" t="n"/>
      <c r="G52" s="972" t="n">
        <v>143</v>
      </c>
      <c r="H52" s="972" t="n">
        <v>1424</v>
      </c>
      <c r="I52" s="1068" t="n"/>
      <c r="N52" s="293" t="inlineStr"/>
      <c r="O52" s="192" t="inlineStr"/>
      <c r="P52" s="192" t="inlineStr"/>
      <c r="Q52" s="192" t="inlineStr"/>
      <c r="R52" s="192" t="inlineStr"/>
      <c r="S52" s="192" t="inlineStr"/>
      <c r="T52" s="192" t="inlineStr"/>
      <c r="U52" s="1067">
        <f>I52</f>
        <v/>
      </c>
    </row>
    <row r="53" customFormat="1" s="279">
      <c r="A53" s="118" t="n"/>
      <c r="B53" s="102" t="inlineStr">
        <is>
          <t>Distribution expenses</t>
        </is>
      </c>
      <c r="C53" s="972" t="n"/>
      <c r="D53" s="972" t="n"/>
      <c r="E53" s="972" t="n"/>
      <c r="F53" s="972" t="n"/>
      <c r="G53" s="972" t="n">
        <v>20612</v>
      </c>
      <c r="H53" s="972" t="n">
        <v>22949</v>
      </c>
      <c r="I53" s="1068" t="n"/>
      <c r="N53" s="293" t="inlineStr"/>
      <c r="O53" s="192" t="inlineStr"/>
      <c r="P53" s="192" t="inlineStr"/>
      <c r="Q53" s="192" t="inlineStr"/>
      <c r="R53" s="192" t="inlineStr"/>
      <c r="S53" s="192" t="inlineStr"/>
      <c r="T53" s="192" t="inlineStr"/>
      <c r="U53" s="1067">
        <f>I53</f>
        <v/>
      </c>
    </row>
    <row r="54" customFormat="1" s="279">
      <c r="A54" s="118" t="n"/>
      <c r="B54" s="102" t="inlineStr">
        <is>
          <t>Administration expenses</t>
        </is>
      </c>
      <c r="C54" s="972" t="n"/>
      <c r="D54" s="972" t="n"/>
      <c r="E54" s="972" t="n"/>
      <c r="F54" s="972" t="n"/>
      <c r="G54" s="972" t="n">
        <v>139886</v>
      </c>
      <c r="H54" s="972" t="n">
        <v>152966</v>
      </c>
      <c r="I54" s="1068" t="n"/>
      <c r="N54" s="293" t="inlineStr"/>
      <c r="O54" s="192" t="inlineStr"/>
      <c r="P54" s="192" t="inlineStr"/>
      <c r="Q54" s="192" t="inlineStr"/>
      <c r="R54" s="192" t="inlineStr"/>
      <c r="S54" s="192" t="inlineStr"/>
      <c r="T54" s="192" t="inlineStr"/>
      <c r="U54" s="1067">
        <f>I54</f>
        <v/>
      </c>
    </row>
    <row r="55" customFormat="1" s="279">
      <c r="A55" s="118" t="n"/>
      <c r="B55" s="102" t="inlineStr">
        <is>
          <t>Occupancy expenses</t>
        </is>
      </c>
      <c r="C55" s="972" t="n"/>
      <c r="D55" s="972" t="n"/>
      <c r="E55" s="972" t="n"/>
      <c r="F55" s="972" t="n"/>
      <c r="G55" s="972" t="n">
        <v>3667</v>
      </c>
      <c r="H55" s="972" t="n">
        <v>3766</v>
      </c>
      <c r="I55" s="1068" t="n"/>
      <c r="N55" s="293" t="inlineStr"/>
      <c r="O55" s="192" t="inlineStr"/>
      <c r="P55" s="192" t="inlineStr"/>
      <c r="Q55" s="192" t="inlineStr"/>
      <c r="R55" s="192" t="inlineStr"/>
      <c r="S55" s="192" t="inlineStr"/>
      <c r="T55" s="192" t="inlineStr"/>
      <c r="U55" s="1067">
        <f>I55</f>
        <v/>
      </c>
    </row>
    <row r="56" customFormat="1" s="279">
      <c r="A56" s="118" t="n"/>
      <c r="B56" s="102" t="n"/>
      <c r="C56" s="972" t="n"/>
      <c r="D56" s="972" t="n"/>
      <c r="E56" s="972" t="n"/>
      <c r="F56" s="972" t="n"/>
      <c r="G56" s="972" t="n"/>
      <c r="H56" s="972" t="n"/>
      <c r="I56" s="1068" t="n"/>
      <c r="N56" s="293" t="inlineStr"/>
      <c r="O56" s="192" t="inlineStr"/>
      <c r="P56" s="192" t="inlineStr"/>
      <c r="Q56" s="192" t="inlineStr"/>
      <c r="R56" s="192" t="inlineStr"/>
      <c r="S56" s="192" t="inlineStr"/>
      <c r="T56" s="192" t="inlineStr"/>
      <c r="U56" s="1067">
        <f>I56</f>
        <v/>
      </c>
    </row>
    <row r="57" customFormat="1" s="279">
      <c r="A57" s="118" t="n"/>
      <c r="B57" s="102" t="n"/>
      <c r="C57" s="972" t="n"/>
      <c r="D57" s="972" t="n"/>
      <c r="E57" s="972" t="n"/>
      <c r="F57" s="972" t="n"/>
      <c r="G57" s="972" t="n"/>
      <c r="H57" s="972" t="n"/>
      <c r="I57" s="1068" t="n"/>
      <c r="N57" s="293" t="inlineStr"/>
      <c r="O57" s="192" t="inlineStr"/>
      <c r="P57" s="192" t="inlineStr"/>
      <c r="Q57" s="192" t="inlineStr"/>
      <c r="R57" s="192" t="inlineStr"/>
      <c r="S57" s="192" t="inlineStr"/>
      <c r="T57" s="192" t="inlineStr"/>
      <c r="U57" s="1067">
        <f>I57</f>
        <v/>
      </c>
    </row>
    <row r="58" customFormat="1" s="279">
      <c r="A58" s="118" t="n"/>
      <c r="B58" s="102" t="n"/>
      <c r="C58" s="972" t="n"/>
      <c r="D58" s="972" t="n"/>
      <c r="E58" s="972" t="n"/>
      <c r="F58" s="972" t="n"/>
      <c r="G58" s="972" t="n"/>
      <c r="H58" s="972" t="n"/>
      <c r="I58" s="1068" t="n"/>
      <c r="N58" s="293" t="inlineStr"/>
      <c r="O58" s="192" t="inlineStr"/>
      <c r="P58" s="192" t="inlineStr"/>
      <c r="Q58" s="192" t="inlineStr"/>
      <c r="R58" s="192" t="inlineStr"/>
      <c r="S58" s="192" t="inlineStr"/>
      <c r="T58" s="192" t="inlineStr"/>
      <c r="U58" s="1067">
        <f>I58</f>
        <v/>
      </c>
    </row>
    <row r="59" customFormat="1" s="279">
      <c r="A59" s="118" t="n"/>
      <c r="B59" s="119" t="n"/>
      <c r="C59" s="972" t="n"/>
      <c r="D59" s="972" t="n"/>
      <c r="E59" s="972" t="n"/>
      <c r="F59" s="972" t="n"/>
      <c r="G59" s="972" t="n"/>
      <c r="H59" s="972" t="n"/>
      <c r="I59" s="1068" t="n"/>
      <c r="N59" s="293" t="inlineStr"/>
      <c r="O59" s="192" t="inlineStr"/>
      <c r="P59" s="192" t="inlineStr"/>
      <c r="Q59" s="192" t="inlineStr"/>
      <c r="R59" s="192" t="inlineStr"/>
      <c r="S59" s="192" t="inlineStr"/>
      <c r="T59" s="192" t="inlineStr"/>
      <c r="U59" s="1067">
        <f>I59</f>
        <v/>
      </c>
    </row>
    <row r="60" customFormat="1" s="279">
      <c r="A60" s="118" t="n"/>
      <c r="B60" s="102" t="n"/>
      <c r="C60" s="972" t="n"/>
      <c r="D60" s="972" t="n"/>
      <c r="E60" s="972" t="n"/>
      <c r="F60" s="972" t="n"/>
      <c r="G60" s="972" t="n"/>
      <c r="H60" s="972" t="n"/>
      <c r="I60" s="1068" t="n"/>
      <c r="N60" s="293" t="inlineStr"/>
      <c r="O60" s="192" t="inlineStr"/>
      <c r="P60" s="192" t="inlineStr"/>
      <c r="Q60" s="192" t="inlineStr"/>
      <c r="R60" s="192" t="inlineStr"/>
      <c r="S60" s="192" t="inlineStr"/>
      <c r="T60" s="192" t="inlineStr"/>
      <c r="U60" s="1067">
        <f>I60</f>
        <v/>
      </c>
    </row>
    <row r="61" customFormat="1" s="279">
      <c r="A61" s="118" t="n"/>
      <c r="B61" s="102" t="n"/>
      <c r="C61" s="972" t="n"/>
      <c r="D61" s="972" t="n"/>
      <c r="E61" s="972" t="n"/>
      <c r="F61" s="972" t="n"/>
      <c r="G61" s="972" t="n"/>
      <c r="H61" s="972" t="n"/>
      <c r="I61" s="1068" t="n"/>
      <c r="N61" s="293" t="inlineStr"/>
      <c r="O61" s="192" t="inlineStr"/>
      <c r="P61" s="192" t="inlineStr"/>
      <c r="Q61" s="192" t="inlineStr"/>
      <c r="R61" s="192" t="inlineStr"/>
      <c r="S61" s="192" t="inlineStr"/>
      <c r="T61" s="192" t="inlineStr"/>
      <c r="U61" s="1067">
        <f>I61</f>
        <v/>
      </c>
    </row>
    <row r="62" customFormat="1" s="279">
      <c r="A62" s="279" t="inlineStr">
        <is>
          <t>K8</t>
        </is>
      </c>
      <c r="B62" s="119" t="inlineStr">
        <is>
          <t>Adjustments to COS:</t>
        </is>
      </c>
      <c r="C62" s="972" t="n"/>
      <c r="D62" s="972" t="n"/>
      <c r="E62" s="972" t="n"/>
      <c r="F62" s="972" t="n"/>
      <c r="G62" s="972" t="n"/>
      <c r="H62" s="972" t="n"/>
      <c r="I62" s="1068" t="n"/>
      <c r="N62" s="296">
        <f>B62</f>
        <v/>
      </c>
      <c r="O62" s="192" t="inlineStr"/>
      <c r="P62" s="192" t="inlineStr"/>
      <c r="Q62" s="192" t="inlineStr"/>
      <c r="R62" s="192" t="inlineStr"/>
      <c r="S62" s="192" t="inlineStr"/>
      <c r="T62" s="192" t="inlineStr"/>
      <c r="U62" s="1067">
        <f>I62</f>
        <v/>
      </c>
    </row>
    <row r="63" customFormat="1" s="279">
      <c r="B63" s="299" t="inlineStr">
        <is>
          <t>Power and Fuel</t>
        </is>
      </c>
      <c r="C63" s="972" t="n"/>
      <c r="D63" s="972" t="n"/>
      <c r="E63" s="972" t="n"/>
      <c r="F63" s="972" t="n"/>
      <c r="G63" s="972" t="n"/>
      <c r="H63" s="972" t="n"/>
      <c r="I63" s="1068" t="n"/>
      <c r="N63" s="293">
        <f>B63</f>
        <v/>
      </c>
      <c r="O63" s="192" t="inlineStr"/>
      <c r="P63" s="192" t="inlineStr"/>
      <c r="Q63" s="192" t="inlineStr"/>
      <c r="R63" s="192" t="inlineStr"/>
      <c r="S63" s="192" t="inlineStr"/>
      <c r="T63" s="192" t="inlineStr"/>
      <c r="U63" s="1067">
        <f>I63</f>
        <v/>
      </c>
    </row>
    <row r="64" customFormat="1" s="279">
      <c r="B64" s="299" t="n"/>
      <c r="C64" s="972" t="n"/>
      <c r="D64" s="972" t="n"/>
      <c r="E64" s="972" t="n"/>
      <c r="F64" s="972" t="n"/>
      <c r="G64" s="972" t="n"/>
      <c r="H64" s="972" t="n"/>
      <c r="I64" s="1068" t="n"/>
      <c r="N64" s="293" t="inlineStr"/>
      <c r="O64" s="192" t="inlineStr"/>
      <c r="P64" s="192" t="inlineStr"/>
      <c r="Q64" s="192" t="inlineStr"/>
      <c r="R64" s="192" t="inlineStr"/>
      <c r="S64" s="192" t="inlineStr"/>
      <c r="T64" s="192" t="inlineStr"/>
      <c r="U64" s="1067">
        <f>I64</f>
        <v/>
      </c>
    </row>
    <row r="65" customFormat="1" s="279">
      <c r="B65" s="299" t="n"/>
      <c r="C65" s="972" t="n"/>
      <c r="D65" s="972" t="n"/>
      <c r="E65" s="972" t="n"/>
      <c r="F65" s="972" t="n"/>
      <c r="G65" s="972" t="n"/>
      <c r="H65" s="972" t="n"/>
      <c r="I65" s="1068" t="n"/>
      <c r="N65" s="293" t="inlineStr"/>
      <c r="O65" s="192" t="inlineStr"/>
      <c r="P65" s="192" t="inlineStr"/>
      <c r="Q65" s="192" t="inlineStr"/>
      <c r="R65" s="192" t="inlineStr"/>
      <c r="S65" s="192" t="inlineStr"/>
      <c r="T65" s="192" t="inlineStr"/>
      <c r="U65" s="1067">
        <f>I65</f>
        <v/>
      </c>
    </row>
    <row r="66" customFormat="1" s="279">
      <c r="B66" s="299" t="n"/>
      <c r="C66" s="972" t="n"/>
      <c r="D66" s="972" t="n"/>
      <c r="E66" s="972" t="n"/>
      <c r="F66" s="972" t="n"/>
      <c r="G66" s="972" t="n"/>
      <c r="H66" s="972" t="n"/>
      <c r="I66" s="1068" t="n"/>
      <c r="N66" s="293" t="inlineStr"/>
      <c r="O66" s="192" t="inlineStr"/>
      <c r="P66" s="192" t="inlineStr"/>
      <c r="Q66" s="192" t="inlineStr"/>
      <c r="R66" s="192" t="inlineStr"/>
      <c r="S66" s="192" t="inlineStr"/>
      <c r="T66" s="192" t="inlineStr"/>
      <c r="U66" s="1067">
        <f>I66</f>
        <v/>
      </c>
    </row>
    <row r="67" customFormat="1" s="279">
      <c r="B67" s="299" t="n"/>
      <c r="C67" s="972" t="n"/>
      <c r="D67" s="972" t="n"/>
      <c r="E67" s="972" t="n"/>
      <c r="F67" s="972" t="n"/>
      <c r="G67" s="972" t="n"/>
      <c r="H67" s="972" t="n"/>
      <c r="I67" s="1068" t="n"/>
      <c r="N67" s="293" t="inlineStr"/>
      <c r="O67" s="192" t="inlineStr"/>
      <c r="P67" s="192" t="inlineStr"/>
      <c r="Q67" s="192" t="inlineStr"/>
      <c r="R67" s="192" t="inlineStr"/>
      <c r="S67" s="192" t="inlineStr"/>
      <c r="T67" s="192" t="inlineStr"/>
      <c r="U67" s="1067">
        <f>I67</f>
        <v/>
      </c>
    </row>
    <row r="68" customFormat="1" s="279">
      <c r="B68" s="299" t="n"/>
      <c r="C68" s="972" t="n"/>
      <c r="D68" s="972" t="n"/>
      <c r="E68" s="972" t="n"/>
      <c r="F68" s="972" t="n"/>
      <c r="G68" s="972" t="n"/>
      <c r="H68" s="972" t="n"/>
      <c r="I68" s="1068" t="n"/>
      <c r="N68" s="293" t="inlineStr"/>
      <c r="O68" s="192" t="inlineStr"/>
      <c r="P68" s="192" t="inlineStr"/>
      <c r="Q68" s="192" t="inlineStr"/>
      <c r="R68" s="192" t="inlineStr"/>
      <c r="S68" s="192" t="inlineStr"/>
      <c r="T68" s="192" t="inlineStr"/>
      <c r="U68" s="1067">
        <f>I68</f>
        <v/>
      </c>
    </row>
    <row r="69" customFormat="1" s="279">
      <c r="A69" s="279" t="inlineStr">
        <is>
          <t>K8b</t>
        </is>
      </c>
      <c r="B69" s="119" t="inlineStr">
        <is>
          <t>Adjustments to Non Op. Income:</t>
        </is>
      </c>
      <c r="C69" s="972" t="n"/>
      <c r="D69" s="972" t="n"/>
      <c r="E69" s="972" t="n"/>
      <c r="F69" s="972" t="n"/>
      <c r="G69" s="972" t="n"/>
      <c r="H69" s="972" t="n"/>
      <c r="I69" s="1068" t="n"/>
      <c r="N69" s="293">
        <f>B69</f>
        <v/>
      </c>
      <c r="O69" s="192" t="inlineStr"/>
      <c r="P69" s="192" t="inlineStr"/>
      <c r="Q69" s="192" t="inlineStr"/>
      <c r="R69" s="192" t="inlineStr"/>
      <c r="S69" s="192" t="inlineStr"/>
      <c r="T69" s="192" t="inlineStr"/>
      <c r="U69" s="1067">
        <f>I69</f>
        <v/>
      </c>
    </row>
    <row r="70" customFormat="1" s="279">
      <c r="B70" s="299" t="n"/>
      <c r="C70" s="972" t="n"/>
      <c r="D70" s="972" t="n"/>
      <c r="E70" s="972" t="n"/>
      <c r="F70" s="972" t="n"/>
      <c r="G70" s="972" t="n"/>
      <c r="H70" s="972" t="n"/>
      <c r="I70" s="1068" t="n"/>
      <c r="N70" s="293" t="inlineStr"/>
      <c r="O70" s="192" t="inlineStr"/>
      <c r="P70" s="192" t="inlineStr"/>
      <c r="Q70" s="192" t="inlineStr"/>
      <c r="R70" s="192" t="inlineStr"/>
      <c r="S70" s="192" t="inlineStr"/>
      <c r="T70" s="192" t="inlineStr"/>
      <c r="U70" s="1067">
        <f>I70</f>
        <v/>
      </c>
    </row>
    <row r="71" customFormat="1" s="279">
      <c r="B71" s="299" t="n"/>
      <c r="C71" s="972" t="n"/>
      <c r="D71" s="972" t="n"/>
      <c r="E71" s="972" t="n"/>
      <c r="F71" s="972" t="n"/>
      <c r="G71" s="972" t="n"/>
      <c r="H71" s="972" t="n"/>
      <c r="I71" s="1068" t="n"/>
      <c r="N71" s="293" t="inlineStr"/>
      <c r="O71" s="192" t="inlineStr"/>
      <c r="P71" s="192" t="inlineStr"/>
      <c r="Q71" s="192" t="inlineStr"/>
      <c r="R71" s="192" t="inlineStr"/>
      <c r="S71" s="192" t="inlineStr"/>
      <c r="T71" s="192" t="inlineStr"/>
      <c r="U71" s="1067">
        <f>I71</f>
        <v/>
      </c>
    </row>
    <row r="72" customFormat="1" s="279">
      <c r="B72" s="299" t="n"/>
      <c r="C72" s="972" t="n"/>
      <c r="D72" s="972" t="n"/>
      <c r="E72" s="972" t="n"/>
      <c r="F72" s="972" t="n"/>
      <c r="G72" s="972" t="n"/>
      <c r="H72" s="972" t="n"/>
      <c r="I72" s="1068" t="n"/>
      <c r="N72" s="293" t="inlineStr"/>
      <c r="O72" s="192" t="inlineStr"/>
      <c r="P72" s="192" t="inlineStr"/>
      <c r="Q72" s="192" t="inlineStr"/>
      <c r="R72" s="192" t="inlineStr"/>
      <c r="S72" s="192" t="inlineStr"/>
      <c r="T72" s="192" t="inlineStr"/>
      <c r="U72" s="1067">
        <f>I72</f>
        <v/>
      </c>
    </row>
    <row r="73" customFormat="1" s="279">
      <c r="B73" s="299" t="n"/>
      <c r="C73" s="972" t="n"/>
      <c r="D73" s="972" t="n"/>
      <c r="E73" s="972" t="n"/>
      <c r="F73" s="972" t="n"/>
      <c r="G73" s="972" t="n"/>
      <c r="H73" s="972" t="n"/>
      <c r="I73" s="1068" t="n"/>
      <c r="N73" s="293" t="inlineStr"/>
      <c r="O73" s="192" t="inlineStr"/>
      <c r="P73" s="192" t="inlineStr"/>
      <c r="Q73" s="192" t="inlineStr"/>
      <c r="R73" s="192" t="inlineStr"/>
      <c r="S73" s="192" t="inlineStr"/>
      <c r="T73" s="192" t="inlineStr"/>
      <c r="U73" s="1067">
        <f>I73</f>
        <v/>
      </c>
    </row>
    <row r="74" customFormat="1" s="279">
      <c r="B74" s="299" t="n"/>
      <c r="C74" s="972" t="n"/>
      <c r="D74" s="972" t="n"/>
      <c r="E74" s="972" t="n"/>
      <c r="F74" s="972" t="n"/>
      <c r="G74" s="972" t="n"/>
      <c r="H74" s="972" t="n"/>
      <c r="I74" s="1068" t="n"/>
      <c r="N74" s="293" t="inlineStr"/>
      <c r="O74" s="192" t="inlineStr"/>
      <c r="P74" s="192" t="inlineStr"/>
      <c r="Q74" s="192" t="inlineStr"/>
      <c r="R74" s="192" t="inlineStr"/>
      <c r="S74" s="192" t="inlineStr"/>
      <c r="T74" s="192" t="inlineStr"/>
      <c r="U74" s="1067">
        <f>I74</f>
        <v/>
      </c>
    </row>
    <row r="75" customFormat="1" s="279">
      <c r="B75" s="299" t="n"/>
      <c r="C75" s="972" t="n"/>
      <c r="D75" s="972" t="n"/>
      <c r="E75" s="972" t="n"/>
      <c r="F75" s="972" t="n"/>
      <c r="G75" s="972" t="n"/>
      <c r="H75" s="972" t="n"/>
      <c r="I75" s="1068" t="n"/>
      <c r="N75" s="293" t="inlineStr"/>
      <c r="O75" s="192" t="inlineStr"/>
      <c r="P75" s="192" t="inlineStr"/>
      <c r="Q75" s="192" t="inlineStr"/>
      <c r="R75" s="192" t="inlineStr"/>
      <c r="S75" s="192" t="inlineStr"/>
      <c r="T75" s="192" t="inlineStr"/>
      <c r="U75" s="1067">
        <f>I75</f>
        <v/>
      </c>
    </row>
    <row r="76" customFormat="1" s="279">
      <c r="B76" s="299" t="n"/>
      <c r="C76" s="972" t="n"/>
      <c r="D76" s="972" t="n"/>
      <c r="E76" s="972" t="n"/>
      <c r="F76" s="972" t="n"/>
      <c r="G76" s="972" t="n"/>
      <c r="H76" s="972" t="n"/>
      <c r="I76" s="1068" t="n"/>
      <c r="N76" s="293" t="inlineStr"/>
      <c r="O76" s="192" t="inlineStr"/>
      <c r="P76" s="192" t="inlineStr"/>
      <c r="Q76" s="192" t="inlineStr"/>
      <c r="R76" s="192" t="inlineStr"/>
      <c r="S76" s="192" t="inlineStr"/>
      <c r="T76" s="192" t="inlineStr"/>
      <c r="U76" s="1067">
        <f>I76</f>
        <v/>
      </c>
    </row>
    <row r="77" customFormat="1" s="279">
      <c r="A77" s="279" t="inlineStr">
        <is>
          <t>K9</t>
        </is>
      </c>
      <c r="B77" s="96" t="inlineStr">
        <is>
          <t>Total</t>
        </is>
      </c>
      <c r="C77" s="987">
        <f>SUM(INDIRECT(ADDRESS(MATCH("K7",$A:$A,0)+1,COLUMN(C$12),4)&amp;":"&amp;ADDRESS(MATCH("K8",$A:$A,0)-1,COLUMN(C$12),4)))-SUM(INDIRECT(ADDRESS(MATCH("K8",$A:$A,0)+1,COLUMN(C$12),4)&amp;":"&amp;ADDRESS(MATCH("K9",$A:$A,0)-1,COLUMN(C$12),4)))</f>
        <v/>
      </c>
      <c r="D77" s="987">
        <f>SUM(INDIRECT(ADDRESS(MATCH("K7",$A:$A,0)+1,COLUMN(D$12),4)&amp;":"&amp;ADDRESS(MATCH("K8",$A:$A,0)-1,COLUMN(D$12),4)))-SUM(INDIRECT(ADDRESS(MATCH("K8",$A:$A,0)+1,COLUMN(D$12),4)&amp;":"&amp;ADDRESS(MATCH("K9",$A:$A,0)-1,COLUMN(D$12),4)))</f>
        <v/>
      </c>
      <c r="E77" s="987">
        <f>SUM(INDIRECT(ADDRESS(MATCH("K7",$A:$A,0)+1,COLUMN(E$12),4)&amp;":"&amp;ADDRESS(MATCH("K8",$A:$A,0)-1,COLUMN(E$12),4)))-SUM(INDIRECT(ADDRESS(MATCH("K8",$A:$A,0)+1,COLUMN(E$12),4)&amp;":"&amp;ADDRESS(MATCH("K9",$A:$A,0)-1,COLUMN(E$12),4)))</f>
        <v/>
      </c>
      <c r="F77" s="987">
        <f>SUM(INDIRECT(ADDRESS(MATCH("K7",$A:$A,0)+1,COLUMN(F$12),4)&amp;":"&amp;ADDRESS(MATCH("K8",$A:$A,0)-1,COLUMN(F$12),4)))-SUM(INDIRECT(ADDRESS(MATCH("K8",$A:$A,0)+1,COLUMN(F$12),4)&amp;":"&amp;ADDRESS(MATCH("K9",$A:$A,0)-1,COLUMN(F$12),4)))</f>
        <v/>
      </c>
      <c r="G77" s="987">
        <f>SUM(INDIRECT(ADDRESS(MATCH("K7",$A:$A,0)+1,COLUMN(G$12),4)&amp;":"&amp;ADDRESS(MATCH("K8",$A:$A,0)-1,COLUMN(G$12),4)))-SUM(INDIRECT(ADDRESS(MATCH("K8",$A:$A,0)+1,COLUMN(G$12),4)&amp;":"&amp;ADDRESS(MATCH("K9",$A:$A,0)-1,COLUMN(G$12),4)))</f>
        <v/>
      </c>
      <c r="H77" s="987">
        <f>SUM(INDIRECT(ADDRESS(MATCH("K7",$A:$A,0)+1,COLUMN(H$12),4)&amp;":"&amp;ADDRESS(MATCH("K8",$A:$A,0)-1,COLUMN(H$12),4)))-SUM(INDIRECT(ADDRESS(MATCH("K8",$A:$A,0)+1,COLUMN(H$12),4)&amp;":"&amp;ADDRESS(MATCH("K9",$A:$A,0)-1,COLUMN(H$12),4)))</f>
        <v/>
      </c>
      <c r="I77" s="1068" t="n"/>
      <c r="N77" s="290">
        <f>B77</f>
        <v/>
      </c>
      <c r="O77" s="198">
        <f>C77*BS!$B$9</f>
        <v/>
      </c>
      <c r="P77" s="198">
        <f>D77*BS!$B$9</f>
        <v/>
      </c>
      <c r="Q77" s="198">
        <f>E77*BS!$B$9</f>
        <v/>
      </c>
      <c r="R77" s="198">
        <f>F77*BS!$B$9</f>
        <v/>
      </c>
      <c r="S77" s="198">
        <f>G77*BS!$B$9</f>
        <v/>
      </c>
      <c r="T77" s="198">
        <f>H77*BS!$B$9</f>
        <v/>
      </c>
      <c r="U77" s="1067">
        <f>I77</f>
        <v/>
      </c>
    </row>
    <row r="78" customFormat="1" s="279">
      <c r="B78" s="119" t="n"/>
      <c r="C78" s="972" t="n"/>
      <c r="D78" s="972" t="n"/>
      <c r="E78" s="972" t="n"/>
      <c r="F78" s="972" t="n"/>
      <c r="G78" s="972" t="n"/>
      <c r="H78" s="972" t="n"/>
      <c r="I78" s="967" t="n"/>
      <c r="N78" s="296" t="inlineStr"/>
      <c r="O78" s="192" t="inlineStr"/>
      <c r="P78" s="192" t="inlineStr"/>
      <c r="Q78" s="192" t="inlineStr"/>
      <c r="R78" s="192" t="inlineStr"/>
      <c r="S78" s="192" t="inlineStr"/>
      <c r="T78" s="192" t="inlineStr"/>
      <c r="U78" s="1067" t="n"/>
    </row>
    <row r="79" customFormat="1" s="279">
      <c r="A79" s="279" t="inlineStr">
        <is>
          <t>K10</t>
        </is>
      </c>
      <c r="B79" s="298" t="inlineStr">
        <is>
          <t xml:space="preserve">Rent </t>
        </is>
      </c>
      <c r="C79" s="987" t="n"/>
      <c r="D79" s="987" t="n"/>
      <c r="E79" s="987" t="n"/>
      <c r="F79" s="987" t="n"/>
      <c r="G79" s="987" t="n"/>
      <c r="H79" s="987" t="n"/>
      <c r="I79" s="1068" t="n"/>
      <c r="N79" s="290">
        <f>B79</f>
        <v/>
      </c>
      <c r="O79" s="204" t="inlineStr"/>
      <c r="P79" s="204" t="inlineStr"/>
      <c r="Q79" s="204" t="inlineStr"/>
      <c r="R79" s="204" t="inlineStr"/>
      <c r="S79" s="204" t="inlineStr"/>
      <c r="T79" s="204" t="inlineStr"/>
      <c r="U79" s="1067">
        <f>I79</f>
        <v/>
      </c>
    </row>
    <row r="80" customFormat="1" s="279">
      <c r="B80" s="119" t="inlineStr">
        <is>
          <t>Occupancy expenses</t>
        </is>
      </c>
      <c r="C80" s="972" t="n"/>
      <c r="D80" s="972" t="n"/>
      <c r="E80" s="972" t="n"/>
      <c r="F80" s="972" t="n"/>
      <c r="G80" s="972" t="n">
        <v>3667</v>
      </c>
      <c r="H80" s="972" t="n">
        <v>3766</v>
      </c>
      <c r="I80" s="1068" t="n"/>
      <c r="N80" s="290" t="inlineStr"/>
      <c r="O80" s="204" t="inlineStr"/>
      <c r="P80" s="204" t="inlineStr"/>
      <c r="Q80" s="204" t="inlineStr"/>
      <c r="R80" s="204" t="inlineStr"/>
      <c r="S80" s="204" t="inlineStr"/>
      <c r="T80" s="204" t="inlineStr"/>
      <c r="U80" s="1067" t="n"/>
    </row>
    <row r="81" customFormat="1" s="279">
      <c r="B81" s="119" t="n"/>
      <c r="C81" s="972" t="n"/>
      <c r="D81" s="972" t="n"/>
      <c r="E81" s="972" t="n"/>
      <c r="F81" s="972" t="n"/>
      <c r="G81" s="972" t="n"/>
      <c r="H81" s="972" t="n"/>
      <c r="I81" s="1068" t="n"/>
      <c r="N81" s="296" t="inlineStr"/>
      <c r="O81" s="192" t="inlineStr"/>
      <c r="P81" s="192" t="inlineStr"/>
      <c r="Q81" s="192" t="inlineStr"/>
      <c r="R81" s="192" t="inlineStr"/>
      <c r="S81" s="192" t="inlineStr"/>
      <c r="T81" s="192" t="inlineStr"/>
      <c r="U81" s="1067" t="n"/>
    </row>
    <row r="82" customFormat="1" s="279">
      <c r="A82" s="279" t="inlineStr">
        <is>
          <t>K11</t>
        </is>
      </c>
      <c r="B82" s="96" t="inlineStr">
        <is>
          <t>Total</t>
        </is>
      </c>
      <c r="C82" s="987">
        <f>SUM(INDIRECT(ADDRESS(MATCH("K10",$A:$A,0)+1,COLUMN(C$12),4)&amp;":"&amp;ADDRESS(MATCH("K11",$A:$A,0)-1,COLUMN(C$12),4)))</f>
        <v/>
      </c>
      <c r="D82" s="987">
        <f>SUM(INDIRECT(ADDRESS(MATCH("K10",$A:$A,0)+1,COLUMN(D$12),4)&amp;":"&amp;ADDRESS(MATCH("K11",$A:$A,0)-1,COLUMN(D$12),4)))</f>
        <v/>
      </c>
      <c r="E82" s="987">
        <f>SUM(INDIRECT(ADDRESS(MATCH("K10",$A:$A,0)+1,COLUMN(E$12),4)&amp;":"&amp;ADDRESS(MATCH("K11",$A:$A,0)-1,COLUMN(E$12),4)))</f>
        <v/>
      </c>
      <c r="F82" s="987">
        <f>SUM(INDIRECT(ADDRESS(MATCH("K10",$A:$A,0)+1,COLUMN(F$12),4)&amp;":"&amp;ADDRESS(MATCH("K11",$A:$A,0)-1,COLUMN(F$12),4)))</f>
        <v/>
      </c>
      <c r="G82" s="987">
        <f>SUM(INDIRECT(ADDRESS(MATCH("K10",$A:$A,0)+1,COLUMN(G$12),4)&amp;":"&amp;ADDRESS(MATCH("K11",$A:$A,0)-1,COLUMN(G$12),4)))</f>
        <v/>
      </c>
      <c r="H82" s="987">
        <f>SUM(INDIRECT(ADDRESS(MATCH("K10",$A:$A,0)+1,COLUMN(H$12),4)&amp;":"&amp;ADDRESS(MATCH("K11",$A:$A,0)-1,COLUMN(H$12),4)))</f>
        <v/>
      </c>
      <c r="I82" s="1068" t="n"/>
      <c r="N82" s="296">
        <f>B82</f>
        <v/>
      </c>
      <c r="O82" s="192">
        <f>C82*BS!$B$9</f>
        <v/>
      </c>
      <c r="P82" s="192">
        <f>D82*BS!$B$9</f>
        <v/>
      </c>
      <c r="Q82" s="192">
        <f>E82*BS!$B$9</f>
        <v/>
      </c>
      <c r="R82" s="192">
        <f>F82*BS!$B$9</f>
        <v/>
      </c>
      <c r="S82" s="192">
        <f>G82*BS!$B$9</f>
        <v/>
      </c>
      <c r="T82" s="192">
        <f>H82*BS!$B$9</f>
        <v/>
      </c>
      <c r="U82" s="1067" t="n"/>
    </row>
    <row r="83" customFormat="1" s="118">
      <c r="A83" s="118" t="inlineStr">
        <is>
          <t>K12</t>
        </is>
      </c>
      <c r="B83" s="298" t="inlineStr">
        <is>
          <t xml:space="preserve">Other Operating Income </t>
        </is>
      </c>
      <c r="C83" s="158" t="n"/>
      <c r="D83" s="975" t="n"/>
      <c r="E83" s="975" t="n"/>
      <c r="F83" s="975" t="n"/>
      <c r="G83" s="975" t="n"/>
      <c r="H83" s="975" t="n"/>
      <c r="I83" s="976" t="n"/>
      <c r="L83" s="279" t="n"/>
      <c r="M83" s="279" t="n"/>
      <c r="N83" s="290">
        <f>B83</f>
        <v/>
      </c>
      <c r="O83" s="204" t="inlineStr"/>
      <c r="P83" s="204" t="inlineStr"/>
      <c r="Q83" s="204" t="inlineStr"/>
      <c r="R83" s="204" t="inlineStr"/>
      <c r="S83" s="204" t="inlineStr"/>
      <c r="T83" s="204" t="inlineStr"/>
      <c r="U83" s="1067">
        <f>I83</f>
        <v/>
      </c>
    </row>
    <row r="84" customFormat="1" s="118">
      <c r="B84" s="102" t="inlineStr">
        <is>
          <t>Other income</t>
        </is>
      </c>
      <c r="C84" s="1031" t="n"/>
      <c r="D84" s="1031" t="n"/>
      <c r="E84" s="1031" t="n"/>
      <c r="F84" s="1031" t="n"/>
      <c r="G84" s="1031" t="n">
        <v>1617</v>
      </c>
      <c r="H84" s="1031" t="n">
        <v>2483</v>
      </c>
      <c r="I84" s="1069" t="n"/>
      <c r="L84" s="279" t="n"/>
      <c r="M84" s="279" t="n"/>
      <c r="N84" s="301" t="inlineStr"/>
      <c r="O84" s="192" t="inlineStr"/>
      <c r="P84" s="192" t="inlineStr"/>
      <c r="Q84" s="192" t="inlineStr"/>
      <c r="R84" s="192" t="inlineStr"/>
      <c r="S84" s="192" t="inlineStr"/>
      <c r="T84" s="192" t="inlineStr"/>
      <c r="U84" s="1067">
        <f>I84</f>
        <v/>
      </c>
    </row>
    <row r="85" customFormat="1" s="118">
      <c r="B85" s="102" t="n"/>
      <c r="C85" s="1031" t="n"/>
      <c r="D85" s="1031" t="n"/>
      <c r="E85" s="1031" t="n"/>
      <c r="F85" s="1031" t="n"/>
      <c r="G85" s="1031" t="n"/>
      <c r="H85" s="1031" t="n"/>
      <c r="I85" s="1069" t="n"/>
      <c r="L85" s="279" t="n"/>
      <c r="M85" s="279" t="n"/>
      <c r="N85" s="301" t="inlineStr"/>
      <c r="O85" s="192" t="inlineStr"/>
      <c r="P85" s="192" t="inlineStr"/>
      <c r="Q85" s="192" t="inlineStr"/>
      <c r="R85" s="192" t="inlineStr"/>
      <c r="S85" s="192" t="inlineStr"/>
      <c r="T85" s="192" t="inlineStr"/>
      <c r="U85" s="1067">
        <f>I85</f>
        <v/>
      </c>
    </row>
    <row r="86" customFormat="1" s="118">
      <c r="B86" s="102" t="n"/>
      <c r="C86" s="1031" t="n"/>
      <c r="D86" s="1031" t="n"/>
      <c r="E86" s="1031" t="n"/>
      <c r="F86" s="1031" t="n"/>
      <c r="G86" s="1031" t="n"/>
      <c r="H86" s="1031" t="n"/>
      <c r="I86" s="1069" t="n"/>
      <c r="L86" s="279" t="n"/>
      <c r="M86" s="279" t="n"/>
      <c r="N86" s="301" t="inlineStr"/>
      <c r="O86" s="192" t="inlineStr"/>
      <c r="P86" s="192" t="inlineStr"/>
      <c r="Q86" s="192" t="inlineStr"/>
      <c r="R86" s="192" t="inlineStr"/>
      <c r="S86" s="192" t="inlineStr"/>
      <c r="T86" s="192" t="inlineStr"/>
      <c r="U86" s="1067">
        <f>I86</f>
        <v/>
      </c>
    </row>
    <row r="87" customFormat="1" s="118">
      <c r="B87" s="102" t="n"/>
      <c r="C87" s="1031" t="n"/>
      <c r="D87" s="1031" t="n"/>
      <c r="E87" s="1031" t="n"/>
      <c r="F87" s="1031" t="n"/>
      <c r="G87" s="1031" t="n"/>
      <c r="H87" s="1031" t="n"/>
      <c r="I87" s="1069" t="n"/>
      <c r="L87" s="279" t="n"/>
      <c r="M87" s="279" t="n"/>
      <c r="N87" s="301" t="inlineStr"/>
      <c r="O87" s="192" t="inlineStr"/>
      <c r="P87" s="192" t="inlineStr"/>
      <c r="Q87" s="192" t="inlineStr"/>
      <c r="R87" s="192" t="inlineStr"/>
      <c r="S87" s="192" t="inlineStr"/>
      <c r="T87" s="192" t="inlineStr"/>
      <c r="U87" s="1067">
        <f>I87</f>
        <v/>
      </c>
    </row>
    <row r="88" customFormat="1" s="118">
      <c r="B88" s="102" t="n"/>
      <c r="C88" s="972" t="n"/>
      <c r="D88" s="972" t="n"/>
      <c r="E88" s="972" t="n"/>
      <c r="F88" s="972" t="n"/>
      <c r="G88" s="972" t="n"/>
      <c r="H88" s="972" t="n"/>
      <c r="I88" s="1069" t="n"/>
      <c r="L88" s="279" t="n"/>
      <c r="M88" s="279" t="n"/>
      <c r="N88" s="301" t="inlineStr"/>
      <c r="O88" s="192" t="inlineStr"/>
      <c r="P88" s="192" t="inlineStr"/>
      <c r="Q88" s="192" t="inlineStr"/>
      <c r="R88" s="192" t="inlineStr"/>
      <c r="S88" s="192" t="inlineStr"/>
      <c r="T88" s="192" t="inlineStr"/>
      <c r="U88" s="1067">
        <f>I88</f>
        <v/>
      </c>
    </row>
    <row r="89" customFormat="1" s="118">
      <c r="B89" s="102" t="n"/>
      <c r="C89" s="1031" t="n"/>
      <c r="D89" s="1031" t="n"/>
      <c r="E89" s="1031" t="n"/>
      <c r="F89" s="1031" t="n"/>
      <c r="G89" s="1031" t="n"/>
      <c r="H89" s="1031" t="n"/>
      <c r="I89" s="1069" t="n"/>
      <c r="L89" s="279" t="n"/>
      <c r="M89" s="279" t="n"/>
      <c r="N89" s="301" t="inlineStr"/>
      <c r="O89" s="192" t="inlineStr"/>
      <c r="P89" s="192" t="inlineStr"/>
      <c r="Q89" s="192" t="inlineStr"/>
      <c r="R89" s="192" t="inlineStr"/>
      <c r="S89" s="192" t="inlineStr"/>
      <c r="T89" s="192" t="inlineStr"/>
      <c r="U89" s="1067">
        <f>I89</f>
        <v/>
      </c>
    </row>
    <row r="90" customFormat="1" s="118">
      <c r="B90" s="102" t="n"/>
      <c r="C90" s="1031" t="n"/>
      <c r="D90" s="1031" t="n"/>
      <c r="E90" s="1031" t="n"/>
      <c r="F90" s="1031" t="n"/>
      <c r="G90" s="1031" t="n"/>
      <c r="H90" s="1031" t="n"/>
      <c r="I90" s="1069" t="n"/>
      <c r="L90" s="279" t="n"/>
      <c r="M90" s="279" t="n"/>
      <c r="N90" s="301" t="inlineStr"/>
      <c r="O90" s="192" t="inlineStr"/>
      <c r="P90" s="192" t="inlineStr"/>
      <c r="Q90" s="192" t="inlineStr"/>
      <c r="R90" s="192" t="inlineStr"/>
      <c r="S90" s="192" t="inlineStr"/>
      <c r="T90" s="192" t="inlineStr"/>
      <c r="U90" s="1067">
        <f>I90</f>
        <v/>
      </c>
    </row>
    <row r="91" customFormat="1" s="118">
      <c r="B91" s="102" t="n"/>
      <c r="C91" s="1031" t="n"/>
      <c r="D91" s="1031" t="n"/>
      <c r="E91" s="1031" t="n"/>
      <c r="F91" s="1031" t="n"/>
      <c r="G91" s="1031" t="n"/>
      <c r="H91" s="1031" t="n"/>
      <c r="I91" s="1069" t="n"/>
      <c r="L91" s="279" t="n"/>
      <c r="M91" s="279" t="n"/>
      <c r="N91" s="301" t="inlineStr"/>
      <c r="O91" s="192" t="inlineStr"/>
      <c r="P91" s="192" t="inlineStr"/>
      <c r="Q91" s="192" t="inlineStr"/>
      <c r="R91" s="192" t="inlineStr"/>
      <c r="S91" s="192" t="inlineStr"/>
      <c r="T91" s="192" t="inlineStr"/>
      <c r="U91" s="1067">
        <f>I91</f>
        <v/>
      </c>
    </row>
    <row r="92" customFormat="1" s="118">
      <c r="B92" s="102" t="n"/>
      <c r="C92" s="1031" t="n"/>
      <c r="D92" s="1031" t="n"/>
      <c r="E92" s="1031" t="n"/>
      <c r="F92" s="1031" t="n"/>
      <c r="G92" s="1031" t="n"/>
      <c r="H92" s="1031" t="n"/>
      <c r="I92" s="1069" t="n"/>
      <c r="L92" s="279" t="n"/>
      <c r="M92" s="279" t="n"/>
      <c r="N92" s="301" t="inlineStr"/>
      <c r="O92" s="192" t="inlineStr"/>
      <c r="P92" s="192" t="inlineStr"/>
      <c r="Q92" s="192" t="inlineStr"/>
      <c r="R92" s="192" t="inlineStr"/>
      <c r="S92" s="192" t="inlineStr"/>
      <c r="T92" s="192" t="inlineStr"/>
      <c r="U92" s="1067">
        <f>I92</f>
        <v/>
      </c>
    </row>
    <row r="93" customFormat="1" s="118">
      <c r="B93" s="102" t="n"/>
      <c r="C93" s="1031" t="n"/>
      <c r="D93" s="1031" t="n"/>
      <c r="E93" s="1031" t="n"/>
      <c r="F93" s="1031" t="n"/>
      <c r="G93" s="1031" t="n"/>
      <c r="H93" s="1031" t="n"/>
      <c r="I93" s="1069" t="n"/>
      <c r="L93" s="279" t="n"/>
      <c r="M93" s="279" t="n"/>
      <c r="N93" s="301" t="inlineStr"/>
      <c r="O93" s="192" t="inlineStr"/>
      <c r="P93" s="192" t="inlineStr"/>
      <c r="Q93" s="192" t="inlineStr"/>
      <c r="R93" s="192" t="inlineStr"/>
      <c r="S93" s="192" t="inlineStr"/>
      <c r="T93" s="192" t="inlineStr"/>
      <c r="U93" s="1067">
        <f>I93</f>
        <v/>
      </c>
    </row>
    <row r="94" customFormat="1" s="118">
      <c r="A94" s="118" t="inlineStr">
        <is>
          <t>K13</t>
        </is>
      </c>
      <c r="B94" s="96" t="inlineStr">
        <is>
          <t>Total</t>
        </is>
      </c>
      <c r="C94" s="987">
        <f>SUM(INDIRECT(ADDRESS(MATCH("K12",$A:$A,0)+1,COLUMN(C$12),4)&amp;":"&amp;ADDRESS(MATCH("K13",$A:$A,0)-1,COLUMN(C$12),4)))</f>
        <v/>
      </c>
      <c r="D94" s="987">
        <f>SUM(INDIRECT(ADDRESS(MATCH("K12",$A:$A,0)+1,COLUMN(D$12),4)&amp;":"&amp;ADDRESS(MATCH("K13",$A:$A,0)-1,COLUMN(D$12),4)))</f>
        <v/>
      </c>
      <c r="E94" s="987">
        <f>SUM(INDIRECT(ADDRESS(MATCH("K12",$A:$A,0)+1,COLUMN(E$12),4)&amp;":"&amp;ADDRESS(MATCH("K13",$A:$A,0)-1,COLUMN(E$12),4)))</f>
        <v/>
      </c>
      <c r="F94" s="987">
        <f>SUM(INDIRECT(ADDRESS(MATCH("K12",$A:$A,0)+1,COLUMN(F$12),4)&amp;":"&amp;ADDRESS(MATCH("K13",$A:$A,0)-1,COLUMN(F$12),4)))</f>
        <v/>
      </c>
      <c r="G94" s="987">
        <f>SUM(INDIRECT(ADDRESS(MATCH("K12",$A:$A,0)+1,COLUMN(G$12),4)&amp;":"&amp;ADDRESS(MATCH("K13",$A:$A,0)-1,COLUMN(G$12),4)))</f>
        <v/>
      </c>
      <c r="H94" s="987">
        <f>SUM(INDIRECT(ADDRESS(MATCH("K12",$A:$A,0)+1,COLUMN(H$12),4)&amp;":"&amp;ADDRESS(MATCH("K13",$A:$A,0)-1,COLUMN(H$12),4)))</f>
        <v/>
      </c>
      <c r="I94" s="1069" t="n"/>
      <c r="L94" s="279" t="n"/>
      <c r="M94" s="279" t="n"/>
      <c r="N94" s="290">
        <f>B94</f>
        <v/>
      </c>
      <c r="O94" s="204">
        <f>C94*BS!$B$9</f>
        <v/>
      </c>
      <c r="P94" s="204">
        <f>D94*BS!$B$9</f>
        <v/>
      </c>
      <c r="Q94" s="204">
        <f>E94*BS!$B$9</f>
        <v/>
      </c>
      <c r="R94" s="204">
        <f>F94*BS!$B$9</f>
        <v/>
      </c>
      <c r="S94" s="204">
        <f>G94*BS!$B$9</f>
        <v/>
      </c>
      <c r="T94" s="204">
        <f>H94*BS!$B$9</f>
        <v/>
      </c>
      <c r="U94" s="1067">
        <f>I94</f>
        <v/>
      </c>
    </row>
    <row r="95" customFormat="1" s="118">
      <c r="B95" s="102" t="n"/>
      <c r="C95" s="1029" t="n"/>
      <c r="D95" s="1029" t="n"/>
      <c r="E95" s="1029" t="n"/>
      <c r="F95" s="1029" t="n"/>
      <c r="G95" s="1070" t="n"/>
      <c r="H95" s="1070" t="n"/>
      <c r="I95" s="1069" t="n"/>
      <c r="L95" s="279" t="n"/>
      <c r="M95" s="279" t="n"/>
      <c r="N95" s="296" t="inlineStr"/>
      <c r="O95" s="192" t="inlineStr"/>
      <c r="P95" s="192" t="inlineStr"/>
      <c r="Q95" s="192" t="inlineStr"/>
      <c r="R95" s="192" t="inlineStr"/>
      <c r="S95" s="192" t="inlineStr"/>
      <c r="T95" s="192" t="inlineStr"/>
      <c r="U95" s="1067" t="n"/>
    </row>
    <row r="96" customFormat="1" s="279">
      <c r="A96" s="279" t="inlineStr">
        <is>
          <t>K14</t>
        </is>
      </c>
      <c r="B96" s="298" t="inlineStr">
        <is>
          <t xml:space="preserve">Interest Income </t>
        </is>
      </c>
      <c r="C96" s="987" t="n"/>
      <c r="D96" s="987" t="n"/>
      <c r="E96" s="987" t="n"/>
      <c r="F96" s="987" t="n"/>
      <c r="G96" s="987" t="n"/>
      <c r="H96" s="987" t="n"/>
      <c r="I96" s="1068" t="n"/>
      <c r="J96" s="118" t="n"/>
      <c r="K96" s="118" t="n"/>
      <c r="N96" s="290">
        <f>B96</f>
        <v/>
      </c>
      <c r="O96" s="204" t="inlineStr"/>
      <c r="P96" s="204" t="inlineStr"/>
      <c r="Q96" s="204" t="inlineStr"/>
      <c r="R96" s="204" t="inlineStr"/>
      <c r="S96" s="204" t="inlineStr"/>
      <c r="T96" s="204" t="inlineStr"/>
      <c r="U96" s="1067">
        <f>I96</f>
        <v/>
      </c>
    </row>
    <row r="97" customFormat="1" s="118">
      <c r="A97" s="118" t="inlineStr">
        <is>
          <t>K15</t>
        </is>
      </c>
      <c r="B97" s="303" t="inlineStr">
        <is>
          <t>Interest Income (net)</t>
        </is>
      </c>
      <c r="C97" s="972" t="n"/>
      <c r="D97" s="972" t="n"/>
      <c r="E97" s="972" t="n"/>
      <c r="F97" s="972" t="n"/>
      <c r="G97" s="972" t="n"/>
      <c r="H97" s="972" t="n"/>
      <c r="I97" s="1068" t="n"/>
      <c r="L97" s="279" t="n"/>
      <c r="M97" s="279" t="n"/>
      <c r="N97" s="296">
        <f>B97</f>
        <v/>
      </c>
      <c r="O97" s="204" t="inlineStr"/>
      <c r="P97" s="204" t="inlineStr"/>
      <c r="Q97" s="204" t="inlineStr"/>
      <c r="R97" s="204" t="inlineStr"/>
      <c r="S97" s="204" t="inlineStr"/>
      <c r="T97" s="204" t="inlineStr"/>
      <c r="U97" s="1067">
        <f>I97</f>
        <v/>
      </c>
    </row>
    <row r="98" customFormat="1" s="118">
      <c r="B98" s="102" t="inlineStr">
        <is>
          <t>Other income</t>
        </is>
      </c>
      <c r="C98" s="972" t="n"/>
      <c r="D98" s="972" t="n"/>
      <c r="E98" s="972" t="n"/>
      <c r="F98" s="972" t="n"/>
      <c r="G98" s="972" t="n">
        <v>1617</v>
      </c>
      <c r="H98" s="972" t="n">
        <v>2483</v>
      </c>
      <c r="I98" s="1068" t="n"/>
      <c r="L98" s="279" t="n"/>
      <c r="M98" s="279" t="n"/>
      <c r="N98" s="296" t="inlineStr"/>
      <c r="O98" s="192" t="inlineStr"/>
      <c r="P98" s="192" t="inlineStr"/>
      <c r="Q98" s="192" t="inlineStr"/>
      <c r="R98" s="192" t="inlineStr"/>
      <c r="S98" s="192" t="inlineStr"/>
      <c r="T98" s="192" t="inlineStr"/>
      <c r="U98" s="1067">
        <f>I98</f>
        <v/>
      </c>
    </row>
    <row r="99" customFormat="1" s="118">
      <c r="B99" s="303" t="inlineStr">
        <is>
          <t>Finance costs</t>
        </is>
      </c>
      <c r="C99" s="972" t="n"/>
      <c r="D99" s="972" t="n"/>
      <c r="E99" s="972" t="n"/>
      <c r="F99" s="972" t="n"/>
      <c r="G99" s="972" t="n">
        <v>1106</v>
      </c>
      <c r="H99" s="972" t="n">
        <v>856</v>
      </c>
      <c r="I99" s="1068" t="n"/>
      <c r="L99" s="279" t="n"/>
      <c r="M99" s="279" t="n"/>
      <c r="N99" s="296" t="inlineStr"/>
      <c r="O99" s="192" t="inlineStr"/>
      <c r="P99" s="192" t="inlineStr"/>
      <c r="Q99" s="192" t="inlineStr"/>
      <c r="R99" s="192" t="inlineStr"/>
      <c r="S99" s="192" t="inlineStr"/>
      <c r="T99" s="192" t="inlineStr"/>
      <c r="U99" s="1067">
        <f>I99</f>
        <v/>
      </c>
    </row>
    <row r="100" customFormat="1" s="118">
      <c r="B100" s="303" t="n"/>
      <c r="C100" s="972" t="n"/>
      <c r="D100" s="972" t="n"/>
      <c r="E100" s="972" t="n"/>
      <c r="F100" s="972" t="n"/>
      <c r="G100" s="972" t="n"/>
      <c r="H100" s="972" t="n"/>
      <c r="I100" s="1068" t="n"/>
      <c r="L100" s="279" t="n"/>
      <c r="M100" s="279" t="n"/>
      <c r="N100" s="296" t="inlineStr"/>
      <c r="O100" s="192" t="inlineStr"/>
      <c r="P100" s="192" t="inlineStr"/>
      <c r="Q100" s="192" t="inlineStr"/>
      <c r="R100" s="192" t="inlineStr"/>
      <c r="S100" s="192" t="inlineStr"/>
      <c r="T100" s="192" t="inlineStr"/>
      <c r="U100" s="1067">
        <f>I100</f>
        <v/>
      </c>
    </row>
    <row r="101" customFormat="1" s="118">
      <c r="B101" s="303" t="n"/>
      <c r="C101" s="972" t="n"/>
      <c r="D101" s="972" t="n"/>
      <c r="E101" s="972" t="n"/>
      <c r="F101" s="972" t="n"/>
      <c r="G101" s="972" t="n"/>
      <c r="H101" s="972" t="n"/>
      <c r="I101" s="1068" t="n"/>
      <c r="L101" s="279" t="n"/>
      <c r="M101" s="279" t="n"/>
      <c r="N101" s="296" t="inlineStr"/>
      <c r="O101" s="192" t="inlineStr"/>
      <c r="P101" s="192" t="inlineStr"/>
      <c r="Q101" s="192" t="inlineStr"/>
      <c r="R101" s="192" t="inlineStr"/>
      <c r="S101" s="192" t="inlineStr"/>
      <c r="T101" s="192" t="inlineStr"/>
      <c r="U101" s="1067">
        <f>I101</f>
        <v/>
      </c>
    </row>
    <row r="102" customFormat="1" s="118">
      <c r="B102" s="303" t="n"/>
      <c r="C102" s="972" t="n"/>
      <c r="D102" s="972" t="n"/>
      <c r="E102" s="972" t="n"/>
      <c r="F102" s="972" t="n"/>
      <c r="G102" s="972" t="n"/>
      <c r="H102" s="972" t="n"/>
      <c r="I102" s="1068" t="n"/>
      <c r="L102" s="279" t="n"/>
      <c r="M102" s="279" t="n"/>
      <c r="N102" s="296" t="inlineStr"/>
      <c r="O102" s="192" t="inlineStr"/>
      <c r="P102" s="192" t="inlineStr"/>
      <c r="Q102" s="192" t="inlineStr"/>
      <c r="R102" s="192" t="inlineStr"/>
      <c r="S102" s="192" t="inlineStr"/>
      <c r="T102" s="192" t="inlineStr"/>
      <c r="U102" s="1067">
        <f>I102</f>
        <v/>
      </c>
    </row>
    <row r="103" customFormat="1" s="118">
      <c r="B103" s="303" t="n"/>
      <c r="C103" s="972" t="n"/>
      <c r="D103" s="972" t="n"/>
      <c r="E103" s="972" t="n"/>
      <c r="F103" s="972" t="n"/>
      <c r="G103" s="972" t="n"/>
      <c r="H103" s="972" t="n"/>
      <c r="I103" s="1068" t="n"/>
      <c r="L103" s="279" t="n"/>
      <c r="M103" s="279" t="n"/>
      <c r="N103" s="296" t="inlineStr"/>
      <c r="O103" s="192" t="inlineStr"/>
      <c r="P103" s="192" t="inlineStr"/>
      <c r="Q103" s="192" t="inlineStr"/>
      <c r="R103" s="192" t="inlineStr"/>
      <c r="S103" s="192" t="inlineStr"/>
      <c r="T103" s="192" t="inlineStr"/>
      <c r="U103" s="1067">
        <f>I103</f>
        <v/>
      </c>
    </row>
    <row r="104" customFormat="1" s="118">
      <c r="B104" s="303" t="n"/>
      <c r="C104" s="972" t="n"/>
      <c r="D104" s="972" t="n"/>
      <c r="E104" s="972" t="n"/>
      <c r="F104" s="972" t="n"/>
      <c r="G104" s="972" t="n"/>
      <c r="H104" s="972" t="n"/>
      <c r="I104" s="1068" t="n"/>
      <c r="L104" s="279" t="n"/>
      <c r="M104" s="279" t="n"/>
      <c r="N104" s="296" t="inlineStr"/>
      <c r="O104" s="192" t="inlineStr"/>
      <c r="P104" s="192" t="inlineStr"/>
      <c r="Q104" s="192" t="inlineStr"/>
      <c r="R104" s="192" t="inlineStr"/>
      <c r="S104" s="192" t="inlineStr"/>
      <c r="T104" s="192" t="inlineStr"/>
      <c r="U104" s="1067">
        <f>I104</f>
        <v/>
      </c>
    </row>
    <row r="105" customFormat="1" s="118">
      <c r="B105" s="303" t="n"/>
      <c r="C105" s="972" t="n"/>
      <c r="D105" s="972" t="n"/>
      <c r="E105" s="972" t="n"/>
      <c r="F105" s="972" t="n"/>
      <c r="G105" s="972" t="n"/>
      <c r="H105" s="972" t="n"/>
      <c r="I105" s="1068" t="n"/>
      <c r="L105" s="279" t="n"/>
      <c r="M105" s="279" t="n"/>
      <c r="N105" s="296" t="inlineStr"/>
      <c r="O105" s="192" t="inlineStr"/>
      <c r="P105" s="192" t="inlineStr"/>
      <c r="Q105" s="192" t="inlineStr"/>
      <c r="R105" s="192" t="inlineStr"/>
      <c r="S105" s="192" t="inlineStr"/>
      <c r="T105" s="192" t="inlineStr"/>
      <c r="U105" s="1067">
        <f>I105</f>
        <v/>
      </c>
    </row>
    <row r="106" customFormat="1" s="118">
      <c r="B106" s="303" t="n"/>
      <c r="C106" s="972" t="n"/>
      <c r="D106" s="972" t="n"/>
      <c r="E106" s="972" t="n"/>
      <c r="F106" s="972" t="n"/>
      <c r="G106" s="972" t="n"/>
      <c r="H106" s="972" t="n"/>
      <c r="I106" s="1068" t="n"/>
      <c r="L106" s="279" t="n"/>
      <c r="M106" s="279" t="n"/>
      <c r="N106" s="296" t="inlineStr"/>
      <c r="O106" s="192" t="inlineStr"/>
      <c r="P106" s="192" t="inlineStr"/>
      <c r="Q106" s="192" t="inlineStr"/>
      <c r="R106" s="192" t="inlineStr"/>
      <c r="S106" s="192" t="inlineStr"/>
      <c r="T106" s="192" t="inlineStr"/>
      <c r="U106" s="1067">
        <f>I106</f>
        <v/>
      </c>
    </row>
    <row r="107" customFormat="1" s="118">
      <c r="B107" s="303" t="n"/>
      <c r="C107" s="972" t="n"/>
      <c r="D107" s="972" t="n"/>
      <c r="E107" s="972" t="n"/>
      <c r="F107" s="972" t="n"/>
      <c r="G107" s="972" t="n"/>
      <c r="H107" s="972" t="n"/>
      <c r="I107" s="1068" t="n"/>
      <c r="L107" s="279" t="n"/>
      <c r="M107" s="279" t="n"/>
      <c r="N107" s="296" t="inlineStr"/>
      <c r="O107" s="192" t="inlineStr"/>
      <c r="P107" s="192" t="inlineStr"/>
      <c r="Q107" s="192" t="inlineStr"/>
      <c r="R107" s="192" t="inlineStr"/>
      <c r="S107" s="192" t="inlineStr"/>
      <c r="T107" s="192" t="inlineStr"/>
      <c r="U107" s="1067">
        <f>I107</f>
        <v/>
      </c>
    </row>
    <row r="108" customFormat="1" s="118">
      <c r="A108" s="118" t="inlineStr">
        <is>
          <t>K16</t>
        </is>
      </c>
      <c r="B108" s="96" t="inlineStr">
        <is>
          <t>Total</t>
        </is>
      </c>
      <c r="C108" s="987">
        <f>SUM(INDIRECT(ADDRESS(MATCH("K15",$A:$A,0)+1,COLUMN(C$12),4)&amp;":"&amp;ADDRESS(MATCH("K16",$A:$A,0)-1,COLUMN(C$12),4)))</f>
        <v/>
      </c>
      <c r="D108" s="987">
        <f>SUM(INDIRECT(ADDRESS(MATCH("K15",$A:$A,0)+1,COLUMN(D$12),4)&amp;":"&amp;ADDRESS(MATCH("K16",$A:$A,0)-1,COLUMN(D$12),4)))</f>
        <v/>
      </c>
      <c r="E108" s="987">
        <f>SUM(INDIRECT(ADDRESS(MATCH("K15",$A:$A,0)+1,COLUMN(E$12),4)&amp;":"&amp;ADDRESS(MATCH("K16",$A:$A,0)-1,COLUMN(E$12),4)))</f>
        <v/>
      </c>
      <c r="F108" s="987">
        <f>SUM(INDIRECT(ADDRESS(MATCH("K15",$A:$A,0)+1,COLUMN(F$12),4)&amp;":"&amp;ADDRESS(MATCH("K16",$A:$A,0)-1,COLUMN(F$12),4)))</f>
        <v/>
      </c>
      <c r="G108" s="987">
        <f>SUM(INDIRECT(ADDRESS(MATCH("K15",$A:$A,0)+1,COLUMN(G$12),4)&amp;":"&amp;ADDRESS(MATCH("K16",$A:$A,0)-1,COLUMN(G$12),4)))</f>
        <v/>
      </c>
      <c r="H108" s="987">
        <f>SUM(INDIRECT(ADDRESS(MATCH("K15",$A:$A,0)+1,COLUMN(H$12),4)&amp;":"&amp;ADDRESS(MATCH("K16",$A:$A,0)-1,COLUMN(H$12),4)))</f>
        <v/>
      </c>
      <c r="I108" s="1068" t="n"/>
      <c r="L108" s="279" t="n"/>
      <c r="M108" s="279" t="n"/>
      <c r="N108" s="293">
        <f>B108</f>
        <v/>
      </c>
      <c r="O108" s="192">
        <f>C108*BS!$B$9</f>
        <v/>
      </c>
      <c r="P108" s="192">
        <f>D108*BS!$B$9</f>
        <v/>
      </c>
      <c r="Q108" s="192">
        <f>E108*BS!$B$9</f>
        <v/>
      </c>
      <c r="R108" s="192">
        <f>F108*BS!$B$9</f>
        <v/>
      </c>
      <c r="S108" s="192">
        <f>G108*BS!$B$9</f>
        <v/>
      </c>
      <c r="T108" s="192">
        <f>H108*BS!$B$9</f>
        <v/>
      </c>
      <c r="U108" s="1067">
        <f>I108</f>
        <v/>
      </c>
    </row>
    <row r="109" customFormat="1" s="118">
      <c r="B109" s="102" t="n"/>
      <c r="C109" s="972" t="n"/>
      <c r="D109" s="972" t="n"/>
      <c r="E109" s="972" t="n"/>
      <c r="F109" s="972" t="n"/>
      <c r="G109" s="972" t="n"/>
      <c r="H109" s="972" t="n"/>
      <c r="I109" s="1068" t="n"/>
      <c r="L109" s="279" t="n"/>
      <c r="M109" s="279" t="n"/>
      <c r="N109" s="293" t="inlineStr"/>
      <c r="O109" s="192" t="inlineStr"/>
      <c r="P109" s="192" t="inlineStr"/>
      <c r="Q109" s="192" t="inlineStr"/>
      <c r="R109" s="192" t="inlineStr"/>
      <c r="S109" s="192" t="inlineStr"/>
      <c r="T109" s="192" t="inlineStr"/>
      <c r="U109" s="1067">
        <f>I109</f>
        <v/>
      </c>
    </row>
    <row r="110" customFormat="1" s="118">
      <c r="A110" s="118" t="inlineStr">
        <is>
          <t>K17</t>
        </is>
      </c>
      <c r="B110" s="298" t="inlineStr">
        <is>
          <t>Interest Expense (net)</t>
        </is>
      </c>
      <c r="C110" s="987" t="n"/>
      <c r="D110" s="987" t="n"/>
      <c r="E110" s="987" t="n"/>
      <c r="F110" s="987" t="n"/>
      <c r="G110" s="987" t="n"/>
      <c r="H110" s="987" t="n"/>
      <c r="I110" s="1068" t="n"/>
      <c r="L110" s="279" t="n"/>
      <c r="M110" s="279" t="n"/>
      <c r="N110" s="290">
        <f>B110</f>
        <v/>
      </c>
      <c r="O110" s="204" t="inlineStr"/>
      <c r="P110" s="204" t="inlineStr"/>
      <c r="Q110" s="204" t="inlineStr"/>
      <c r="R110" s="204" t="inlineStr"/>
      <c r="S110" s="204" t="inlineStr"/>
      <c r="T110" s="204" t="inlineStr"/>
      <c r="U110" s="1067" t="n"/>
    </row>
    <row r="111" customFormat="1" s="118">
      <c r="B111" s="102" t="inlineStr">
        <is>
          <t>Finance costs</t>
        </is>
      </c>
      <c r="C111" s="972" t="n"/>
      <c r="D111" s="972" t="n"/>
      <c r="E111" s="972" t="n"/>
      <c r="F111" s="972" t="n"/>
      <c r="G111" s="972" t="n">
        <v>1106</v>
      </c>
      <c r="H111" s="972" t="n">
        <v>856</v>
      </c>
      <c r="I111" s="1068" t="n"/>
      <c r="L111" s="279" t="n"/>
      <c r="M111" s="279" t="n"/>
      <c r="N111" s="293" t="inlineStr"/>
      <c r="O111" s="192" t="inlineStr"/>
      <c r="P111" s="192" t="inlineStr"/>
      <c r="Q111" s="192" t="inlineStr"/>
      <c r="R111" s="192" t="inlineStr"/>
      <c r="S111" s="192" t="inlineStr"/>
      <c r="T111" s="192" t="inlineStr"/>
      <c r="U111" s="1067">
        <f>I111</f>
        <v/>
      </c>
    </row>
    <row r="112" customFormat="1" s="118">
      <c r="B112" s="102" t="n"/>
      <c r="C112" s="972" t="n"/>
      <c r="D112" s="972" t="n"/>
      <c r="E112" s="972" t="n"/>
      <c r="F112" s="972" t="n"/>
      <c r="G112" s="972" t="n"/>
      <c r="H112" s="972" t="n"/>
      <c r="I112" s="1068" t="n"/>
      <c r="L112" s="279" t="n"/>
      <c r="M112" s="279" t="n"/>
      <c r="N112" s="293" t="inlineStr"/>
      <c r="O112" s="192" t="inlineStr"/>
      <c r="P112" s="192" t="inlineStr"/>
      <c r="Q112" s="192" t="inlineStr"/>
      <c r="R112" s="192" t="inlineStr"/>
      <c r="S112" s="192" t="inlineStr"/>
      <c r="T112" s="192" t="inlineStr"/>
      <c r="U112" s="1067">
        <f>I112</f>
        <v/>
      </c>
    </row>
    <row r="113" customFormat="1" s="118">
      <c r="B113" s="102" t="n"/>
      <c r="C113" s="972" t="n"/>
      <c r="D113" s="972" t="n"/>
      <c r="E113" s="972" t="n"/>
      <c r="F113" s="972" t="n"/>
      <c r="G113" s="972" t="n"/>
      <c r="H113" s="972" t="n"/>
      <c r="I113" s="1068" t="n"/>
      <c r="L113" s="279" t="n"/>
      <c r="M113" s="279" t="n"/>
      <c r="N113" s="293" t="inlineStr"/>
      <c r="O113" s="192" t="inlineStr"/>
      <c r="P113" s="192" t="inlineStr"/>
      <c r="Q113" s="192" t="inlineStr"/>
      <c r="R113" s="192" t="inlineStr"/>
      <c r="S113" s="192" t="inlineStr"/>
      <c r="T113" s="192" t="inlineStr"/>
      <c r="U113" s="1067">
        <f>I113</f>
        <v/>
      </c>
    </row>
    <row r="114" customFormat="1" s="118">
      <c r="B114" s="102" t="n"/>
      <c r="C114" s="972" t="n"/>
      <c r="D114" s="972" t="n"/>
      <c r="E114" s="972" t="n"/>
      <c r="F114" s="972" t="n"/>
      <c r="G114" s="972" t="n"/>
      <c r="H114" s="972" t="n"/>
      <c r="I114" s="1068" t="n"/>
      <c r="L114" s="279" t="n"/>
      <c r="M114" s="279" t="n"/>
      <c r="N114" s="293" t="inlineStr"/>
      <c r="O114" s="192" t="inlineStr"/>
      <c r="P114" s="192" t="inlineStr"/>
      <c r="Q114" s="192" t="inlineStr"/>
      <c r="R114" s="192" t="inlineStr"/>
      <c r="S114" s="192" t="inlineStr"/>
      <c r="T114" s="192" t="inlineStr"/>
      <c r="U114" s="1067">
        <f>I114</f>
        <v/>
      </c>
    </row>
    <row r="115" customFormat="1" s="118">
      <c r="B115" s="102" t="n"/>
      <c r="C115" s="972" t="n"/>
      <c r="D115" s="972" t="n"/>
      <c r="E115" s="972" t="n"/>
      <c r="F115" s="972" t="n"/>
      <c r="G115" s="972" t="n"/>
      <c r="H115" s="972" t="n"/>
      <c r="I115" s="1068" t="n"/>
      <c r="L115" s="279" t="n"/>
      <c r="M115" s="279" t="n"/>
      <c r="N115" s="293" t="inlineStr"/>
      <c r="O115" s="192" t="inlineStr"/>
      <c r="P115" s="192" t="inlineStr"/>
      <c r="Q115" s="192" t="inlineStr"/>
      <c r="R115" s="192" t="inlineStr"/>
      <c r="S115" s="192" t="inlineStr"/>
      <c r="T115" s="192" t="inlineStr"/>
      <c r="U115" s="1067">
        <f>I115</f>
        <v/>
      </c>
    </row>
    <row r="116" customFormat="1" s="118">
      <c r="B116" s="102" t="n"/>
      <c r="C116" s="972" t="n"/>
      <c r="D116" s="972" t="n"/>
      <c r="E116" s="972" t="n"/>
      <c r="F116" s="972" t="n"/>
      <c r="G116" s="972" t="n"/>
      <c r="H116" s="972" t="n"/>
      <c r="I116" s="1068" t="n"/>
      <c r="L116" s="279" t="n"/>
      <c r="M116" s="279" t="n"/>
      <c r="N116" s="293" t="inlineStr"/>
      <c r="O116" s="192" t="inlineStr"/>
      <c r="P116" s="192" t="inlineStr"/>
      <c r="Q116" s="192" t="inlineStr"/>
      <c r="R116" s="192" t="inlineStr"/>
      <c r="S116" s="192" t="inlineStr"/>
      <c r="T116" s="192" t="inlineStr"/>
      <c r="U116" s="1067">
        <f>I116</f>
        <v/>
      </c>
    </row>
    <row r="117" customFormat="1" s="118">
      <c r="B117" s="102" t="n"/>
      <c r="C117" s="972" t="n"/>
      <c r="D117" s="972" t="n"/>
      <c r="E117" s="972" t="n"/>
      <c r="F117" s="972" t="n"/>
      <c r="G117" s="972" t="n"/>
      <c r="H117" s="972" t="n"/>
      <c r="I117" s="1068" t="n"/>
      <c r="L117" s="279" t="n"/>
      <c r="M117" s="279" t="n"/>
      <c r="N117" s="293" t="inlineStr"/>
      <c r="O117" s="192" t="inlineStr"/>
      <c r="P117" s="192" t="inlineStr"/>
      <c r="Q117" s="192" t="inlineStr"/>
      <c r="R117" s="192" t="inlineStr"/>
      <c r="S117" s="192" t="inlineStr"/>
      <c r="T117" s="192" t="inlineStr"/>
      <c r="U117" s="1067">
        <f>I117</f>
        <v/>
      </c>
    </row>
    <row r="118" customFormat="1" s="118">
      <c r="B118" s="102" t="n"/>
      <c r="C118" s="972" t="n"/>
      <c r="D118" s="972" t="n"/>
      <c r="E118" s="972" t="n"/>
      <c r="F118" s="972" t="n"/>
      <c r="G118" s="972" t="n"/>
      <c r="H118" s="972" t="n"/>
      <c r="I118" s="1068" t="n"/>
      <c r="L118" s="279" t="n"/>
      <c r="M118" s="279" t="n"/>
      <c r="N118" s="293" t="inlineStr"/>
      <c r="O118" s="192" t="inlineStr"/>
      <c r="P118" s="192" t="inlineStr"/>
      <c r="Q118" s="192" t="inlineStr"/>
      <c r="R118" s="192" t="inlineStr"/>
      <c r="S118" s="192" t="inlineStr"/>
      <c r="T118" s="192" t="inlineStr"/>
      <c r="U118" s="1067">
        <f>I118</f>
        <v/>
      </c>
    </row>
    <row r="119" customFormat="1" s="118">
      <c r="B119" s="102" t="n"/>
      <c r="C119" s="972" t="n"/>
      <c r="D119" s="972" t="n"/>
      <c r="E119" s="972" t="n"/>
      <c r="F119" s="972" t="n"/>
      <c r="G119" s="972" t="n"/>
      <c r="H119" s="972" t="n"/>
      <c r="I119" s="1068" t="n"/>
      <c r="L119" s="279" t="n"/>
      <c r="M119" s="279" t="n"/>
      <c r="N119" s="293" t="inlineStr"/>
      <c r="O119" s="192" t="inlineStr"/>
      <c r="P119" s="192" t="inlineStr"/>
      <c r="Q119" s="192" t="inlineStr"/>
      <c r="R119" s="192" t="inlineStr"/>
      <c r="S119" s="192" t="inlineStr"/>
      <c r="T119" s="192" t="inlineStr"/>
      <c r="U119" s="1067">
        <f>I119</f>
        <v/>
      </c>
    </row>
    <row r="120" customFormat="1" s="118">
      <c r="B120" s="102" t="n"/>
      <c r="C120" s="972" t="n"/>
      <c r="D120" s="972" t="n"/>
      <c r="E120" s="972" t="n"/>
      <c r="F120" s="972" t="n"/>
      <c r="G120" s="972" t="n"/>
      <c r="H120" s="972" t="n"/>
      <c r="I120" s="1068" t="n"/>
      <c r="L120" s="279" t="n"/>
      <c r="M120" s="279" t="n"/>
      <c r="N120" s="293" t="inlineStr"/>
      <c r="O120" s="192" t="inlineStr"/>
      <c r="P120" s="192" t="inlineStr"/>
      <c r="Q120" s="192" t="inlineStr"/>
      <c r="R120" s="192" t="inlineStr"/>
      <c r="S120" s="192" t="inlineStr"/>
      <c r="T120" s="192" t="inlineStr"/>
      <c r="U120" s="1067">
        <f>I120</f>
        <v/>
      </c>
    </row>
    <row r="121" customFormat="1" s="118">
      <c r="A121" s="118" t="inlineStr">
        <is>
          <t>K18</t>
        </is>
      </c>
      <c r="B121" s="96" t="inlineStr">
        <is>
          <t>Total</t>
        </is>
      </c>
      <c r="C121" s="987">
        <f>SUM(INDIRECT(ADDRESS(MATCH("K17",$A:$A,0)+1,COLUMN(C$12),4)&amp;":"&amp;ADDRESS(MATCH("K18",$A:$A,0)-1,COLUMN(C$12),4)))</f>
        <v/>
      </c>
      <c r="D121" s="987">
        <f>SUM(INDIRECT(ADDRESS(MATCH("K17",$A:$A,0)+1,COLUMN(D$12),4)&amp;":"&amp;ADDRESS(MATCH("K18",$A:$A,0)-1,COLUMN(D$12),4)))</f>
        <v/>
      </c>
      <c r="E121" s="987">
        <f>SUM(INDIRECT(ADDRESS(MATCH("K17",$A:$A,0)+1,COLUMN(E$12),4)&amp;":"&amp;ADDRESS(MATCH("K18",$A:$A,0)-1,COLUMN(E$12),4)))</f>
        <v/>
      </c>
      <c r="F121" s="987">
        <f>SUM(INDIRECT(ADDRESS(MATCH("K17",$A:$A,0)+1,COLUMN(F$12),4)&amp;":"&amp;ADDRESS(MATCH("K18",$A:$A,0)-1,COLUMN(F$12),4)))</f>
        <v/>
      </c>
      <c r="G121" s="987">
        <f>SUM(INDIRECT(ADDRESS(MATCH("K17",$A:$A,0)+1,COLUMN(G$12),4)&amp;":"&amp;ADDRESS(MATCH("K18",$A:$A,0)-1,COLUMN(G$12),4)))</f>
        <v/>
      </c>
      <c r="H121" s="987">
        <f>SUM(INDIRECT(ADDRESS(MATCH("K17",$A:$A,0)+1,COLUMN(H$12),4)&amp;":"&amp;ADDRESS(MATCH("K18",$A:$A,0)-1,COLUMN(H$12),4)))</f>
        <v/>
      </c>
      <c r="I121" s="1068" t="n"/>
      <c r="L121" s="279" t="n"/>
      <c r="M121" s="279" t="n"/>
      <c r="N121" s="293">
        <f>B121</f>
        <v/>
      </c>
      <c r="O121" s="192">
        <f>C121*BS!$B$9</f>
        <v/>
      </c>
      <c r="P121" s="192">
        <f>D121*BS!$B$9</f>
        <v/>
      </c>
      <c r="Q121" s="192">
        <f>E121*BS!$B$9</f>
        <v/>
      </c>
      <c r="R121" s="192">
        <f>F121*BS!$B$9</f>
        <v/>
      </c>
      <c r="S121" s="192">
        <f>G121*BS!$B$9</f>
        <v/>
      </c>
      <c r="T121" s="192">
        <f>H121*BS!$B$9</f>
        <v/>
      </c>
      <c r="U121" s="1067">
        <f>I121</f>
        <v/>
      </c>
    </row>
    <row r="122" customFormat="1" s="118">
      <c r="B122" s="102" t="n"/>
      <c r="C122" s="972" t="n"/>
      <c r="D122" s="972" t="n"/>
      <c r="E122" s="972" t="n"/>
      <c r="F122" s="972" t="n"/>
      <c r="G122" s="972" t="n"/>
      <c r="H122" s="972" t="n"/>
      <c r="I122" s="1068" t="n"/>
      <c r="L122" s="279" t="n"/>
      <c r="M122" s="279" t="n"/>
      <c r="N122" s="293" t="inlineStr"/>
      <c r="O122" s="192" t="inlineStr"/>
      <c r="P122" s="192" t="inlineStr"/>
      <c r="Q122" s="192" t="inlineStr"/>
      <c r="R122" s="192" t="inlineStr"/>
      <c r="S122" s="192" t="inlineStr"/>
      <c r="T122" s="192" t="inlineStr"/>
      <c r="U122" s="1067">
        <f>I122</f>
        <v/>
      </c>
    </row>
    <row r="123" customFormat="1" s="118">
      <c r="A123" s="118" t="inlineStr">
        <is>
          <t>K19</t>
        </is>
      </c>
      <c r="B123" s="298" t="inlineStr">
        <is>
          <t xml:space="preserve">Non Operating Income (Expenses) </t>
        </is>
      </c>
      <c r="C123" s="1023" t="n"/>
      <c r="D123" s="1023" t="n"/>
      <c r="E123" s="1023" t="n"/>
      <c r="F123" s="1023" t="n"/>
      <c r="G123" s="1023" t="n"/>
      <c r="H123" s="1023" t="n"/>
      <c r="I123" s="1071" t="n"/>
      <c r="L123" s="279" t="n"/>
      <c r="M123" s="279" t="n"/>
      <c r="N123" s="290">
        <f>B123</f>
        <v/>
      </c>
      <c r="O123" s="204" t="inlineStr"/>
      <c r="P123" s="204" t="inlineStr"/>
      <c r="Q123" s="204" t="inlineStr"/>
      <c r="R123" s="204" t="inlineStr"/>
      <c r="S123" s="204" t="inlineStr"/>
      <c r="T123" s="204" t="inlineStr"/>
      <c r="U123" s="1067" t="n"/>
    </row>
    <row r="124" customFormat="1" s="118">
      <c r="B124" s="119" t="inlineStr">
        <is>
          <t>Other income</t>
        </is>
      </c>
      <c r="C124" s="985" t="n"/>
      <c r="D124" s="985" t="n"/>
      <c r="E124" s="985" t="n"/>
      <c r="F124" s="985" t="n"/>
      <c r="G124" s="985" t="n">
        <v>1617</v>
      </c>
      <c r="H124" s="985" t="n">
        <v>2483</v>
      </c>
      <c r="I124" s="1071" t="n"/>
      <c r="L124" s="279" t="n"/>
      <c r="M124" s="279" t="n"/>
      <c r="N124" s="296" t="inlineStr"/>
      <c r="O124" s="192" t="inlineStr"/>
      <c r="P124" s="192" t="inlineStr"/>
      <c r="Q124" s="192" t="inlineStr"/>
      <c r="R124" s="192" t="inlineStr"/>
      <c r="S124" s="192" t="inlineStr"/>
      <c r="T124" s="192" t="inlineStr"/>
      <c r="U124" s="1067">
        <f>I124</f>
        <v/>
      </c>
    </row>
    <row r="125" customFormat="1" s="118">
      <c r="B125" s="102" t="inlineStr">
        <is>
          <t>Finance costs</t>
        </is>
      </c>
      <c r="C125" s="1031" t="n"/>
      <c r="D125" s="1031" t="n"/>
      <c r="E125" s="1031" t="n"/>
      <c r="F125" s="1031" t="n"/>
      <c r="G125" s="1031" t="n">
        <v>-1106</v>
      </c>
      <c r="H125" s="1031" t="n">
        <v>-856</v>
      </c>
      <c r="I125" s="1071" t="n"/>
      <c r="L125" s="279" t="n"/>
      <c r="M125" s="279" t="n"/>
      <c r="N125" s="293" t="inlineStr"/>
      <c r="O125" s="192" t="inlineStr"/>
      <c r="P125" s="192" t="inlineStr"/>
      <c r="Q125" s="192" t="inlineStr"/>
      <c r="R125" s="192" t="inlineStr"/>
      <c r="S125" s="192" t="inlineStr"/>
      <c r="T125" s="192" t="inlineStr"/>
      <c r="U125" s="1067">
        <f>I125</f>
        <v/>
      </c>
    </row>
    <row r="126" customFormat="1" s="118">
      <c r="B126" s="102" t="n"/>
      <c r="C126" s="1031" t="n"/>
      <c r="D126" s="1031" t="n"/>
      <c r="E126" s="1031" t="n"/>
      <c r="F126" s="1031" t="n"/>
      <c r="G126" s="1031" t="n"/>
      <c r="H126" s="1031" t="n"/>
      <c r="I126" s="1071" t="n"/>
      <c r="L126" s="279" t="n"/>
      <c r="M126" s="279" t="n"/>
      <c r="N126" s="293" t="inlineStr"/>
      <c r="O126" s="192" t="inlineStr"/>
      <c r="P126" s="192" t="inlineStr"/>
      <c r="Q126" s="192" t="inlineStr"/>
      <c r="R126" s="192" t="inlineStr"/>
      <c r="S126" s="192" t="inlineStr"/>
      <c r="T126" s="192" t="inlineStr"/>
      <c r="U126" s="1067">
        <f>I126</f>
        <v/>
      </c>
    </row>
    <row r="127" customFormat="1" s="118">
      <c r="B127" s="102" t="n"/>
      <c r="C127" s="1031" t="n"/>
      <c r="D127" s="1031" t="n"/>
      <c r="E127" s="1031" t="n"/>
      <c r="F127" s="1031" t="n"/>
      <c r="G127" s="1031" t="n"/>
      <c r="H127" s="1031" t="n"/>
      <c r="I127" s="1071" t="n"/>
      <c r="L127" s="279" t="n"/>
      <c r="M127" s="279" t="n"/>
      <c r="N127" s="293" t="inlineStr"/>
      <c r="O127" s="192" t="inlineStr"/>
      <c r="P127" s="192" t="inlineStr"/>
      <c r="Q127" s="192" t="inlineStr"/>
      <c r="R127" s="192" t="inlineStr"/>
      <c r="S127" s="192" t="inlineStr"/>
      <c r="T127" s="192" t="inlineStr"/>
      <c r="U127" s="1067">
        <f>I127</f>
        <v/>
      </c>
    </row>
    <row r="128" customFormat="1" s="118">
      <c r="B128" s="102" t="n"/>
      <c r="C128" s="1031" t="n"/>
      <c r="D128" s="1031" t="n"/>
      <c r="E128" s="1031" t="n"/>
      <c r="F128" s="1031" t="n"/>
      <c r="G128" s="1031" t="n"/>
      <c r="H128" s="1031" t="n"/>
      <c r="I128" s="1071" t="n"/>
      <c r="L128" s="279" t="n"/>
      <c r="M128" s="279" t="n"/>
      <c r="N128" s="293" t="inlineStr"/>
      <c r="O128" s="192" t="inlineStr"/>
      <c r="P128" s="192" t="inlineStr"/>
      <c r="Q128" s="192" t="inlineStr"/>
      <c r="R128" s="192" t="inlineStr"/>
      <c r="S128" s="192" t="inlineStr"/>
      <c r="T128" s="192" t="inlineStr"/>
      <c r="U128" s="1067">
        <f>I128</f>
        <v/>
      </c>
    </row>
    <row r="129" customFormat="1" s="118">
      <c r="B129" s="102" t="n"/>
      <c r="C129" s="1031" t="n"/>
      <c r="D129" s="1031" t="n"/>
      <c r="E129" s="1031" t="n"/>
      <c r="F129" s="1031" t="n"/>
      <c r="G129" s="1031" t="n"/>
      <c r="H129" s="1031" t="n"/>
      <c r="I129" s="1071" t="n"/>
      <c r="L129" s="279" t="n"/>
      <c r="M129" s="279" t="n"/>
      <c r="N129" s="293" t="inlineStr"/>
      <c r="O129" s="192" t="inlineStr"/>
      <c r="P129" s="192" t="inlineStr"/>
      <c r="Q129" s="192" t="inlineStr"/>
      <c r="R129" s="192" t="inlineStr"/>
      <c r="S129" s="192" t="inlineStr"/>
      <c r="T129" s="192" t="inlineStr"/>
      <c r="U129" s="1067">
        <f>I129</f>
        <v/>
      </c>
    </row>
    <row r="130" customFormat="1" s="118">
      <c r="B130" s="102" t="n"/>
      <c r="C130" s="1031" t="n"/>
      <c r="D130" s="1031" t="n"/>
      <c r="E130" s="1031" t="n"/>
      <c r="F130" s="1031" t="n"/>
      <c r="G130" s="1031" t="n"/>
      <c r="H130" s="1031" t="n"/>
      <c r="I130" s="1071" t="n"/>
      <c r="L130" s="279" t="n"/>
      <c r="M130" s="279" t="n"/>
      <c r="N130" s="293" t="inlineStr"/>
      <c r="O130" s="192" t="inlineStr"/>
      <c r="P130" s="192" t="inlineStr"/>
      <c r="Q130" s="192" t="inlineStr"/>
      <c r="R130" s="192" t="inlineStr"/>
      <c r="S130" s="192" t="inlineStr"/>
      <c r="T130" s="192" t="inlineStr"/>
      <c r="U130" s="1067">
        <f>I130</f>
        <v/>
      </c>
    </row>
    <row r="131" customFormat="1" s="118">
      <c r="B131" s="102" t="n"/>
      <c r="C131" s="1031" t="n"/>
      <c r="D131" s="1031" t="n"/>
      <c r="E131" s="1031" t="n"/>
      <c r="F131" s="1031" t="n"/>
      <c r="G131" s="1031" t="n"/>
      <c r="H131" s="1031" t="n"/>
      <c r="I131" s="1071" t="n"/>
      <c r="L131" s="279" t="n"/>
      <c r="M131" s="279" t="n"/>
      <c r="N131" s="293" t="inlineStr"/>
      <c r="O131" s="192" t="inlineStr"/>
      <c r="P131" s="192" t="inlineStr"/>
      <c r="Q131" s="192" t="inlineStr"/>
      <c r="R131" s="192" t="inlineStr"/>
      <c r="S131" s="192" t="inlineStr"/>
      <c r="T131" s="192" t="inlineStr"/>
      <c r="U131" s="1067">
        <f>I131</f>
        <v/>
      </c>
    </row>
    <row r="132" customFormat="1" s="118">
      <c r="B132" s="102" t="n"/>
      <c r="C132" s="972" t="n"/>
      <c r="D132" s="972" t="n"/>
      <c r="E132" s="972" t="n"/>
      <c r="F132" s="972" t="n"/>
      <c r="G132" s="972" t="n"/>
      <c r="H132" s="972" t="n"/>
      <c r="I132" s="1071" t="n"/>
      <c r="L132" s="279" t="n"/>
      <c r="M132" s="279" t="n"/>
      <c r="N132" s="293" t="inlineStr"/>
      <c r="O132" s="192" t="inlineStr"/>
      <c r="P132" s="192" t="inlineStr"/>
      <c r="Q132" s="192" t="inlineStr"/>
      <c r="R132" s="192" t="inlineStr"/>
      <c r="S132" s="192" t="inlineStr"/>
      <c r="T132" s="192" t="inlineStr"/>
      <c r="U132" s="1067">
        <f>I132</f>
        <v/>
      </c>
    </row>
    <row r="133" customFormat="1" s="118">
      <c r="B133" s="102" t="n"/>
      <c r="C133" s="1031" t="n"/>
      <c r="D133" s="1031" t="n"/>
      <c r="E133" s="1031" t="n"/>
      <c r="F133" s="1031" t="n"/>
      <c r="G133" s="1031" t="n"/>
      <c r="H133" s="1031" t="n"/>
      <c r="I133" s="1071" t="n"/>
      <c r="L133" s="279" t="n"/>
      <c r="M133" s="279" t="n"/>
      <c r="N133" s="293" t="inlineStr"/>
      <c r="O133" s="192" t="inlineStr"/>
      <c r="P133" s="192" t="inlineStr"/>
      <c r="Q133" s="192" t="inlineStr"/>
      <c r="R133" s="192" t="inlineStr"/>
      <c r="S133" s="192" t="inlineStr"/>
      <c r="T133" s="192" t="inlineStr"/>
      <c r="U133" s="1067">
        <f>I133</f>
        <v/>
      </c>
    </row>
    <row r="134" customFormat="1" s="118">
      <c r="B134" s="102" t="n"/>
      <c r="C134" s="1031" t="n"/>
      <c r="D134" s="1031" t="n"/>
      <c r="E134" s="1031" t="n"/>
      <c r="F134" s="1031" t="n"/>
      <c r="G134" s="1031" t="n"/>
      <c r="H134" s="1031" t="n"/>
      <c r="I134" s="1071" t="n"/>
      <c r="L134" s="279" t="n"/>
      <c r="M134" s="279" t="n"/>
      <c r="N134" s="293" t="inlineStr"/>
      <c r="O134" s="192" t="inlineStr"/>
      <c r="P134" s="192" t="inlineStr"/>
      <c r="Q134" s="192" t="inlineStr"/>
      <c r="R134" s="192" t="inlineStr"/>
      <c r="S134" s="192" t="inlineStr"/>
      <c r="T134" s="192" t="inlineStr"/>
      <c r="U134" s="1067">
        <f>I134</f>
        <v/>
      </c>
    </row>
    <row r="135" customFormat="1" s="118">
      <c r="B135" s="102" t="n"/>
      <c r="C135" s="1031" t="n"/>
      <c r="D135" s="1031" t="n"/>
      <c r="E135" s="1031" t="n"/>
      <c r="F135" s="1031" t="n"/>
      <c r="G135" s="1031" t="n"/>
      <c r="H135" s="1031" t="n"/>
      <c r="I135" s="1071" t="n"/>
      <c r="L135" s="279" t="n"/>
      <c r="M135" s="279" t="n"/>
      <c r="N135" s="293" t="inlineStr"/>
      <c r="O135" s="192" t="inlineStr"/>
      <c r="P135" s="192" t="inlineStr"/>
      <c r="Q135" s="192" t="inlineStr"/>
      <c r="R135" s="192" t="inlineStr"/>
      <c r="S135" s="192" t="inlineStr"/>
      <c r="T135" s="192" t="inlineStr"/>
      <c r="U135" s="1067">
        <f>I135</f>
        <v/>
      </c>
    </row>
    <row r="136" customFormat="1" s="118">
      <c r="B136" s="119" t="inlineStr">
        <is>
          <t>Adjustments to Non Op. Income:</t>
        </is>
      </c>
      <c r="C136" s="1031" t="n"/>
      <c r="D136" s="1031" t="n"/>
      <c r="E136" s="1031" t="n"/>
      <c r="F136" s="1031" t="n"/>
      <c r="G136" s="1031" t="n"/>
      <c r="H136" s="1031" t="n"/>
      <c r="I136" s="1071" t="n"/>
      <c r="L136" s="279" t="n"/>
      <c r="M136" s="279" t="n"/>
      <c r="N136" s="293">
        <f>B136</f>
        <v/>
      </c>
      <c r="O136" s="192" t="inlineStr"/>
      <c r="P136" s="192" t="inlineStr"/>
      <c r="Q136" s="192" t="inlineStr"/>
      <c r="R136" s="192" t="inlineStr"/>
      <c r="S136" s="192" t="inlineStr"/>
      <c r="T136" s="192" t="inlineStr"/>
      <c r="U136" s="1067">
        <f>I136</f>
        <v/>
      </c>
    </row>
    <row r="137" customFormat="1" s="118">
      <c r="B137" s="119">
        <f>IF(B70="","",B70)</f>
        <v/>
      </c>
      <c r="C137" s="1031">
        <f>C70</f>
        <v/>
      </c>
      <c r="D137" s="1031">
        <f>D70</f>
        <v/>
      </c>
      <c r="E137" s="1031">
        <f>E70</f>
        <v/>
      </c>
      <c r="F137" s="1031">
        <f>F70</f>
        <v/>
      </c>
      <c r="G137" s="1031">
        <f>G70</f>
        <v/>
      </c>
      <c r="H137" s="1031">
        <f>H70</f>
        <v/>
      </c>
      <c r="I137" s="1071" t="n"/>
      <c r="L137" s="279" t="n"/>
      <c r="M137" s="279" t="n"/>
      <c r="N137" s="293">
        <f>B137</f>
        <v/>
      </c>
      <c r="O137" s="192">
        <f>C137*BS!$B$9</f>
        <v/>
      </c>
      <c r="P137" s="192">
        <f>D137*BS!$B$9</f>
        <v/>
      </c>
      <c r="Q137" s="192">
        <f>E137*BS!$B$9</f>
        <v/>
      </c>
      <c r="R137" s="192">
        <f>F137*BS!$B$9</f>
        <v/>
      </c>
      <c r="S137" s="192">
        <f>G137*BS!$B$9</f>
        <v/>
      </c>
      <c r="T137" s="192">
        <f>H137*BS!$B$9</f>
        <v/>
      </c>
      <c r="U137" s="1067">
        <f>I137</f>
        <v/>
      </c>
    </row>
    <row r="138" customFormat="1" s="118">
      <c r="B138" s="119">
        <f>IF(B71="","",B71)</f>
        <v/>
      </c>
      <c r="C138" s="1031">
        <f>C71</f>
        <v/>
      </c>
      <c r="D138" s="1031">
        <f>D71</f>
        <v/>
      </c>
      <c r="E138" s="1031">
        <f>E71</f>
        <v/>
      </c>
      <c r="F138" s="1031">
        <f>F71</f>
        <v/>
      </c>
      <c r="G138" s="1031">
        <f>G71</f>
        <v/>
      </c>
      <c r="H138" s="1031">
        <f>H71</f>
        <v/>
      </c>
      <c r="I138" s="1071" t="n"/>
      <c r="L138" s="279" t="n"/>
      <c r="M138" s="279" t="n"/>
      <c r="N138" s="293">
        <f>B138</f>
        <v/>
      </c>
      <c r="O138" s="192">
        <f>C138*BS!$B$9</f>
        <v/>
      </c>
      <c r="P138" s="192">
        <f>D138*BS!$B$9</f>
        <v/>
      </c>
      <c r="Q138" s="192">
        <f>E138*BS!$B$9</f>
        <v/>
      </c>
      <c r="R138" s="192">
        <f>F138*BS!$B$9</f>
        <v/>
      </c>
      <c r="S138" s="192">
        <f>G138*BS!$B$9</f>
        <v/>
      </c>
      <c r="T138" s="192">
        <f>H138*BS!$B$9</f>
        <v/>
      </c>
      <c r="U138" s="1067">
        <f>I138</f>
        <v/>
      </c>
    </row>
    <row r="139" customFormat="1" s="118">
      <c r="B139" s="119">
        <f>IF(B72="","",B72)</f>
        <v/>
      </c>
      <c r="C139" s="1031">
        <f>C72</f>
        <v/>
      </c>
      <c r="D139" s="1031">
        <f>D72</f>
        <v/>
      </c>
      <c r="E139" s="1031">
        <f>E72</f>
        <v/>
      </c>
      <c r="F139" s="1031">
        <f>F72</f>
        <v/>
      </c>
      <c r="G139" s="1031">
        <f>G72</f>
        <v/>
      </c>
      <c r="H139" s="1031">
        <f>H72</f>
        <v/>
      </c>
      <c r="I139" s="1071" t="n"/>
      <c r="L139" s="279" t="n"/>
      <c r="M139" s="279" t="n"/>
      <c r="N139" s="293">
        <f>B139</f>
        <v/>
      </c>
      <c r="O139" s="192">
        <f>C139*BS!$B$9</f>
        <v/>
      </c>
      <c r="P139" s="192">
        <f>D139*BS!$B$9</f>
        <v/>
      </c>
      <c r="Q139" s="192">
        <f>E139*BS!$B$9</f>
        <v/>
      </c>
      <c r="R139" s="192">
        <f>F139*BS!$B$9</f>
        <v/>
      </c>
      <c r="S139" s="192">
        <f>G139*BS!$B$9</f>
        <v/>
      </c>
      <c r="T139" s="192">
        <f>H139*BS!$B$9</f>
        <v/>
      </c>
      <c r="U139" s="1067">
        <f>I139</f>
        <v/>
      </c>
    </row>
    <row r="140" customFormat="1" s="118">
      <c r="B140" s="119">
        <f>IF(B73="","",B73)</f>
        <v/>
      </c>
      <c r="C140" s="1031">
        <f>C73</f>
        <v/>
      </c>
      <c r="D140" s="1031">
        <f>D73</f>
        <v/>
      </c>
      <c r="E140" s="1031">
        <f>E73</f>
        <v/>
      </c>
      <c r="F140" s="1031">
        <f>F73</f>
        <v/>
      </c>
      <c r="G140" s="1031">
        <f>G73</f>
        <v/>
      </c>
      <c r="H140" s="1031">
        <f>H73</f>
        <v/>
      </c>
      <c r="I140" s="1071" t="n"/>
      <c r="L140" s="279" t="n"/>
      <c r="M140" s="279" t="n"/>
      <c r="N140" s="293">
        <f>B140</f>
        <v/>
      </c>
      <c r="O140" s="192">
        <f>C140*BS!$B$9</f>
        <v/>
      </c>
      <c r="P140" s="192">
        <f>D140*BS!$B$9</f>
        <v/>
      </c>
      <c r="Q140" s="192">
        <f>E140*BS!$B$9</f>
        <v/>
      </c>
      <c r="R140" s="192">
        <f>F140*BS!$B$9</f>
        <v/>
      </c>
      <c r="S140" s="192">
        <f>G140*BS!$B$9</f>
        <v/>
      </c>
      <c r="T140" s="192">
        <f>H140*BS!$B$9</f>
        <v/>
      </c>
      <c r="U140" s="1067">
        <f>I140</f>
        <v/>
      </c>
    </row>
    <row r="141" customFormat="1" s="118">
      <c r="B141" s="119">
        <f>IF(B74="","",B74)</f>
        <v/>
      </c>
      <c r="C141" s="1031">
        <f>C74</f>
        <v/>
      </c>
      <c r="D141" s="1031">
        <f>D74</f>
        <v/>
      </c>
      <c r="E141" s="1031">
        <f>E74</f>
        <v/>
      </c>
      <c r="F141" s="1031">
        <f>F74</f>
        <v/>
      </c>
      <c r="G141" s="1031">
        <f>G74</f>
        <v/>
      </c>
      <c r="H141" s="1031">
        <f>H74</f>
        <v/>
      </c>
      <c r="I141" s="1071" t="n"/>
      <c r="L141" s="279" t="n"/>
      <c r="M141" s="279" t="n"/>
      <c r="N141" s="293">
        <f>B141</f>
        <v/>
      </c>
      <c r="O141" s="192">
        <f>C141*BS!$B$9</f>
        <v/>
      </c>
      <c r="P141" s="192">
        <f>D141*BS!$B$9</f>
        <v/>
      </c>
      <c r="Q141" s="192">
        <f>E141*BS!$B$9</f>
        <v/>
      </c>
      <c r="R141" s="192">
        <f>F141*BS!$B$9</f>
        <v/>
      </c>
      <c r="S141" s="192">
        <f>G141*BS!$B$9</f>
        <v/>
      </c>
      <c r="T141" s="192">
        <f>H141*BS!$B$9</f>
        <v/>
      </c>
      <c r="U141" s="1067">
        <f>I141</f>
        <v/>
      </c>
    </row>
    <row r="142" customFormat="1" s="118">
      <c r="B142" s="119">
        <f>IF(B75="","",B75)</f>
        <v/>
      </c>
      <c r="C142" s="1031">
        <f>C75</f>
        <v/>
      </c>
      <c r="D142" s="1031">
        <f>D75</f>
        <v/>
      </c>
      <c r="E142" s="1031">
        <f>E75</f>
        <v/>
      </c>
      <c r="F142" s="1031">
        <f>F75</f>
        <v/>
      </c>
      <c r="G142" s="1031">
        <f>G75</f>
        <v/>
      </c>
      <c r="H142" s="1031">
        <f>H75</f>
        <v/>
      </c>
      <c r="I142" s="1071" t="n"/>
      <c r="L142" s="279" t="n"/>
      <c r="M142" s="279" t="n"/>
      <c r="N142" s="293">
        <f>B142</f>
        <v/>
      </c>
      <c r="O142" s="192">
        <f>C142*BS!$B$9</f>
        <v/>
      </c>
      <c r="P142" s="192">
        <f>D142*BS!$B$9</f>
        <v/>
      </c>
      <c r="Q142" s="192">
        <f>E142*BS!$B$9</f>
        <v/>
      </c>
      <c r="R142" s="192">
        <f>F142*BS!$B$9</f>
        <v/>
      </c>
      <c r="S142" s="192">
        <f>G142*BS!$B$9</f>
        <v/>
      </c>
      <c r="T142" s="192">
        <f>H142*BS!$B$9</f>
        <v/>
      </c>
      <c r="U142" s="1067">
        <f>I142</f>
        <v/>
      </c>
    </row>
    <row r="143" customFormat="1" s="118">
      <c r="B143" s="119">
        <f>IF(B76="","",B76)</f>
        <v/>
      </c>
      <c r="C143" s="1031">
        <f>C76</f>
        <v/>
      </c>
      <c r="D143" s="1031">
        <f>D76</f>
        <v/>
      </c>
      <c r="E143" s="1031">
        <f>E76</f>
        <v/>
      </c>
      <c r="F143" s="1031">
        <f>F76</f>
        <v/>
      </c>
      <c r="G143" s="1031">
        <f>G76</f>
        <v/>
      </c>
      <c r="H143" s="1031">
        <f>H76</f>
        <v/>
      </c>
      <c r="I143" s="1071" t="n"/>
      <c r="L143" s="279" t="n"/>
      <c r="M143" s="279" t="n"/>
      <c r="N143" s="293">
        <f>B143</f>
        <v/>
      </c>
      <c r="O143" s="192">
        <f>C143*BS!$B$9</f>
        <v/>
      </c>
      <c r="P143" s="192">
        <f>D143*BS!$B$9</f>
        <v/>
      </c>
      <c r="Q143" s="192">
        <f>E143*BS!$B$9</f>
        <v/>
      </c>
      <c r="R143" s="192">
        <f>F143*BS!$B$9</f>
        <v/>
      </c>
      <c r="S143" s="192">
        <f>G143*BS!$B$9</f>
        <v/>
      </c>
      <c r="T143" s="192">
        <f>H143*BS!$B$9</f>
        <v/>
      </c>
      <c r="U143" s="1067">
        <f>I143</f>
        <v/>
      </c>
    </row>
    <row r="144" customFormat="1" s="118">
      <c r="A144" s="118" t="inlineStr">
        <is>
          <t>K20</t>
        </is>
      </c>
      <c r="B144" s="96" t="inlineStr">
        <is>
          <t>Total</t>
        </is>
      </c>
      <c r="C144" s="987">
        <f>SUM(INDIRECT(ADDRESS(MATCH("K19",$A:$A,0)+1,COLUMN(C$12),4)&amp;":"&amp;ADDRESS(MATCH("K20",$A:$A,0)-1,COLUMN(C$12),4)))</f>
        <v/>
      </c>
      <c r="D144" s="987">
        <f>SUM(INDIRECT(ADDRESS(MATCH("K19",$A:$A,0)+1,COLUMN(D$12),4)&amp;":"&amp;ADDRESS(MATCH("K20",$A:$A,0)-1,COLUMN(D$12),4)))</f>
        <v/>
      </c>
      <c r="E144" s="987">
        <f>SUM(INDIRECT(ADDRESS(MATCH("K19",$A:$A,0)+1,COLUMN(E$12),4)&amp;":"&amp;ADDRESS(MATCH("K20",$A:$A,0)-1,COLUMN(E$12),4)))</f>
        <v/>
      </c>
      <c r="F144" s="987">
        <f>SUM(INDIRECT(ADDRESS(MATCH("K19",$A:$A,0)+1,COLUMN(F$12),4)&amp;":"&amp;ADDRESS(MATCH("K20",$A:$A,0)-1,COLUMN(F$12),4)))</f>
        <v/>
      </c>
      <c r="G144" s="987">
        <f>SUM(INDIRECT(ADDRESS(MATCH("K19",$A:$A,0)+1,COLUMN(G$12),4)&amp;":"&amp;ADDRESS(MATCH("K20",$A:$A,0)-1,COLUMN(G$12),4)))</f>
        <v/>
      </c>
      <c r="H144" s="987">
        <f>SUM(INDIRECT(ADDRESS(MATCH("K19",$A:$A,0)+1,COLUMN(H$12),4)&amp;":"&amp;ADDRESS(MATCH("K20",$A:$A,0)-1,COLUMN(H$12),4)))</f>
        <v/>
      </c>
      <c r="I144" s="1071" t="n"/>
      <c r="L144" s="279" t="n"/>
      <c r="M144" s="279" t="n"/>
      <c r="N144" s="293">
        <f>B144</f>
        <v/>
      </c>
      <c r="O144" s="192">
        <f>C144*BS!$B$9</f>
        <v/>
      </c>
      <c r="P144" s="192">
        <f>D144*BS!$B$9</f>
        <v/>
      </c>
      <c r="Q144" s="192">
        <f>E144*BS!$B$9</f>
        <v/>
      </c>
      <c r="R144" s="192">
        <f>F144*BS!$B$9</f>
        <v/>
      </c>
      <c r="S144" s="192">
        <f>G144*BS!$B$9</f>
        <v/>
      </c>
      <c r="T144" s="192">
        <f>H144*BS!$B$9</f>
        <v/>
      </c>
      <c r="U144" s="1067">
        <f>I144</f>
        <v/>
      </c>
    </row>
    <row r="145" customFormat="1" s="118">
      <c r="B145" s="102" t="n"/>
      <c r="D145" s="972" t="n"/>
      <c r="E145" s="972" t="n"/>
      <c r="F145" s="972" t="n"/>
      <c r="G145" s="972" t="n"/>
      <c r="H145" s="972" t="n"/>
      <c r="I145" s="1068" t="n"/>
      <c r="L145" s="279" t="n"/>
      <c r="M145" s="279" t="n"/>
      <c r="N145" s="293" t="inlineStr"/>
      <c r="O145" s="192" t="inlineStr"/>
      <c r="P145" s="192" t="inlineStr"/>
      <c r="Q145" s="192" t="inlineStr"/>
      <c r="R145" s="192" t="inlineStr"/>
      <c r="S145" s="192" t="inlineStr"/>
      <c r="T145" s="192" t="inlineStr"/>
      <c r="U145" s="1067">
        <f>I145</f>
        <v/>
      </c>
    </row>
    <row r="146" customFormat="1" s="118">
      <c r="A146" s="118" t="inlineStr">
        <is>
          <t>K21</t>
        </is>
      </c>
      <c r="B146" s="298" t="inlineStr">
        <is>
          <t xml:space="preserve">Taxes </t>
        </is>
      </c>
      <c r="C146" s="987">
        <f>SUM(INDIRECT(ADDRESS(MATCH("K21",$A:$A,0)+1,COLUMN(C$12),4)&amp;":"&amp;ADDRESS(MATCH("K22",$A:$A,0)-1,COLUMN(C$12),4)))</f>
        <v/>
      </c>
      <c r="D146" s="987">
        <f>SUM(INDIRECT(ADDRESS(MATCH("K21",$A:$A,0)+1,COLUMN(D$12),4)&amp;":"&amp;ADDRESS(MATCH("K22",$A:$A,0)-1,COLUMN(D$12),4)))</f>
        <v/>
      </c>
      <c r="E146" s="987">
        <f>SUM(INDIRECT(ADDRESS(MATCH("K21",$A:$A,0)+1,COLUMN(E$12),4)&amp;":"&amp;ADDRESS(MATCH("K22",$A:$A,0)-1,COLUMN(E$12),4)))</f>
        <v/>
      </c>
      <c r="F146" s="987">
        <f>SUM(INDIRECT(ADDRESS(MATCH("K21",$A:$A,0)+1,COLUMN(F$12),4)&amp;":"&amp;ADDRESS(MATCH("K22",$A:$A,0)-1,COLUMN(F$12),4)))</f>
        <v/>
      </c>
      <c r="G146" s="987">
        <f>SUM(INDIRECT(ADDRESS(MATCH("K21",$A:$A,0)+1,COLUMN(G$12),4)&amp;":"&amp;ADDRESS(MATCH("K22",$A:$A,0)-1,COLUMN(G$12),4)))</f>
        <v/>
      </c>
      <c r="H146" s="987">
        <f>SUM(INDIRECT(ADDRESS(MATCH("K21",$A:$A,0)+1,COLUMN(H$12),4)&amp;":"&amp;ADDRESS(MATCH("K22",$A:$A,0)-1,COLUMN(H$12),4)))</f>
        <v/>
      </c>
      <c r="I146" s="1068" t="n"/>
      <c r="L146" s="279" t="n"/>
      <c r="M146" s="279" t="n"/>
      <c r="N146" s="290">
        <f>B146</f>
        <v/>
      </c>
      <c r="O146" s="204">
        <f>C146*BS!$B$9</f>
        <v/>
      </c>
      <c r="P146" s="204">
        <f>D146*BS!$B$9</f>
        <v/>
      </c>
      <c r="Q146" s="204">
        <f>E146*BS!$B$9</f>
        <v/>
      </c>
      <c r="R146" s="204">
        <f>F146*BS!$B$9</f>
        <v/>
      </c>
      <c r="S146" s="204">
        <f>G146*BS!$B$9</f>
        <v/>
      </c>
      <c r="T146" s="204">
        <f>H146*BS!$B$9</f>
        <v/>
      </c>
      <c r="U146" s="1067">
        <f>I146</f>
        <v/>
      </c>
    </row>
    <row r="147" customFormat="1" s="118">
      <c r="B147" s="102" t="inlineStr">
        <is>
          <t>Income tax expense</t>
        </is>
      </c>
      <c r="D147" s="972" t="n"/>
      <c r="E147" s="972" t="n"/>
      <c r="F147" s="972" t="n"/>
      <c r="G147" s="972" t="n">
        <v>8410</v>
      </c>
      <c r="H147" s="972" t="n">
        <v>9702</v>
      </c>
      <c r="I147" s="1068" t="n"/>
      <c r="L147" s="279" t="n"/>
      <c r="M147" s="279" t="n"/>
      <c r="N147" s="290" t="inlineStr"/>
      <c r="O147" s="204" t="inlineStr"/>
      <c r="P147" s="204" t="inlineStr"/>
      <c r="Q147" s="204" t="inlineStr"/>
      <c r="R147" s="204" t="inlineStr"/>
      <c r="S147" s="204" t="inlineStr"/>
      <c r="T147" s="204" t="inlineStr"/>
      <c r="U147" s="1067" t="n"/>
    </row>
    <row r="148" customFormat="1" s="118">
      <c r="B148" s="102" t="n"/>
      <c r="C148" s="972" t="n"/>
      <c r="D148" s="972" t="n"/>
      <c r="E148" s="972" t="n"/>
      <c r="F148" s="972" t="n"/>
      <c r="G148" s="972" t="n"/>
      <c r="H148" s="972" t="n"/>
      <c r="I148" s="1068" t="n"/>
      <c r="L148" s="279" t="n"/>
      <c r="M148" s="279" t="n"/>
      <c r="N148" s="290" t="inlineStr"/>
      <c r="O148" s="204" t="inlineStr"/>
      <c r="P148" s="204" t="inlineStr"/>
      <c r="Q148" s="204" t="inlineStr"/>
      <c r="R148" s="204" t="inlineStr"/>
      <c r="S148" s="204" t="inlineStr"/>
      <c r="T148" s="204" t="inlineStr"/>
      <c r="U148" s="1067" t="n"/>
    </row>
    <row r="149" customFormat="1" s="118">
      <c r="A149" s="118" t="inlineStr">
        <is>
          <t>K22</t>
        </is>
      </c>
      <c r="B149" s="298" t="inlineStr">
        <is>
          <t>Minority Interest (-)</t>
        </is>
      </c>
      <c r="C149" s="158" t="n"/>
      <c r="D149" s="987" t="n"/>
      <c r="E149" s="987" t="n"/>
      <c r="F149" s="987" t="n"/>
      <c r="G149" s="987" t="n"/>
      <c r="H149" s="987" t="n"/>
      <c r="I149" s="1068" t="n"/>
      <c r="L149" s="279" t="n"/>
      <c r="M149" s="279" t="n"/>
      <c r="N149" s="290">
        <f>B149</f>
        <v/>
      </c>
      <c r="O149" s="204" t="inlineStr"/>
      <c r="P149" s="204" t="inlineStr"/>
      <c r="Q149" s="204" t="inlineStr"/>
      <c r="R149" s="204" t="inlineStr"/>
      <c r="S149" s="204" t="inlineStr"/>
      <c r="T149" s="204" t="inlineStr"/>
      <c r="U149" s="1067">
        <f>I149</f>
        <v/>
      </c>
    </row>
    <row r="150" customFormat="1" s="118">
      <c r="B150" s="102" t="n"/>
      <c r="C150" s="972" t="n"/>
      <c r="D150" s="972" t="n"/>
      <c r="E150" s="972" t="n"/>
      <c r="F150" s="972" t="n"/>
      <c r="G150" s="972" t="n"/>
      <c r="H150" s="972" t="n"/>
      <c r="I150" s="1068" t="n"/>
      <c r="L150" s="279" t="n"/>
      <c r="M150" s="279" t="n"/>
      <c r="N150" s="293" t="inlineStr"/>
      <c r="O150" s="192" t="inlineStr"/>
      <c r="P150" s="192" t="inlineStr"/>
      <c r="Q150" s="192" t="inlineStr"/>
      <c r="R150" s="192" t="inlineStr"/>
      <c r="S150" s="192" t="inlineStr"/>
      <c r="T150" s="192" t="inlineStr"/>
      <c r="U150" s="1067">
        <f>I150</f>
        <v/>
      </c>
    </row>
    <row r="151" customFormat="1" s="118">
      <c r="B151" s="102" t="n"/>
      <c r="I151" s="1068" t="n"/>
      <c r="L151" s="279" t="n"/>
      <c r="M151" s="279" t="n"/>
      <c r="N151" s="293" t="inlineStr"/>
      <c r="O151" s="192" t="inlineStr"/>
      <c r="P151" s="192" t="inlineStr"/>
      <c r="Q151" s="192" t="inlineStr"/>
      <c r="R151" s="192" t="inlineStr"/>
      <c r="S151" s="192" t="inlineStr"/>
      <c r="T151" s="192" t="inlineStr"/>
      <c r="U151" s="1067">
        <f>I151</f>
        <v/>
      </c>
    </row>
    <row r="152" customFormat="1" s="118">
      <c r="B152" s="102" t="n"/>
      <c r="I152" s="1068" t="n"/>
      <c r="L152" s="279" t="n"/>
      <c r="M152" s="279" t="n"/>
      <c r="N152" s="293" t="inlineStr"/>
      <c r="O152" s="192" t="inlineStr"/>
      <c r="P152" s="192" t="inlineStr"/>
      <c r="Q152" s="192" t="inlineStr"/>
      <c r="R152" s="192" t="inlineStr"/>
      <c r="S152" s="192" t="inlineStr"/>
      <c r="T152" s="192" t="inlineStr"/>
      <c r="U152" s="1067">
        <f>I152</f>
        <v/>
      </c>
    </row>
    <row r="153" customFormat="1" s="118">
      <c r="B153" s="303" t="n"/>
      <c r="I153" s="1068" t="n"/>
      <c r="L153" s="279" t="n"/>
      <c r="M153" s="279" t="n"/>
      <c r="N153" s="293" t="inlineStr"/>
      <c r="O153" s="192" t="inlineStr"/>
      <c r="P153" s="192" t="inlineStr"/>
      <c r="Q153" s="192" t="inlineStr"/>
      <c r="R153" s="192" t="inlineStr"/>
      <c r="S153" s="192" t="inlineStr"/>
      <c r="T153" s="192" t="inlineStr"/>
      <c r="U153" s="1067">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8" t="n"/>
      <c r="L154" s="279" t="n"/>
      <c r="M154" s="279" t="n"/>
      <c r="N154" s="290">
        <f>B154</f>
        <v/>
      </c>
      <c r="O154" s="204">
        <f>C154*BS!$B$9</f>
        <v/>
      </c>
      <c r="P154" s="204">
        <f>D154*BS!$B$9</f>
        <v/>
      </c>
      <c r="Q154" s="204">
        <f>E154*BS!$B$9</f>
        <v/>
      </c>
      <c r="R154" s="204">
        <f>F154*BS!$B$9</f>
        <v/>
      </c>
      <c r="S154" s="204">
        <f>G154*BS!$B$9</f>
        <v/>
      </c>
      <c r="T154" s="204">
        <f>H154*BS!$B$9</f>
        <v/>
      </c>
      <c r="U154" s="1067">
        <f>I154</f>
        <v/>
      </c>
    </row>
    <row r="155" customFormat="1" s="118">
      <c r="B155" s="303" t="n"/>
      <c r="C155" s="279" t="n"/>
      <c r="D155" s="971" t="n"/>
      <c r="E155" s="971" t="n"/>
      <c r="F155" s="971" t="n"/>
      <c r="G155" s="971" t="n"/>
      <c r="H155" s="971" t="n"/>
      <c r="I155" s="1068" t="n"/>
      <c r="L155" s="279" t="n"/>
      <c r="M155" s="279" t="n"/>
      <c r="N155" s="296" t="inlineStr"/>
      <c r="O155" s="192" t="inlineStr"/>
      <c r="P155" s="192" t="inlineStr"/>
      <c r="Q155" s="192" t="inlineStr"/>
      <c r="R155" s="192" t="inlineStr"/>
      <c r="S155" s="192" t="inlineStr"/>
      <c r="T155" s="192" t="inlineStr"/>
      <c r="U155" s="1067">
        <f>I155</f>
        <v/>
      </c>
    </row>
    <row r="156" customFormat="1" s="118">
      <c r="A156" s="118" t="inlineStr">
        <is>
          <t>K24</t>
        </is>
      </c>
      <c r="B156" s="298" t="inlineStr">
        <is>
          <t xml:space="preserve">Extraordinary Gain/Loss </t>
        </is>
      </c>
      <c r="C156" s="158" t="n"/>
      <c r="D156" s="987" t="n"/>
      <c r="E156" s="987" t="n"/>
      <c r="F156" s="987" t="n"/>
      <c r="G156" s="987" t="n"/>
      <c r="H156" s="987" t="n"/>
      <c r="I156" s="1068" t="n"/>
      <c r="L156" s="279" t="n"/>
      <c r="M156" s="279" t="n"/>
      <c r="N156" s="290">
        <f>B156</f>
        <v/>
      </c>
      <c r="O156" s="204" t="inlineStr"/>
      <c r="P156" s="204" t="inlineStr"/>
      <c r="Q156" s="204" t="inlineStr"/>
      <c r="R156" s="204" t="inlineStr"/>
      <c r="S156" s="204" t="inlineStr"/>
      <c r="T156" s="204" t="inlineStr"/>
      <c r="U156" s="1067">
        <f>I156</f>
        <v/>
      </c>
    </row>
    <row r="157" customFormat="1" s="118">
      <c r="B157" s="102" t="n"/>
      <c r="I157" s="1068" t="n"/>
      <c r="L157" s="279" t="n"/>
      <c r="M157" s="279" t="n"/>
      <c r="N157" s="293" t="inlineStr"/>
      <c r="O157" s="192" t="inlineStr"/>
      <c r="P157" s="192" t="inlineStr"/>
      <c r="Q157" s="192" t="inlineStr"/>
      <c r="R157" s="192" t="inlineStr"/>
      <c r="S157" s="192" t="inlineStr"/>
      <c r="T157" s="192" t="inlineStr"/>
      <c r="U157" s="1067">
        <f>I157</f>
        <v/>
      </c>
    </row>
    <row r="158" customFormat="1" s="118">
      <c r="B158" s="303" t="n"/>
      <c r="I158" s="1068" t="n"/>
      <c r="L158" s="279" t="n"/>
      <c r="M158" s="279" t="n"/>
      <c r="N158" s="293" t="inlineStr"/>
      <c r="O158" s="192" t="inlineStr"/>
      <c r="P158" s="192" t="inlineStr"/>
      <c r="Q158" s="192" t="inlineStr"/>
      <c r="R158" s="192" t="inlineStr"/>
      <c r="S158" s="192" t="inlineStr"/>
      <c r="T158" s="192" t="inlineStr"/>
      <c r="U158" s="1067">
        <f>I158</f>
        <v/>
      </c>
    </row>
    <row r="159" customFormat="1" s="118">
      <c r="B159" s="102" t="n"/>
      <c r="I159" s="1068" t="n"/>
      <c r="L159" s="279" t="n"/>
      <c r="M159" s="279" t="n"/>
      <c r="N159" s="293" t="inlineStr"/>
      <c r="O159" s="192" t="inlineStr"/>
      <c r="P159" s="192" t="inlineStr"/>
      <c r="Q159" s="192" t="inlineStr"/>
      <c r="R159" s="192" t="inlineStr"/>
      <c r="S159" s="192" t="inlineStr"/>
      <c r="T159" s="192" t="inlineStr"/>
      <c r="U159" s="1067">
        <f>I159</f>
        <v/>
      </c>
    </row>
    <row r="160" customFormat="1" s="118">
      <c r="B160" s="102" t="n"/>
      <c r="I160" s="1068" t="n"/>
      <c r="L160" s="279" t="n"/>
      <c r="M160" s="279" t="n"/>
      <c r="N160" s="293" t="inlineStr"/>
      <c r="O160" s="192" t="inlineStr"/>
      <c r="P160" s="192" t="inlineStr"/>
      <c r="Q160" s="192" t="inlineStr"/>
      <c r="R160" s="192" t="inlineStr"/>
      <c r="S160" s="192" t="inlineStr"/>
      <c r="T160" s="192" t="inlineStr"/>
      <c r="U160" s="1067">
        <f>I160</f>
        <v/>
      </c>
    </row>
    <row r="161" customFormat="1" s="118">
      <c r="B161" s="102" t="n"/>
      <c r="I161" s="1068" t="n"/>
      <c r="L161" s="279" t="n"/>
      <c r="M161" s="279" t="n"/>
      <c r="N161" s="293" t="inlineStr"/>
      <c r="O161" s="192" t="inlineStr"/>
      <c r="P161" s="192" t="inlineStr"/>
      <c r="Q161" s="192" t="inlineStr"/>
      <c r="R161" s="192" t="inlineStr"/>
      <c r="S161" s="192" t="inlineStr"/>
      <c r="T161" s="192" t="inlineStr"/>
      <c r="U161" s="1067">
        <f>I161</f>
        <v/>
      </c>
    </row>
    <row r="162" customFormat="1" s="118">
      <c r="B162" s="102" t="n"/>
      <c r="C162" s="972" t="n"/>
      <c r="D162" s="972" t="n"/>
      <c r="E162" s="972" t="n"/>
      <c r="F162" s="972" t="n"/>
      <c r="G162" s="972" t="n"/>
      <c r="H162" s="972" t="n"/>
      <c r="I162" s="1068" t="n"/>
      <c r="L162" s="279" t="n"/>
      <c r="M162" s="279" t="n"/>
      <c r="N162" s="293" t="inlineStr"/>
      <c r="O162" s="192" t="inlineStr"/>
      <c r="P162" s="192" t="inlineStr"/>
      <c r="Q162" s="192" t="inlineStr"/>
      <c r="R162" s="192" t="inlineStr"/>
      <c r="S162" s="192" t="inlineStr"/>
      <c r="T162" s="192" t="inlineStr"/>
      <c r="U162" s="1067">
        <f>I162</f>
        <v/>
      </c>
    </row>
    <row r="163" customFormat="1" s="118">
      <c r="B163" s="102" t="n"/>
      <c r="I163" s="1068" t="n"/>
      <c r="L163" s="279" t="n"/>
      <c r="M163" s="279" t="n"/>
      <c r="N163" s="293" t="inlineStr"/>
      <c r="O163" s="192" t="inlineStr"/>
      <c r="P163" s="192" t="inlineStr"/>
      <c r="Q163" s="192" t="inlineStr"/>
      <c r="R163" s="192" t="inlineStr"/>
      <c r="S163" s="192" t="inlineStr"/>
      <c r="T163" s="192" t="inlineStr"/>
      <c r="U163" s="1067">
        <f>I163</f>
        <v/>
      </c>
    </row>
    <row r="164" customFormat="1" s="118">
      <c r="B164" s="102" t="n"/>
      <c r="I164" s="1068" t="n"/>
      <c r="L164" s="279" t="n"/>
      <c r="M164" s="279" t="n"/>
      <c r="N164" s="293" t="inlineStr"/>
      <c r="O164" s="192" t="inlineStr"/>
      <c r="P164" s="192" t="inlineStr"/>
      <c r="Q164" s="192" t="inlineStr"/>
      <c r="R164" s="192" t="inlineStr"/>
      <c r="S164" s="192" t="inlineStr"/>
      <c r="T164" s="192" t="inlineStr"/>
      <c r="U164" s="1067">
        <f>I164</f>
        <v/>
      </c>
    </row>
    <row r="165" customFormat="1" s="118">
      <c r="B165" s="102" t="n"/>
      <c r="I165" s="1068" t="n"/>
      <c r="L165" s="279" t="n"/>
      <c r="M165" s="279" t="n"/>
      <c r="N165" s="293" t="inlineStr"/>
      <c r="O165" s="192" t="inlineStr"/>
      <c r="P165" s="192" t="inlineStr"/>
      <c r="Q165" s="192" t="inlineStr"/>
      <c r="R165" s="192" t="inlineStr"/>
      <c r="S165" s="192" t="inlineStr"/>
      <c r="T165" s="192" t="inlineStr"/>
      <c r="U165" s="1067">
        <f>I165</f>
        <v/>
      </c>
    </row>
    <row r="166" customFormat="1" s="118">
      <c r="B166" s="102" t="n"/>
      <c r="I166" s="1068" t="n"/>
      <c r="L166" s="279" t="n"/>
      <c r="M166" s="279" t="n"/>
      <c r="N166" s="293" t="inlineStr"/>
      <c r="O166" s="192" t="inlineStr"/>
      <c r="P166" s="192" t="inlineStr"/>
      <c r="Q166" s="192" t="inlineStr"/>
      <c r="R166" s="192" t="inlineStr"/>
      <c r="S166" s="192" t="inlineStr"/>
      <c r="T166" s="192" t="inlineStr"/>
      <c r="U166" s="1067">
        <f>I166</f>
        <v/>
      </c>
    </row>
    <row r="167" customFormat="1" s="118">
      <c r="B167" s="102" t="n"/>
      <c r="I167" s="1068" t="n"/>
      <c r="L167" s="279" t="n"/>
      <c r="M167" s="279" t="n"/>
      <c r="N167" s="293" t="inlineStr"/>
      <c r="O167" s="192" t="inlineStr"/>
      <c r="P167" s="192" t="inlineStr"/>
      <c r="Q167" s="192" t="inlineStr"/>
      <c r="R167" s="192" t="inlineStr"/>
      <c r="S167" s="192" t="inlineStr"/>
      <c r="T167" s="192" t="inlineStr"/>
      <c r="U167" s="1067">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8" t="n"/>
      <c r="L168" s="279" t="n"/>
      <c r="M168" s="279" t="n"/>
      <c r="N168" s="290">
        <f>B168</f>
        <v/>
      </c>
      <c r="O168" s="204">
        <f>C168*BS!$B$9</f>
        <v/>
      </c>
      <c r="P168" s="204">
        <f>D168*BS!$B$9</f>
        <v/>
      </c>
      <c r="Q168" s="204">
        <f>E168*BS!$B$9</f>
        <v/>
      </c>
      <c r="R168" s="204">
        <f>F168*BS!$B$9</f>
        <v/>
      </c>
      <c r="S168" s="204">
        <f>G168*BS!$B$9</f>
        <v/>
      </c>
      <c r="T168" s="204">
        <f>H168*BS!$B$9</f>
        <v/>
      </c>
      <c r="U168" s="1067">
        <f>I168</f>
        <v/>
      </c>
    </row>
    <row r="169" customFormat="1" s="118">
      <c r="B169" s="303" t="n"/>
      <c r="D169" s="972" t="n"/>
      <c r="E169" s="972" t="n"/>
      <c r="F169" s="972" t="n"/>
      <c r="G169" s="972" t="n"/>
      <c r="H169" s="972" t="n"/>
      <c r="I169" s="967" t="n"/>
      <c r="N169" s="296" t="inlineStr"/>
      <c r="O169" s="192" t="inlineStr"/>
      <c r="P169" s="192" t="inlineStr"/>
      <c r="Q169" s="192" t="inlineStr"/>
      <c r="R169" s="192" t="inlineStr"/>
      <c r="S169" s="192" t="inlineStr"/>
      <c r="T169" s="192" t="inlineStr"/>
      <c r="U169" s="1067" t="n"/>
    </row>
    <row r="170" customFormat="1" s="118">
      <c r="A170" s="118" t="inlineStr">
        <is>
          <t>K26</t>
        </is>
      </c>
      <c r="B170" s="298" t="inlineStr">
        <is>
          <t xml:space="preserve">Others </t>
        </is>
      </c>
      <c r="C170" s="97" t="n"/>
      <c r="D170" s="1000" t="n"/>
      <c r="E170" s="1000" t="n"/>
      <c r="F170" s="1000" t="n"/>
      <c r="G170" s="1000" t="n"/>
      <c r="H170" s="1000" t="n"/>
      <c r="I170" s="1068" t="n"/>
      <c r="N170" s="290">
        <f>B170</f>
        <v/>
      </c>
      <c r="O170" s="204" t="inlineStr"/>
      <c r="P170" s="204" t="inlineStr"/>
      <c r="Q170" s="204" t="inlineStr"/>
      <c r="R170" s="204" t="inlineStr"/>
      <c r="S170" s="204" t="inlineStr"/>
      <c r="T170" s="204" t="inlineStr"/>
      <c r="U170" s="1067" t="n"/>
    </row>
    <row r="171" customFormat="1" s="118">
      <c r="B171" s="102" t="n"/>
      <c r="C171" s="972" t="n"/>
      <c r="D171" s="972" t="n"/>
      <c r="E171" s="972" t="n"/>
      <c r="F171" s="972" t="n"/>
      <c r="G171" s="972" t="n"/>
      <c r="H171" s="972" t="n"/>
      <c r="I171" s="1068" t="n"/>
      <c r="N171" s="293" t="inlineStr"/>
      <c r="O171" s="192" t="inlineStr"/>
      <c r="P171" s="192" t="inlineStr"/>
      <c r="Q171" s="192" t="inlineStr"/>
      <c r="R171" s="192" t="inlineStr"/>
      <c r="S171" s="192" t="inlineStr"/>
      <c r="T171" s="192" t="inlineStr"/>
      <c r="U171" s="1067">
        <f>I171</f>
        <v/>
      </c>
    </row>
    <row r="172" customFormat="1" s="118">
      <c r="B172" s="102" t="n"/>
      <c r="C172" s="972" t="n"/>
      <c r="D172" s="972" t="n"/>
      <c r="E172" s="972" t="n"/>
      <c r="F172" s="972" t="n"/>
      <c r="G172" s="972" t="n"/>
      <c r="H172" s="972" t="n"/>
      <c r="I172" s="1068" t="n"/>
      <c r="N172" s="293" t="inlineStr"/>
      <c r="O172" s="192" t="inlineStr"/>
      <c r="P172" s="192" t="inlineStr"/>
      <c r="Q172" s="192" t="inlineStr"/>
      <c r="R172" s="192" t="inlineStr"/>
      <c r="S172" s="192" t="inlineStr"/>
      <c r="T172" s="192" t="inlineStr"/>
      <c r="U172" s="1067">
        <f>I172</f>
        <v/>
      </c>
    </row>
    <row r="173" customFormat="1" s="118">
      <c r="B173" s="102" t="n"/>
      <c r="C173" s="972" t="n"/>
      <c r="D173" s="972" t="n"/>
      <c r="E173" s="972" t="n"/>
      <c r="F173" s="972" t="n"/>
      <c r="G173" s="972" t="n"/>
      <c r="H173" s="972" t="n"/>
      <c r="I173" s="1068" t="n"/>
      <c r="N173" s="293" t="inlineStr"/>
      <c r="O173" s="192" t="inlineStr"/>
      <c r="P173" s="192" t="inlineStr"/>
      <c r="Q173" s="192" t="inlineStr"/>
      <c r="R173" s="192" t="inlineStr"/>
      <c r="S173" s="192" t="inlineStr"/>
      <c r="T173" s="192" t="inlineStr"/>
      <c r="U173" s="1067">
        <f>I173</f>
        <v/>
      </c>
    </row>
    <row r="174" customFormat="1" s="118">
      <c r="B174" s="102" t="n"/>
      <c r="C174" s="972" t="n"/>
      <c r="D174" s="972" t="n"/>
      <c r="E174" s="972" t="n"/>
      <c r="F174" s="972" t="n"/>
      <c r="G174" s="972" t="n"/>
      <c r="H174" s="972" t="n"/>
      <c r="I174" s="1068" t="n"/>
      <c r="N174" s="293" t="inlineStr"/>
      <c r="O174" s="192" t="inlineStr"/>
      <c r="P174" s="192" t="inlineStr"/>
      <c r="Q174" s="192" t="inlineStr"/>
      <c r="R174" s="192" t="inlineStr"/>
      <c r="S174" s="192" t="inlineStr"/>
      <c r="T174" s="192" t="inlineStr"/>
      <c r="U174" s="1067">
        <f>I174</f>
        <v/>
      </c>
    </row>
    <row r="175" customFormat="1" s="118">
      <c r="B175" s="102" t="n"/>
      <c r="C175" s="972" t="n"/>
      <c r="D175" s="972" t="n"/>
      <c r="E175" s="972" t="n"/>
      <c r="F175" s="972" t="n"/>
      <c r="G175" s="972" t="n"/>
      <c r="H175" s="972" t="n"/>
      <c r="I175" s="1068" t="n"/>
      <c r="N175" s="293" t="inlineStr"/>
      <c r="O175" s="192" t="inlineStr"/>
      <c r="P175" s="192" t="inlineStr"/>
      <c r="Q175" s="192" t="inlineStr"/>
      <c r="R175" s="192" t="inlineStr"/>
      <c r="S175" s="192" t="inlineStr"/>
      <c r="T175" s="192" t="inlineStr"/>
      <c r="U175" s="1067">
        <f>I175</f>
        <v/>
      </c>
    </row>
    <row r="176" customFormat="1" s="118">
      <c r="B176" s="102" t="n"/>
      <c r="C176" s="972" t="n"/>
      <c r="D176" s="972" t="n"/>
      <c r="E176" s="972" t="n"/>
      <c r="F176" s="972" t="n"/>
      <c r="G176" s="972" t="n"/>
      <c r="H176" s="972" t="n"/>
      <c r="I176" s="1068" t="n"/>
      <c r="N176" s="293" t="inlineStr"/>
      <c r="O176" s="192" t="inlineStr"/>
      <c r="P176" s="192" t="inlineStr"/>
      <c r="Q176" s="192" t="inlineStr"/>
      <c r="R176" s="192" t="inlineStr"/>
      <c r="S176" s="192" t="inlineStr"/>
      <c r="T176" s="192" t="inlineStr"/>
      <c r="U176" s="1067">
        <f>I176</f>
        <v/>
      </c>
    </row>
    <row r="177" customFormat="1" s="118">
      <c r="B177" s="102" t="n"/>
      <c r="C177" s="972" t="n"/>
      <c r="D177" s="972" t="n"/>
      <c r="E177" s="972" t="n"/>
      <c r="F177" s="972" t="n"/>
      <c r="G177" s="972" t="n"/>
      <c r="H177" s="972" t="n"/>
      <c r="I177" s="1068" t="n"/>
      <c r="N177" s="293" t="inlineStr"/>
      <c r="O177" s="192" t="inlineStr"/>
      <c r="P177" s="192" t="inlineStr"/>
      <c r="Q177" s="192" t="inlineStr"/>
      <c r="R177" s="192" t="inlineStr"/>
      <c r="S177" s="192" t="inlineStr"/>
      <c r="T177" s="192" t="inlineStr"/>
      <c r="U177" s="1067">
        <f>I177</f>
        <v/>
      </c>
    </row>
    <row r="178" customFormat="1" s="118">
      <c r="B178" s="102" t="n"/>
      <c r="C178" s="972" t="n"/>
      <c r="D178" s="972" t="n"/>
      <c r="E178" s="972" t="n"/>
      <c r="F178" s="972" t="n"/>
      <c r="G178" s="972" t="n"/>
      <c r="H178" s="972" t="n"/>
      <c r="I178" s="1068" t="n"/>
      <c r="N178" s="293" t="inlineStr"/>
      <c r="O178" s="192" t="inlineStr"/>
      <c r="P178" s="192" t="inlineStr"/>
      <c r="Q178" s="192" t="inlineStr"/>
      <c r="R178" s="192" t="inlineStr"/>
      <c r="S178" s="192" t="inlineStr"/>
      <c r="T178" s="192" t="inlineStr"/>
      <c r="U178" s="1067">
        <f>I178</f>
        <v/>
      </c>
    </row>
    <row r="179" customFormat="1" s="118">
      <c r="B179" s="102" t="n"/>
      <c r="C179" s="972" t="n"/>
      <c r="D179" s="972" t="n"/>
      <c r="E179" s="972" t="n"/>
      <c r="F179" s="972" t="n"/>
      <c r="G179" s="972" t="n"/>
      <c r="H179" s="972" t="n"/>
      <c r="I179" s="1068" t="n"/>
      <c r="N179" s="293" t="inlineStr"/>
      <c r="O179" s="192" t="inlineStr"/>
      <c r="P179" s="192" t="inlineStr"/>
      <c r="Q179" s="192" t="inlineStr"/>
      <c r="R179" s="192" t="inlineStr"/>
      <c r="S179" s="192" t="inlineStr"/>
      <c r="T179" s="192" t="inlineStr"/>
      <c r="U179" s="1067">
        <f>I179</f>
        <v/>
      </c>
    </row>
    <row r="180" customFormat="1" s="118">
      <c r="B180" s="102" t="n"/>
      <c r="C180" s="972" t="n"/>
      <c r="D180" s="972" t="n"/>
      <c r="E180" s="972" t="n"/>
      <c r="F180" s="972" t="n"/>
      <c r="G180" s="972" t="n"/>
      <c r="H180" s="972" t="n"/>
      <c r="I180" s="1068" t="n"/>
      <c r="N180" s="293" t="inlineStr"/>
      <c r="O180" s="192" t="inlineStr"/>
      <c r="P180" s="192" t="inlineStr"/>
      <c r="Q180" s="192" t="inlineStr"/>
      <c r="R180" s="192" t="inlineStr"/>
      <c r="S180" s="192" t="inlineStr"/>
      <c r="T180" s="192" t="inlineStr"/>
      <c r="U180" s="1067">
        <f>I180</f>
        <v/>
      </c>
    </row>
    <row r="181" customFormat="1" s="118">
      <c r="B181" s="102" t="n"/>
      <c r="C181" s="972" t="n"/>
      <c r="D181" s="972" t="n"/>
      <c r="E181" s="972" t="n"/>
      <c r="F181" s="972" t="n"/>
      <c r="G181" s="972" t="n"/>
      <c r="H181" s="972" t="n"/>
      <c r="I181" s="1068" t="n"/>
      <c r="N181" s="293" t="inlineStr"/>
      <c r="O181" s="192" t="inlineStr"/>
      <c r="P181" s="192" t="inlineStr"/>
      <c r="Q181" s="192" t="inlineStr"/>
      <c r="R181" s="192" t="inlineStr"/>
      <c r="S181" s="192" t="inlineStr"/>
      <c r="T181" s="192" t="inlineStr"/>
      <c r="U181" s="1067">
        <f>I181</f>
        <v/>
      </c>
    </row>
    <row r="182" customFormat="1" s="118">
      <c r="A182" s="118" t="inlineStr">
        <is>
          <t>K27</t>
        </is>
      </c>
      <c r="B182" s="96" t="inlineStr">
        <is>
          <t xml:space="preserve">Total </t>
        </is>
      </c>
      <c r="C182" s="975">
        <f>SUM(INDIRECT(ADDRESS(MATCH("K26",$A:$A,0)+1,COLUMN(C$12),4)&amp;":"&amp;ADDRESS(MATCH("K27",$A:$A,0)-1,COLUMN(C$12),4)))</f>
        <v/>
      </c>
      <c r="D182" s="975">
        <f>SUM(INDIRECT(ADDRESS(MATCH("K26",$A:$A,0)+1,COLUMN(D$12),4)&amp;":"&amp;ADDRESS(MATCH("K27",$A:$A,0)-1,COLUMN(D$12),4)))</f>
        <v/>
      </c>
      <c r="E182" s="975">
        <f>SUM(INDIRECT(ADDRESS(MATCH("K26",$A:$A,0)+1,COLUMN(E$12),4)&amp;":"&amp;ADDRESS(MATCH("K27",$A:$A,0)-1,COLUMN(E$12),4)))</f>
        <v/>
      </c>
      <c r="F182" s="975">
        <f>SUM(INDIRECT(ADDRESS(MATCH("K26",$A:$A,0)+1,COLUMN(F$12),4)&amp;":"&amp;ADDRESS(MATCH("K27",$A:$A,0)-1,COLUMN(F$12),4)))</f>
        <v/>
      </c>
      <c r="G182" s="975">
        <f>SUM(INDIRECT(ADDRESS(MATCH("K26",$A:$A,0)+1,COLUMN(G$12),4)&amp;":"&amp;ADDRESS(MATCH("K27",$A:$A,0)-1,COLUMN(G$12),4)))</f>
        <v/>
      </c>
      <c r="H182" s="975">
        <f>SUM(INDIRECT(ADDRESS(MATCH("K26",$A:$A,0)+1,COLUMN(H$12),4)&amp;":"&amp;ADDRESS(MATCH("K27",$A:$A,0)-1,COLUMN(H$12),4)))</f>
        <v/>
      </c>
      <c r="I182" s="1068" t="n"/>
      <c r="N182" s="290">
        <f>B182</f>
        <v/>
      </c>
      <c r="O182" s="204">
        <f>C182*BS!$B$9</f>
        <v/>
      </c>
      <c r="P182" s="204">
        <f>D182*BS!$B$9</f>
        <v/>
      </c>
      <c r="Q182" s="204">
        <f>E182*BS!$B$9</f>
        <v/>
      </c>
      <c r="R182" s="204">
        <f>F182*BS!$B$9</f>
        <v/>
      </c>
      <c r="S182" s="204">
        <f>G182*BS!$B$9</f>
        <v/>
      </c>
      <c r="T182" s="204">
        <f>H182*BS!$B$9</f>
        <v/>
      </c>
      <c r="U182" s="1072" t="n"/>
    </row>
    <row r="183" customFormat="1" s="118">
      <c r="B183" s="306" t="n"/>
      <c r="C183" s="307" t="n"/>
      <c r="D183" s="307" t="n"/>
      <c r="E183" s="307" t="n"/>
      <c r="F183" s="307" t="n"/>
      <c r="G183" s="307" t="n"/>
      <c r="H183" s="307" t="n"/>
      <c r="I183" s="1073"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4" t="n"/>
      <c r="N185" s="314" t="inlineStr"/>
      <c r="O185" t="inlineStr"/>
      <c r="P185" s="1075" t="inlineStr"/>
      <c r="Q185" t="inlineStr"/>
      <c r="R185" t="inlineStr"/>
      <c r="S185" t="inlineStr"/>
      <c r="T185" t="inlineStr"/>
    </row>
    <row r="186">
      <c r="D186" s="1074" t="n"/>
      <c r="N186" t="inlineStr"/>
      <c r="O186" t="inlineStr"/>
      <c r="P186" s="1075"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6" t="n"/>
      <c r="H191" s="1076" t="n"/>
      <c r="N191" t="inlineStr"/>
      <c r="O191" t="inlineStr"/>
      <c r="P191" t="inlineStr"/>
      <c r="Q191" t="inlineStr"/>
      <c r="R191" t="inlineStr"/>
      <c r="S191" s="1077" t="inlineStr"/>
      <c r="T191" s="1077"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8" min="1" max="1"/>
    <col width="12.375" customWidth="1" style="1078" min="2" max="13"/>
    <col width="9" customWidth="1" style="996" min="14" max="1024"/>
  </cols>
  <sheetData>
    <row r="1" ht="14.25" customHeight="1" s="898">
      <c r="A1" s="1079">
        <f>+PL!A1</f>
        <v/>
      </c>
      <c r="B1" s="996">
        <f>+PL!B1</f>
        <v/>
      </c>
    </row>
    <row r="3" ht="14.25" customHeight="1" s="898">
      <c r="G3" s="1080">
        <f>PL!G3</f>
        <v/>
      </c>
      <c r="M3" s="1080">
        <f>PL!M3</f>
        <v/>
      </c>
    </row>
    <row r="4" ht="14.25" customHeight="1" s="898">
      <c r="A4" s="1081" t="inlineStr">
        <is>
          <t>Cash Flow Statement</t>
        </is>
      </c>
      <c r="B4" s="1081" t="n"/>
      <c r="C4" s="1081" t="n"/>
      <c r="D4" s="1081" t="n"/>
      <c r="E4" s="1081" t="n"/>
      <c r="F4" s="1081" t="n"/>
      <c r="G4" s="1081" t="n"/>
      <c r="I4" s="1081" t="n"/>
      <c r="J4" s="1081" t="n"/>
      <c r="K4" s="1081" t="n"/>
      <c r="L4" s="1081" t="n"/>
      <c r="M4" s="1081" t="n"/>
    </row>
    <row r="5" ht="14.25" customHeight="1" s="898">
      <c r="A5" s="1082" t="n"/>
      <c r="B5" s="1083">
        <f>+PL!B4</f>
        <v/>
      </c>
      <c r="C5" s="1083">
        <f>+PL!C4</f>
        <v/>
      </c>
      <c r="D5" s="1083">
        <f>+PL!D4</f>
        <v/>
      </c>
      <c r="E5" s="1083">
        <f>+PL!E4</f>
        <v/>
      </c>
      <c r="F5" s="1083">
        <f>+PL!F4</f>
        <v/>
      </c>
      <c r="G5" s="1083">
        <f>+PL!G4</f>
        <v/>
      </c>
      <c r="I5" s="1083">
        <f>+PL!I4</f>
        <v/>
      </c>
      <c r="J5" s="1083">
        <f>+PL!J4</f>
        <v/>
      </c>
      <c r="K5" s="1083">
        <f>+PL!K4</f>
        <v/>
      </c>
      <c r="L5" s="1083">
        <f>+PL!L4</f>
        <v/>
      </c>
      <c r="M5" s="1083">
        <f>+PL!M4</f>
        <v/>
      </c>
    </row>
    <row r="6" ht="14.25" customHeight="1" s="898">
      <c r="A6" s="1084" t="inlineStr">
        <is>
          <t xml:space="preserve">Net Income </t>
        </is>
      </c>
      <c r="B6" s="1085">
        <f>PL!B23</f>
        <v/>
      </c>
      <c r="C6" s="1085">
        <f>PL!C23</f>
        <v/>
      </c>
      <c r="D6" s="1085">
        <f>PL!D23</f>
        <v/>
      </c>
      <c r="E6" s="1085">
        <f>PL!E23</f>
        <v/>
      </c>
      <c r="F6" s="1085">
        <f>PL!F23</f>
        <v/>
      </c>
      <c r="G6" s="1085">
        <f>PL!G23</f>
        <v/>
      </c>
      <c r="I6" s="1085">
        <f>PL!I23</f>
        <v/>
      </c>
      <c r="J6" s="1085">
        <f>PL!J23</f>
        <v/>
      </c>
      <c r="K6" s="1085">
        <f>PL!K23</f>
        <v/>
      </c>
      <c r="L6" s="1085">
        <f>PL!L23</f>
        <v/>
      </c>
      <c r="M6" s="1085">
        <f>PL!M23</f>
        <v/>
      </c>
    </row>
    <row r="7" ht="14.25" customHeight="1" s="898">
      <c r="A7" s="1084" t="inlineStr">
        <is>
          <t xml:space="preserve">Depreciation &amp; Amortization(+) </t>
        </is>
      </c>
      <c r="B7" s="1085">
        <f>PL!B25</f>
        <v/>
      </c>
      <c r="C7" s="1085">
        <f>PL!C25</f>
        <v/>
      </c>
      <c r="D7" s="1085">
        <f>PL!D25</f>
        <v/>
      </c>
      <c r="E7" s="1085">
        <f>PL!E25</f>
        <v/>
      </c>
      <c r="F7" s="1085">
        <f>PL!F25</f>
        <v/>
      </c>
      <c r="G7" s="1085">
        <f>PL!G25</f>
        <v/>
      </c>
      <c r="I7" s="1085">
        <f>PL!I25</f>
        <v/>
      </c>
      <c r="J7" s="1085">
        <f>PL!J25</f>
        <v/>
      </c>
      <c r="K7" s="1085">
        <f>PL!K25</f>
        <v/>
      </c>
      <c r="L7" s="1085">
        <f>PL!L25</f>
        <v/>
      </c>
      <c r="M7" s="1085">
        <f>PL!M25</f>
        <v/>
      </c>
    </row>
    <row r="8" ht="14.25" customHeight="1" s="898">
      <c r="A8" s="1084" t="inlineStr">
        <is>
          <t xml:space="preserve">Taxes(Deferred etc) </t>
        </is>
      </c>
      <c r="B8" s="326" t="n"/>
      <c r="C8" s="1085">
        <f>'Deferred Tax'!D32</f>
        <v/>
      </c>
      <c r="D8" s="1085">
        <f>'Deferred Tax'!D32</f>
        <v/>
      </c>
      <c r="E8" s="1085">
        <f>'Deferred Tax'!D25</f>
        <v/>
      </c>
      <c r="F8" s="1085" t="n">
        <v>0</v>
      </c>
      <c r="G8" s="1085" t="n">
        <v>0</v>
      </c>
      <c r="I8" s="1085">
        <f>+C8*BS!$B$9</f>
        <v/>
      </c>
      <c r="J8" s="1085">
        <f>+D8*BS!$B$9</f>
        <v/>
      </c>
      <c r="K8" s="1085">
        <f>+E8*BS!$B$9</f>
        <v/>
      </c>
      <c r="L8" s="1085">
        <f>+F8*BS!$B$9</f>
        <v/>
      </c>
      <c r="M8" s="1085">
        <f>+G8*BS!$B$9</f>
        <v/>
      </c>
    </row>
    <row r="9" ht="14.25" customHeight="1" s="898">
      <c r="A9" s="1086" t="inlineStr">
        <is>
          <t xml:space="preserve">(Gain)/Loss from PP&amp;E Sales </t>
        </is>
      </c>
      <c r="B9" s="1084" t="n"/>
      <c r="C9" s="1084" t="n"/>
      <c r="D9" s="1084" t="n"/>
      <c r="E9" s="326" t="n"/>
      <c r="F9" s="326" t="n">
        <v>0</v>
      </c>
      <c r="G9" s="326" t="n">
        <v>0</v>
      </c>
      <c r="I9" s="1085">
        <f>+C9*BS!$B$9</f>
        <v/>
      </c>
      <c r="J9" s="1085">
        <f>+D9*BS!$B$9</f>
        <v/>
      </c>
      <c r="K9" s="1085">
        <f>+E9*BS!$B$9</f>
        <v/>
      </c>
      <c r="L9" s="1085">
        <f>+F9*BS!$B$9</f>
        <v/>
      </c>
      <c r="M9" s="1085">
        <f>+G9*BS!$B$9</f>
        <v/>
      </c>
    </row>
    <row r="10" ht="14.25" customHeight="1" s="898">
      <c r="A10" s="1086" t="inlineStr">
        <is>
          <t xml:space="preserve">Net Working Capital </t>
        </is>
      </c>
      <c r="B10" s="1085" t="n"/>
      <c r="C10" s="1085">
        <f>'Net Working Capital'!D32</f>
        <v/>
      </c>
      <c r="D10" s="1085">
        <f>'Net Working Capital'!D26</f>
        <v/>
      </c>
      <c r="E10" s="1085">
        <f>'Net Working Capital'!D20</f>
        <v/>
      </c>
      <c r="F10" s="1085" t="n">
        <v>0</v>
      </c>
      <c r="G10" s="1085" t="n">
        <v>0</v>
      </c>
      <c r="I10" s="1085">
        <f>+C10*BS!$B$9</f>
        <v/>
      </c>
      <c r="J10" s="1085">
        <f>+D10*BS!$B$9</f>
        <v/>
      </c>
      <c r="K10" s="1085">
        <f>+E10*BS!$B$9</f>
        <v/>
      </c>
      <c r="L10" s="1085">
        <f>+F10*BS!$B$9</f>
        <v/>
      </c>
      <c r="M10" s="1085">
        <f>+G10*BS!$B$9</f>
        <v/>
      </c>
    </row>
    <row r="11" ht="14.25" customHeight="1" s="898">
      <c r="A11" s="1084" t="inlineStr">
        <is>
          <t xml:space="preserve">Other Operating Cashflow </t>
        </is>
      </c>
      <c r="B11" s="1085" t="n"/>
      <c r="C11" s="1085" t="n"/>
      <c r="D11" s="1085" t="n"/>
      <c r="E11" s="1085" t="n"/>
      <c r="F11" s="1085" t="n"/>
      <c r="G11" s="1085" t="n"/>
      <c r="I11" s="1085">
        <f>+C11*BS!$B$9</f>
        <v/>
      </c>
      <c r="J11" s="1085">
        <f>+D11*BS!$B$9</f>
        <v/>
      </c>
      <c r="K11" s="1085">
        <f>+E11*BS!$B$9</f>
        <v/>
      </c>
      <c r="L11" s="1085">
        <f>+F11*BS!$B$9</f>
        <v/>
      </c>
      <c r="M11" s="1085">
        <f>+G11*BS!$B$9</f>
        <v/>
      </c>
    </row>
    <row r="12" ht="14.25" customHeight="1" s="898">
      <c r="A12" s="1081" t="inlineStr">
        <is>
          <t xml:space="preserve">(1)Cash from Operating Activities </t>
        </is>
      </c>
      <c r="B12" s="1087" t="n"/>
      <c r="C12" s="1087" t="n"/>
      <c r="D12" s="1087" t="n"/>
      <c r="E12" s="1087" t="n"/>
      <c r="F12" s="1087" t="n">
        <v>105344</v>
      </c>
      <c r="G12" s="1087" t="n">
        <v>29503</v>
      </c>
      <c r="I12" s="1087">
        <f>SUM(I6:I11)</f>
        <v/>
      </c>
      <c r="J12" s="1087">
        <f>SUM(J6:J11)</f>
        <v/>
      </c>
      <c r="K12" s="1087">
        <f>SUM(K6:K11)</f>
        <v/>
      </c>
      <c r="L12" s="1087">
        <f>SUM(L6:L11)</f>
        <v/>
      </c>
      <c r="M12" s="1087">
        <f>SUM(M6:M11)</f>
        <v/>
      </c>
    </row>
    <row r="13" ht="14.25" customHeight="1" s="898">
      <c r="A13" s="1086" t="inlineStr">
        <is>
          <t xml:space="preserve">CAPEX(-) </t>
        </is>
      </c>
      <c r="B13" s="1085" t="n"/>
      <c r="C13" s="1085" t="n"/>
      <c r="D13" s="1085" t="n"/>
      <c r="E13" s="1085" t="n"/>
      <c r="F13" s="1085" t="n">
        <v>-2672</v>
      </c>
      <c r="G13" s="1085" t="n">
        <v>-19678</v>
      </c>
      <c r="I13" s="1085">
        <f>+C13*BS!$B$9</f>
        <v/>
      </c>
      <c r="J13" s="1085">
        <f>+D13*BS!$B$9</f>
        <v/>
      </c>
      <c r="K13" s="1085">
        <f>+E13*BS!$B$9</f>
        <v/>
      </c>
      <c r="L13" s="1085">
        <f>+F13*BS!$B$9</f>
        <v/>
      </c>
      <c r="M13" s="1085">
        <f>+G13*BS!$B$9</f>
        <v/>
      </c>
    </row>
    <row r="14" ht="14.25" customHeight="1" s="898">
      <c r="A14" s="1086" t="inlineStr">
        <is>
          <t xml:space="preserve">Investment(-) </t>
        </is>
      </c>
      <c r="B14" s="1084" t="n"/>
      <c r="C14" s="326" t="n"/>
      <c r="D14" s="326" t="n"/>
      <c r="E14" s="326" t="n"/>
      <c r="F14" s="326" t="n">
        <v>-9107</v>
      </c>
      <c r="G14" s="326" t="n">
        <v>-15871</v>
      </c>
      <c r="I14" s="1085">
        <f>+C14*BS!$B$9</f>
        <v/>
      </c>
      <c r="J14" s="1085">
        <f>+D14*BS!$B$9</f>
        <v/>
      </c>
      <c r="K14" s="1085">
        <f>+E14*BS!$B$9</f>
        <v/>
      </c>
      <c r="L14" s="1085">
        <f>+F14*BS!$B$9</f>
        <v/>
      </c>
      <c r="M14" s="1085">
        <f>+G14*BS!$B$9</f>
        <v/>
      </c>
    </row>
    <row r="15" ht="14.25" customHeight="1" s="898">
      <c r="A15" s="1084" t="inlineStr">
        <is>
          <t xml:space="preserve">Acquisitions(-) </t>
        </is>
      </c>
      <c r="B15" s="1084" t="n"/>
      <c r="C15" s="326" t="n"/>
      <c r="D15" s="326" t="n"/>
      <c r="E15" s="326" t="n"/>
      <c r="F15" s="326" t="n">
        <v>0</v>
      </c>
      <c r="G15" s="326" t="n">
        <v>0</v>
      </c>
      <c r="I15" s="1085">
        <f>+C15*BS!$B$9</f>
        <v/>
      </c>
      <c r="J15" s="1085">
        <f>+D15*BS!$B$9</f>
        <v/>
      </c>
      <c r="K15" s="1085">
        <f>+E15*BS!$B$9</f>
        <v/>
      </c>
      <c r="L15" s="1085">
        <f>+F15*BS!$B$9</f>
        <v/>
      </c>
      <c r="M15" s="1085">
        <f>+G15*BS!$B$9</f>
        <v/>
      </c>
    </row>
    <row r="16" ht="14.25" customHeight="1" s="898">
      <c r="A16" s="1086" t="inlineStr">
        <is>
          <t xml:space="preserve">Proceeds from PP&amp;E Sales(+) </t>
        </is>
      </c>
      <c r="B16" s="1084" t="n"/>
      <c r="C16" s="1085" t="n"/>
      <c r="D16" s="1085" t="n"/>
      <c r="E16" s="1085" t="n"/>
      <c r="F16" s="1085" t="n">
        <v>1366</v>
      </c>
      <c r="G16" s="1085" t="n">
        <v>210</v>
      </c>
      <c r="I16" s="1085">
        <f>+C16*BS!$B$9</f>
        <v/>
      </c>
      <c r="J16" s="1085">
        <f>+D16*BS!$B$9</f>
        <v/>
      </c>
      <c r="K16" s="1085">
        <f>+E16*BS!$B$9</f>
        <v/>
      </c>
      <c r="L16" s="1085">
        <f>+F16*BS!$B$9</f>
        <v/>
      </c>
      <c r="M16" s="1085">
        <f>+G16*BS!$B$9</f>
        <v/>
      </c>
    </row>
    <row r="17" ht="14.25" customHeight="1" s="898">
      <c r="A17" s="1084" t="inlineStr">
        <is>
          <t xml:space="preserve">Other Investment Cashflow </t>
        </is>
      </c>
      <c r="B17" s="1085">
        <f>B18-SUM(B13:B16)</f>
        <v/>
      </c>
      <c r="C17" s="1085">
        <f>C18-SUM(C13:C16)</f>
        <v/>
      </c>
      <c r="D17" s="1085">
        <f>D18-SUM(D13:D16)</f>
        <v/>
      </c>
      <c r="E17" s="1085">
        <f>E18-SUM(E13:E16)</f>
        <v/>
      </c>
      <c r="F17" s="1085">
        <f>F18-SUM(F13:F16)</f>
        <v/>
      </c>
      <c r="G17" s="1085">
        <f>G18-SUM(G13:G16)</f>
        <v/>
      </c>
      <c r="I17" s="1085">
        <f>+C17*BS!$B$9</f>
        <v/>
      </c>
      <c r="J17" s="1085">
        <f>+D17*BS!$B$9</f>
        <v/>
      </c>
      <c r="K17" s="1085">
        <f>+E17*BS!$B$9</f>
        <v/>
      </c>
      <c r="L17" s="1085">
        <f>+F17*BS!$B$9</f>
        <v/>
      </c>
      <c r="M17" s="1085">
        <f>+G17*BS!$B$9</f>
        <v/>
      </c>
    </row>
    <row r="18" ht="14.25" customHeight="1" s="898">
      <c r="A18" s="1081" t="inlineStr">
        <is>
          <t xml:space="preserve">(2)Cash from Investments Activities </t>
        </is>
      </c>
      <c r="B18" s="1087" t="n"/>
      <c r="C18" s="1087" t="n"/>
      <c r="D18" s="1087" t="n"/>
      <c r="E18" s="1087" t="n"/>
      <c r="F18" s="1087" t="n">
        <v>-3447</v>
      </c>
      <c r="G18" s="1087" t="n">
        <v>-14275</v>
      </c>
      <c r="I18" s="1087">
        <f>SUM(I13:I17)</f>
        <v/>
      </c>
      <c r="J18" s="1087">
        <f>SUM(J13:J17)</f>
        <v/>
      </c>
      <c r="K18" s="1087">
        <f>SUM(K13:K17)</f>
        <v/>
      </c>
      <c r="L18" s="1087">
        <f>SUM(L13:L17)</f>
        <v/>
      </c>
      <c r="M18" s="1087">
        <f>SUM(M13:M17)</f>
        <v/>
      </c>
    </row>
    <row r="19" ht="14.25" customHeight="1" s="898">
      <c r="A19" s="1084" t="inlineStr">
        <is>
          <t xml:space="preserve">Sale of Stock(+) </t>
        </is>
      </c>
      <c r="B19" s="1085" t="n"/>
      <c r="C19" s="1085" t="n"/>
      <c r="D19" s="1085" t="n"/>
      <c r="E19" s="1085" t="n"/>
      <c r="F19" s="1085" t="n">
        <v>0</v>
      </c>
      <c r="G19" s="1085" t="n">
        <v>0</v>
      </c>
      <c r="I19" s="1085">
        <f>+C19*BS!$B$9</f>
        <v/>
      </c>
      <c r="J19" s="1085">
        <f>+D19*BS!$B$9</f>
        <v/>
      </c>
      <c r="K19" s="1085">
        <f>+E19*BS!$B$9</f>
        <v/>
      </c>
      <c r="L19" s="1085">
        <f>+F19*BS!$B$9</f>
        <v/>
      </c>
      <c r="M19" s="1085">
        <f>+G19*BS!$B$9</f>
        <v/>
      </c>
    </row>
    <row r="20" ht="14.25" customHeight="1" s="898">
      <c r="A20" s="1084" t="inlineStr">
        <is>
          <t xml:space="preserve">Purchase of Stock(-) </t>
        </is>
      </c>
      <c r="B20" s="1085" t="n"/>
      <c r="C20" s="1085" t="n"/>
      <c r="D20" s="1085" t="n"/>
      <c r="E20" s="1085" t="n"/>
      <c r="F20" s="1085" t="n">
        <v>0</v>
      </c>
      <c r="G20" s="1085" t="n">
        <v>0</v>
      </c>
      <c r="I20" s="1085">
        <f>+C20*BS!$B$9</f>
        <v/>
      </c>
      <c r="J20" s="1085">
        <f>+D20*BS!$B$9</f>
        <v/>
      </c>
      <c r="K20" s="1085">
        <f>+E20*BS!$B$9</f>
        <v/>
      </c>
      <c r="L20" s="1085">
        <f>+F20*BS!$B$9</f>
        <v/>
      </c>
      <c r="M20" s="1085">
        <f>+G20*BS!$B$9</f>
        <v/>
      </c>
    </row>
    <row r="21" ht="14.25" customHeight="1" s="898">
      <c r="A21" s="1086" t="inlineStr">
        <is>
          <t xml:space="preserve">Cash Dividends(-) </t>
        </is>
      </c>
      <c r="B21" s="1085" t="n"/>
      <c r="C21" s="1085" t="n"/>
      <c r="D21" s="1085" t="n"/>
      <c r="E21" s="1085" t="n"/>
      <c r="F21" s="1085" t="n">
        <v>0</v>
      </c>
      <c r="G21" s="1085" t="n">
        <v>-83660</v>
      </c>
      <c r="I21" s="1085">
        <f>+C21*BS!$B$9</f>
        <v/>
      </c>
      <c r="J21" s="1085">
        <f>+D21*BS!$B$9</f>
        <v/>
      </c>
      <c r="K21" s="1085">
        <f>+E21*BS!$B$9</f>
        <v/>
      </c>
      <c r="L21" s="1085">
        <f>+F21*BS!$B$9</f>
        <v/>
      </c>
      <c r="M21" s="1085">
        <f>+G21*BS!$B$9</f>
        <v/>
      </c>
    </row>
    <row r="22" ht="14.25" customHeight="1" s="898">
      <c r="A22" s="1086" t="inlineStr">
        <is>
          <t xml:space="preserve">Debt Borrowing(+) </t>
        </is>
      </c>
      <c r="B22" s="1085" t="n"/>
      <c r="C22" s="1085" t="n"/>
      <c r="D22" s="1085" t="n"/>
      <c r="E22" s="1085" t="n"/>
      <c r="F22" s="1085" t="n">
        <v>0</v>
      </c>
      <c r="G22" s="1085" t="n">
        <v>0</v>
      </c>
      <c r="I22" s="1085">
        <f>+C22*BS!$B$9</f>
        <v/>
      </c>
      <c r="J22" s="1085">
        <f>+D22*BS!$B$9</f>
        <v/>
      </c>
      <c r="K22" s="1085">
        <f>+E22*BS!$B$9</f>
        <v/>
      </c>
      <c r="L22" s="1085">
        <f>+F22*BS!$B$9</f>
        <v/>
      </c>
      <c r="M22" s="1085">
        <f>+G22*BS!$B$9</f>
        <v/>
      </c>
    </row>
    <row r="23" ht="14.25" customHeight="1" s="898">
      <c r="A23" s="1086" t="inlineStr">
        <is>
          <t xml:space="preserve">Debt Repayment(-) </t>
        </is>
      </c>
      <c r="B23" s="1085" t="n"/>
      <c r="C23" s="1085" t="n"/>
      <c r="D23" s="1085" t="n"/>
      <c r="E23" s="1085" t="n"/>
      <c r="F23" s="1085" t="n">
        <v>-126358</v>
      </c>
      <c r="G23" s="1085" t="n">
        <v>-32154</v>
      </c>
      <c r="I23" s="1085">
        <f>+C23*BS!$B$9</f>
        <v/>
      </c>
      <c r="J23" s="1085">
        <f>+D23*BS!$B$9</f>
        <v/>
      </c>
      <c r="K23" s="1085">
        <f>+E23*BS!$B$9</f>
        <v/>
      </c>
      <c r="L23" s="1085">
        <f>+F23*BS!$B$9</f>
        <v/>
      </c>
      <c r="M23" s="1085">
        <f>+G23*BS!$B$9</f>
        <v/>
      </c>
    </row>
    <row r="24" ht="14.25" customHeight="1" s="898">
      <c r="A24" s="1084" t="inlineStr">
        <is>
          <t>Other Financing Cashflow *</t>
        </is>
      </c>
      <c r="B24" s="1085">
        <f>B25-SUM(B19:B23)</f>
        <v/>
      </c>
      <c r="C24" s="1085">
        <f>C25-SUM(C19:C23)</f>
        <v/>
      </c>
      <c r="D24" s="1085">
        <f>D25-SUM(D19:D23)</f>
        <v/>
      </c>
      <c r="E24" s="1085">
        <f>E25-SUM(E19:E23)</f>
        <v/>
      </c>
      <c r="F24" s="1085">
        <f>F25-SUM(F19:F23)</f>
        <v/>
      </c>
      <c r="G24" s="1085">
        <f>G25-SUM(G19:G23)</f>
        <v/>
      </c>
      <c r="I24" s="1085">
        <f>+C24*BS!$B$9</f>
        <v/>
      </c>
      <c r="J24" s="1085">
        <f>+D24*BS!$B$9</f>
        <v/>
      </c>
      <c r="K24" s="1085">
        <f>+E24*BS!$B$9</f>
        <v/>
      </c>
      <c r="L24" s="1085">
        <f>+F24*BS!$B$9</f>
        <v/>
      </c>
      <c r="M24" s="1085">
        <f>+G24*BS!$B$9</f>
        <v/>
      </c>
    </row>
    <row r="25" ht="14.25" customHeight="1" s="898">
      <c r="A25" s="1081" t="inlineStr">
        <is>
          <t xml:space="preserve">(3)Cash from Financing Activities </t>
        </is>
      </c>
      <c r="B25" s="1087" t="n"/>
      <c r="C25" s="1087" t="n"/>
      <c r="D25" s="1087" t="n"/>
      <c r="E25" s="1087" t="n"/>
      <c r="F25" s="1087" t="n">
        <v>-63179</v>
      </c>
      <c r="G25" s="1087" t="n">
        <v>-57907</v>
      </c>
      <c r="I25" s="1087">
        <f>SUM(I19:I24)</f>
        <v/>
      </c>
      <c r="J25" s="1087">
        <f>SUM(J19:J24)</f>
        <v/>
      </c>
      <c r="K25" s="1087">
        <f>SUM(K19:K24)</f>
        <v/>
      </c>
      <c r="L25" s="1087">
        <f>SUM(L19:L24)</f>
        <v/>
      </c>
      <c r="M25" s="1087">
        <f>SUM(M19:M24)</f>
        <v/>
      </c>
    </row>
    <row r="26" ht="14.25" customHeight="1" s="898">
      <c r="A26" s="1081" t="inlineStr">
        <is>
          <t xml:space="preserve">(4)Other Fluctuation of Cash </t>
        </is>
      </c>
      <c r="B26" s="1088">
        <f>+B29-B28-B25-B18-B12</f>
        <v/>
      </c>
      <c r="C26" s="1088">
        <f>+C29-C28-C25-C18-C12</f>
        <v/>
      </c>
      <c r="D26" s="1088">
        <f>+D29-D28-D25-D18-D12</f>
        <v/>
      </c>
      <c r="E26" s="1088">
        <f>+E29-E28-E25-E18-E12</f>
        <v/>
      </c>
      <c r="F26" s="1088">
        <f>+F29-F28-F25-F18-F12</f>
        <v/>
      </c>
      <c r="G26" s="1088">
        <f>+G29-G28-G25-G18-G12</f>
        <v/>
      </c>
      <c r="I26" s="1088">
        <f>+I29-I28-I25-I18-I12</f>
        <v/>
      </c>
      <c r="J26" s="1088">
        <f>+J29-J28-J25-J18-J12</f>
        <v/>
      </c>
      <c r="K26" s="1088">
        <f>+K29-K28-K25-K18-K12</f>
        <v/>
      </c>
      <c r="L26" s="1088">
        <f>+L29-L28-L25-L18-L12</f>
        <v/>
      </c>
      <c r="M26" s="1088">
        <f>+M29-M28-M25-M18-M12</f>
        <v/>
      </c>
    </row>
    <row r="27" ht="14.25" customHeight="1" s="898">
      <c r="A27" s="1081" t="inlineStr">
        <is>
          <t xml:space="preserve">(5)Net Cashflow (1)+(2)+(3)+(4) </t>
        </is>
      </c>
      <c r="B27" s="1087">
        <f>B12+B18+B25+B26</f>
        <v/>
      </c>
      <c r="C27" s="1087">
        <f>C12+C18+C25+C26</f>
        <v/>
      </c>
      <c r="D27" s="1087">
        <f>D12+D18+D25+D26</f>
        <v/>
      </c>
      <c r="E27" s="1087">
        <f>E12+E18+E25+E26</f>
        <v/>
      </c>
      <c r="F27" s="1087">
        <f>F12+F18+F25+F26</f>
        <v/>
      </c>
      <c r="G27" s="1087">
        <f>G12+G18+G25+G26</f>
        <v/>
      </c>
      <c r="I27" s="1087">
        <f>I12+I18+I25+I26</f>
        <v/>
      </c>
      <c r="J27" s="1087">
        <f>J12+J18+J25+J26</f>
        <v/>
      </c>
      <c r="K27" s="1087">
        <f>K12+K18+K25+K26</f>
        <v/>
      </c>
      <c r="L27" s="1087">
        <f>L12+L18+L25+L26</f>
        <v/>
      </c>
      <c r="M27" s="1087">
        <f>M12+M18+M25+M26</f>
        <v/>
      </c>
    </row>
    <row r="28" ht="14.25" customHeight="1" s="898">
      <c r="A28" s="1081" t="inlineStr">
        <is>
          <t xml:space="preserve">(6)Cash at Begin of Fiscal Year </t>
        </is>
      </c>
      <c r="B28" s="1087" t="n"/>
      <c r="C28" s="1087">
        <f>B29</f>
        <v/>
      </c>
      <c r="D28" s="1087">
        <f>C29</f>
        <v/>
      </c>
      <c r="E28" s="1087">
        <f>D29</f>
        <v/>
      </c>
      <c r="F28" s="1087">
        <f>E29</f>
        <v/>
      </c>
      <c r="G28" s="1087">
        <f>F29</f>
        <v/>
      </c>
      <c r="I28" s="1087">
        <f>B28</f>
        <v/>
      </c>
      <c r="J28" s="1087">
        <f>I29</f>
        <v/>
      </c>
      <c r="K28" s="1087">
        <f>J29</f>
        <v/>
      </c>
      <c r="L28" s="1087">
        <f>K29</f>
        <v/>
      </c>
      <c r="M28" s="1087">
        <f>L29</f>
        <v/>
      </c>
    </row>
    <row r="29" ht="14.25" customHeight="1" s="898">
      <c r="A29" s="1081" t="inlineStr">
        <is>
          <t xml:space="preserve">(7)Cash at End of Fiscal Year(5)+(6) </t>
        </is>
      </c>
      <c r="B29" s="1087" t="n"/>
      <c r="C29" s="1087">
        <f>BS!C23</f>
        <v/>
      </c>
      <c r="D29" s="1087">
        <f>BS!D23</f>
        <v/>
      </c>
      <c r="E29" s="1087">
        <f>BS!E23</f>
        <v/>
      </c>
      <c r="F29" s="1087">
        <f>BS!F23</f>
        <v/>
      </c>
      <c r="G29" s="1087">
        <f>BS!G23</f>
        <v/>
      </c>
      <c r="I29" s="1087">
        <f>BS!O23</f>
        <v/>
      </c>
      <c r="J29" s="1087">
        <f>BS!P23</f>
        <v/>
      </c>
      <c r="K29" s="1087">
        <f>BS!Q23</f>
        <v/>
      </c>
      <c r="L29" s="1087">
        <f>BS!R23</f>
        <v/>
      </c>
      <c r="M29" s="1087">
        <f>BS!S23</f>
        <v/>
      </c>
    </row>
    <row r="30" ht="14.25" customHeight="1" s="898">
      <c r="A30" s="1084" t="inlineStr">
        <is>
          <t>Error</t>
        </is>
      </c>
      <c r="B30" s="1089">
        <f>(B28-B29)+B27</f>
        <v/>
      </c>
      <c r="C30" s="1089">
        <f>(C28-C29)+C27</f>
        <v/>
      </c>
      <c r="D30" s="1089">
        <f>(D28-D29)+D27</f>
        <v/>
      </c>
      <c r="E30" s="1087">
        <f>(E28-E29)+E27</f>
        <v/>
      </c>
      <c r="F30" s="1089">
        <f>(F28-F29)+F27</f>
        <v/>
      </c>
      <c r="G30" s="1089">
        <f>(G28-G29)+G27</f>
        <v/>
      </c>
      <c r="I30" s="1089">
        <f>(I28-I29)+I27</f>
        <v/>
      </c>
      <c r="J30" s="1089">
        <f>(J28-J29)+J27</f>
        <v/>
      </c>
      <c r="K30" s="1089">
        <f>(K28-K29)+K27</f>
        <v/>
      </c>
      <c r="L30" s="1089">
        <f>(L28-L29)+L27</f>
        <v/>
      </c>
      <c r="M30" s="1089">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0" t="n"/>
      <c r="C4" s="336">
        <f>'BS (Assets) breakdown'!H12</f>
        <v/>
      </c>
      <c r="D4" s="336">
        <f>'BS (Assets) breakdown'!G12</f>
        <v/>
      </c>
      <c r="F4" s="334" t="n"/>
    </row>
    <row r="5" customFormat="1" s="333">
      <c r="A5" s="1091" t="inlineStr">
        <is>
          <t>Current Tax Receivable</t>
        </is>
      </c>
      <c r="B5" s="1090"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1" t="inlineStr">
        <is>
          <t>DTA</t>
        </is>
      </c>
      <c r="B6" s="1090"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1" t="inlineStr">
        <is>
          <t>Current Tax Payable</t>
        </is>
      </c>
      <c r="B7" s="1090" t="n"/>
      <c r="C7" s="337">
        <f>BS!G55</f>
        <v/>
      </c>
      <c r="D7" s="337">
        <f>BS!F55</f>
        <v/>
      </c>
      <c r="F7" s="334" t="n"/>
    </row>
    <row r="8" customFormat="1" s="333">
      <c r="A8" s="1091" t="inlineStr">
        <is>
          <t>DTL</t>
        </is>
      </c>
      <c r="B8" s="1090" t="n"/>
      <c r="C8" s="337">
        <f>BS!G63</f>
        <v/>
      </c>
      <c r="D8" s="337">
        <f>BS!F63</f>
        <v/>
      </c>
      <c r="F8" s="334" t="n"/>
    </row>
    <row r="9" customFormat="1" s="333">
      <c r="A9" s="641" t="inlineStr">
        <is>
          <t>Deferred Taxes (Current Year)</t>
        </is>
      </c>
      <c r="B9" s="1092" t="n"/>
      <c r="C9" s="1090" t="n"/>
      <c r="D9" s="339">
        <f>ROUND(((-(C5-D5+C6-D6)+C7-D7+C8-D8)),0)</f>
        <v/>
      </c>
      <c r="F9" s="334" t="n"/>
    </row>
    <row r="12" ht="26.25" customFormat="1" customHeight="1" s="333">
      <c r="A12" s="639" t="inlineStr">
        <is>
          <t>Deferred Tax Inputs</t>
        </is>
      </c>
      <c r="B12" s="1090" t="n"/>
      <c r="C12" s="336">
        <f>D4</f>
        <v/>
      </c>
      <c r="D12" s="336">
        <f>'BS (Assets) breakdown'!F12</f>
        <v/>
      </c>
      <c r="F12" s="334" t="n"/>
    </row>
    <row r="13" customFormat="1" s="333">
      <c r="A13" s="1091" t="inlineStr">
        <is>
          <t>Current Tax Receivable</t>
        </is>
      </c>
      <c r="B13" s="1090"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1" t="inlineStr">
        <is>
          <t>DTA</t>
        </is>
      </c>
      <c r="B14" s="1090" t="n"/>
      <c r="C14" s="337">
        <f>D6</f>
        <v/>
      </c>
      <c r="D14" s="337">
        <f>BS!E41</f>
        <v/>
      </c>
      <c r="F14" s="334" t="n"/>
    </row>
    <row r="15" customFormat="1" s="333">
      <c r="A15" s="1091" t="inlineStr">
        <is>
          <t>Current Tax Payable</t>
        </is>
      </c>
      <c r="B15" s="1090" t="n"/>
      <c r="C15" s="337">
        <f>D7</f>
        <v/>
      </c>
      <c r="D15" s="337">
        <f>BS!E55</f>
        <v/>
      </c>
      <c r="F15" s="334" t="n"/>
    </row>
    <row r="16" customFormat="1" s="333">
      <c r="A16" s="1091" t="inlineStr">
        <is>
          <t>DTL</t>
        </is>
      </c>
      <c r="B16" s="1090" t="n"/>
      <c r="C16" s="337">
        <f>D8</f>
        <v/>
      </c>
      <c r="D16" s="337">
        <f>BS!E63</f>
        <v/>
      </c>
      <c r="F16" s="334" t="n"/>
    </row>
    <row r="17" customFormat="1" s="333">
      <c r="A17" s="641" t="inlineStr">
        <is>
          <t>Deferred Taxes (Previous Year)</t>
        </is>
      </c>
      <c r="B17" s="1092" t="n"/>
      <c r="C17" s="1090" t="n"/>
      <c r="D17" s="339">
        <f>ROUND(((-(C13-D13+C14-D14)+C15-D15+C16-D16)),0)</f>
        <v/>
      </c>
      <c r="F17" s="334" t="n"/>
    </row>
    <row r="20" ht="14.25" customHeight="1" s="898">
      <c r="A20" s="639" t="inlineStr">
        <is>
          <t>Deferred Tax Inputs</t>
        </is>
      </c>
      <c r="B20" s="1090" t="n"/>
      <c r="C20" s="336">
        <f>D12</f>
        <v/>
      </c>
      <c r="D20" s="336">
        <f>BS!D49</f>
        <v/>
      </c>
    </row>
    <row r="21">
      <c r="A21" s="1091" t="inlineStr">
        <is>
          <t>Current Tax Receivable</t>
        </is>
      </c>
      <c r="B21" s="1090" t="n"/>
      <c r="C21" s="337">
        <f>D13</f>
        <v/>
      </c>
      <c r="D21" s="337">
        <f>IFERROR(VLOOKUP("*"&amp;"Tax Receivable"&amp;"*",INDIRECT(ADDRESS(MATCH("K9",'BS (Assets) breakdown'!$A:$A,0),COLUMN('BS (Assets) breakdown'!$B$12),,,"BS (Assets) breakdown")&amp;":"&amp;ADDRESS(MATCH("K10",'BS (Assets) breakdown'!$A:$A,0),COLUMN('BS (Assets) breakdown'!$H$12))),4,FALSE),0)</f>
        <v/>
      </c>
    </row>
    <row r="22">
      <c r="A22" s="1091" t="inlineStr">
        <is>
          <t>DTA</t>
        </is>
      </c>
      <c r="B22" s="1090" t="n"/>
      <c r="C22" s="337">
        <f>D14</f>
        <v/>
      </c>
      <c r="D22" s="337">
        <f>BS!P41</f>
        <v/>
      </c>
    </row>
    <row r="23">
      <c r="A23" s="1091" t="inlineStr">
        <is>
          <t>Current Tax Payable</t>
        </is>
      </c>
      <c r="B23" s="1090" t="n"/>
      <c r="C23" s="337">
        <f>D15</f>
        <v/>
      </c>
      <c r="D23" s="337">
        <f>BS!P55</f>
        <v/>
      </c>
    </row>
    <row r="24">
      <c r="A24" s="1091" t="inlineStr">
        <is>
          <t>DTL</t>
        </is>
      </c>
      <c r="B24" s="1090" t="n"/>
      <c r="C24" s="337">
        <f>D16</f>
        <v/>
      </c>
      <c r="D24" s="337">
        <f>BS!P63</f>
        <v/>
      </c>
    </row>
    <row r="25">
      <c r="A25" s="641" t="inlineStr">
        <is>
          <t>Deferred Taxes (Previous Year)</t>
        </is>
      </c>
      <c r="B25" s="1092" t="n"/>
      <c r="C25" s="1090" t="n"/>
      <c r="D25" s="339">
        <f>ROUND(((-(C21-D21+C22-D22)+C23-D23+C24-D24)),0)</f>
        <v/>
      </c>
    </row>
    <row r="27" ht="14.25" customHeight="1" s="898">
      <c r="A27" s="639" t="inlineStr">
        <is>
          <t>Deferred Tax Inputs</t>
        </is>
      </c>
      <c r="B27" s="1090" t="n"/>
      <c r="C27" s="336">
        <f>D20</f>
        <v/>
      </c>
      <c r="D27" s="336">
        <f>BS!C49</f>
        <v/>
      </c>
    </row>
    <row r="28">
      <c r="A28" s="1091" t="inlineStr">
        <is>
          <t>Current Tax Receivable</t>
        </is>
      </c>
      <c r="B28" s="1090" t="n"/>
      <c r="C28" s="337">
        <f>D21</f>
        <v/>
      </c>
      <c r="D28" s="337">
        <f>IFERROR(VLOOKUP("*"&amp;"Tax Receivable"&amp;"*",INDIRECT(ADDRESS(MATCH("K9",'BS (Assets) breakdown'!$A:$A,0),COLUMN('BS (Assets) breakdown'!$B$12),,,"BS (Assets) breakdown")&amp;":"&amp;ADDRESS(MATCH("K10",'BS (Assets) breakdown'!$A:$A,0),COLUMN('BS (Assets) breakdown'!$H$12))),3,FALSE),0)</f>
        <v/>
      </c>
    </row>
    <row r="29">
      <c r="A29" s="1091" t="inlineStr">
        <is>
          <t>DTA</t>
        </is>
      </c>
      <c r="B29" s="1090" t="n"/>
      <c r="C29" s="337">
        <f>D22</f>
        <v/>
      </c>
      <c r="D29" s="337">
        <f>BS!O41</f>
        <v/>
      </c>
    </row>
    <row r="30">
      <c r="A30" s="1091" t="inlineStr">
        <is>
          <t>Current Tax Payable</t>
        </is>
      </c>
      <c r="B30" s="1090" t="n"/>
      <c r="C30" s="337">
        <f>D23</f>
        <v/>
      </c>
      <c r="D30" s="337">
        <f>BS!O55</f>
        <v/>
      </c>
    </row>
    <row r="31">
      <c r="A31" s="1091" t="inlineStr">
        <is>
          <t>DTL</t>
        </is>
      </c>
      <c r="B31" s="1090" t="n"/>
      <c r="C31" s="337">
        <f>D24</f>
        <v/>
      </c>
      <c r="D31" s="337">
        <f>BS!O63</f>
        <v/>
      </c>
    </row>
    <row r="32">
      <c r="A32" s="641" t="inlineStr">
        <is>
          <t>Deferred Taxes (Previous Year)</t>
        </is>
      </c>
      <c r="B32" s="1092" t="n"/>
      <c r="C32" s="1090" t="n"/>
      <c r="D32" s="339">
        <f>ROUND(((-(C28-D28+C29-D29)+C30-D30+C31-D31)),0)</f>
        <v/>
      </c>
    </row>
    <row r="34" ht="14.25" customHeight="1" s="898">
      <c r="A34" s="639" t="inlineStr">
        <is>
          <t>Deferred Tax Inputs</t>
        </is>
      </c>
      <c r="B34" s="1090" t="n"/>
      <c r="C34" s="336">
        <f>D27</f>
        <v/>
      </c>
      <c r="D34" s="336">
        <f>BS!$B$21</f>
        <v/>
      </c>
    </row>
    <row r="35">
      <c r="A35" s="1091" t="inlineStr">
        <is>
          <t>Current Tax Receivable</t>
        </is>
      </c>
      <c r="B35" s="1090" t="n"/>
      <c r="C35" s="337">
        <f>D28</f>
        <v/>
      </c>
      <c r="D35" s="337">
        <f>IFERROR(VLOOKUP("*"&amp;"Tax Receivable"&amp;"*",INDIRECT(ADDRESS(MATCH("K9",'BS (Assets) breakdown'!$A:$A,0),COLUMN('BS (Assets) breakdown'!$B$12),,,"BS (Assets) breakdown")&amp;":"&amp;ADDRESS(MATCH("K10",'BS (Assets) breakdown'!$A:$A,0),COLUMN('BS (Assets) breakdown'!$H$12))),2,FALSE),0)</f>
        <v/>
      </c>
    </row>
    <row r="36">
      <c r="A36" s="1091" t="inlineStr">
        <is>
          <t>DTA</t>
        </is>
      </c>
      <c r="B36" s="1090" t="n"/>
      <c r="C36" s="337">
        <f>D29</f>
        <v/>
      </c>
      <c r="D36" s="337">
        <f>'BS (Assets) breakdown'!O160</f>
        <v/>
      </c>
    </row>
    <row r="37">
      <c r="A37" s="1091" t="inlineStr">
        <is>
          <t>Current Tax Payable</t>
        </is>
      </c>
      <c r="B37" s="1090" t="n"/>
      <c r="C37" s="337">
        <f>D30</f>
        <v/>
      </c>
      <c r="D37" s="337">
        <f>'BS (Liabilities) breakdown'!O83</f>
        <v/>
      </c>
    </row>
    <row r="38">
      <c r="A38" s="1091" t="inlineStr">
        <is>
          <t>DTL</t>
        </is>
      </c>
      <c r="B38" s="1090" t="n"/>
      <c r="C38" s="337">
        <f>D31</f>
        <v/>
      </c>
      <c r="D38" s="337">
        <f>BS!B63</f>
        <v/>
      </c>
    </row>
    <row r="39">
      <c r="A39" s="641" t="inlineStr">
        <is>
          <t>Deferred Taxes (Previous Year)</t>
        </is>
      </c>
      <c r="B39" s="1092" t="n"/>
      <c r="C39" s="1090"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f>BS!A19</f>
        <v/>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BS!A23</f>
        <v/>
      </c>
      <c r="C5" s="1097" t="n"/>
      <c r="D5" s="1097" t="n"/>
      <c r="E5" s="1097" t="n"/>
      <c r="F5" s="1097" t="n"/>
      <c r="G5" s="1097" t="n"/>
      <c r="H5" s="1097" t="n"/>
    </row>
    <row r="6" ht="14.25" customHeight="1" s="898">
      <c r="B6" s="1078" t="inlineStr">
        <is>
          <t xml:space="preserve"> cash and bank balances</t>
        </is>
      </c>
      <c r="C6" s="1099" t="n"/>
      <c r="D6" s="1100" t="n"/>
      <c r="E6" s="1100" t="n"/>
      <c r="F6" s="1100" t="n"/>
      <c r="G6" s="1100" t="n">
        <v>102.54</v>
      </c>
      <c r="H6" s="1100" t="n">
        <v>1458.22</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5.75" customHeight="1" s="898">
      <c r="C13" s="1103" t="n"/>
      <c r="D13" s="1103" t="n"/>
      <c r="E13" s="1104" t="n"/>
      <c r="F13" s="1104" t="n"/>
      <c r="G13" s="1104" t="n"/>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BS!A24</f>
        <v/>
      </c>
      <c r="C15" s="1097" t="n"/>
      <c r="D15" s="1097" t="n"/>
      <c r="E15" s="1097" t="n"/>
      <c r="F15" s="1097" t="n"/>
      <c r="G15" s="1097" t="n"/>
      <c r="H15" s="1097" t="n"/>
    </row>
    <row r="16" ht="14.25" customHeight="1" s="898">
      <c r="B16" s="1078" t="inlineStr">
        <is>
          <t xml:space="preserve"> trade receivables</t>
        </is>
      </c>
      <c r="C16" s="1099" t="n"/>
      <c r="D16" s="1100" t="n"/>
      <c r="E16" s="1100" t="n"/>
      <c r="F16" s="1100" t="n"/>
      <c r="G16" s="1100" t="n">
        <v>3617.81</v>
      </c>
      <c r="H16" s="1100" t="n">
        <v>5064.01</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row r="23" ht="15.75" customHeight="1" s="898">
      <c r="C23" s="1103" t="n"/>
      <c r="D23" s="1103" t="n"/>
      <c r="E23" s="1104" t="n"/>
      <c r="F23" s="1104" t="n"/>
      <c r="G23" s="1104" t="n"/>
      <c r="H23" s="1096">
        <f>BS!G20</f>
        <v/>
      </c>
    </row>
    <row r="24" ht="14.25" customHeight="1" s="898">
      <c r="B24" s="1078" t="inlineStr">
        <is>
          <t xml:space="preserve"> </t>
        </is>
      </c>
      <c r="C24" s="1097">
        <f>BS!B21</f>
        <v/>
      </c>
      <c r="D24" s="1097">
        <f>BS!C21</f>
        <v/>
      </c>
      <c r="E24" s="1097">
        <f>BS!D21</f>
        <v/>
      </c>
      <c r="F24" s="1097">
        <f>BS!E21</f>
        <v/>
      </c>
      <c r="G24" s="1097">
        <f>BS!F21</f>
        <v/>
      </c>
      <c r="H24" s="1097">
        <f>BS!G21</f>
        <v/>
      </c>
    </row>
    <row r="25" ht="14.25" customHeight="1" s="898">
      <c r="A25" s="1098">
        <f>BS!A25</f>
        <v/>
      </c>
      <c r="C25" s="1097" t="n"/>
      <c r="D25" s="1097" t="n"/>
      <c r="E25" s="1097" t="n"/>
      <c r="F25" s="1097" t="n"/>
      <c r="G25" s="1097" t="n"/>
      <c r="H25" s="1097" t="n"/>
    </row>
    <row r="26" ht="14.25" customHeight="1" s="898">
      <c r="B26" s="1078" t="inlineStr">
        <is>
          <t xml:space="preserve"> inventories</t>
        </is>
      </c>
      <c r="C26" s="1099" t="n"/>
      <c r="D26" s="1100" t="n"/>
      <c r="E26" s="1100" t="n"/>
      <c r="F26" s="1100" t="n"/>
      <c r="G26" s="1100" t="n">
        <v>2810.2</v>
      </c>
      <c r="H26" s="1100" t="n">
        <v>4015.22</v>
      </c>
    </row>
    <row r="27" ht="14.25" customHeight="1" s="898">
      <c r="B27" s="1078" t="n"/>
      <c r="C27" s="1099" t="n"/>
      <c r="D27" s="1100" t="n"/>
      <c r="E27" s="1100" t="n"/>
      <c r="F27" s="1100" t="n"/>
      <c r="G27" s="1100" t="n"/>
      <c r="H27" s="1100" t="n"/>
    </row>
    <row r="28" ht="14.25" customHeight="1" s="898">
      <c r="B28" s="1078" t="n"/>
      <c r="C28" s="1099" t="n"/>
      <c r="D28" s="1100" t="n"/>
      <c r="E28" s="1100" t="n"/>
      <c r="F28" s="1100" t="n"/>
      <c r="G28" s="1100" t="n"/>
      <c r="H28" s="1100" t="n"/>
    </row>
    <row r="29" ht="14.25" customHeight="1" s="898">
      <c r="B29" s="1078" t="n"/>
      <c r="C29" s="1099" t="n"/>
      <c r="D29" s="1100" t="n"/>
      <c r="E29" s="1100" t="n"/>
      <c r="F29" s="1100" t="n"/>
      <c r="G29" s="1100" t="n"/>
      <c r="H29" s="1100" t="n"/>
    </row>
    <row r="30" ht="14.25" customHeight="1" s="898">
      <c r="B30" s="1078" t="n"/>
      <c r="C30" s="1099" t="n"/>
      <c r="D30" s="1100" t="n"/>
      <c r="E30" s="1100" t="n"/>
      <c r="F30" s="1100" t="n"/>
      <c r="G30" s="1100" t="n"/>
      <c r="H30" s="1100" t="n"/>
    </row>
    <row r="31" ht="15" customHeight="1" s="898">
      <c r="A31" s="1101" t="n"/>
      <c r="B31" s="1101" t="inlineStr">
        <is>
          <t>Total</t>
        </is>
      </c>
      <c r="C31" s="1102">
        <f>SUM(C26:C30)</f>
        <v/>
      </c>
      <c r="D31" s="1102">
        <f>SUM(D26:D30)</f>
        <v/>
      </c>
      <c r="E31" s="1102">
        <f>SUM(E26:E30)</f>
        <v/>
      </c>
      <c r="F31" s="1102">
        <f>SUM(F26:F30)</f>
        <v/>
      </c>
      <c r="G31" s="1102">
        <f>SUM(G26:G30)</f>
        <v/>
      </c>
      <c r="H31" s="1102">
        <f>SUM(H26:H30)</f>
        <v/>
      </c>
    </row>
    <row r="32" ht="14.25" customHeight="1" s="898"/>
    <row r="33" ht="15.75" customHeight="1" s="898">
      <c r="C33" s="1103" t="n"/>
      <c r="D33" s="1103" t="n"/>
      <c r="E33" s="1104" t="n"/>
      <c r="F33" s="1104" t="n"/>
      <c r="G33" s="1104" t="n"/>
      <c r="H33" s="1096">
        <f>BS!G20</f>
        <v/>
      </c>
    </row>
    <row r="34" ht="14.25" customHeight="1" s="898">
      <c r="B34" s="1078" t="inlineStr">
        <is>
          <t xml:space="preserve"> </t>
        </is>
      </c>
      <c r="C34" s="1097">
        <f>BS!B21</f>
        <v/>
      </c>
      <c r="D34" s="1097">
        <f>BS!C21</f>
        <v/>
      </c>
      <c r="E34" s="1097">
        <f>BS!D21</f>
        <v/>
      </c>
      <c r="F34" s="1097">
        <f>BS!E21</f>
        <v/>
      </c>
      <c r="G34" s="1097">
        <f>BS!F21</f>
        <v/>
      </c>
      <c r="H34" s="1097">
        <f>BS!G21</f>
        <v/>
      </c>
    </row>
    <row r="35" ht="14.25" customHeight="1" s="898">
      <c r="A35" s="1098">
        <f>BS!A26</f>
        <v/>
      </c>
      <c r="C35" s="1097" t="n"/>
      <c r="D35" s="1097" t="n"/>
      <c r="E35" s="1097" t="n"/>
      <c r="F35" s="1097" t="n"/>
      <c r="G35" s="1097" t="n"/>
      <c r="H35" s="1097" t="n"/>
    </row>
    <row r="36" ht="14.25" customHeight="1" s="898">
      <c r="B36" s="1078" t="inlineStr">
        <is>
          <t xml:space="preserve"> Prepaid expenses . . .</t>
        </is>
      </c>
      <c r="C36" s="1099" t="n"/>
      <c r="D36" s="1100" t="n"/>
      <c r="E36" s="1100" t="n"/>
      <c r="F36" s="1100" t="n"/>
      <c r="G36" s="1100" t="n">
        <v>30.05</v>
      </c>
      <c r="H36" s="1100" t="n">
        <v>19.07</v>
      </c>
    </row>
    <row r="37" ht="14.25" customHeight="1" s="898">
      <c r="B37" s="1078" t="n"/>
      <c r="C37" s="1099" t="n"/>
      <c r="D37" s="1100" t="n"/>
      <c r="E37" s="1100" t="n"/>
      <c r="F37" s="1100" t="n"/>
      <c r="G37" s="1100" t="n"/>
      <c r="H37" s="1100" t="n"/>
    </row>
    <row r="38" ht="14.25" customHeight="1" s="898">
      <c r="B38" s="1078" t="n"/>
      <c r="C38" s="1099" t="n"/>
      <c r="D38" s="1100" t="n"/>
      <c r="E38" s="1100" t="n"/>
      <c r="F38" s="1100" t="n"/>
      <c r="G38" s="1100" t="n"/>
      <c r="H38" s="1100" t="n"/>
    </row>
    <row r="39" ht="14.25" customHeight="1" s="898">
      <c r="B39" s="1078" t="n"/>
      <c r="C39" s="1099" t="n"/>
      <c r="D39" s="1100" t="n"/>
      <c r="E39" s="1100" t="n"/>
      <c r="F39" s="1100" t="n"/>
      <c r="G39" s="1100" t="n"/>
      <c r="H39" s="1100" t="n"/>
    </row>
    <row r="40" ht="14.25" customHeight="1" s="898">
      <c r="B40" s="1078" t="n"/>
      <c r="C40" s="1099" t="n"/>
      <c r="D40" s="1100" t="n"/>
      <c r="E40" s="1100" t="n"/>
      <c r="F40" s="1100" t="n"/>
      <c r="G40" s="1100" t="n"/>
      <c r="H40" s="1100" t="n"/>
    </row>
    <row r="41" ht="15" customHeight="1" s="898">
      <c r="A41" s="1101" t="n"/>
      <c r="B41" s="1101" t="inlineStr">
        <is>
          <t>Total</t>
        </is>
      </c>
      <c r="C41" s="1102">
        <f>SUM(C35:C40)</f>
        <v/>
      </c>
      <c r="D41" s="1102">
        <f>SUM(D35:D40)</f>
        <v/>
      </c>
      <c r="E41" s="1102">
        <f>SUM(E35:E40)</f>
        <v/>
      </c>
      <c r="F41" s="1102">
        <f>SUM(F35:F40)</f>
        <v/>
      </c>
      <c r="G41" s="1102">
        <f>SUM(G35:G40)</f>
        <v/>
      </c>
      <c r="H41" s="1102">
        <f>SUM(H35:H40)</f>
        <v/>
      </c>
    </row>
    <row r="42" ht="14.25" customHeight="1" s="898"/>
    <row r="43" ht="15.75" customHeight="1" s="898">
      <c r="C43" s="1103" t="n"/>
      <c r="D43" s="1103" t="n"/>
      <c r="E43" s="1104" t="n"/>
      <c r="F43" s="1104" t="n"/>
      <c r="G43" s="1104" t="n"/>
      <c r="H43" s="1096">
        <f>BS!G20</f>
        <v/>
      </c>
    </row>
    <row r="44" ht="14.25" customHeight="1" s="898">
      <c r="B44" s="1078" t="inlineStr">
        <is>
          <t xml:space="preserve"> </t>
        </is>
      </c>
      <c r="C44" s="1097">
        <f>BS!B21</f>
        <v/>
      </c>
      <c r="D44" s="1097">
        <f>BS!C21</f>
        <v/>
      </c>
      <c r="E44" s="1097">
        <f>BS!D21</f>
        <v/>
      </c>
      <c r="F44" s="1097">
        <f>BS!E21</f>
        <v/>
      </c>
      <c r="G44" s="1097">
        <f>BS!F21</f>
        <v/>
      </c>
      <c r="H44" s="1097">
        <f>BS!G21</f>
        <v/>
      </c>
    </row>
    <row r="45" ht="14.25" customHeight="1" s="898">
      <c r="A45" s="1098">
        <f>BS!A33</f>
        <v/>
      </c>
      <c r="C45" s="1097" t="n"/>
      <c r="D45" s="1097" t="n"/>
      <c r="E45" s="1097" t="n"/>
      <c r="F45" s="1097" t="n"/>
      <c r="G45" s="1097" t="n"/>
      <c r="H45" s="1097" t="n"/>
    </row>
    <row r="46" ht="14.25" customHeight="1" s="898">
      <c r="B46" s="1078" t="inlineStr">
        <is>
          <t xml:space="preserve"> capital work in progress</t>
        </is>
      </c>
      <c r="C46" s="1099" t="n"/>
      <c r="D46" s="1100" t="n"/>
      <c r="E46" s="1100" t="n"/>
      <c r="F46" s="1100" t="n"/>
      <c r="G46" s="1100" t="n">
        <v>203.16</v>
      </c>
      <c r="H46" s="1100" t="n">
        <v>207.88</v>
      </c>
    </row>
    <row r="47" ht="14.25" customHeight="1" s="898">
      <c r="B47" s="1078" t="inlineStr">
        <is>
          <t xml:space="preserve"> right-of-use assets</t>
        </is>
      </c>
      <c r="C47" s="1099" t="n"/>
      <c r="D47" s="1100" t="n"/>
      <c r="E47" s="1100" t="n"/>
      <c r="F47" s="1100" t="n"/>
      <c r="G47" s="1100" t="n">
        <v>0</v>
      </c>
      <c r="H47" s="1100" t="n">
        <v>797.2</v>
      </c>
    </row>
    <row r="48" ht="14.25" customHeight="1" s="898">
      <c r="B48" s="1078" t="n"/>
      <c r="C48" s="1099" t="n"/>
      <c r="D48" s="1100" t="n"/>
      <c r="E48" s="1100" t="n"/>
      <c r="F48" s="1100" t="n"/>
      <c r="G48" s="1100" t="n"/>
      <c r="H48" s="1100" t="n"/>
    </row>
    <row r="49" ht="14.25" customHeight="1" s="898">
      <c r="B49" s="1078" t="n"/>
      <c r="C49" s="1099" t="n"/>
      <c r="D49" s="1100" t="n"/>
      <c r="E49" s="1100" t="n"/>
      <c r="F49" s="1100" t="n"/>
      <c r="G49" s="1100" t="n"/>
      <c r="H49" s="1100" t="n"/>
    </row>
    <row r="50" ht="14.25" customHeight="1" s="898">
      <c r="B50" s="1078" t="n"/>
      <c r="C50" s="1099" t="n"/>
      <c r="D50" s="1100" t="n"/>
      <c r="E50" s="1100" t="n"/>
      <c r="F50" s="1100" t="n"/>
      <c r="G50" s="1100" t="n"/>
      <c r="H50" s="1100" t="n"/>
    </row>
    <row r="51" ht="15" customHeight="1" s="898">
      <c r="A51" s="1101" t="n"/>
      <c r="B51" s="1101" t="inlineStr">
        <is>
          <t>Total</t>
        </is>
      </c>
      <c r="C51" s="1102">
        <f>SUM(C45:C50)</f>
        <v/>
      </c>
      <c r="D51" s="1102">
        <f>SUM(D45:D50)</f>
        <v/>
      </c>
      <c r="E51" s="1102">
        <f>SUM(E45:E50)</f>
        <v/>
      </c>
      <c r="F51" s="1102">
        <f>SUM(F45:F50)</f>
        <v/>
      </c>
      <c r="G51" s="1102">
        <f>SUM(G45:G50)</f>
        <v/>
      </c>
      <c r="H51" s="1102">
        <f>SUM(H45:H50)</f>
        <v/>
      </c>
    </row>
    <row r="52" ht="14.25" customHeight="1" s="898"/>
    <row r="53" ht="15.75" customHeight="1" s="898">
      <c r="C53" s="1103" t="n"/>
      <c r="D53" s="1103" t="n"/>
      <c r="E53" s="1104" t="n"/>
      <c r="F53" s="1104" t="n"/>
      <c r="G53" s="1104" t="n"/>
      <c r="H53" s="1096">
        <f>BS!G20</f>
        <v/>
      </c>
    </row>
    <row r="54" ht="14.25" customHeight="1" s="898">
      <c r="B54" s="1078" t="inlineStr">
        <is>
          <t xml:space="preserve"> </t>
        </is>
      </c>
      <c r="C54" s="1097">
        <f>BS!B21</f>
        <v/>
      </c>
      <c r="D54" s="1097">
        <f>BS!C21</f>
        <v/>
      </c>
      <c r="E54" s="1097">
        <f>BS!D21</f>
        <v/>
      </c>
      <c r="F54" s="1097">
        <f>BS!E21</f>
        <v/>
      </c>
      <c r="G54" s="1097">
        <f>BS!F21</f>
        <v/>
      </c>
      <c r="H54" s="1097">
        <f>BS!G21</f>
        <v/>
      </c>
    </row>
    <row r="55" ht="14.25" customHeight="1" s="898">
      <c r="A55" s="1098">
        <f>BS!A36</f>
        <v/>
      </c>
      <c r="C55" s="1097" t="n"/>
      <c r="D55" s="1097" t="n"/>
      <c r="E55" s="1097" t="n"/>
      <c r="F55" s="1097" t="n"/>
      <c r="G55" s="1097" t="n"/>
      <c r="H55" s="1097" t="n"/>
    </row>
    <row r="56" ht="14.25" customHeight="1" s="898">
      <c r="B56" s="1078" t="n"/>
      <c r="C56" s="1099" t="n"/>
      <c r="D56" s="1100" t="n"/>
      <c r="E56" s="1100" t="n"/>
      <c r="F56" s="1100" t="n"/>
      <c r="G56" s="1100" t="n"/>
      <c r="H56" s="1100" t="n"/>
    </row>
    <row r="57" ht="14.25" customHeight="1" s="898">
      <c r="B57" s="1078" t="n"/>
      <c r="C57" s="1099" t="n"/>
      <c r="D57" s="1100" t="n"/>
      <c r="E57" s="1100" t="n"/>
      <c r="F57" s="1100" t="n"/>
      <c r="G57" s="1100" t="n"/>
      <c r="H57" s="1100" t="n"/>
    </row>
    <row r="58" ht="14.25" customHeight="1" s="898">
      <c r="B58" s="1078" t="n"/>
      <c r="C58" s="1099" t="n"/>
      <c r="D58" s="1100" t="n"/>
      <c r="E58" s="1100" t="n"/>
      <c r="F58" s="1100" t="n"/>
      <c r="G58" s="1100" t="n"/>
      <c r="H58" s="1100" t="n"/>
    </row>
    <row r="59" ht="14.25" customHeight="1" s="898">
      <c r="B59" s="1078" t="n"/>
      <c r="C59" s="1099" t="n"/>
      <c r="D59" s="1100" t="n"/>
      <c r="E59" s="1100" t="n"/>
      <c r="F59" s="1100" t="n"/>
      <c r="G59" s="1100" t="n"/>
      <c r="H59" s="1100" t="n"/>
    </row>
    <row r="60" ht="14.25" customHeight="1" s="898">
      <c r="B60" s="1078" t="n"/>
      <c r="C60" s="1099" t="n"/>
      <c r="D60" s="1100" t="n"/>
      <c r="E60" s="1100" t="n"/>
      <c r="F60" s="1100" t="n"/>
      <c r="G60" s="1100" t="n"/>
      <c r="H60" s="1100" t="n"/>
    </row>
    <row r="61" ht="15" customHeight="1" s="898">
      <c r="A61" s="1101" t="n"/>
      <c r="B61" s="1101" t="inlineStr">
        <is>
          <t>Total</t>
        </is>
      </c>
      <c r="C61" s="1102">
        <f>SUM(C55:C60)</f>
        <v/>
      </c>
      <c r="D61" s="1102">
        <f>SUM(D55:D60)</f>
        <v/>
      </c>
      <c r="E61" s="1102">
        <f>SUM(E55:E60)</f>
        <v/>
      </c>
      <c r="F61" s="1102">
        <f>SUM(F55:F60)</f>
        <v/>
      </c>
      <c r="G61" s="1102">
        <f>SUM(G55:G60)</f>
        <v/>
      </c>
      <c r="H61" s="1102">
        <f>SUM(H55:H60)</f>
        <v/>
      </c>
    </row>
    <row r="62" ht="14.25" customHeight="1" s="898"/>
    <row r="63" ht="15.75" customHeight="1" s="898">
      <c r="C63" s="1103" t="n"/>
      <c r="D63" s="1103" t="n"/>
      <c r="E63" s="1104" t="n"/>
      <c r="F63" s="1104" t="n"/>
      <c r="G63" s="1104" t="n"/>
      <c r="H63" s="1096">
        <f>BS!G20</f>
        <v/>
      </c>
    </row>
    <row r="64" ht="14.25" customHeight="1" s="898">
      <c r="B64" s="1078" t="inlineStr">
        <is>
          <t xml:space="preserve"> </t>
        </is>
      </c>
      <c r="C64" s="1097">
        <f>BS!B21</f>
        <v/>
      </c>
      <c r="D64" s="1097">
        <f>BS!C21</f>
        <v/>
      </c>
      <c r="E64" s="1097">
        <f>BS!D21</f>
        <v/>
      </c>
      <c r="F64" s="1097">
        <f>BS!E21</f>
        <v/>
      </c>
      <c r="G64" s="1097">
        <f>BS!F21</f>
        <v/>
      </c>
      <c r="H64" s="1097">
        <f>BS!G21</f>
        <v/>
      </c>
    </row>
    <row r="65" ht="14.25" customHeight="1" s="898">
      <c r="A65" s="1098">
        <f>BS!A37</f>
        <v/>
      </c>
      <c r="C65" s="1097" t="n"/>
      <c r="D65" s="1097" t="n"/>
      <c r="E65" s="1097" t="n"/>
      <c r="F65" s="1097" t="n"/>
      <c r="G65" s="1097" t="n"/>
      <c r="H65" s="1097" t="n"/>
    </row>
    <row r="66" ht="14.25" customHeight="1" s="898">
      <c r="B66" s="1078" t="inlineStr">
        <is>
          <t xml:space="preserve"> intangible assets</t>
        </is>
      </c>
      <c r="C66" s="1099" t="n"/>
      <c r="D66" s="1100" t="n"/>
      <c r="E66" s="1100" t="n"/>
      <c r="F66" s="1100" t="n"/>
      <c r="G66" s="1100" t="n">
        <v>456.07</v>
      </c>
      <c r="H66" s="1100" t="n">
        <v>253.19</v>
      </c>
    </row>
    <row r="67" ht="14.25" customHeight="1" s="898">
      <c r="B67" s="1078" t="inlineStr">
        <is>
          <t xml:space="preserve"> intangibles under development</t>
        </is>
      </c>
      <c r="C67" s="1099" t="n"/>
      <c r="D67" s="1100" t="n"/>
      <c r="E67" s="1100" t="n"/>
      <c r="F67" s="1100" t="n"/>
      <c r="G67" s="1100" t="n">
        <v>0</v>
      </c>
      <c r="H67" s="1100" t="n">
        <v>0.65</v>
      </c>
    </row>
    <row r="68" ht="14.25" customHeight="1" s="898">
      <c r="B68" s="1078" t="n"/>
      <c r="C68" s="1099" t="n"/>
      <c r="D68" s="1100" t="n"/>
      <c r="E68" s="1100" t="n"/>
      <c r="F68" s="1100" t="n"/>
      <c r="G68" s="1100" t="n"/>
      <c r="H68" s="1100" t="n"/>
    </row>
    <row r="69" ht="14.25" customHeight="1" s="898">
      <c r="B69" s="1078" t="n"/>
      <c r="C69" s="1099" t="n"/>
      <c r="D69" s="1100" t="n"/>
      <c r="E69" s="1100" t="n"/>
      <c r="F69" s="1100" t="n"/>
      <c r="G69" s="1100" t="n"/>
      <c r="H69" s="1100" t="n"/>
    </row>
    <row r="70" ht="14.25" customHeight="1" s="898">
      <c r="B70" s="1078" t="n"/>
      <c r="C70" s="1099" t="n"/>
      <c r="D70" s="1100" t="n"/>
      <c r="E70" s="1100" t="n"/>
      <c r="F70" s="1100" t="n"/>
      <c r="G70" s="1100" t="n"/>
      <c r="H70" s="1100" t="n"/>
    </row>
    <row r="71" ht="15" customHeight="1" s="898">
      <c r="A71" s="1101" t="n"/>
      <c r="B71" s="1101" t="inlineStr">
        <is>
          <t>Total</t>
        </is>
      </c>
      <c r="C71" s="1102">
        <f>SUM(C65:C70)</f>
        <v/>
      </c>
      <c r="D71" s="1102">
        <f>SUM(D65:D70)</f>
        <v/>
      </c>
      <c r="E71" s="1102">
        <f>SUM(E65:E70)</f>
        <v/>
      </c>
      <c r="F71" s="1102">
        <f>SUM(F65:F70)</f>
        <v/>
      </c>
      <c r="G71" s="1102">
        <f>SUM(G65:G70)</f>
        <v/>
      </c>
      <c r="H71" s="1102">
        <f>SUM(H65:H70)</f>
        <v/>
      </c>
    </row>
    <row r="72" ht="14.25" customHeight="1" s="898"/>
    <row r="73" ht="15.75" customHeight="1" s="898">
      <c r="C73" s="1103" t="n"/>
      <c r="D73" s="1103" t="n"/>
      <c r="E73" s="1104" t="n"/>
      <c r="F73" s="1104" t="n"/>
      <c r="G73" s="1104" t="n"/>
      <c r="H73" s="1096">
        <f>BS!G20</f>
        <v/>
      </c>
    </row>
    <row r="74" ht="14.25" customHeight="1" s="898">
      <c r="B74" s="1078" t="inlineStr">
        <is>
          <t xml:space="preserve"> </t>
        </is>
      </c>
      <c r="C74" s="1097">
        <f>BS!B21</f>
        <v/>
      </c>
      <c r="D74" s="1097">
        <f>BS!C21</f>
        <v/>
      </c>
      <c r="E74" s="1097">
        <f>BS!D21</f>
        <v/>
      </c>
      <c r="F74" s="1097">
        <f>BS!E21</f>
        <v/>
      </c>
      <c r="G74" s="1097">
        <f>BS!F21</f>
        <v/>
      </c>
      <c r="H74" s="1097">
        <f>BS!G21</f>
        <v/>
      </c>
    </row>
    <row r="75" ht="14.25" customHeight="1" s="898">
      <c r="A75" s="1098">
        <f>BS!A40</f>
        <v/>
      </c>
      <c r="C75" s="1097" t="n"/>
      <c r="D75" s="1097" t="n"/>
      <c r="E75" s="1097" t="n"/>
      <c r="F75" s="1097" t="n"/>
      <c r="G75" s="1097" t="n"/>
      <c r="H75" s="1097" t="n"/>
    </row>
    <row r="76" ht="14.25" customHeight="1" s="898">
      <c r="B76" s="1078" t="inlineStr">
        <is>
          <t xml:space="preserve"> non current investment</t>
        </is>
      </c>
      <c r="C76" s="1099" t="n"/>
      <c r="D76" s="1100" t="n"/>
      <c r="E76" s="1100" t="n"/>
      <c r="F76" s="1100" t="n"/>
      <c r="G76" s="1100" t="n">
        <v>1225</v>
      </c>
      <c r="H76" s="1100" t="n">
        <v>1225</v>
      </c>
    </row>
    <row r="77" ht="14.25" customHeight="1" s="898">
      <c r="B77" s="1078" t="n"/>
      <c r="C77" s="1099" t="n"/>
      <c r="D77" s="1100" t="n"/>
      <c r="E77" s="1100" t="n"/>
      <c r="F77" s="1100" t="n"/>
      <c r="G77" s="1100" t="n"/>
      <c r="H77" s="1100" t="n"/>
    </row>
    <row r="78" ht="14.25" customHeight="1" s="898">
      <c r="B78" s="1078" t="n"/>
      <c r="C78" s="1099" t="n"/>
      <c r="D78" s="1100" t="n"/>
      <c r="E78" s="1100" t="n"/>
      <c r="F78" s="1100" t="n"/>
      <c r="G78" s="1100" t="n"/>
      <c r="H78" s="1100" t="n"/>
    </row>
    <row r="79" ht="14.25" customHeight="1" s="898">
      <c r="B79" s="1078" t="n"/>
      <c r="C79" s="1099" t="n"/>
      <c r="D79" s="1100" t="n"/>
      <c r="E79" s="1100" t="n"/>
      <c r="F79" s="1100" t="n"/>
      <c r="G79" s="1100" t="n"/>
      <c r="H79" s="1100" t="n"/>
    </row>
    <row r="80" ht="14.25" customHeight="1" s="898">
      <c r="B80" s="1078" t="n"/>
      <c r="C80" s="1099" t="n"/>
      <c r="D80" s="1100" t="n"/>
      <c r="E80" s="1100" t="n"/>
      <c r="F80" s="1100" t="n"/>
      <c r="G80" s="1100" t="n"/>
      <c r="H80" s="1100" t="n"/>
    </row>
    <row r="81" ht="15" customHeight="1" s="898">
      <c r="A81" s="1101" t="n"/>
      <c r="B81" s="1101" t="inlineStr">
        <is>
          <t>Total</t>
        </is>
      </c>
      <c r="C81" s="1102">
        <f>SUM(C75:C80)</f>
        <v/>
      </c>
      <c r="D81" s="1102">
        <f>SUM(D75:D80)</f>
        <v/>
      </c>
      <c r="E81" s="1102">
        <f>SUM(E75:E80)</f>
        <v/>
      </c>
      <c r="F81" s="1102">
        <f>SUM(F75:F80)</f>
        <v/>
      </c>
      <c r="G81" s="1102">
        <f>SUM(G75:G80)</f>
        <v/>
      </c>
      <c r="H81" s="1102">
        <f>SUM(H75:H80)</f>
        <v/>
      </c>
    </row>
    <row r="82" ht="14.25" customHeight="1" s="898"/>
    <row r="83" ht="15.75" customHeight="1" s="898">
      <c r="C83" s="1103" t="n"/>
      <c r="D83" s="1103" t="n"/>
      <c r="E83" s="1104" t="n"/>
      <c r="F83" s="1104" t="n"/>
      <c r="G83" s="1104" t="n"/>
      <c r="H83" s="1096">
        <f>BS!G20</f>
        <v/>
      </c>
    </row>
    <row r="84" ht="14.25" customHeight="1" s="898">
      <c r="B84" s="1078" t="inlineStr">
        <is>
          <t xml:space="preserve"> </t>
        </is>
      </c>
      <c r="C84" s="1097">
        <f>BS!B21</f>
        <v/>
      </c>
      <c r="D84" s="1097">
        <f>BS!C21</f>
        <v/>
      </c>
      <c r="E84" s="1097">
        <f>BS!D21</f>
        <v/>
      </c>
      <c r="F84" s="1097">
        <f>BS!E21</f>
        <v/>
      </c>
      <c r="G84" s="1097">
        <f>BS!F21</f>
        <v/>
      </c>
      <c r="H84" s="1097">
        <f>BS!G21</f>
        <v/>
      </c>
    </row>
    <row r="85" ht="14.25" customHeight="1" s="898">
      <c r="A85" s="1098">
        <f>BS!A41</f>
        <v/>
      </c>
      <c r="C85" s="1097" t="n"/>
      <c r="D85" s="1097" t="n"/>
      <c r="E85" s="1097" t="n"/>
      <c r="F85" s="1097" t="n"/>
      <c r="G85" s="1097" t="n"/>
      <c r="H85" s="1097" t="n"/>
    </row>
    <row r="86" ht="14.25" customHeight="1" s="898">
      <c r="B86" s="1078" t="inlineStr">
        <is>
          <t xml:space="preserve"> deferred tax assets net</t>
        </is>
      </c>
      <c r="C86" s="1099" t="n"/>
      <c r="D86" s="1100" t="n"/>
      <c r="E86" s="1100" t="n"/>
      <c r="F86" s="1100" t="n"/>
      <c r="G86" s="1100" t="n">
        <v>233.22</v>
      </c>
      <c r="H86" s="1100" t="n">
        <v>240.88</v>
      </c>
    </row>
    <row r="87" ht="14.25" customHeight="1" s="898">
      <c r="B87" s="1078" t="n"/>
      <c r="C87" s="1099" t="n"/>
      <c r="D87" s="1100" t="n"/>
      <c r="E87" s="1100" t="n"/>
      <c r="F87" s="1100" t="n"/>
      <c r="G87" s="1100" t="n"/>
      <c r="H87" s="1100" t="n"/>
    </row>
    <row r="88" ht="14.25" customHeight="1" s="898">
      <c r="B88" s="1078" t="n"/>
      <c r="C88" s="1099" t="n"/>
      <c r="D88" s="1100" t="n"/>
      <c r="E88" s="1100" t="n"/>
      <c r="F88" s="1100" t="n"/>
      <c r="G88" s="1100" t="n"/>
      <c r="H88" s="1100" t="n"/>
    </row>
    <row r="89" ht="14.25" customHeight="1" s="898">
      <c r="B89" s="1078" t="n"/>
      <c r="C89" s="1099" t="n"/>
      <c r="D89" s="1100" t="n"/>
      <c r="E89" s="1100" t="n"/>
      <c r="F89" s="1100" t="n"/>
      <c r="G89" s="1100" t="n"/>
      <c r="H89" s="1100" t="n"/>
    </row>
    <row r="90" ht="14.25" customHeight="1" s="898">
      <c r="B90" s="1078" t="n"/>
      <c r="C90" s="1099" t="n"/>
      <c r="D90" s="1100" t="n"/>
      <c r="E90" s="1100" t="n"/>
      <c r="F90" s="1100" t="n"/>
      <c r="G90" s="1100" t="n"/>
      <c r="H90" s="1100" t="n"/>
    </row>
    <row r="91" ht="15" customHeight="1" s="898">
      <c r="A91" s="1101" t="n"/>
      <c r="B91" s="1101" t="inlineStr">
        <is>
          <t>Total</t>
        </is>
      </c>
      <c r="C91" s="1102">
        <f>SUM(C85:C90)</f>
        <v/>
      </c>
      <c r="D91" s="1102">
        <f>SUM(D85:D90)</f>
        <v/>
      </c>
      <c r="E91" s="1102">
        <f>SUM(E85:E90)</f>
        <v/>
      </c>
      <c r="F91" s="1102">
        <f>SUM(F85:F90)</f>
        <v/>
      </c>
      <c r="G91" s="1102">
        <f>SUM(G85:G90)</f>
        <v/>
      </c>
      <c r="H91" s="1102">
        <f>SUM(H85:H90)</f>
        <v/>
      </c>
    </row>
    <row r="92" ht="14.25" customHeight="1" s="898"/>
    <row r="94" ht="14.25" customHeight="1" s="898">
      <c r="A94" s="1094">
        <f>BS!A47</f>
        <v/>
      </c>
      <c r="B94" s="1095" t="n"/>
      <c r="C94" s="1095" t="n"/>
      <c r="D94" s="1095" t="n"/>
      <c r="E94" s="1095" t="n"/>
      <c r="F94" s="1095" t="n"/>
      <c r="G94" s="1095" t="n"/>
      <c r="H94" s="1095" t="n"/>
    </row>
    <row r="96" ht="14.25" customHeight="1" s="898">
      <c r="H96" s="1096">
        <f>BS!G20</f>
        <v/>
      </c>
    </row>
    <row r="97" ht="14.25" customHeight="1" s="898">
      <c r="B97" s="1078" t="inlineStr">
        <is>
          <t xml:space="preserve"> </t>
        </is>
      </c>
      <c r="C97" s="1097">
        <f>BS!B21</f>
        <v/>
      </c>
      <c r="D97" s="1097">
        <f>BS!C21</f>
        <v/>
      </c>
      <c r="E97" s="1097">
        <f>BS!D21</f>
        <v/>
      </c>
      <c r="F97" s="1097">
        <f>BS!E21</f>
        <v/>
      </c>
      <c r="G97" s="1097">
        <f>BS!F21</f>
        <v/>
      </c>
      <c r="H97" s="1097">
        <f>BS!G21</f>
        <v/>
      </c>
    </row>
    <row r="98" ht="14.25" customHeight="1" s="898">
      <c r="A98" s="1098">
        <f>BS!A50</f>
        <v/>
      </c>
      <c r="C98" s="1097" t="n"/>
      <c r="D98" s="1097" t="n"/>
      <c r="E98" s="1097" t="n"/>
      <c r="F98" s="1097" t="n"/>
      <c r="G98" s="1097" t="n"/>
      <c r="H98" s="1097" t="n"/>
    </row>
    <row r="99" ht="14.25" customHeight="1" s="898">
      <c r="B99" s="1078" t="inlineStr">
        <is>
          <t xml:space="preserve"> short-term borrowings</t>
        </is>
      </c>
      <c r="C99" s="1099" t="n"/>
      <c r="D99" s="1100" t="n"/>
      <c r="E99" s="1100" t="n"/>
      <c r="F99" s="1100" t="n"/>
      <c r="G99" s="1100" t="n">
        <v>1657.88</v>
      </c>
      <c r="H99" s="1100" t="n">
        <v>3297.48</v>
      </c>
    </row>
    <row r="100" ht="14.25" customHeight="1" s="898">
      <c r="B100" s="1078" t="n"/>
      <c r="C100" s="1099" t="n"/>
      <c r="D100" s="1100" t="n"/>
      <c r="E100" s="1100" t="n"/>
      <c r="F100" s="1100" t="n"/>
      <c r="G100" s="1100" t="n"/>
      <c r="H100" s="1100" t="n"/>
    </row>
    <row r="101" ht="14.25" customHeight="1" s="898">
      <c r="B101" s="1078" t="n"/>
      <c r="C101" s="1099" t="n"/>
      <c r="D101" s="1100" t="n"/>
      <c r="E101" s="1100" t="n"/>
      <c r="F101" s="1100" t="n"/>
      <c r="G101" s="1100" t="n"/>
      <c r="H101" s="1100" t="n"/>
    </row>
    <row r="102" ht="14.25" customHeight="1" s="898">
      <c r="B102" s="1078" t="n"/>
      <c r="C102" s="1099" t="n"/>
      <c r="D102" s="1100" t="n"/>
      <c r="E102" s="1100" t="n"/>
      <c r="F102" s="1100" t="n"/>
      <c r="G102" s="1100" t="n"/>
      <c r="H102" s="1100" t="n"/>
    </row>
    <row r="103" ht="14.25" customHeight="1" s="898">
      <c r="B103" s="1078" t="n"/>
      <c r="C103" s="1099" t="n"/>
      <c r="D103" s="1100" t="n"/>
      <c r="E103" s="1100" t="n"/>
      <c r="F103" s="1100" t="n"/>
      <c r="G103" s="1100" t="n"/>
      <c r="H103" s="1100" t="n"/>
    </row>
    <row r="104" ht="15" customHeight="1" s="898">
      <c r="A104" s="1101" t="n"/>
      <c r="B104" s="1101" t="inlineStr">
        <is>
          <t>Total</t>
        </is>
      </c>
      <c r="C104" s="1102">
        <f>SUM(C98:C103)</f>
        <v/>
      </c>
      <c r="D104" s="1102">
        <f>SUM(D98:D103)</f>
        <v/>
      </c>
      <c r="E104" s="1102">
        <f>SUM(E98:E103)</f>
        <v/>
      </c>
      <c r="F104" s="1102">
        <f>SUM(F98:F103)</f>
        <v/>
      </c>
      <c r="G104" s="1102">
        <f>SUM(G98:G103)</f>
        <v/>
      </c>
      <c r="H104" s="1102">
        <f>SUM(H98:H103)</f>
        <v/>
      </c>
    </row>
    <row r="105" ht="14.25" customHeight="1" s="898"/>
    <row r="106" ht="14.25" customHeight="1" s="898">
      <c r="H106" s="1096">
        <f>BS!G20</f>
        <v/>
      </c>
    </row>
    <row r="107" ht="14.25" customHeight="1" s="898">
      <c r="B107" s="1078" t="inlineStr">
        <is>
          <t xml:space="preserve"> </t>
        </is>
      </c>
      <c r="C107" s="1097">
        <f>BS!B21</f>
        <v/>
      </c>
      <c r="D107" s="1097">
        <f>BS!C21</f>
        <v/>
      </c>
      <c r="E107" s="1097">
        <f>BS!D21</f>
        <v/>
      </c>
      <c r="F107" s="1097">
        <f>BS!E21</f>
        <v/>
      </c>
      <c r="G107" s="1097">
        <f>BS!F21</f>
        <v/>
      </c>
      <c r="H107" s="1097">
        <f>BS!G21</f>
        <v/>
      </c>
    </row>
    <row r="108" ht="14.25" customHeight="1" s="898">
      <c r="A108" s="1098">
        <f>BS!A51</f>
        <v/>
      </c>
      <c r="C108" s="1097" t="n"/>
      <c r="D108" s="1097" t="n"/>
      <c r="E108" s="1097" t="n"/>
      <c r="F108" s="1097" t="n"/>
      <c r="G108" s="1097" t="n"/>
      <c r="H108" s="1097" t="n"/>
    </row>
    <row r="109" ht="14.25" customHeight="1" s="898">
      <c r="B109" s="1078" t="inlineStr">
        <is>
          <t xml:space="preserve"> Current maturities of long-term borrowings Refer Note . .</t>
        </is>
      </c>
      <c r="C109" s="1099" t="n"/>
      <c r="D109" s="1100" t="n"/>
      <c r="E109" s="1100" t="n"/>
      <c r="F109" s="1100" t="n"/>
      <c r="G109" s="1100" t="n">
        <v>1090.85</v>
      </c>
      <c r="H109" s="1100" t="n">
        <v>881.4299999999999</v>
      </c>
    </row>
    <row r="110" ht="14.25" customHeight="1" s="898">
      <c r="B110" s="1078" t="n"/>
      <c r="C110" s="1099" t="n"/>
      <c r="D110" s="1100" t="n"/>
      <c r="E110" s="1100" t="n"/>
      <c r="F110" s="1100" t="n"/>
      <c r="G110" s="1100" t="n"/>
      <c r="H110" s="1100" t="n"/>
    </row>
    <row r="111" ht="14.25" customHeight="1" s="898">
      <c r="B111" s="1078" t="n"/>
      <c r="C111" s="1099" t="n"/>
      <c r="D111" s="1100" t="n"/>
      <c r="E111" s="1100" t="n"/>
      <c r="F111" s="1100" t="n"/>
      <c r="G111" s="1100" t="n"/>
      <c r="H111" s="1100" t="n"/>
    </row>
    <row r="112" ht="14.25" customHeight="1" s="898">
      <c r="B112" s="1078" t="n"/>
      <c r="C112" s="1099" t="n"/>
      <c r="D112" s="1100" t="n"/>
      <c r="E112" s="1100" t="n"/>
      <c r="F112" s="1100" t="n"/>
      <c r="G112" s="1100" t="n"/>
      <c r="H112" s="1100" t="n"/>
    </row>
    <row r="113" ht="14.25" customHeight="1" s="898">
      <c r="B113" s="1078" t="n"/>
      <c r="C113" s="1099" t="n"/>
      <c r="D113" s="1100" t="n"/>
      <c r="E113" s="1100" t="n"/>
      <c r="F113" s="1100" t="n"/>
      <c r="G113" s="1100" t="n"/>
      <c r="H113" s="1100" t="n"/>
    </row>
    <row r="114" ht="15" customHeight="1" s="898">
      <c r="A114" s="1101" t="n"/>
      <c r="B114" s="1101" t="inlineStr">
        <is>
          <t>Total</t>
        </is>
      </c>
      <c r="C114" s="1102">
        <f>SUM(C108:C113)</f>
        <v/>
      </c>
      <c r="D114" s="1102">
        <f>SUM(D108:D113)</f>
        <v/>
      </c>
      <c r="E114" s="1102">
        <f>SUM(E108:E113)</f>
        <v/>
      </c>
      <c r="F114" s="1102">
        <f>SUM(F108:F113)</f>
        <v/>
      </c>
      <c r="G114" s="1102">
        <f>SUM(G108:G113)</f>
        <v/>
      </c>
      <c r="H114" s="1102">
        <f>SUM(H108:H113)</f>
        <v/>
      </c>
    </row>
    <row r="115" ht="14.25" customHeight="1" s="898"/>
    <row r="116" ht="14.25" customHeight="1" s="898">
      <c r="H116" s="1096">
        <f>BS!G20</f>
        <v/>
      </c>
    </row>
    <row r="117" ht="14.25" customHeight="1" s="898">
      <c r="B117" s="1078" t="inlineStr">
        <is>
          <t xml:space="preserve"> </t>
        </is>
      </c>
      <c r="C117" s="1097">
        <f>BS!B21</f>
        <v/>
      </c>
      <c r="D117" s="1097">
        <f>BS!C21</f>
        <v/>
      </c>
      <c r="E117" s="1097">
        <f>BS!D21</f>
        <v/>
      </c>
      <c r="F117" s="1097">
        <f>BS!E21</f>
        <v/>
      </c>
      <c r="G117" s="1097">
        <f>BS!F21</f>
        <v/>
      </c>
      <c r="H117" s="1097">
        <f>BS!G21</f>
        <v/>
      </c>
    </row>
    <row r="118" ht="14.25" customHeight="1" s="898">
      <c r="A118" s="1098">
        <f>BS!A52</f>
        <v/>
      </c>
      <c r="C118" s="1097" t="n"/>
      <c r="D118" s="1097" t="n"/>
      <c r="E118" s="1097" t="n"/>
      <c r="F118" s="1097" t="n"/>
      <c r="G118" s="1097" t="n"/>
      <c r="H118" s="1097" t="n"/>
    </row>
    <row r="119" ht="14.25" customHeight="1" s="898">
      <c r="B119" s="1078" t="n"/>
      <c r="C119" s="1099" t="n"/>
      <c r="D119" s="1100" t="n"/>
      <c r="E119" s="1100" t="n"/>
      <c r="F119" s="1100" t="n"/>
      <c r="G119" s="1100" t="n"/>
      <c r="H119" s="1100" t="n"/>
    </row>
    <row r="120" ht="14.25" customHeight="1" s="898">
      <c r="B120" s="1078" t="n"/>
      <c r="C120" s="1099" t="n"/>
      <c r="D120" s="1100" t="n"/>
      <c r="E120" s="1100" t="n"/>
      <c r="F120" s="1100" t="n"/>
      <c r="G120" s="1100" t="n"/>
      <c r="H120" s="1100" t="n"/>
    </row>
    <row r="121" ht="14.25" customHeight="1" s="898">
      <c r="B121" s="1078" t="n"/>
      <c r="C121" s="1099" t="n"/>
      <c r="D121" s="1100" t="n"/>
      <c r="E121" s="1100" t="n"/>
      <c r="F121" s="1100" t="n"/>
      <c r="G121" s="1100" t="n"/>
      <c r="H121" s="1100" t="n"/>
    </row>
    <row r="122" ht="14.25" customHeight="1" s="898">
      <c r="B122" s="1078" t="n"/>
      <c r="C122" s="1099" t="n"/>
      <c r="D122" s="1100" t="n"/>
      <c r="E122" s="1100" t="n"/>
      <c r="F122" s="1100" t="n"/>
      <c r="G122" s="1100" t="n"/>
      <c r="H122" s="1100" t="n"/>
    </row>
    <row r="123" ht="14.25" customHeight="1" s="898">
      <c r="B123" s="1078" t="n"/>
      <c r="C123" s="1099" t="n"/>
      <c r="D123" s="1100" t="n"/>
      <c r="E123" s="1100" t="n"/>
      <c r="F123" s="1100" t="n"/>
      <c r="G123" s="1100" t="n"/>
      <c r="H123" s="1100" t="n"/>
    </row>
    <row r="124" ht="15" customHeight="1" s="898">
      <c r="A124" s="1101" t="n"/>
      <c r="B124" s="1101" t="inlineStr">
        <is>
          <t>Total</t>
        </is>
      </c>
      <c r="C124" s="1102">
        <f>SUM(C118:C123)</f>
        <v/>
      </c>
      <c r="D124" s="1102">
        <f>SUM(D118:D123)</f>
        <v/>
      </c>
      <c r="E124" s="1102">
        <f>SUM(E118:E123)</f>
        <v/>
      </c>
      <c r="F124" s="1102">
        <f>SUM(F118:F123)</f>
        <v/>
      </c>
      <c r="G124" s="1102">
        <f>SUM(G118:G123)</f>
        <v/>
      </c>
      <c r="H124" s="1102">
        <f>SUM(H118:H123)</f>
        <v/>
      </c>
    </row>
    <row r="125" ht="14.25" customHeight="1" s="898"/>
    <row r="126" ht="14.25" customHeight="1" s="898">
      <c r="H126" s="1096">
        <f>BS!G20</f>
        <v/>
      </c>
    </row>
    <row r="127" ht="14.25" customHeight="1" s="898">
      <c r="B127" s="1078" t="inlineStr">
        <is>
          <t xml:space="preserve"> </t>
        </is>
      </c>
      <c r="C127" s="1097">
        <f>BS!B21</f>
        <v/>
      </c>
      <c r="D127" s="1097">
        <f>BS!C21</f>
        <v/>
      </c>
      <c r="E127" s="1097">
        <f>BS!D21</f>
        <v/>
      </c>
      <c r="F127" s="1097">
        <f>BS!E21</f>
        <v/>
      </c>
      <c r="G127" s="1097">
        <f>BS!F21</f>
        <v/>
      </c>
      <c r="H127" s="1097">
        <f>BS!G21</f>
        <v/>
      </c>
    </row>
    <row r="128" ht="14.25" customHeight="1" s="898">
      <c r="A128" s="1098">
        <f>BS!A53</f>
        <v/>
      </c>
      <c r="C128" s="1097" t="n"/>
      <c r="D128" s="1097" t="n"/>
      <c r="E128" s="1097" t="n"/>
      <c r="F128" s="1097" t="n"/>
      <c r="G128" s="1097" t="n"/>
      <c r="H128" s="1097" t="n"/>
    </row>
    <row r="129" ht="14.25" customHeight="1" s="898">
      <c r="B129" s="1078" t="inlineStr">
        <is>
          <t xml:space="preserve"> b total outstanding dues to creditors other than</t>
        </is>
      </c>
      <c r="C129" s="1099" t="n"/>
      <c r="D129" s="1100" t="n"/>
      <c r="E129" s="1100" t="n"/>
      <c r="F129" s="1100" t="n"/>
      <c r="G129" s="1100" t="n">
        <v>2928.38</v>
      </c>
      <c r="H129" s="1100" t="n">
        <v>4678.71</v>
      </c>
    </row>
    <row r="130" ht="14.25" customHeight="1" s="898">
      <c r="B130" s="1078" t="inlineStr">
        <is>
          <t xml:space="preserve"> b total outstanding dues to other than micro and small enterprises</t>
        </is>
      </c>
      <c r="C130" s="1099" t="n"/>
      <c r="D130" s="1100" t="n"/>
      <c r="E130" s="1100" t="n"/>
      <c r="F130" s="1100" t="n"/>
      <c r="G130" s="1100" t="n">
        <v>6543.5</v>
      </c>
      <c r="H130" s="1100" t="n">
        <v>3672.62</v>
      </c>
    </row>
    <row r="131" ht="14.25" customHeight="1" s="898">
      <c r="B131" s="1078" t="n"/>
      <c r="C131" s="1099" t="n"/>
      <c r="D131" s="1100" t="n"/>
      <c r="E131" s="1100" t="n"/>
      <c r="F131" s="1100" t="n"/>
      <c r="G131" s="1100" t="n"/>
      <c r="H131" s="1100" t="n"/>
    </row>
    <row r="132" ht="14.25" customHeight="1" s="898">
      <c r="B132" s="1078" t="n"/>
      <c r="C132" s="1099" t="n"/>
      <c r="D132" s="1100" t="n"/>
      <c r="E132" s="1100" t="n"/>
      <c r="F132" s="1100" t="n"/>
      <c r="G132" s="1100" t="n"/>
      <c r="H132" s="1100" t="n"/>
    </row>
    <row r="133" ht="14.25" customHeight="1" s="898">
      <c r="B133" s="1078" t="n"/>
      <c r="C133" s="1099" t="n"/>
      <c r="D133" s="1100" t="n"/>
      <c r="E133" s="1100" t="n"/>
      <c r="F133" s="1100" t="n"/>
      <c r="G133" s="1100" t="n"/>
      <c r="H133" s="1100" t="n"/>
    </row>
    <row r="134" ht="15" customHeight="1" s="898">
      <c r="A134" s="1101" t="n"/>
      <c r="B134" s="1101" t="inlineStr">
        <is>
          <t>Total</t>
        </is>
      </c>
      <c r="C134" s="1102">
        <f>SUM(C128:C133)</f>
        <v/>
      </c>
      <c r="D134" s="1102">
        <f>SUM(D128:D133)</f>
        <v/>
      </c>
      <c r="E134" s="1102">
        <f>SUM(E128:E133)</f>
        <v/>
      </c>
      <c r="F134" s="1102">
        <f>SUM(F128:F133)</f>
        <v/>
      </c>
      <c r="G134" s="1102">
        <f>SUM(G128:G133)</f>
        <v/>
      </c>
      <c r="H134" s="1102">
        <f>SUM(H128:H133)</f>
        <v/>
      </c>
    </row>
    <row r="135" ht="14.25" customHeight="1" s="898"/>
    <row r="136" ht="14.25" customHeight="1" s="898">
      <c r="H136" s="1096">
        <f>BS!G20</f>
        <v/>
      </c>
    </row>
    <row r="137" ht="14.25" customHeight="1" s="898">
      <c r="B137" s="1078" t="inlineStr">
        <is>
          <t xml:space="preserve"> </t>
        </is>
      </c>
      <c r="C137" s="1097">
        <f>BS!B21</f>
        <v/>
      </c>
      <c r="D137" s="1097">
        <f>BS!C21</f>
        <v/>
      </c>
      <c r="E137" s="1097">
        <f>BS!D21</f>
        <v/>
      </c>
      <c r="F137" s="1097">
        <f>BS!E21</f>
        <v/>
      </c>
      <c r="G137" s="1097">
        <f>BS!F21</f>
        <v/>
      </c>
      <c r="H137" s="1097">
        <f>BS!G21</f>
        <v/>
      </c>
    </row>
    <row r="138" ht="14.25" customHeight="1" s="898">
      <c r="A138" s="1098">
        <f>BS!A54</f>
        <v/>
      </c>
      <c r="C138" s="1097" t="n"/>
      <c r="D138" s="1097" t="n"/>
      <c r="E138" s="1097" t="n"/>
      <c r="F138" s="1097" t="n"/>
      <c r="G138" s="1097" t="n"/>
      <c r="H138" s="1097" t="n"/>
    </row>
    <row r="139" ht="14.25" customHeight="1" s="898">
      <c r="B139" s="1078" t="inlineStr">
        <is>
          <t xml:space="preserve"> Interest accrued but not due on borrowings</t>
        </is>
      </c>
      <c r="C139" s="1099" t="n"/>
      <c r="D139" s="1100" t="n"/>
      <c r="E139" s="1100" t="n"/>
      <c r="F139" s="1100" t="n"/>
      <c r="G139" s="1100" t="n">
        <v>225</v>
      </c>
      <c r="H139" s="1100" t="n">
        <v>46</v>
      </c>
    </row>
    <row r="140" ht="14.25" customHeight="1" s="898">
      <c r="B140" s="1078" t="n"/>
      <c r="C140" s="1099" t="n"/>
      <c r="D140" s="1100" t="n"/>
      <c r="E140" s="1100" t="n"/>
      <c r="F140" s="1100" t="n"/>
      <c r="G140" s="1100" t="n"/>
      <c r="H140" s="1100" t="n"/>
    </row>
    <row r="141" ht="14.25" customHeight="1" s="898">
      <c r="B141" s="1078" t="n"/>
      <c r="C141" s="1099" t="n"/>
      <c r="D141" s="1100" t="n"/>
      <c r="E141" s="1100" t="n"/>
      <c r="F141" s="1100" t="n"/>
      <c r="G141" s="1100" t="n"/>
      <c r="H141" s="1100" t="n"/>
    </row>
    <row r="142" ht="14.25" customHeight="1" s="898">
      <c r="B142" s="1078" t="n"/>
      <c r="C142" s="1099" t="n"/>
      <c r="D142" s="1100" t="n"/>
      <c r="E142" s="1100" t="n"/>
      <c r="F142" s="1100" t="n"/>
      <c r="G142" s="1100" t="n"/>
      <c r="H142" s="1100" t="n"/>
    </row>
    <row r="143" ht="14.25" customHeight="1" s="898">
      <c r="B143" s="1078" t="n"/>
      <c r="C143" s="1099" t="n"/>
      <c r="D143" s="1100" t="n"/>
      <c r="E143" s="1100" t="n"/>
      <c r="F143" s="1100" t="n"/>
      <c r="G143" s="1100" t="n"/>
      <c r="H143" s="1100" t="n"/>
    </row>
    <row r="144" ht="15" customHeight="1" s="898">
      <c r="A144" s="1101" t="n"/>
      <c r="B144" s="1101" t="inlineStr">
        <is>
          <t>Total</t>
        </is>
      </c>
      <c r="C144" s="1102">
        <f>SUM(C138:C143)</f>
        <v/>
      </c>
      <c r="D144" s="1102">
        <f>SUM(D138:D143)</f>
        <v/>
      </c>
      <c r="E144" s="1102">
        <f>SUM(E138:E143)</f>
        <v/>
      </c>
      <c r="F144" s="1102">
        <f>SUM(F138:F143)</f>
        <v/>
      </c>
      <c r="G144" s="1102">
        <f>SUM(G138:G143)</f>
        <v/>
      </c>
      <c r="H144" s="1102">
        <f>SUM(H138:H143)</f>
        <v/>
      </c>
    </row>
    <row r="145" ht="14.25" customHeight="1" s="898"/>
    <row r="146" ht="14.25" customHeight="1" s="898">
      <c r="H146" s="1096">
        <f>BS!G20</f>
        <v/>
      </c>
    </row>
    <row r="147" ht="14.25" customHeight="1" s="898">
      <c r="B147" s="1078" t="inlineStr">
        <is>
          <t xml:space="preserve"> </t>
        </is>
      </c>
      <c r="C147" s="1097">
        <f>BS!B21</f>
        <v/>
      </c>
      <c r="D147" s="1097">
        <f>BS!C21</f>
        <v/>
      </c>
      <c r="E147" s="1097">
        <f>BS!D21</f>
        <v/>
      </c>
      <c r="F147" s="1097">
        <f>BS!E21</f>
        <v/>
      </c>
      <c r="G147" s="1097">
        <f>BS!F21</f>
        <v/>
      </c>
      <c r="H147" s="1097">
        <f>BS!G21</f>
        <v/>
      </c>
    </row>
    <row r="148" ht="14.25" customHeight="1" s="898">
      <c r="A148" s="1098">
        <f>BS!A55</f>
        <v/>
      </c>
      <c r="C148" s="1097" t="n"/>
      <c r="D148" s="1097" t="n"/>
      <c r="E148" s="1097" t="n"/>
      <c r="F148" s="1097" t="n"/>
      <c r="G148" s="1097" t="n"/>
      <c r="H148" s="1097" t="n"/>
    </row>
    <row r="149" ht="14.25" customHeight="1" s="898">
      <c r="B149" s="1078" t="inlineStr">
        <is>
          <t xml:space="preserve"> current tax liabilities net</t>
        </is>
      </c>
      <c r="C149" s="1099" t="n"/>
      <c r="D149" s="1100" t="n"/>
      <c r="E149" s="1100" t="n"/>
      <c r="F149" s="1100" t="n"/>
      <c r="G149" s="1100" t="n">
        <v>98.25</v>
      </c>
      <c r="H149" s="1100" t="n">
        <v>147</v>
      </c>
    </row>
    <row r="150" ht="14.25" customHeight="1" s="898">
      <c r="B150" s="1078" t="n"/>
      <c r="C150" s="1099" t="n"/>
      <c r="D150" s="1100" t="n"/>
      <c r="E150" s="1100" t="n"/>
      <c r="F150" s="1100" t="n"/>
      <c r="G150" s="1100" t="n"/>
      <c r="H150" s="1100" t="n"/>
    </row>
    <row r="151" ht="14.25" customHeight="1" s="898">
      <c r="B151" s="1078" t="n"/>
      <c r="C151" s="1099" t="n"/>
      <c r="D151" s="1100" t="n"/>
      <c r="E151" s="1100" t="n"/>
      <c r="F151" s="1100" t="n"/>
      <c r="G151" s="1100" t="n"/>
      <c r="H151" s="1100" t="n"/>
    </row>
    <row r="152" ht="14.25" customHeight="1" s="898">
      <c r="B152" s="1078" t="n"/>
      <c r="C152" s="1099" t="n"/>
      <c r="D152" s="1100" t="n"/>
      <c r="E152" s="1100" t="n"/>
      <c r="F152" s="1100" t="n"/>
      <c r="G152" s="1100" t="n"/>
      <c r="H152" s="1100" t="n"/>
    </row>
    <row r="153" ht="14.25" customHeight="1" s="898">
      <c r="B153" s="1078" t="n"/>
      <c r="C153" s="1099" t="n"/>
      <c r="D153" s="1100" t="n"/>
      <c r="E153" s="1100" t="n"/>
      <c r="F153" s="1100" t="n"/>
      <c r="G153" s="1100" t="n"/>
      <c r="H153" s="1100" t="n"/>
    </row>
    <row r="154" ht="15" customHeight="1" s="898">
      <c r="A154" s="1101" t="n"/>
      <c r="B154" s="1101" t="inlineStr">
        <is>
          <t>Total</t>
        </is>
      </c>
      <c r="C154" s="1102">
        <f>SUM(C148:C153)</f>
        <v/>
      </c>
      <c r="D154" s="1102">
        <f>SUM(D148:D153)</f>
        <v/>
      </c>
      <c r="E154" s="1102">
        <f>SUM(E148:E153)</f>
        <v/>
      </c>
      <c r="F154" s="1102">
        <f>SUM(F148:F153)</f>
        <v/>
      </c>
      <c r="G154" s="1102">
        <f>SUM(G148:G153)</f>
        <v/>
      </c>
      <c r="H154" s="1102">
        <f>SUM(H148:H153)</f>
        <v/>
      </c>
    </row>
    <row r="155" ht="14.25" customHeight="1" s="898"/>
    <row r="156" ht="14.25" customHeight="1" s="898">
      <c r="H156" s="1096">
        <f>BS!G20</f>
        <v/>
      </c>
    </row>
    <row r="157" ht="14.25" customHeight="1" s="898">
      <c r="B157" s="1078" t="inlineStr">
        <is>
          <t xml:space="preserve"> </t>
        </is>
      </c>
      <c r="C157" s="1097">
        <f>BS!B21</f>
        <v/>
      </c>
      <c r="D157" s="1097">
        <f>BS!C81</f>
        <v/>
      </c>
      <c r="E157" s="1097">
        <f>BS!D81</f>
        <v/>
      </c>
      <c r="F157" s="1097">
        <f>BS!E81</f>
        <v/>
      </c>
      <c r="G157" s="1097">
        <f>BS!F81</f>
        <v/>
      </c>
      <c r="H157" s="1097">
        <f>BS!G81</f>
        <v/>
      </c>
    </row>
    <row r="158" ht="14.25" customHeight="1" s="898">
      <c r="A158" s="1098">
        <f>BS!A60</f>
        <v/>
      </c>
      <c r="C158" s="1097" t="n"/>
      <c r="D158" s="1097" t="n"/>
      <c r="E158" s="1097" t="n"/>
      <c r="F158" s="1097" t="n"/>
      <c r="G158" s="1097" t="n"/>
      <c r="H158" s="1097" t="n"/>
    </row>
    <row r="159" ht="14.25" customHeight="1" s="898">
      <c r="B159" s="1078" t="inlineStr">
        <is>
          <t xml:space="preserve"> long-term borrowings</t>
        </is>
      </c>
      <c r="C159" s="1099" t="n"/>
      <c r="D159" s="1100" t="n"/>
      <c r="E159" s="1100" t="n"/>
      <c r="F159" s="1100" t="n"/>
      <c r="G159" s="1100" t="n">
        <v>1915.84</v>
      </c>
      <c r="H159" s="1100" t="n">
        <v>1033.28</v>
      </c>
    </row>
    <row r="160" ht="14.25" customHeight="1" s="898">
      <c r="B160" s="1078" t="n"/>
      <c r="C160" s="1099" t="n"/>
      <c r="D160" s="1100" t="n"/>
      <c r="E160" s="1100" t="n"/>
      <c r="F160" s="1100" t="n"/>
      <c r="G160" s="1100" t="n"/>
      <c r="H160" s="1100" t="n"/>
    </row>
    <row r="161" ht="14.25" customHeight="1" s="898">
      <c r="B161" s="1078" t="n"/>
      <c r="C161" s="1099" t="n"/>
      <c r="D161" s="1100" t="n"/>
      <c r="E161" s="1100" t="n"/>
      <c r="F161" s="1100" t="n"/>
      <c r="G161" s="1100" t="n"/>
      <c r="H161" s="1100" t="n"/>
    </row>
    <row r="162" ht="14.25" customHeight="1" s="898">
      <c r="B162" s="1078" t="n"/>
      <c r="C162" s="1099" t="n"/>
      <c r="D162" s="1100" t="n"/>
      <c r="E162" s="1100" t="n"/>
      <c r="F162" s="1100" t="n"/>
      <c r="G162" s="1100" t="n"/>
      <c r="H162" s="1100" t="n"/>
    </row>
    <row r="163" ht="14.25" customHeight="1" s="898">
      <c r="B163" s="1078" t="n"/>
      <c r="C163" s="1099" t="n"/>
      <c r="D163" s="1100" t="n"/>
      <c r="E163" s="1100" t="n"/>
      <c r="F163" s="1100" t="n"/>
      <c r="G163" s="1100" t="n"/>
      <c r="H163" s="1100" t="n"/>
    </row>
    <row r="164" ht="15" customHeight="1" s="898">
      <c r="A164" s="1101" t="n"/>
      <c r="B164" s="1101" t="inlineStr">
        <is>
          <t>Total</t>
        </is>
      </c>
      <c r="C164" s="1102">
        <f>SUM(C158:C163)</f>
        <v/>
      </c>
      <c r="D164" s="1102">
        <f>SUM(D158:D163)</f>
        <v/>
      </c>
      <c r="E164" s="1102">
        <f>SUM(E158:E163)</f>
        <v/>
      </c>
      <c r="F164" s="1102">
        <f>SUM(F158:F163)</f>
        <v/>
      </c>
      <c r="G164" s="1102">
        <f>SUM(G158:G163)</f>
        <v/>
      </c>
      <c r="H164" s="1102">
        <f>SUM(H158:H163)</f>
        <v/>
      </c>
    </row>
    <row r="165" ht="14.25" customHeight="1" s="898"/>
    <row r="166" ht="14.25" customHeight="1" s="898">
      <c r="H166" s="1096">
        <f>BS!G20</f>
        <v/>
      </c>
    </row>
    <row r="167" ht="14.25" customHeight="1" s="898">
      <c r="B167" s="1078" t="inlineStr">
        <is>
          <t xml:space="preserve"> </t>
        </is>
      </c>
      <c r="C167" s="1097">
        <f>BS!B21</f>
        <v/>
      </c>
      <c r="D167" s="1097">
        <f>BS!C21</f>
        <v/>
      </c>
      <c r="E167" s="1097">
        <f>BS!D21</f>
        <v/>
      </c>
      <c r="F167" s="1097">
        <f>BS!E21</f>
        <v/>
      </c>
      <c r="G167" s="1097">
        <f>BS!F21</f>
        <v/>
      </c>
      <c r="H167" s="1097">
        <f>BS!G21</f>
        <v/>
      </c>
    </row>
    <row r="168" ht="14.25" customHeight="1" s="898">
      <c r="A168" s="1098">
        <f>BS!A61</f>
        <v/>
      </c>
      <c r="C168" s="1097" t="n"/>
      <c r="D168" s="1097" t="n"/>
      <c r="E168" s="1097" t="n"/>
      <c r="F168" s="1097" t="n"/>
      <c r="G168" s="1097" t="n"/>
      <c r="H168" s="1097" t="n"/>
    </row>
    <row r="169" ht="14.25" customHeight="1" s="898">
      <c r="B169" s="1078" t="n"/>
      <c r="C169" s="1099" t="n"/>
      <c r="D169" s="1100" t="n"/>
      <c r="E169" s="1100" t="n"/>
      <c r="F169" s="1100" t="n"/>
      <c r="G169" s="1100" t="n"/>
      <c r="H169" s="1100" t="n"/>
    </row>
    <row r="170" ht="14.25" customHeight="1" s="898">
      <c r="B170" s="1078" t="n"/>
      <c r="C170" s="1099" t="n"/>
      <c r="D170" s="1100" t="n"/>
      <c r="E170" s="1100" t="n"/>
      <c r="F170" s="1100" t="n"/>
      <c r="G170" s="1100" t="n"/>
      <c r="H170" s="1100" t="n"/>
    </row>
    <row r="171" ht="14.25" customHeight="1" s="898">
      <c r="B171" s="1078" t="n"/>
      <c r="C171" s="1099" t="n"/>
      <c r="D171" s="1100" t="n"/>
      <c r="E171" s="1100" t="n"/>
      <c r="F171" s="1100" t="n"/>
      <c r="G171" s="1100" t="n"/>
      <c r="H171" s="1100" t="n"/>
    </row>
    <row r="172" ht="14.25" customHeight="1" s="898">
      <c r="B172" s="1078" t="n"/>
      <c r="C172" s="1099" t="n"/>
      <c r="D172" s="1100" t="n"/>
      <c r="E172" s="1100" t="n"/>
      <c r="F172" s="1100" t="n"/>
      <c r="G172" s="1100" t="n"/>
      <c r="H172" s="1100" t="n"/>
    </row>
    <row r="173" ht="14.25" customHeight="1" s="898">
      <c r="B173" s="1078" t="n"/>
      <c r="C173" s="1099" t="n"/>
      <c r="D173" s="1100" t="n"/>
      <c r="E173" s="1100" t="n"/>
      <c r="F173" s="1100" t="n"/>
      <c r="G173" s="1100" t="n"/>
      <c r="H173" s="1100" t="n"/>
    </row>
    <row r="174" ht="15" customHeight="1" s="898">
      <c r="A174" s="1101" t="n"/>
      <c r="B174" s="1101" t="inlineStr">
        <is>
          <t>Total</t>
        </is>
      </c>
      <c r="C174" s="1102">
        <f>SUM(C168:C173)</f>
        <v/>
      </c>
      <c r="D174" s="1102">
        <f>SUM(D168:D173)</f>
        <v/>
      </c>
      <c r="E174" s="1102">
        <f>SUM(E168:E173)</f>
        <v/>
      </c>
      <c r="F174" s="1102">
        <f>SUM(F168:F173)</f>
        <v/>
      </c>
      <c r="G174" s="1102">
        <f>SUM(G168:G173)</f>
        <v/>
      </c>
      <c r="H174" s="1102">
        <f>SUM(H168:H173)</f>
        <v/>
      </c>
    </row>
    <row r="175" ht="14.25" customHeight="1" s="898"/>
    <row r="176" ht="14.25" customHeight="1" s="898">
      <c r="H176" s="1096">
        <f>BS!G20</f>
        <v/>
      </c>
    </row>
    <row r="177" ht="14.25" customHeight="1" s="898">
      <c r="B177" s="1078" t="inlineStr">
        <is>
          <t xml:space="preserve"> </t>
        </is>
      </c>
      <c r="C177" s="1097">
        <f>BS!B21</f>
        <v/>
      </c>
      <c r="D177" s="1097">
        <f>BS!C21</f>
        <v/>
      </c>
      <c r="E177" s="1097">
        <f>BS!D21</f>
        <v/>
      </c>
      <c r="F177" s="1097">
        <f>BS!E21</f>
        <v/>
      </c>
      <c r="G177" s="1097">
        <f>BS!F21</f>
        <v/>
      </c>
      <c r="H177" s="1097">
        <f>BS!G21</f>
        <v/>
      </c>
    </row>
    <row r="178" ht="14.25" customHeight="1" s="898">
      <c r="A178" s="1098">
        <f>BS!A63</f>
        <v/>
      </c>
      <c r="C178" s="1097" t="n"/>
      <c r="D178" s="1097" t="n"/>
      <c r="E178" s="1097" t="n"/>
      <c r="F178" s="1097" t="n"/>
      <c r="G178" s="1097" t="n"/>
      <c r="H178" s="1097" t="n"/>
    </row>
    <row r="179" ht="14.25" customHeight="1" s="898">
      <c r="B179" s="1078" t="inlineStr">
        <is>
          <t xml:space="preserve"> deferred tax liabilities net</t>
        </is>
      </c>
      <c r="C179" s="1099" t="n"/>
      <c r="D179" s="1100" t="n"/>
      <c r="E179" s="1100" t="n"/>
      <c r="F179" s="1100" t="n"/>
      <c r="G179" s="1100" t="n">
        <v>674.84</v>
      </c>
      <c r="H179" s="1100" t="n">
        <v>752.87</v>
      </c>
    </row>
    <row r="180" ht="14.25" customHeight="1" s="898">
      <c r="B180" s="1078" t="n"/>
      <c r="C180" s="1099" t="n"/>
      <c r="D180" s="1100" t="n"/>
      <c r="E180" s="1100" t="n"/>
      <c r="F180" s="1100" t="n"/>
      <c r="G180" s="1100" t="n"/>
      <c r="H180" s="1100" t="n"/>
    </row>
    <row r="181" ht="14.25" customHeight="1" s="898">
      <c r="B181" s="1078" t="n"/>
      <c r="C181" s="1099" t="n"/>
      <c r="D181" s="1100" t="n"/>
      <c r="E181" s="1100" t="n"/>
      <c r="F181" s="1100" t="n"/>
      <c r="G181" s="1100" t="n"/>
      <c r="H181" s="1100" t="n"/>
    </row>
    <row r="182" ht="14.25" customHeight="1" s="898">
      <c r="B182" s="1078" t="n"/>
      <c r="C182" s="1099" t="n"/>
      <c r="D182" s="1100" t="n"/>
      <c r="E182" s="1100" t="n"/>
      <c r="F182" s="1100" t="n"/>
      <c r="G182" s="1100" t="n"/>
      <c r="H182" s="1100" t="n"/>
    </row>
    <row r="183" ht="14.25" customHeight="1" s="898">
      <c r="B183" s="1078" t="n"/>
      <c r="C183" s="1099" t="n"/>
      <c r="D183" s="1100" t="n"/>
      <c r="E183" s="1100" t="n"/>
      <c r="F183" s="1100" t="n"/>
      <c r="G183" s="1100" t="n"/>
      <c r="H183" s="1100" t="n"/>
    </row>
    <row r="184" ht="15" customHeight="1" s="898">
      <c r="A184" s="1101" t="n"/>
      <c r="B184" s="1101" t="inlineStr">
        <is>
          <t>Total</t>
        </is>
      </c>
      <c r="C184" s="1102">
        <f>SUM(C178:C183)</f>
        <v/>
      </c>
      <c r="D184" s="1102">
        <f>SUM(D178:D183)</f>
        <v/>
      </c>
      <c r="E184" s="1102">
        <f>SUM(E178:E183)</f>
        <v/>
      </c>
      <c r="F184" s="1102">
        <f>SUM(F178:F183)</f>
        <v/>
      </c>
      <c r="G184" s="1102">
        <f>SUM(G178:G183)</f>
        <v/>
      </c>
      <c r="H184" s="1102">
        <f>SUM(H178:H183)</f>
        <v/>
      </c>
    </row>
    <row r="185" ht="14.25" customHeight="1" s="898"/>
    <row r="186" ht="14.25" customHeight="1" s="898">
      <c r="H186" s="1096">
        <f>BS!G20</f>
        <v/>
      </c>
    </row>
    <row r="187" ht="14.25" customHeight="1" s="898">
      <c r="B187" s="1078" t="inlineStr">
        <is>
          <t xml:space="preserve"> </t>
        </is>
      </c>
      <c r="C187" s="1097">
        <f>BS!B21</f>
        <v/>
      </c>
      <c r="D187" s="1097">
        <f>BS!C21</f>
        <v/>
      </c>
      <c r="E187" s="1097">
        <f>BS!D21</f>
        <v/>
      </c>
      <c r="F187" s="1097">
        <f>BS!E21</f>
        <v/>
      </c>
      <c r="G187" s="1097">
        <f>BS!F21</f>
        <v/>
      </c>
      <c r="H187" s="1097">
        <f>BS!G21</f>
        <v/>
      </c>
    </row>
    <row r="188" ht="14.25" customHeight="1" s="898">
      <c r="A188" s="1098">
        <f>BS!A64</f>
        <v/>
      </c>
      <c r="C188" s="1097" t="n"/>
      <c r="D188" s="1097" t="n"/>
      <c r="E188" s="1097" t="n"/>
      <c r="F188" s="1097" t="n"/>
      <c r="G188" s="1097" t="n"/>
      <c r="H188" s="1097" t="n"/>
    </row>
    <row r="189" ht="14.25" customHeight="1" s="898">
      <c r="B189" s="1078" t="n"/>
      <c r="C189" s="1099" t="n"/>
      <c r="D189" s="1100" t="n"/>
      <c r="E189" s="1100" t="n"/>
      <c r="F189" s="1100" t="n"/>
      <c r="G189" s="1100" t="n"/>
      <c r="H189" s="1100" t="n"/>
    </row>
    <row r="190" ht="14.25" customHeight="1" s="898">
      <c r="B190" s="1078" t="n"/>
      <c r="C190" s="1099" t="n"/>
      <c r="D190" s="1100" t="n"/>
      <c r="E190" s="1100" t="n"/>
      <c r="F190" s="1100" t="n"/>
      <c r="G190" s="1100" t="n"/>
      <c r="H190" s="1100" t="n"/>
    </row>
    <row r="191" ht="14.25" customHeight="1" s="898">
      <c r="B191" s="1078" t="n"/>
      <c r="C191" s="1099" t="n"/>
      <c r="D191" s="1100" t="n"/>
      <c r="E191" s="1100" t="n"/>
      <c r="F191" s="1100" t="n"/>
      <c r="G191" s="1100" t="n"/>
      <c r="H191" s="1100" t="n"/>
    </row>
    <row r="192" ht="14.25" customHeight="1" s="898">
      <c r="B192" s="1078" t="n"/>
      <c r="C192" s="1099" t="n"/>
      <c r="D192" s="1100" t="n"/>
      <c r="E192" s="1100" t="n"/>
      <c r="F192" s="1100" t="n"/>
      <c r="G192" s="1100" t="n"/>
      <c r="H192" s="1100" t="n"/>
    </row>
    <row r="193" ht="14.25" customHeight="1" s="898">
      <c r="B193" s="1078" t="n"/>
      <c r="C193" s="1099" t="n"/>
      <c r="D193" s="1100" t="n"/>
      <c r="E193" s="1100" t="n"/>
      <c r="F193" s="1100" t="n"/>
      <c r="G193" s="1100" t="n"/>
      <c r="H193" s="1100" t="n"/>
    </row>
    <row r="194" ht="15" customHeight="1" s="898">
      <c r="A194" s="1101" t="n"/>
      <c r="B194" s="1101" t="inlineStr">
        <is>
          <t>Total</t>
        </is>
      </c>
      <c r="C194" s="1102">
        <f>SUM(C188:C193)</f>
        <v/>
      </c>
      <c r="D194" s="1102">
        <f>SUM(D188:D193)</f>
        <v/>
      </c>
      <c r="E194" s="1102">
        <f>SUM(E188:E193)</f>
        <v/>
      </c>
      <c r="F194" s="1102">
        <f>SUM(F188:F193)</f>
        <v/>
      </c>
      <c r="G194" s="1102">
        <f>SUM(G188:G193)</f>
        <v/>
      </c>
      <c r="H194" s="1102">
        <f>SUM(H188:H193)</f>
        <v/>
      </c>
    </row>
    <row r="195" ht="14.25" customHeight="1" s="898"/>
    <row r="196" ht="14.25" customHeight="1" s="898">
      <c r="H196" s="1096">
        <f>BS!G20</f>
        <v/>
      </c>
    </row>
    <row r="197" ht="14.25" customHeight="1" s="898">
      <c r="B197" s="1078" t="inlineStr">
        <is>
          <t xml:space="preserve"> </t>
        </is>
      </c>
      <c r="C197" s="1097">
        <f>BS!B21</f>
        <v/>
      </c>
      <c r="D197" s="1097">
        <f>BS!C21</f>
        <v/>
      </c>
      <c r="E197" s="1097">
        <f>BS!D21</f>
        <v/>
      </c>
      <c r="F197" s="1097">
        <f>BS!E21</f>
        <v/>
      </c>
      <c r="G197" s="1097">
        <f>BS!F21</f>
        <v/>
      </c>
      <c r="H197" s="1097">
        <f>BS!G21</f>
        <v/>
      </c>
    </row>
    <row r="198" ht="14.25" customHeight="1" s="898">
      <c r="A198" s="1098">
        <f>BS!A65</f>
        <v/>
      </c>
      <c r="C198" s="1097" t="n"/>
      <c r="D198" s="1097" t="n"/>
      <c r="E198" s="1097" t="n"/>
      <c r="F198" s="1097" t="n"/>
      <c r="G198" s="1097" t="n"/>
      <c r="H198" s="1097" t="n"/>
    </row>
    <row r="199" ht="14.25" customHeight="1" s="898">
      <c r="B199" s="1078" t="n"/>
      <c r="C199" s="1099" t="n"/>
      <c r="D199" s="1100" t="n"/>
      <c r="E199" s="1100" t="n"/>
      <c r="F199" s="1100" t="n"/>
      <c r="G199" s="1100" t="n"/>
      <c r="H199" s="1100" t="n"/>
    </row>
    <row r="200" ht="14.25" customHeight="1" s="898">
      <c r="B200" s="1078" t="n"/>
      <c r="C200" s="1099" t="n"/>
      <c r="D200" s="1100" t="n"/>
      <c r="E200" s="1100" t="n"/>
      <c r="F200" s="1100" t="n"/>
      <c r="G200" s="1100" t="n"/>
      <c r="H200" s="1100" t="n"/>
    </row>
    <row r="201" ht="14.25" customHeight="1" s="898">
      <c r="B201" s="1078" t="n"/>
      <c r="C201" s="1099" t="n"/>
      <c r="D201" s="1100" t="n"/>
      <c r="E201" s="1100" t="n"/>
      <c r="F201" s="1100" t="n"/>
      <c r="G201" s="1100" t="n"/>
      <c r="H201" s="1100" t="n"/>
    </row>
    <row r="202" ht="14.25" customHeight="1" s="898">
      <c r="B202" s="1078" t="n"/>
      <c r="C202" s="1099" t="n"/>
      <c r="D202" s="1100" t="n"/>
      <c r="E202" s="1100" t="n"/>
      <c r="F202" s="1100" t="n"/>
      <c r="G202" s="1100" t="n"/>
      <c r="H202" s="1100" t="n"/>
    </row>
    <row r="203" ht="14.25" customHeight="1" s="898">
      <c r="B203" s="1078" t="n"/>
      <c r="C203" s="1099" t="n"/>
      <c r="D203" s="1100" t="n"/>
      <c r="E203" s="1100" t="n"/>
      <c r="F203" s="1100" t="n"/>
      <c r="G203" s="1100" t="n"/>
      <c r="H203" s="1100" t="n"/>
    </row>
    <row r="204" ht="15" customHeight="1" s="898">
      <c r="A204" s="1101" t="n"/>
      <c r="B204" s="1101" t="inlineStr">
        <is>
          <t>Total</t>
        </is>
      </c>
      <c r="C204" s="1102">
        <f>SUM(C198:C203)</f>
        <v/>
      </c>
      <c r="D204" s="1102">
        <f>SUM(D198:D203)</f>
        <v/>
      </c>
      <c r="E204" s="1102">
        <f>SUM(E198:E203)</f>
        <v/>
      </c>
      <c r="F204" s="1102">
        <f>SUM(F198:F203)</f>
        <v/>
      </c>
      <c r="G204" s="1102">
        <f>SUM(G198:G203)</f>
        <v/>
      </c>
      <c r="H204" s="1102">
        <f>SUM(H198:H203)</f>
        <v/>
      </c>
    </row>
    <row r="205" ht="14.25" customHeight="1" s="898"/>
    <row r="206" ht="14.25" customHeight="1" s="898">
      <c r="H206" s="1096">
        <f>BS!G20</f>
        <v/>
      </c>
    </row>
    <row r="207" ht="14.25" customHeight="1" s="898">
      <c r="B207" s="1078" t="inlineStr">
        <is>
          <t xml:space="preserve"> </t>
        </is>
      </c>
      <c r="C207" s="1097">
        <f>BS!B21</f>
        <v/>
      </c>
      <c r="D207" s="1097">
        <f>BS!C21</f>
        <v/>
      </c>
      <c r="E207" s="1097">
        <f>BS!D21</f>
        <v/>
      </c>
      <c r="F207" s="1097">
        <f>BS!E21</f>
        <v/>
      </c>
      <c r="G207" s="1097">
        <f>BS!F21</f>
        <v/>
      </c>
      <c r="H207" s="1097">
        <f>BS!G21</f>
        <v/>
      </c>
    </row>
    <row r="208" ht="14.25" customHeight="1" s="898">
      <c r="A208" s="1098">
        <f>BS!A69</f>
        <v/>
      </c>
      <c r="C208" s="1097" t="n"/>
      <c r="D208" s="1097" t="n"/>
      <c r="E208" s="1097" t="n"/>
      <c r="F208" s="1097" t="n"/>
      <c r="G208" s="1097" t="n"/>
      <c r="H208" s="1097" t="n"/>
    </row>
    <row r="209" ht="14.25" customHeight="1" s="898">
      <c r="B209" s="1078" t="inlineStr">
        <is>
          <t xml:space="preserve"> share capital</t>
        </is>
      </c>
      <c r="C209" s="1099" t="n"/>
      <c r="D209" s="1100" t="n"/>
      <c r="E209" s="1100" t="n"/>
      <c r="F209" s="1100" t="n"/>
      <c r="G209" s="1100" t="n">
        <v>4500</v>
      </c>
      <c r="H209" s="1100" t="n">
        <v>4500</v>
      </c>
    </row>
    <row r="210" ht="14.25" customHeight="1" s="898">
      <c r="B210" s="1078" t="n"/>
      <c r="C210" s="1099" t="n"/>
      <c r="D210" s="1100" t="n"/>
      <c r="E210" s="1100" t="n"/>
      <c r="F210" s="1100" t="n"/>
      <c r="G210" s="1100" t="n"/>
      <c r="H210" s="1100" t="n"/>
    </row>
    <row r="211" ht="14.25" customHeight="1" s="898">
      <c r="B211" s="1078" t="n"/>
      <c r="C211" s="1099" t="n"/>
      <c r="D211" s="1100" t="n"/>
      <c r="E211" s="1100" t="n"/>
      <c r="F211" s="1100" t="n"/>
      <c r="G211" s="1100" t="n"/>
      <c r="H211" s="1100" t="n"/>
    </row>
    <row r="212" ht="14.25" customHeight="1" s="898">
      <c r="B212" s="1078" t="n"/>
      <c r="C212" s="1099" t="n"/>
      <c r="D212" s="1100" t="n"/>
      <c r="E212" s="1100" t="n"/>
      <c r="F212" s="1100" t="n"/>
      <c r="G212" s="1100" t="n"/>
      <c r="H212" s="1100" t="n"/>
    </row>
    <row r="213" ht="14.25" customHeight="1" s="898">
      <c r="B213" s="1078" t="n"/>
      <c r="C213" s="1099" t="n"/>
      <c r="D213" s="1100" t="n"/>
      <c r="E213" s="1100" t="n"/>
      <c r="F213" s="1100" t="n"/>
      <c r="G213" s="1100" t="n"/>
      <c r="H213" s="1100" t="n"/>
    </row>
    <row r="214" ht="15" customHeight="1" s="898">
      <c r="A214" s="1101" t="n"/>
      <c r="B214" s="1101" t="inlineStr">
        <is>
          <t>Total</t>
        </is>
      </c>
      <c r="C214" s="1102">
        <f>SUM(C208:C213)</f>
        <v/>
      </c>
      <c r="D214" s="1102">
        <f>SUM(D208:D213)</f>
        <v/>
      </c>
      <c r="E214" s="1102">
        <f>SUM(E208:E213)</f>
        <v/>
      </c>
      <c r="F214" s="1102">
        <f>SUM(F208:F213)</f>
        <v/>
      </c>
      <c r="G214" s="1102">
        <f>SUM(G208:G213)</f>
        <v/>
      </c>
      <c r="H214" s="1102">
        <f>SUM(H208:H213)</f>
        <v/>
      </c>
    </row>
    <row r="215" ht="14.25" customHeight="1" s="898"/>
    <row r="216" ht="14.25" customHeight="1" s="898">
      <c r="H216" s="1096">
        <f>BS!G20</f>
        <v/>
      </c>
    </row>
    <row r="217" ht="14.25" customHeight="1" s="898">
      <c r="B217" s="1078" t="inlineStr">
        <is>
          <t xml:space="preserve"> </t>
        </is>
      </c>
      <c r="C217" s="1097">
        <f>BS!B21</f>
        <v/>
      </c>
      <c r="D217" s="1097">
        <f>BS!C21</f>
        <v/>
      </c>
      <c r="E217" s="1097">
        <f>BS!D21</f>
        <v/>
      </c>
      <c r="F217" s="1097">
        <f>BS!E21</f>
        <v/>
      </c>
      <c r="G217" s="1097">
        <f>BS!F21</f>
        <v/>
      </c>
      <c r="H217" s="1097">
        <f>BS!G21</f>
        <v/>
      </c>
    </row>
    <row r="218" ht="14.25" customHeight="1" s="898">
      <c r="A218" s="1098">
        <f>BS!A70</f>
        <v/>
      </c>
      <c r="C218" s="1097" t="n"/>
      <c r="D218" s="1097" t="n"/>
      <c r="E218" s="1097" t="n"/>
      <c r="F218" s="1097" t="n"/>
      <c r="G218" s="1097" t="n"/>
      <c r="H218" s="1097" t="n"/>
    </row>
    <row r="219" ht="14.25" customHeight="1" s="898">
      <c r="B219" s="1078" t="n"/>
      <c r="C219" s="1099" t="n"/>
      <c r="D219" s="1100" t="n"/>
      <c r="E219" s="1100" t="n"/>
      <c r="F219" s="1100" t="n"/>
      <c r="G219" s="1100" t="n"/>
      <c r="H219" s="1100" t="n"/>
    </row>
    <row r="220" ht="14.25" customHeight="1" s="898">
      <c r="B220" s="1078" t="n"/>
      <c r="C220" s="1099" t="n"/>
      <c r="D220" s="1100" t="n"/>
      <c r="E220" s="1100" t="n"/>
      <c r="F220" s="1100" t="n"/>
      <c r="G220" s="1100" t="n"/>
      <c r="H220" s="1100" t="n"/>
    </row>
    <row r="221" ht="14.25" customHeight="1" s="898">
      <c r="B221" s="1078" t="n"/>
      <c r="C221" s="1099" t="n"/>
      <c r="D221" s="1100" t="n"/>
      <c r="E221" s="1100" t="n"/>
      <c r="F221" s="1100" t="n"/>
      <c r="G221" s="1100" t="n"/>
      <c r="H221" s="1100" t="n"/>
    </row>
    <row r="222" ht="14.25" customHeight="1" s="898">
      <c r="B222" s="1078" t="n"/>
      <c r="C222" s="1099" t="n"/>
      <c r="D222" s="1100" t="n"/>
      <c r="E222" s="1100" t="n"/>
      <c r="F222" s="1100" t="n"/>
      <c r="G222" s="1100" t="n"/>
      <c r="H222" s="1100" t="n"/>
    </row>
    <row r="223" ht="14.25" customHeight="1" s="898">
      <c r="B223" s="1078" t="n"/>
      <c r="C223" s="1099" t="n"/>
      <c r="D223" s="1100" t="n"/>
      <c r="E223" s="1100" t="n"/>
      <c r="F223" s="1100" t="n"/>
      <c r="G223" s="1100" t="n"/>
      <c r="H223" s="1100" t="n"/>
    </row>
    <row r="224" ht="15" customHeight="1" s="898">
      <c r="A224" s="1101" t="n"/>
      <c r="B224" s="1101" t="inlineStr">
        <is>
          <t>Total</t>
        </is>
      </c>
      <c r="C224" s="1102">
        <f>SUM(C218:C223)</f>
        <v/>
      </c>
      <c r="D224" s="1102">
        <f>SUM(D218:D223)</f>
        <v/>
      </c>
      <c r="E224" s="1102">
        <f>SUM(E218:E223)</f>
        <v/>
      </c>
      <c r="F224" s="1102">
        <f>SUM(F218:F223)</f>
        <v/>
      </c>
      <c r="G224" s="1102">
        <f>SUM(G218:G223)</f>
        <v/>
      </c>
      <c r="H224" s="1102">
        <f>SUM(H218:H223)</f>
        <v/>
      </c>
    </row>
    <row r="225" ht="14.25" customHeight="1" s="898"/>
    <row r="226" ht="14.25" customHeight="1" s="898">
      <c r="H226" s="1096">
        <f>BS!G20</f>
        <v/>
      </c>
    </row>
    <row r="227" ht="14.25" customHeight="1" s="898">
      <c r="B227" s="1078" t="inlineStr">
        <is>
          <t xml:space="preserve"> </t>
        </is>
      </c>
      <c r="C227" s="1097">
        <f>BS!B21</f>
        <v/>
      </c>
      <c r="D227" s="1097">
        <f>BS!C21</f>
        <v/>
      </c>
      <c r="E227" s="1097">
        <f>BS!D21</f>
        <v/>
      </c>
      <c r="F227" s="1097">
        <f>BS!E21</f>
        <v/>
      </c>
      <c r="G227" s="1097">
        <f>BS!F21</f>
        <v/>
      </c>
      <c r="H227" s="1097">
        <f>BS!G21</f>
        <v/>
      </c>
    </row>
    <row r="228" ht="14.25" customHeight="1" s="898">
      <c r="A228" s="1098">
        <f>BS!A71</f>
        <v/>
      </c>
      <c r="C228" s="1097" t="n"/>
      <c r="D228" s="1097" t="n"/>
      <c r="E228" s="1097" t="n"/>
      <c r="F228" s="1097" t="n"/>
      <c r="G228" s="1097" t="n"/>
      <c r="H228" s="1097" t="n"/>
    </row>
    <row r="229" ht="14.25" customHeight="1" s="898">
      <c r="B229" s="1078" t="n"/>
      <c r="C229" s="1099" t="n"/>
      <c r="D229" s="1100" t="n"/>
      <c r="E229" s="1100" t="n"/>
      <c r="F229" s="1100" t="n"/>
      <c r="G229" s="1100" t="n"/>
      <c r="H229" s="1100" t="n"/>
    </row>
    <row r="230" ht="14.25" customHeight="1" s="898">
      <c r="B230" s="1078" t="n"/>
      <c r="C230" s="1099" t="n"/>
      <c r="D230" s="1100" t="n"/>
      <c r="E230" s="1100" t="n"/>
      <c r="F230" s="1100" t="n"/>
      <c r="G230" s="1100" t="n"/>
      <c r="H230" s="1100" t="n"/>
    </row>
    <row r="231" ht="14.25" customHeight="1" s="898">
      <c r="B231" s="1078" t="n"/>
      <c r="C231" s="1099" t="n"/>
      <c r="D231" s="1100" t="n"/>
      <c r="E231" s="1100" t="n"/>
      <c r="F231" s="1100" t="n"/>
      <c r="G231" s="1100" t="n"/>
      <c r="H231" s="1100" t="n"/>
    </row>
    <row r="232" ht="14.25" customHeight="1" s="898">
      <c r="B232" s="1078" t="n"/>
      <c r="C232" s="1099" t="n"/>
      <c r="D232" s="1100" t="n"/>
      <c r="E232" s="1100" t="n"/>
      <c r="F232" s="1100" t="n"/>
      <c r="G232" s="1100" t="n"/>
      <c r="H232" s="1100" t="n"/>
    </row>
    <row r="233" ht="14.25" customHeight="1" s="898">
      <c r="B233" s="1078" t="n"/>
      <c r="C233" s="1099" t="n"/>
      <c r="D233" s="1100" t="n"/>
      <c r="E233" s="1100" t="n"/>
      <c r="F233" s="1100" t="n"/>
      <c r="G233" s="1100" t="n"/>
      <c r="H233" s="1100" t="n"/>
    </row>
    <row r="234" ht="15" customHeight="1" s="898">
      <c r="A234" s="1101" t="n"/>
      <c r="B234" s="1101" t="inlineStr">
        <is>
          <t>Total</t>
        </is>
      </c>
      <c r="C234" s="1102">
        <f>SUM(C228:C233)</f>
        <v/>
      </c>
      <c r="D234" s="1102">
        <f>SUM(D228:D233)</f>
        <v/>
      </c>
      <c r="E234" s="1102">
        <f>SUM(E228:E233)</f>
        <v/>
      </c>
      <c r="F234" s="1102">
        <f>SUM(F228:F233)</f>
        <v/>
      </c>
      <c r="G234" s="1102">
        <f>SUM(G228:G233)</f>
        <v/>
      </c>
      <c r="H234" s="1102">
        <f>SUM(H228:H233)</f>
        <v/>
      </c>
    </row>
    <row r="235" ht="14.25" customHeight="1" s="898"/>
    <row r="236" ht="14.25" customHeight="1" s="898">
      <c r="H236" s="1096">
        <f>BS!G20</f>
        <v/>
      </c>
    </row>
    <row r="237" ht="14.25" customHeight="1" s="898">
      <c r="B237" s="1078" t="inlineStr">
        <is>
          <t xml:space="preserve"> </t>
        </is>
      </c>
      <c r="C237" s="1097">
        <f>BS!B21</f>
        <v/>
      </c>
      <c r="D237" s="1097">
        <f>BS!C21</f>
        <v/>
      </c>
      <c r="E237" s="1097">
        <f>BS!D21</f>
        <v/>
      </c>
      <c r="F237" s="1097">
        <f>BS!E21</f>
        <v/>
      </c>
      <c r="G237" s="1097">
        <f>BS!F21</f>
        <v/>
      </c>
      <c r="H237" s="1097">
        <f>BS!G21</f>
        <v/>
      </c>
    </row>
    <row r="238" ht="14.25" customHeight="1" s="898">
      <c r="A238" s="1098">
        <f>BS!A72</f>
        <v/>
      </c>
      <c r="C238" s="1097" t="n"/>
      <c r="D238" s="1097" t="n"/>
      <c r="E238" s="1097" t="n"/>
      <c r="F238" s="1097" t="n"/>
      <c r="G238" s="1097" t="n"/>
      <c r="H238" s="1097" t="n"/>
    </row>
    <row r="239" ht="14.25" customHeight="1" s="898">
      <c r="B239" s="1078" t="n"/>
      <c r="C239" s="1099" t="n"/>
      <c r="D239" s="1100" t="n"/>
      <c r="E239" s="1100" t="n"/>
      <c r="F239" s="1100" t="n"/>
      <c r="G239" s="1100" t="n"/>
      <c r="H239" s="1100" t="n"/>
    </row>
    <row r="240" ht="14.25" customHeight="1" s="898">
      <c r="B240" s="1078" t="n"/>
      <c r="C240" s="1099" t="n"/>
      <c r="D240" s="1100" t="n"/>
      <c r="E240" s="1100" t="n"/>
      <c r="F240" s="1100" t="n"/>
      <c r="G240" s="1100" t="n"/>
      <c r="H240" s="1100" t="n"/>
    </row>
    <row r="241" ht="14.25" customHeight="1" s="898">
      <c r="B241" s="1078" t="n"/>
      <c r="C241" s="1099" t="n"/>
      <c r="D241" s="1100" t="n"/>
      <c r="E241" s="1100" t="n"/>
      <c r="F241" s="1100" t="n"/>
      <c r="G241" s="1100" t="n"/>
      <c r="H241" s="1100" t="n"/>
    </row>
    <row r="242" ht="14.25" customHeight="1" s="898">
      <c r="B242" s="1078" t="n"/>
      <c r="C242" s="1099" t="n"/>
      <c r="D242" s="1100" t="n"/>
      <c r="E242" s="1100" t="n"/>
      <c r="F242" s="1100" t="n"/>
      <c r="G242" s="1100" t="n"/>
      <c r="H242" s="1100" t="n"/>
    </row>
    <row r="243" ht="14.25" customHeight="1" s="898">
      <c r="B243" s="1078" t="n"/>
      <c r="C243" s="1099" t="n"/>
      <c r="D243" s="1100" t="n"/>
      <c r="E243" s="1100" t="n"/>
      <c r="F243" s="1100" t="n"/>
      <c r="G243" s="1100" t="n"/>
      <c r="H243" s="1100" t="n"/>
    </row>
    <row r="244" ht="15" customHeight="1" s="898">
      <c r="A244" s="1101" t="n"/>
      <c r="B244" s="1101" t="inlineStr">
        <is>
          <t>Total</t>
        </is>
      </c>
      <c r="C244" s="1102">
        <f>SUM(C238:C243)</f>
        <v/>
      </c>
      <c r="D244" s="1102">
        <f>SUM(D238:D243)</f>
        <v/>
      </c>
      <c r="E244" s="1102">
        <f>SUM(E238:E243)</f>
        <v/>
      </c>
      <c r="F244" s="1102">
        <f>SUM(F238:F243)</f>
        <v/>
      </c>
      <c r="G244" s="1102">
        <f>SUM(G238:G243)</f>
        <v/>
      </c>
      <c r="H244" s="1102">
        <f>SUM(H238:H243)</f>
        <v/>
      </c>
    </row>
    <row r="245" ht="14.25" customHeight="1" s="898"/>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3" min="1" max="1"/>
    <col width="40.25" customWidth="1" style="1093" min="2" max="2"/>
    <col width="11.5" customWidth="1" style="1093" min="3" max="4"/>
    <col width="11.25" customWidth="1" style="1093" min="5" max="6"/>
    <col width="12" customWidth="1" style="1093" min="7" max="8"/>
  </cols>
  <sheetData>
    <row r="2" ht="14.25" customHeight="1" s="898">
      <c r="A2" s="1094" t="inlineStr">
        <is>
          <t>Profit Loss Statement Drill-Down</t>
        </is>
      </c>
      <c r="B2" s="1095" t="n"/>
      <c r="C2" s="1095" t="n"/>
      <c r="D2" s="1095" t="n"/>
      <c r="E2" s="1095" t="n"/>
      <c r="F2" s="1095" t="n"/>
      <c r="G2" s="1095" t="n"/>
      <c r="H2" s="1095" t="n"/>
    </row>
    <row r="3" ht="14.25" customHeight="1" s="898">
      <c r="H3" s="1096">
        <f>BS!G20</f>
        <v/>
      </c>
    </row>
    <row r="4" ht="14.25" customHeight="1" s="898">
      <c r="B4" s="1078" t="inlineStr">
        <is>
          <t xml:space="preserve"> </t>
        </is>
      </c>
      <c r="C4" s="1097">
        <f>BS!B21</f>
        <v/>
      </c>
      <c r="D4" s="1097">
        <f>BS!C21</f>
        <v/>
      </c>
      <c r="E4" s="1097">
        <f>BS!D21</f>
        <v/>
      </c>
      <c r="F4" s="1097">
        <f>BS!E21</f>
        <v/>
      </c>
      <c r="G4" s="1097">
        <f>BS!F21</f>
        <v/>
      </c>
      <c r="H4" s="1097">
        <f>BS!G21</f>
        <v/>
      </c>
    </row>
    <row r="5" ht="14.25" customHeight="1" s="898">
      <c r="A5" s="1098">
        <f>PL!A14</f>
        <v/>
      </c>
      <c r="C5" s="1097" t="n"/>
      <c r="D5" s="1097" t="n"/>
      <c r="E5" s="1097" t="n"/>
      <c r="F5" s="1097" t="n"/>
      <c r="G5" s="1097" t="n"/>
      <c r="H5" s="1097" t="n"/>
    </row>
    <row r="6" ht="14.25" customHeight="1" s="898">
      <c r="B6" s="1078" t="inlineStr">
        <is>
          <t xml:space="preserve"> Interest income on fixed deposits .</t>
        </is>
      </c>
      <c r="C6" s="1099" t="n"/>
      <c r="D6" s="1100" t="n"/>
      <c r="E6" s="1100" t="n"/>
      <c r="F6" s="1100" t="n"/>
      <c r="G6" s="1100" t="n">
        <v>591</v>
      </c>
      <c r="H6" s="1100" t="n">
        <v>4.73</v>
      </c>
    </row>
    <row r="7" ht="14.25" customHeight="1" s="898">
      <c r="B7" s="1078" t="n"/>
      <c r="C7" s="1099" t="n"/>
      <c r="D7" s="1100" t="n"/>
      <c r="E7" s="1100" t="n"/>
      <c r="F7" s="1100" t="n"/>
      <c r="G7" s="1100" t="n"/>
      <c r="H7" s="1100" t="n"/>
    </row>
    <row r="8" ht="14.25" customHeight="1" s="898">
      <c r="B8" s="1078" t="n"/>
      <c r="C8" s="1099" t="n"/>
      <c r="D8" s="1100" t="n"/>
      <c r="E8" s="1100" t="n"/>
      <c r="F8" s="1100" t="n"/>
      <c r="G8" s="1100" t="n"/>
      <c r="H8" s="1100" t="n"/>
    </row>
    <row r="9" ht="14.25" customHeight="1" s="898">
      <c r="B9" s="1078" t="n"/>
      <c r="C9" s="1099" t="n"/>
      <c r="D9" s="1100" t="n"/>
      <c r="E9" s="1100" t="n"/>
      <c r="F9" s="1100" t="n"/>
      <c r="G9" s="1100" t="n"/>
      <c r="H9" s="1100" t="n"/>
    </row>
    <row r="10" ht="14.25" customHeight="1" s="898">
      <c r="B10" s="1078" t="n"/>
      <c r="C10" s="1099" t="n"/>
      <c r="D10" s="1100" t="n"/>
      <c r="E10" s="1100" t="n"/>
      <c r="F10" s="1100" t="n"/>
      <c r="G10" s="1100" t="n"/>
      <c r="H10" s="1100" t="n"/>
    </row>
    <row r="11" ht="15" customHeight="1" s="898">
      <c r="A11" s="1101" t="n"/>
      <c r="B11" s="1101" t="inlineStr">
        <is>
          <t>Total</t>
        </is>
      </c>
      <c r="C11" s="1102">
        <f>SUM(C6:C10)</f>
        <v/>
      </c>
      <c r="D11" s="1102">
        <f>SUM(D6:D10)</f>
        <v/>
      </c>
      <c r="E11" s="1102">
        <f>SUM(E6:E10)</f>
        <v/>
      </c>
      <c r="F11" s="1102">
        <f>SUM(F6:F10)</f>
        <v/>
      </c>
      <c r="G11" s="1102">
        <f>SUM(G6:G10)</f>
        <v/>
      </c>
      <c r="H11" s="1102">
        <f>SUM(H6:H10)</f>
        <v/>
      </c>
    </row>
    <row r="12" ht="14.25" customHeight="1" s="898"/>
    <row r="13" ht="14.25" customHeight="1" s="898">
      <c r="H13" s="1096">
        <f>BS!G20</f>
        <v/>
      </c>
    </row>
    <row r="14" ht="14.25" customHeight="1" s="898">
      <c r="B14" s="1078" t="inlineStr">
        <is>
          <t xml:space="preserve"> </t>
        </is>
      </c>
      <c r="C14" s="1097">
        <f>BS!B21</f>
        <v/>
      </c>
      <c r="D14" s="1097">
        <f>BS!C21</f>
        <v/>
      </c>
      <c r="E14" s="1097">
        <f>BS!D21</f>
        <v/>
      </c>
      <c r="F14" s="1097">
        <f>BS!E21</f>
        <v/>
      </c>
      <c r="G14" s="1097">
        <f>BS!F21</f>
        <v/>
      </c>
      <c r="H14" s="1097">
        <f>BS!G21</f>
        <v/>
      </c>
    </row>
    <row r="15" ht="14.25" customHeight="1" s="898">
      <c r="A15" s="1098">
        <f>PL!A15</f>
        <v/>
      </c>
      <c r="C15" s="1097" t="n"/>
      <c r="D15" s="1097" t="n"/>
      <c r="E15" s="1097" t="n"/>
      <c r="F15" s="1097" t="n"/>
      <c r="G15" s="1097" t="n"/>
      <c r="H15" s="1097" t="n"/>
    </row>
    <row r="16" ht="14.25" customHeight="1" s="898">
      <c r="B16" s="1078" t="inlineStr">
        <is>
          <t xml:space="preserve"> Interest expense . .</t>
        </is>
      </c>
      <c r="C16" s="1099" t="n"/>
      <c r="D16" s="1100" t="n"/>
      <c r="E16" s="1100" t="n"/>
      <c r="F16" s="1100" t="n"/>
      <c r="G16" s="1100" t="n">
        <v>553.3</v>
      </c>
      <c r="H16" s="1100" t="n">
        <v>462.9</v>
      </c>
    </row>
    <row r="17" ht="14.25" customHeight="1" s="898">
      <c r="B17" s="1078" t="n"/>
      <c r="C17" s="1099" t="n"/>
      <c r="D17" s="1100" t="n"/>
      <c r="E17" s="1100" t="n"/>
      <c r="F17" s="1100" t="n"/>
      <c r="G17" s="1100" t="n"/>
      <c r="H17" s="1100" t="n"/>
    </row>
    <row r="18" ht="14.25" customHeight="1" s="898">
      <c r="B18" s="1078" t="n"/>
      <c r="C18" s="1099" t="n"/>
      <c r="D18" s="1100" t="n"/>
      <c r="E18" s="1100" t="n"/>
      <c r="F18" s="1100" t="n"/>
      <c r="G18" s="1100" t="n"/>
      <c r="H18" s="1100" t="n"/>
    </row>
    <row r="19" ht="14.25" customHeight="1" s="898">
      <c r="B19" s="1078" t="n"/>
      <c r="C19" s="1099" t="n"/>
      <c r="D19" s="1100" t="n"/>
      <c r="E19" s="1100" t="n"/>
      <c r="F19" s="1100" t="n"/>
      <c r="G19" s="1100" t="n"/>
      <c r="H19" s="1100" t="n"/>
    </row>
    <row r="20" ht="14.25" customHeight="1" s="898">
      <c r="B20" s="1078" t="n"/>
      <c r="C20" s="1099" t="n"/>
      <c r="D20" s="1100" t="n"/>
      <c r="E20" s="1100" t="n"/>
      <c r="F20" s="1100" t="n"/>
      <c r="G20" s="1100" t="n"/>
      <c r="H20" s="1100" t="n"/>
    </row>
    <row r="21" ht="15" customHeight="1" s="898">
      <c r="A21" s="1101" t="n"/>
      <c r="B21" s="1101" t="inlineStr">
        <is>
          <t>Total</t>
        </is>
      </c>
      <c r="C21" s="1102">
        <f>SUM(C16:C20)</f>
        <v/>
      </c>
      <c r="D21" s="1102">
        <f>SUM(D16:D20)</f>
        <v/>
      </c>
      <c r="E21" s="1102">
        <f>SUM(E16:E20)</f>
        <v/>
      </c>
      <c r="F21" s="1102">
        <f>SUM(F16:F20)</f>
        <v/>
      </c>
      <c r="G21" s="1102">
        <f>SUM(G16:G20)</f>
        <v/>
      </c>
      <c r="H21" s="1102">
        <f>SUM(H16:H20)</f>
        <v/>
      </c>
    </row>
    <row r="22" ht="14.25" customHeight="1" s="898"/>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2023-10-03T09:59:24Z</dcterms:modified>
  <cp:lastModifiedBy>Sanjay Dubey</cp:lastModifiedBy>
  <cp:revision>27</cp:revision>
  <cp:lastPrinted>2022-08-17T07:19:05Z</cp:lastPrinted>
</cp:coreProperties>
</file>