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orest\OneDrive\Documents\c_programs\AIEvaluationResearch\LLMs-Spatial-Reasoning\Cardinal_Directions\Transitivity_Table_without_clarification\"/>
    </mc:Choice>
  </mc:AlternateContent>
  <xr:revisionPtr revIDLastSave="0" documentId="13_ncr:1_{40AD7889-C1FB-4AA7-899B-B34AE99609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ccard Index" sheetId="1" r:id="rId1"/>
    <sheet name="gemini-2.5-flash_default" sheetId="2" r:id="rId2"/>
    <sheet name="o3-default" sheetId="3" r:id="rId3"/>
  </sheets>
  <calcPr calcId="191029"/>
</workbook>
</file>

<file path=xl/calcChain.xml><?xml version="1.0" encoding="utf-8"?>
<calcChain xmlns="http://schemas.openxmlformats.org/spreadsheetml/2006/main">
  <c r="G17" i="1" l="1"/>
  <c r="H17" i="1" s="1"/>
  <c r="F17" i="1" s="1"/>
  <c r="K17" i="1" s="1"/>
  <c r="G18" i="1"/>
  <c r="D2" i="3"/>
  <c r="C2" i="3"/>
  <c r="C4" i="3" s="1"/>
  <c r="B2" i="3"/>
  <c r="D2" i="2"/>
  <c r="C2" i="2"/>
  <c r="C4" i="2" s="1"/>
  <c r="B2" i="2"/>
  <c r="G16" i="1"/>
  <c r="G15" i="1"/>
  <c r="G14" i="1"/>
  <c r="G13" i="1"/>
  <c r="G12" i="1"/>
  <c r="H12" i="1" s="1"/>
  <c r="F12" i="1" s="1"/>
  <c r="J12" i="1" s="1"/>
  <c r="G11" i="1"/>
  <c r="H10" i="1"/>
  <c r="F10" i="1" s="1"/>
  <c r="J10" i="1" s="1"/>
  <c r="G10" i="1"/>
  <c r="H9" i="1"/>
  <c r="F9" i="1" s="1"/>
  <c r="G9" i="1"/>
  <c r="G8" i="1"/>
  <c r="G7" i="1"/>
  <c r="G6" i="1"/>
  <c r="G5" i="1"/>
  <c r="G4" i="1"/>
  <c r="H4" i="1" s="1"/>
  <c r="F4" i="1" s="1"/>
  <c r="G3" i="1"/>
  <c r="H2" i="1"/>
  <c r="F2" i="1" s="1"/>
  <c r="G2" i="1"/>
  <c r="H18" i="1" l="1"/>
  <c r="F18" i="1" s="1"/>
  <c r="K18" i="1" s="1"/>
  <c r="J17" i="1"/>
  <c r="K2" i="1"/>
  <c r="J9" i="1"/>
  <c r="K9" i="1"/>
  <c r="K10" i="1"/>
  <c r="K4" i="1"/>
  <c r="J4" i="1"/>
  <c r="K13" i="1"/>
  <c r="K12" i="1"/>
  <c r="H14" i="1"/>
  <c r="F14" i="1" s="1"/>
  <c r="J14" i="1" s="1"/>
  <c r="C3" i="2"/>
  <c r="H6" i="1"/>
  <c r="F6" i="1" s="1"/>
  <c r="K6" i="1" s="1"/>
  <c r="H8" i="1"/>
  <c r="F8" i="1" s="1"/>
  <c r="K8" i="1" s="1"/>
  <c r="H16" i="1"/>
  <c r="F16" i="1" s="1"/>
  <c r="K16" i="1" s="1"/>
  <c r="C3" i="3"/>
  <c r="H3" i="1"/>
  <c r="H11" i="1"/>
  <c r="F11" i="1" s="1"/>
  <c r="K11" i="1" s="1"/>
  <c r="H5" i="1"/>
  <c r="F5" i="1" s="1"/>
  <c r="J5" i="1" s="1"/>
  <c r="H13" i="1"/>
  <c r="F13" i="1" s="1"/>
  <c r="J13" i="1" s="1"/>
  <c r="H7" i="1"/>
  <c r="F7" i="1" s="1"/>
  <c r="K7" i="1" s="1"/>
  <c r="H15" i="1"/>
  <c r="F15" i="1" s="1"/>
  <c r="J15" i="1" s="1"/>
  <c r="J2" i="1"/>
  <c r="J18" i="1" l="1"/>
  <c r="J7" i="1"/>
  <c r="J16" i="1"/>
  <c r="J11" i="1"/>
  <c r="B4" i="3"/>
  <c r="J6" i="1"/>
  <c r="J8" i="1"/>
  <c r="K15" i="1"/>
  <c r="K5" i="1"/>
  <c r="D3" i="3"/>
  <c r="D4" i="3"/>
  <c r="K14" i="1"/>
  <c r="D4" i="2"/>
  <c r="D3" i="2"/>
  <c r="F3" i="1"/>
  <c r="B3" i="3"/>
  <c r="J3" i="1" l="1"/>
  <c r="K3" i="1"/>
  <c r="B4" i="2"/>
  <c r="B3" i="2"/>
</calcChain>
</file>

<file path=xl/sharedStrings.xml><?xml version="1.0" encoding="utf-8"?>
<sst xmlns="http://schemas.openxmlformats.org/spreadsheetml/2006/main" count="37" uniqueCount="30">
  <si>
    <t>Model/Repetition</t>
  </si>
  <si>
    <t>1</t>
  </si>
  <si>
    <t>2</t>
  </si>
  <si>
    <t>3</t>
  </si>
  <si>
    <t>Στήλη1</t>
  </si>
  <si>
    <t>PI for n=3 exp, 95%, df=2</t>
  </si>
  <si>
    <t>mean</t>
  </si>
  <si>
    <t>S</t>
  </si>
  <si>
    <t>Notes</t>
  </si>
  <si>
    <t>min</t>
  </si>
  <si>
    <t>max</t>
  </si>
  <si>
    <t>gemini-2.5-flash - set</t>
  </si>
  <si>
    <t>gemini-2.5-flash - default</t>
  </si>
  <si>
    <t>o1 - set</t>
  </si>
  <si>
    <t>o1 - default</t>
  </si>
  <si>
    <t>o3 - set</t>
  </si>
  <si>
    <t>o3 - default</t>
  </si>
  <si>
    <t>o4-mini - set</t>
  </si>
  <si>
    <t>o4-mini - default</t>
  </si>
  <si>
    <t>deepseek -r1 - set</t>
  </si>
  <si>
    <t>deepseek-r1 - default</t>
  </si>
  <si>
    <t>grok-3-mini - set</t>
  </si>
  <si>
    <t>grok-3-mini - default</t>
  </si>
  <si>
    <t>claude-3.7-sonnet - set (no thinking)</t>
  </si>
  <si>
    <t>claude-3.7-sonnet - default</t>
  </si>
  <si>
    <t>default hyperparameters</t>
  </si>
  <si>
    <t>magistral-small-2506</t>
  </si>
  <si>
    <t>Phi-4-reasoning-plus</t>
  </si>
  <si>
    <t>scores</t>
  </si>
  <si>
    <t>llama-4-maverick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</si>
</sst>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color theme="1"/>
      <name val="Inherit"/>
    </font>
    <font>
      <sz val="10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2" fillId="0" borderId="0" xfId="0" quotePrefix="1" applyFont="1" applyAlignment="1">
      <alignment horizontal="left" vertical="center"/>
    </xf>
    <xf numFmtId="0" fontId="1" fillId="0" borderId="2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</cellXfs>
  <cellStyles count="1">
    <cellStyle name="Κανονικό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Calibri"/>
        <family val="2"/>
        <charset val="161"/>
        <scheme val="minor"/>
      </font>
      <alignment horizontal="right" relativeIndent="-1"/>
    </dxf>
    <dxf>
      <font>
        <strike val="0"/>
        <outline val="0"/>
        <shadow val="0"/>
        <vertAlign val="baseline"/>
        <sz val="10"/>
        <color theme="1"/>
        <name val="Calibri"/>
        <family val="2"/>
        <charset val="161"/>
        <scheme val="minor"/>
      </font>
      <alignment horizontal="right" relativeIndent="-1"/>
    </dxf>
    <dxf>
      <font>
        <strike val="0"/>
        <outline val="0"/>
        <shadow val="0"/>
        <vertAlign val="baseline"/>
        <sz val="10"/>
        <color theme="1"/>
        <name val="Calibri"/>
        <family val="2"/>
        <charset val="161"/>
        <scheme val="minor"/>
      </font>
      <alignment horizontal="right" relativeIndent="-1"/>
    </dxf>
    <dxf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charset val="161"/>
        <scheme val="minor"/>
      </font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3" displayName="Πίνακας3" ref="A1:K18" totalsRowShown="0" headerRowDxfId="13" headerRowBorderDxfId="12" tableBorderDxfId="11">
  <autoFilter ref="A1:K18" xr:uid="{00000000-0009-0000-0100-000001000000}"/>
  <tableColumns count="11">
    <tableColumn id="1" xr3:uid="{00000000-0010-0000-0000-000001000000}" name="Model/Repetition" dataDxfId="10"/>
    <tableColumn id="2" xr3:uid="{00000000-0010-0000-0000-000002000000}" name="1" dataDxfId="9"/>
    <tableColumn id="3" xr3:uid="{00000000-0010-0000-0000-000003000000}" name="2" dataDxfId="8"/>
    <tableColumn id="4" xr3:uid="{00000000-0010-0000-0000-000004000000}" name="3" dataDxfId="7"/>
    <tableColumn id="5" xr3:uid="{00000000-0010-0000-0000-000005000000}" name="Στήλη1" dataDxfId="6"/>
    <tableColumn id="6" xr3:uid="{00000000-0010-0000-0000-000006000000}" name="PI for n=3 exp, 95%, df=2" dataDxfId="5">
      <calculatedColumnFormula>ROUND(4.303 * H2 * (2/3)^0.5,2)</calculatedColumnFormula>
    </tableColumn>
    <tableColumn id="7" xr3:uid="{00000000-0010-0000-0000-000007000000}" name="mean" dataDxfId="4">
      <calculatedColumnFormula>ROUND((B2+C2+D2)/3,2)</calculatedColumnFormula>
    </tableColumn>
    <tableColumn id="8" xr3:uid="{00000000-0010-0000-0000-000008000000}" name="S" dataDxfId="3">
      <calculatedColumnFormula>ROUND((((B2-G2)^2 + (C2 - G2)^2 + (D2-G2)^2)/2)^0.5,2)</calculatedColumnFormula>
    </tableColumn>
    <tableColumn id="9" xr3:uid="{00000000-0010-0000-0000-000009000000}" name="Notes" dataDxfId="2"/>
    <tableColumn id="10" xr3:uid="{00000000-0010-0000-0000-00000A000000}" name="min" dataDxfId="1">
      <calculatedColumnFormula>G2-F2</calculatedColumnFormula>
    </tableColumn>
    <tableColumn id="11" xr3:uid="{00000000-0010-0000-0000-00000B000000}" name="max" dataDxfId="0">
      <calculatedColumnFormula>IF((G2+F2)&gt;100, 100, G2 + F2)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zoomScaleNormal="100" workbookViewId="0">
      <selection activeCell="N15" sqref="N15"/>
    </sheetView>
  </sheetViews>
  <sheetFormatPr defaultRowHeight="14.4"/>
  <cols>
    <col min="1" max="1" width="33" bestFit="1" customWidth="1"/>
    <col min="2" max="2" width="6.33203125" customWidth="1"/>
    <col min="3" max="3" width="5.6640625" customWidth="1"/>
    <col min="4" max="4" width="7.33203125" bestFit="1" customWidth="1"/>
    <col min="5" max="5" width="8.77734375" hidden="1" customWidth="1"/>
    <col min="6" max="6" width="29.6640625" customWidth="1"/>
    <col min="7" max="7" width="13.109375" customWidth="1"/>
    <col min="8" max="8" width="9.21875" customWidth="1"/>
    <col min="9" max="9" width="27.21875" customWidth="1"/>
    <col min="10" max="10" width="8.109375" customWidth="1"/>
    <col min="11" max="11" width="8.5546875" customWidth="1"/>
    <col min="23" max="24" width="6" bestFit="1" customWidth="1"/>
  </cols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3" t="s">
        <v>11</v>
      </c>
      <c r="B2" s="7"/>
      <c r="C2" s="7"/>
      <c r="D2" s="7"/>
      <c r="E2" s="3"/>
      <c r="F2" s="3">
        <f t="shared" ref="F2:F16" si="0">ROUND(4.303 * H2 * (2/3)^0.5,2)</f>
        <v>0</v>
      </c>
      <c r="G2" s="3">
        <f t="shared" ref="G2:G16" si="1">ROUND((B2+C2+D2)/3,2)</f>
        <v>0</v>
      </c>
      <c r="H2" s="3">
        <f t="shared" ref="H2:H16" si="2">ROUND((((B2-G2)^2 + (C2 - G2)^2 + (D2-G2)^2)/2)^0.5,2)</f>
        <v>0</v>
      </c>
      <c r="I2" s="6"/>
      <c r="J2" s="3">
        <f t="shared" ref="J2:J16" si="3">G2-F2</f>
        <v>0</v>
      </c>
      <c r="K2" s="3">
        <f t="shared" ref="K2:K16" si="4">IF((G2+F2)&gt;100, 100, G2 + F2)</f>
        <v>0</v>
      </c>
    </row>
    <row r="3" spans="1:24">
      <c r="A3" s="3" t="s">
        <v>12</v>
      </c>
      <c r="B3" s="8">
        <v>20.56</v>
      </c>
      <c r="C3" s="8">
        <v>21.72</v>
      </c>
      <c r="D3" s="8">
        <v>21.91</v>
      </c>
      <c r="E3" s="3"/>
      <c r="F3" s="3">
        <f t="shared" si="0"/>
        <v>2.56</v>
      </c>
      <c r="G3" s="3">
        <f t="shared" si="1"/>
        <v>21.4</v>
      </c>
      <c r="H3" s="3">
        <f t="shared" si="2"/>
        <v>0.73</v>
      </c>
      <c r="I3" s="6"/>
      <c r="J3" s="3">
        <f t="shared" si="3"/>
        <v>18.84</v>
      </c>
      <c r="K3" s="3">
        <f t="shared" si="4"/>
        <v>23.959999999999997</v>
      </c>
    </row>
    <row r="4" spans="1:24">
      <c r="A4" s="3" t="s">
        <v>13</v>
      </c>
      <c r="B4" s="7"/>
      <c r="C4" s="7"/>
      <c r="D4" s="7"/>
      <c r="E4" s="3"/>
      <c r="F4" s="3">
        <f t="shared" si="0"/>
        <v>0</v>
      </c>
      <c r="G4" s="3">
        <f t="shared" si="1"/>
        <v>0</v>
      </c>
      <c r="H4" s="3">
        <f t="shared" si="2"/>
        <v>0</v>
      </c>
      <c r="I4" s="6"/>
      <c r="J4" s="3">
        <f t="shared" si="3"/>
        <v>0</v>
      </c>
      <c r="K4" s="3">
        <f t="shared" si="4"/>
        <v>0</v>
      </c>
    </row>
    <row r="5" spans="1:24">
      <c r="A5" s="3" t="s">
        <v>14</v>
      </c>
      <c r="B5" s="7"/>
      <c r="C5" s="7"/>
      <c r="D5" s="7"/>
      <c r="E5" s="3"/>
      <c r="F5" s="3">
        <f t="shared" si="0"/>
        <v>0</v>
      </c>
      <c r="G5" s="3">
        <f t="shared" si="1"/>
        <v>0</v>
      </c>
      <c r="H5" s="3">
        <f t="shared" si="2"/>
        <v>0</v>
      </c>
      <c r="I5" s="6"/>
      <c r="J5" s="3">
        <f t="shared" si="3"/>
        <v>0</v>
      </c>
      <c r="K5" s="3">
        <f t="shared" si="4"/>
        <v>0</v>
      </c>
    </row>
    <row r="6" spans="1:24">
      <c r="A6" s="3" t="s">
        <v>15</v>
      </c>
      <c r="B6" s="7"/>
      <c r="C6" s="7"/>
      <c r="D6" s="7"/>
      <c r="E6" s="3"/>
      <c r="F6" s="3">
        <f t="shared" si="0"/>
        <v>0</v>
      </c>
      <c r="G6" s="3">
        <f t="shared" si="1"/>
        <v>0</v>
      </c>
      <c r="H6" s="3">
        <f t="shared" si="2"/>
        <v>0</v>
      </c>
      <c r="I6" s="6"/>
      <c r="J6" s="3">
        <f t="shared" si="3"/>
        <v>0</v>
      </c>
      <c r="K6" s="3">
        <f t="shared" si="4"/>
        <v>0</v>
      </c>
    </row>
    <row r="7" spans="1:24">
      <c r="A7" s="3" t="s">
        <v>16</v>
      </c>
      <c r="B7" s="8">
        <v>24.87</v>
      </c>
      <c r="C7" s="8">
        <v>23.6</v>
      </c>
      <c r="D7" s="8">
        <v>19.399999999999999</v>
      </c>
      <c r="E7" s="3"/>
      <c r="F7" s="3">
        <f t="shared" si="0"/>
        <v>10.050000000000001</v>
      </c>
      <c r="G7" s="3">
        <f t="shared" si="1"/>
        <v>22.62</v>
      </c>
      <c r="H7" s="3">
        <f t="shared" si="2"/>
        <v>2.86</v>
      </c>
      <c r="I7" s="6"/>
      <c r="J7" s="3">
        <f t="shared" si="3"/>
        <v>12.57</v>
      </c>
      <c r="K7" s="3">
        <f t="shared" si="4"/>
        <v>32.67</v>
      </c>
    </row>
    <row r="8" spans="1:24">
      <c r="A8" s="3" t="s">
        <v>17</v>
      </c>
      <c r="B8" s="7"/>
      <c r="C8" s="7"/>
      <c r="D8" s="7"/>
      <c r="E8" s="3"/>
      <c r="F8" s="3">
        <f t="shared" si="0"/>
        <v>0</v>
      </c>
      <c r="G8" s="3">
        <f t="shared" si="1"/>
        <v>0</v>
      </c>
      <c r="H8" s="3">
        <f t="shared" si="2"/>
        <v>0</v>
      </c>
      <c r="I8" s="6"/>
      <c r="J8" s="3">
        <f t="shared" si="3"/>
        <v>0</v>
      </c>
      <c r="K8" s="3">
        <f t="shared" si="4"/>
        <v>0</v>
      </c>
    </row>
    <row r="9" spans="1:24">
      <c r="A9" s="3" t="s">
        <v>18</v>
      </c>
      <c r="B9" s="7"/>
      <c r="C9" s="7"/>
      <c r="D9" s="7"/>
      <c r="E9" s="3"/>
      <c r="F9" s="3">
        <f t="shared" si="0"/>
        <v>0</v>
      </c>
      <c r="G9" s="3">
        <f t="shared" si="1"/>
        <v>0</v>
      </c>
      <c r="H9" s="3">
        <f t="shared" si="2"/>
        <v>0</v>
      </c>
      <c r="I9" s="6"/>
      <c r="J9" s="3">
        <f t="shared" si="3"/>
        <v>0</v>
      </c>
      <c r="K9" s="3">
        <f t="shared" si="4"/>
        <v>0</v>
      </c>
    </row>
    <row r="10" spans="1:24">
      <c r="A10" s="3" t="s">
        <v>19</v>
      </c>
      <c r="B10" s="7"/>
      <c r="C10" s="7"/>
      <c r="D10" s="7"/>
      <c r="E10" s="3"/>
      <c r="F10" s="3">
        <f t="shared" si="0"/>
        <v>0</v>
      </c>
      <c r="G10" s="3">
        <f t="shared" si="1"/>
        <v>0</v>
      </c>
      <c r="H10" s="3">
        <f t="shared" si="2"/>
        <v>0</v>
      </c>
      <c r="I10" s="6"/>
      <c r="J10" s="3">
        <f t="shared" si="3"/>
        <v>0</v>
      </c>
      <c r="K10" s="3">
        <f t="shared" si="4"/>
        <v>0</v>
      </c>
    </row>
    <row r="11" spans="1:24">
      <c r="A11" s="3" t="s">
        <v>20</v>
      </c>
      <c r="B11" s="8">
        <v>21.82</v>
      </c>
      <c r="C11" s="8">
        <v>20.89</v>
      </c>
      <c r="D11" s="8">
        <v>22.48</v>
      </c>
      <c r="E11" s="3"/>
      <c r="F11" s="3">
        <f t="shared" si="0"/>
        <v>2.81</v>
      </c>
      <c r="G11" s="3">
        <f t="shared" si="1"/>
        <v>21.73</v>
      </c>
      <c r="H11" s="3">
        <f t="shared" si="2"/>
        <v>0.8</v>
      </c>
      <c r="I11" s="6"/>
      <c r="J11" s="3">
        <f t="shared" si="3"/>
        <v>18.920000000000002</v>
      </c>
      <c r="K11" s="3">
        <f t="shared" si="4"/>
        <v>24.54</v>
      </c>
    </row>
    <row r="12" spans="1:24">
      <c r="A12" s="3" t="s">
        <v>21</v>
      </c>
      <c r="B12" s="7"/>
      <c r="C12" s="7"/>
      <c r="D12" s="7"/>
      <c r="E12" s="3"/>
      <c r="F12" s="3">
        <f t="shared" si="0"/>
        <v>0</v>
      </c>
      <c r="G12" s="3">
        <f t="shared" si="1"/>
        <v>0</v>
      </c>
      <c r="H12" s="3">
        <f t="shared" si="2"/>
        <v>0</v>
      </c>
      <c r="I12" s="6"/>
      <c r="J12" s="3">
        <f t="shared" si="3"/>
        <v>0</v>
      </c>
      <c r="K12" s="3">
        <f t="shared" si="4"/>
        <v>0</v>
      </c>
    </row>
    <row r="13" spans="1:24">
      <c r="A13" s="3" t="s">
        <v>22</v>
      </c>
      <c r="B13" s="8">
        <v>16.03</v>
      </c>
      <c r="C13" s="8">
        <v>17.43</v>
      </c>
      <c r="D13" s="8">
        <v>16.329999999999998</v>
      </c>
      <c r="E13" s="3"/>
      <c r="F13" s="3">
        <f t="shared" si="0"/>
        <v>2.6</v>
      </c>
      <c r="G13" s="3">
        <f t="shared" si="1"/>
        <v>16.600000000000001</v>
      </c>
      <c r="H13" s="3">
        <f t="shared" si="2"/>
        <v>0.74</v>
      </c>
      <c r="I13" s="6"/>
      <c r="J13" s="3">
        <f t="shared" si="3"/>
        <v>14.000000000000002</v>
      </c>
      <c r="K13" s="3">
        <f t="shared" si="4"/>
        <v>19.200000000000003</v>
      </c>
    </row>
    <row r="14" spans="1:24">
      <c r="A14" s="3" t="s">
        <v>23</v>
      </c>
      <c r="B14" s="7"/>
      <c r="C14" s="7"/>
      <c r="D14" s="7"/>
      <c r="E14" s="3"/>
      <c r="F14" s="3">
        <f t="shared" si="0"/>
        <v>0</v>
      </c>
      <c r="G14" s="3">
        <f t="shared" si="1"/>
        <v>0</v>
      </c>
      <c r="H14" s="3">
        <f t="shared" si="2"/>
        <v>0</v>
      </c>
      <c r="I14" s="6"/>
      <c r="J14" s="3">
        <f t="shared" si="3"/>
        <v>0</v>
      </c>
      <c r="K14" s="3">
        <f t="shared" si="4"/>
        <v>0</v>
      </c>
    </row>
    <row r="15" spans="1:24">
      <c r="A15" s="3" t="s">
        <v>24</v>
      </c>
      <c r="B15" s="8">
        <v>19.670000000000002</v>
      </c>
      <c r="C15" s="8">
        <v>19.059999999999999</v>
      </c>
      <c r="D15" s="8">
        <v>17.37</v>
      </c>
      <c r="E15" s="3"/>
      <c r="F15" s="3">
        <f t="shared" si="0"/>
        <v>4.18</v>
      </c>
      <c r="G15" s="3">
        <f t="shared" si="1"/>
        <v>18.7</v>
      </c>
      <c r="H15" s="3">
        <f t="shared" si="2"/>
        <v>1.19</v>
      </c>
      <c r="I15" s="6"/>
      <c r="J15" s="3">
        <f t="shared" si="3"/>
        <v>14.52</v>
      </c>
      <c r="K15" s="3">
        <f t="shared" si="4"/>
        <v>22.88</v>
      </c>
    </row>
    <row r="16" spans="1:24">
      <c r="A16" t="s">
        <v>29</v>
      </c>
      <c r="B16" s="9">
        <v>21.72</v>
      </c>
      <c r="C16" s="9">
        <v>19.760000000000002</v>
      </c>
      <c r="D16" s="9">
        <v>18.77</v>
      </c>
      <c r="F16" s="3">
        <f t="shared" si="0"/>
        <v>5.27</v>
      </c>
      <c r="G16" s="3">
        <f t="shared" si="1"/>
        <v>20.079999999999998</v>
      </c>
      <c r="H16" s="3">
        <f t="shared" si="2"/>
        <v>1.5</v>
      </c>
      <c r="I16" s="6" t="s">
        <v>25</v>
      </c>
      <c r="J16" s="3">
        <f t="shared" si="3"/>
        <v>14.809999999999999</v>
      </c>
      <c r="K16" s="3">
        <f t="shared" si="4"/>
        <v>25.349999999999998</v>
      </c>
    </row>
    <row r="17" spans="1:11">
      <c r="A17" s="10" t="s">
        <v>26</v>
      </c>
      <c r="B17" s="13">
        <v>14.78</v>
      </c>
      <c r="C17" s="13">
        <v>16.14</v>
      </c>
      <c r="D17" s="13">
        <v>17.78</v>
      </c>
      <c r="E17" s="11"/>
      <c r="F17" s="3">
        <f t="shared" ref="F17:F18" si="5">ROUND(4.303 * H17 * (2/3)^0.5,2)</f>
        <v>5.27</v>
      </c>
      <c r="G17" s="3">
        <f t="shared" ref="G17:G18" si="6">ROUND((B17+C17+D17)/3,2)</f>
        <v>16.23</v>
      </c>
      <c r="H17" s="3">
        <f t="shared" ref="H17:H18" si="7">ROUND((((B17-G17)^2 + (C17 - G17)^2 + (D17-G17)^2)/2)^0.5,2)</f>
        <v>1.5</v>
      </c>
      <c r="I17" s="6" t="s">
        <v>25</v>
      </c>
      <c r="J17" s="3">
        <f t="shared" ref="J17:J18" si="8">G17-F17</f>
        <v>10.96</v>
      </c>
      <c r="K17" s="3">
        <f t="shared" ref="K17:K18" si="9">IF((G17+F17)&gt;100, 100, G17 + F17)</f>
        <v>21.5</v>
      </c>
    </row>
    <row r="18" spans="1:11">
      <c r="A18" s="12" t="s">
        <v>27</v>
      </c>
      <c r="B18" s="13">
        <v>14.02</v>
      </c>
      <c r="C18" s="13">
        <v>12.47</v>
      </c>
      <c r="D18" s="13">
        <v>17.25</v>
      </c>
      <c r="E18" s="14"/>
      <c r="F18" s="15">
        <f t="shared" si="5"/>
        <v>8.57</v>
      </c>
      <c r="G18" s="15">
        <f t="shared" si="6"/>
        <v>14.58</v>
      </c>
      <c r="H18" s="15">
        <f t="shared" si="7"/>
        <v>2.44</v>
      </c>
      <c r="I18" s="16" t="s">
        <v>25</v>
      </c>
      <c r="J18" s="15">
        <f t="shared" si="8"/>
        <v>6.01</v>
      </c>
      <c r="K18" s="15">
        <f t="shared" si="9"/>
        <v>23.15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4" sqref="D4"/>
    </sheetView>
  </sheetViews>
  <sheetFormatPr defaultRowHeight="14.4"/>
  <sheetData>
    <row r="1" spans="1:4">
      <c r="B1">
        <v>1</v>
      </c>
      <c r="C1">
        <v>2</v>
      </c>
      <c r="D1">
        <v>3</v>
      </c>
    </row>
    <row r="2" spans="1:4">
      <c r="A2" t="s">
        <v>28</v>
      </c>
      <c r="B2" s="2">
        <f>'Jaccard Index'!B3</f>
        <v>20.56</v>
      </c>
      <c r="C2" s="2">
        <f>'Jaccard Index'!C3</f>
        <v>21.72</v>
      </c>
      <c r="D2" s="2">
        <f>'Jaccard Index'!D3</f>
        <v>21.91</v>
      </c>
    </row>
    <row r="3" spans="1:4">
      <c r="A3" t="s">
        <v>9</v>
      </c>
      <c r="B3">
        <f>B2-'Jaccard Index'!F3</f>
        <v>18</v>
      </c>
      <c r="C3">
        <f>C2-'Jaccard Index'!G3</f>
        <v>0.32000000000000028</v>
      </c>
      <c r="D3">
        <f>D2-'Jaccard Index'!H3</f>
        <v>21.18</v>
      </c>
    </row>
    <row r="4" spans="1:4">
      <c r="A4" t="s">
        <v>10</v>
      </c>
      <c r="B4">
        <f>B2+'Jaccard Index'!F3</f>
        <v>23.119999999999997</v>
      </c>
      <c r="C4">
        <f>C2+'Jaccard Index'!G3</f>
        <v>43.12</v>
      </c>
      <c r="D4">
        <f>D2+'Jaccard Index'!H3</f>
        <v>22.64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11" sqref="D11"/>
    </sheetView>
  </sheetViews>
  <sheetFormatPr defaultRowHeight="14.4"/>
  <sheetData>
    <row r="1" spans="1:4">
      <c r="B1">
        <v>1</v>
      </c>
      <c r="C1">
        <v>2</v>
      </c>
      <c r="D1">
        <v>3</v>
      </c>
    </row>
    <row r="2" spans="1:4">
      <c r="A2" t="s">
        <v>28</v>
      </c>
      <c r="B2" s="4">
        <f>'Jaccard Index'!B7</f>
        <v>24.87</v>
      </c>
      <c r="C2" s="2">
        <f>'Jaccard Index'!C7</f>
        <v>23.6</v>
      </c>
      <c r="D2" s="2">
        <f>'Jaccard Index'!D7</f>
        <v>19.399999999999999</v>
      </c>
    </row>
    <row r="3" spans="1:4">
      <c r="A3" t="s">
        <v>9</v>
      </c>
      <c r="B3">
        <f>B2-'Jaccard Index'!F7</f>
        <v>14.82</v>
      </c>
      <c r="C3">
        <f>C2-'Jaccard Index'!G7</f>
        <v>0.98000000000000043</v>
      </c>
      <c r="D3">
        <f>D2-'Jaccard Index'!H7</f>
        <v>16.54</v>
      </c>
    </row>
    <row r="4" spans="1:4">
      <c r="A4" t="s">
        <v>10</v>
      </c>
      <c r="B4">
        <f>B2+'Jaccard Index'!F7</f>
        <v>34.92</v>
      </c>
      <c r="C4">
        <f>C2+'Jaccard Index'!G7</f>
        <v>46.22</v>
      </c>
      <c r="D4">
        <f>D2+'Jaccard Index'!H7</f>
        <v>22.259999999999998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Jaccard Index</vt:lpstr>
      <vt:lpstr>gemini-2.5-flash_default</vt:lpstr>
      <vt:lpstr>o3-default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2025-08-22T13:35:56Z</dcterms:modified>
</cp:coreProperties>
</file>